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_de_trabalho" defaultThemeVersion="124226"/>
  <bookViews>
    <workbookView xWindow="-120" yWindow="4380" windowWidth="29040" windowHeight="15990" firstSheet="2" activeTab="3"/>
  </bookViews>
  <sheets>
    <sheet name="BASE FORMAÇÃO" sheetId="1" state="hidden" r:id="rId1"/>
    <sheet name="BASE EDITAL" sheetId="8" state="hidden" r:id="rId2"/>
    <sheet name="FORMAÇÃO DE PREÇO" sheetId="2" r:id="rId3"/>
    <sheet name="EDITAL" sheetId="11" r:id="rId4"/>
    <sheet name="Cronograma" sheetId="12" r:id="rId5"/>
    <sheet name="METODOLOGIA" sheetId="9" r:id="rId6"/>
    <sheet name="Tabela de Apoio" sheetId="5" state="hidden" r:id="rId7"/>
  </sheets>
  <externalReferences>
    <externalReference r:id="rId8"/>
  </externalReferences>
  <definedNames>
    <definedName name="_01_09_96">#REF!</definedName>
    <definedName name="_PL1">#REF!</definedName>
    <definedName name="a">#REF!</definedName>
    <definedName name="aa">#REF!</definedName>
    <definedName name="ACIDO">#REF!</definedName>
    <definedName name="AÇO">#REF!</definedName>
    <definedName name="AÇO_CA_50_3_16">#REF!</definedName>
    <definedName name="ADESIVO_PVC">#REF!</definedName>
    <definedName name="AGUA_10LT">#REF!</definedName>
    <definedName name="AGUARRAZ">#REF!</definedName>
    <definedName name="AJUDANTE">#REF!</definedName>
    <definedName name="ALIZAR_MAD_LEI">#REF!</definedName>
    <definedName name="ALTA">#REF!</definedName>
    <definedName name="amarela">#REF!</definedName>
    <definedName name="AMONIA">#REF!</definedName>
    <definedName name="_xlnm.Print_Area" localSheetId="2">'FORMAÇÃO DE PREÇO'!$N$6:$P$32</definedName>
    <definedName name="AREIA">#REF!</definedName>
    <definedName name="ARMAÇÃO_CONCRETO">#REF!</definedName>
    <definedName name="ARMADOR">#REF!</definedName>
    <definedName name="ARMARIO_90X60X17_CM">#REF!</definedName>
    <definedName name="ASSENTO_PLASTICO">#REF!</definedName>
    <definedName name="ATERRO_ARENOSO">#REF!</definedName>
    <definedName name="azul">#REF!</definedName>
    <definedName name="AZULEGISTA">#REF!</definedName>
    <definedName name="AZULEJO_15X15">#REF!</definedName>
    <definedName name="AZULSINAL">#REF!</definedName>
    <definedName name="b">#REF!</definedName>
    <definedName name="BDI">#REF!</definedName>
    <definedName name="BDI_4">#REF!</definedName>
    <definedName name="BDI_5">#REF!</definedName>
    <definedName name="BDI_6">#REF!</definedName>
    <definedName name="BG">#REF!</definedName>
    <definedName name="BGU">#REF!</definedName>
    <definedName name="BLOCO.CONC.CELULAR.12">#REF!</definedName>
    <definedName name="BLOCO.CONCRETO.14X19X39">#REF!</definedName>
    <definedName name="BLOCO.CONCRETO.19X19X39">#REF!</definedName>
    <definedName name="BLOCO.CONCRETO.9X19X39">#REF!</definedName>
    <definedName name="BLOCO_VIDRO">#REF!</definedName>
    <definedName name="BR">#REF!</definedName>
    <definedName name="BRITA1">#REF!</definedName>
    <definedName name="CAIXILHO_MAD_LEI">#REF!</definedName>
    <definedName name="CAL">#REF!</definedName>
    <definedName name="CBU">#REF!</definedName>
    <definedName name="CBUII">#REF!</definedName>
    <definedName name="CBUQB">#REF!</definedName>
    <definedName name="CBUQc">#REF!</definedName>
    <definedName name="CERAMICA_30X30_PEI_IV">#REF!</definedName>
    <definedName name="CERAMICA_30x30_PEI_V">#REF!</definedName>
    <definedName name="CIMENTO">#REF!</definedName>
    <definedName name="CIMENTO_BRANCO">#REF!</definedName>
    <definedName name="CIMENTO_COLA">#REF!</definedName>
    <definedName name="CLIENTE">#REF!</definedName>
    <definedName name="COMPENSA.PLAST">#REF!</definedName>
    <definedName name="COMPENSADO_RES_10MM">#REF!</definedName>
    <definedName name="COMPENSADO_RES_12MM">#REF!</definedName>
    <definedName name="CONCRETO_18_MPA">#REF!</definedName>
    <definedName name="CPU_66">#REF!</definedName>
    <definedName name="d">#REF!</definedName>
    <definedName name="daad">#REF!</definedName>
    <definedName name="DATA">#REF!</definedName>
    <definedName name="Data_Final">#REF!</definedName>
    <definedName name="Data_Início">#REF!</definedName>
    <definedName name="dd">#REF!</definedName>
    <definedName name="DECANEL">#REF!</definedName>
    <definedName name="DESFORMA">#REF!</definedName>
    <definedName name="DGA">#REF!</definedName>
    <definedName name="DIA">#REF!</definedName>
    <definedName name="DIESEL">#REF!</definedName>
    <definedName name="DIESEL_3">#REF!</definedName>
    <definedName name="DIESEL_4">#REF!</definedName>
    <definedName name="DIESEL_5">#REF!</definedName>
    <definedName name="DIESEL_6">#REF!</definedName>
    <definedName name="DJ">#REF!</definedName>
    <definedName name="ECJ">#REF!</definedName>
    <definedName name="EJ">#REF!</definedName>
    <definedName name="ELEMENTO_VAZADO">#REF!</definedName>
    <definedName name="ELETRICISTA">#REF!</definedName>
    <definedName name="EMPRESA">#REF!</definedName>
    <definedName name="ENCANADOR">#REF!</definedName>
    <definedName name="ENGATE_STORZ">#REF!</definedName>
    <definedName name="EXA">#REF!</definedName>
    <definedName name="Excel_BuiltIn_Print_Area" localSheetId="2">'FORMAÇÃO DE PREÇO'!$N$6:$P$32</definedName>
    <definedName name="Excel_BuiltIn_Print_Titles_2_1">#REF!</definedName>
    <definedName name="Excel_BuiltIn_Print_Titles_2_1_1">#REF!</definedName>
    <definedName name="Excel_BuiltIn_Print_Titles_3_1_1">#REF!</definedName>
    <definedName name="Excel_BuiltIn_Print_Titles_3_1_1_1">#REF!</definedName>
    <definedName name="Excel_BuiltIn_Print_Titles_3_1_1_1_1">#REF!</definedName>
    <definedName name="Excel_BuiltIn_Print_Titles_3_1_1_1_1_1">#REF!</definedName>
    <definedName name="fc1a">#REF!</definedName>
    <definedName name="FC2A">#REF!</definedName>
    <definedName name="FC3A">#REF!</definedName>
    <definedName name="FORMA_MAD_BRANCA">#REF!</definedName>
    <definedName name="GAS_CARBONICO_6KG">#REF!</definedName>
    <definedName name="GASOL">#REF!</definedName>
    <definedName name="GASOL_3">#REF!</definedName>
    <definedName name="GASOL_4">#REF!</definedName>
    <definedName name="GASOL_5">#REF!</definedName>
    <definedName name="GASOL_6">#REF!</definedName>
    <definedName name="GESSO">#REF!</definedName>
    <definedName name="GRANITO_AMENDOA">#REF!</definedName>
    <definedName name="GRANITO_CINZA_CORUMBA">#REF!</definedName>
    <definedName name="hi">#REF!</definedName>
    <definedName name="IGOL_2">#REF!</definedName>
    <definedName name="IGOLFLEX">#REF!</definedName>
    <definedName name="IM">#REF!</definedName>
    <definedName name="IMPERMEABILIZANTE_SIKA">#REF!</definedName>
    <definedName name="ITENS">#REF!</definedName>
    <definedName name="JUNTA_PLÁSTICA">#REF!</definedName>
    <definedName name="KORODUR">#REF!</definedName>
    <definedName name="LAMBRI_IPÊ">#REF!</definedName>
    <definedName name="LANÇAMENTO_CONCRETO">#REF!</definedName>
    <definedName name="LIGAÇÃO_FLEXIVEL">#REF!</definedName>
    <definedName name="LILASDRENA">#REF!</definedName>
    <definedName name="LIQUIDO_PREPARADOR">#REF!</definedName>
    <definedName name="LIXA_FERRO">#REF!</definedName>
    <definedName name="LOCAL">#REF!</definedName>
    <definedName name="LS">#REF!</definedName>
    <definedName name="MANGUEIRA_30_M">#REF!</definedName>
    <definedName name="MARCENEIRO">#REF!</definedName>
    <definedName name="MARMORE_BRANCO">#REF!</definedName>
    <definedName name="MASSA_OLEO">#REF!</definedName>
    <definedName name="Medição">#REF!</definedName>
    <definedName name="NTEI">#REF!</definedName>
    <definedName name="OBRA">#REF!</definedName>
    <definedName name="OPA">#REF!</definedName>
    <definedName name="PARAFUSO_PARA_LOUÇA">#REF!</definedName>
    <definedName name="PEÇA_6_X_3_MAD_LEI">#REF!</definedName>
    <definedName name="PEDREIRO">#REF!</definedName>
    <definedName name="PERNAMANCA_MAD_LEI">#REF!</definedName>
    <definedName name="pesquisa">#REF!</definedName>
    <definedName name="PINTOR">#REF!</definedName>
    <definedName name="PL">#REF!</definedName>
    <definedName name="PO_QUIMICO_4KG">#REF!</definedName>
    <definedName name="PONTALETE">#REF!</definedName>
    <definedName name="prego">#REF!</definedName>
    <definedName name="PREGO_1_X_16">#REF!</definedName>
    <definedName name="PREGO_2_12_X_12">#REF!</definedName>
    <definedName name="PREGO_2_12X10">#REF!</definedName>
    <definedName name="PREGO_2X11">#REF!</definedName>
    <definedName name="PREGO_2X12">#REF!</definedName>
    <definedName name="REFERENTE">#REF!</definedName>
    <definedName name="REG">#REF!</definedName>
    <definedName name="REGULA">#REF!</definedName>
    <definedName name="REJUNTE">#REF!</definedName>
    <definedName name="RGTR">#REF!</definedName>
    <definedName name="RIPÃO">#REF!</definedName>
    <definedName name="RIPÃO_MAD_LEI">#REF!</definedName>
    <definedName name="RMA">#REF!</definedName>
    <definedName name="RODAPE_CINZA_CORUMBA">#REF!</definedName>
    <definedName name="RS">#REF!</definedName>
    <definedName name="SARRAFO">#REF!</definedName>
    <definedName name="sbg">#REF!</definedName>
    <definedName name="SBTC">#REF!</definedName>
    <definedName name="SEIXO">#REF!</definedName>
    <definedName name="SemanaTerminando">#REF!</definedName>
    <definedName name="SIFÃO_CROMADO">#REF!</definedName>
    <definedName name="SOLEIRA_CINZA_CORUMBA">#REF!</definedName>
    <definedName name="SOLU_LIMPADORA">#REF!</definedName>
    <definedName name="ssss">#REF!</definedName>
    <definedName name="SUBT">#REF!</definedName>
    <definedName name="TABUA">#REF!</definedName>
    <definedName name="TABUA.METRO">#REF!</definedName>
    <definedName name="TÁBUA_MAD_FORTE">#REF!</definedName>
    <definedName name="TARUGO">#REF!</definedName>
    <definedName name="TELHA_FIBROCIMENTO_6MM">#REF!</definedName>
    <definedName name="TELHA_FRIBOCIMENTO_4MM">#REF!</definedName>
    <definedName name="TELHA_PLAN">#REF!</definedName>
    <definedName name="TELHACRYL">#REF!</definedName>
    <definedName name="TINTA_ACRILICA">#REF!</definedName>
    <definedName name="TINTA_ESMALTE">#REF!</definedName>
    <definedName name="TINTA_NOVACOR">#REF!</definedName>
    <definedName name="TOTAL_ADMINISTRATIVO">#REF!</definedName>
    <definedName name="TOTAL_AULA">#REF!</definedName>
    <definedName name="TOTAL_EXTERNA">#REF!</definedName>
    <definedName name="TOTAL_QUADRA">#REF!</definedName>
    <definedName name="TOTAL_VESTIÁRIO">#REF!</definedName>
    <definedName name="TPM">#REF!</definedName>
    <definedName name="UL">#REF!</definedName>
    <definedName name="VEDA_ROSCA">#REF!</definedName>
    <definedName name="verde">#REF!</definedName>
    <definedName name="verdepav">#REF!</definedName>
    <definedName name="VERNIZ_POLIURETANO">#REF!</definedName>
    <definedName name="x">#REF!</definedName>
    <definedName name="yy">#REF!</definedName>
    <definedName name="ZARCAO">#REF!</definedName>
  </definedNames>
  <calcPr calcId="152511"/>
  <fileRecoveryPr repairLoad="1"/>
</workbook>
</file>

<file path=xl/calcChain.xml><?xml version="1.0" encoding="utf-8"?>
<calcChain xmlns="http://schemas.openxmlformats.org/spreadsheetml/2006/main">
  <c r="F13" i="12" l="1"/>
  <c r="F11" i="12"/>
  <c r="F9" i="12"/>
  <c r="F17" i="12"/>
  <c r="F15" i="12"/>
  <c r="I7" i="12" l="1"/>
  <c r="J7" i="12" s="1"/>
  <c r="K7" i="12" s="1"/>
  <c r="L7" i="12" s="1"/>
  <c r="M7" i="12" s="1"/>
  <c r="N7" i="12" s="1"/>
  <c r="O7" i="12" s="1"/>
  <c r="P7" i="12" s="1"/>
  <c r="Q7" i="12" s="1"/>
  <c r="R7" i="12" s="1"/>
  <c r="S7" i="12" s="1"/>
  <c r="T7" i="12" s="1"/>
  <c r="U7" i="12" s="1"/>
  <c r="V7" i="12" s="1"/>
  <c r="W7" i="12" s="1"/>
  <c r="X7" i="12" s="1"/>
  <c r="Y7" i="12" s="1"/>
  <c r="P38" i="2" l="1" a="1"/>
  <c r="P38" i="2" s="1"/>
  <c r="Q38" i="2" a="1"/>
  <c r="Q38" i="2" s="1"/>
  <c r="R38" i="2" a="1"/>
  <c r="R38" i="2" s="1"/>
  <c r="S38" i="2" a="1"/>
  <c r="S38" i="2" s="1"/>
  <c r="S39" i="2" s="1"/>
  <c r="S42" i="2" s="1"/>
  <c r="S44" i="2" s="1"/>
  <c r="S46" i="2" s="1"/>
  <c r="S48" i="2" s="1"/>
  <c r="S50" i="2" s="1"/>
  <c r="S52" i="2" s="1"/>
  <c r="T38" i="2" a="1"/>
  <c r="T38" i="2" s="1"/>
  <c r="T39" i="2" s="1"/>
  <c r="T42" i="2" s="1"/>
  <c r="T44" i="2" s="1"/>
  <c r="T46" i="2" s="1"/>
  <c r="T48" i="2" s="1"/>
  <c r="T50" i="2" s="1"/>
  <c r="T52" i="2" s="1"/>
  <c r="U38" i="2" a="1"/>
  <c r="U38" i="2" s="1"/>
  <c r="U39" i="2" s="1"/>
  <c r="U42" i="2" s="1"/>
  <c r="U44" i="2" s="1"/>
  <c r="U46" i="2" s="1"/>
  <c r="U48" i="2" s="1"/>
  <c r="U50" i="2" s="1"/>
  <c r="U52" i="2" s="1"/>
  <c r="V38" i="2" a="1"/>
  <c r="V38" i="2" s="1"/>
  <c r="V39" i="2" s="1"/>
  <c r="V42" i="2" s="1"/>
  <c r="V44" i="2" s="1"/>
  <c r="V46" i="2" s="1"/>
  <c r="V48" i="2" s="1"/>
  <c r="V50" i="2" s="1"/>
  <c r="V52" i="2" s="1"/>
  <c r="W38" i="2" a="1"/>
  <c r="W38" i="2" s="1"/>
  <c r="W39" i="2" s="1"/>
  <c r="W42" i="2" s="1"/>
  <c r="W44" i="2" s="1"/>
  <c r="W46" i="2" s="1"/>
  <c r="W48" i="2" s="1"/>
  <c r="W50" i="2" s="1"/>
  <c r="W52" i="2" s="1"/>
  <c r="X38" i="2" a="1"/>
  <c r="X38" i="2" s="1"/>
  <c r="X39" i="2" s="1"/>
  <c r="X42" i="2" s="1"/>
  <c r="X44" i="2" s="1"/>
  <c r="X46" i="2" s="1"/>
  <c r="X48" i="2" s="1"/>
  <c r="X50" i="2" s="1"/>
  <c r="X52" i="2" s="1"/>
  <c r="Y38" i="2" a="1"/>
  <c r="Y38" i="2" s="1"/>
  <c r="Y39" i="2" s="1"/>
  <c r="Y42" i="2" s="1"/>
  <c r="Y44" i="2" s="1"/>
  <c r="Y46" i="2" s="1"/>
  <c r="Y48" i="2" s="1"/>
  <c r="Y50" i="2" s="1"/>
  <c r="Y52" i="2" s="1"/>
  <c r="Z38" i="2" a="1"/>
  <c r="Z38" i="2" s="1"/>
  <c r="Z39" i="2" s="1"/>
  <c r="Z42" i="2" s="1"/>
  <c r="Z44" i="2" s="1"/>
  <c r="Z46" i="2" s="1"/>
  <c r="Z48" i="2" s="1"/>
  <c r="Z50" i="2" s="1"/>
  <c r="Z52" i="2" s="1"/>
  <c r="AA38" i="2" a="1"/>
  <c r="AA38" i="2" s="1"/>
  <c r="AA39" i="2" s="1"/>
  <c r="AA42" i="2" s="1"/>
  <c r="AA44" i="2" s="1"/>
  <c r="AA46" i="2" s="1"/>
  <c r="AA48" i="2" s="1"/>
  <c r="AA50" i="2" s="1"/>
  <c r="AA52" i="2" s="1"/>
  <c r="AB38" i="2" a="1"/>
  <c r="AB38" i="2" s="1"/>
  <c r="AB39" i="2" s="1"/>
  <c r="AB42" i="2" s="1"/>
  <c r="AB44" i="2" s="1"/>
  <c r="AB46" i="2" s="1"/>
  <c r="AB48" i="2" s="1"/>
  <c r="AB50" i="2" s="1"/>
  <c r="AB52" i="2" s="1"/>
  <c r="AC38" i="2" a="1"/>
  <c r="AC38" i="2" s="1"/>
  <c r="AC39" i="2" s="1"/>
  <c r="AC42" i="2" s="1"/>
  <c r="AC44" i="2" s="1"/>
  <c r="AC46" i="2" s="1"/>
  <c r="AC48" i="2" s="1"/>
  <c r="AC50" i="2" s="1"/>
  <c r="AC52" i="2" s="1"/>
  <c r="AD38" i="2" a="1"/>
  <c r="AD38" i="2" s="1"/>
  <c r="AD39" i="2" s="1"/>
  <c r="AD42" i="2" s="1"/>
  <c r="AD44" i="2" s="1"/>
  <c r="AD46" i="2" s="1"/>
  <c r="AD48" i="2" s="1"/>
  <c r="AD50" i="2" s="1"/>
  <c r="AD52" i="2" s="1"/>
  <c r="AE38" i="2" a="1"/>
  <c r="AE38" i="2" s="1"/>
  <c r="AE39" i="2" s="1"/>
  <c r="AE42" i="2" s="1"/>
  <c r="AE44" i="2" s="1"/>
  <c r="AE46" i="2" s="1"/>
  <c r="AE48" i="2" s="1"/>
  <c r="AE50" i="2" s="1"/>
  <c r="AE52" i="2" s="1"/>
  <c r="AF38" i="2" a="1"/>
  <c r="AF38" i="2" s="1"/>
  <c r="AG38" i="2" a="1"/>
  <c r="AG38" i="2" s="1"/>
  <c r="AG39" i="2" s="1"/>
  <c r="AG42" i="2" s="1"/>
  <c r="AG44" i="2" s="1"/>
  <c r="AG46" i="2" s="1"/>
  <c r="AG48" i="2" s="1"/>
  <c r="AG50" i="2" s="1"/>
  <c r="AG52" i="2" s="1"/>
  <c r="AH38" i="2" a="1"/>
  <c r="AH38" i="2" s="1"/>
  <c r="AH39" i="2" s="1"/>
  <c r="AH42" i="2" s="1"/>
  <c r="AH44" i="2" s="1"/>
  <c r="AH46" i="2" s="1"/>
  <c r="AH48" i="2" s="1"/>
  <c r="AH50" i="2" s="1"/>
  <c r="AH52" i="2" s="1"/>
  <c r="AI38" i="2" a="1"/>
  <c r="AI38" i="2" s="1"/>
  <c r="AI39" i="2" s="1"/>
  <c r="AI42" i="2" s="1"/>
  <c r="AI44" i="2" s="1"/>
  <c r="AI46" i="2" s="1"/>
  <c r="AI48" i="2" s="1"/>
  <c r="AI50" i="2" s="1"/>
  <c r="AI52" i="2" s="1"/>
  <c r="AF39" i="2"/>
  <c r="AF42" i="2" s="1"/>
  <c r="AF44" i="2" s="1"/>
  <c r="AF46" i="2" s="1"/>
  <c r="AF48" i="2" s="1"/>
  <c r="AF50" i="2" s="1"/>
  <c r="AF52" i="2" s="1"/>
  <c r="P40" i="2"/>
  <c r="Q40" i="2"/>
  <c r="R40" i="2"/>
  <c r="S40" i="2"/>
  <c r="T40" i="2"/>
  <c r="U40" i="2"/>
  <c r="V40" i="2"/>
  <c r="W40" i="2"/>
  <c r="X40" i="2"/>
  <c r="Y40" i="2"/>
  <c r="Z40" i="2"/>
  <c r="AA40" i="2"/>
  <c r="AB40" i="2"/>
  <c r="AC40" i="2"/>
  <c r="AD40" i="2"/>
  <c r="AE40" i="2"/>
  <c r="AF40" i="2"/>
  <c r="AG40" i="2"/>
  <c r="AH40" i="2"/>
  <c r="AI40" i="2"/>
  <c r="P41" i="2"/>
  <c r="Q41" i="2"/>
  <c r="R41" i="2"/>
  <c r="S41" i="2"/>
  <c r="T41" i="2"/>
  <c r="U41" i="2"/>
  <c r="V41" i="2"/>
  <c r="W41" i="2"/>
  <c r="X41" i="2"/>
  <c r="Y41" i="2"/>
  <c r="Z41" i="2"/>
  <c r="AA41" i="2"/>
  <c r="AB41" i="2"/>
  <c r="AC41" i="2"/>
  <c r="AD41" i="2"/>
  <c r="AE41" i="2"/>
  <c r="AF41" i="2"/>
  <c r="AG41" i="2"/>
  <c r="AH41" i="2"/>
  <c r="AI41" i="2"/>
  <c r="P43" i="2"/>
  <c r="Q43" i="2"/>
  <c r="R43" i="2"/>
  <c r="S43" i="2"/>
  <c r="T43" i="2"/>
  <c r="U43" i="2"/>
  <c r="V43" i="2"/>
  <c r="W43" i="2"/>
  <c r="X43" i="2"/>
  <c r="Y43" i="2"/>
  <c r="Z43" i="2"/>
  <c r="AA43" i="2"/>
  <c r="AB43" i="2"/>
  <c r="AC43" i="2"/>
  <c r="AD43" i="2"/>
  <c r="AE43" i="2"/>
  <c r="AF43" i="2"/>
  <c r="AG43" i="2"/>
  <c r="AH43" i="2"/>
  <c r="AI43" i="2"/>
  <c r="P45" i="2"/>
  <c r="Q45" i="2"/>
  <c r="R45" i="2"/>
  <c r="S45" i="2"/>
  <c r="T45" i="2"/>
  <c r="U45" i="2"/>
  <c r="V45" i="2"/>
  <c r="W45" i="2"/>
  <c r="X45" i="2"/>
  <c r="Y45" i="2"/>
  <c r="Z45" i="2"/>
  <c r="AA45" i="2"/>
  <c r="AB45" i="2"/>
  <c r="AC45" i="2"/>
  <c r="AD45" i="2"/>
  <c r="AE45" i="2"/>
  <c r="AF45" i="2"/>
  <c r="AG45" i="2"/>
  <c r="AH45" i="2"/>
  <c r="AI45" i="2"/>
  <c r="P47" i="2"/>
  <c r="Q47" i="2"/>
  <c r="R47" i="2"/>
  <c r="S47" i="2"/>
  <c r="T47" i="2"/>
  <c r="U47" i="2"/>
  <c r="V47" i="2"/>
  <c r="W47" i="2"/>
  <c r="X47" i="2"/>
  <c r="Y47" i="2"/>
  <c r="Z47" i="2"/>
  <c r="AA47" i="2"/>
  <c r="AB47" i="2"/>
  <c r="AC47" i="2"/>
  <c r="AD47" i="2"/>
  <c r="AE47" i="2"/>
  <c r="AF47" i="2"/>
  <c r="AG47" i="2"/>
  <c r="AH47" i="2"/>
  <c r="AI47" i="2"/>
  <c r="P49" i="2"/>
  <c r="Q49" i="2"/>
  <c r="R49" i="2"/>
  <c r="S49" i="2"/>
  <c r="T49" i="2"/>
  <c r="U49" i="2"/>
  <c r="V49" i="2"/>
  <c r="W49" i="2"/>
  <c r="X49" i="2"/>
  <c r="Y49" i="2"/>
  <c r="Z49" i="2"/>
  <c r="AA49" i="2"/>
  <c r="AB49" i="2"/>
  <c r="AC49" i="2"/>
  <c r="AD49" i="2"/>
  <c r="AE49" i="2"/>
  <c r="AF49" i="2"/>
  <c r="AG49" i="2"/>
  <c r="AH49" i="2"/>
  <c r="AI49" i="2"/>
  <c r="P51" i="2"/>
  <c r="Q51" i="2"/>
  <c r="R51" i="2"/>
  <c r="S51" i="2"/>
  <c r="T51" i="2"/>
  <c r="U51" i="2"/>
  <c r="V51" i="2"/>
  <c r="W51" i="2"/>
  <c r="X51" i="2"/>
  <c r="Y51" i="2"/>
  <c r="Z51" i="2"/>
  <c r="AA51" i="2"/>
  <c r="AB51" i="2"/>
  <c r="AC51" i="2"/>
  <c r="AD51" i="2"/>
  <c r="AE51" i="2"/>
  <c r="AF51" i="2"/>
  <c r="AG51" i="2"/>
  <c r="AH51" i="2"/>
  <c r="AI51" i="2"/>
  <c r="P58" i="2" a="1"/>
  <c r="P58" i="2" s="1"/>
  <c r="Q58" i="2" a="1"/>
  <c r="Q58" i="2" s="1"/>
  <c r="R58" i="2" a="1"/>
  <c r="R58" i="2" s="1"/>
  <c r="S58" i="2" a="1"/>
  <c r="S58" i="2" s="1"/>
  <c r="S59" i="2" s="1"/>
  <c r="T58" i="2" a="1"/>
  <c r="T58" i="2" s="1"/>
  <c r="T59" i="2" s="1"/>
  <c r="T62" i="2" s="1"/>
  <c r="T64" i="2" s="1"/>
  <c r="T66" i="2" s="1"/>
  <c r="T68" i="2" s="1"/>
  <c r="T70" i="2" s="1"/>
  <c r="T72" i="2" s="1"/>
  <c r="U58" i="2" a="1"/>
  <c r="U58" i="2" s="1"/>
  <c r="U59" i="2" s="1"/>
  <c r="U62" i="2" s="1"/>
  <c r="U64" i="2" s="1"/>
  <c r="U66" i="2" s="1"/>
  <c r="U68" i="2" s="1"/>
  <c r="U70" i="2" s="1"/>
  <c r="U72" i="2" s="1"/>
  <c r="V58" i="2" a="1"/>
  <c r="V58" i="2" s="1"/>
  <c r="V59" i="2" s="1"/>
  <c r="V62" i="2" s="1"/>
  <c r="V64" i="2" s="1"/>
  <c r="V66" i="2" s="1"/>
  <c r="V68" i="2" s="1"/>
  <c r="V70" i="2" s="1"/>
  <c r="V72" i="2" s="1"/>
  <c r="W58" i="2" a="1"/>
  <c r="W58" i="2" s="1"/>
  <c r="W59" i="2" s="1"/>
  <c r="W62" i="2" s="1"/>
  <c r="W64" i="2" s="1"/>
  <c r="W66" i="2" s="1"/>
  <c r="W68" i="2" s="1"/>
  <c r="W70" i="2" s="1"/>
  <c r="W72" i="2" s="1"/>
  <c r="X58" i="2" a="1"/>
  <c r="X58" i="2" s="1"/>
  <c r="X59" i="2" s="1"/>
  <c r="X62" i="2" s="1"/>
  <c r="X64" i="2" s="1"/>
  <c r="X66" i="2" s="1"/>
  <c r="X68" i="2" s="1"/>
  <c r="X70" i="2" s="1"/>
  <c r="X72" i="2" s="1"/>
  <c r="Y58" i="2" a="1"/>
  <c r="Y58" i="2" s="1"/>
  <c r="Y59" i="2" s="1"/>
  <c r="Y62" i="2" s="1"/>
  <c r="Y64" i="2" s="1"/>
  <c r="Y66" i="2" s="1"/>
  <c r="Y68" i="2" s="1"/>
  <c r="Y70" i="2" s="1"/>
  <c r="Y72" i="2" s="1"/>
  <c r="Z58" i="2" a="1"/>
  <c r="Z58" i="2" s="1"/>
  <c r="Z59" i="2" s="1"/>
  <c r="Z62" i="2" s="1"/>
  <c r="Z64" i="2" s="1"/>
  <c r="Z66" i="2" s="1"/>
  <c r="Z68" i="2" s="1"/>
  <c r="Z70" i="2" s="1"/>
  <c r="Z72" i="2" s="1"/>
  <c r="AA58" i="2" a="1"/>
  <c r="AA58" i="2" s="1"/>
  <c r="AA59" i="2" s="1"/>
  <c r="AA62" i="2" s="1"/>
  <c r="AA64" i="2" s="1"/>
  <c r="AA66" i="2" s="1"/>
  <c r="AA68" i="2" s="1"/>
  <c r="AA70" i="2" s="1"/>
  <c r="AA72" i="2" s="1"/>
  <c r="AB58" i="2" a="1"/>
  <c r="AB58" i="2" s="1"/>
  <c r="AB59" i="2" s="1"/>
  <c r="AB62" i="2" s="1"/>
  <c r="AB64" i="2" s="1"/>
  <c r="AB66" i="2" s="1"/>
  <c r="AB68" i="2" s="1"/>
  <c r="AB70" i="2" s="1"/>
  <c r="AB72" i="2" s="1"/>
  <c r="AC58" i="2" a="1"/>
  <c r="AC58" i="2" s="1"/>
  <c r="AC59" i="2" s="1"/>
  <c r="AC62" i="2" s="1"/>
  <c r="AC64" i="2" s="1"/>
  <c r="AC66" i="2" s="1"/>
  <c r="AC68" i="2" s="1"/>
  <c r="AC70" i="2" s="1"/>
  <c r="AC72" i="2" s="1"/>
  <c r="AD58" i="2" a="1"/>
  <c r="AD58" i="2" s="1"/>
  <c r="AD59" i="2" s="1"/>
  <c r="AD62" i="2" s="1"/>
  <c r="AD64" i="2" s="1"/>
  <c r="AD66" i="2" s="1"/>
  <c r="AD68" i="2" s="1"/>
  <c r="AD70" i="2" s="1"/>
  <c r="AD72" i="2" s="1"/>
  <c r="AE58" i="2" a="1"/>
  <c r="AE58" i="2" s="1"/>
  <c r="AE59" i="2" s="1"/>
  <c r="AE62" i="2" s="1"/>
  <c r="AE64" i="2" s="1"/>
  <c r="AE66" i="2" s="1"/>
  <c r="AE68" i="2" s="1"/>
  <c r="AE70" i="2" s="1"/>
  <c r="AE72" i="2" s="1"/>
  <c r="AF58" i="2" a="1"/>
  <c r="AF58" i="2" s="1"/>
  <c r="AF59" i="2" s="1"/>
  <c r="AF62" i="2" s="1"/>
  <c r="AF64" i="2" s="1"/>
  <c r="AF66" i="2" s="1"/>
  <c r="AF68" i="2" s="1"/>
  <c r="AF70" i="2" s="1"/>
  <c r="AF72" i="2" s="1"/>
  <c r="AG58" i="2" a="1"/>
  <c r="AG58" i="2" s="1"/>
  <c r="AG59" i="2" s="1"/>
  <c r="AG62" i="2" s="1"/>
  <c r="AG64" i="2" s="1"/>
  <c r="AG66" i="2" s="1"/>
  <c r="AG68" i="2" s="1"/>
  <c r="AG70" i="2" s="1"/>
  <c r="AG72" i="2" s="1"/>
  <c r="AH58" i="2" a="1"/>
  <c r="AH58" i="2" s="1"/>
  <c r="AH59" i="2" s="1"/>
  <c r="AH62" i="2" s="1"/>
  <c r="AH64" i="2" s="1"/>
  <c r="AH66" i="2" s="1"/>
  <c r="AH68" i="2" s="1"/>
  <c r="AH70" i="2" s="1"/>
  <c r="AH72" i="2" s="1"/>
  <c r="AI58" i="2" a="1"/>
  <c r="AI58" i="2" s="1"/>
  <c r="AI59" i="2" s="1"/>
  <c r="AI62" i="2" s="1"/>
  <c r="AI64" i="2" s="1"/>
  <c r="AI66" i="2" s="1"/>
  <c r="AI68" i="2" s="1"/>
  <c r="AI70" i="2" s="1"/>
  <c r="AI72" i="2" s="1"/>
  <c r="P60" i="2"/>
  <c r="Q60" i="2"/>
  <c r="R60" i="2"/>
  <c r="S60" i="2"/>
  <c r="T60" i="2"/>
  <c r="U60" i="2"/>
  <c r="V60" i="2"/>
  <c r="W60" i="2"/>
  <c r="X60" i="2"/>
  <c r="Y60" i="2"/>
  <c r="Z60" i="2"/>
  <c r="AA60" i="2"/>
  <c r="AB60" i="2"/>
  <c r="AC60" i="2"/>
  <c r="AD60" i="2"/>
  <c r="AE60" i="2"/>
  <c r="AF60" i="2"/>
  <c r="AG60" i="2"/>
  <c r="AH60" i="2"/>
  <c r="AI60" i="2"/>
  <c r="P61" i="2"/>
  <c r="Q61" i="2"/>
  <c r="R61" i="2"/>
  <c r="S61" i="2"/>
  <c r="T61" i="2"/>
  <c r="U61" i="2"/>
  <c r="V61" i="2"/>
  <c r="W61" i="2"/>
  <c r="X61" i="2"/>
  <c r="Y61" i="2"/>
  <c r="Z61" i="2"/>
  <c r="AA61" i="2"/>
  <c r="AB61" i="2"/>
  <c r="AC61" i="2"/>
  <c r="AD61" i="2"/>
  <c r="AE61" i="2"/>
  <c r="AF61" i="2"/>
  <c r="AG61" i="2"/>
  <c r="AH61" i="2"/>
  <c r="AI61" i="2"/>
  <c r="P63" i="2"/>
  <c r="Q63" i="2"/>
  <c r="R63" i="2"/>
  <c r="S63" i="2"/>
  <c r="T63" i="2"/>
  <c r="U63" i="2"/>
  <c r="V63" i="2"/>
  <c r="W63" i="2"/>
  <c r="X63" i="2"/>
  <c r="Y63" i="2"/>
  <c r="Z63" i="2"/>
  <c r="AA63" i="2"/>
  <c r="AB63" i="2"/>
  <c r="AC63" i="2"/>
  <c r="AD63" i="2"/>
  <c r="AE63" i="2"/>
  <c r="AF63" i="2"/>
  <c r="AG63" i="2"/>
  <c r="AH63" i="2"/>
  <c r="AI63" i="2"/>
  <c r="P65" i="2"/>
  <c r="Q65" i="2"/>
  <c r="R65" i="2"/>
  <c r="S65" i="2"/>
  <c r="T65" i="2"/>
  <c r="U65" i="2"/>
  <c r="V65" i="2"/>
  <c r="W65" i="2"/>
  <c r="X65" i="2"/>
  <c r="Y65" i="2"/>
  <c r="Z65" i="2"/>
  <c r="AA65" i="2"/>
  <c r="AB65" i="2"/>
  <c r="AC65" i="2"/>
  <c r="AD65" i="2"/>
  <c r="AE65" i="2"/>
  <c r="AF65" i="2"/>
  <c r="AG65" i="2"/>
  <c r="AH65" i="2"/>
  <c r="AI65" i="2"/>
  <c r="P67" i="2"/>
  <c r="Q67" i="2"/>
  <c r="R67" i="2"/>
  <c r="S67" i="2"/>
  <c r="T67" i="2"/>
  <c r="U67" i="2"/>
  <c r="V67" i="2"/>
  <c r="W67" i="2"/>
  <c r="X67" i="2"/>
  <c r="Y67" i="2"/>
  <c r="Z67" i="2"/>
  <c r="AA67" i="2"/>
  <c r="AB67" i="2"/>
  <c r="AC67" i="2"/>
  <c r="AD67" i="2"/>
  <c r="AE67" i="2"/>
  <c r="AF67" i="2"/>
  <c r="AG67" i="2"/>
  <c r="AH67" i="2"/>
  <c r="AI67" i="2"/>
  <c r="P69" i="2"/>
  <c r="Q69" i="2"/>
  <c r="R69" i="2"/>
  <c r="S69" i="2"/>
  <c r="T69" i="2"/>
  <c r="U69" i="2"/>
  <c r="V69" i="2"/>
  <c r="W69" i="2"/>
  <c r="X69" i="2"/>
  <c r="Y69" i="2"/>
  <c r="Z69" i="2"/>
  <c r="AA69" i="2"/>
  <c r="AB69" i="2"/>
  <c r="AC69" i="2"/>
  <c r="AD69" i="2"/>
  <c r="AE69" i="2"/>
  <c r="AF69" i="2"/>
  <c r="AG69" i="2"/>
  <c r="AH69" i="2"/>
  <c r="AI69" i="2"/>
  <c r="P71" i="2"/>
  <c r="Q71" i="2"/>
  <c r="R71" i="2"/>
  <c r="S71" i="2"/>
  <c r="T71" i="2"/>
  <c r="U71" i="2"/>
  <c r="V71" i="2"/>
  <c r="W71" i="2"/>
  <c r="X71" i="2"/>
  <c r="Y71" i="2"/>
  <c r="Z71" i="2"/>
  <c r="AA71" i="2"/>
  <c r="AB71" i="2"/>
  <c r="AC71" i="2"/>
  <c r="AD71" i="2"/>
  <c r="AE71" i="2"/>
  <c r="AF71" i="2"/>
  <c r="AG71" i="2"/>
  <c r="AH71" i="2"/>
  <c r="AI71" i="2"/>
  <c r="P78" i="2" a="1"/>
  <c r="P78" i="2" s="1"/>
  <c r="Q78" i="2" a="1"/>
  <c r="Q78" i="2" s="1"/>
  <c r="R78" i="2" a="1"/>
  <c r="R78" i="2" s="1"/>
  <c r="S78" i="2" a="1"/>
  <c r="S78" i="2" s="1"/>
  <c r="S79" i="2" s="1"/>
  <c r="S82" i="2" s="1"/>
  <c r="S84" i="2" s="1"/>
  <c r="S86" i="2" s="1"/>
  <c r="S88" i="2" s="1"/>
  <c r="S90" i="2" s="1"/>
  <c r="S92" i="2" s="1"/>
  <c r="T78" i="2" a="1"/>
  <c r="T78" i="2" s="1"/>
  <c r="T79" i="2" s="1"/>
  <c r="T82" i="2" s="1"/>
  <c r="T84" i="2" s="1"/>
  <c r="T86" i="2" s="1"/>
  <c r="T88" i="2" s="1"/>
  <c r="T90" i="2" s="1"/>
  <c r="T92" i="2" s="1"/>
  <c r="U78" i="2" a="1"/>
  <c r="U78" i="2" s="1"/>
  <c r="U79" i="2" s="1"/>
  <c r="U82" i="2" s="1"/>
  <c r="U84" i="2" s="1"/>
  <c r="U86" i="2" s="1"/>
  <c r="U88" i="2" s="1"/>
  <c r="U90" i="2" s="1"/>
  <c r="U92" i="2" s="1"/>
  <c r="V78" i="2" a="1"/>
  <c r="V78" i="2" s="1"/>
  <c r="V79" i="2" s="1"/>
  <c r="V82" i="2" s="1"/>
  <c r="V84" i="2" s="1"/>
  <c r="V86" i="2" s="1"/>
  <c r="V88" i="2" s="1"/>
  <c r="V90" i="2" s="1"/>
  <c r="V92" i="2" s="1"/>
  <c r="W78" i="2" a="1"/>
  <c r="W78" i="2" s="1"/>
  <c r="W79" i="2" s="1"/>
  <c r="W82" i="2" s="1"/>
  <c r="W84" i="2" s="1"/>
  <c r="W86" i="2" s="1"/>
  <c r="W88" i="2" s="1"/>
  <c r="W90" i="2" s="1"/>
  <c r="W92" i="2" s="1"/>
  <c r="X78" i="2" a="1"/>
  <c r="X78" i="2" s="1"/>
  <c r="X79" i="2" s="1"/>
  <c r="X82" i="2" s="1"/>
  <c r="X84" i="2" s="1"/>
  <c r="X86" i="2" s="1"/>
  <c r="X88" i="2" s="1"/>
  <c r="X90" i="2" s="1"/>
  <c r="X92" i="2" s="1"/>
  <c r="Y78" i="2" a="1"/>
  <c r="Y78" i="2" s="1"/>
  <c r="Y79" i="2" s="1"/>
  <c r="Y82" i="2" s="1"/>
  <c r="Y84" i="2" s="1"/>
  <c r="Y86" i="2" s="1"/>
  <c r="Y88" i="2" s="1"/>
  <c r="Y90" i="2" s="1"/>
  <c r="Y92" i="2" s="1"/>
  <c r="Z78" i="2" a="1"/>
  <c r="Z78" i="2" s="1"/>
  <c r="Z79" i="2" s="1"/>
  <c r="Z82" i="2" s="1"/>
  <c r="Z84" i="2" s="1"/>
  <c r="Z86" i="2" s="1"/>
  <c r="Z88" i="2" s="1"/>
  <c r="Z90" i="2" s="1"/>
  <c r="Z92" i="2" s="1"/>
  <c r="AA78" i="2" a="1"/>
  <c r="AA78" i="2" s="1"/>
  <c r="AA79" i="2" s="1"/>
  <c r="AA82" i="2" s="1"/>
  <c r="AA84" i="2" s="1"/>
  <c r="AA86" i="2" s="1"/>
  <c r="AA88" i="2" s="1"/>
  <c r="AA90" i="2" s="1"/>
  <c r="AA92" i="2" s="1"/>
  <c r="AB78" i="2" a="1"/>
  <c r="AB78" i="2" s="1"/>
  <c r="AB79" i="2" s="1"/>
  <c r="AB82" i="2" s="1"/>
  <c r="AB84" i="2" s="1"/>
  <c r="AB86" i="2" s="1"/>
  <c r="AB88" i="2" s="1"/>
  <c r="AB90" i="2" s="1"/>
  <c r="AB92" i="2" s="1"/>
  <c r="AC78" i="2" a="1"/>
  <c r="AC78" i="2" s="1"/>
  <c r="AC79" i="2" s="1"/>
  <c r="AC82" i="2" s="1"/>
  <c r="AC84" i="2" s="1"/>
  <c r="AC86" i="2" s="1"/>
  <c r="AC88" i="2" s="1"/>
  <c r="AC90" i="2" s="1"/>
  <c r="AC92" i="2" s="1"/>
  <c r="AD78" i="2" a="1"/>
  <c r="AD78" i="2" s="1"/>
  <c r="AD79" i="2" s="1"/>
  <c r="AD82" i="2" s="1"/>
  <c r="AD84" i="2" s="1"/>
  <c r="AD86" i="2" s="1"/>
  <c r="AD88" i="2" s="1"/>
  <c r="AD90" i="2" s="1"/>
  <c r="AD92" i="2" s="1"/>
  <c r="AE78" i="2" a="1"/>
  <c r="AE78" i="2" s="1"/>
  <c r="AE79" i="2" s="1"/>
  <c r="AE82" i="2" s="1"/>
  <c r="AE84" i="2" s="1"/>
  <c r="AE86" i="2" s="1"/>
  <c r="AE88" i="2" s="1"/>
  <c r="AE90" i="2" s="1"/>
  <c r="AE92" i="2" s="1"/>
  <c r="AF78" i="2" a="1"/>
  <c r="AF78" i="2" s="1"/>
  <c r="AF79" i="2" s="1"/>
  <c r="AF82" i="2" s="1"/>
  <c r="AF84" i="2" s="1"/>
  <c r="AF86" i="2" s="1"/>
  <c r="AF88" i="2" s="1"/>
  <c r="AF90" i="2" s="1"/>
  <c r="AF92" i="2" s="1"/>
  <c r="AG78" i="2" a="1"/>
  <c r="AG78" i="2" s="1"/>
  <c r="AG79" i="2" s="1"/>
  <c r="AG82" i="2" s="1"/>
  <c r="AG84" i="2" s="1"/>
  <c r="AG86" i="2" s="1"/>
  <c r="AG88" i="2" s="1"/>
  <c r="AG90" i="2" s="1"/>
  <c r="AG92" i="2" s="1"/>
  <c r="AH78" i="2" a="1"/>
  <c r="AH78" i="2" s="1"/>
  <c r="AH79" i="2" s="1"/>
  <c r="AH82" i="2" s="1"/>
  <c r="AH84" i="2" s="1"/>
  <c r="AH86" i="2" s="1"/>
  <c r="AH88" i="2" s="1"/>
  <c r="AH90" i="2" s="1"/>
  <c r="AH92" i="2" s="1"/>
  <c r="AI78" i="2" a="1"/>
  <c r="AI78" i="2" s="1"/>
  <c r="AI79" i="2" s="1"/>
  <c r="AI82" i="2" s="1"/>
  <c r="AI84" i="2" s="1"/>
  <c r="AI86" i="2" s="1"/>
  <c r="AI88" i="2" s="1"/>
  <c r="AI90" i="2" s="1"/>
  <c r="AI92" i="2" s="1"/>
  <c r="P80" i="2"/>
  <c r="Q80" i="2"/>
  <c r="R80" i="2"/>
  <c r="S80" i="2"/>
  <c r="T80" i="2"/>
  <c r="U80" i="2"/>
  <c r="V80" i="2"/>
  <c r="W80" i="2"/>
  <c r="X80" i="2"/>
  <c r="Y80" i="2"/>
  <c r="Z80" i="2"/>
  <c r="AA80" i="2"/>
  <c r="AB80" i="2"/>
  <c r="AC80" i="2"/>
  <c r="AD80" i="2"/>
  <c r="AE80" i="2"/>
  <c r="AF80" i="2"/>
  <c r="AG80" i="2"/>
  <c r="AH80" i="2"/>
  <c r="AI80" i="2"/>
  <c r="P81" i="2"/>
  <c r="Q81" i="2"/>
  <c r="R81" i="2"/>
  <c r="S81" i="2"/>
  <c r="T81" i="2"/>
  <c r="U81" i="2"/>
  <c r="V81" i="2"/>
  <c r="W81" i="2"/>
  <c r="X81" i="2"/>
  <c r="Y81" i="2"/>
  <c r="Z81" i="2"/>
  <c r="AA81" i="2"/>
  <c r="AB81" i="2"/>
  <c r="AC81" i="2"/>
  <c r="AD81" i="2"/>
  <c r="AE81" i="2"/>
  <c r="AF81" i="2"/>
  <c r="AG81" i="2"/>
  <c r="AH81" i="2"/>
  <c r="AI81" i="2"/>
  <c r="P83" i="2"/>
  <c r="Q83" i="2"/>
  <c r="R83" i="2"/>
  <c r="S83" i="2"/>
  <c r="T83" i="2"/>
  <c r="U83" i="2"/>
  <c r="V83" i="2"/>
  <c r="W83" i="2"/>
  <c r="X83" i="2"/>
  <c r="Y83" i="2"/>
  <c r="Z83" i="2"/>
  <c r="AA83" i="2"/>
  <c r="AB83" i="2"/>
  <c r="AC83" i="2"/>
  <c r="AD83" i="2"/>
  <c r="AE83" i="2"/>
  <c r="AF83" i="2"/>
  <c r="AG83" i="2"/>
  <c r="AH83" i="2"/>
  <c r="AI83" i="2"/>
  <c r="P85" i="2"/>
  <c r="Q85" i="2"/>
  <c r="R85" i="2"/>
  <c r="S85" i="2"/>
  <c r="T85" i="2"/>
  <c r="U85" i="2"/>
  <c r="V85" i="2"/>
  <c r="W85" i="2"/>
  <c r="X85" i="2"/>
  <c r="Y85" i="2"/>
  <c r="Z85" i="2"/>
  <c r="AA85" i="2"/>
  <c r="AB85" i="2"/>
  <c r="AC85" i="2"/>
  <c r="AD85" i="2"/>
  <c r="AE85" i="2"/>
  <c r="AF85" i="2"/>
  <c r="AG85" i="2"/>
  <c r="AH85" i="2"/>
  <c r="AI85" i="2"/>
  <c r="P87" i="2"/>
  <c r="Q87" i="2"/>
  <c r="R87" i="2"/>
  <c r="S87" i="2"/>
  <c r="T87" i="2"/>
  <c r="U87" i="2"/>
  <c r="V87" i="2"/>
  <c r="W87" i="2"/>
  <c r="X87" i="2"/>
  <c r="Y87" i="2"/>
  <c r="Z87" i="2"/>
  <c r="AA87" i="2"/>
  <c r="AB87" i="2"/>
  <c r="AC87" i="2"/>
  <c r="AD87" i="2"/>
  <c r="AE87" i="2"/>
  <c r="AF87" i="2"/>
  <c r="AG87" i="2"/>
  <c r="AH87" i="2"/>
  <c r="AI87" i="2"/>
  <c r="P89" i="2"/>
  <c r="Q89" i="2"/>
  <c r="R89" i="2"/>
  <c r="S89" i="2"/>
  <c r="T89" i="2"/>
  <c r="U89" i="2"/>
  <c r="V89" i="2"/>
  <c r="W89" i="2"/>
  <c r="X89" i="2"/>
  <c r="Y89" i="2"/>
  <c r="Z89" i="2"/>
  <c r="AA89" i="2"/>
  <c r="AB89" i="2"/>
  <c r="AC89" i="2"/>
  <c r="AD89" i="2"/>
  <c r="AE89" i="2"/>
  <c r="AF89" i="2"/>
  <c r="AG89" i="2"/>
  <c r="AH89" i="2"/>
  <c r="AI89" i="2"/>
  <c r="P91" i="2"/>
  <c r="Q91" i="2"/>
  <c r="R91" i="2"/>
  <c r="S91" i="2"/>
  <c r="T91" i="2"/>
  <c r="U91" i="2"/>
  <c r="V91" i="2"/>
  <c r="W91" i="2"/>
  <c r="X91" i="2"/>
  <c r="Y91" i="2"/>
  <c r="Z91" i="2"/>
  <c r="AA91" i="2"/>
  <c r="AB91" i="2"/>
  <c r="AC91" i="2"/>
  <c r="AD91" i="2"/>
  <c r="AE91" i="2"/>
  <c r="AF91" i="2"/>
  <c r="AG91" i="2"/>
  <c r="AH91" i="2"/>
  <c r="AI91" i="2"/>
  <c r="P98" i="2" a="1"/>
  <c r="P98" i="2" s="1"/>
  <c r="Q98" i="2" a="1"/>
  <c r="Q98" i="2" s="1"/>
  <c r="R98" i="2" a="1"/>
  <c r="R98" i="2" s="1"/>
  <c r="S98" i="2" a="1"/>
  <c r="S98" i="2" s="1"/>
  <c r="S99" i="2" s="1"/>
  <c r="S102" i="2" s="1"/>
  <c r="S104" i="2" s="1"/>
  <c r="S106" i="2" s="1"/>
  <c r="S108" i="2" s="1"/>
  <c r="S110" i="2" s="1"/>
  <c r="S112" i="2" s="1"/>
  <c r="T98" i="2" a="1"/>
  <c r="T98" i="2" s="1"/>
  <c r="T99" i="2" s="1"/>
  <c r="T102" i="2" s="1"/>
  <c r="T104" i="2" s="1"/>
  <c r="T106" i="2" s="1"/>
  <c r="T108" i="2" s="1"/>
  <c r="T110" i="2" s="1"/>
  <c r="T112" i="2" s="1"/>
  <c r="U98" i="2" a="1"/>
  <c r="U98" i="2" s="1"/>
  <c r="U99" i="2" s="1"/>
  <c r="U102" i="2" s="1"/>
  <c r="U104" i="2" s="1"/>
  <c r="U106" i="2" s="1"/>
  <c r="U108" i="2" s="1"/>
  <c r="U110" i="2" s="1"/>
  <c r="U112" i="2" s="1"/>
  <c r="V98" i="2" a="1"/>
  <c r="V98" i="2" s="1"/>
  <c r="V99" i="2" s="1"/>
  <c r="V102" i="2" s="1"/>
  <c r="V104" i="2" s="1"/>
  <c r="V106" i="2" s="1"/>
  <c r="V108" i="2" s="1"/>
  <c r="V110" i="2" s="1"/>
  <c r="V112" i="2" s="1"/>
  <c r="W98" i="2" a="1"/>
  <c r="W98" i="2" s="1"/>
  <c r="W99" i="2" s="1"/>
  <c r="W102" i="2" s="1"/>
  <c r="W104" i="2" s="1"/>
  <c r="W106" i="2" s="1"/>
  <c r="W108" i="2" s="1"/>
  <c r="W110" i="2" s="1"/>
  <c r="W112" i="2" s="1"/>
  <c r="X98" i="2" a="1"/>
  <c r="X98" i="2" s="1"/>
  <c r="X99" i="2" s="1"/>
  <c r="X102" i="2" s="1"/>
  <c r="X104" i="2" s="1"/>
  <c r="X106" i="2" s="1"/>
  <c r="X108" i="2" s="1"/>
  <c r="X110" i="2" s="1"/>
  <c r="X112" i="2" s="1"/>
  <c r="Y98" i="2" a="1"/>
  <c r="Y98" i="2" s="1"/>
  <c r="Y99" i="2" s="1"/>
  <c r="Y102" i="2" s="1"/>
  <c r="Y104" i="2" s="1"/>
  <c r="Y106" i="2" s="1"/>
  <c r="Y108" i="2" s="1"/>
  <c r="Y110" i="2" s="1"/>
  <c r="Y112" i="2" s="1"/>
  <c r="Z98" i="2" a="1"/>
  <c r="Z98" i="2" s="1"/>
  <c r="Z99" i="2" s="1"/>
  <c r="Z102" i="2" s="1"/>
  <c r="Z104" i="2" s="1"/>
  <c r="Z106" i="2" s="1"/>
  <c r="Z108" i="2" s="1"/>
  <c r="Z110" i="2" s="1"/>
  <c r="Z112" i="2" s="1"/>
  <c r="AA98" i="2" a="1"/>
  <c r="AA98" i="2" s="1"/>
  <c r="AA99" i="2" s="1"/>
  <c r="AA102" i="2" s="1"/>
  <c r="AA104" i="2" s="1"/>
  <c r="AA106" i="2" s="1"/>
  <c r="AA108" i="2" s="1"/>
  <c r="AA110" i="2" s="1"/>
  <c r="AA112" i="2" s="1"/>
  <c r="AB98" i="2" a="1"/>
  <c r="AB98" i="2" s="1"/>
  <c r="AB99" i="2" s="1"/>
  <c r="AB102" i="2" s="1"/>
  <c r="AB104" i="2" s="1"/>
  <c r="AB106" i="2" s="1"/>
  <c r="AB108" i="2" s="1"/>
  <c r="AB110" i="2" s="1"/>
  <c r="AB112" i="2" s="1"/>
  <c r="AC98" i="2" a="1"/>
  <c r="AC98" i="2" s="1"/>
  <c r="AC99" i="2" s="1"/>
  <c r="AC102" i="2" s="1"/>
  <c r="AC104" i="2" s="1"/>
  <c r="AC106" i="2" s="1"/>
  <c r="AC108" i="2" s="1"/>
  <c r="AC110" i="2" s="1"/>
  <c r="AC112" i="2" s="1"/>
  <c r="AD98" i="2" a="1"/>
  <c r="AD98" i="2" s="1"/>
  <c r="AD99" i="2" s="1"/>
  <c r="AD102" i="2" s="1"/>
  <c r="AD104" i="2" s="1"/>
  <c r="AD106" i="2" s="1"/>
  <c r="AD108" i="2" s="1"/>
  <c r="AD110" i="2" s="1"/>
  <c r="AD112" i="2" s="1"/>
  <c r="AE98" i="2" a="1"/>
  <c r="AE98" i="2" s="1"/>
  <c r="AE99" i="2" s="1"/>
  <c r="AE102" i="2" s="1"/>
  <c r="AE104" i="2" s="1"/>
  <c r="AE106" i="2" s="1"/>
  <c r="AE108" i="2" s="1"/>
  <c r="AE110" i="2" s="1"/>
  <c r="AE112" i="2" s="1"/>
  <c r="AF98" i="2" a="1"/>
  <c r="AF98" i="2" s="1"/>
  <c r="AF99" i="2" s="1"/>
  <c r="AF102" i="2" s="1"/>
  <c r="AF104" i="2" s="1"/>
  <c r="AF106" i="2" s="1"/>
  <c r="AF108" i="2" s="1"/>
  <c r="AF110" i="2" s="1"/>
  <c r="AF112" i="2" s="1"/>
  <c r="AG98" i="2" a="1"/>
  <c r="AG98" i="2" s="1"/>
  <c r="AG99" i="2" s="1"/>
  <c r="AG102" i="2" s="1"/>
  <c r="AG104" i="2" s="1"/>
  <c r="AG106" i="2" s="1"/>
  <c r="AG108" i="2" s="1"/>
  <c r="AG110" i="2" s="1"/>
  <c r="AG112" i="2" s="1"/>
  <c r="AH98" i="2" a="1"/>
  <c r="AH98" i="2" s="1"/>
  <c r="AH99" i="2" s="1"/>
  <c r="AH102" i="2" s="1"/>
  <c r="AH104" i="2" s="1"/>
  <c r="AH106" i="2" s="1"/>
  <c r="AH108" i="2" s="1"/>
  <c r="AH110" i="2" s="1"/>
  <c r="AH112" i="2" s="1"/>
  <c r="AI98" i="2" a="1"/>
  <c r="AI98" i="2" s="1"/>
  <c r="AI99" i="2" s="1"/>
  <c r="AI102" i="2" s="1"/>
  <c r="AI104" i="2" s="1"/>
  <c r="AI106" i="2" s="1"/>
  <c r="AI108" i="2" s="1"/>
  <c r="AI110" i="2" s="1"/>
  <c r="AI112" i="2" s="1"/>
  <c r="P100" i="2"/>
  <c r="Q100" i="2"/>
  <c r="R100" i="2"/>
  <c r="S100" i="2"/>
  <c r="T100" i="2"/>
  <c r="U100" i="2"/>
  <c r="V100" i="2"/>
  <c r="W100" i="2"/>
  <c r="X100" i="2"/>
  <c r="Y100" i="2"/>
  <c r="Z100" i="2"/>
  <c r="AA100" i="2"/>
  <c r="AB100" i="2"/>
  <c r="AC100" i="2"/>
  <c r="AD100" i="2"/>
  <c r="AE100" i="2"/>
  <c r="AF100" i="2"/>
  <c r="AG100" i="2"/>
  <c r="AH100" i="2"/>
  <c r="AI100" i="2"/>
  <c r="P101" i="2"/>
  <c r="Q101" i="2"/>
  <c r="R101" i="2"/>
  <c r="S101" i="2"/>
  <c r="T101" i="2"/>
  <c r="U101" i="2"/>
  <c r="V101" i="2"/>
  <c r="W101" i="2"/>
  <c r="X101" i="2"/>
  <c r="Y101" i="2"/>
  <c r="Z101" i="2"/>
  <c r="AA101" i="2"/>
  <c r="AB101" i="2"/>
  <c r="AC101" i="2"/>
  <c r="AD101" i="2"/>
  <c r="AE101" i="2"/>
  <c r="AF101" i="2"/>
  <c r="AG101" i="2"/>
  <c r="AH101" i="2"/>
  <c r="AI101" i="2"/>
  <c r="P103" i="2"/>
  <c r="Q103" i="2"/>
  <c r="R103" i="2"/>
  <c r="S103" i="2"/>
  <c r="T103" i="2"/>
  <c r="U103" i="2"/>
  <c r="V103" i="2"/>
  <c r="W103" i="2"/>
  <c r="X103" i="2"/>
  <c r="Y103" i="2"/>
  <c r="Z103" i="2"/>
  <c r="AA103" i="2"/>
  <c r="AB103" i="2"/>
  <c r="AC103" i="2"/>
  <c r="AD103" i="2"/>
  <c r="AE103" i="2"/>
  <c r="AF103" i="2"/>
  <c r="AG103" i="2"/>
  <c r="AH103" i="2"/>
  <c r="AI103" i="2"/>
  <c r="P105" i="2"/>
  <c r="Q105" i="2"/>
  <c r="R105" i="2"/>
  <c r="S105" i="2"/>
  <c r="T105" i="2"/>
  <c r="U105" i="2"/>
  <c r="V105" i="2"/>
  <c r="W105" i="2"/>
  <c r="X105" i="2"/>
  <c r="Y105" i="2"/>
  <c r="Z105" i="2"/>
  <c r="AA105" i="2"/>
  <c r="AB105" i="2"/>
  <c r="AC105" i="2"/>
  <c r="AD105" i="2"/>
  <c r="AE105" i="2"/>
  <c r="AF105" i="2"/>
  <c r="AG105" i="2"/>
  <c r="AH105" i="2"/>
  <c r="AI105" i="2"/>
  <c r="P107" i="2"/>
  <c r="Q107" i="2"/>
  <c r="R107" i="2"/>
  <c r="S107" i="2"/>
  <c r="T107" i="2"/>
  <c r="U107" i="2"/>
  <c r="V107" i="2"/>
  <c r="W107" i="2"/>
  <c r="X107" i="2"/>
  <c r="Y107" i="2"/>
  <c r="Z107" i="2"/>
  <c r="AA107" i="2"/>
  <c r="AB107" i="2"/>
  <c r="AC107" i="2"/>
  <c r="AD107" i="2"/>
  <c r="AE107" i="2"/>
  <c r="AF107" i="2"/>
  <c r="AG107" i="2"/>
  <c r="AH107" i="2"/>
  <c r="AI107" i="2"/>
  <c r="P109" i="2"/>
  <c r="Q109" i="2"/>
  <c r="R109" i="2"/>
  <c r="S109" i="2"/>
  <c r="T109" i="2"/>
  <c r="U109" i="2"/>
  <c r="V109" i="2"/>
  <c r="W109" i="2"/>
  <c r="X109" i="2"/>
  <c r="Y109" i="2"/>
  <c r="Z109" i="2"/>
  <c r="AA109" i="2"/>
  <c r="AB109" i="2"/>
  <c r="AC109" i="2"/>
  <c r="AD109" i="2"/>
  <c r="AE109" i="2"/>
  <c r="AF109" i="2"/>
  <c r="AG109" i="2"/>
  <c r="AH109" i="2"/>
  <c r="AI109" i="2"/>
  <c r="P111" i="2"/>
  <c r="Q111" i="2"/>
  <c r="R111" i="2"/>
  <c r="S111" i="2"/>
  <c r="T111" i="2"/>
  <c r="U111" i="2"/>
  <c r="V111" i="2"/>
  <c r="W111" i="2"/>
  <c r="X111" i="2"/>
  <c r="Y111" i="2"/>
  <c r="Z111" i="2"/>
  <c r="AA111" i="2"/>
  <c r="AB111" i="2"/>
  <c r="AC111" i="2"/>
  <c r="AD111" i="2"/>
  <c r="AE111" i="2"/>
  <c r="AF111" i="2"/>
  <c r="AG111" i="2"/>
  <c r="AH111" i="2"/>
  <c r="AI111" i="2"/>
  <c r="P118" i="2" a="1"/>
  <c r="P118" i="2" s="1"/>
  <c r="Q118" i="2" a="1"/>
  <c r="Q118" i="2" s="1"/>
  <c r="R118" i="2" a="1"/>
  <c r="R118" i="2" s="1"/>
  <c r="R119" i="2" s="1"/>
  <c r="R122" i="2" s="1"/>
  <c r="R124" i="2" s="1"/>
  <c r="R126" i="2" s="1"/>
  <c r="R128" i="2" s="1"/>
  <c r="R130" i="2" s="1"/>
  <c r="R132" i="2" s="1"/>
  <c r="S118" i="2" a="1"/>
  <c r="S118" i="2" s="1"/>
  <c r="S119" i="2" s="1"/>
  <c r="S122" i="2" s="1"/>
  <c r="S124" i="2" s="1"/>
  <c r="S126" i="2" s="1"/>
  <c r="S128" i="2" s="1"/>
  <c r="S130" i="2" s="1"/>
  <c r="S132" i="2" s="1"/>
  <c r="T118" i="2" a="1"/>
  <c r="T118" i="2" s="1"/>
  <c r="U118" i="2" a="1"/>
  <c r="U118" i="2" s="1"/>
  <c r="U119" i="2" s="1"/>
  <c r="U122" i="2" s="1"/>
  <c r="U124" i="2" s="1"/>
  <c r="U126" i="2" s="1"/>
  <c r="U128" i="2" s="1"/>
  <c r="U130" i="2" s="1"/>
  <c r="U132" i="2" s="1"/>
  <c r="V118" i="2" a="1"/>
  <c r="V118" i="2" s="1"/>
  <c r="V119" i="2" s="1"/>
  <c r="V122" i="2" s="1"/>
  <c r="V124" i="2" s="1"/>
  <c r="V126" i="2" s="1"/>
  <c r="V128" i="2" s="1"/>
  <c r="V130" i="2" s="1"/>
  <c r="V132" i="2" s="1"/>
  <c r="W118" i="2" a="1"/>
  <c r="W118" i="2" s="1"/>
  <c r="W119" i="2" s="1"/>
  <c r="W122" i="2" s="1"/>
  <c r="W124" i="2" s="1"/>
  <c r="W126" i="2" s="1"/>
  <c r="W128" i="2" s="1"/>
  <c r="W130" i="2" s="1"/>
  <c r="W132" i="2" s="1"/>
  <c r="X118" i="2" a="1"/>
  <c r="X118" i="2" s="1"/>
  <c r="X119" i="2" s="1"/>
  <c r="X122" i="2" s="1"/>
  <c r="X124" i="2" s="1"/>
  <c r="X126" i="2" s="1"/>
  <c r="X128" i="2" s="1"/>
  <c r="X130" i="2" s="1"/>
  <c r="X132" i="2" s="1"/>
  <c r="Y118" i="2" a="1"/>
  <c r="Y118" i="2" s="1"/>
  <c r="Y119" i="2" s="1"/>
  <c r="Y122" i="2" s="1"/>
  <c r="Y124" i="2" s="1"/>
  <c r="Y126" i="2" s="1"/>
  <c r="Y128" i="2" s="1"/>
  <c r="Y130" i="2" s="1"/>
  <c r="Y132" i="2" s="1"/>
  <c r="Z118" i="2" a="1"/>
  <c r="Z118" i="2" s="1"/>
  <c r="Z119" i="2" s="1"/>
  <c r="Z122" i="2" s="1"/>
  <c r="Z124" i="2" s="1"/>
  <c r="Z126" i="2" s="1"/>
  <c r="Z128" i="2" s="1"/>
  <c r="Z130" i="2" s="1"/>
  <c r="Z132" i="2" s="1"/>
  <c r="AA118" i="2" a="1"/>
  <c r="AA118" i="2" s="1"/>
  <c r="AA119" i="2" s="1"/>
  <c r="AA122" i="2" s="1"/>
  <c r="AA124" i="2" s="1"/>
  <c r="AA126" i="2" s="1"/>
  <c r="AA128" i="2" s="1"/>
  <c r="AA130" i="2" s="1"/>
  <c r="AA132" i="2" s="1"/>
  <c r="AB118" i="2" a="1"/>
  <c r="AB118" i="2" s="1"/>
  <c r="AB119" i="2" s="1"/>
  <c r="AB122" i="2" s="1"/>
  <c r="AB124" i="2" s="1"/>
  <c r="AB126" i="2" s="1"/>
  <c r="AB128" i="2" s="1"/>
  <c r="AB130" i="2" s="1"/>
  <c r="AB132" i="2" s="1"/>
  <c r="AC118" i="2" a="1"/>
  <c r="AC118" i="2" s="1"/>
  <c r="AC119" i="2" s="1"/>
  <c r="AC122" i="2" s="1"/>
  <c r="AC124" i="2" s="1"/>
  <c r="AC126" i="2" s="1"/>
  <c r="AC128" i="2" s="1"/>
  <c r="AC130" i="2" s="1"/>
  <c r="AC132" i="2" s="1"/>
  <c r="AD118" i="2" a="1"/>
  <c r="AD118" i="2" s="1"/>
  <c r="AD119" i="2" s="1"/>
  <c r="AD122" i="2" s="1"/>
  <c r="AD124" i="2" s="1"/>
  <c r="AD126" i="2" s="1"/>
  <c r="AD128" i="2" s="1"/>
  <c r="AD130" i="2" s="1"/>
  <c r="AD132" i="2" s="1"/>
  <c r="AE118" i="2" a="1"/>
  <c r="AE118" i="2" s="1"/>
  <c r="AE119" i="2" s="1"/>
  <c r="AE122" i="2" s="1"/>
  <c r="AE124" i="2" s="1"/>
  <c r="AE126" i="2" s="1"/>
  <c r="AE128" i="2" s="1"/>
  <c r="AE130" i="2" s="1"/>
  <c r="AE132" i="2" s="1"/>
  <c r="AF118" i="2" a="1"/>
  <c r="AF118" i="2" s="1"/>
  <c r="AF119" i="2" s="1"/>
  <c r="AF122" i="2" s="1"/>
  <c r="AF124" i="2" s="1"/>
  <c r="AF126" i="2" s="1"/>
  <c r="AF128" i="2" s="1"/>
  <c r="AF130" i="2" s="1"/>
  <c r="AF132" i="2" s="1"/>
  <c r="AG118" i="2" a="1"/>
  <c r="AG118" i="2" s="1"/>
  <c r="AG119" i="2" s="1"/>
  <c r="AG122" i="2" s="1"/>
  <c r="AG124" i="2" s="1"/>
  <c r="AG126" i="2" s="1"/>
  <c r="AG128" i="2" s="1"/>
  <c r="AG130" i="2" s="1"/>
  <c r="AG132" i="2" s="1"/>
  <c r="AH118" i="2" a="1"/>
  <c r="AH118" i="2" s="1"/>
  <c r="AH119" i="2" s="1"/>
  <c r="AH122" i="2" s="1"/>
  <c r="AH124" i="2" s="1"/>
  <c r="AH126" i="2" s="1"/>
  <c r="AH128" i="2" s="1"/>
  <c r="AH130" i="2" s="1"/>
  <c r="AH132" i="2" s="1"/>
  <c r="AI118" i="2" a="1"/>
  <c r="AI118" i="2" s="1"/>
  <c r="AI119" i="2" s="1"/>
  <c r="AI122" i="2" s="1"/>
  <c r="AI124" i="2" s="1"/>
  <c r="AI126" i="2" s="1"/>
  <c r="AI128" i="2" s="1"/>
  <c r="AI130" i="2" s="1"/>
  <c r="AI132" i="2" s="1"/>
  <c r="P120" i="2"/>
  <c r="Q120" i="2"/>
  <c r="R120" i="2"/>
  <c r="S120" i="2"/>
  <c r="T120" i="2"/>
  <c r="U120" i="2"/>
  <c r="V120" i="2"/>
  <c r="W120" i="2"/>
  <c r="X120" i="2"/>
  <c r="Y120" i="2"/>
  <c r="Z120" i="2"/>
  <c r="AA120" i="2"/>
  <c r="AB120" i="2"/>
  <c r="AC120" i="2"/>
  <c r="AD120" i="2"/>
  <c r="AE120" i="2"/>
  <c r="AF120" i="2"/>
  <c r="AG120" i="2"/>
  <c r="AH120" i="2"/>
  <c r="AI120" i="2"/>
  <c r="P121" i="2"/>
  <c r="Q121" i="2"/>
  <c r="R121" i="2"/>
  <c r="S121" i="2"/>
  <c r="T121" i="2"/>
  <c r="U121" i="2"/>
  <c r="V121" i="2"/>
  <c r="W121" i="2"/>
  <c r="X121" i="2"/>
  <c r="Y121" i="2"/>
  <c r="Z121" i="2"/>
  <c r="AA121" i="2"/>
  <c r="AB121" i="2"/>
  <c r="AC121" i="2"/>
  <c r="AD121" i="2"/>
  <c r="AE121" i="2"/>
  <c r="AF121" i="2"/>
  <c r="AG121" i="2"/>
  <c r="AH121" i="2"/>
  <c r="AI121" i="2"/>
  <c r="P123" i="2"/>
  <c r="Q123" i="2"/>
  <c r="R123" i="2"/>
  <c r="S123" i="2"/>
  <c r="T123" i="2"/>
  <c r="U123" i="2"/>
  <c r="V123" i="2"/>
  <c r="W123" i="2"/>
  <c r="X123" i="2"/>
  <c r="Y123" i="2"/>
  <c r="Z123" i="2"/>
  <c r="AA123" i="2"/>
  <c r="AB123" i="2"/>
  <c r="AC123" i="2"/>
  <c r="AD123" i="2"/>
  <c r="AE123" i="2"/>
  <c r="AF123" i="2"/>
  <c r="AG123" i="2"/>
  <c r="AH123" i="2"/>
  <c r="AI123" i="2"/>
  <c r="P125" i="2"/>
  <c r="Q125" i="2"/>
  <c r="R125" i="2"/>
  <c r="S125" i="2"/>
  <c r="T125" i="2"/>
  <c r="U125" i="2"/>
  <c r="V125" i="2"/>
  <c r="W125" i="2"/>
  <c r="X125" i="2"/>
  <c r="Y125" i="2"/>
  <c r="Z125" i="2"/>
  <c r="AA125" i="2"/>
  <c r="AB125" i="2"/>
  <c r="AC125" i="2"/>
  <c r="AD125" i="2"/>
  <c r="AE125" i="2"/>
  <c r="AF125" i="2"/>
  <c r="AG125" i="2"/>
  <c r="AH125" i="2"/>
  <c r="AI125" i="2"/>
  <c r="P127" i="2"/>
  <c r="Q127" i="2"/>
  <c r="R127" i="2"/>
  <c r="S127" i="2"/>
  <c r="T127" i="2"/>
  <c r="U127" i="2"/>
  <c r="V127" i="2"/>
  <c r="W127" i="2"/>
  <c r="X127" i="2"/>
  <c r="Y127" i="2"/>
  <c r="Z127" i="2"/>
  <c r="AA127" i="2"/>
  <c r="AB127" i="2"/>
  <c r="AC127" i="2"/>
  <c r="AD127" i="2"/>
  <c r="AE127" i="2"/>
  <c r="AF127" i="2"/>
  <c r="AG127" i="2"/>
  <c r="AH127" i="2"/>
  <c r="AI127" i="2"/>
  <c r="P129" i="2"/>
  <c r="Q129" i="2"/>
  <c r="R129" i="2"/>
  <c r="S129" i="2"/>
  <c r="T129" i="2"/>
  <c r="U129" i="2"/>
  <c r="V129" i="2"/>
  <c r="W129" i="2"/>
  <c r="X129" i="2"/>
  <c r="Y129" i="2"/>
  <c r="Z129" i="2"/>
  <c r="AA129" i="2"/>
  <c r="AB129" i="2"/>
  <c r="AC129" i="2"/>
  <c r="AD129" i="2"/>
  <c r="AE129" i="2"/>
  <c r="AF129" i="2"/>
  <c r="AG129" i="2"/>
  <c r="AH129" i="2"/>
  <c r="AI129" i="2"/>
  <c r="P131" i="2"/>
  <c r="Q131" i="2"/>
  <c r="R131" i="2"/>
  <c r="S131" i="2"/>
  <c r="T131" i="2"/>
  <c r="U131" i="2"/>
  <c r="V131" i="2"/>
  <c r="W131" i="2"/>
  <c r="X131" i="2"/>
  <c r="Y131" i="2"/>
  <c r="Z131" i="2"/>
  <c r="AA131" i="2"/>
  <c r="AB131" i="2"/>
  <c r="AC131" i="2"/>
  <c r="AD131" i="2"/>
  <c r="AE131" i="2"/>
  <c r="AF131" i="2"/>
  <c r="AG131" i="2"/>
  <c r="AH131" i="2"/>
  <c r="AI131" i="2"/>
  <c r="P138" i="2" a="1"/>
  <c r="P138" i="2" s="1"/>
  <c r="Q138" i="2" a="1"/>
  <c r="Q138" i="2" s="1"/>
  <c r="R138" i="2" a="1"/>
  <c r="R138" i="2" s="1"/>
  <c r="R139" i="2" s="1"/>
  <c r="R142" i="2" s="1"/>
  <c r="R144" i="2" s="1"/>
  <c r="R146" i="2" s="1"/>
  <c r="R148" i="2" s="1"/>
  <c r="R150" i="2" s="1"/>
  <c r="R152" i="2" s="1"/>
  <c r="S138" i="2" a="1"/>
  <c r="S138" i="2" s="1"/>
  <c r="S139" i="2" s="1"/>
  <c r="S142" i="2" s="1"/>
  <c r="S144" i="2" s="1"/>
  <c r="S146" i="2" s="1"/>
  <c r="S148" i="2" s="1"/>
  <c r="S150" i="2" s="1"/>
  <c r="S152" i="2" s="1"/>
  <c r="T138" i="2" a="1"/>
  <c r="T138" i="2" s="1"/>
  <c r="T139" i="2" s="1"/>
  <c r="T142" i="2" s="1"/>
  <c r="T144" i="2" s="1"/>
  <c r="T146" i="2" s="1"/>
  <c r="T148" i="2" s="1"/>
  <c r="T150" i="2" s="1"/>
  <c r="T152" i="2" s="1"/>
  <c r="U138" i="2" a="1"/>
  <c r="U138" i="2" s="1"/>
  <c r="U139" i="2" s="1"/>
  <c r="U142" i="2" s="1"/>
  <c r="U144" i="2" s="1"/>
  <c r="U146" i="2" s="1"/>
  <c r="U148" i="2" s="1"/>
  <c r="U150" i="2" s="1"/>
  <c r="U152" i="2" s="1"/>
  <c r="V138" i="2" a="1"/>
  <c r="V138" i="2" s="1"/>
  <c r="V139" i="2" s="1"/>
  <c r="V142" i="2" s="1"/>
  <c r="V144" i="2" s="1"/>
  <c r="V146" i="2" s="1"/>
  <c r="V148" i="2" s="1"/>
  <c r="V150" i="2" s="1"/>
  <c r="V152" i="2" s="1"/>
  <c r="W138" i="2" a="1"/>
  <c r="W138" i="2" s="1"/>
  <c r="W139" i="2" s="1"/>
  <c r="W142" i="2" s="1"/>
  <c r="W144" i="2" s="1"/>
  <c r="W146" i="2" s="1"/>
  <c r="W148" i="2" s="1"/>
  <c r="W150" i="2" s="1"/>
  <c r="W152" i="2" s="1"/>
  <c r="X138" i="2" a="1"/>
  <c r="X138" i="2" s="1"/>
  <c r="X139" i="2" s="1"/>
  <c r="X142" i="2" s="1"/>
  <c r="X144" i="2" s="1"/>
  <c r="X146" i="2" s="1"/>
  <c r="X148" i="2" s="1"/>
  <c r="X150" i="2" s="1"/>
  <c r="X152" i="2" s="1"/>
  <c r="Y138" i="2" a="1"/>
  <c r="Y138" i="2" s="1"/>
  <c r="Z138" i="2" a="1"/>
  <c r="Z138" i="2" s="1"/>
  <c r="Z139" i="2" s="1"/>
  <c r="Z142" i="2" s="1"/>
  <c r="Z144" i="2" s="1"/>
  <c r="Z146" i="2" s="1"/>
  <c r="Z148" i="2" s="1"/>
  <c r="Z150" i="2" s="1"/>
  <c r="Z152" i="2" s="1"/>
  <c r="AA138" i="2" a="1"/>
  <c r="AA138" i="2" s="1"/>
  <c r="AA139" i="2" s="1"/>
  <c r="AA142" i="2" s="1"/>
  <c r="AA144" i="2" s="1"/>
  <c r="AA146" i="2" s="1"/>
  <c r="AA148" i="2" s="1"/>
  <c r="AA150" i="2" s="1"/>
  <c r="AA152" i="2" s="1"/>
  <c r="AB138" i="2" a="1"/>
  <c r="AB138" i="2" s="1"/>
  <c r="AB139" i="2" s="1"/>
  <c r="AB142" i="2" s="1"/>
  <c r="AB144" i="2" s="1"/>
  <c r="AB146" i="2" s="1"/>
  <c r="AB148" i="2" s="1"/>
  <c r="AB150" i="2" s="1"/>
  <c r="AB152" i="2" s="1"/>
  <c r="AC138" i="2" a="1"/>
  <c r="AC138" i="2" s="1"/>
  <c r="AC139" i="2" s="1"/>
  <c r="AC142" i="2" s="1"/>
  <c r="AC144" i="2" s="1"/>
  <c r="AC146" i="2" s="1"/>
  <c r="AC148" i="2" s="1"/>
  <c r="AC150" i="2" s="1"/>
  <c r="AC152" i="2" s="1"/>
  <c r="AD138" i="2" a="1"/>
  <c r="AD138" i="2" s="1"/>
  <c r="AD139" i="2" s="1"/>
  <c r="AD142" i="2" s="1"/>
  <c r="AD144" i="2" s="1"/>
  <c r="AD146" i="2" s="1"/>
  <c r="AD148" i="2" s="1"/>
  <c r="AD150" i="2" s="1"/>
  <c r="AD152" i="2" s="1"/>
  <c r="AE138" i="2" a="1"/>
  <c r="AE138" i="2" s="1"/>
  <c r="AE139" i="2" s="1"/>
  <c r="AE142" i="2" s="1"/>
  <c r="AE144" i="2" s="1"/>
  <c r="AE146" i="2" s="1"/>
  <c r="AE148" i="2" s="1"/>
  <c r="AE150" i="2" s="1"/>
  <c r="AE152" i="2" s="1"/>
  <c r="AF138" i="2" a="1"/>
  <c r="AF138" i="2" s="1"/>
  <c r="AF139" i="2" s="1"/>
  <c r="AF142" i="2" s="1"/>
  <c r="AF144" i="2" s="1"/>
  <c r="AF146" i="2" s="1"/>
  <c r="AF148" i="2" s="1"/>
  <c r="AF150" i="2" s="1"/>
  <c r="AF152" i="2" s="1"/>
  <c r="AG138" i="2" a="1"/>
  <c r="AG138" i="2" s="1"/>
  <c r="AG139" i="2" s="1"/>
  <c r="AG142" i="2" s="1"/>
  <c r="AG144" i="2" s="1"/>
  <c r="AG146" i="2" s="1"/>
  <c r="AG148" i="2" s="1"/>
  <c r="AG150" i="2" s="1"/>
  <c r="AG152" i="2" s="1"/>
  <c r="AH138" i="2" a="1"/>
  <c r="AH138" i="2" s="1"/>
  <c r="AH139" i="2" s="1"/>
  <c r="AH142" i="2" s="1"/>
  <c r="AH144" i="2" s="1"/>
  <c r="AH146" i="2" s="1"/>
  <c r="AH148" i="2" s="1"/>
  <c r="AH150" i="2" s="1"/>
  <c r="AH152" i="2" s="1"/>
  <c r="AI138" i="2" a="1"/>
  <c r="AI138" i="2" s="1"/>
  <c r="AI139" i="2" s="1"/>
  <c r="AI142" i="2" s="1"/>
  <c r="AI144" i="2" s="1"/>
  <c r="AI146" i="2" s="1"/>
  <c r="AI148" i="2" s="1"/>
  <c r="AI150" i="2" s="1"/>
  <c r="AI152" i="2" s="1"/>
  <c r="Q139" i="2"/>
  <c r="Q142" i="2" s="1"/>
  <c r="Q144" i="2" s="1"/>
  <c r="Q146" i="2" s="1"/>
  <c r="Q148" i="2" s="1"/>
  <c r="Q150" i="2" s="1"/>
  <c r="Q152" i="2" s="1"/>
  <c r="Y139" i="2"/>
  <c r="Y142" i="2" s="1"/>
  <c r="Y144" i="2" s="1"/>
  <c r="Y146" i="2" s="1"/>
  <c r="Y148" i="2" s="1"/>
  <c r="Y150" i="2" s="1"/>
  <c r="Y152" i="2" s="1"/>
  <c r="P140" i="2"/>
  <c r="Q140" i="2"/>
  <c r="R140" i="2"/>
  <c r="S140" i="2"/>
  <c r="T140" i="2"/>
  <c r="U140" i="2"/>
  <c r="V140" i="2"/>
  <c r="W140" i="2"/>
  <c r="X140" i="2"/>
  <c r="Y140" i="2"/>
  <c r="Z140" i="2"/>
  <c r="AA140" i="2"/>
  <c r="AB140" i="2"/>
  <c r="AC140" i="2"/>
  <c r="AD140" i="2"/>
  <c r="AE140" i="2"/>
  <c r="AF140" i="2"/>
  <c r="AG140" i="2"/>
  <c r="AH140" i="2"/>
  <c r="AI140" i="2"/>
  <c r="P141" i="2"/>
  <c r="Q141" i="2"/>
  <c r="R141" i="2"/>
  <c r="S141" i="2"/>
  <c r="T141" i="2"/>
  <c r="U141" i="2"/>
  <c r="V141" i="2"/>
  <c r="W141" i="2"/>
  <c r="X141" i="2"/>
  <c r="Y141" i="2"/>
  <c r="Z141" i="2"/>
  <c r="AA141" i="2"/>
  <c r="AB141" i="2"/>
  <c r="AC141" i="2"/>
  <c r="AD141" i="2"/>
  <c r="AE141" i="2"/>
  <c r="AF141" i="2"/>
  <c r="AG141" i="2"/>
  <c r="AH141" i="2"/>
  <c r="AI141" i="2"/>
  <c r="P143" i="2"/>
  <c r="Q143" i="2"/>
  <c r="R143" i="2"/>
  <c r="S143" i="2"/>
  <c r="T143" i="2"/>
  <c r="U143" i="2"/>
  <c r="V143" i="2"/>
  <c r="W143" i="2"/>
  <c r="X143" i="2"/>
  <c r="Y143" i="2"/>
  <c r="Z143" i="2"/>
  <c r="AA143" i="2"/>
  <c r="AB143" i="2"/>
  <c r="AC143" i="2"/>
  <c r="AD143" i="2"/>
  <c r="AE143" i="2"/>
  <c r="AF143" i="2"/>
  <c r="AG143" i="2"/>
  <c r="AH143" i="2"/>
  <c r="AI143" i="2"/>
  <c r="P145" i="2"/>
  <c r="Q145" i="2"/>
  <c r="R145" i="2"/>
  <c r="S145" i="2"/>
  <c r="T145" i="2"/>
  <c r="U145" i="2"/>
  <c r="V145" i="2"/>
  <c r="W145" i="2"/>
  <c r="X145" i="2"/>
  <c r="Y145" i="2"/>
  <c r="Z145" i="2"/>
  <c r="AA145" i="2"/>
  <c r="AB145" i="2"/>
  <c r="AC145" i="2"/>
  <c r="AD145" i="2"/>
  <c r="AE145" i="2"/>
  <c r="AF145" i="2"/>
  <c r="AG145" i="2"/>
  <c r="AH145" i="2"/>
  <c r="AI145" i="2"/>
  <c r="P147" i="2"/>
  <c r="Q147" i="2"/>
  <c r="R147" i="2"/>
  <c r="S147" i="2"/>
  <c r="T147" i="2"/>
  <c r="U147" i="2"/>
  <c r="V147" i="2"/>
  <c r="W147" i="2"/>
  <c r="X147" i="2"/>
  <c r="Y147" i="2"/>
  <c r="Z147" i="2"/>
  <c r="AA147" i="2"/>
  <c r="AB147" i="2"/>
  <c r="AC147" i="2"/>
  <c r="AD147" i="2"/>
  <c r="AE147" i="2"/>
  <c r="AF147" i="2"/>
  <c r="AG147" i="2"/>
  <c r="AH147" i="2"/>
  <c r="AI147" i="2"/>
  <c r="P149" i="2"/>
  <c r="Q149" i="2"/>
  <c r="R149" i="2"/>
  <c r="S149" i="2"/>
  <c r="T149" i="2"/>
  <c r="U149" i="2"/>
  <c r="V149" i="2"/>
  <c r="W149" i="2"/>
  <c r="X149" i="2"/>
  <c r="Y149" i="2"/>
  <c r="Z149" i="2"/>
  <c r="AA149" i="2"/>
  <c r="AB149" i="2"/>
  <c r="AC149" i="2"/>
  <c r="AD149" i="2"/>
  <c r="AE149" i="2"/>
  <c r="AF149" i="2"/>
  <c r="AG149" i="2"/>
  <c r="AH149" i="2"/>
  <c r="AI149" i="2"/>
  <c r="P151" i="2"/>
  <c r="Q151" i="2"/>
  <c r="R151" i="2"/>
  <c r="S151" i="2"/>
  <c r="T151" i="2"/>
  <c r="U151" i="2"/>
  <c r="V151" i="2"/>
  <c r="W151" i="2"/>
  <c r="X151" i="2"/>
  <c r="Y151" i="2"/>
  <c r="Z151" i="2"/>
  <c r="AA151" i="2"/>
  <c r="AB151" i="2"/>
  <c r="AC151" i="2"/>
  <c r="AD151" i="2"/>
  <c r="AE151" i="2"/>
  <c r="AF151" i="2"/>
  <c r="AG151" i="2"/>
  <c r="AH151" i="2"/>
  <c r="AI151" i="2"/>
  <c r="P158" i="2" a="1"/>
  <c r="P158" i="2" s="1"/>
  <c r="Q158" i="2" a="1"/>
  <c r="Q158" i="2" s="1"/>
  <c r="Q159" i="2" s="1"/>
  <c r="Q162" i="2" s="1"/>
  <c r="Q164" i="2" s="1"/>
  <c r="Q166" i="2" s="1"/>
  <c r="Q168" i="2" s="1"/>
  <c r="Q170" i="2" s="1"/>
  <c r="Q172" i="2" s="1"/>
  <c r="R158" i="2" a="1"/>
  <c r="R158" i="2" s="1"/>
  <c r="R159" i="2" s="1"/>
  <c r="R162" i="2" s="1"/>
  <c r="R164" i="2" s="1"/>
  <c r="R166" i="2" s="1"/>
  <c r="R168" i="2" s="1"/>
  <c r="R170" i="2" s="1"/>
  <c r="R172" i="2" s="1"/>
  <c r="S158" i="2" a="1"/>
  <c r="S158" i="2" s="1"/>
  <c r="S159" i="2" s="1"/>
  <c r="S162" i="2" s="1"/>
  <c r="S164" i="2" s="1"/>
  <c r="S166" i="2" s="1"/>
  <c r="S168" i="2" s="1"/>
  <c r="S170" i="2" s="1"/>
  <c r="S172" i="2" s="1"/>
  <c r="T158" i="2" a="1"/>
  <c r="T158" i="2" s="1"/>
  <c r="T159" i="2" s="1"/>
  <c r="T162" i="2" s="1"/>
  <c r="T164" i="2" s="1"/>
  <c r="T166" i="2" s="1"/>
  <c r="T168" i="2" s="1"/>
  <c r="T170" i="2" s="1"/>
  <c r="T172" i="2" s="1"/>
  <c r="U158" i="2" a="1"/>
  <c r="U158" i="2" s="1"/>
  <c r="U159" i="2" s="1"/>
  <c r="U162" i="2" s="1"/>
  <c r="U164" i="2" s="1"/>
  <c r="U166" i="2" s="1"/>
  <c r="U168" i="2" s="1"/>
  <c r="U170" i="2" s="1"/>
  <c r="U172" i="2" s="1"/>
  <c r="V158" i="2" a="1"/>
  <c r="V158" i="2" s="1"/>
  <c r="V159" i="2" s="1"/>
  <c r="V162" i="2" s="1"/>
  <c r="V164" i="2" s="1"/>
  <c r="V166" i="2" s="1"/>
  <c r="V168" i="2" s="1"/>
  <c r="V170" i="2" s="1"/>
  <c r="V172" i="2" s="1"/>
  <c r="W158" i="2" a="1"/>
  <c r="W158" i="2" s="1"/>
  <c r="X158" i="2" a="1"/>
  <c r="X158" i="2" s="1"/>
  <c r="X159" i="2" s="1"/>
  <c r="X162" i="2" s="1"/>
  <c r="X164" i="2" s="1"/>
  <c r="X166" i="2" s="1"/>
  <c r="X168" i="2" s="1"/>
  <c r="X170" i="2" s="1"/>
  <c r="X172" i="2" s="1"/>
  <c r="Y158" i="2" a="1"/>
  <c r="Y158" i="2" s="1"/>
  <c r="Y159" i="2" s="1"/>
  <c r="Y162" i="2" s="1"/>
  <c r="Y164" i="2" s="1"/>
  <c r="Y166" i="2" s="1"/>
  <c r="Y168" i="2" s="1"/>
  <c r="Y170" i="2" s="1"/>
  <c r="Y172" i="2" s="1"/>
  <c r="Z158" i="2" a="1"/>
  <c r="Z158" i="2" s="1"/>
  <c r="Z159" i="2" s="1"/>
  <c r="Z162" i="2" s="1"/>
  <c r="Z164" i="2" s="1"/>
  <c r="Z166" i="2" s="1"/>
  <c r="Z168" i="2" s="1"/>
  <c r="Z170" i="2" s="1"/>
  <c r="Z172" i="2" s="1"/>
  <c r="AA158" i="2" a="1"/>
  <c r="AA158" i="2" s="1"/>
  <c r="AA159" i="2" s="1"/>
  <c r="AA162" i="2" s="1"/>
  <c r="AA164" i="2" s="1"/>
  <c r="AA166" i="2" s="1"/>
  <c r="AA168" i="2" s="1"/>
  <c r="AA170" i="2" s="1"/>
  <c r="AA172" i="2" s="1"/>
  <c r="AB158" i="2" a="1"/>
  <c r="AB158" i="2" s="1"/>
  <c r="AB159" i="2" s="1"/>
  <c r="AB162" i="2" s="1"/>
  <c r="AB164" i="2" s="1"/>
  <c r="AB166" i="2" s="1"/>
  <c r="AB168" i="2" s="1"/>
  <c r="AB170" i="2" s="1"/>
  <c r="AB172" i="2" s="1"/>
  <c r="AC158" i="2" a="1"/>
  <c r="AC158" i="2" s="1"/>
  <c r="AC159" i="2" s="1"/>
  <c r="AC162" i="2" s="1"/>
  <c r="AC164" i="2" s="1"/>
  <c r="AC166" i="2" s="1"/>
  <c r="AC168" i="2" s="1"/>
  <c r="AC170" i="2" s="1"/>
  <c r="AC172" i="2" s="1"/>
  <c r="AD158" i="2" a="1"/>
  <c r="AD158" i="2" s="1"/>
  <c r="AD159" i="2" s="1"/>
  <c r="AD162" i="2" s="1"/>
  <c r="AD164" i="2" s="1"/>
  <c r="AD166" i="2" s="1"/>
  <c r="AD168" i="2" s="1"/>
  <c r="AD170" i="2" s="1"/>
  <c r="AD172" i="2" s="1"/>
  <c r="AE158" i="2" a="1"/>
  <c r="AE158" i="2" s="1"/>
  <c r="AE159" i="2" s="1"/>
  <c r="AE162" i="2" s="1"/>
  <c r="AE164" i="2" s="1"/>
  <c r="AE166" i="2" s="1"/>
  <c r="AE168" i="2" s="1"/>
  <c r="AE170" i="2" s="1"/>
  <c r="AE172" i="2" s="1"/>
  <c r="AF158" i="2" a="1"/>
  <c r="AF158" i="2" s="1"/>
  <c r="AF159" i="2" s="1"/>
  <c r="AF162" i="2" s="1"/>
  <c r="AF164" i="2" s="1"/>
  <c r="AF166" i="2" s="1"/>
  <c r="AF168" i="2" s="1"/>
  <c r="AF170" i="2" s="1"/>
  <c r="AF172" i="2" s="1"/>
  <c r="AG158" i="2" a="1"/>
  <c r="AG158" i="2" s="1"/>
  <c r="AG159" i="2" s="1"/>
  <c r="AG162" i="2" s="1"/>
  <c r="AG164" i="2" s="1"/>
  <c r="AG166" i="2" s="1"/>
  <c r="AG168" i="2" s="1"/>
  <c r="AG170" i="2" s="1"/>
  <c r="AG172" i="2" s="1"/>
  <c r="AH158" i="2" a="1"/>
  <c r="AH158" i="2" s="1"/>
  <c r="AH159" i="2" s="1"/>
  <c r="AH162" i="2" s="1"/>
  <c r="AH164" i="2" s="1"/>
  <c r="AH166" i="2" s="1"/>
  <c r="AH168" i="2" s="1"/>
  <c r="AH170" i="2" s="1"/>
  <c r="AH172" i="2" s="1"/>
  <c r="AI158" i="2" a="1"/>
  <c r="AI158" i="2" s="1"/>
  <c r="AI159" i="2" s="1"/>
  <c r="AI162" i="2" s="1"/>
  <c r="AI164" i="2" s="1"/>
  <c r="AI166" i="2" s="1"/>
  <c r="AI168" i="2" s="1"/>
  <c r="AI170" i="2" s="1"/>
  <c r="AI172" i="2" s="1"/>
  <c r="P160" i="2"/>
  <c r="Q160" i="2"/>
  <c r="R160" i="2"/>
  <c r="S160" i="2"/>
  <c r="T160" i="2"/>
  <c r="U160" i="2"/>
  <c r="V160" i="2"/>
  <c r="W160" i="2"/>
  <c r="X160" i="2"/>
  <c r="Y160" i="2"/>
  <c r="Z160" i="2"/>
  <c r="AA160" i="2"/>
  <c r="AB160" i="2"/>
  <c r="AC160" i="2"/>
  <c r="AD160" i="2"/>
  <c r="AE160" i="2"/>
  <c r="AF160" i="2"/>
  <c r="AG160" i="2"/>
  <c r="AH160" i="2"/>
  <c r="AI160" i="2"/>
  <c r="P161" i="2"/>
  <c r="Q161" i="2"/>
  <c r="R161" i="2"/>
  <c r="S161" i="2"/>
  <c r="T161" i="2"/>
  <c r="U161" i="2"/>
  <c r="V161" i="2"/>
  <c r="W161" i="2"/>
  <c r="X161" i="2"/>
  <c r="Y161" i="2"/>
  <c r="Z161" i="2"/>
  <c r="AA161" i="2"/>
  <c r="AB161" i="2"/>
  <c r="AC161" i="2"/>
  <c r="AD161" i="2"/>
  <c r="AE161" i="2"/>
  <c r="AF161" i="2"/>
  <c r="AG161" i="2"/>
  <c r="AH161" i="2"/>
  <c r="AI161" i="2"/>
  <c r="P163" i="2"/>
  <c r="Q163" i="2"/>
  <c r="R163" i="2"/>
  <c r="S163" i="2"/>
  <c r="T163" i="2"/>
  <c r="U163" i="2"/>
  <c r="V163" i="2"/>
  <c r="W163" i="2"/>
  <c r="X163" i="2"/>
  <c r="Y163" i="2"/>
  <c r="Z163" i="2"/>
  <c r="AA163" i="2"/>
  <c r="AB163" i="2"/>
  <c r="AC163" i="2"/>
  <c r="AD163" i="2"/>
  <c r="AE163" i="2"/>
  <c r="AF163" i="2"/>
  <c r="AG163" i="2"/>
  <c r="AH163" i="2"/>
  <c r="AI163" i="2"/>
  <c r="P165" i="2"/>
  <c r="Q165" i="2"/>
  <c r="R165" i="2"/>
  <c r="S165" i="2"/>
  <c r="T165" i="2"/>
  <c r="U165" i="2"/>
  <c r="V165" i="2"/>
  <c r="W165" i="2"/>
  <c r="X165" i="2"/>
  <c r="Y165" i="2"/>
  <c r="Z165" i="2"/>
  <c r="AA165" i="2"/>
  <c r="AB165" i="2"/>
  <c r="AC165" i="2"/>
  <c r="AD165" i="2"/>
  <c r="AE165" i="2"/>
  <c r="AF165" i="2"/>
  <c r="AG165" i="2"/>
  <c r="AH165" i="2"/>
  <c r="AI165" i="2"/>
  <c r="P167" i="2"/>
  <c r="Q167" i="2"/>
  <c r="R167" i="2"/>
  <c r="S167" i="2"/>
  <c r="T167" i="2"/>
  <c r="U167" i="2"/>
  <c r="V167" i="2"/>
  <c r="W167" i="2"/>
  <c r="X167" i="2"/>
  <c r="Y167" i="2"/>
  <c r="Z167" i="2"/>
  <c r="AA167" i="2"/>
  <c r="AB167" i="2"/>
  <c r="AC167" i="2"/>
  <c r="AD167" i="2"/>
  <c r="AE167" i="2"/>
  <c r="AF167" i="2"/>
  <c r="AG167" i="2"/>
  <c r="AH167" i="2"/>
  <c r="AI167" i="2"/>
  <c r="P169" i="2"/>
  <c r="Q169" i="2"/>
  <c r="R169" i="2"/>
  <c r="S169" i="2"/>
  <c r="T169" i="2"/>
  <c r="U169" i="2"/>
  <c r="V169" i="2"/>
  <c r="W169" i="2"/>
  <c r="X169" i="2"/>
  <c r="Y169" i="2"/>
  <c r="Z169" i="2"/>
  <c r="AA169" i="2"/>
  <c r="AB169" i="2"/>
  <c r="AC169" i="2"/>
  <c r="AD169" i="2"/>
  <c r="AE169" i="2"/>
  <c r="AF169" i="2"/>
  <c r="AG169" i="2"/>
  <c r="AH169" i="2"/>
  <c r="AI169" i="2"/>
  <c r="P171" i="2"/>
  <c r="Q171" i="2"/>
  <c r="R171" i="2"/>
  <c r="S171" i="2"/>
  <c r="T171" i="2"/>
  <c r="U171" i="2"/>
  <c r="V171" i="2"/>
  <c r="W171" i="2"/>
  <c r="X171" i="2"/>
  <c r="Y171" i="2"/>
  <c r="Z171" i="2"/>
  <c r="AA171" i="2"/>
  <c r="AB171" i="2"/>
  <c r="AC171" i="2"/>
  <c r="AD171" i="2"/>
  <c r="AE171" i="2"/>
  <c r="AF171" i="2"/>
  <c r="AG171" i="2"/>
  <c r="AH171" i="2"/>
  <c r="AI171" i="2"/>
  <c r="P178" i="2" a="1"/>
  <c r="P178" i="2" s="1"/>
  <c r="Q178" i="2" a="1"/>
  <c r="Q178" i="2" s="1"/>
  <c r="Q179" i="2" s="1"/>
  <c r="Q182" i="2" s="1"/>
  <c r="Q184" i="2" s="1"/>
  <c r="Q186" i="2" s="1"/>
  <c r="Q188" i="2" s="1"/>
  <c r="Q190" i="2" s="1"/>
  <c r="Q192" i="2" s="1"/>
  <c r="R178" i="2" a="1"/>
  <c r="R178" i="2" s="1"/>
  <c r="R179" i="2" s="1"/>
  <c r="R182" i="2" s="1"/>
  <c r="R184" i="2" s="1"/>
  <c r="R186" i="2" s="1"/>
  <c r="R188" i="2" s="1"/>
  <c r="R190" i="2" s="1"/>
  <c r="R192" i="2" s="1"/>
  <c r="S178" i="2" a="1"/>
  <c r="S178" i="2" s="1"/>
  <c r="S179" i="2" s="1"/>
  <c r="S182" i="2" s="1"/>
  <c r="S184" i="2" s="1"/>
  <c r="S186" i="2" s="1"/>
  <c r="S188" i="2" s="1"/>
  <c r="S190" i="2" s="1"/>
  <c r="S192" i="2" s="1"/>
  <c r="T178" i="2" a="1"/>
  <c r="T178" i="2" s="1"/>
  <c r="T179" i="2" s="1"/>
  <c r="T182" i="2" s="1"/>
  <c r="T184" i="2" s="1"/>
  <c r="T186" i="2" s="1"/>
  <c r="T188" i="2" s="1"/>
  <c r="T190" i="2" s="1"/>
  <c r="T192" i="2" s="1"/>
  <c r="U178" i="2" a="1"/>
  <c r="U178" i="2" s="1"/>
  <c r="U179" i="2" s="1"/>
  <c r="U182" i="2" s="1"/>
  <c r="U184" i="2" s="1"/>
  <c r="U186" i="2" s="1"/>
  <c r="U188" i="2" s="1"/>
  <c r="U190" i="2" s="1"/>
  <c r="U192" i="2" s="1"/>
  <c r="V178" i="2" a="1"/>
  <c r="V178" i="2" s="1"/>
  <c r="V179" i="2" s="1"/>
  <c r="V182" i="2" s="1"/>
  <c r="V184" i="2" s="1"/>
  <c r="V186" i="2" s="1"/>
  <c r="V188" i="2" s="1"/>
  <c r="V190" i="2" s="1"/>
  <c r="V192" i="2" s="1"/>
  <c r="W178" i="2" a="1"/>
  <c r="W178" i="2" s="1"/>
  <c r="W179" i="2" s="1"/>
  <c r="W182" i="2" s="1"/>
  <c r="W184" i="2" s="1"/>
  <c r="W186" i="2" s="1"/>
  <c r="W188" i="2" s="1"/>
  <c r="W190" i="2" s="1"/>
  <c r="W192" i="2" s="1"/>
  <c r="X178" i="2" a="1"/>
  <c r="X178" i="2" s="1"/>
  <c r="X179" i="2" s="1"/>
  <c r="X182" i="2" s="1"/>
  <c r="X184" i="2" s="1"/>
  <c r="X186" i="2" s="1"/>
  <c r="X188" i="2" s="1"/>
  <c r="X190" i="2" s="1"/>
  <c r="X192" i="2" s="1"/>
  <c r="Y178" i="2" a="1"/>
  <c r="Y178" i="2" s="1"/>
  <c r="Y179" i="2" s="1"/>
  <c r="Y182" i="2" s="1"/>
  <c r="Y184" i="2" s="1"/>
  <c r="Y186" i="2" s="1"/>
  <c r="Y188" i="2" s="1"/>
  <c r="Y190" i="2" s="1"/>
  <c r="Y192" i="2" s="1"/>
  <c r="Z178" i="2" a="1"/>
  <c r="Z178" i="2" s="1"/>
  <c r="Z179" i="2" s="1"/>
  <c r="Z182" i="2" s="1"/>
  <c r="Z184" i="2" s="1"/>
  <c r="Z186" i="2" s="1"/>
  <c r="Z188" i="2" s="1"/>
  <c r="Z190" i="2" s="1"/>
  <c r="Z192" i="2" s="1"/>
  <c r="AA178" i="2" a="1"/>
  <c r="AA178" i="2" s="1"/>
  <c r="AA179" i="2" s="1"/>
  <c r="AA182" i="2" s="1"/>
  <c r="AA184" i="2" s="1"/>
  <c r="AA186" i="2" s="1"/>
  <c r="AA188" i="2" s="1"/>
  <c r="AA190" i="2" s="1"/>
  <c r="AA192" i="2" s="1"/>
  <c r="AB178" i="2" a="1"/>
  <c r="AB178" i="2" s="1"/>
  <c r="AB179" i="2" s="1"/>
  <c r="AB182" i="2" s="1"/>
  <c r="AB184" i="2" s="1"/>
  <c r="AB186" i="2" s="1"/>
  <c r="AB188" i="2" s="1"/>
  <c r="AB190" i="2" s="1"/>
  <c r="AB192" i="2" s="1"/>
  <c r="AC178" i="2" a="1"/>
  <c r="AC178" i="2" s="1"/>
  <c r="AC179" i="2" s="1"/>
  <c r="AC182" i="2" s="1"/>
  <c r="AC184" i="2" s="1"/>
  <c r="AC186" i="2" s="1"/>
  <c r="AC188" i="2" s="1"/>
  <c r="AC190" i="2" s="1"/>
  <c r="AC192" i="2" s="1"/>
  <c r="AD178" i="2" a="1"/>
  <c r="AD178" i="2" s="1"/>
  <c r="AD179" i="2" s="1"/>
  <c r="AD182" i="2" s="1"/>
  <c r="AD184" i="2" s="1"/>
  <c r="AD186" i="2" s="1"/>
  <c r="AD188" i="2" s="1"/>
  <c r="AD190" i="2" s="1"/>
  <c r="AD192" i="2" s="1"/>
  <c r="AE178" i="2" a="1"/>
  <c r="AE178" i="2" s="1"/>
  <c r="AE179" i="2" s="1"/>
  <c r="AE182" i="2" s="1"/>
  <c r="AE184" i="2" s="1"/>
  <c r="AE186" i="2" s="1"/>
  <c r="AE188" i="2" s="1"/>
  <c r="AE190" i="2" s="1"/>
  <c r="AE192" i="2" s="1"/>
  <c r="AF178" i="2" a="1"/>
  <c r="AF178" i="2" s="1"/>
  <c r="AF179" i="2" s="1"/>
  <c r="AF182" i="2" s="1"/>
  <c r="AF184" i="2" s="1"/>
  <c r="AF186" i="2" s="1"/>
  <c r="AF188" i="2" s="1"/>
  <c r="AF190" i="2" s="1"/>
  <c r="AF192" i="2" s="1"/>
  <c r="AG178" i="2" a="1"/>
  <c r="AG178" i="2" s="1"/>
  <c r="AG179" i="2" s="1"/>
  <c r="AG182" i="2" s="1"/>
  <c r="AG184" i="2" s="1"/>
  <c r="AG186" i="2" s="1"/>
  <c r="AG188" i="2" s="1"/>
  <c r="AG190" i="2" s="1"/>
  <c r="AG192" i="2" s="1"/>
  <c r="AH178" i="2" a="1"/>
  <c r="AH178" i="2" s="1"/>
  <c r="AH179" i="2" s="1"/>
  <c r="AH182" i="2" s="1"/>
  <c r="AH184" i="2" s="1"/>
  <c r="AH186" i="2" s="1"/>
  <c r="AH188" i="2" s="1"/>
  <c r="AH190" i="2" s="1"/>
  <c r="AH192" i="2" s="1"/>
  <c r="AI178" i="2" a="1"/>
  <c r="AI178" i="2" s="1"/>
  <c r="AI179" i="2" s="1"/>
  <c r="AI182" i="2" s="1"/>
  <c r="AI184" i="2" s="1"/>
  <c r="AI186" i="2" s="1"/>
  <c r="AI188" i="2" s="1"/>
  <c r="AI190" i="2" s="1"/>
  <c r="AI192" i="2" s="1"/>
  <c r="P180" i="2"/>
  <c r="Q180" i="2"/>
  <c r="R180" i="2"/>
  <c r="S180" i="2"/>
  <c r="T180" i="2"/>
  <c r="U180" i="2"/>
  <c r="V180" i="2"/>
  <c r="W180" i="2"/>
  <c r="X180" i="2"/>
  <c r="Y180" i="2"/>
  <c r="Z180" i="2"/>
  <c r="AA180" i="2"/>
  <c r="AB180" i="2"/>
  <c r="AC180" i="2"/>
  <c r="AD180" i="2"/>
  <c r="AE180" i="2"/>
  <c r="AF180" i="2"/>
  <c r="AG180" i="2"/>
  <c r="AH180" i="2"/>
  <c r="AI180" i="2"/>
  <c r="P181" i="2"/>
  <c r="Q181" i="2"/>
  <c r="R181" i="2"/>
  <c r="S181" i="2"/>
  <c r="T181" i="2"/>
  <c r="U181" i="2"/>
  <c r="V181" i="2"/>
  <c r="W181" i="2"/>
  <c r="X181" i="2"/>
  <c r="Y181" i="2"/>
  <c r="Z181" i="2"/>
  <c r="AA181" i="2"/>
  <c r="AB181" i="2"/>
  <c r="AC181" i="2"/>
  <c r="AD181" i="2"/>
  <c r="AE181" i="2"/>
  <c r="AF181" i="2"/>
  <c r="AG181" i="2"/>
  <c r="AH181" i="2"/>
  <c r="AI181" i="2"/>
  <c r="P183" i="2"/>
  <c r="Q183" i="2"/>
  <c r="R183" i="2"/>
  <c r="S183" i="2"/>
  <c r="T183" i="2"/>
  <c r="U183" i="2"/>
  <c r="V183" i="2"/>
  <c r="W183" i="2"/>
  <c r="X183" i="2"/>
  <c r="Y183" i="2"/>
  <c r="Z183" i="2"/>
  <c r="AA183" i="2"/>
  <c r="AB183" i="2"/>
  <c r="AC183" i="2"/>
  <c r="AD183" i="2"/>
  <c r="AE183" i="2"/>
  <c r="AF183" i="2"/>
  <c r="AG183" i="2"/>
  <c r="AH183" i="2"/>
  <c r="AI183" i="2"/>
  <c r="P185" i="2"/>
  <c r="Q185" i="2"/>
  <c r="R185" i="2"/>
  <c r="S185" i="2"/>
  <c r="T185" i="2"/>
  <c r="U185" i="2"/>
  <c r="V185" i="2"/>
  <c r="W185" i="2"/>
  <c r="X185" i="2"/>
  <c r="Y185" i="2"/>
  <c r="Z185" i="2"/>
  <c r="AA185" i="2"/>
  <c r="AB185" i="2"/>
  <c r="AC185" i="2"/>
  <c r="AD185" i="2"/>
  <c r="AE185" i="2"/>
  <c r="AF185" i="2"/>
  <c r="AG185" i="2"/>
  <c r="AH185" i="2"/>
  <c r="AI185" i="2"/>
  <c r="P187" i="2"/>
  <c r="Q187" i="2"/>
  <c r="R187" i="2"/>
  <c r="S187" i="2"/>
  <c r="T187" i="2"/>
  <c r="U187" i="2"/>
  <c r="V187" i="2"/>
  <c r="W187" i="2"/>
  <c r="X187" i="2"/>
  <c r="Y187" i="2"/>
  <c r="Z187" i="2"/>
  <c r="AA187" i="2"/>
  <c r="AB187" i="2"/>
  <c r="AC187" i="2"/>
  <c r="AD187" i="2"/>
  <c r="AE187" i="2"/>
  <c r="AF187" i="2"/>
  <c r="AG187" i="2"/>
  <c r="AH187" i="2"/>
  <c r="AI187" i="2"/>
  <c r="P189" i="2"/>
  <c r="Q189" i="2"/>
  <c r="R189" i="2"/>
  <c r="S189" i="2"/>
  <c r="T189" i="2"/>
  <c r="U189" i="2"/>
  <c r="V189" i="2"/>
  <c r="W189" i="2"/>
  <c r="X189" i="2"/>
  <c r="Y189" i="2"/>
  <c r="Z189" i="2"/>
  <c r="AA189" i="2"/>
  <c r="AB189" i="2"/>
  <c r="AC189" i="2"/>
  <c r="AD189" i="2"/>
  <c r="AE189" i="2"/>
  <c r="AF189" i="2"/>
  <c r="AG189" i="2"/>
  <c r="AH189" i="2"/>
  <c r="AI189" i="2"/>
  <c r="P191" i="2"/>
  <c r="Q191" i="2"/>
  <c r="R191" i="2"/>
  <c r="S191" i="2"/>
  <c r="T191" i="2"/>
  <c r="U191" i="2"/>
  <c r="V191" i="2"/>
  <c r="W191" i="2"/>
  <c r="X191" i="2"/>
  <c r="Y191" i="2"/>
  <c r="Z191" i="2"/>
  <c r="AA191" i="2"/>
  <c r="AB191" i="2"/>
  <c r="AC191" i="2"/>
  <c r="AD191" i="2"/>
  <c r="AE191" i="2"/>
  <c r="AF191" i="2"/>
  <c r="AG191" i="2"/>
  <c r="AH191" i="2"/>
  <c r="AI191" i="2"/>
  <c r="P198" i="2" a="1"/>
  <c r="P198" i="2" s="1"/>
  <c r="Q198" i="2" a="1"/>
  <c r="Q198" i="2" s="1"/>
  <c r="R198" i="2" a="1"/>
  <c r="R198" i="2" s="1"/>
  <c r="R199" i="2" s="1"/>
  <c r="R202" i="2" s="1"/>
  <c r="R204" i="2" s="1"/>
  <c r="R206" i="2" s="1"/>
  <c r="R208" i="2" s="1"/>
  <c r="R210" i="2" s="1"/>
  <c r="R212" i="2" s="1"/>
  <c r="S198" i="2" a="1"/>
  <c r="S198" i="2" s="1"/>
  <c r="S199" i="2" s="1"/>
  <c r="S202" i="2" s="1"/>
  <c r="S204" i="2" s="1"/>
  <c r="S206" i="2" s="1"/>
  <c r="S208" i="2" s="1"/>
  <c r="S210" i="2" s="1"/>
  <c r="S212" i="2" s="1"/>
  <c r="T198" i="2" a="1"/>
  <c r="T198" i="2" s="1"/>
  <c r="T199" i="2" s="1"/>
  <c r="T202" i="2" s="1"/>
  <c r="T204" i="2" s="1"/>
  <c r="T206" i="2" s="1"/>
  <c r="T208" i="2" s="1"/>
  <c r="T210" i="2" s="1"/>
  <c r="T212" i="2" s="1"/>
  <c r="U198" i="2" a="1"/>
  <c r="U198" i="2" s="1"/>
  <c r="U199" i="2" s="1"/>
  <c r="U202" i="2" s="1"/>
  <c r="U204" i="2" s="1"/>
  <c r="U206" i="2" s="1"/>
  <c r="U208" i="2" s="1"/>
  <c r="U210" i="2" s="1"/>
  <c r="U212" i="2" s="1"/>
  <c r="V198" i="2" a="1"/>
  <c r="V198" i="2" s="1"/>
  <c r="V199" i="2" s="1"/>
  <c r="V202" i="2" s="1"/>
  <c r="V204" i="2" s="1"/>
  <c r="V206" i="2" s="1"/>
  <c r="V208" i="2" s="1"/>
  <c r="V210" i="2" s="1"/>
  <c r="V212" i="2" s="1"/>
  <c r="W198" i="2" a="1"/>
  <c r="W198" i="2" s="1"/>
  <c r="W199" i="2" s="1"/>
  <c r="W202" i="2" s="1"/>
  <c r="W204" i="2" s="1"/>
  <c r="W206" i="2" s="1"/>
  <c r="W208" i="2" s="1"/>
  <c r="W210" i="2" s="1"/>
  <c r="W212" i="2" s="1"/>
  <c r="X198" i="2" a="1"/>
  <c r="X198" i="2" s="1"/>
  <c r="X199" i="2" s="1"/>
  <c r="X202" i="2" s="1"/>
  <c r="X204" i="2" s="1"/>
  <c r="X206" i="2" s="1"/>
  <c r="X208" i="2" s="1"/>
  <c r="X210" i="2" s="1"/>
  <c r="X212" i="2" s="1"/>
  <c r="Y198" i="2" a="1"/>
  <c r="Y198" i="2" s="1"/>
  <c r="Y199" i="2" s="1"/>
  <c r="Y202" i="2" s="1"/>
  <c r="Y204" i="2" s="1"/>
  <c r="Y206" i="2" s="1"/>
  <c r="Y208" i="2" s="1"/>
  <c r="Y210" i="2" s="1"/>
  <c r="Y212" i="2" s="1"/>
  <c r="Z198" i="2" a="1"/>
  <c r="Z198" i="2" s="1"/>
  <c r="Z199" i="2" s="1"/>
  <c r="Z202" i="2" s="1"/>
  <c r="Z204" i="2" s="1"/>
  <c r="Z206" i="2" s="1"/>
  <c r="Z208" i="2" s="1"/>
  <c r="Z210" i="2" s="1"/>
  <c r="Z212" i="2" s="1"/>
  <c r="AA198" i="2" a="1"/>
  <c r="AA198" i="2" s="1"/>
  <c r="AA199" i="2" s="1"/>
  <c r="AA202" i="2" s="1"/>
  <c r="AA204" i="2" s="1"/>
  <c r="AA206" i="2" s="1"/>
  <c r="AA208" i="2" s="1"/>
  <c r="AA210" i="2" s="1"/>
  <c r="AA212" i="2" s="1"/>
  <c r="AB198" i="2" a="1"/>
  <c r="AB198" i="2" s="1"/>
  <c r="AB199" i="2" s="1"/>
  <c r="AB202" i="2" s="1"/>
  <c r="AB204" i="2" s="1"/>
  <c r="AB206" i="2" s="1"/>
  <c r="AB208" i="2" s="1"/>
  <c r="AB210" i="2" s="1"/>
  <c r="AB212" i="2" s="1"/>
  <c r="AC198" i="2" a="1"/>
  <c r="AC198" i="2" s="1"/>
  <c r="AC199" i="2" s="1"/>
  <c r="AC202" i="2" s="1"/>
  <c r="AC204" i="2" s="1"/>
  <c r="AC206" i="2" s="1"/>
  <c r="AC208" i="2" s="1"/>
  <c r="AC210" i="2" s="1"/>
  <c r="AC212" i="2" s="1"/>
  <c r="AD198" i="2" a="1"/>
  <c r="AD198" i="2" s="1"/>
  <c r="AD199" i="2" s="1"/>
  <c r="AD202" i="2" s="1"/>
  <c r="AD204" i="2" s="1"/>
  <c r="AD206" i="2" s="1"/>
  <c r="AD208" i="2" s="1"/>
  <c r="AD210" i="2" s="1"/>
  <c r="AD212" i="2" s="1"/>
  <c r="AE198" i="2" a="1"/>
  <c r="AE198" i="2" s="1"/>
  <c r="AE199" i="2" s="1"/>
  <c r="AE202" i="2" s="1"/>
  <c r="AE204" i="2" s="1"/>
  <c r="AE206" i="2" s="1"/>
  <c r="AE208" i="2" s="1"/>
  <c r="AE210" i="2" s="1"/>
  <c r="AE212" i="2" s="1"/>
  <c r="AF198" i="2" a="1"/>
  <c r="AF198" i="2" s="1"/>
  <c r="AF199" i="2" s="1"/>
  <c r="AF202" i="2" s="1"/>
  <c r="AF204" i="2" s="1"/>
  <c r="AF206" i="2" s="1"/>
  <c r="AF208" i="2" s="1"/>
  <c r="AF210" i="2" s="1"/>
  <c r="AF212" i="2" s="1"/>
  <c r="AG198" i="2" a="1"/>
  <c r="AG198" i="2" s="1"/>
  <c r="AG199" i="2" s="1"/>
  <c r="AG202" i="2" s="1"/>
  <c r="AG204" i="2" s="1"/>
  <c r="AG206" i="2" s="1"/>
  <c r="AG208" i="2" s="1"/>
  <c r="AG210" i="2" s="1"/>
  <c r="AG212" i="2" s="1"/>
  <c r="AH198" i="2" a="1"/>
  <c r="AH198" i="2" s="1"/>
  <c r="AH199" i="2" s="1"/>
  <c r="AH202" i="2" s="1"/>
  <c r="AH204" i="2" s="1"/>
  <c r="AH206" i="2" s="1"/>
  <c r="AH208" i="2" s="1"/>
  <c r="AH210" i="2" s="1"/>
  <c r="AH212" i="2" s="1"/>
  <c r="AI198" i="2" a="1"/>
  <c r="AI198" i="2" s="1"/>
  <c r="AI199" i="2" s="1"/>
  <c r="AI202" i="2" s="1"/>
  <c r="AI204" i="2" s="1"/>
  <c r="AI206" i="2" s="1"/>
  <c r="AI208" i="2" s="1"/>
  <c r="AI210" i="2" s="1"/>
  <c r="AI212" i="2" s="1"/>
  <c r="P200" i="2"/>
  <c r="Q200" i="2"/>
  <c r="R200" i="2"/>
  <c r="S200" i="2"/>
  <c r="T200" i="2"/>
  <c r="U200" i="2"/>
  <c r="V200" i="2"/>
  <c r="W200" i="2"/>
  <c r="X200" i="2"/>
  <c r="Y200" i="2"/>
  <c r="Z200" i="2"/>
  <c r="AA200" i="2"/>
  <c r="AB200" i="2"/>
  <c r="AC200" i="2"/>
  <c r="AD200" i="2"/>
  <c r="AE200" i="2"/>
  <c r="AF200" i="2"/>
  <c r="AG200" i="2"/>
  <c r="AH200" i="2"/>
  <c r="AI200" i="2"/>
  <c r="P201" i="2"/>
  <c r="Q201" i="2"/>
  <c r="R201" i="2"/>
  <c r="S201" i="2"/>
  <c r="T201" i="2"/>
  <c r="U201" i="2"/>
  <c r="V201" i="2"/>
  <c r="W201" i="2"/>
  <c r="X201" i="2"/>
  <c r="Y201" i="2"/>
  <c r="Z201" i="2"/>
  <c r="AA201" i="2"/>
  <c r="AB201" i="2"/>
  <c r="AC201" i="2"/>
  <c r="AD201" i="2"/>
  <c r="AE201" i="2"/>
  <c r="AF201" i="2"/>
  <c r="AG201" i="2"/>
  <c r="AH201" i="2"/>
  <c r="AI201" i="2"/>
  <c r="P203" i="2"/>
  <c r="Q203" i="2"/>
  <c r="R203" i="2"/>
  <c r="S203" i="2"/>
  <c r="T203" i="2"/>
  <c r="U203" i="2"/>
  <c r="V203" i="2"/>
  <c r="W203" i="2"/>
  <c r="X203" i="2"/>
  <c r="Y203" i="2"/>
  <c r="Z203" i="2"/>
  <c r="AA203" i="2"/>
  <c r="AB203" i="2"/>
  <c r="AC203" i="2"/>
  <c r="AD203" i="2"/>
  <c r="AE203" i="2"/>
  <c r="AF203" i="2"/>
  <c r="AG203" i="2"/>
  <c r="AH203" i="2"/>
  <c r="AI203" i="2"/>
  <c r="P205" i="2"/>
  <c r="Q205" i="2"/>
  <c r="R205" i="2"/>
  <c r="S205" i="2"/>
  <c r="T205" i="2"/>
  <c r="U205" i="2"/>
  <c r="V205" i="2"/>
  <c r="W205" i="2"/>
  <c r="X205" i="2"/>
  <c r="Y205" i="2"/>
  <c r="Z205" i="2"/>
  <c r="AA205" i="2"/>
  <c r="AB205" i="2"/>
  <c r="AC205" i="2"/>
  <c r="AD205" i="2"/>
  <c r="AE205" i="2"/>
  <c r="AF205" i="2"/>
  <c r="AG205" i="2"/>
  <c r="AH205" i="2"/>
  <c r="AI205" i="2"/>
  <c r="P207" i="2"/>
  <c r="Q207" i="2"/>
  <c r="R207" i="2"/>
  <c r="S207" i="2"/>
  <c r="T207" i="2"/>
  <c r="U207" i="2"/>
  <c r="V207" i="2"/>
  <c r="W207" i="2"/>
  <c r="X207" i="2"/>
  <c r="Y207" i="2"/>
  <c r="Z207" i="2"/>
  <c r="AA207" i="2"/>
  <c r="AB207" i="2"/>
  <c r="AC207" i="2"/>
  <c r="AD207" i="2"/>
  <c r="AE207" i="2"/>
  <c r="AF207" i="2"/>
  <c r="AG207" i="2"/>
  <c r="AH207" i="2"/>
  <c r="AI207" i="2"/>
  <c r="P209" i="2"/>
  <c r="Q209" i="2"/>
  <c r="R209" i="2"/>
  <c r="S209" i="2"/>
  <c r="T209" i="2"/>
  <c r="U209" i="2"/>
  <c r="V209" i="2"/>
  <c r="W209" i="2"/>
  <c r="X209" i="2"/>
  <c r="Y209" i="2"/>
  <c r="Z209" i="2"/>
  <c r="AA209" i="2"/>
  <c r="AB209" i="2"/>
  <c r="AC209" i="2"/>
  <c r="AD209" i="2"/>
  <c r="AE209" i="2"/>
  <c r="AF209" i="2"/>
  <c r="AG209" i="2"/>
  <c r="AH209" i="2"/>
  <c r="AI209" i="2"/>
  <c r="P211" i="2"/>
  <c r="Q211" i="2"/>
  <c r="R211" i="2"/>
  <c r="S211" i="2"/>
  <c r="T211" i="2"/>
  <c r="U211" i="2"/>
  <c r="V211" i="2"/>
  <c r="W211" i="2"/>
  <c r="X211" i="2"/>
  <c r="Y211" i="2"/>
  <c r="Z211" i="2"/>
  <c r="AA211" i="2"/>
  <c r="AB211" i="2"/>
  <c r="AC211" i="2"/>
  <c r="AD211" i="2"/>
  <c r="AE211" i="2"/>
  <c r="AF211" i="2"/>
  <c r="AG211" i="2"/>
  <c r="AH211" i="2"/>
  <c r="AI211" i="2"/>
  <c r="P218" i="2" a="1"/>
  <c r="P218" i="2" s="1"/>
  <c r="Q218" i="2" a="1"/>
  <c r="Q218" i="2" s="1"/>
  <c r="Q219" i="2" s="1"/>
  <c r="Q222" i="2" s="1"/>
  <c r="Q224" i="2" s="1"/>
  <c r="Q226" i="2" s="1"/>
  <c r="Q228" i="2" s="1"/>
  <c r="Q230" i="2" s="1"/>
  <c r="Q232" i="2" s="1"/>
  <c r="R218" i="2" a="1"/>
  <c r="R218" i="2" s="1"/>
  <c r="R219" i="2" s="1"/>
  <c r="R222" i="2" s="1"/>
  <c r="R224" i="2" s="1"/>
  <c r="R226" i="2" s="1"/>
  <c r="R228" i="2" s="1"/>
  <c r="R230" i="2" s="1"/>
  <c r="R232" i="2" s="1"/>
  <c r="S218" i="2" a="1"/>
  <c r="S218" i="2" s="1"/>
  <c r="S219" i="2" s="1"/>
  <c r="S222" i="2" s="1"/>
  <c r="S224" i="2" s="1"/>
  <c r="S226" i="2" s="1"/>
  <c r="S228" i="2" s="1"/>
  <c r="S230" i="2" s="1"/>
  <c r="S232" i="2" s="1"/>
  <c r="T218" i="2" a="1"/>
  <c r="T218" i="2" s="1"/>
  <c r="T219" i="2" s="1"/>
  <c r="T222" i="2" s="1"/>
  <c r="T224" i="2" s="1"/>
  <c r="T226" i="2" s="1"/>
  <c r="T228" i="2" s="1"/>
  <c r="T230" i="2" s="1"/>
  <c r="T232" i="2" s="1"/>
  <c r="U218" i="2" a="1"/>
  <c r="U218" i="2" s="1"/>
  <c r="U219" i="2" s="1"/>
  <c r="U222" i="2" s="1"/>
  <c r="U224" i="2" s="1"/>
  <c r="U226" i="2" s="1"/>
  <c r="U228" i="2" s="1"/>
  <c r="U230" i="2" s="1"/>
  <c r="U232" i="2" s="1"/>
  <c r="V218" i="2" a="1"/>
  <c r="V218" i="2" s="1"/>
  <c r="V219" i="2" s="1"/>
  <c r="V222" i="2" s="1"/>
  <c r="V224" i="2" s="1"/>
  <c r="V226" i="2" s="1"/>
  <c r="V228" i="2" s="1"/>
  <c r="V230" i="2" s="1"/>
  <c r="V232" i="2" s="1"/>
  <c r="W218" i="2" a="1"/>
  <c r="W218" i="2" s="1"/>
  <c r="W219" i="2" s="1"/>
  <c r="W222" i="2" s="1"/>
  <c r="W224" i="2" s="1"/>
  <c r="W226" i="2" s="1"/>
  <c r="W228" i="2" s="1"/>
  <c r="W230" i="2" s="1"/>
  <c r="W232" i="2" s="1"/>
  <c r="X218" i="2" a="1"/>
  <c r="X218" i="2" s="1"/>
  <c r="X219" i="2" s="1"/>
  <c r="X222" i="2" s="1"/>
  <c r="X224" i="2" s="1"/>
  <c r="X226" i="2" s="1"/>
  <c r="X228" i="2" s="1"/>
  <c r="X230" i="2" s="1"/>
  <c r="X232" i="2" s="1"/>
  <c r="Y218" i="2" a="1"/>
  <c r="Y218" i="2" s="1"/>
  <c r="Y219" i="2" s="1"/>
  <c r="Y222" i="2" s="1"/>
  <c r="Y224" i="2" s="1"/>
  <c r="Y226" i="2" s="1"/>
  <c r="Y228" i="2" s="1"/>
  <c r="Y230" i="2" s="1"/>
  <c r="Y232" i="2" s="1"/>
  <c r="Z218" i="2" a="1"/>
  <c r="Z218" i="2" s="1"/>
  <c r="Z219" i="2" s="1"/>
  <c r="Z222" i="2" s="1"/>
  <c r="Z224" i="2" s="1"/>
  <c r="Z226" i="2" s="1"/>
  <c r="Z228" i="2" s="1"/>
  <c r="Z230" i="2" s="1"/>
  <c r="Z232" i="2" s="1"/>
  <c r="AA218" i="2" a="1"/>
  <c r="AA218" i="2" s="1"/>
  <c r="AA219" i="2" s="1"/>
  <c r="AA222" i="2" s="1"/>
  <c r="AA224" i="2" s="1"/>
  <c r="AA226" i="2" s="1"/>
  <c r="AA228" i="2" s="1"/>
  <c r="AA230" i="2" s="1"/>
  <c r="AA232" i="2" s="1"/>
  <c r="AB218" i="2" a="1"/>
  <c r="AB218" i="2" s="1"/>
  <c r="AB219" i="2" s="1"/>
  <c r="AB222" i="2" s="1"/>
  <c r="AB224" i="2" s="1"/>
  <c r="AB226" i="2" s="1"/>
  <c r="AB228" i="2" s="1"/>
  <c r="AB230" i="2" s="1"/>
  <c r="AB232" i="2" s="1"/>
  <c r="AC218" i="2" a="1"/>
  <c r="AC218" i="2" s="1"/>
  <c r="AC219" i="2" s="1"/>
  <c r="AC222" i="2" s="1"/>
  <c r="AC224" i="2" s="1"/>
  <c r="AC226" i="2" s="1"/>
  <c r="AC228" i="2" s="1"/>
  <c r="AC230" i="2" s="1"/>
  <c r="AC232" i="2" s="1"/>
  <c r="AD218" i="2" a="1"/>
  <c r="AD218" i="2" s="1"/>
  <c r="AD219" i="2" s="1"/>
  <c r="AD222" i="2" s="1"/>
  <c r="AD224" i="2" s="1"/>
  <c r="AD226" i="2" s="1"/>
  <c r="AD228" i="2" s="1"/>
  <c r="AD230" i="2" s="1"/>
  <c r="AD232" i="2" s="1"/>
  <c r="AE218" i="2" a="1"/>
  <c r="AE218" i="2" s="1"/>
  <c r="AE219" i="2" s="1"/>
  <c r="AE222" i="2" s="1"/>
  <c r="AE224" i="2" s="1"/>
  <c r="AE226" i="2" s="1"/>
  <c r="AE228" i="2" s="1"/>
  <c r="AE230" i="2" s="1"/>
  <c r="AE232" i="2" s="1"/>
  <c r="AF218" i="2" a="1"/>
  <c r="AF218" i="2" s="1"/>
  <c r="AF219" i="2" s="1"/>
  <c r="AF222" i="2" s="1"/>
  <c r="AF224" i="2" s="1"/>
  <c r="AF226" i="2" s="1"/>
  <c r="AF228" i="2" s="1"/>
  <c r="AF230" i="2" s="1"/>
  <c r="AF232" i="2" s="1"/>
  <c r="AG218" i="2" a="1"/>
  <c r="AG218" i="2" s="1"/>
  <c r="AG219" i="2" s="1"/>
  <c r="AG222" i="2" s="1"/>
  <c r="AG224" i="2" s="1"/>
  <c r="AG226" i="2" s="1"/>
  <c r="AG228" i="2" s="1"/>
  <c r="AG230" i="2" s="1"/>
  <c r="AG232" i="2" s="1"/>
  <c r="AH218" i="2" a="1"/>
  <c r="AH218" i="2" s="1"/>
  <c r="AH219" i="2" s="1"/>
  <c r="AH222" i="2" s="1"/>
  <c r="AH224" i="2" s="1"/>
  <c r="AH226" i="2" s="1"/>
  <c r="AH228" i="2" s="1"/>
  <c r="AH230" i="2" s="1"/>
  <c r="AH232" i="2" s="1"/>
  <c r="AI218" i="2" a="1"/>
  <c r="AI218" i="2" s="1"/>
  <c r="AI219" i="2" s="1"/>
  <c r="AI222" i="2" s="1"/>
  <c r="AI224" i="2" s="1"/>
  <c r="AI226" i="2" s="1"/>
  <c r="AI228" i="2" s="1"/>
  <c r="AI230" i="2" s="1"/>
  <c r="AI232" i="2" s="1"/>
  <c r="P220" i="2"/>
  <c r="Q220" i="2"/>
  <c r="R220" i="2"/>
  <c r="S220" i="2"/>
  <c r="T220" i="2"/>
  <c r="U220" i="2"/>
  <c r="V220" i="2"/>
  <c r="W220" i="2"/>
  <c r="X220" i="2"/>
  <c r="Y220" i="2"/>
  <c r="Z220" i="2"/>
  <c r="AA220" i="2"/>
  <c r="AB220" i="2"/>
  <c r="AC220" i="2"/>
  <c r="AD220" i="2"/>
  <c r="AE220" i="2"/>
  <c r="AF220" i="2"/>
  <c r="AG220" i="2"/>
  <c r="AH220" i="2"/>
  <c r="AI220" i="2"/>
  <c r="P221" i="2"/>
  <c r="Q221" i="2"/>
  <c r="R221" i="2"/>
  <c r="S221" i="2"/>
  <c r="T221" i="2"/>
  <c r="U221" i="2"/>
  <c r="V221" i="2"/>
  <c r="W221" i="2"/>
  <c r="X221" i="2"/>
  <c r="Y221" i="2"/>
  <c r="Z221" i="2"/>
  <c r="AA221" i="2"/>
  <c r="AB221" i="2"/>
  <c r="AC221" i="2"/>
  <c r="AD221" i="2"/>
  <c r="AE221" i="2"/>
  <c r="AF221" i="2"/>
  <c r="AG221" i="2"/>
  <c r="AH221" i="2"/>
  <c r="AI221" i="2"/>
  <c r="P223" i="2"/>
  <c r="Q223" i="2"/>
  <c r="R223" i="2"/>
  <c r="S223" i="2"/>
  <c r="T223" i="2"/>
  <c r="U223" i="2"/>
  <c r="V223" i="2"/>
  <c r="W223" i="2"/>
  <c r="X223" i="2"/>
  <c r="Y223" i="2"/>
  <c r="Z223" i="2"/>
  <c r="AA223" i="2"/>
  <c r="AB223" i="2"/>
  <c r="AC223" i="2"/>
  <c r="AD223" i="2"/>
  <c r="AE223" i="2"/>
  <c r="AF223" i="2"/>
  <c r="AG223" i="2"/>
  <c r="AH223" i="2"/>
  <c r="AI223" i="2"/>
  <c r="P225" i="2"/>
  <c r="Q225" i="2"/>
  <c r="R225" i="2"/>
  <c r="S225" i="2"/>
  <c r="T225" i="2"/>
  <c r="U225" i="2"/>
  <c r="V225" i="2"/>
  <c r="W225" i="2"/>
  <c r="X225" i="2"/>
  <c r="Y225" i="2"/>
  <c r="Z225" i="2"/>
  <c r="AA225" i="2"/>
  <c r="AB225" i="2"/>
  <c r="AC225" i="2"/>
  <c r="AD225" i="2"/>
  <c r="AE225" i="2"/>
  <c r="AF225" i="2"/>
  <c r="AG225" i="2"/>
  <c r="AH225" i="2"/>
  <c r="AI225" i="2"/>
  <c r="P227" i="2"/>
  <c r="Q227" i="2"/>
  <c r="R227" i="2"/>
  <c r="S227" i="2"/>
  <c r="T227" i="2"/>
  <c r="U227" i="2"/>
  <c r="V227" i="2"/>
  <c r="W227" i="2"/>
  <c r="X227" i="2"/>
  <c r="Y227" i="2"/>
  <c r="Z227" i="2"/>
  <c r="AA227" i="2"/>
  <c r="AB227" i="2"/>
  <c r="AC227" i="2"/>
  <c r="AD227" i="2"/>
  <c r="AE227" i="2"/>
  <c r="AF227" i="2"/>
  <c r="AG227" i="2"/>
  <c r="AH227" i="2"/>
  <c r="AI227" i="2"/>
  <c r="P229" i="2"/>
  <c r="Q229" i="2"/>
  <c r="R229" i="2"/>
  <c r="S229" i="2"/>
  <c r="T229" i="2"/>
  <c r="U229" i="2"/>
  <c r="V229" i="2"/>
  <c r="W229" i="2"/>
  <c r="X229" i="2"/>
  <c r="Y229" i="2"/>
  <c r="Z229" i="2"/>
  <c r="AA229" i="2"/>
  <c r="AB229" i="2"/>
  <c r="AC229" i="2"/>
  <c r="AD229" i="2"/>
  <c r="AE229" i="2"/>
  <c r="AF229" i="2"/>
  <c r="AG229" i="2"/>
  <c r="AH229" i="2"/>
  <c r="AI229" i="2"/>
  <c r="P231" i="2"/>
  <c r="Q231" i="2"/>
  <c r="R231" i="2"/>
  <c r="S231" i="2"/>
  <c r="T231" i="2"/>
  <c r="U231" i="2"/>
  <c r="V231" i="2"/>
  <c r="W231" i="2"/>
  <c r="X231" i="2"/>
  <c r="Y231" i="2"/>
  <c r="Z231" i="2"/>
  <c r="AA231" i="2"/>
  <c r="AB231" i="2"/>
  <c r="AC231" i="2"/>
  <c r="AD231" i="2"/>
  <c r="AE231" i="2"/>
  <c r="AF231" i="2"/>
  <c r="AG231" i="2"/>
  <c r="AH231" i="2"/>
  <c r="AI231" i="2"/>
  <c r="P238" i="2" a="1"/>
  <c r="P238" i="2" s="1"/>
  <c r="Q238" i="2" a="1"/>
  <c r="Q238" i="2" s="1"/>
  <c r="Q239" i="2" s="1"/>
  <c r="Q242" i="2" s="1"/>
  <c r="Q244" i="2" s="1"/>
  <c r="Q246" i="2" s="1"/>
  <c r="Q248" i="2" s="1"/>
  <c r="Q250" i="2" s="1"/>
  <c r="Q252" i="2" s="1"/>
  <c r="R238" i="2" a="1"/>
  <c r="R238" i="2" s="1"/>
  <c r="R239" i="2" s="1"/>
  <c r="R242" i="2" s="1"/>
  <c r="R244" i="2" s="1"/>
  <c r="R246" i="2" s="1"/>
  <c r="R248" i="2" s="1"/>
  <c r="R250" i="2" s="1"/>
  <c r="R252" i="2" s="1"/>
  <c r="S238" i="2" a="1"/>
  <c r="S238" i="2" s="1"/>
  <c r="S239" i="2" s="1"/>
  <c r="S242" i="2" s="1"/>
  <c r="S244" i="2" s="1"/>
  <c r="S246" i="2" s="1"/>
  <c r="S248" i="2" s="1"/>
  <c r="S250" i="2" s="1"/>
  <c r="S252" i="2" s="1"/>
  <c r="T238" i="2" a="1"/>
  <c r="T238" i="2" s="1"/>
  <c r="T239" i="2" s="1"/>
  <c r="T242" i="2" s="1"/>
  <c r="T244" i="2" s="1"/>
  <c r="T246" i="2" s="1"/>
  <c r="T248" i="2" s="1"/>
  <c r="T250" i="2" s="1"/>
  <c r="T252" i="2" s="1"/>
  <c r="U238" i="2" a="1"/>
  <c r="U238" i="2" s="1"/>
  <c r="U239" i="2" s="1"/>
  <c r="U242" i="2" s="1"/>
  <c r="U244" i="2" s="1"/>
  <c r="U246" i="2" s="1"/>
  <c r="U248" i="2" s="1"/>
  <c r="U250" i="2" s="1"/>
  <c r="U252" i="2" s="1"/>
  <c r="V238" i="2" a="1"/>
  <c r="V238" i="2" s="1"/>
  <c r="V239" i="2" s="1"/>
  <c r="V242" i="2" s="1"/>
  <c r="V244" i="2" s="1"/>
  <c r="V246" i="2" s="1"/>
  <c r="V248" i="2" s="1"/>
  <c r="V250" i="2" s="1"/>
  <c r="V252" i="2" s="1"/>
  <c r="W238" i="2" a="1"/>
  <c r="W238" i="2" s="1"/>
  <c r="W239" i="2" s="1"/>
  <c r="W242" i="2" s="1"/>
  <c r="W244" i="2" s="1"/>
  <c r="W246" i="2" s="1"/>
  <c r="W248" i="2" s="1"/>
  <c r="W250" i="2" s="1"/>
  <c r="W252" i="2" s="1"/>
  <c r="X238" i="2" a="1"/>
  <c r="X238" i="2" s="1"/>
  <c r="X239" i="2" s="1"/>
  <c r="X242" i="2" s="1"/>
  <c r="X244" i="2" s="1"/>
  <c r="X246" i="2" s="1"/>
  <c r="X248" i="2" s="1"/>
  <c r="X250" i="2" s="1"/>
  <c r="X252" i="2" s="1"/>
  <c r="Y238" i="2" a="1"/>
  <c r="Y238" i="2" s="1"/>
  <c r="Y239" i="2" s="1"/>
  <c r="Y242" i="2" s="1"/>
  <c r="Y244" i="2" s="1"/>
  <c r="Y246" i="2" s="1"/>
  <c r="Y248" i="2" s="1"/>
  <c r="Y250" i="2" s="1"/>
  <c r="Y252" i="2" s="1"/>
  <c r="Z238" i="2" a="1"/>
  <c r="Z238" i="2" s="1"/>
  <c r="Z239" i="2" s="1"/>
  <c r="Z242" i="2" s="1"/>
  <c r="Z244" i="2" s="1"/>
  <c r="Z246" i="2" s="1"/>
  <c r="Z248" i="2" s="1"/>
  <c r="Z250" i="2" s="1"/>
  <c r="Z252" i="2" s="1"/>
  <c r="AA238" i="2" a="1"/>
  <c r="AA238" i="2" s="1"/>
  <c r="AA239" i="2" s="1"/>
  <c r="AA242" i="2" s="1"/>
  <c r="AA244" i="2" s="1"/>
  <c r="AA246" i="2" s="1"/>
  <c r="AA248" i="2" s="1"/>
  <c r="AA250" i="2" s="1"/>
  <c r="AA252" i="2" s="1"/>
  <c r="AB238" i="2" a="1"/>
  <c r="AB238" i="2" s="1"/>
  <c r="AB239" i="2" s="1"/>
  <c r="AB242" i="2" s="1"/>
  <c r="AB244" i="2" s="1"/>
  <c r="AB246" i="2" s="1"/>
  <c r="AB248" i="2" s="1"/>
  <c r="AB250" i="2" s="1"/>
  <c r="AB252" i="2" s="1"/>
  <c r="AC238" i="2" a="1"/>
  <c r="AC238" i="2" s="1"/>
  <c r="AC239" i="2" s="1"/>
  <c r="AC242" i="2" s="1"/>
  <c r="AC244" i="2" s="1"/>
  <c r="AC246" i="2" s="1"/>
  <c r="AC248" i="2" s="1"/>
  <c r="AC250" i="2" s="1"/>
  <c r="AC252" i="2" s="1"/>
  <c r="AD238" i="2" a="1"/>
  <c r="AD238" i="2" s="1"/>
  <c r="AD239" i="2" s="1"/>
  <c r="AD242" i="2" s="1"/>
  <c r="AD244" i="2" s="1"/>
  <c r="AD246" i="2" s="1"/>
  <c r="AD248" i="2" s="1"/>
  <c r="AD250" i="2" s="1"/>
  <c r="AD252" i="2" s="1"/>
  <c r="AE238" i="2" a="1"/>
  <c r="AE238" i="2" s="1"/>
  <c r="AE239" i="2" s="1"/>
  <c r="AE242" i="2" s="1"/>
  <c r="AE244" i="2" s="1"/>
  <c r="AE246" i="2" s="1"/>
  <c r="AE248" i="2" s="1"/>
  <c r="AE250" i="2" s="1"/>
  <c r="AE252" i="2" s="1"/>
  <c r="AF238" i="2" a="1"/>
  <c r="AF238" i="2" s="1"/>
  <c r="AF239" i="2" s="1"/>
  <c r="AF242" i="2" s="1"/>
  <c r="AF244" i="2" s="1"/>
  <c r="AF246" i="2" s="1"/>
  <c r="AF248" i="2" s="1"/>
  <c r="AF250" i="2" s="1"/>
  <c r="AF252" i="2" s="1"/>
  <c r="AG238" i="2" a="1"/>
  <c r="AG238" i="2" s="1"/>
  <c r="AG239" i="2" s="1"/>
  <c r="AG242" i="2" s="1"/>
  <c r="AG244" i="2" s="1"/>
  <c r="AG246" i="2" s="1"/>
  <c r="AG248" i="2" s="1"/>
  <c r="AG250" i="2" s="1"/>
  <c r="AG252" i="2" s="1"/>
  <c r="AH238" i="2" a="1"/>
  <c r="AH238" i="2" s="1"/>
  <c r="AH239" i="2" s="1"/>
  <c r="AH242" i="2" s="1"/>
  <c r="AH244" i="2" s="1"/>
  <c r="AH246" i="2" s="1"/>
  <c r="AH248" i="2" s="1"/>
  <c r="AH250" i="2" s="1"/>
  <c r="AH252" i="2" s="1"/>
  <c r="AI238" i="2" a="1"/>
  <c r="AI238" i="2" s="1"/>
  <c r="AI239" i="2" s="1"/>
  <c r="AI242" i="2" s="1"/>
  <c r="AI244" i="2" s="1"/>
  <c r="AI246" i="2" s="1"/>
  <c r="AI248" i="2" s="1"/>
  <c r="AI250" i="2" s="1"/>
  <c r="AI252" i="2" s="1"/>
  <c r="P240" i="2"/>
  <c r="Q240" i="2"/>
  <c r="R240" i="2"/>
  <c r="S240" i="2"/>
  <c r="T240" i="2"/>
  <c r="U240" i="2"/>
  <c r="V240" i="2"/>
  <c r="W240" i="2"/>
  <c r="X240" i="2"/>
  <c r="Y240" i="2"/>
  <c r="Z240" i="2"/>
  <c r="AA240" i="2"/>
  <c r="AB240" i="2"/>
  <c r="AC240" i="2"/>
  <c r="AD240" i="2"/>
  <c r="AE240" i="2"/>
  <c r="AF240" i="2"/>
  <c r="AG240" i="2"/>
  <c r="AH240" i="2"/>
  <c r="AI240" i="2"/>
  <c r="P241" i="2"/>
  <c r="Q241" i="2"/>
  <c r="R241" i="2"/>
  <c r="S241" i="2"/>
  <c r="T241" i="2"/>
  <c r="U241" i="2"/>
  <c r="V241" i="2"/>
  <c r="W241" i="2"/>
  <c r="X241" i="2"/>
  <c r="Y241" i="2"/>
  <c r="Z241" i="2"/>
  <c r="AA241" i="2"/>
  <c r="AB241" i="2"/>
  <c r="AC241" i="2"/>
  <c r="AD241" i="2"/>
  <c r="AE241" i="2"/>
  <c r="AF241" i="2"/>
  <c r="AG241" i="2"/>
  <c r="AH241" i="2"/>
  <c r="AI241" i="2"/>
  <c r="P243" i="2"/>
  <c r="Q243" i="2"/>
  <c r="R243" i="2"/>
  <c r="S243" i="2"/>
  <c r="T243" i="2"/>
  <c r="U243" i="2"/>
  <c r="V243" i="2"/>
  <c r="W243" i="2"/>
  <c r="X243" i="2"/>
  <c r="Y243" i="2"/>
  <c r="Z243" i="2"/>
  <c r="AA243" i="2"/>
  <c r="AB243" i="2"/>
  <c r="AC243" i="2"/>
  <c r="AD243" i="2"/>
  <c r="AE243" i="2"/>
  <c r="AF243" i="2"/>
  <c r="AG243" i="2"/>
  <c r="AH243" i="2"/>
  <c r="AI243" i="2"/>
  <c r="P245" i="2"/>
  <c r="Q245" i="2"/>
  <c r="R245" i="2"/>
  <c r="S245" i="2"/>
  <c r="T245" i="2"/>
  <c r="U245" i="2"/>
  <c r="V245" i="2"/>
  <c r="W245" i="2"/>
  <c r="X245" i="2"/>
  <c r="Y245" i="2"/>
  <c r="Z245" i="2"/>
  <c r="AA245" i="2"/>
  <c r="AB245" i="2"/>
  <c r="AC245" i="2"/>
  <c r="AD245" i="2"/>
  <c r="AE245" i="2"/>
  <c r="AF245" i="2"/>
  <c r="AG245" i="2"/>
  <c r="AH245" i="2"/>
  <c r="AI245" i="2"/>
  <c r="P247" i="2"/>
  <c r="Q247" i="2"/>
  <c r="R247" i="2"/>
  <c r="S247" i="2"/>
  <c r="T247" i="2"/>
  <c r="U247" i="2"/>
  <c r="V247" i="2"/>
  <c r="W247" i="2"/>
  <c r="X247" i="2"/>
  <c r="Y247" i="2"/>
  <c r="Z247" i="2"/>
  <c r="AA247" i="2"/>
  <c r="AB247" i="2"/>
  <c r="AC247" i="2"/>
  <c r="AD247" i="2"/>
  <c r="AE247" i="2"/>
  <c r="AF247" i="2"/>
  <c r="AG247" i="2"/>
  <c r="AH247" i="2"/>
  <c r="AI247" i="2"/>
  <c r="P249" i="2"/>
  <c r="Q249" i="2"/>
  <c r="R249" i="2"/>
  <c r="S249" i="2"/>
  <c r="T249" i="2"/>
  <c r="U249" i="2"/>
  <c r="V249" i="2"/>
  <c r="W249" i="2"/>
  <c r="X249" i="2"/>
  <c r="Y249" i="2"/>
  <c r="Z249" i="2"/>
  <c r="AA249" i="2"/>
  <c r="AB249" i="2"/>
  <c r="AC249" i="2"/>
  <c r="AD249" i="2"/>
  <c r="AE249" i="2"/>
  <c r="AF249" i="2"/>
  <c r="AG249" i="2"/>
  <c r="AH249" i="2"/>
  <c r="AI249" i="2"/>
  <c r="P251" i="2"/>
  <c r="Q251" i="2"/>
  <c r="R251" i="2"/>
  <c r="S251" i="2"/>
  <c r="T251" i="2"/>
  <c r="U251" i="2"/>
  <c r="V251" i="2"/>
  <c r="W251" i="2"/>
  <c r="X251" i="2"/>
  <c r="Y251" i="2"/>
  <c r="Z251" i="2"/>
  <c r="AA251" i="2"/>
  <c r="AB251" i="2"/>
  <c r="AC251" i="2"/>
  <c r="AD251" i="2"/>
  <c r="AE251" i="2"/>
  <c r="AF251" i="2"/>
  <c r="AG251" i="2"/>
  <c r="AH251" i="2"/>
  <c r="AI251" i="2"/>
  <c r="P258" i="2" a="1"/>
  <c r="P258" i="2" s="1"/>
  <c r="P259" i="2" s="1"/>
  <c r="Q258" i="2" a="1"/>
  <c r="Q258" i="2" s="1"/>
  <c r="Q259" i="2" s="1"/>
  <c r="Q262" i="2" s="1"/>
  <c r="Q264" i="2" s="1"/>
  <c r="Q266" i="2" s="1"/>
  <c r="Q268" i="2" s="1"/>
  <c r="Q270" i="2" s="1"/>
  <c r="Q272" i="2" s="1"/>
  <c r="R258" i="2" a="1"/>
  <c r="R258" i="2" s="1"/>
  <c r="R259" i="2" s="1"/>
  <c r="R262" i="2" s="1"/>
  <c r="R264" i="2" s="1"/>
  <c r="R266" i="2" s="1"/>
  <c r="R268" i="2" s="1"/>
  <c r="R270" i="2" s="1"/>
  <c r="R272" i="2" s="1"/>
  <c r="S258" i="2" a="1"/>
  <c r="S258" i="2" s="1"/>
  <c r="S259" i="2" s="1"/>
  <c r="S262" i="2" s="1"/>
  <c r="S264" i="2" s="1"/>
  <c r="S266" i="2" s="1"/>
  <c r="S268" i="2" s="1"/>
  <c r="S270" i="2" s="1"/>
  <c r="S272" i="2" s="1"/>
  <c r="T258" i="2" a="1"/>
  <c r="T258" i="2" s="1"/>
  <c r="T259" i="2" s="1"/>
  <c r="T262" i="2" s="1"/>
  <c r="T264" i="2" s="1"/>
  <c r="T266" i="2" s="1"/>
  <c r="T268" i="2" s="1"/>
  <c r="T270" i="2" s="1"/>
  <c r="T272" i="2" s="1"/>
  <c r="U258" i="2" a="1"/>
  <c r="U258" i="2" s="1"/>
  <c r="U259" i="2" s="1"/>
  <c r="U262" i="2" s="1"/>
  <c r="U264" i="2" s="1"/>
  <c r="U266" i="2" s="1"/>
  <c r="U268" i="2" s="1"/>
  <c r="U270" i="2" s="1"/>
  <c r="U272" i="2" s="1"/>
  <c r="V258" i="2" a="1"/>
  <c r="V258" i="2" s="1"/>
  <c r="V259" i="2" s="1"/>
  <c r="V262" i="2" s="1"/>
  <c r="V264" i="2" s="1"/>
  <c r="V266" i="2" s="1"/>
  <c r="V268" i="2" s="1"/>
  <c r="V270" i="2" s="1"/>
  <c r="V272" i="2" s="1"/>
  <c r="W258" i="2" a="1"/>
  <c r="W258" i="2" s="1"/>
  <c r="W259" i="2" s="1"/>
  <c r="W262" i="2" s="1"/>
  <c r="W264" i="2" s="1"/>
  <c r="W266" i="2" s="1"/>
  <c r="W268" i="2" s="1"/>
  <c r="W270" i="2" s="1"/>
  <c r="W272" i="2" s="1"/>
  <c r="X258" i="2" a="1"/>
  <c r="X258" i="2" s="1"/>
  <c r="X259" i="2" s="1"/>
  <c r="X262" i="2" s="1"/>
  <c r="X264" i="2" s="1"/>
  <c r="X266" i="2" s="1"/>
  <c r="X268" i="2" s="1"/>
  <c r="X270" i="2" s="1"/>
  <c r="X272" i="2" s="1"/>
  <c r="Y258" i="2" a="1"/>
  <c r="Y258" i="2" s="1"/>
  <c r="Y259" i="2" s="1"/>
  <c r="Y262" i="2" s="1"/>
  <c r="Y264" i="2" s="1"/>
  <c r="Y266" i="2" s="1"/>
  <c r="Y268" i="2" s="1"/>
  <c r="Y270" i="2" s="1"/>
  <c r="Y272" i="2" s="1"/>
  <c r="Z258" i="2" a="1"/>
  <c r="Z258" i="2" s="1"/>
  <c r="Z259" i="2" s="1"/>
  <c r="Z262" i="2" s="1"/>
  <c r="Z264" i="2" s="1"/>
  <c r="Z266" i="2" s="1"/>
  <c r="Z268" i="2" s="1"/>
  <c r="Z270" i="2" s="1"/>
  <c r="Z272" i="2" s="1"/>
  <c r="AA258" i="2" a="1"/>
  <c r="AA258" i="2" s="1"/>
  <c r="AA259" i="2" s="1"/>
  <c r="AA262" i="2" s="1"/>
  <c r="AA264" i="2" s="1"/>
  <c r="AA266" i="2" s="1"/>
  <c r="AA268" i="2" s="1"/>
  <c r="AA270" i="2" s="1"/>
  <c r="AA272" i="2" s="1"/>
  <c r="AB258" i="2" a="1"/>
  <c r="AB258" i="2" s="1"/>
  <c r="AC258" i="2" a="1"/>
  <c r="AC258" i="2" s="1"/>
  <c r="AC259" i="2" s="1"/>
  <c r="AC262" i="2" s="1"/>
  <c r="AC264" i="2" s="1"/>
  <c r="AC266" i="2" s="1"/>
  <c r="AC268" i="2" s="1"/>
  <c r="AC270" i="2" s="1"/>
  <c r="AC272" i="2" s="1"/>
  <c r="AD258" i="2" a="1"/>
  <c r="AD258" i="2" s="1"/>
  <c r="AD259" i="2" s="1"/>
  <c r="AD262" i="2" s="1"/>
  <c r="AD264" i="2" s="1"/>
  <c r="AD266" i="2" s="1"/>
  <c r="AD268" i="2" s="1"/>
  <c r="AD270" i="2" s="1"/>
  <c r="AD272" i="2" s="1"/>
  <c r="AE258" i="2" a="1"/>
  <c r="AE258" i="2" s="1"/>
  <c r="AE259" i="2" s="1"/>
  <c r="AE262" i="2" s="1"/>
  <c r="AE264" i="2" s="1"/>
  <c r="AE266" i="2" s="1"/>
  <c r="AE268" i="2" s="1"/>
  <c r="AE270" i="2" s="1"/>
  <c r="AE272" i="2" s="1"/>
  <c r="AF258" i="2" a="1"/>
  <c r="AF258" i="2" s="1"/>
  <c r="AF259" i="2" s="1"/>
  <c r="AF262" i="2" s="1"/>
  <c r="AF264" i="2" s="1"/>
  <c r="AF266" i="2" s="1"/>
  <c r="AF268" i="2" s="1"/>
  <c r="AF270" i="2" s="1"/>
  <c r="AF272" i="2" s="1"/>
  <c r="AG258" i="2" a="1"/>
  <c r="AG258" i="2" s="1"/>
  <c r="AG259" i="2" s="1"/>
  <c r="AG262" i="2" s="1"/>
  <c r="AG264" i="2" s="1"/>
  <c r="AG266" i="2" s="1"/>
  <c r="AG268" i="2" s="1"/>
  <c r="AG270" i="2" s="1"/>
  <c r="AG272" i="2" s="1"/>
  <c r="AH258" i="2" a="1"/>
  <c r="AH258" i="2" s="1"/>
  <c r="AH259" i="2" s="1"/>
  <c r="AH262" i="2" s="1"/>
  <c r="AH264" i="2" s="1"/>
  <c r="AH266" i="2" s="1"/>
  <c r="AH268" i="2" s="1"/>
  <c r="AH270" i="2" s="1"/>
  <c r="AH272" i="2" s="1"/>
  <c r="AI258" i="2" a="1"/>
  <c r="AI258" i="2" s="1"/>
  <c r="AI259" i="2" s="1"/>
  <c r="AI262" i="2" s="1"/>
  <c r="AI264" i="2" s="1"/>
  <c r="AI266" i="2" s="1"/>
  <c r="AI268" i="2" s="1"/>
  <c r="AI270" i="2" s="1"/>
  <c r="AI272" i="2" s="1"/>
  <c r="AB259" i="2"/>
  <c r="AB262" i="2" s="1"/>
  <c r="AB264" i="2" s="1"/>
  <c r="AB266" i="2" s="1"/>
  <c r="AB268" i="2" s="1"/>
  <c r="AB270" i="2" s="1"/>
  <c r="AB272" i="2" s="1"/>
  <c r="P260" i="2"/>
  <c r="Q260" i="2"/>
  <c r="R260" i="2"/>
  <c r="S260" i="2"/>
  <c r="T260" i="2"/>
  <c r="U260" i="2"/>
  <c r="V260" i="2"/>
  <c r="W260" i="2"/>
  <c r="X260" i="2"/>
  <c r="Y260" i="2"/>
  <c r="Z260" i="2"/>
  <c r="AA260" i="2"/>
  <c r="AB260" i="2"/>
  <c r="AC260" i="2"/>
  <c r="AD260" i="2"/>
  <c r="AE260" i="2"/>
  <c r="AF260" i="2"/>
  <c r="AG260" i="2"/>
  <c r="AH260" i="2"/>
  <c r="AI260" i="2"/>
  <c r="P261" i="2"/>
  <c r="Q261" i="2"/>
  <c r="R261" i="2"/>
  <c r="S261" i="2"/>
  <c r="T261" i="2"/>
  <c r="U261" i="2"/>
  <c r="V261" i="2"/>
  <c r="W261" i="2"/>
  <c r="X261" i="2"/>
  <c r="Y261" i="2"/>
  <c r="Z261" i="2"/>
  <c r="AA261" i="2"/>
  <c r="AB261" i="2"/>
  <c r="AC261" i="2"/>
  <c r="AD261" i="2"/>
  <c r="AE261" i="2"/>
  <c r="AF261" i="2"/>
  <c r="AG261" i="2"/>
  <c r="AH261" i="2"/>
  <c r="AI261" i="2"/>
  <c r="P263" i="2"/>
  <c r="Q263" i="2"/>
  <c r="R263" i="2"/>
  <c r="S263" i="2"/>
  <c r="T263" i="2"/>
  <c r="U263" i="2"/>
  <c r="V263" i="2"/>
  <c r="W263" i="2"/>
  <c r="X263" i="2"/>
  <c r="Y263" i="2"/>
  <c r="Z263" i="2"/>
  <c r="AA263" i="2"/>
  <c r="AB263" i="2"/>
  <c r="AC263" i="2"/>
  <c r="AD263" i="2"/>
  <c r="AE263" i="2"/>
  <c r="AF263" i="2"/>
  <c r="AG263" i="2"/>
  <c r="AH263" i="2"/>
  <c r="AI263" i="2"/>
  <c r="P265" i="2"/>
  <c r="Q265" i="2"/>
  <c r="R265" i="2"/>
  <c r="S265" i="2"/>
  <c r="T265" i="2"/>
  <c r="U265" i="2"/>
  <c r="V265" i="2"/>
  <c r="W265" i="2"/>
  <c r="X265" i="2"/>
  <c r="Y265" i="2"/>
  <c r="Z265" i="2"/>
  <c r="AA265" i="2"/>
  <c r="AB265" i="2"/>
  <c r="AC265" i="2"/>
  <c r="AD265" i="2"/>
  <c r="AE265" i="2"/>
  <c r="AF265" i="2"/>
  <c r="AG265" i="2"/>
  <c r="AH265" i="2"/>
  <c r="AI265" i="2"/>
  <c r="P267" i="2"/>
  <c r="Q267" i="2"/>
  <c r="R267" i="2"/>
  <c r="S267" i="2"/>
  <c r="T267" i="2"/>
  <c r="U267" i="2"/>
  <c r="V267" i="2"/>
  <c r="W267" i="2"/>
  <c r="X267" i="2"/>
  <c r="Y267" i="2"/>
  <c r="Z267" i="2"/>
  <c r="AA267" i="2"/>
  <c r="AB267" i="2"/>
  <c r="AC267" i="2"/>
  <c r="AD267" i="2"/>
  <c r="AE267" i="2"/>
  <c r="AF267" i="2"/>
  <c r="AG267" i="2"/>
  <c r="AH267" i="2"/>
  <c r="AI267" i="2"/>
  <c r="P269" i="2"/>
  <c r="Q269" i="2"/>
  <c r="R269" i="2"/>
  <c r="S269" i="2"/>
  <c r="T269" i="2"/>
  <c r="U269" i="2"/>
  <c r="V269" i="2"/>
  <c r="W269" i="2"/>
  <c r="X269" i="2"/>
  <c r="Y269" i="2"/>
  <c r="Z269" i="2"/>
  <c r="AA269" i="2"/>
  <c r="AB269" i="2"/>
  <c r="AC269" i="2"/>
  <c r="AD269" i="2"/>
  <c r="AE269" i="2"/>
  <c r="AF269" i="2"/>
  <c r="AG269" i="2"/>
  <c r="AH269" i="2"/>
  <c r="AI269" i="2"/>
  <c r="P271" i="2"/>
  <c r="Q271" i="2"/>
  <c r="R271" i="2"/>
  <c r="S271" i="2"/>
  <c r="T271" i="2"/>
  <c r="U271" i="2"/>
  <c r="V271" i="2"/>
  <c r="W271" i="2"/>
  <c r="X271" i="2"/>
  <c r="Y271" i="2"/>
  <c r="Z271" i="2"/>
  <c r="AA271" i="2"/>
  <c r="AB271" i="2"/>
  <c r="AC271" i="2"/>
  <c r="AD271" i="2"/>
  <c r="AE271" i="2"/>
  <c r="AF271" i="2"/>
  <c r="AG271" i="2"/>
  <c r="AH271" i="2"/>
  <c r="AI271" i="2"/>
  <c r="P278" i="2" a="1"/>
  <c r="P278" i="2" s="1"/>
  <c r="Q278" i="2" a="1"/>
  <c r="Q278" i="2" s="1"/>
  <c r="R278" i="2" a="1"/>
  <c r="R278" i="2" s="1"/>
  <c r="R279" i="2" s="1"/>
  <c r="R282" i="2" s="1"/>
  <c r="R284" i="2" s="1"/>
  <c r="R286" i="2" s="1"/>
  <c r="R288" i="2" s="1"/>
  <c r="R290" i="2" s="1"/>
  <c r="R292" i="2" s="1"/>
  <c r="S278" i="2" a="1"/>
  <c r="S278" i="2" s="1"/>
  <c r="S279" i="2" s="1"/>
  <c r="S282" i="2" s="1"/>
  <c r="S284" i="2" s="1"/>
  <c r="S286" i="2" s="1"/>
  <c r="S288" i="2" s="1"/>
  <c r="S290" i="2" s="1"/>
  <c r="S292" i="2" s="1"/>
  <c r="T278" i="2" a="1"/>
  <c r="T278" i="2" s="1"/>
  <c r="T279" i="2" s="1"/>
  <c r="T282" i="2" s="1"/>
  <c r="T284" i="2" s="1"/>
  <c r="T286" i="2" s="1"/>
  <c r="T288" i="2" s="1"/>
  <c r="T290" i="2" s="1"/>
  <c r="T292" i="2" s="1"/>
  <c r="U278" i="2" a="1"/>
  <c r="U278" i="2" s="1"/>
  <c r="U279" i="2" s="1"/>
  <c r="U282" i="2" s="1"/>
  <c r="U284" i="2" s="1"/>
  <c r="U286" i="2" s="1"/>
  <c r="U288" i="2" s="1"/>
  <c r="U290" i="2" s="1"/>
  <c r="U292" i="2" s="1"/>
  <c r="V278" i="2" a="1"/>
  <c r="V278" i="2" s="1"/>
  <c r="V279" i="2" s="1"/>
  <c r="V282" i="2" s="1"/>
  <c r="V284" i="2" s="1"/>
  <c r="V286" i="2" s="1"/>
  <c r="V288" i="2" s="1"/>
  <c r="V290" i="2" s="1"/>
  <c r="V292" i="2" s="1"/>
  <c r="W278" i="2" a="1"/>
  <c r="W278" i="2" s="1"/>
  <c r="W279" i="2" s="1"/>
  <c r="W282" i="2" s="1"/>
  <c r="W284" i="2" s="1"/>
  <c r="W286" i="2" s="1"/>
  <c r="W288" i="2" s="1"/>
  <c r="W290" i="2" s="1"/>
  <c r="W292" i="2" s="1"/>
  <c r="X278" i="2" a="1"/>
  <c r="X278" i="2" s="1"/>
  <c r="X279" i="2" s="1"/>
  <c r="X282" i="2" s="1"/>
  <c r="X284" i="2" s="1"/>
  <c r="X286" i="2" s="1"/>
  <c r="X288" i="2" s="1"/>
  <c r="X290" i="2" s="1"/>
  <c r="X292" i="2" s="1"/>
  <c r="Y278" i="2" a="1"/>
  <c r="Y278" i="2" s="1"/>
  <c r="Y279" i="2" s="1"/>
  <c r="Y282" i="2" s="1"/>
  <c r="Y284" i="2" s="1"/>
  <c r="Y286" i="2" s="1"/>
  <c r="Y288" i="2" s="1"/>
  <c r="Y290" i="2" s="1"/>
  <c r="Y292" i="2" s="1"/>
  <c r="Z278" i="2" a="1"/>
  <c r="Z278" i="2" s="1"/>
  <c r="Z279" i="2" s="1"/>
  <c r="Z282" i="2" s="1"/>
  <c r="Z284" i="2" s="1"/>
  <c r="Z286" i="2" s="1"/>
  <c r="Z288" i="2" s="1"/>
  <c r="Z290" i="2" s="1"/>
  <c r="Z292" i="2" s="1"/>
  <c r="AA278" i="2" a="1"/>
  <c r="AA278" i="2" s="1"/>
  <c r="AA279" i="2" s="1"/>
  <c r="AA282" i="2" s="1"/>
  <c r="AA284" i="2" s="1"/>
  <c r="AA286" i="2" s="1"/>
  <c r="AA288" i="2" s="1"/>
  <c r="AA290" i="2" s="1"/>
  <c r="AA292" i="2" s="1"/>
  <c r="AB278" i="2" a="1"/>
  <c r="AB278" i="2" s="1"/>
  <c r="AB279" i="2" s="1"/>
  <c r="AB282" i="2" s="1"/>
  <c r="AB284" i="2" s="1"/>
  <c r="AB286" i="2" s="1"/>
  <c r="AB288" i="2" s="1"/>
  <c r="AB290" i="2" s="1"/>
  <c r="AB292" i="2" s="1"/>
  <c r="AC278" i="2" a="1"/>
  <c r="AC278" i="2" s="1"/>
  <c r="AC279" i="2" s="1"/>
  <c r="AC282" i="2" s="1"/>
  <c r="AC284" i="2" s="1"/>
  <c r="AC286" i="2" s="1"/>
  <c r="AC288" i="2" s="1"/>
  <c r="AC290" i="2" s="1"/>
  <c r="AC292" i="2" s="1"/>
  <c r="AD278" i="2" a="1"/>
  <c r="AD278" i="2" s="1"/>
  <c r="AD279" i="2" s="1"/>
  <c r="AD282" i="2" s="1"/>
  <c r="AD284" i="2" s="1"/>
  <c r="AD286" i="2" s="1"/>
  <c r="AD288" i="2" s="1"/>
  <c r="AD290" i="2" s="1"/>
  <c r="AD292" i="2" s="1"/>
  <c r="AE278" i="2" a="1"/>
  <c r="AE278" i="2" s="1"/>
  <c r="AE279" i="2" s="1"/>
  <c r="AE282" i="2" s="1"/>
  <c r="AE284" i="2" s="1"/>
  <c r="AE286" i="2" s="1"/>
  <c r="AE288" i="2" s="1"/>
  <c r="AE290" i="2" s="1"/>
  <c r="AE292" i="2" s="1"/>
  <c r="AF278" i="2" a="1"/>
  <c r="AF278" i="2" s="1"/>
  <c r="AF279" i="2" s="1"/>
  <c r="AF282" i="2" s="1"/>
  <c r="AF284" i="2" s="1"/>
  <c r="AF286" i="2" s="1"/>
  <c r="AF288" i="2" s="1"/>
  <c r="AF290" i="2" s="1"/>
  <c r="AF292" i="2" s="1"/>
  <c r="AG278" i="2" a="1"/>
  <c r="AG278" i="2" s="1"/>
  <c r="AG279" i="2" s="1"/>
  <c r="AG282" i="2" s="1"/>
  <c r="AG284" i="2" s="1"/>
  <c r="AG286" i="2" s="1"/>
  <c r="AG288" i="2" s="1"/>
  <c r="AG290" i="2" s="1"/>
  <c r="AG292" i="2" s="1"/>
  <c r="AH278" i="2" a="1"/>
  <c r="AH278" i="2" s="1"/>
  <c r="AH279" i="2" s="1"/>
  <c r="AH282" i="2" s="1"/>
  <c r="AH284" i="2" s="1"/>
  <c r="AH286" i="2" s="1"/>
  <c r="AH288" i="2" s="1"/>
  <c r="AH290" i="2" s="1"/>
  <c r="AH292" i="2" s="1"/>
  <c r="AI278" i="2" a="1"/>
  <c r="AI278" i="2" s="1"/>
  <c r="AI279" i="2" s="1"/>
  <c r="AI282" i="2" s="1"/>
  <c r="AI284" i="2" s="1"/>
  <c r="AI286" i="2" s="1"/>
  <c r="AI288" i="2" s="1"/>
  <c r="AI290" i="2" s="1"/>
  <c r="AI292" i="2" s="1"/>
  <c r="P280" i="2"/>
  <c r="Q280" i="2"/>
  <c r="R280" i="2"/>
  <c r="S280" i="2"/>
  <c r="T280" i="2"/>
  <c r="U280" i="2"/>
  <c r="V280" i="2"/>
  <c r="W280" i="2"/>
  <c r="X280" i="2"/>
  <c r="Y280" i="2"/>
  <c r="Z280" i="2"/>
  <c r="AA280" i="2"/>
  <c r="AB280" i="2"/>
  <c r="AC280" i="2"/>
  <c r="AD280" i="2"/>
  <c r="AE280" i="2"/>
  <c r="AF280" i="2"/>
  <c r="AG280" i="2"/>
  <c r="AH280" i="2"/>
  <c r="AI280" i="2"/>
  <c r="P281" i="2"/>
  <c r="Q281" i="2"/>
  <c r="R281" i="2"/>
  <c r="S281" i="2"/>
  <c r="T281" i="2"/>
  <c r="U281" i="2"/>
  <c r="V281" i="2"/>
  <c r="W281" i="2"/>
  <c r="X281" i="2"/>
  <c r="Y281" i="2"/>
  <c r="Z281" i="2"/>
  <c r="AA281" i="2"/>
  <c r="AB281" i="2"/>
  <c r="AC281" i="2"/>
  <c r="AD281" i="2"/>
  <c r="AE281" i="2"/>
  <c r="AF281" i="2"/>
  <c r="AG281" i="2"/>
  <c r="AH281" i="2"/>
  <c r="AI281" i="2"/>
  <c r="P283" i="2"/>
  <c r="Q283" i="2"/>
  <c r="R283" i="2"/>
  <c r="S283" i="2"/>
  <c r="T283" i="2"/>
  <c r="U283" i="2"/>
  <c r="V283" i="2"/>
  <c r="W283" i="2"/>
  <c r="X283" i="2"/>
  <c r="Y283" i="2"/>
  <c r="Z283" i="2"/>
  <c r="AA283" i="2"/>
  <c r="AB283" i="2"/>
  <c r="AC283" i="2"/>
  <c r="AD283" i="2"/>
  <c r="AE283" i="2"/>
  <c r="AF283" i="2"/>
  <c r="AG283" i="2"/>
  <c r="AH283" i="2"/>
  <c r="AI283" i="2"/>
  <c r="P285" i="2"/>
  <c r="Q285" i="2"/>
  <c r="R285" i="2"/>
  <c r="S285" i="2"/>
  <c r="T285" i="2"/>
  <c r="U285" i="2"/>
  <c r="V285" i="2"/>
  <c r="W285" i="2"/>
  <c r="X285" i="2"/>
  <c r="Y285" i="2"/>
  <c r="Z285" i="2"/>
  <c r="AA285" i="2"/>
  <c r="AB285" i="2"/>
  <c r="AC285" i="2"/>
  <c r="AD285" i="2"/>
  <c r="AE285" i="2"/>
  <c r="AF285" i="2"/>
  <c r="AG285" i="2"/>
  <c r="AH285" i="2"/>
  <c r="AI285" i="2"/>
  <c r="P287" i="2"/>
  <c r="Q287" i="2"/>
  <c r="R287" i="2"/>
  <c r="S287" i="2"/>
  <c r="T287" i="2"/>
  <c r="U287" i="2"/>
  <c r="V287" i="2"/>
  <c r="W287" i="2"/>
  <c r="X287" i="2"/>
  <c r="Y287" i="2"/>
  <c r="Z287" i="2"/>
  <c r="AA287" i="2"/>
  <c r="AB287" i="2"/>
  <c r="AC287" i="2"/>
  <c r="AD287" i="2"/>
  <c r="AE287" i="2"/>
  <c r="AF287" i="2"/>
  <c r="AG287" i="2"/>
  <c r="AH287" i="2"/>
  <c r="AI287" i="2"/>
  <c r="P289" i="2"/>
  <c r="Q289" i="2"/>
  <c r="R289" i="2"/>
  <c r="S289" i="2"/>
  <c r="T289" i="2"/>
  <c r="U289" i="2"/>
  <c r="V289" i="2"/>
  <c r="W289" i="2"/>
  <c r="X289" i="2"/>
  <c r="Y289" i="2"/>
  <c r="Z289" i="2"/>
  <c r="AA289" i="2"/>
  <c r="AB289" i="2"/>
  <c r="AC289" i="2"/>
  <c r="AD289" i="2"/>
  <c r="AE289" i="2"/>
  <c r="AF289" i="2"/>
  <c r="AG289" i="2"/>
  <c r="AH289" i="2"/>
  <c r="AI289" i="2"/>
  <c r="P291" i="2"/>
  <c r="Q291" i="2"/>
  <c r="R291" i="2"/>
  <c r="S291" i="2"/>
  <c r="T291" i="2"/>
  <c r="U291" i="2"/>
  <c r="V291" i="2"/>
  <c r="W291" i="2"/>
  <c r="X291" i="2"/>
  <c r="Y291" i="2"/>
  <c r="Z291" i="2"/>
  <c r="AA291" i="2"/>
  <c r="AB291" i="2"/>
  <c r="AC291" i="2"/>
  <c r="AD291" i="2"/>
  <c r="AE291" i="2"/>
  <c r="AF291" i="2"/>
  <c r="AG291" i="2"/>
  <c r="AH291" i="2"/>
  <c r="AI291" i="2"/>
  <c r="P298" i="2" a="1"/>
  <c r="P298" i="2" s="1"/>
  <c r="Q298" i="2" a="1"/>
  <c r="Q298" i="2" s="1"/>
  <c r="R298" i="2" a="1"/>
  <c r="R298" i="2" s="1"/>
  <c r="R299" i="2" s="1"/>
  <c r="R302" i="2" s="1"/>
  <c r="R304" i="2" s="1"/>
  <c r="R306" i="2" s="1"/>
  <c r="R308" i="2" s="1"/>
  <c r="R310" i="2" s="1"/>
  <c r="R312" i="2" s="1"/>
  <c r="S298" i="2" a="1"/>
  <c r="S298" i="2" s="1"/>
  <c r="S299" i="2" s="1"/>
  <c r="S302" i="2" s="1"/>
  <c r="S304" i="2" s="1"/>
  <c r="S306" i="2" s="1"/>
  <c r="S308" i="2" s="1"/>
  <c r="S310" i="2" s="1"/>
  <c r="S312" i="2" s="1"/>
  <c r="T298" i="2" a="1"/>
  <c r="T298" i="2" s="1"/>
  <c r="T299" i="2" s="1"/>
  <c r="T302" i="2" s="1"/>
  <c r="T304" i="2" s="1"/>
  <c r="T306" i="2" s="1"/>
  <c r="T308" i="2" s="1"/>
  <c r="T310" i="2" s="1"/>
  <c r="T312" i="2" s="1"/>
  <c r="U298" i="2" a="1"/>
  <c r="U298" i="2" s="1"/>
  <c r="U299" i="2" s="1"/>
  <c r="U302" i="2" s="1"/>
  <c r="U304" i="2" s="1"/>
  <c r="U306" i="2" s="1"/>
  <c r="U308" i="2" s="1"/>
  <c r="U310" i="2" s="1"/>
  <c r="U312" i="2" s="1"/>
  <c r="V298" i="2" a="1"/>
  <c r="V298" i="2" s="1"/>
  <c r="V299" i="2" s="1"/>
  <c r="V302" i="2" s="1"/>
  <c r="V304" i="2" s="1"/>
  <c r="V306" i="2" s="1"/>
  <c r="V308" i="2" s="1"/>
  <c r="V310" i="2" s="1"/>
  <c r="V312" i="2" s="1"/>
  <c r="W298" i="2" a="1"/>
  <c r="W298" i="2" s="1"/>
  <c r="W299" i="2" s="1"/>
  <c r="W302" i="2" s="1"/>
  <c r="W304" i="2" s="1"/>
  <c r="W306" i="2" s="1"/>
  <c r="W308" i="2" s="1"/>
  <c r="W310" i="2" s="1"/>
  <c r="W312" i="2" s="1"/>
  <c r="X298" i="2" a="1"/>
  <c r="X298" i="2" s="1"/>
  <c r="X299" i="2" s="1"/>
  <c r="X302" i="2" s="1"/>
  <c r="X304" i="2" s="1"/>
  <c r="X306" i="2" s="1"/>
  <c r="X308" i="2" s="1"/>
  <c r="X310" i="2" s="1"/>
  <c r="X312" i="2" s="1"/>
  <c r="Y298" i="2" a="1"/>
  <c r="Y298" i="2"/>
  <c r="Y299" i="2" s="1"/>
  <c r="Y302" i="2" s="1"/>
  <c r="Y304" i="2" s="1"/>
  <c r="Y306" i="2" s="1"/>
  <c r="Y308" i="2" s="1"/>
  <c r="Y310" i="2" s="1"/>
  <c r="Y312" i="2" s="1"/>
  <c r="Z298" i="2" a="1"/>
  <c r="Z298" i="2" s="1"/>
  <c r="Z299" i="2" s="1"/>
  <c r="Z302" i="2" s="1"/>
  <c r="Z304" i="2" s="1"/>
  <c r="Z306" i="2" s="1"/>
  <c r="Z308" i="2" s="1"/>
  <c r="Z310" i="2" s="1"/>
  <c r="Z312" i="2" s="1"/>
  <c r="AA298" i="2" a="1"/>
  <c r="AA298" i="2" s="1"/>
  <c r="AA299" i="2" s="1"/>
  <c r="AA302" i="2" s="1"/>
  <c r="AA304" i="2" s="1"/>
  <c r="AA306" i="2" s="1"/>
  <c r="AA308" i="2" s="1"/>
  <c r="AA310" i="2" s="1"/>
  <c r="AA312" i="2" s="1"/>
  <c r="AB298" i="2" a="1"/>
  <c r="AB298" i="2" s="1"/>
  <c r="AB299" i="2" s="1"/>
  <c r="AB302" i="2" s="1"/>
  <c r="AB304" i="2" s="1"/>
  <c r="AB306" i="2" s="1"/>
  <c r="AB308" i="2" s="1"/>
  <c r="AB310" i="2" s="1"/>
  <c r="AB312" i="2" s="1"/>
  <c r="AC298" i="2" a="1"/>
  <c r="AC298" i="2" s="1"/>
  <c r="AC299" i="2" s="1"/>
  <c r="AC302" i="2" s="1"/>
  <c r="AC304" i="2" s="1"/>
  <c r="AC306" i="2" s="1"/>
  <c r="AC308" i="2" s="1"/>
  <c r="AC310" i="2" s="1"/>
  <c r="AC312" i="2" s="1"/>
  <c r="AD298" i="2" a="1"/>
  <c r="AD298" i="2" s="1"/>
  <c r="AD299" i="2" s="1"/>
  <c r="AD302" i="2" s="1"/>
  <c r="AD304" i="2" s="1"/>
  <c r="AD306" i="2" s="1"/>
  <c r="AD308" i="2" s="1"/>
  <c r="AD310" i="2" s="1"/>
  <c r="AD312" i="2" s="1"/>
  <c r="AE298" i="2" a="1"/>
  <c r="AE298" i="2" s="1"/>
  <c r="AE299" i="2" s="1"/>
  <c r="AE302" i="2" s="1"/>
  <c r="AE304" i="2" s="1"/>
  <c r="AE306" i="2" s="1"/>
  <c r="AE308" i="2" s="1"/>
  <c r="AE310" i="2" s="1"/>
  <c r="AE312" i="2" s="1"/>
  <c r="AF298" i="2" a="1"/>
  <c r="AF298" i="2" s="1"/>
  <c r="AF299" i="2" s="1"/>
  <c r="AF302" i="2" s="1"/>
  <c r="AF304" i="2" s="1"/>
  <c r="AF306" i="2" s="1"/>
  <c r="AF308" i="2" s="1"/>
  <c r="AF310" i="2" s="1"/>
  <c r="AF312" i="2" s="1"/>
  <c r="AG298" i="2" a="1"/>
  <c r="AG298" i="2" s="1"/>
  <c r="AG299" i="2" s="1"/>
  <c r="AG302" i="2" s="1"/>
  <c r="AG304" i="2" s="1"/>
  <c r="AG306" i="2" s="1"/>
  <c r="AG308" i="2" s="1"/>
  <c r="AG310" i="2" s="1"/>
  <c r="AG312" i="2" s="1"/>
  <c r="AH298" i="2" a="1"/>
  <c r="AH298" i="2" s="1"/>
  <c r="AH299" i="2" s="1"/>
  <c r="AH302" i="2" s="1"/>
  <c r="AH304" i="2" s="1"/>
  <c r="AH306" i="2" s="1"/>
  <c r="AH308" i="2" s="1"/>
  <c r="AH310" i="2" s="1"/>
  <c r="AH312" i="2" s="1"/>
  <c r="AI298" i="2" a="1"/>
  <c r="AI298" i="2" s="1"/>
  <c r="AI299" i="2" s="1"/>
  <c r="AI302" i="2" s="1"/>
  <c r="AI304" i="2" s="1"/>
  <c r="AI306" i="2" s="1"/>
  <c r="AI308" i="2" s="1"/>
  <c r="AI310" i="2" s="1"/>
  <c r="AI312" i="2" s="1"/>
  <c r="P300" i="2"/>
  <c r="Q300" i="2"/>
  <c r="R300" i="2"/>
  <c r="S300" i="2"/>
  <c r="T300" i="2"/>
  <c r="U300" i="2"/>
  <c r="V300" i="2"/>
  <c r="W300" i="2"/>
  <c r="X300" i="2"/>
  <c r="Y300" i="2"/>
  <c r="Z300" i="2"/>
  <c r="AA300" i="2"/>
  <c r="AB300" i="2"/>
  <c r="AC300" i="2"/>
  <c r="AD300" i="2"/>
  <c r="AE300" i="2"/>
  <c r="AF300" i="2"/>
  <c r="AG300" i="2"/>
  <c r="AH300" i="2"/>
  <c r="AI300" i="2"/>
  <c r="P301" i="2"/>
  <c r="Q301" i="2"/>
  <c r="R301" i="2"/>
  <c r="S301" i="2"/>
  <c r="T301" i="2"/>
  <c r="U301" i="2"/>
  <c r="V301" i="2"/>
  <c r="W301" i="2"/>
  <c r="X301" i="2"/>
  <c r="Y301" i="2"/>
  <c r="Z301" i="2"/>
  <c r="AA301" i="2"/>
  <c r="AB301" i="2"/>
  <c r="AC301" i="2"/>
  <c r="AD301" i="2"/>
  <c r="AE301" i="2"/>
  <c r="AF301" i="2"/>
  <c r="AG301" i="2"/>
  <c r="AH301" i="2"/>
  <c r="AI301" i="2"/>
  <c r="P303" i="2"/>
  <c r="Q303" i="2"/>
  <c r="R303" i="2"/>
  <c r="S303" i="2"/>
  <c r="T303" i="2"/>
  <c r="U303" i="2"/>
  <c r="V303" i="2"/>
  <c r="W303" i="2"/>
  <c r="X303" i="2"/>
  <c r="Y303" i="2"/>
  <c r="Z303" i="2"/>
  <c r="AA303" i="2"/>
  <c r="AB303" i="2"/>
  <c r="AC303" i="2"/>
  <c r="AD303" i="2"/>
  <c r="AE303" i="2"/>
  <c r="AF303" i="2"/>
  <c r="AG303" i="2"/>
  <c r="AH303" i="2"/>
  <c r="AI303" i="2"/>
  <c r="P305" i="2"/>
  <c r="Q305" i="2"/>
  <c r="R305" i="2"/>
  <c r="S305" i="2"/>
  <c r="T305" i="2"/>
  <c r="U305" i="2"/>
  <c r="V305" i="2"/>
  <c r="W305" i="2"/>
  <c r="X305" i="2"/>
  <c r="Y305" i="2"/>
  <c r="Z305" i="2"/>
  <c r="AA305" i="2"/>
  <c r="AB305" i="2"/>
  <c r="AC305" i="2"/>
  <c r="AD305" i="2"/>
  <c r="AE305" i="2"/>
  <c r="AF305" i="2"/>
  <c r="AG305" i="2"/>
  <c r="AH305" i="2"/>
  <c r="AI305" i="2"/>
  <c r="P307" i="2"/>
  <c r="Q307" i="2"/>
  <c r="R307" i="2"/>
  <c r="S307" i="2"/>
  <c r="T307" i="2"/>
  <c r="U307" i="2"/>
  <c r="V307" i="2"/>
  <c r="W307" i="2"/>
  <c r="X307" i="2"/>
  <c r="Y307" i="2"/>
  <c r="Z307" i="2"/>
  <c r="AA307" i="2"/>
  <c r="AB307" i="2"/>
  <c r="AC307" i="2"/>
  <c r="AD307" i="2"/>
  <c r="AE307" i="2"/>
  <c r="AF307" i="2"/>
  <c r="AG307" i="2"/>
  <c r="AH307" i="2"/>
  <c r="AI307" i="2"/>
  <c r="P309" i="2"/>
  <c r="Q309" i="2"/>
  <c r="R309" i="2"/>
  <c r="S309" i="2"/>
  <c r="T309" i="2"/>
  <c r="U309" i="2"/>
  <c r="V309" i="2"/>
  <c r="W309" i="2"/>
  <c r="X309" i="2"/>
  <c r="Y309" i="2"/>
  <c r="Z309" i="2"/>
  <c r="AA309" i="2"/>
  <c r="AB309" i="2"/>
  <c r="AC309" i="2"/>
  <c r="AD309" i="2"/>
  <c r="AE309" i="2"/>
  <c r="AF309" i="2"/>
  <c r="AG309" i="2"/>
  <c r="AH309" i="2"/>
  <c r="AI309" i="2"/>
  <c r="P311" i="2"/>
  <c r="Q311" i="2"/>
  <c r="R311" i="2"/>
  <c r="S311" i="2"/>
  <c r="T311" i="2"/>
  <c r="U311" i="2"/>
  <c r="V311" i="2"/>
  <c r="W311" i="2"/>
  <c r="X311" i="2"/>
  <c r="Y311" i="2"/>
  <c r="Z311" i="2"/>
  <c r="AA311" i="2"/>
  <c r="AB311" i="2"/>
  <c r="AC311" i="2"/>
  <c r="AD311" i="2"/>
  <c r="AE311" i="2"/>
  <c r="AF311" i="2"/>
  <c r="AG311" i="2"/>
  <c r="AH311" i="2"/>
  <c r="AI311" i="2"/>
  <c r="P318" i="2" a="1"/>
  <c r="P318" i="2" s="1"/>
  <c r="Q318" i="2" a="1"/>
  <c r="Q318" i="2" s="1"/>
  <c r="Q319" i="2" s="1"/>
  <c r="Q322" i="2" s="1"/>
  <c r="Q324" i="2" s="1"/>
  <c r="Q326" i="2" s="1"/>
  <c r="Q328" i="2" s="1"/>
  <c r="Q330" i="2" s="1"/>
  <c r="Q332" i="2" s="1"/>
  <c r="R318" i="2" a="1"/>
  <c r="R318" i="2" s="1"/>
  <c r="R319" i="2" s="1"/>
  <c r="R322" i="2" s="1"/>
  <c r="R324" i="2" s="1"/>
  <c r="R326" i="2" s="1"/>
  <c r="R328" i="2" s="1"/>
  <c r="R330" i="2" s="1"/>
  <c r="R332" i="2" s="1"/>
  <c r="S318" i="2" a="1"/>
  <c r="S318" i="2" s="1"/>
  <c r="S319" i="2" s="1"/>
  <c r="S322" i="2" s="1"/>
  <c r="S324" i="2" s="1"/>
  <c r="S326" i="2" s="1"/>
  <c r="S328" i="2" s="1"/>
  <c r="S330" i="2" s="1"/>
  <c r="S332" i="2" s="1"/>
  <c r="T318" i="2" a="1"/>
  <c r="T318" i="2" s="1"/>
  <c r="T319" i="2" s="1"/>
  <c r="T322" i="2" s="1"/>
  <c r="T324" i="2" s="1"/>
  <c r="T326" i="2" s="1"/>
  <c r="T328" i="2" s="1"/>
  <c r="T330" i="2" s="1"/>
  <c r="T332" i="2" s="1"/>
  <c r="U318" i="2" a="1"/>
  <c r="U318" i="2" s="1"/>
  <c r="U319" i="2" s="1"/>
  <c r="U322" i="2" s="1"/>
  <c r="U324" i="2" s="1"/>
  <c r="U326" i="2" s="1"/>
  <c r="U328" i="2" s="1"/>
  <c r="U330" i="2" s="1"/>
  <c r="U332" i="2" s="1"/>
  <c r="V318" i="2" a="1"/>
  <c r="V318" i="2" s="1"/>
  <c r="V319" i="2" s="1"/>
  <c r="V322" i="2" s="1"/>
  <c r="V324" i="2" s="1"/>
  <c r="V326" i="2" s="1"/>
  <c r="V328" i="2" s="1"/>
  <c r="V330" i="2" s="1"/>
  <c r="V332" i="2" s="1"/>
  <c r="W318" i="2" a="1"/>
  <c r="W318" i="2" s="1"/>
  <c r="W319" i="2" s="1"/>
  <c r="W322" i="2" s="1"/>
  <c r="W324" i="2" s="1"/>
  <c r="W326" i="2" s="1"/>
  <c r="W328" i="2" s="1"/>
  <c r="W330" i="2" s="1"/>
  <c r="W332" i="2" s="1"/>
  <c r="X318" i="2" a="1"/>
  <c r="X318" i="2" s="1"/>
  <c r="X319" i="2" s="1"/>
  <c r="X322" i="2" s="1"/>
  <c r="X324" i="2" s="1"/>
  <c r="X326" i="2" s="1"/>
  <c r="X328" i="2" s="1"/>
  <c r="X330" i="2" s="1"/>
  <c r="X332" i="2" s="1"/>
  <c r="Y318" i="2" a="1"/>
  <c r="Y318" i="2" s="1"/>
  <c r="Y319" i="2" s="1"/>
  <c r="Y322" i="2" s="1"/>
  <c r="Y324" i="2" s="1"/>
  <c r="Y326" i="2" s="1"/>
  <c r="Y328" i="2" s="1"/>
  <c r="Y330" i="2" s="1"/>
  <c r="Y332" i="2" s="1"/>
  <c r="Z318" i="2" a="1"/>
  <c r="Z318" i="2" s="1"/>
  <c r="Z319" i="2" s="1"/>
  <c r="Z322" i="2" s="1"/>
  <c r="Z324" i="2" s="1"/>
  <c r="Z326" i="2" s="1"/>
  <c r="Z328" i="2" s="1"/>
  <c r="Z330" i="2" s="1"/>
  <c r="Z332" i="2" s="1"/>
  <c r="AA318" i="2" a="1"/>
  <c r="AA318" i="2" s="1"/>
  <c r="AA319" i="2" s="1"/>
  <c r="AA322" i="2" s="1"/>
  <c r="AA324" i="2" s="1"/>
  <c r="AA326" i="2" s="1"/>
  <c r="AA328" i="2" s="1"/>
  <c r="AA330" i="2" s="1"/>
  <c r="AA332" i="2" s="1"/>
  <c r="AB318" i="2" a="1"/>
  <c r="AB318" i="2" s="1"/>
  <c r="AB319" i="2" s="1"/>
  <c r="AB322" i="2" s="1"/>
  <c r="AB324" i="2" s="1"/>
  <c r="AB326" i="2" s="1"/>
  <c r="AB328" i="2" s="1"/>
  <c r="AB330" i="2" s="1"/>
  <c r="AB332" i="2" s="1"/>
  <c r="AC318" i="2" a="1"/>
  <c r="AC318" i="2" s="1"/>
  <c r="AC319" i="2" s="1"/>
  <c r="AC322" i="2" s="1"/>
  <c r="AC324" i="2" s="1"/>
  <c r="AC326" i="2" s="1"/>
  <c r="AC328" i="2" s="1"/>
  <c r="AC330" i="2" s="1"/>
  <c r="AC332" i="2" s="1"/>
  <c r="AD318" i="2" a="1"/>
  <c r="AD318" i="2" s="1"/>
  <c r="AD319" i="2" s="1"/>
  <c r="AD322" i="2" s="1"/>
  <c r="AD324" i="2" s="1"/>
  <c r="AD326" i="2" s="1"/>
  <c r="AD328" i="2" s="1"/>
  <c r="AD330" i="2" s="1"/>
  <c r="AD332" i="2" s="1"/>
  <c r="AE318" i="2" a="1"/>
  <c r="AE318" i="2" s="1"/>
  <c r="AE319" i="2" s="1"/>
  <c r="AE322" i="2" s="1"/>
  <c r="AE324" i="2" s="1"/>
  <c r="AE326" i="2" s="1"/>
  <c r="AE328" i="2" s="1"/>
  <c r="AE330" i="2" s="1"/>
  <c r="AE332" i="2" s="1"/>
  <c r="AF318" i="2" a="1"/>
  <c r="AF318" i="2" s="1"/>
  <c r="AF319" i="2" s="1"/>
  <c r="AF322" i="2" s="1"/>
  <c r="AF324" i="2" s="1"/>
  <c r="AF326" i="2" s="1"/>
  <c r="AF328" i="2" s="1"/>
  <c r="AF330" i="2" s="1"/>
  <c r="AF332" i="2" s="1"/>
  <c r="AG318" i="2" a="1"/>
  <c r="AG318" i="2" s="1"/>
  <c r="AG319" i="2" s="1"/>
  <c r="AG322" i="2" s="1"/>
  <c r="AG324" i="2" s="1"/>
  <c r="AG326" i="2" s="1"/>
  <c r="AG328" i="2" s="1"/>
  <c r="AG330" i="2" s="1"/>
  <c r="AG332" i="2" s="1"/>
  <c r="AH318" i="2" a="1"/>
  <c r="AH318" i="2" s="1"/>
  <c r="AH319" i="2" s="1"/>
  <c r="AH322" i="2" s="1"/>
  <c r="AH324" i="2" s="1"/>
  <c r="AH326" i="2" s="1"/>
  <c r="AH328" i="2" s="1"/>
  <c r="AH330" i="2" s="1"/>
  <c r="AH332" i="2" s="1"/>
  <c r="AI318" i="2" a="1"/>
  <c r="AI318" i="2" s="1"/>
  <c r="AI319" i="2" s="1"/>
  <c r="AI322" i="2" s="1"/>
  <c r="AI324" i="2" s="1"/>
  <c r="AI326" i="2" s="1"/>
  <c r="AI328" i="2" s="1"/>
  <c r="AI330" i="2" s="1"/>
  <c r="AI332" i="2" s="1"/>
  <c r="P320" i="2"/>
  <c r="Q320" i="2"/>
  <c r="R320" i="2"/>
  <c r="S320" i="2"/>
  <c r="T320" i="2"/>
  <c r="U320" i="2"/>
  <c r="V320" i="2"/>
  <c r="W320" i="2"/>
  <c r="X320" i="2"/>
  <c r="Y320" i="2"/>
  <c r="Z320" i="2"/>
  <c r="AA320" i="2"/>
  <c r="AB320" i="2"/>
  <c r="AC320" i="2"/>
  <c r="AD320" i="2"/>
  <c r="AE320" i="2"/>
  <c r="AF320" i="2"/>
  <c r="AG320" i="2"/>
  <c r="AH320" i="2"/>
  <c r="AI320" i="2"/>
  <c r="P321" i="2"/>
  <c r="Q321" i="2"/>
  <c r="R321" i="2"/>
  <c r="S321" i="2"/>
  <c r="T321" i="2"/>
  <c r="U321" i="2"/>
  <c r="V321" i="2"/>
  <c r="W321" i="2"/>
  <c r="X321" i="2"/>
  <c r="Y321" i="2"/>
  <c r="Z321" i="2"/>
  <c r="AA321" i="2"/>
  <c r="AB321" i="2"/>
  <c r="AC321" i="2"/>
  <c r="AD321" i="2"/>
  <c r="AE321" i="2"/>
  <c r="AF321" i="2"/>
  <c r="AG321" i="2"/>
  <c r="AH321" i="2"/>
  <c r="AI321" i="2"/>
  <c r="P323" i="2"/>
  <c r="Q323" i="2"/>
  <c r="R323" i="2"/>
  <c r="S323" i="2"/>
  <c r="T323" i="2"/>
  <c r="U323" i="2"/>
  <c r="V323" i="2"/>
  <c r="W323" i="2"/>
  <c r="X323" i="2"/>
  <c r="Y323" i="2"/>
  <c r="Z323" i="2"/>
  <c r="AA323" i="2"/>
  <c r="AB323" i="2"/>
  <c r="AC323" i="2"/>
  <c r="AD323" i="2"/>
  <c r="AE323" i="2"/>
  <c r="AF323" i="2"/>
  <c r="AG323" i="2"/>
  <c r="AH323" i="2"/>
  <c r="AI323" i="2"/>
  <c r="P325" i="2"/>
  <c r="Q325" i="2"/>
  <c r="R325" i="2"/>
  <c r="S325" i="2"/>
  <c r="T325" i="2"/>
  <c r="U325" i="2"/>
  <c r="V325" i="2"/>
  <c r="W325" i="2"/>
  <c r="X325" i="2"/>
  <c r="Y325" i="2"/>
  <c r="Z325" i="2"/>
  <c r="AA325" i="2"/>
  <c r="AB325" i="2"/>
  <c r="AC325" i="2"/>
  <c r="AD325" i="2"/>
  <c r="AE325" i="2"/>
  <c r="AF325" i="2"/>
  <c r="AG325" i="2"/>
  <c r="AH325" i="2"/>
  <c r="AI325" i="2"/>
  <c r="P327" i="2"/>
  <c r="Q327" i="2"/>
  <c r="R327" i="2"/>
  <c r="S327" i="2"/>
  <c r="T327" i="2"/>
  <c r="U327" i="2"/>
  <c r="V327" i="2"/>
  <c r="W327" i="2"/>
  <c r="X327" i="2"/>
  <c r="Y327" i="2"/>
  <c r="Z327" i="2"/>
  <c r="AA327" i="2"/>
  <c r="AB327" i="2"/>
  <c r="AC327" i="2"/>
  <c r="AD327" i="2"/>
  <c r="AE327" i="2"/>
  <c r="AF327" i="2"/>
  <c r="AG327" i="2"/>
  <c r="AH327" i="2"/>
  <c r="AI327" i="2"/>
  <c r="P329" i="2"/>
  <c r="Q329" i="2"/>
  <c r="R329" i="2"/>
  <c r="S329" i="2"/>
  <c r="T329" i="2"/>
  <c r="U329" i="2"/>
  <c r="V329" i="2"/>
  <c r="W329" i="2"/>
  <c r="X329" i="2"/>
  <c r="Y329" i="2"/>
  <c r="Z329" i="2"/>
  <c r="AA329" i="2"/>
  <c r="AB329" i="2"/>
  <c r="AC329" i="2"/>
  <c r="AD329" i="2"/>
  <c r="AE329" i="2"/>
  <c r="AF329" i="2"/>
  <c r="AG329" i="2"/>
  <c r="AH329" i="2"/>
  <c r="AI329" i="2"/>
  <c r="P331" i="2"/>
  <c r="Q331" i="2"/>
  <c r="R331" i="2"/>
  <c r="S331" i="2"/>
  <c r="T331" i="2"/>
  <c r="U331" i="2"/>
  <c r="V331" i="2"/>
  <c r="W331" i="2"/>
  <c r="X331" i="2"/>
  <c r="Y331" i="2"/>
  <c r="Z331" i="2"/>
  <c r="AA331" i="2"/>
  <c r="AB331" i="2"/>
  <c r="AC331" i="2"/>
  <c r="AD331" i="2"/>
  <c r="AE331" i="2"/>
  <c r="AF331" i="2"/>
  <c r="AG331" i="2"/>
  <c r="AH331" i="2"/>
  <c r="AI331" i="2"/>
  <c r="P338" i="2" a="1"/>
  <c r="P338" i="2" s="1"/>
  <c r="Q338" i="2" a="1"/>
  <c r="Q338" i="2" s="1"/>
  <c r="Q339" i="2" s="1"/>
  <c r="Q342" i="2" s="1"/>
  <c r="Q344" i="2" s="1"/>
  <c r="Q346" i="2" s="1"/>
  <c r="Q348" i="2" s="1"/>
  <c r="Q350" i="2" s="1"/>
  <c r="Q352" i="2" s="1"/>
  <c r="R338" i="2" a="1"/>
  <c r="R338" i="2" s="1"/>
  <c r="R339" i="2" s="1"/>
  <c r="R342" i="2" s="1"/>
  <c r="R344" i="2" s="1"/>
  <c r="R346" i="2" s="1"/>
  <c r="R348" i="2" s="1"/>
  <c r="R350" i="2" s="1"/>
  <c r="R352" i="2" s="1"/>
  <c r="S338" i="2" a="1"/>
  <c r="S338" i="2" s="1"/>
  <c r="S339" i="2" s="1"/>
  <c r="S342" i="2" s="1"/>
  <c r="S344" i="2" s="1"/>
  <c r="S346" i="2" s="1"/>
  <c r="S348" i="2" s="1"/>
  <c r="S350" i="2" s="1"/>
  <c r="S352" i="2" s="1"/>
  <c r="T338" i="2" a="1"/>
  <c r="T338" i="2" s="1"/>
  <c r="T339" i="2" s="1"/>
  <c r="T342" i="2" s="1"/>
  <c r="T344" i="2" s="1"/>
  <c r="T346" i="2" s="1"/>
  <c r="T348" i="2" s="1"/>
  <c r="T350" i="2" s="1"/>
  <c r="T352" i="2" s="1"/>
  <c r="U338" i="2" a="1"/>
  <c r="U338" i="2" s="1"/>
  <c r="U339" i="2" s="1"/>
  <c r="U342" i="2" s="1"/>
  <c r="U344" i="2" s="1"/>
  <c r="U346" i="2" s="1"/>
  <c r="U348" i="2" s="1"/>
  <c r="U350" i="2" s="1"/>
  <c r="U352" i="2" s="1"/>
  <c r="V338" i="2" a="1"/>
  <c r="V338" i="2" s="1"/>
  <c r="V339" i="2" s="1"/>
  <c r="V342" i="2" s="1"/>
  <c r="V344" i="2" s="1"/>
  <c r="V346" i="2" s="1"/>
  <c r="V348" i="2" s="1"/>
  <c r="V350" i="2" s="1"/>
  <c r="V352" i="2" s="1"/>
  <c r="W338" i="2" a="1"/>
  <c r="W338" i="2" s="1"/>
  <c r="W339" i="2" s="1"/>
  <c r="W342" i="2" s="1"/>
  <c r="W344" i="2" s="1"/>
  <c r="W346" i="2" s="1"/>
  <c r="W348" i="2" s="1"/>
  <c r="W350" i="2" s="1"/>
  <c r="W352" i="2" s="1"/>
  <c r="X338" i="2" a="1"/>
  <c r="X338" i="2" s="1"/>
  <c r="X339" i="2" s="1"/>
  <c r="X342" i="2" s="1"/>
  <c r="X344" i="2" s="1"/>
  <c r="X346" i="2" s="1"/>
  <c r="X348" i="2" s="1"/>
  <c r="X350" i="2" s="1"/>
  <c r="X352" i="2" s="1"/>
  <c r="Y338" i="2" a="1"/>
  <c r="Y338" i="2" s="1"/>
  <c r="Y339" i="2" s="1"/>
  <c r="Y342" i="2" s="1"/>
  <c r="Y344" i="2" s="1"/>
  <c r="Y346" i="2" s="1"/>
  <c r="Y348" i="2" s="1"/>
  <c r="Y350" i="2" s="1"/>
  <c r="Y352" i="2" s="1"/>
  <c r="Z338" i="2" a="1"/>
  <c r="Z338" i="2" s="1"/>
  <c r="Z339" i="2" s="1"/>
  <c r="Z342" i="2" s="1"/>
  <c r="Z344" i="2" s="1"/>
  <c r="Z346" i="2" s="1"/>
  <c r="Z348" i="2" s="1"/>
  <c r="Z350" i="2" s="1"/>
  <c r="Z352" i="2" s="1"/>
  <c r="AA338" i="2" a="1"/>
  <c r="AA338" i="2" s="1"/>
  <c r="AA339" i="2" s="1"/>
  <c r="AA342" i="2" s="1"/>
  <c r="AA344" i="2" s="1"/>
  <c r="AA346" i="2" s="1"/>
  <c r="AA348" i="2" s="1"/>
  <c r="AA350" i="2" s="1"/>
  <c r="AA352" i="2" s="1"/>
  <c r="AB338" i="2" a="1"/>
  <c r="AB338" i="2" s="1"/>
  <c r="AB339" i="2" s="1"/>
  <c r="AB342" i="2" s="1"/>
  <c r="AB344" i="2" s="1"/>
  <c r="AB346" i="2" s="1"/>
  <c r="AB348" i="2" s="1"/>
  <c r="AB350" i="2" s="1"/>
  <c r="AB352" i="2" s="1"/>
  <c r="AC338" i="2" a="1"/>
  <c r="AC338" i="2" s="1"/>
  <c r="AC339" i="2" s="1"/>
  <c r="AC342" i="2" s="1"/>
  <c r="AC344" i="2" s="1"/>
  <c r="AC346" i="2" s="1"/>
  <c r="AC348" i="2" s="1"/>
  <c r="AC350" i="2" s="1"/>
  <c r="AC352" i="2" s="1"/>
  <c r="AD338" i="2" a="1"/>
  <c r="AD338" i="2" s="1"/>
  <c r="AD339" i="2" s="1"/>
  <c r="AD342" i="2" s="1"/>
  <c r="AD344" i="2" s="1"/>
  <c r="AD346" i="2" s="1"/>
  <c r="AD348" i="2" s="1"/>
  <c r="AD350" i="2" s="1"/>
  <c r="AD352" i="2" s="1"/>
  <c r="AE338" i="2" a="1"/>
  <c r="AE338" i="2" s="1"/>
  <c r="AE339" i="2" s="1"/>
  <c r="AE342" i="2" s="1"/>
  <c r="AE344" i="2" s="1"/>
  <c r="AE346" i="2" s="1"/>
  <c r="AE348" i="2" s="1"/>
  <c r="AE350" i="2" s="1"/>
  <c r="AE352" i="2" s="1"/>
  <c r="AF338" i="2" a="1"/>
  <c r="AF338" i="2" s="1"/>
  <c r="AF339" i="2" s="1"/>
  <c r="AF342" i="2" s="1"/>
  <c r="AF344" i="2" s="1"/>
  <c r="AF346" i="2" s="1"/>
  <c r="AF348" i="2" s="1"/>
  <c r="AF350" i="2" s="1"/>
  <c r="AF352" i="2" s="1"/>
  <c r="AG338" i="2" a="1"/>
  <c r="AG338" i="2" s="1"/>
  <c r="AG339" i="2" s="1"/>
  <c r="AG342" i="2" s="1"/>
  <c r="AG344" i="2" s="1"/>
  <c r="AG346" i="2" s="1"/>
  <c r="AG348" i="2" s="1"/>
  <c r="AG350" i="2" s="1"/>
  <c r="AG352" i="2" s="1"/>
  <c r="AH338" i="2" a="1"/>
  <c r="AH338" i="2" s="1"/>
  <c r="AH339" i="2" s="1"/>
  <c r="AH342" i="2" s="1"/>
  <c r="AH344" i="2" s="1"/>
  <c r="AH346" i="2" s="1"/>
  <c r="AH348" i="2" s="1"/>
  <c r="AH350" i="2" s="1"/>
  <c r="AH352" i="2" s="1"/>
  <c r="AI338" i="2" a="1"/>
  <c r="AI338" i="2" s="1"/>
  <c r="AI339" i="2" s="1"/>
  <c r="AI342" i="2" s="1"/>
  <c r="AI344" i="2" s="1"/>
  <c r="AI346" i="2" s="1"/>
  <c r="AI348" i="2" s="1"/>
  <c r="AI350" i="2" s="1"/>
  <c r="AI352" i="2" s="1"/>
  <c r="P340" i="2"/>
  <c r="Q340" i="2"/>
  <c r="R340" i="2"/>
  <c r="S340" i="2"/>
  <c r="T340" i="2"/>
  <c r="U340" i="2"/>
  <c r="V340" i="2"/>
  <c r="W340" i="2"/>
  <c r="X340" i="2"/>
  <c r="Y340" i="2"/>
  <c r="Z340" i="2"/>
  <c r="AA340" i="2"/>
  <c r="AB340" i="2"/>
  <c r="AC340" i="2"/>
  <c r="AD340" i="2"/>
  <c r="AE340" i="2"/>
  <c r="AF340" i="2"/>
  <c r="AG340" i="2"/>
  <c r="AH340" i="2"/>
  <c r="AI340" i="2"/>
  <c r="P341" i="2"/>
  <c r="Q341" i="2"/>
  <c r="R341" i="2"/>
  <c r="S341" i="2"/>
  <c r="T341" i="2"/>
  <c r="U341" i="2"/>
  <c r="V341" i="2"/>
  <c r="W341" i="2"/>
  <c r="X341" i="2"/>
  <c r="Y341" i="2"/>
  <c r="Z341" i="2"/>
  <c r="AA341" i="2"/>
  <c r="AB341" i="2"/>
  <c r="AC341" i="2"/>
  <c r="AD341" i="2"/>
  <c r="AE341" i="2"/>
  <c r="AF341" i="2"/>
  <c r="AG341" i="2"/>
  <c r="AH341" i="2"/>
  <c r="AI341" i="2"/>
  <c r="P343" i="2"/>
  <c r="Q343" i="2"/>
  <c r="R343" i="2"/>
  <c r="S343" i="2"/>
  <c r="T343" i="2"/>
  <c r="U343" i="2"/>
  <c r="V343" i="2"/>
  <c r="W343" i="2"/>
  <c r="X343" i="2"/>
  <c r="Y343" i="2"/>
  <c r="Z343" i="2"/>
  <c r="AA343" i="2"/>
  <c r="AB343" i="2"/>
  <c r="AC343" i="2"/>
  <c r="AD343" i="2"/>
  <c r="AE343" i="2"/>
  <c r="AF343" i="2"/>
  <c r="AG343" i="2"/>
  <c r="AH343" i="2"/>
  <c r="AI343" i="2"/>
  <c r="P345" i="2"/>
  <c r="Q345" i="2"/>
  <c r="R345" i="2"/>
  <c r="S345" i="2"/>
  <c r="T345" i="2"/>
  <c r="U345" i="2"/>
  <c r="V345" i="2"/>
  <c r="W345" i="2"/>
  <c r="X345" i="2"/>
  <c r="Y345" i="2"/>
  <c r="Z345" i="2"/>
  <c r="AA345" i="2"/>
  <c r="AB345" i="2"/>
  <c r="AC345" i="2"/>
  <c r="AD345" i="2"/>
  <c r="AE345" i="2"/>
  <c r="AF345" i="2"/>
  <c r="AG345" i="2"/>
  <c r="AH345" i="2"/>
  <c r="AI345" i="2"/>
  <c r="P347" i="2"/>
  <c r="Q347" i="2"/>
  <c r="R347" i="2"/>
  <c r="S347" i="2"/>
  <c r="T347" i="2"/>
  <c r="U347" i="2"/>
  <c r="V347" i="2"/>
  <c r="W347" i="2"/>
  <c r="X347" i="2"/>
  <c r="Y347" i="2"/>
  <c r="Z347" i="2"/>
  <c r="AA347" i="2"/>
  <c r="AB347" i="2"/>
  <c r="AC347" i="2"/>
  <c r="AD347" i="2"/>
  <c r="AE347" i="2"/>
  <c r="AF347" i="2"/>
  <c r="AG347" i="2"/>
  <c r="AH347" i="2"/>
  <c r="AI347" i="2"/>
  <c r="P349" i="2"/>
  <c r="Q349" i="2"/>
  <c r="R349" i="2"/>
  <c r="S349" i="2"/>
  <c r="T349" i="2"/>
  <c r="U349" i="2"/>
  <c r="V349" i="2"/>
  <c r="W349" i="2"/>
  <c r="X349" i="2"/>
  <c r="Y349" i="2"/>
  <c r="Z349" i="2"/>
  <c r="AA349" i="2"/>
  <c r="AB349" i="2"/>
  <c r="AC349" i="2"/>
  <c r="AD349" i="2"/>
  <c r="AE349" i="2"/>
  <c r="AF349" i="2"/>
  <c r="AG349" i="2"/>
  <c r="AH349" i="2"/>
  <c r="AI349" i="2"/>
  <c r="P351" i="2"/>
  <c r="Q351" i="2"/>
  <c r="R351" i="2"/>
  <c r="S351" i="2"/>
  <c r="T351" i="2"/>
  <c r="U351" i="2"/>
  <c r="V351" i="2"/>
  <c r="W351" i="2"/>
  <c r="X351" i="2"/>
  <c r="Y351" i="2"/>
  <c r="Z351" i="2"/>
  <c r="AA351" i="2"/>
  <c r="AB351" i="2"/>
  <c r="AC351" i="2"/>
  <c r="AD351" i="2"/>
  <c r="AE351" i="2"/>
  <c r="AF351" i="2"/>
  <c r="AG351" i="2"/>
  <c r="AH351" i="2"/>
  <c r="AI351" i="2"/>
  <c r="P358" i="2" a="1"/>
  <c r="P358" i="2" s="1"/>
  <c r="P359" i="2" s="1"/>
  <c r="P362" i="2" s="1"/>
  <c r="P364" i="2" s="1"/>
  <c r="P366" i="2" s="1"/>
  <c r="P368" i="2" s="1"/>
  <c r="P370" i="2" s="1"/>
  <c r="P372" i="2" s="1"/>
  <c r="Q358" i="2" a="1"/>
  <c r="Q358" i="2" s="1"/>
  <c r="R358" i="2" a="1"/>
  <c r="R358" i="2" s="1"/>
  <c r="R359" i="2" s="1"/>
  <c r="R362" i="2" s="1"/>
  <c r="R364" i="2" s="1"/>
  <c r="R366" i="2" s="1"/>
  <c r="R368" i="2" s="1"/>
  <c r="R370" i="2" s="1"/>
  <c r="R372" i="2" s="1"/>
  <c r="S358" i="2" a="1"/>
  <c r="S358" i="2" s="1"/>
  <c r="S359" i="2" s="1"/>
  <c r="S362" i="2" s="1"/>
  <c r="S364" i="2" s="1"/>
  <c r="S366" i="2" s="1"/>
  <c r="S368" i="2" s="1"/>
  <c r="S370" i="2" s="1"/>
  <c r="S372" i="2" s="1"/>
  <c r="T358" i="2" a="1"/>
  <c r="T358" i="2" s="1"/>
  <c r="T359" i="2" s="1"/>
  <c r="T362" i="2" s="1"/>
  <c r="T364" i="2" s="1"/>
  <c r="T366" i="2" s="1"/>
  <c r="T368" i="2" s="1"/>
  <c r="T370" i="2" s="1"/>
  <c r="T372" i="2" s="1"/>
  <c r="U358" i="2" a="1"/>
  <c r="U358" i="2" s="1"/>
  <c r="U359" i="2" s="1"/>
  <c r="U362" i="2" s="1"/>
  <c r="U364" i="2" s="1"/>
  <c r="U366" i="2" s="1"/>
  <c r="U368" i="2" s="1"/>
  <c r="U370" i="2" s="1"/>
  <c r="U372" i="2" s="1"/>
  <c r="V358" i="2" a="1"/>
  <c r="V358" i="2" s="1"/>
  <c r="V359" i="2" s="1"/>
  <c r="V362" i="2" s="1"/>
  <c r="V364" i="2" s="1"/>
  <c r="V366" i="2" s="1"/>
  <c r="V368" i="2" s="1"/>
  <c r="V370" i="2" s="1"/>
  <c r="V372" i="2" s="1"/>
  <c r="W358" i="2" a="1"/>
  <c r="W358" i="2" s="1"/>
  <c r="W359" i="2" s="1"/>
  <c r="W362" i="2" s="1"/>
  <c r="W364" i="2" s="1"/>
  <c r="W366" i="2" s="1"/>
  <c r="W368" i="2" s="1"/>
  <c r="W370" i="2" s="1"/>
  <c r="W372" i="2" s="1"/>
  <c r="X358" i="2" a="1"/>
  <c r="X358" i="2" s="1"/>
  <c r="X359" i="2" s="1"/>
  <c r="X362" i="2" s="1"/>
  <c r="X364" i="2" s="1"/>
  <c r="X366" i="2" s="1"/>
  <c r="X368" i="2" s="1"/>
  <c r="X370" i="2" s="1"/>
  <c r="X372" i="2" s="1"/>
  <c r="Y358" i="2" a="1"/>
  <c r="Y358" i="2" s="1"/>
  <c r="Y359" i="2" s="1"/>
  <c r="Y362" i="2" s="1"/>
  <c r="Y364" i="2" s="1"/>
  <c r="Y366" i="2" s="1"/>
  <c r="Y368" i="2" s="1"/>
  <c r="Y370" i="2" s="1"/>
  <c r="Y372" i="2" s="1"/>
  <c r="Z358" i="2" a="1"/>
  <c r="Z358" i="2" s="1"/>
  <c r="Z359" i="2" s="1"/>
  <c r="Z362" i="2" s="1"/>
  <c r="Z364" i="2" s="1"/>
  <c r="Z366" i="2" s="1"/>
  <c r="Z368" i="2" s="1"/>
  <c r="Z370" i="2" s="1"/>
  <c r="Z372" i="2" s="1"/>
  <c r="AA358" i="2" a="1"/>
  <c r="AA358" i="2" s="1"/>
  <c r="AA359" i="2" s="1"/>
  <c r="AA362" i="2" s="1"/>
  <c r="AA364" i="2" s="1"/>
  <c r="AA366" i="2" s="1"/>
  <c r="AA368" i="2" s="1"/>
  <c r="AA370" i="2" s="1"/>
  <c r="AA372" i="2" s="1"/>
  <c r="AB358" i="2" a="1"/>
  <c r="AB358" i="2" s="1"/>
  <c r="AB359" i="2" s="1"/>
  <c r="AB362" i="2" s="1"/>
  <c r="AB364" i="2" s="1"/>
  <c r="AB366" i="2" s="1"/>
  <c r="AB368" i="2" s="1"/>
  <c r="AB370" i="2" s="1"/>
  <c r="AB372" i="2" s="1"/>
  <c r="AC358" i="2" a="1"/>
  <c r="AC358" i="2" s="1"/>
  <c r="AC359" i="2" s="1"/>
  <c r="AC362" i="2" s="1"/>
  <c r="AC364" i="2" s="1"/>
  <c r="AC366" i="2" s="1"/>
  <c r="AC368" i="2" s="1"/>
  <c r="AC370" i="2" s="1"/>
  <c r="AC372" i="2" s="1"/>
  <c r="AD358" i="2" a="1"/>
  <c r="AD358" i="2" s="1"/>
  <c r="AD359" i="2" s="1"/>
  <c r="AD362" i="2" s="1"/>
  <c r="AD364" i="2" s="1"/>
  <c r="AD366" i="2" s="1"/>
  <c r="AD368" i="2" s="1"/>
  <c r="AD370" i="2" s="1"/>
  <c r="AD372" i="2" s="1"/>
  <c r="AE358" i="2" a="1"/>
  <c r="AE358" i="2" s="1"/>
  <c r="AE359" i="2" s="1"/>
  <c r="AE362" i="2" s="1"/>
  <c r="AE364" i="2" s="1"/>
  <c r="AE366" i="2" s="1"/>
  <c r="AE368" i="2" s="1"/>
  <c r="AE370" i="2" s="1"/>
  <c r="AE372" i="2" s="1"/>
  <c r="AF358" i="2" a="1"/>
  <c r="AF358" i="2" s="1"/>
  <c r="AF359" i="2" s="1"/>
  <c r="AF362" i="2" s="1"/>
  <c r="AF364" i="2" s="1"/>
  <c r="AF366" i="2" s="1"/>
  <c r="AF368" i="2" s="1"/>
  <c r="AF370" i="2" s="1"/>
  <c r="AF372" i="2" s="1"/>
  <c r="AG358" i="2" a="1"/>
  <c r="AG358" i="2" s="1"/>
  <c r="AG359" i="2" s="1"/>
  <c r="AG362" i="2" s="1"/>
  <c r="AG364" i="2" s="1"/>
  <c r="AG366" i="2" s="1"/>
  <c r="AG368" i="2" s="1"/>
  <c r="AG370" i="2" s="1"/>
  <c r="AG372" i="2" s="1"/>
  <c r="AH358" i="2" a="1"/>
  <c r="AH358" i="2" s="1"/>
  <c r="AH359" i="2" s="1"/>
  <c r="AH362" i="2" s="1"/>
  <c r="AH364" i="2" s="1"/>
  <c r="AH366" i="2" s="1"/>
  <c r="AH368" i="2" s="1"/>
  <c r="AH370" i="2" s="1"/>
  <c r="AH372" i="2" s="1"/>
  <c r="AI358" i="2" a="1"/>
  <c r="AI358" i="2" s="1"/>
  <c r="AI359" i="2" s="1"/>
  <c r="AI362" i="2" s="1"/>
  <c r="AI364" i="2" s="1"/>
  <c r="AI366" i="2" s="1"/>
  <c r="AI368" i="2" s="1"/>
  <c r="AI370" i="2" s="1"/>
  <c r="AI372" i="2" s="1"/>
  <c r="P360" i="2"/>
  <c r="Q360" i="2"/>
  <c r="R360" i="2"/>
  <c r="S360" i="2"/>
  <c r="T360" i="2"/>
  <c r="U360" i="2"/>
  <c r="V360" i="2"/>
  <c r="W360" i="2"/>
  <c r="X360" i="2"/>
  <c r="Y360" i="2"/>
  <c r="Z360" i="2"/>
  <c r="AA360" i="2"/>
  <c r="AB360" i="2"/>
  <c r="AC360" i="2"/>
  <c r="AD360" i="2"/>
  <c r="AE360" i="2"/>
  <c r="AF360" i="2"/>
  <c r="AG360" i="2"/>
  <c r="AH360" i="2"/>
  <c r="AI360" i="2"/>
  <c r="P361" i="2"/>
  <c r="Q361" i="2"/>
  <c r="R361" i="2"/>
  <c r="S361" i="2"/>
  <c r="T361" i="2"/>
  <c r="U361" i="2"/>
  <c r="V361" i="2"/>
  <c r="W361" i="2"/>
  <c r="X361" i="2"/>
  <c r="Y361" i="2"/>
  <c r="Z361" i="2"/>
  <c r="AA361" i="2"/>
  <c r="AB361" i="2"/>
  <c r="AC361" i="2"/>
  <c r="AD361" i="2"/>
  <c r="AE361" i="2"/>
  <c r="AF361" i="2"/>
  <c r="AG361" i="2"/>
  <c r="AH361" i="2"/>
  <c r="AI361" i="2"/>
  <c r="P363" i="2"/>
  <c r="Q363" i="2"/>
  <c r="R363" i="2"/>
  <c r="S363" i="2"/>
  <c r="T363" i="2"/>
  <c r="U363" i="2"/>
  <c r="V363" i="2"/>
  <c r="W363" i="2"/>
  <c r="X363" i="2"/>
  <c r="Y363" i="2"/>
  <c r="Z363" i="2"/>
  <c r="AA363" i="2"/>
  <c r="AB363" i="2"/>
  <c r="AC363" i="2"/>
  <c r="AD363" i="2"/>
  <c r="AE363" i="2"/>
  <c r="AF363" i="2"/>
  <c r="AG363" i="2"/>
  <c r="AH363" i="2"/>
  <c r="AI363" i="2"/>
  <c r="P365" i="2"/>
  <c r="Q365" i="2"/>
  <c r="R365" i="2"/>
  <c r="S365" i="2"/>
  <c r="T365" i="2"/>
  <c r="U365" i="2"/>
  <c r="V365" i="2"/>
  <c r="W365" i="2"/>
  <c r="X365" i="2"/>
  <c r="Y365" i="2"/>
  <c r="Z365" i="2"/>
  <c r="AA365" i="2"/>
  <c r="AB365" i="2"/>
  <c r="AC365" i="2"/>
  <c r="AD365" i="2"/>
  <c r="AE365" i="2"/>
  <c r="AF365" i="2"/>
  <c r="AG365" i="2"/>
  <c r="AH365" i="2"/>
  <c r="AI365" i="2"/>
  <c r="P367" i="2"/>
  <c r="Q367" i="2"/>
  <c r="R367" i="2"/>
  <c r="S367" i="2"/>
  <c r="T367" i="2"/>
  <c r="U367" i="2"/>
  <c r="V367" i="2"/>
  <c r="W367" i="2"/>
  <c r="X367" i="2"/>
  <c r="Y367" i="2"/>
  <c r="Z367" i="2"/>
  <c r="AA367" i="2"/>
  <c r="AB367" i="2"/>
  <c r="AC367" i="2"/>
  <c r="AD367" i="2"/>
  <c r="AE367" i="2"/>
  <c r="AF367" i="2"/>
  <c r="AG367" i="2"/>
  <c r="AH367" i="2"/>
  <c r="AI367" i="2"/>
  <c r="P369" i="2"/>
  <c r="Q369" i="2"/>
  <c r="R369" i="2"/>
  <c r="S369" i="2"/>
  <c r="T369" i="2"/>
  <c r="U369" i="2"/>
  <c r="V369" i="2"/>
  <c r="W369" i="2"/>
  <c r="X369" i="2"/>
  <c r="Y369" i="2"/>
  <c r="Z369" i="2"/>
  <c r="AA369" i="2"/>
  <c r="AB369" i="2"/>
  <c r="AC369" i="2"/>
  <c r="AD369" i="2"/>
  <c r="AE369" i="2"/>
  <c r="AF369" i="2"/>
  <c r="AG369" i="2"/>
  <c r="AH369" i="2"/>
  <c r="AI369" i="2"/>
  <c r="P371" i="2"/>
  <c r="Q371" i="2"/>
  <c r="R371" i="2"/>
  <c r="S371" i="2"/>
  <c r="T371" i="2"/>
  <c r="U371" i="2"/>
  <c r="V371" i="2"/>
  <c r="W371" i="2"/>
  <c r="X371" i="2"/>
  <c r="Y371" i="2"/>
  <c r="Z371" i="2"/>
  <c r="AA371" i="2"/>
  <c r="AB371" i="2"/>
  <c r="AC371" i="2"/>
  <c r="AD371" i="2"/>
  <c r="AE371" i="2"/>
  <c r="AF371" i="2"/>
  <c r="AG371" i="2"/>
  <c r="AH371" i="2"/>
  <c r="AI371" i="2"/>
  <c r="P378" i="2" a="1"/>
  <c r="P378" i="2" s="1"/>
  <c r="Q378" i="2" a="1"/>
  <c r="Q378" i="2" s="1"/>
  <c r="Q379" i="2" s="1"/>
  <c r="Q382" i="2" s="1"/>
  <c r="Q384" i="2" s="1"/>
  <c r="Q386" i="2" s="1"/>
  <c r="Q388" i="2" s="1"/>
  <c r="Q390" i="2" s="1"/>
  <c r="Q392" i="2" s="1"/>
  <c r="R378" i="2" a="1"/>
  <c r="R378" i="2" s="1"/>
  <c r="R379" i="2" s="1"/>
  <c r="R382" i="2" s="1"/>
  <c r="R384" i="2" s="1"/>
  <c r="R386" i="2" s="1"/>
  <c r="R388" i="2" s="1"/>
  <c r="R390" i="2" s="1"/>
  <c r="R392" i="2" s="1"/>
  <c r="S378" i="2" a="1"/>
  <c r="S378" i="2" s="1"/>
  <c r="S379" i="2" s="1"/>
  <c r="S382" i="2" s="1"/>
  <c r="S384" i="2" s="1"/>
  <c r="S386" i="2" s="1"/>
  <c r="S388" i="2" s="1"/>
  <c r="S390" i="2" s="1"/>
  <c r="S392" i="2" s="1"/>
  <c r="T378" i="2" a="1"/>
  <c r="T378" i="2" s="1"/>
  <c r="T379" i="2" s="1"/>
  <c r="T382" i="2" s="1"/>
  <c r="T384" i="2" s="1"/>
  <c r="T386" i="2" s="1"/>
  <c r="T388" i="2" s="1"/>
  <c r="T390" i="2" s="1"/>
  <c r="T392" i="2" s="1"/>
  <c r="U378" i="2" a="1"/>
  <c r="U378" i="2" s="1"/>
  <c r="U379" i="2" s="1"/>
  <c r="U382" i="2" s="1"/>
  <c r="U384" i="2" s="1"/>
  <c r="U386" i="2" s="1"/>
  <c r="U388" i="2" s="1"/>
  <c r="U390" i="2" s="1"/>
  <c r="U392" i="2" s="1"/>
  <c r="V378" i="2" a="1"/>
  <c r="V378" i="2" s="1"/>
  <c r="V379" i="2" s="1"/>
  <c r="V382" i="2" s="1"/>
  <c r="V384" i="2" s="1"/>
  <c r="V386" i="2" s="1"/>
  <c r="V388" i="2" s="1"/>
  <c r="V390" i="2" s="1"/>
  <c r="V392" i="2" s="1"/>
  <c r="W378" i="2" a="1"/>
  <c r="W378" i="2" s="1"/>
  <c r="W379" i="2" s="1"/>
  <c r="W382" i="2" s="1"/>
  <c r="W384" i="2" s="1"/>
  <c r="W386" i="2" s="1"/>
  <c r="W388" i="2" s="1"/>
  <c r="W390" i="2" s="1"/>
  <c r="W392" i="2" s="1"/>
  <c r="X378" i="2" a="1"/>
  <c r="X378" i="2" s="1"/>
  <c r="X379" i="2" s="1"/>
  <c r="X382" i="2" s="1"/>
  <c r="X384" i="2" s="1"/>
  <c r="X386" i="2" s="1"/>
  <c r="X388" i="2" s="1"/>
  <c r="X390" i="2" s="1"/>
  <c r="X392" i="2" s="1"/>
  <c r="Y378" i="2" a="1"/>
  <c r="Y378" i="2" s="1"/>
  <c r="Y379" i="2" s="1"/>
  <c r="Y382" i="2" s="1"/>
  <c r="Y384" i="2" s="1"/>
  <c r="Y386" i="2" s="1"/>
  <c r="Y388" i="2" s="1"/>
  <c r="Y390" i="2" s="1"/>
  <c r="Y392" i="2" s="1"/>
  <c r="Z378" i="2" a="1"/>
  <c r="Z378" i="2" s="1"/>
  <c r="Z379" i="2" s="1"/>
  <c r="Z382" i="2" s="1"/>
  <c r="Z384" i="2" s="1"/>
  <c r="Z386" i="2" s="1"/>
  <c r="Z388" i="2" s="1"/>
  <c r="Z390" i="2" s="1"/>
  <c r="Z392" i="2" s="1"/>
  <c r="AA378" i="2" a="1"/>
  <c r="AA378" i="2" s="1"/>
  <c r="AA379" i="2" s="1"/>
  <c r="AA382" i="2" s="1"/>
  <c r="AA384" i="2" s="1"/>
  <c r="AA386" i="2" s="1"/>
  <c r="AA388" i="2" s="1"/>
  <c r="AA390" i="2" s="1"/>
  <c r="AA392" i="2" s="1"/>
  <c r="AB378" i="2" a="1"/>
  <c r="AB378" i="2" s="1"/>
  <c r="AB379" i="2" s="1"/>
  <c r="AB382" i="2" s="1"/>
  <c r="AB384" i="2" s="1"/>
  <c r="AB386" i="2" s="1"/>
  <c r="AB388" i="2" s="1"/>
  <c r="AB390" i="2" s="1"/>
  <c r="AB392" i="2" s="1"/>
  <c r="AC378" i="2" a="1"/>
  <c r="AC378" i="2" s="1"/>
  <c r="AC379" i="2" s="1"/>
  <c r="AC382" i="2" s="1"/>
  <c r="AC384" i="2" s="1"/>
  <c r="AC386" i="2" s="1"/>
  <c r="AC388" i="2" s="1"/>
  <c r="AC390" i="2" s="1"/>
  <c r="AC392" i="2" s="1"/>
  <c r="AD378" i="2" a="1"/>
  <c r="AD378" i="2" s="1"/>
  <c r="AD379" i="2" s="1"/>
  <c r="AD382" i="2" s="1"/>
  <c r="AD384" i="2" s="1"/>
  <c r="AD386" i="2" s="1"/>
  <c r="AD388" i="2" s="1"/>
  <c r="AD390" i="2" s="1"/>
  <c r="AD392" i="2" s="1"/>
  <c r="AE378" i="2" a="1"/>
  <c r="AE378" i="2" s="1"/>
  <c r="AE379" i="2" s="1"/>
  <c r="AE382" i="2" s="1"/>
  <c r="AE384" i="2" s="1"/>
  <c r="AE386" i="2" s="1"/>
  <c r="AE388" i="2" s="1"/>
  <c r="AE390" i="2" s="1"/>
  <c r="AE392" i="2" s="1"/>
  <c r="AF378" i="2" a="1"/>
  <c r="AF378" i="2" s="1"/>
  <c r="AF379" i="2" s="1"/>
  <c r="AF382" i="2" s="1"/>
  <c r="AF384" i="2" s="1"/>
  <c r="AF386" i="2" s="1"/>
  <c r="AF388" i="2" s="1"/>
  <c r="AF390" i="2" s="1"/>
  <c r="AF392" i="2" s="1"/>
  <c r="AG378" i="2" a="1"/>
  <c r="AG378" i="2" s="1"/>
  <c r="AG379" i="2" s="1"/>
  <c r="AG382" i="2" s="1"/>
  <c r="AG384" i="2" s="1"/>
  <c r="AG386" i="2" s="1"/>
  <c r="AG388" i="2" s="1"/>
  <c r="AG390" i="2" s="1"/>
  <c r="AG392" i="2" s="1"/>
  <c r="AH378" i="2" a="1"/>
  <c r="AH378" i="2" s="1"/>
  <c r="AH379" i="2" s="1"/>
  <c r="AH382" i="2" s="1"/>
  <c r="AH384" i="2" s="1"/>
  <c r="AH386" i="2" s="1"/>
  <c r="AH388" i="2" s="1"/>
  <c r="AH390" i="2" s="1"/>
  <c r="AH392" i="2" s="1"/>
  <c r="AI378" i="2" a="1"/>
  <c r="AI378" i="2" s="1"/>
  <c r="AI379" i="2" s="1"/>
  <c r="AI382" i="2" s="1"/>
  <c r="AI384" i="2" s="1"/>
  <c r="AI386" i="2" s="1"/>
  <c r="AI388" i="2" s="1"/>
  <c r="AI390" i="2" s="1"/>
  <c r="AI392" i="2" s="1"/>
  <c r="P380" i="2"/>
  <c r="Q380" i="2"/>
  <c r="R380" i="2"/>
  <c r="S380" i="2"/>
  <c r="T380" i="2"/>
  <c r="U380" i="2"/>
  <c r="V380" i="2"/>
  <c r="W380" i="2"/>
  <c r="X380" i="2"/>
  <c r="Y380" i="2"/>
  <c r="Z380" i="2"/>
  <c r="AA380" i="2"/>
  <c r="AB380" i="2"/>
  <c r="AC380" i="2"/>
  <c r="AD380" i="2"/>
  <c r="AE380" i="2"/>
  <c r="AF380" i="2"/>
  <c r="AG380" i="2"/>
  <c r="AH380" i="2"/>
  <c r="AI380" i="2"/>
  <c r="P381" i="2"/>
  <c r="Q381" i="2"/>
  <c r="R381" i="2"/>
  <c r="S381" i="2"/>
  <c r="T381" i="2"/>
  <c r="U381" i="2"/>
  <c r="V381" i="2"/>
  <c r="W381" i="2"/>
  <c r="X381" i="2"/>
  <c r="Y381" i="2"/>
  <c r="Z381" i="2"/>
  <c r="AA381" i="2"/>
  <c r="AB381" i="2"/>
  <c r="AC381" i="2"/>
  <c r="AD381" i="2"/>
  <c r="AE381" i="2"/>
  <c r="AF381" i="2"/>
  <c r="AG381" i="2"/>
  <c r="AH381" i="2"/>
  <c r="AI381" i="2"/>
  <c r="P383" i="2"/>
  <c r="Q383" i="2"/>
  <c r="R383" i="2"/>
  <c r="S383" i="2"/>
  <c r="T383" i="2"/>
  <c r="U383" i="2"/>
  <c r="V383" i="2"/>
  <c r="W383" i="2"/>
  <c r="X383" i="2"/>
  <c r="Y383" i="2"/>
  <c r="Z383" i="2"/>
  <c r="AA383" i="2"/>
  <c r="AB383" i="2"/>
  <c r="AC383" i="2"/>
  <c r="AD383" i="2"/>
  <c r="AE383" i="2"/>
  <c r="AF383" i="2"/>
  <c r="AG383" i="2"/>
  <c r="AH383" i="2"/>
  <c r="AI383" i="2"/>
  <c r="P385" i="2"/>
  <c r="Q385" i="2"/>
  <c r="R385" i="2"/>
  <c r="S385" i="2"/>
  <c r="T385" i="2"/>
  <c r="U385" i="2"/>
  <c r="V385" i="2"/>
  <c r="W385" i="2"/>
  <c r="X385" i="2"/>
  <c r="Y385" i="2"/>
  <c r="Z385" i="2"/>
  <c r="AA385" i="2"/>
  <c r="AB385" i="2"/>
  <c r="AC385" i="2"/>
  <c r="AD385" i="2"/>
  <c r="AE385" i="2"/>
  <c r="AF385" i="2"/>
  <c r="AG385" i="2"/>
  <c r="AH385" i="2"/>
  <c r="AI385" i="2"/>
  <c r="P387" i="2"/>
  <c r="Q387" i="2"/>
  <c r="R387" i="2"/>
  <c r="S387" i="2"/>
  <c r="T387" i="2"/>
  <c r="U387" i="2"/>
  <c r="V387" i="2"/>
  <c r="W387" i="2"/>
  <c r="X387" i="2"/>
  <c r="Y387" i="2"/>
  <c r="Z387" i="2"/>
  <c r="AA387" i="2"/>
  <c r="AB387" i="2"/>
  <c r="AC387" i="2"/>
  <c r="AD387" i="2"/>
  <c r="AE387" i="2"/>
  <c r="AF387" i="2"/>
  <c r="AG387" i="2"/>
  <c r="AH387" i="2"/>
  <c r="AI387" i="2"/>
  <c r="P389" i="2"/>
  <c r="Q389" i="2"/>
  <c r="R389" i="2"/>
  <c r="S389" i="2"/>
  <c r="T389" i="2"/>
  <c r="U389" i="2"/>
  <c r="V389" i="2"/>
  <c r="W389" i="2"/>
  <c r="X389" i="2"/>
  <c r="Y389" i="2"/>
  <c r="Z389" i="2"/>
  <c r="AA389" i="2"/>
  <c r="AB389" i="2"/>
  <c r="AC389" i="2"/>
  <c r="AD389" i="2"/>
  <c r="AE389" i="2"/>
  <c r="AF389" i="2"/>
  <c r="AG389" i="2"/>
  <c r="AH389" i="2"/>
  <c r="AI389" i="2"/>
  <c r="P391" i="2"/>
  <c r="Q391" i="2"/>
  <c r="R391" i="2"/>
  <c r="S391" i="2"/>
  <c r="T391" i="2"/>
  <c r="U391" i="2"/>
  <c r="V391" i="2"/>
  <c r="W391" i="2"/>
  <c r="X391" i="2"/>
  <c r="Y391" i="2"/>
  <c r="Z391" i="2"/>
  <c r="AA391" i="2"/>
  <c r="AB391" i="2"/>
  <c r="AC391" i="2"/>
  <c r="AD391" i="2"/>
  <c r="AE391" i="2"/>
  <c r="AF391" i="2"/>
  <c r="AG391" i="2"/>
  <c r="AH391" i="2"/>
  <c r="AI391" i="2"/>
  <c r="P398" i="2" a="1"/>
  <c r="P398" i="2" s="1"/>
  <c r="Q398" i="2" a="1"/>
  <c r="Q398" i="2" s="1"/>
  <c r="R398" i="2" a="1"/>
  <c r="R398" i="2" s="1"/>
  <c r="R399" i="2" s="1"/>
  <c r="R402" i="2" s="1"/>
  <c r="R404" i="2" s="1"/>
  <c r="R406" i="2" s="1"/>
  <c r="R408" i="2" s="1"/>
  <c r="R410" i="2" s="1"/>
  <c r="R412" i="2" s="1"/>
  <c r="S398" i="2" a="1"/>
  <c r="S398" i="2" s="1"/>
  <c r="S399" i="2" s="1"/>
  <c r="S402" i="2" s="1"/>
  <c r="S404" i="2" s="1"/>
  <c r="S406" i="2" s="1"/>
  <c r="S408" i="2" s="1"/>
  <c r="S410" i="2" s="1"/>
  <c r="S412" i="2" s="1"/>
  <c r="T398" i="2" a="1"/>
  <c r="T398" i="2" s="1"/>
  <c r="T399" i="2" s="1"/>
  <c r="T402" i="2" s="1"/>
  <c r="T404" i="2" s="1"/>
  <c r="T406" i="2" s="1"/>
  <c r="T408" i="2" s="1"/>
  <c r="T410" i="2" s="1"/>
  <c r="T412" i="2" s="1"/>
  <c r="U398" i="2" a="1"/>
  <c r="U398" i="2" s="1"/>
  <c r="U399" i="2" s="1"/>
  <c r="U402" i="2" s="1"/>
  <c r="U404" i="2" s="1"/>
  <c r="U406" i="2" s="1"/>
  <c r="U408" i="2" s="1"/>
  <c r="U410" i="2" s="1"/>
  <c r="U412" i="2" s="1"/>
  <c r="V398" i="2" a="1"/>
  <c r="V398" i="2" s="1"/>
  <c r="V399" i="2" s="1"/>
  <c r="V402" i="2" s="1"/>
  <c r="V404" i="2" s="1"/>
  <c r="V406" i="2" s="1"/>
  <c r="V408" i="2" s="1"/>
  <c r="V410" i="2" s="1"/>
  <c r="V412" i="2" s="1"/>
  <c r="W398" i="2" a="1"/>
  <c r="W398" i="2" s="1"/>
  <c r="W399" i="2" s="1"/>
  <c r="W402" i="2" s="1"/>
  <c r="W404" i="2" s="1"/>
  <c r="W406" i="2" s="1"/>
  <c r="W408" i="2" s="1"/>
  <c r="W410" i="2" s="1"/>
  <c r="W412" i="2" s="1"/>
  <c r="X398" i="2" a="1"/>
  <c r="X398" i="2" s="1"/>
  <c r="X399" i="2" s="1"/>
  <c r="X402" i="2" s="1"/>
  <c r="X404" i="2" s="1"/>
  <c r="X406" i="2" s="1"/>
  <c r="X408" i="2" s="1"/>
  <c r="X410" i="2" s="1"/>
  <c r="X412" i="2" s="1"/>
  <c r="Y398" i="2" a="1"/>
  <c r="Y398" i="2" s="1"/>
  <c r="Y399" i="2" s="1"/>
  <c r="Y402" i="2" s="1"/>
  <c r="Y404" i="2" s="1"/>
  <c r="Y406" i="2" s="1"/>
  <c r="Y408" i="2" s="1"/>
  <c r="Y410" i="2" s="1"/>
  <c r="Y412" i="2" s="1"/>
  <c r="Z398" i="2" a="1"/>
  <c r="Z398" i="2" s="1"/>
  <c r="Z399" i="2" s="1"/>
  <c r="Z402" i="2" s="1"/>
  <c r="Z404" i="2" s="1"/>
  <c r="Z406" i="2" s="1"/>
  <c r="Z408" i="2" s="1"/>
  <c r="Z410" i="2" s="1"/>
  <c r="Z412" i="2" s="1"/>
  <c r="AA398" i="2" a="1"/>
  <c r="AA398" i="2" s="1"/>
  <c r="AA399" i="2" s="1"/>
  <c r="AA402" i="2" s="1"/>
  <c r="AA404" i="2" s="1"/>
  <c r="AA406" i="2" s="1"/>
  <c r="AA408" i="2" s="1"/>
  <c r="AA410" i="2" s="1"/>
  <c r="AA412" i="2" s="1"/>
  <c r="AB398" i="2" a="1"/>
  <c r="AB398" i="2" s="1"/>
  <c r="AB399" i="2" s="1"/>
  <c r="AB402" i="2" s="1"/>
  <c r="AB404" i="2" s="1"/>
  <c r="AB406" i="2" s="1"/>
  <c r="AB408" i="2" s="1"/>
  <c r="AB410" i="2" s="1"/>
  <c r="AB412" i="2" s="1"/>
  <c r="AC398" i="2" a="1"/>
  <c r="AC398" i="2" s="1"/>
  <c r="AC399" i="2" s="1"/>
  <c r="AC402" i="2" s="1"/>
  <c r="AC404" i="2" s="1"/>
  <c r="AC406" i="2" s="1"/>
  <c r="AC408" i="2" s="1"/>
  <c r="AC410" i="2" s="1"/>
  <c r="AC412" i="2" s="1"/>
  <c r="AD398" i="2" a="1"/>
  <c r="AD398" i="2" s="1"/>
  <c r="AD399" i="2" s="1"/>
  <c r="AD402" i="2" s="1"/>
  <c r="AD404" i="2" s="1"/>
  <c r="AD406" i="2" s="1"/>
  <c r="AD408" i="2" s="1"/>
  <c r="AD410" i="2" s="1"/>
  <c r="AD412" i="2" s="1"/>
  <c r="AE398" i="2" a="1"/>
  <c r="AE398" i="2" s="1"/>
  <c r="AE399" i="2" s="1"/>
  <c r="AE402" i="2" s="1"/>
  <c r="AE404" i="2" s="1"/>
  <c r="AE406" i="2" s="1"/>
  <c r="AE408" i="2" s="1"/>
  <c r="AE410" i="2" s="1"/>
  <c r="AE412" i="2" s="1"/>
  <c r="AF398" i="2" a="1"/>
  <c r="AF398" i="2" s="1"/>
  <c r="AF399" i="2" s="1"/>
  <c r="AF402" i="2" s="1"/>
  <c r="AF404" i="2" s="1"/>
  <c r="AF406" i="2" s="1"/>
  <c r="AF408" i="2" s="1"/>
  <c r="AF410" i="2" s="1"/>
  <c r="AF412" i="2" s="1"/>
  <c r="AG398" i="2" a="1"/>
  <c r="AG398" i="2" s="1"/>
  <c r="AG399" i="2" s="1"/>
  <c r="AG402" i="2" s="1"/>
  <c r="AG404" i="2" s="1"/>
  <c r="AG406" i="2" s="1"/>
  <c r="AG408" i="2" s="1"/>
  <c r="AG410" i="2" s="1"/>
  <c r="AG412" i="2" s="1"/>
  <c r="AH398" i="2" a="1"/>
  <c r="AH398" i="2" s="1"/>
  <c r="AH399" i="2" s="1"/>
  <c r="AH402" i="2" s="1"/>
  <c r="AH404" i="2" s="1"/>
  <c r="AH406" i="2" s="1"/>
  <c r="AH408" i="2" s="1"/>
  <c r="AH410" i="2" s="1"/>
  <c r="AH412" i="2" s="1"/>
  <c r="AI398" i="2" a="1"/>
  <c r="AI398" i="2" s="1"/>
  <c r="AI399" i="2" s="1"/>
  <c r="AI402" i="2" s="1"/>
  <c r="AI404" i="2" s="1"/>
  <c r="AI406" i="2" s="1"/>
  <c r="AI408" i="2" s="1"/>
  <c r="AI410" i="2" s="1"/>
  <c r="AI412" i="2" s="1"/>
  <c r="P400" i="2"/>
  <c r="Q400" i="2"/>
  <c r="R400" i="2"/>
  <c r="S400" i="2"/>
  <c r="T400" i="2"/>
  <c r="U400" i="2"/>
  <c r="V400" i="2"/>
  <c r="W400" i="2"/>
  <c r="X400" i="2"/>
  <c r="Y400" i="2"/>
  <c r="Z400" i="2"/>
  <c r="AA400" i="2"/>
  <c r="AB400" i="2"/>
  <c r="AC400" i="2"/>
  <c r="AD400" i="2"/>
  <c r="AE400" i="2"/>
  <c r="AF400" i="2"/>
  <c r="AG400" i="2"/>
  <c r="AH400" i="2"/>
  <c r="AI400" i="2"/>
  <c r="P401" i="2"/>
  <c r="Q401" i="2"/>
  <c r="R401" i="2"/>
  <c r="S401" i="2"/>
  <c r="T401" i="2"/>
  <c r="U401" i="2"/>
  <c r="V401" i="2"/>
  <c r="W401" i="2"/>
  <c r="X401" i="2"/>
  <c r="Y401" i="2"/>
  <c r="Z401" i="2"/>
  <c r="AA401" i="2"/>
  <c r="AB401" i="2"/>
  <c r="AC401" i="2"/>
  <c r="AD401" i="2"/>
  <c r="AE401" i="2"/>
  <c r="AF401" i="2"/>
  <c r="AG401" i="2"/>
  <c r="AH401" i="2"/>
  <c r="AI401" i="2"/>
  <c r="P403" i="2"/>
  <c r="Q403" i="2"/>
  <c r="R403" i="2"/>
  <c r="S403" i="2"/>
  <c r="T403" i="2"/>
  <c r="U403" i="2"/>
  <c r="V403" i="2"/>
  <c r="W403" i="2"/>
  <c r="X403" i="2"/>
  <c r="Y403" i="2"/>
  <c r="Z403" i="2"/>
  <c r="AA403" i="2"/>
  <c r="AB403" i="2"/>
  <c r="AC403" i="2"/>
  <c r="AD403" i="2"/>
  <c r="AE403" i="2"/>
  <c r="AF403" i="2"/>
  <c r="AG403" i="2"/>
  <c r="AH403" i="2"/>
  <c r="AI403" i="2"/>
  <c r="P405" i="2"/>
  <c r="Q405" i="2"/>
  <c r="R405" i="2"/>
  <c r="S405" i="2"/>
  <c r="T405" i="2"/>
  <c r="U405" i="2"/>
  <c r="V405" i="2"/>
  <c r="W405" i="2"/>
  <c r="X405" i="2"/>
  <c r="Y405" i="2"/>
  <c r="Z405" i="2"/>
  <c r="AA405" i="2"/>
  <c r="AB405" i="2"/>
  <c r="AC405" i="2"/>
  <c r="AD405" i="2"/>
  <c r="AE405" i="2"/>
  <c r="AF405" i="2"/>
  <c r="AG405" i="2"/>
  <c r="AH405" i="2"/>
  <c r="AI405" i="2"/>
  <c r="P407" i="2"/>
  <c r="Q407" i="2"/>
  <c r="R407" i="2"/>
  <c r="S407" i="2"/>
  <c r="T407" i="2"/>
  <c r="U407" i="2"/>
  <c r="V407" i="2"/>
  <c r="W407" i="2"/>
  <c r="X407" i="2"/>
  <c r="Y407" i="2"/>
  <c r="Z407" i="2"/>
  <c r="AA407" i="2"/>
  <c r="AB407" i="2"/>
  <c r="AC407" i="2"/>
  <c r="AD407" i="2"/>
  <c r="AE407" i="2"/>
  <c r="AF407" i="2"/>
  <c r="AG407" i="2"/>
  <c r="AH407" i="2"/>
  <c r="AI407" i="2"/>
  <c r="P409" i="2"/>
  <c r="Q409" i="2"/>
  <c r="R409" i="2"/>
  <c r="S409" i="2"/>
  <c r="T409" i="2"/>
  <c r="U409" i="2"/>
  <c r="V409" i="2"/>
  <c r="W409" i="2"/>
  <c r="X409" i="2"/>
  <c r="Y409" i="2"/>
  <c r="Z409" i="2"/>
  <c r="AA409" i="2"/>
  <c r="AB409" i="2"/>
  <c r="AC409" i="2"/>
  <c r="AD409" i="2"/>
  <c r="AE409" i="2"/>
  <c r="AF409" i="2"/>
  <c r="AG409" i="2"/>
  <c r="AH409" i="2"/>
  <c r="AI409" i="2"/>
  <c r="P411" i="2"/>
  <c r="Q411" i="2"/>
  <c r="R411" i="2"/>
  <c r="S411" i="2"/>
  <c r="T411" i="2"/>
  <c r="U411" i="2"/>
  <c r="V411" i="2"/>
  <c r="W411" i="2"/>
  <c r="X411" i="2"/>
  <c r="Y411" i="2"/>
  <c r="Z411" i="2"/>
  <c r="AA411" i="2"/>
  <c r="AB411" i="2"/>
  <c r="AC411" i="2"/>
  <c r="AD411" i="2"/>
  <c r="AE411" i="2"/>
  <c r="AF411" i="2"/>
  <c r="AG411" i="2"/>
  <c r="AH411" i="2"/>
  <c r="AI411" i="2"/>
  <c r="P418" i="2" a="1"/>
  <c r="P418" i="2" s="1"/>
  <c r="P419" i="2" s="1"/>
  <c r="P422" i="2" s="1"/>
  <c r="P424" i="2" s="1"/>
  <c r="P426" i="2" s="1"/>
  <c r="P428" i="2" s="1"/>
  <c r="P430" i="2" s="1"/>
  <c r="P432" i="2" s="1"/>
  <c r="Q418" i="2" a="1"/>
  <c r="Q418" i="2" s="1"/>
  <c r="R418" i="2" a="1"/>
  <c r="R418" i="2" s="1"/>
  <c r="R419" i="2" s="1"/>
  <c r="R422" i="2" s="1"/>
  <c r="R424" i="2" s="1"/>
  <c r="R426" i="2" s="1"/>
  <c r="R428" i="2" s="1"/>
  <c r="R430" i="2" s="1"/>
  <c r="R432" i="2" s="1"/>
  <c r="S418" i="2" a="1"/>
  <c r="S418" i="2" s="1"/>
  <c r="S419" i="2" s="1"/>
  <c r="S422" i="2" s="1"/>
  <c r="S424" i="2" s="1"/>
  <c r="S426" i="2" s="1"/>
  <c r="S428" i="2" s="1"/>
  <c r="S430" i="2" s="1"/>
  <c r="S432" i="2" s="1"/>
  <c r="T418" i="2" a="1"/>
  <c r="T418" i="2" s="1"/>
  <c r="T419" i="2" s="1"/>
  <c r="T422" i="2" s="1"/>
  <c r="T424" i="2" s="1"/>
  <c r="T426" i="2" s="1"/>
  <c r="T428" i="2" s="1"/>
  <c r="T430" i="2" s="1"/>
  <c r="T432" i="2" s="1"/>
  <c r="U418" i="2" a="1"/>
  <c r="U418" i="2" s="1"/>
  <c r="U419" i="2" s="1"/>
  <c r="U422" i="2" s="1"/>
  <c r="U424" i="2" s="1"/>
  <c r="U426" i="2" s="1"/>
  <c r="U428" i="2" s="1"/>
  <c r="U430" i="2" s="1"/>
  <c r="U432" i="2" s="1"/>
  <c r="V418" i="2" a="1"/>
  <c r="V418" i="2" s="1"/>
  <c r="V419" i="2" s="1"/>
  <c r="V422" i="2" s="1"/>
  <c r="V424" i="2" s="1"/>
  <c r="V426" i="2" s="1"/>
  <c r="V428" i="2" s="1"/>
  <c r="V430" i="2" s="1"/>
  <c r="V432" i="2" s="1"/>
  <c r="W418" i="2" a="1"/>
  <c r="W418" i="2" s="1"/>
  <c r="W419" i="2" s="1"/>
  <c r="W422" i="2" s="1"/>
  <c r="W424" i="2" s="1"/>
  <c r="W426" i="2" s="1"/>
  <c r="W428" i="2" s="1"/>
  <c r="W430" i="2" s="1"/>
  <c r="W432" i="2" s="1"/>
  <c r="X418" i="2" a="1"/>
  <c r="X418" i="2" s="1"/>
  <c r="X419" i="2" s="1"/>
  <c r="X422" i="2" s="1"/>
  <c r="X424" i="2" s="1"/>
  <c r="X426" i="2" s="1"/>
  <c r="X428" i="2" s="1"/>
  <c r="X430" i="2" s="1"/>
  <c r="X432" i="2" s="1"/>
  <c r="Y418" i="2" a="1"/>
  <c r="Y418" i="2" s="1"/>
  <c r="Y419" i="2" s="1"/>
  <c r="Y422" i="2" s="1"/>
  <c r="Y424" i="2" s="1"/>
  <c r="Y426" i="2" s="1"/>
  <c r="Y428" i="2" s="1"/>
  <c r="Y430" i="2" s="1"/>
  <c r="Y432" i="2" s="1"/>
  <c r="Z418" i="2" a="1"/>
  <c r="Z418" i="2" s="1"/>
  <c r="Z419" i="2" s="1"/>
  <c r="Z422" i="2" s="1"/>
  <c r="Z424" i="2" s="1"/>
  <c r="Z426" i="2" s="1"/>
  <c r="Z428" i="2" s="1"/>
  <c r="Z430" i="2" s="1"/>
  <c r="Z432" i="2" s="1"/>
  <c r="AA418" i="2" a="1"/>
  <c r="AA418" i="2" s="1"/>
  <c r="AA419" i="2" s="1"/>
  <c r="AA422" i="2" s="1"/>
  <c r="AA424" i="2" s="1"/>
  <c r="AA426" i="2" s="1"/>
  <c r="AA428" i="2" s="1"/>
  <c r="AA430" i="2" s="1"/>
  <c r="AA432" i="2" s="1"/>
  <c r="AB418" i="2" a="1"/>
  <c r="AB418" i="2" s="1"/>
  <c r="AB419" i="2" s="1"/>
  <c r="AB422" i="2" s="1"/>
  <c r="AB424" i="2" s="1"/>
  <c r="AB426" i="2" s="1"/>
  <c r="AB428" i="2" s="1"/>
  <c r="AB430" i="2" s="1"/>
  <c r="AB432" i="2" s="1"/>
  <c r="AC418" i="2" a="1"/>
  <c r="AC418" i="2" s="1"/>
  <c r="AC419" i="2" s="1"/>
  <c r="AC422" i="2" s="1"/>
  <c r="AC424" i="2" s="1"/>
  <c r="AC426" i="2" s="1"/>
  <c r="AC428" i="2" s="1"/>
  <c r="AC430" i="2" s="1"/>
  <c r="AC432" i="2" s="1"/>
  <c r="AD418" i="2" a="1"/>
  <c r="AD418" i="2" s="1"/>
  <c r="AD419" i="2" s="1"/>
  <c r="AD422" i="2" s="1"/>
  <c r="AD424" i="2" s="1"/>
  <c r="AD426" i="2" s="1"/>
  <c r="AD428" i="2" s="1"/>
  <c r="AD430" i="2" s="1"/>
  <c r="AD432" i="2" s="1"/>
  <c r="AE418" i="2" a="1"/>
  <c r="AE418" i="2" s="1"/>
  <c r="AE419" i="2" s="1"/>
  <c r="AE422" i="2" s="1"/>
  <c r="AE424" i="2" s="1"/>
  <c r="AE426" i="2" s="1"/>
  <c r="AE428" i="2" s="1"/>
  <c r="AE430" i="2" s="1"/>
  <c r="AE432" i="2" s="1"/>
  <c r="AF418" i="2" a="1"/>
  <c r="AF418" i="2" s="1"/>
  <c r="AF419" i="2" s="1"/>
  <c r="AF422" i="2" s="1"/>
  <c r="AF424" i="2" s="1"/>
  <c r="AF426" i="2" s="1"/>
  <c r="AF428" i="2" s="1"/>
  <c r="AF430" i="2" s="1"/>
  <c r="AF432" i="2" s="1"/>
  <c r="AG418" i="2" a="1"/>
  <c r="AG418" i="2" s="1"/>
  <c r="AG419" i="2" s="1"/>
  <c r="AG422" i="2" s="1"/>
  <c r="AG424" i="2" s="1"/>
  <c r="AG426" i="2" s="1"/>
  <c r="AG428" i="2" s="1"/>
  <c r="AG430" i="2" s="1"/>
  <c r="AG432" i="2" s="1"/>
  <c r="AH418" i="2" a="1"/>
  <c r="AH418" i="2" s="1"/>
  <c r="AH419" i="2" s="1"/>
  <c r="AH422" i="2" s="1"/>
  <c r="AH424" i="2" s="1"/>
  <c r="AH426" i="2" s="1"/>
  <c r="AH428" i="2" s="1"/>
  <c r="AH430" i="2" s="1"/>
  <c r="AH432" i="2" s="1"/>
  <c r="AI418" i="2" a="1"/>
  <c r="AI418" i="2" s="1"/>
  <c r="AI419" i="2" s="1"/>
  <c r="AI422" i="2" s="1"/>
  <c r="AI424" i="2" s="1"/>
  <c r="AI426" i="2" s="1"/>
  <c r="AI428" i="2" s="1"/>
  <c r="AI430" i="2" s="1"/>
  <c r="AI432" i="2" s="1"/>
  <c r="P420" i="2"/>
  <c r="Q420" i="2"/>
  <c r="R420" i="2"/>
  <c r="S420" i="2"/>
  <c r="T420" i="2"/>
  <c r="U420" i="2"/>
  <c r="V420" i="2"/>
  <c r="W420" i="2"/>
  <c r="X420" i="2"/>
  <c r="Y420" i="2"/>
  <c r="Z420" i="2"/>
  <c r="AA420" i="2"/>
  <c r="AB420" i="2"/>
  <c r="AC420" i="2"/>
  <c r="AD420" i="2"/>
  <c r="AE420" i="2"/>
  <c r="AF420" i="2"/>
  <c r="AG420" i="2"/>
  <c r="AH420" i="2"/>
  <c r="AI420" i="2"/>
  <c r="P421" i="2"/>
  <c r="Q421" i="2"/>
  <c r="R421" i="2"/>
  <c r="S421" i="2"/>
  <c r="T421" i="2"/>
  <c r="U421" i="2"/>
  <c r="V421" i="2"/>
  <c r="W421" i="2"/>
  <c r="X421" i="2"/>
  <c r="Y421" i="2"/>
  <c r="Z421" i="2"/>
  <c r="AA421" i="2"/>
  <c r="AB421" i="2"/>
  <c r="AC421" i="2"/>
  <c r="AD421" i="2"/>
  <c r="AE421" i="2"/>
  <c r="AF421" i="2"/>
  <c r="AG421" i="2"/>
  <c r="AH421" i="2"/>
  <c r="AI421" i="2"/>
  <c r="P423" i="2"/>
  <c r="Q423" i="2"/>
  <c r="R423" i="2"/>
  <c r="S423" i="2"/>
  <c r="T423" i="2"/>
  <c r="U423" i="2"/>
  <c r="V423" i="2"/>
  <c r="W423" i="2"/>
  <c r="X423" i="2"/>
  <c r="Y423" i="2"/>
  <c r="Z423" i="2"/>
  <c r="AA423" i="2"/>
  <c r="AB423" i="2"/>
  <c r="AC423" i="2"/>
  <c r="AD423" i="2"/>
  <c r="AE423" i="2"/>
  <c r="AF423" i="2"/>
  <c r="AG423" i="2"/>
  <c r="AH423" i="2"/>
  <c r="AI423" i="2"/>
  <c r="P425" i="2"/>
  <c r="Q425" i="2"/>
  <c r="R425" i="2"/>
  <c r="S425" i="2"/>
  <c r="T425" i="2"/>
  <c r="U425" i="2"/>
  <c r="V425" i="2"/>
  <c r="W425" i="2"/>
  <c r="X425" i="2"/>
  <c r="Y425" i="2"/>
  <c r="Z425" i="2"/>
  <c r="AA425" i="2"/>
  <c r="AB425" i="2"/>
  <c r="AC425" i="2"/>
  <c r="AD425" i="2"/>
  <c r="AE425" i="2"/>
  <c r="AF425" i="2"/>
  <c r="AG425" i="2"/>
  <c r="AH425" i="2"/>
  <c r="AI425" i="2"/>
  <c r="P427" i="2"/>
  <c r="Q427" i="2"/>
  <c r="R427" i="2"/>
  <c r="S427" i="2"/>
  <c r="T427" i="2"/>
  <c r="U427" i="2"/>
  <c r="V427" i="2"/>
  <c r="W427" i="2"/>
  <c r="X427" i="2"/>
  <c r="Y427" i="2"/>
  <c r="Z427" i="2"/>
  <c r="AA427" i="2"/>
  <c r="AB427" i="2"/>
  <c r="AC427" i="2"/>
  <c r="AD427" i="2"/>
  <c r="AE427" i="2"/>
  <c r="AF427" i="2"/>
  <c r="AG427" i="2"/>
  <c r="AH427" i="2"/>
  <c r="AI427" i="2"/>
  <c r="P429" i="2"/>
  <c r="Q429" i="2"/>
  <c r="R429" i="2"/>
  <c r="S429" i="2"/>
  <c r="T429" i="2"/>
  <c r="U429" i="2"/>
  <c r="V429" i="2"/>
  <c r="W429" i="2"/>
  <c r="X429" i="2"/>
  <c r="Y429" i="2"/>
  <c r="Z429" i="2"/>
  <c r="AA429" i="2"/>
  <c r="AB429" i="2"/>
  <c r="AC429" i="2"/>
  <c r="AD429" i="2"/>
  <c r="AE429" i="2"/>
  <c r="AF429" i="2"/>
  <c r="AG429" i="2"/>
  <c r="AH429" i="2"/>
  <c r="AI429" i="2"/>
  <c r="P431" i="2"/>
  <c r="Q431" i="2"/>
  <c r="R431" i="2"/>
  <c r="S431" i="2"/>
  <c r="T431" i="2"/>
  <c r="U431" i="2"/>
  <c r="V431" i="2"/>
  <c r="W431" i="2"/>
  <c r="X431" i="2"/>
  <c r="Y431" i="2"/>
  <c r="Z431" i="2"/>
  <c r="AA431" i="2"/>
  <c r="AB431" i="2"/>
  <c r="AC431" i="2"/>
  <c r="AD431" i="2"/>
  <c r="AE431" i="2"/>
  <c r="AF431" i="2"/>
  <c r="AG431" i="2"/>
  <c r="AH431" i="2"/>
  <c r="AI431" i="2"/>
  <c r="P438" i="2" a="1"/>
  <c r="P438" i="2" s="1"/>
  <c r="Q438" i="2" a="1"/>
  <c r="Q438" i="2" s="1"/>
  <c r="Q439" i="2" s="1"/>
  <c r="R438" i="2" a="1"/>
  <c r="R438" i="2" s="1"/>
  <c r="S438" i="2" a="1"/>
  <c r="S438" i="2" s="1"/>
  <c r="S439" i="2" s="1"/>
  <c r="S442" i="2" s="1"/>
  <c r="S444" i="2" s="1"/>
  <c r="S446" i="2" s="1"/>
  <c r="S448" i="2" s="1"/>
  <c r="S450" i="2" s="1"/>
  <c r="S452" i="2" s="1"/>
  <c r="T438" i="2" a="1"/>
  <c r="T438" i="2" s="1"/>
  <c r="T439" i="2" s="1"/>
  <c r="T442" i="2" s="1"/>
  <c r="T444" i="2" s="1"/>
  <c r="T446" i="2" s="1"/>
  <c r="T448" i="2" s="1"/>
  <c r="T450" i="2" s="1"/>
  <c r="T452" i="2" s="1"/>
  <c r="U438" i="2" a="1"/>
  <c r="U438" i="2" s="1"/>
  <c r="U439" i="2" s="1"/>
  <c r="U442" i="2" s="1"/>
  <c r="U444" i="2" s="1"/>
  <c r="U446" i="2" s="1"/>
  <c r="U448" i="2" s="1"/>
  <c r="U450" i="2" s="1"/>
  <c r="U452" i="2" s="1"/>
  <c r="V438" i="2" a="1"/>
  <c r="V438" i="2" s="1"/>
  <c r="V439" i="2" s="1"/>
  <c r="V442" i="2" s="1"/>
  <c r="V444" i="2" s="1"/>
  <c r="V446" i="2" s="1"/>
  <c r="V448" i="2" s="1"/>
  <c r="V450" i="2" s="1"/>
  <c r="V452" i="2" s="1"/>
  <c r="W438" i="2" a="1"/>
  <c r="W438" i="2" s="1"/>
  <c r="W439" i="2" s="1"/>
  <c r="W442" i="2" s="1"/>
  <c r="W444" i="2" s="1"/>
  <c r="W446" i="2" s="1"/>
  <c r="W448" i="2" s="1"/>
  <c r="W450" i="2" s="1"/>
  <c r="W452" i="2" s="1"/>
  <c r="X438" i="2" a="1"/>
  <c r="X438" i="2" s="1"/>
  <c r="X439" i="2" s="1"/>
  <c r="X442" i="2" s="1"/>
  <c r="X444" i="2" s="1"/>
  <c r="X446" i="2" s="1"/>
  <c r="X448" i="2" s="1"/>
  <c r="X450" i="2" s="1"/>
  <c r="X452" i="2" s="1"/>
  <c r="Y438" i="2" a="1"/>
  <c r="Y438" i="2" s="1"/>
  <c r="Y439" i="2" s="1"/>
  <c r="Y442" i="2" s="1"/>
  <c r="Y444" i="2" s="1"/>
  <c r="Y446" i="2" s="1"/>
  <c r="Y448" i="2" s="1"/>
  <c r="Y450" i="2" s="1"/>
  <c r="Y452" i="2" s="1"/>
  <c r="Z438" i="2" a="1"/>
  <c r="Z438" i="2" s="1"/>
  <c r="Z439" i="2" s="1"/>
  <c r="Z442" i="2" s="1"/>
  <c r="Z444" i="2" s="1"/>
  <c r="Z446" i="2" s="1"/>
  <c r="Z448" i="2" s="1"/>
  <c r="Z450" i="2" s="1"/>
  <c r="Z452" i="2" s="1"/>
  <c r="AA438" i="2" a="1"/>
  <c r="AA438" i="2" s="1"/>
  <c r="AA439" i="2" s="1"/>
  <c r="AA442" i="2" s="1"/>
  <c r="AA444" i="2" s="1"/>
  <c r="AA446" i="2" s="1"/>
  <c r="AA448" i="2" s="1"/>
  <c r="AA450" i="2" s="1"/>
  <c r="AA452" i="2" s="1"/>
  <c r="AB438" i="2" a="1"/>
  <c r="AB438" i="2" s="1"/>
  <c r="AB439" i="2" s="1"/>
  <c r="AB442" i="2" s="1"/>
  <c r="AB444" i="2" s="1"/>
  <c r="AB446" i="2" s="1"/>
  <c r="AB448" i="2" s="1"/>
  <c r="AB450" i="2" s="1"/>
  <c r="AB452" i="2" s="1"/>
  <c r="AC438" i="2" a="1"/>
  <c r="AC438" i="2" s="1"/>
  <c r="AC439" i="2" s="1"/>
  <c r="AC442" i="2" s="1"/>
  <c r="AC444" i="2" s="1"/>
  <c r="AC446" i="2" s="1"/>
  <c r="AC448" i="2" s="1"/>
  <c r="AC450" i="2" s="1"/>
  <c r="AC452" i="2" s="1"/>
  <c r="AD438" i="2" a="1"/>
  <c r="AD438" i="2" s="1"/>
  <c r="AD439" i="2" s="1"/>
  <c r="AD442" i="2" s="1"/>
  <c r="AD444" i="2" s="1"/>
  <c r="AD446" i="2" s="1"/>
  <c r="AD448" i="2" s="1"/>
  <c r="AD450" i="2" s="1"/>
  <c r="AD452" i="2" s="1"/>
  <c r="AE438" i="2" a="1"/>
  <c r="AE438" i="2" s="1"/>
  <c r="AE439" i="2" s="1"/>
  <c r="AE442" i="2" s="1"/>
  <c r="AE444" i="2" s="1"/>
  <c r="AE446" i="2" s="1"/>
  <c r="AE448" i="2" s="1"/>
  <c r="AE450" i="2" s="1"/>
  <c r="AE452" i="2" s="1"/>
  <c r="AF438" i="2" a="1"/>
  <c r="AF438" i="2" s="1"/>
  <c r="AF439" i="2" s="1"/>
  <c r="AF442" i="2" s="1"/>
  <c r="AF444" i="2" s="1"/>
  <c r="AF446" i="2" s="1"/>
  <c r="AF448" i="2" s="1"/>
  <c r="AF450" i="2" s="1"/>
  <c r="AF452" i="2" s="1"/>
  <c r="AG438" i="2" a="1"/>
  <c r="AG438" i="2" s="1"/>
  <c r="AG439" i="2" s="1"/>
  <c r="AG442" i="2" s="1"/>
  <c r="AG444" i="2" s="1"/>
  <c r="AG446" i="2" s="1"/>
  <c r="AG448" i="2" s="1"/>
  <c r="AG450" i="2" s="1"/>
  <c r="AG452" i="2" s="1"/>
  <c r="AH438" i="2" a="1"/>
  <c r="AH438" i="2" s="1"/>
  <c r="AH439" i="2" s="1"/>
  <c r="AH442" i="2" s="1"/>
  <c r="AH444" i="2" s="1"/>
  <c r="AH446" i="2" s="1"/>
  <c r="AH448" i="2" s="1"/>
  <c r="AH450" i="2" s="1"/>
  <c r="AH452" i="2" s="1"/>
  <c r="AI438" i="2" a="1"/>
  <c r="AI438" i="2" s="1"/>
  <c r="AI439" i="2" s="1"/>
  <c r="AI442" i="2" s="1"/>
  <c r="AI444" i="2" s="1"/>
  <c r="AI446" i="2" s="1"/>
  <c r="AI448" i="2" s="1"/>
  <c r="AI450" i="2" s="1"/>
  <c r="AI452" i="2" s="1"/>
  <c r="P440" i="2"/>
  <c r="Q440" i="2"/>
  <c r="R440" i="2"/>
  <c r="S440" i="2"/>
  <c r="T440" i="2"/>
  <c r="U440" i="2"/>
  <c r="V440" i="2"/>
  <c r="W440" i="2"/>
  <c r="X440" i="2"/>
  <c r="Y440" i="2"/>
  <c r="Z440" i="2"/>
  <c r="AA440" i="2"/>
  <c r="AB440" i="2"/>
  <c r="AC440" i="2"/>
  <c r="AD440" i="2"/>
  <c r="AE440" i="2"/>
  <c r="AF440" i="2"/>
  <c r="AG440" i="2"/>
  <c r="AH440" i="2"/>
  <c r="AI440" i="2"/>
  <c r="P441" i="2"/>
  <c r="Q441" i="2"/>
  <c r="R441" i="2"/>
  <c r="S441" i="2"/>
  <c r="T441" i="2"/>
  <c r="U441" i="2"/>
  <c r="V441" i="2"/>
  <c r="W441" i="2"/>
  <c r="X441" i="2"/>
  <c r="Y441" i="2"/>
  <c r="Z441" i="2"/>
  <c r="AA441" i="2"/>
  <c r="AB441" i="2"/>
  <c r="AC441" i="2"/>
  <c r="AD441" i="2"/>
  <c r="AE441" i="2"/>
  <c r="AF441" i="2"/>
  <c r="AG441" i="2"/>
  <c r="AH441" i="2"/>
  <c r="AI441" i="2"/>
  <c r="P443" i="2"/>
  <c r="Q443" i="2"/>
  <c r="R443" i="2"/>
  <c r="S443" i="2"/>
  <c r="T443" i="2"/>
  <c r="U443" i="2"/>
  <c r="V443" i="2"/>
  <c r="W443" i="2"/>
  <c r="X443" i="2"/>
  <c r="Y443" i="2"/>
  <c r="Z443" i="2"/>
  <c r="AA443" i="2"/>
  <c r="AB443" i="2"/>
  <c r="AC443" i="2"/>
  <c r="AD443" i="2"/>
  <c r="AE443" i="2"/>
  <c r="AF443" i="2"/>
  <c r="AG443" i="2"/>
  <c r="AH443" i="2"/>
  <c r="AI443" i="2"/>
  <c r="P445" i="2"/>
  <c r="Q445" i="2"/>
  <c r="R445" i="2"/>
  <c r="S445" i="2"/>
  <c r="T445" i="2"/>
  <c r="U445" i="2"/>
  <c r="V445" i="2"/>
  <c r="W445" i="2"/>
  <c r="X445" i="2"/>
  <c r="Y445" i="2"/>
  <c r="Z445" i="2"/>
  <c r="AA445" i="2"/>
  <c r="AB445" i="2"/>
  <c r="AC445" i="2"/>
  <c r="AD445" i="2"/>
  <c r="AE445" i="2"/>
  <c r="AF445" i="2"/>
  <c r="AG445" i="2"/>
  <c r="AH445" i="2"/>
  <c r="AI445" i="2"/>
  <c r="P447" i="2"/>
  <c r="Q447" i="2"/>
  <c r="R447" i="2"/>
  <c r="S447" i="2"/>
  <c r="T447" i="2"/>
  <c r="U447" i="2"/>
  <c r="V447" i="2"/>
  <c r="W447" i="2"/>
  <c r="X447" i="2"/>
  <c r="Y447" i="2"/>
  <c r="Z447" i="2"/>
  <c r="AA447" i="2"/>
  <c r="AB447" i="2"/>
  <c r="AC447" i="2"/>
  <c r="AD447" i="2"/>
  <c r="AE447" i="2"/>
  <c r="AF447" i="2"/>
  <c r="AG447" i="2"/>
  <c r="AH447" i="2"/>
  <c r="AI447" i="2"/>
  <c r="P449" i="2"/>
  <c r="Q449" i="2"/>
  <c r="R449" i="2"/>
  <c r="S449" i="2"/>
  <c r="T449" i="2"/>
  <c r="U449" i="2"/>
  <c r="V449" i="2"/>
  <c r="W449" i="2"/>
  <c r="X449" i="2"/>
  <c r="Y449" i="2"/>
  <c r="Z449" i="2"/>
  <c r="AA449" i="2"/>
  <c r="AB449" i="2"/>
  <c r="AC449" i="2"/>
  <c r="AD449" i="2"/>
  <c r="AE449" i="2"/>
  <c r="AF449" i="2"/>
  <c r="AG449" i="2"/>
  <c r="AH449" i="2"/>
  <c r="AI449" i="2"/>
  <c r="P451" i="2"/>
  <c r="Q451" i="2"/>
  <c r="R451" i="2"/>
  <c r="S451" i="2"/>
  <c r="T451" i="2"/>
  <c r="U451" i="2"/>
  <c r="V451" i="2"/>
  <c r="W451" i="2"/>
  <c r="X451" i="2"/>
  <c r="Y451" i="2"/>
  <c r="Z451" i="2"/>
  <c r="AA451" i="2"/>
  <c r="AB451" i="2"/>
  <c r="AC451" i="2"/>
  <c r="AD451" i="2"/>
  <c r="AE451" i="2"/>
  <c r="AF451" i="2"/>
  <c r="AG451" i="2"/>
  <c r="AH451" i="2"/>
  <c r="AI451" i="2"/>
  <c r="P458" i="2" a="1"/>
  <c r="P458" i="2" s="1"/>
  <c r="Q458" i="2" a="1"/>
  <c r="Q458" i="2" s="1"/>
  <c r="Q459" i="2" s="1"/>
  <c r="Q462" i="2" s="1"/>
  <c r="Q464" i="2" s="1"/>
  <c r="Q466" i="2" s="1"/>
  <c r="Q468" i="2" s="1"/>
  <c r="Q470" i="2" s="1"/>
  <c r="Q472" i="2" s="1"/>
  <c r="R458" i="2" a="1"/>
  <c r="R458" i="2" s="1"/>
  <c r="R459" i="2" s="1"/>
  <c r="R462" i="2" s="1"/>
  <c r="R464" i="2" s="1"/>
  <c r="R466" i="2" s="1"/>
  <c r="R468" i="2" s="1"/>
  <c r="R470" i="2" s="1"/>
  <c r="R472" i="2" s="1"/>
  <c r="S458" i="2" a="1"/>
  <c r="S458" i="2" s="1"/>
  <c r="S459" i="2" s="1"/>
  <c r="S462" i="2" s="1"/>
  <c r="S464" i="2" s="1"/>
  <c r="S466" i="2" s="1"/>
  <c r="S468" i="2" s="1"/>
  <c r="S470" i="2" s="1"/>
  <c r="S472" i="2" s="1"/>
  <c r="T458" i="2" a="1"/>
  <c r="T458" i="2" s="1"/>
  <c r="T459" i="2" s="1"/>
  <c r="T462" i="2" s="1"/>
  <c r="T464" i="2" s="1"/>
  <c r="T466" i="2" s="1"/>
  <c r="T468" i="2" s="1"/>
  <c r="T470" i="2" s="1"/>
  <c r="T472" i="2" s="1"/>
  <c r="U458" i="2" a="1"/>
  <c r="U458" i="2" s="1"/>
  <c r="U459" i="2" s="1"/>
  <c r="U462" i="2" s="1"/>
  <c r="U464" i="2" s="1"/>
  <c r="U466" i="2" s="1"/>
  <c r="U468" i="2" s="1"/>
  <c r="U470" i="2" s="1"/>
  <c r="U472" i="2" s="1"/>
  <c r="V458" i="2" a="1"/>
  <c r="V458" i="2" s="1"/>
  <c r="V459" i="2" s="1"/>
  <c r="V462" i="2" s="1"/>
  <c r="V464" i="2" s="1"/>
  <c r="V466" i="2" s="1"/>
  <c r="V468" i="2" s="1"/>
  <c r="V470" i="2" s="1"/>
  <c r="V472" i="2" s="1"/>
  <c r="W458" i="2" a="1"/>
  <c r="W458" i="2" s="1"/>
  <c r="W459" i="2" s="1"/>
  <c r="W462" i="2" s="1"/>
  <c r="W464" i="2" s="1"/>
  <c r="W466" i="2" s="1"/>
  <c r="W468" i="2" s="1"/>
  <c r="W470" i="2" s="1"/>
  <c r="W472" i="2" s="1"/>
  <c r="X458" i="2" a="1"/>
  <c r="X458" i="2" s="1"/>
  <c r="X459" i="2" s="1"/>
  <c r="X462" i="2" s="1"/>
  <c r="X464" i="2" s="1"/>
  <c r="X466" i="2" s="1"/>
  <c r="X468" i="2" s="1"/>
  <c r="X470" i="2" s="1"/>
  <c r="X472" i="2" s="1"/>
  <c r="Y458" i="2" a="1"/>
  <c r="Y458" i="2" s="1"/>
  <c r="Y459" i="2" s="1"/>
  <c r="Y462" i="2" s="1"/>
  <c r="Y464" i="2" s="1"/>
  <c r="Y466" i="2" s="1"/>
  <c r="Y468" i="2" s="1"/>
  <c r="Y470" i="2" s="1"/>
  <c r="Y472" i="2" s="1"/>
  <c r="Z458" i="2" a="1"/>
  <c r="Z458" i="2" s="1"/>
  <c r="Z459" i="2" s="1"/>
  <c r="Z462" i="2" s="1"/>
  <c r="Z464" i="2" s="1"/>
  <c r="Z466" i="2" s="1"/>
  <c r="Z468" i="2" s="1"/>
  <c r="Z470" i="2" s="1"/>
  <c r="Z472" i="2" s="1"/>
  <c r="AA458" i="2" a="1"/>
  <c r="AA458" i="2" s="1"/>
  <c r="AA459" i="2" s="1"/>
  <c r="AA462" i="2" s="1"/>
  <c r="AA464" i="2" s="1"/>
  <c r="AA466" i="2" s="1"/>
  <c r="AA468" i="2" s="1"/>
  <c r="AA470" i="2" s="1"/>
  <c r="AA472" i="2" s="1"/>
  <c r="AB458" i="2" a="1"/>
  <c r="AB458" i="2" s="1"/>
  <c r="AB459" i="2" s="1"/>
  <c r="AB462" i="2" s="1"/>
  <c r="AB464" i="2" s="1"/>
  <c r="AB466" i="2" s="1"/>
  <c r="AB468" i="2" s="1"/>
  <c r="AB470" i="2" s="1"/>
  <c r="AB472" i="2" s="1"/>
  <c r="AC458" i="2" a="1"/>
  <c r="AC458" i="2" s="1"/>
  <c r="AC459" i="2" s="1"/>
  <c r="AC462" i="2" s="1"/>
  <c r="AC464" i="2" s="1"/>
  <c r="AC466" i="2" s="1"/>
  <c r="AC468" i="2" s="1"/>
  <c r="AC470" i="2" s="1"/>
  <c r="AC472" i="2" s="1"/>
  <c r="AD458" i="2" a="1"/>
  <c r="AD458" i="2" s="1"/>
  <c r="AD459" i="2" s="1"/>
  <c r="AD462" i="2" s="1"/>
  <c r="AD464" i="2" s="1"/>
  <c r="AD466" i="2" s="1"/>
  <c r="AD468" i="2" s="1"/>
  <c r="AD470" i="2" s="1"/>
  <c r="AD472" i="2" s="1"/>
  <c r="AE458" i="2" a="1"/>
  <c r="AE458" i="2" s="1"/>
  <c r="AE459" i="2" s="1"/>
  <c r="AE462" i="2" s="1"/>
  <c r="AE464" i="2" s="1"/>
  <c r="AE466" i="2" s="1"/>
  <c r="AE468" i="2" s="1"/>
  <c r="AE470" i="2" s="1"/>
  <c r="AE472" i="2" s="1"/>
  <c r="AF458" i="2" a="1"/>
  <c r="AF458" i="2" s="1"/>
  <c r="AF459" i="2" s="1"/>
  <c r="AF462" i="2" s="1"/>
  <c r="AF464" i="2" s="1"/>
  <c r="AF466" i="2" s="1"/>
  <c r="AF468" i="2" s="1"/>
  <c r="AF470" i="2" s="1"/>
  <c r="AF472" i="2" s="1"/>
  <c r="AG458" i="2" a="1"/>
  <c r="AG458" i="2" s="1"/>
  <c r="AG459" i="2" s="1"/>
  <c r="AG462" i="2" s="1"/>
  <c r="AG464" i="2" s="1"/>
  <c r="AG466" i="2" s="1"/>
  <c r="AG468" i="2" s="1"/>
  <c r="AG470" i="2" s="1"/>
  <c r="AG472" i="2" s="1"/>
  <c r="AH458" i="2" a="1"/>
  <c r="AH458" i="2" s="1"/>
  <c r="AH459" i="2" s="1"/>
  <c r="AH462" i="2" s="1"/>
  <c r="AH464" i="2" s="1"/>
  <c r="AH466" i="2" s="1"/>
  <c r="AH468" i="2" s="1"/>
  <c r="AH470" i="2" s="1"/>
  <c r="AH472" i="2" s="1"/>
  <c r="AI458" i="2" a="1"/>
  <c r="AI458" i="2" s="1"/>
  <c r="AI459" i="2" s="1"/>
  <c r="AI462" i="2" s="1"/>
  <c r="AI464" i="2" s="1"/>
  <c r="AI466" i="2" s="1"/>
  <c r="AI468" i="2" s="1"/>
  <c r="AI470" i="2" s="1"/>
  <c r="AI472" i="2" s="1"/>
  <c r="P460" i="2"/>
  <c r="Q460" i="2"/>
  <c r="R460" i="2"/>
  <c r="S460" i="2"/>
  <c r="T460" i="2"/>
  <c r="U460" i="2"/>
  <c r="V460" i="2"/>
  <c r="W460" i="2"/>
  <c r="X460" i="2"/>
  <c r="Y460" i="2"/>
  <c r="Z460" i="2"/>
  <c r="AA460" i="2"/>
  <c r="AB460" i="2"/>
  <c r="AC460" i="2"/>
  <c r="AD460" i="2"/>
  <c r="AE460" i="2"/>
  <c r="AF460" i="2"/>
  <c r="AG460" i="2"/>
  <c r="AH460" i="2"/>
  <c r="AI460" i="2"/>
  <c r="P461" i="2"/>
  <c r="Q461" i="2"/>
  <c r="R461" i="2"/>
  <c r="S461" i="2"/>
  <c r="T461" i="2"/>
  <c r="U461" i="2"/>
  <c r="V461" i="2"/>
  <c r="W461" i="2"/>
  <c r="X461" i="2"/>
  <c r="Y461" i="2"/>
  <c r="Z461" i="2"/>
  <c r="AA461" i="2"/>
  <c r="AB461" i="2"/>
  <c r="AC461" i="2"/>
  <c r="AD461" i="2"/>
  <c r="AE461" i="2"/>
  <c r="AF461" i="2"/>
  <c r="AG461" i="2"/>
  <c r="AH461" i="2"/>
  <c r="AI461" i="2"/>
  <c r="P463" i="2"/>
  <c r="Q463" i="2"/>
  <c r="R463" i="2"/>
  <c r="S463" i="2"/>
  <c r="T463" i="2"/>
  <c r="U463" i="2"/>
  <c r="V463" i="2"/>
  <c r="W463" i="2"/>
  <c r="X463" i="2"/>
  <c r="Y463" i="2"/>
  <c r="Z463" i="2"/>
  <c r="AA463" i="2"/>
  <c r="AB463" i="2"/>
  <c r="AC463" i="2"/>
  <c r="AD463" i="2"/>
  <c r="AE463" i="2"/>
  <c r="AF463" i="2"/>
  <c r="AG463" i="2"/>
  <c r="AH463" i="2"/>
  <c r="AI463" i="2"/>
  <c r="P465" i="2"/>
  <c r="Q465" i="2"/>
  <c r="R465" i="2"/>
  <c r="S465" i="2"/>
  <c r="T465" i="2"/>
  <c r="U465" i="2"/>
  <c r="V465" i="2"/>
  <c r="W465" i="2"/>
  <c r="X465" i="2"/>
  <c r="Y465" i="2"/>
  <c r="Z465" i="2"/>
  <c r="AA465" i="2"/>
  <c r="AB465" i="2"/>
  <c r="AC465" i="2"/>
  <c r="AD465" i="2"/>
  <c r="AE465" i="2"/>
  <c r="AF465" i="2"/>
  <c r="AG465" i="2"/>
  <c r="AH465" i="2"/>
  <c r="AI465" i="2"/>
  <c r="P467" i="2"/>
  <c r="Q467" i="2"/>
  <c r="R467" i="2"/>
  <c r="S467" i="2"/>
  <c r="T467" i="2"/>
  <c r="U467" i="2"/>
  <c r="V467" i="2"/>
  <c r="W467" i="2"/>
  <c r="X467" i="2"/>
  <c r="Y467" i="2"/>
  <c r="Z467" i="2"/>
  <c r="AA467" i="2"/>
  <c r="AB467" i="2"/>
  <c r="AC467" i="2"/>
  <c r="AD467" i="2"/>
  <c r="AE467" i="2"/>
  <c r="AF467" i="2"/>
  <c r="AG467" i="2"/>
  <c r="AH467" i="2"/>
  <c r="AI467" i="2"/>
  <c r="P469" i="2"/>
  <c r="Q469" i="2"/>
  <c r="R469" i="2"/>
  <c r="S469" i="2"/>
  <c r="T469" i="2"/>
  <c r="U469" i="2"/>
  <c r="V469" i="2"/>
  <c r="W469" i="2"/>
  <c r="X469" i="2"/>
  <c r="Y469" i="2"/>
  <c r="Z469" i="2"/>
  <c r="AA469" i="2"/>
  <c r="AB469" i="2"/>
  <c r="AC469" i="2"/>
  <c r="AD469" i="2"/>
  <c r="AE469" i="2"/>
  <c r="AF469" i="2"/>
  <c r="AG469" i="2"/>
  <c r="AH469" i="2"/>
  <c r="AI469" i="2"/>
  <c r="P471" i="2"/>
  <c r="Q471" i="2"/>
  <c r="R471" i="2"/>
  <c r="S471" i="2"/>
  <c r="T471" i="2"/>
  <c r="U471" i="2"/>
  <c r="V471" i="2"/>
  <c r="W471" i="2"/>
  <c r="X471" i="2"/>
  <c r="Y471" i="2"/>
  <c r="Z471" i="2"/>
  <c r="AA471" i="2"/>
  <c r="AB471" i="2"/>
  <c r="AC471" i="2"/>
  <c r="AD471" i="2"/>
  <c r="AE471" i="2"/>
  <c r="AF471" i="2"/>
  <c r="AG471" i="2"/>
  <c r="AH471" i="2"/>
  <c r="AI471" i="2"/>
  <c r="P478" i="2" a="1"/>
  <c r="P478" i="2" s="1"/>
  <c r="Q478" i="2" a="1"/>
  <c r="Q478" i="2" s="1"/>
  <c r="R478" i="2" a="1"/>
  <c r="R478" i="2" s="1"/>
  <c r="R479" i="2" s="1"/>
  <c r="R482" i="2" s="1"/>
  <c r="R484" i="2" s="1"/>
  <c r="R486" i="2" s="1"/>
  <c r="R488" i="2" s="1"/>
  <c r="R490" i="2" s="1"/>
  <c r="R492" i="2" s="1"/>
  <c r="S478" i="2" a="1"/>
  <c r="S478" i="2" s="1"/>
  <c r="S479" i="2" s="1"/>
  <c r="S482" i="2" s="1"/>
  <c r="S484" i="2" s="1"/>
  <c r="S486" i="2" s="1"/>
  <c r="S488" i="2" s="1"/>
  <c r="S490" i="2" s="1"/>
  <c r="S492" i="2" s="1"/>
  <c r="T478" i="2" a="1"/>
  <c r="T478" i="2" s="1"/>
  <c r="T479" i="2" s="1"/>
  <c r="T482" i="2" s="1"/>
  <c r="T484" i="2" s="1"/>
  <c r="T486" i="2" s="1"/>
  <c r="T488" i="2" s="1"/>
  <c r="T490" i="2" s="1"/>
  <c r="T492" i="2" s="1"/>
  <c r="U478" i="2" a="1"/>
  <c r="U478" i="2" s="1"/>
  <c r="U479" i="2" s="1"/>
  <c r="U482" i="2" s="1"/>
  <c r="U484" i="2" s="1"/>
  <c r="U486" i="2" s="1"/>
  <c r="U488" i="2" s="1"/>
  <c r="U490" i="2" s="1"/>
  <c r="U492" i="2" s="1"/>
  <c r="V478" i="2" a="1"/>
  <c r="V478" i="2" s="1"/>
  <c r="V479" i="2" s="1"/>
  <c r="V482" i="2" s="1"/>
  <c r="V484" i="2" s="1"/>
  <c r="V486" i="2" s="1"/>
  <c r="V488" i="2" s="1"/>
  <c r="V490" i="2" s="1"/>
  <c r="V492" i="2" s="1"/>
  <c r="W478" i="2" a="1"/>
  <c r="W478" i="2" s="1"/>
  <c r="W479" i="2" s="1"/>
  <c r="W482" i="2" s="1"/>
  <c r="W484" i="2" s="1"/>
  <c r="W486" i="2" s="1"/>
  <c r="W488" i="2" s="1"/>
  <c r="W490" i="2" s="1"/>
  <c r="W492" i="2" s="1"/>
  <c r="X478" i="2" a="1"/>
  <c r="X478" i="2" s="1"/>
  <c r="X479" i="2" s="1"/>
  <c r="X482" i="2" s="1"/>
  <c r="X484" i="2" s="1"/>
  <c r="X486" i="2" s="1"/>
  <c r="X488" i="2" s="1"/>
  <c r="X490" i="2" s="1"/>
  <c r="X492" i="2" s="1"/>
  <c r="Y478" i="2" a="1"/>
  <c r="Y478" i="2" s="1"/>
  <c r="Y479" i="2" s="1"/>
  <c r="Y482" i="2" s="1"/>
  <c r="Y484" i="2" s="1"/>
  <c r="Y486" i="2" s="1"/>
  <c r="Y488" i="2" s="1"/>
  <c r="Y490" i="2" s="1"/>
  <c r="Y492" i="2" s="1"/>
  <c r="Z478" i="2" a="1"/>
  <c r="Z478" i="2" s="1"/>
  <c r="Z479" i="2" s="1"/>
  <c r="Z482" i="2" s="1"/>
  <c r="Z484" i="2" s="1"/>
  <c r="Z486" i="2" s="1"/>
  <c r="Z488" i="2" s="1"/>
  <c r="Z490" i="2" s="1"/>
  <c r="Z492" i="2" s="1"/>
  <c r="AA478" i="2" a="1"/>
  <c r="AA478" i="2" s="1"/>
  <c r="AA479" i="2" s="1"/>
  <c r="AA482" i="2" s="1"/>
  <c r="AA484" i="2" s="1"/>
  <c r="AA486" i="2" s="1"/>
  <c r="AA488" i="2" s="1"/>
  <c r="AA490" i="2" s="1"/>
  <c r="AA492" i="2" s="1"/>
  <c r="AB478" i="2" a="1"/>
  <c r="AB478" i="2" s="1"/>
  <c r="AB479" i="2" s="1"/>
  <c r="AB482" i="2" s="1"/>
  <c r="AB484" i="2" s="1"/>
  <c r="AB486" i="2" s="1"/>
  <c r="AB488" i="2" s="1"/>
  <c r="AB490" i="2" s="1"/>
  <c r="AB492" i="2" s="1"/>
  <c r="AC478" i="2" a="1"/>
  <c r="AC478" i="2" s="1"/>
  <c r="AC479" i="2" s="1"/>
  <c r="AC482" i="2" s="1"/>
  <c r="AC484" i="2" s="1"/>
  <c r="AC486" i="2" s="1"/>
  <c r="AC488" i="2" s="1"/>
  <c r="AC490" i="2" s="1"/>
  <c r="AC492" i="2" s="1"/>
  <c r="AD478" i="2" a="1"/>
  <c r="AD478" i="2" s="1"/>
  <c r="AD479" i="2" s="1"/>
  <c r="AD482" i="2" s="1"/>
  <c r="AD484" i="2" s="1"/>
  <c r="AD486" i="2" s="1"/>
  <c r="AD488" i="2" s="1"/>
  <c r="AD490" i="2" s="1"/>
  <c r="AD492" i="2" s="1"/>
  <c r="AE478" i="2" a="1"/>
  <c r="AE478" i="2" s="1"/>
  <c r="AE479" i="2" s="1"/>
  <c r="AE482" i="2" s="1"/>
  <c r="AE484" i="2" s="1"/>
  <c r="AE486" i="2" s="1"/>
  <c r="AE488" i="2" s="1"/>
  <c r="AE490" i="2" s="1"/>
  <c r="AE492" i="2" s="1"/>
  <c r="AF478" i="2" a="1"/>
  <c r="AF478" i="2" s="1"/>
  <c r="AF479" i="2" s="1"/>
  <c r="AF482" i="2" s="1"/>
  <c r="AF484" i="2" s="1"/>
  <c r="AF486" i="2" s="1"/>
  <c r="AF488" i="2" s="1"/>
  <c r="AF490" i="2" s="1"/>
  <c r="AF492" i="2" s="1"/>
  <c r="AG478" i="2" a="1"/>
  <c r="AG478" i="2" s="1"/>
  <c r="AG479" i="2" s="1"/>
  <c r="AG482" i="2" s="1"/>
  <c r="AG484" i="2" s="1"/>
  <c r="AG486" i="2" s="1"/>
  <c r="AG488" i="2" s="1"/>
  <c r="AG490" i="2" s="1"/>
  <c r="AG492" i="2" s="1"/>
  <c r="AH478" i="2" a="1"/>
  <c r="AH478" i="2" s="1"/>
  <c r="AH479" i="2" s="1"/>
  <c r="AH482" i="2" s="1"/>
  <c r="AH484" i="2" s="1"/>
  <c r="AH486" i="2" s="1"/>
  <c r="AH488" i="2" s="1"/>
  <c r="AH490" i="2" s="1"/>
  <c r="AH492" i="2" s="1"/>
  <c r="AI478" i="2" a="1"/>
  <c r="AI478" i="2" s="1"/>
  <c r="AI479" i="2" s="1"/>
  <c r="AI482" i="2" s="1"/>
  <c r="AI484" i="2" s="1"/>
  <c r="AI486" i="2" s="1"/>
  <c r="AI488" i="2" s="1"/>
  <c r="AI490" i="2" s="1"/>
  <c r="AI492" i="2" s="1"/>
  <c r="P479" i="2"/>
  <c r="P482" i="2" s="1"/>
  <c r="P484" i="2" s="1"/>
  <c r="P486" i="2" s="1"/>
  <c r="P488" i="2" s="1"/>
  <c r="P490" i="2" s="1"/>
  <c r="P492" i="2" s="1"/>
  <c r="P480" i="2"/>
  <c r="Q480" i="2"/>
  <c r="R480" i="2"/>
  <c r="S480" i="2"/>
  <c r="T480" i="2"/>
  <c r="U480" i="2"/>
  <c r="V480" i="2"/>
  <c r="W480" i="2"/>
  <c r="X480" i="2"/>
  <c r="Y480" i="2"/>
  <c r="Z480" i="2"/>
  <c r="AA480" i="2"/>
  <c r="AB480" i="2"/>
  <c r="AC480" i="2"/>
  <c r="AD480" i="2"/>
  <c r="AE480" i="2"/>
  <c r="AF480" i="2"/>
  <c r="AG480" i="2"/>
  <c r="AH480" i="2"/>
  <c r="AI480" i="2"/>
  <c r="P481" i="2"/>
  <c r="Q481" i="2"/>
  <c r="R481" i="2"/>
  <c r="S481" i="2"/>
  <c r="T481" i="2"/>
  <c r="U481" i="2"/>
  <c r="V481" i="2"/>
  <c r="W481" i="2"/>
  <c r="X481" i="2"/>
  <c r="Y481" i="2"/>
  <c r="Z481" i="2"/>
  <c r="AA481" i="2"/>
  <c r="AB481" i="2"/>
  <c r="AC481" i="2"/>
  <c r="AD481" i="2"/>
  <c r="AE481" i="2"/>
  <c r="AF481" i="2"/>
  <c r="AG481" i="2"/>
  <c r="AH481" i="2"/>
  <c r="AI481" i="2"/>
  <c r="P483" i="2"/>
  <c r="Q483" i="2"/>
  <c r="R483" i="2"/>
  <c r="S483" i="2"/>
  <c r="T483" i="2"/>
  <c r="U483" i="2"/>
  <c r="V483" i="2"/>
  <c r="W483" i="2"/>
  <c r="X483" i="2"/>
  <c r="Y483" i="2"/>
  <c r="Z483" i="2"/>
  <c r="AA483" i="2"/>
  <c r="AB483" i="2"/>
  <c r="AC483" i="2"/>
  <c r="AD483" i="2"/>
  <c r="AE483" i="2"/>
  <c r="AF483" i="2"/>
  <c r="AG483" i="2"/>
  <c r="AH483" i="2"/>
  <c r="AI483" i="2"/>
  <c r="P485" i="2"/>
  <c r="Q485" i="2"/>
  <c r="R485" i="2"/>
  <c r="S485" i="2"/>
  <c r="T485" i="2"/>
  <c r="U485" i="2"/>
  <c r="V485" i="2"/>
  <c r="W485" i="2"/>
  <c r="X485" i="2"/>
  <c r="Y485" i="2"/>
  <c r="Z485" i="2"/>
  <c r="AA485" i="2"/>
  <c r="AB485" i="2"/>
  <c r="AC485" i="2"/>
  <c r="AD485" i="2"/>
  <c r="AE485" i="2"/>
  <c r="AF485" i="2"/>
  <c r="AG485" i="2"/>
  <c r="AH485" i="2"/>
  <c r="AI485" i="2"/>
  <c r="P487" i="2"/>
  <c r="Q487" i="2"/>
  <c r="R487" i="2"/>
  <c r="S487" i="2"/>
  <c r="T487" i="2"/>
  <c r="U487" i="2"/>
  <c r="V487" i="2"/>
  <c r="W487" i="2"/>
  <c r="X487" i="2"/>
  <c r="Y487" i="2"/>
  <c r="Z487" i="2"/>
  <c r="AA487" i="2"/>
  <c r="AB487" i="2"/>
  <c r="AC487" i="2"/>
  <c r="AD487" i="2"/>
  <c r="AE487" i="2"/>
  <c r="AF487" i="2"/>
  <c r="AG487" i="2"/>
  <c r="AH487" i="2"/>
  <c r="AI487" i="2"/>
  <c r="P489" i="2"/>
  <c r="Q489" i="2"/>
  <c r="R489" i="2"/>
  <c r="S489" i="2"/>
  <c r="T489" i="2"/>
  <c r="U489" i="2"/>
  <c r="V489" i="2"/>
  <c r="W489" i="2"/>
  <c r="X489" i="2"/>
  <c r="Y489" i="2"/>
  <c r="Z489" i="2"/>
  <c r="AA489" i="2"/>
  <c r="AB489" i="2"/>
  <c r="AC489" i="2"/>
  <c r="AD489" i="2"/>
  <c r="AE489" i="2"/>
  <c r="AF489" i="2"/>
  <c r="AG489" i="2"/>
  <c r="AH489" i="2"/>
  <c r="AI489" i="2"/>
  <c r="P491" i="2"/>
  <c r="Q491" i="2"/>
  <c r="R491" i="2"/>
  <c r="S491" i="2"/>
  <c r="T491" i="2"/>
  <c r="U491" i="2"/>
  <c r="V491" i="2"/>
  <c r="W491" i="2"/>
  <c r="X491" i="2"/>
  <c r="Y491" i="2"/>
  <c r="Z491" i="2"/>
  <c r="AA491" i="2"/>
  <c r="AB491" i="2"/>
  <c r="AC491" i="2"/>
  <c r="AD491" i="2"/>
  <c r="AE491" i="2"/>
  <c r="AF491" i="2"/>
  <c r="AG491" i="2"/>
  <c r="AH491" i="2"/>
  <c r="AI491" i="2"/>
  <c r="P498" i="2" a="1"/>
  <c r="P498" i="2" s="1"/>
  <c r="P499" i="2" s="1"/>
  <c r="P502" i="2" s="1"/>
  <c r="P504" i="2" s="1"/>
  <c r="P506" i="2" s="1"/>
  <c r="P508" i="2" s="1"/>
  <c r="P510" i="2" s="1"/>
  <c r="P512" i="2" s="1"/>
  <c r="Q498" i="2" a="1"/>
  <c r="Q498" i="2" s="1"/>
  <c r="R498" i="2" a="1"/>
  <c r="R498" i="2" s="1"/>
  <c r="R499" i="2" s="1"/>
  <c r="R502" i="2" s="1"/>
  <c r="R504" i="2" s="1"/>
  <c r="R506" i="2" s="1"/>
  <c r="R508" i="2" s="1"/>
  <c r="R510" i="2" s="1"/>
  <c r="R512" i="2" s="1"/>
  <c r="S498" i="2" a="1"/>
  <c r="S498" i="2" s="1"/>
  <c r="S499" i="2" s="1"/>
  <c r="S502" i="2" s="1"/>
  <c r="S504" i="2" s="1"/>
  <c r="S506" i="2" s="1"/>
  <c r="S508" i="2" s="1"/>
  <c r="S510" i="2" s="1"/>
  <c r="S512" i="2" s="1"/>
  <c r="T498" i="2" a="1"/>
  <c r="T498" i="2" s="1"/>
  <c r="T499" i="2" s="1"/>
  <c r="T502" i="2" s="1"/>
  <c r="T504" i="2" s="1"/>
  <c r="T506" i="2" s="1"/>
  <c r="T508" i="2" s="1"/>
  <c r="T510" i="2" s="1"/>
  <c r="T512" i="2" s="1"/>
  <c r="U498" i="2" a="1"/>
  <c r="U498" i="2" s="1"/>
  <c r="U499" i="2" s="1"/>
  <c r="U502" i="2" s="1"/>
  <c r="U504" i="2" s="1"/>
  <c r="U506" i="2" s="1"/>
  <c r="U508" i="2" s="1"/>
  <c r="U510" i="2" s="1"/>
  <c r="U512" i="2" s="1"/>
  <c r="V498" i="2" a="1"/>
  <c r="V498" i="2" s="1"/>
  <c r="V499" i="2" s="1"/>
  <c r="V502" i="2" s="1"/>
  <c r="V504" i="2" s="1"/>
  <c r="V506" i="2" s="1"/>
  <c r="V508" i="2" s="1"/>
  <c r="V510" i="2" s="1"/>
  <c r="V512" i="2" s="1"/>
  <c r="W498" i="2" a="1"/>
  <c r="W498" i="2" s="1"/>
  <c r="W499" i="2" s="1"/>
  <c r="W502" i="2" s="1"/>
  <c r="W504" i="2" s="1"/>
  <c r="W506" i="2" s="1"/>
  <c r="W508" i="2" s="1"/>
  <c r="W510" i="2" s="1"/>
  <c r="W512" i="2" s="1"/>
  <c r="X498" i="2" a="1"/>
  <c r="X498" i="2" s="1"/>
  <c r="X499" i="2" s="1"/>
  <c r="X502" i="2" s="1"/>
  <c r="X504" i="2" s="1"/>
  <c r="X506" i="2" s="1"/>
  <c r="X508" i="2" s="1"/>
  <c r="X510" i="2" s="1"/>
  <c r="X512" i="2" s="1"/>
  <c r="Y498" i="2" a="1"/>
  <c r="Y498" i="2" s="1"/>
  <c r="Y499" i="2" s="1"/>
  <c r="Y502" i="2" s="1"/>
  <c r="Y504" i="2" s="1"/>
  <c r="Y506" i="2" s="1"/>
  <c r="Y508" i="2" s="1"/>
  <c r="Y510" i="2" s="1"/>
  <c r="Y512" i="2" s="1"/>
  <c r="Z498" i="2" a="1"/>
  <c r="Z498" i="2" s="1"/>
  <c r="Z499" i="2" s="1"/>
  <c r="Z502" i="2" s="1"/>
  <c r="Z504" i="2" s="1"/>
  <c r="Z506" i="2" s="1"/>
  <c r="Z508" i="2" s="1"/>
  <c r="Z510" i="2" s="1"/>
  <c r="Z512" i="2" s="1"/>
  <c r="AA498" i="2" a="1"/>
  <c r="AA498" i="2" s="1"/>
  <c r="AA499" i="2" s="1"/>
  <c r="AA502" i="2" s="1"/>
  <c r="AA504" i="2" s="1"/>
  <c r="AA506" i="2" s="1"/>
  <c r="AA508" i="2" s="1"/>
  <c r="AA510" i="2" s="1"/>
  <c r="AA512" i="2" s="1"/>
  <c r="AB498" i="2" a="1"/>
  <c r="AB498" i="2" s="1"/>
  <c r="AB499" i="2" s="1"/>
  <c r="AB502" i="2" s="1"/>
  <c r="AB504" i="2" s="1"/>
  <c r="AB506" i="2" s="1"/>
  <c r="AB508" i="2" s="1"/>
  <c r="AB510" i="2" s="1"/>
  <c r="AB512" i="2" s="1"/>
  <c r="AC498" i="2" a="1"/>
  <c r="AC498" i="2" s="1"/>
  <c r="AC499" i="2" s="1"/>
  <c r="AC502" i="2" s="1"/>
  <c r="AC504" i="2" s="1"/>
  <c r="AC506" i="2" s="1"/>
  <c r="AC508" i="2" s="1"/>
  <c r="AC510" i="2" s="1"/>
  <c r="AC512" i="2" s="1"/>
  <c r="AD498" i="2" a="1"/>
  <c r="AD498" i="2" s="1"/>
  <c r="AD499" i="2" s="1"/>
  <c r="AD502" i="2" s="1"/>
  <c r="AD504" i="2" s="1"/>
  <c r="AD506" i="2" s="1"/>
  <c r="AD508" i="2" s="1"/>
  <c r="AD510" i="2" s="1"/>
  <c r="AD512" i="2" s="1"/>
  <c r="AE498" i="2" a="1"/>
  <c r="AE498" i="2" s="1"/>
  <c r="AE499" i="2" s="1"/>
  <c r="AE502" i="2" s="1"/>
  <c r="AE504" i="2" s="1"/>
  <c r="AE506" i="2" s="1"/>
  <c r="AE508" i="2" s="1"/>
  <c r="AE510" i="2" s="1"/>
  <c r="AE512" i="2" s="1"/>
  <c r="AF498" i="2" a="1"/>
  <c r="AF498" i="2" s="1"/>
  <c r="AF499" i="2" s="1"/>
  <c r="AF502" i="2" s="1"/>
  <c r="AF504" i="2" s="1"/>
  <c r="AF506" i="2" s="1"/>
  <c r="AF508" i="2" s="1"/>
  <c r="AF510" i="2" s="1"/>
  <c r="AF512" i="2" s="1"/>
  <c r="AG498" i="2" a="1"/>
  <c r="AG498" i="2" s="1"/>
  <c r="AG499" i="2" s="1"/>
  <c r="AG502" i="2" s="1"/>
  <c r="AG504" i="2" s="1"/>
  <c r="AG506" i="2" s="1"/>
  <c r="AG508" i="2" s="1"/>
  <c r="AG510" i="2" s="1"/>
  <c r="AG512" i="2" s="1"/>
  <c r="AH498" i="2" a="1"/>
  <c r="AH498" i="2" s="1"/>
  <c r="AH499" i="2" s="1"/>
  <c r="AH502" i="2" s="1"/>
  <c r="AH504" i="2" s="1"/>
  <c r="AH506" i="2" s="1"/>
  <c r="AH508" i="2" s="1"/>
  <c r="AH510" i="2" s="1"/>
  <c r="AH512" i="2" s="1"/>
  <c r="AI498" i="2" a="1"/>
  <c r="AI498" i="2" s="1"/>
  <c r="AI499" i="2" s="1"/>
  <c r="AI502" i="2" s="1"/>
  <c r="AI504" i="2" s="1"/>
  <c r="AI506" i="2" s="1"/>
  <c r="AI508" i="2" s="1"/>
  <c r="AI510" i="2" s="1"/>
  <c r="AI512" i="2" s="1"/>
  <c r="P500" i="2"/>
  <c r="Q500" i="2"/>
  <c r="R500" i="2"/>
  <c r="S500" i="2"/>
  <c r="T500" i="2"/>
  <c r="U500" i="2"/>
  <c r="V500" i="2"/>
  <c r="W500" i="2"/>
  <c r="X500" i="2"/>
  <c r="Y500" i="2"/>
  <c r="Z500" i="2"/>
  <c r="AA500" i="2"/>
  <c r="AB500" i="2"/>
  <c r="AC500" i="2"/>
  <c r="AD500" i="2"/>
  <c r="AE500" i="2"/>
  <c r="AF500" i="2"/>
  <c r="AG500" i="2"/>
  <c r="AH500" i="2"/>
  <c r="AI500" i="2"/>
  <c r="P501" i="2"/>
  <c r="Q501" i="2"/>
  <c r="R501" i="2"/>
  <c r="S501" i="2"/>
  <c r="T501" i="2"/>
  <c r="U501" i="2"/>
  <c r="V501" i="2"/>
  <c r="W501" i="2"/>
  <c r="X501" i="2"/>
  <c r="Y501" i="2"/>
  <c r="Z501" i="2"/>
  <c r="AA501" i="2"/>
  <c r="AB501" i="2"/>
  <c r="AC501" i="2"/>
  <c r="AD501" i="2"/>
  <c r="AE501" i="2"/>
  <c r="AF501" i="2"/>
  <c r="AG501" i="2"/>
  <c r="AH501" i="2"/>
  <c r="AI501" i="2"/>
  <c r="P503" i="2"/>
  <c r="Q503" i="2"/>
  <c r="R503" i="2"/>
  <c r="S503" i="2"/>
  <c r="T503" i="2"/>
  <c r="U503" i="2"/>
  <c r="V503" i="2"/>
  <c r="W503" i="2"/>
  <c r="X503" i="2"/>
  <c r="Y503" i="2"/>
  <c r="Z503" i="2"/>
  <c r="AA503" i="2"/>
  <c r="AB503" i="2"/>
  <c r="AC503" i="2"/>
  <c r="AD503" i="2"/>
  <c r="AE503" i="2"/>
  <c r="AF503" i="2"/>
  <c r="AG503" i="2"/>
  <c r="AH503" i="2"/>
  <c r="AI503" i="2"/>
  <c r="P505" i="2"/>
  <c r="Q505" i="2"/>
  <c r="R505" i="2"/>
  <c r="S505" i="2"/>
  <c r="T505" i="2"/>
  <c r="U505" i="2"/>
  <c r="V505" i="2"/>
  <c r="W505" i="2"/>
  <c r="X505" i="2"/>
  <c r="Y505" i="2"/>
  <c r="Z505" i="2"/>
  <c r="AA505" i="2"/>
  <c r="AB505" i="2"/>
  <c r="AC505" i="2"/>
  <c r="AD505" i="2"/>
  <c r="AE505" i="2"/>
  <c r="AF505" i="2"/>
  <c r="AG505" i="2"/>
  <c r="AH505" i="2"/>
  <c r="AI505" i="2"/>
  <c r="P507" i="2"/>
  <c r="Q507" i="2"/>
  <c r="R507" i="2"/>
  <c r="S507" i="2"/>
  <c r="T507" i="2"/>
  <c r="U507" i="2"/>
  <c r="V507" i="2"/>
  <c r="W507" i="2"/>
  <c r="X507" i="2"/>
  <c r="Y507" i="2"/>
  <c r="Z507" i="2"/>
  <c r="AA507" i="2"/>
  <c r="AB507" i="2"/>
  <c r="AC507" i="2"/>
  <c r="AD507" i="2"/>
  <c r="AE507" i="2"/>
  <c r="AF507" i="2"/>
  <c r="AG507" i="2"/>
  <c r="AH507" i="2"/>
  <c r="AI507" i="2"/>
  <c r="P509" i="2"/>
  <c r="Q509" i="2"/>
  <c r="R509" i="2"/>
  <c r="S509" i="2"/>
  <c r="T509" i="2"/>
  <c r="U509" i="2"/>
  <c r="V509" i="2"/>
  <c r="W509" i="2"/>
  <c r="X509" i="2"/>
  <c r="Y509" i="2"/>
  <c r="Z509" i="2"/>
  <c r="AA509" i="2"/>
  <c r="AB509" i="2"/>
  <c r="AC509" i="2"/>
  <c r="AD509" i="2"/>
  <c r="AE509" i="2"/>
  <c r="AF509" i="2"/>
  <c r="AG509" i="2"/>
  <c r="AH509" i="2"/>
  <c r="AI509" i="2"/>
  <c r="P511" i="2"/>
  <c r="Q511" i="2"/>
  <c r="R511" i="2"/>
  <c r="S511" i="2"/>
  <c r="T511" i="2"/>
  <c r="U511" i="2"/>
  <c r="V511" i="2"/>
  <c r="W511" i="2"/>
  <c r="X511" i="2"/>
  <c r="Y511" i="2"/>
  <c r="Z511" i="2"/>
  <c r="AA511" i="2"/>
  <c r="AB511" i="2"/>
  <c r="AC511" i="2"/>
  <c r="AD511" i="2"/>
  <c r="AE511" i="2"/>
  <c r="AF511" i="2"/>
  <c r="AG511" i="2"/>
  <c r="AH511" i="2"/>
  <c r="AI511" i="2"/>
  <c r="P518" i="2" a="1"/>
  <c r="P518" i="2" s="1"/>
  <c r="Q518" i="2" a="1"/>
  <c r="Q518" i="2" s="1"/>
  <c r="Q519" i="2" s="1"/>
  <c r="Q522" i="2" s="1"/>
  <c r="Q524" i="2" s="1"/>
  <c r="Q526" i="2" s="1"/>
  <c r="Q528" i="2" s="1"/>
  <c r="Q530" i="2" s="1"/>
  <c r="Q532" i="2" s="1"/>
  <c r="R518" i="2" a="1"/>
  <c r="R518" i="2" s="1"/>
  <c r="R519" i="2" s="1"/>
  <c r="R522" i="2" s="1"/>
  <c r="R524" i="2" s="1"/>
  <c r="R526" i="2" s="1"/>
  <c r="R528" i="2" s="1"/>
  <c r="R530" i="2" s="1"/>
  <c r="R532" i="2" s="1"/>
  <c r="S518" i="2" a="1"/>
  <c r="S518" i="2" s="1"/>
  <c r="S519" i="2" s="1"/>
  <c r="S522" i="2" s="1"/>
  <c r="S524" i="2" s="1"/>
  <c r="S526" i="2" s="1"/>
  <c r="S528" i="2" s="1"/>
  <c r="S530" i="2" s="1"/>
  <c r="S532" i="2" s="1"/>
  <c r="T518" i="2" a="1"/>
  <c r="T518" i="2" s="1"/>
  <c r="T519" i="2" s="1"/>
  <c r="T522" i="2" s="1"/>
  <c r="T524" i="2" s="1"/>
  <c r="T526" i="2" s="1"/>
  <c r="T528" i="2" s="1"/>
  <c r="T530" i="2" s="1"/>
  <c r="T532" i="2" s="1"/>
  <c r="U518" i="2" a="1"/>
  <c r="U518" i="2" s="1"/>
  <c r="U519" i="2" s="1"/>
  <c r="U522" i="2" s="1"/>
  <c r="U524" i="2" s="1"/>
  <c r="U526" i="2" s="1"/>
  <c r="U528" i="2" s="1"/>
  <c r="U530" i="2" s="1"/>
  <c r="U532" i="2" s="1"/>
  <c r="V518" i="2" a="1"/>
  <c r="V518" i="2" s="1"/>
  <c r="V519" i="2" s="1"/>
  <c r="V522" i="2" s="1"/>
  <c r="V524" i="2" s="1"/>
  <c r="V526" i="2" s="1"/>
  <c r="V528" i="2" s="1"/>
  <c r="V530" i="2" s="1"/>
  <c r="V532" i="2" s="1"/>
  <c r="W518" i="2" a="1"/>
  <c r="W518" i="2" s="1"/>
  <c r="W519" i="2" s="1"/>
  <c r="W522" i="2" s="1"/>
  <c r="W524" i="2" s="1"/>
  <c r="W526" i="2" s="1"/>
  <c r="W528" i="2" s="1"/>
  <c r="W530" i="2" s="1"/>
  <c r="W532" i="2" s="1"/>
  <c r="X518" i="2" a="1"/>
  <c r="X518" i="2" s="1"/>
  <c r="X519" i="2" s="1"/>
  <c r="X522" i="2" s="1"/>
  <c r="X524" i="2" s="1"/>
  <c r="X526" i="2" s="1"/>
  <c r="X528" i="2" s="1"/>
  <c r="X530" i="2" s="1"/>
  <c r="X532" i="2" s="1"/>
  <c r="Y518" i="2" a="1"/>
  <c r="Y518" i="2" s="1"/>
  <c r="Y519" i="2" s="1"/>
  <c r="Y522" i="2" s="1"/>
  <c r="Y524" i="2" s="1"/>
  <c r="Y526" i="2" s="1"/>
  <c r="Y528" i="2" s="1"/>
  <c r="Y530" i="2" s="1"/>
  <c r="Y532" i="2" s="1"/>
  <c r="Z518" i="2" a="1"/>
  <c r="Z518" i="2" s="1"/>
  <c r="Z519" i="2" s="1"/>
  <c r="Z522" i="2" s="1"/>
  <c r="Z524" i="2" s="1"/>
  <c r="Z526" i="2" s="1"/>
  <c r="Z528" i="2" s="1"/>
  <c r="Z530" i="2" s="1"/>
  <c r="Z532" i="2" s="1"/>
  <c r="AA518" i="2" a="1"/>
  <c r="AA518" i="2" s="1"/>
  <c r="AA519" i="2" s="1"/>
  <c r="AA522" i="2" s="1"/>
  <c r="AA524" i="2" s="1"/>
  <c r="AA526" i="2" s="1"/>
  <c r="AA528" i="2" s="1"/>
  <c r="AA530" i="2" s="1"/>
  <c r="AA532" i="2" s="1"/>
  <c r="AB518" i="2" a="1"/>
  <c r="AB518" i="2" s="1"/>
  <c r="AB519" i="2" s="1"/>
  <c r="AB522" i="2" s="1"/>
  <c r="AB524" i="2" s="1"/>
  <c r="AB526" i="2" s="1"/>
  <c r="AB528" i="2" s="1"/>
  <c r="AB530" i="2" s="1"/>
  <c r="AB532" i="2" s="1"/>
  <c r="AC518" i="2" a="1"/>
  <c r="AC518" i="2" s="1"/>
  <c r="AC519" i="2" s="1"/>
  <c r="AC522" i="2" s="1"/>
  <c r="AC524" i="2" s="1"/>
  <c r="AC526" i="2" s="1"/>
  <c r="AC528" i="2" s="1"/>
  <c r="AC530" i="2" s="1"/>
  <c r="AC532" i="2" s="1"/>
  <c r="AD518" i="2" a="1"/>
  <c r="AD518" i="2" s="1"/>
  <c r="AD519" i="2" s="1"/>
  <c r="AD522" i="2" s="1"/>
  <c r="AD524" i="2" s="1"/>
  <c r="AD526" i="2" s="1"/>
  <c r="AD528" i="2" s="1"/>
  <c r="AD530" i="2" s="1"/>
  <c r="AD532" i="2" s="1"/>
  <c r="AE518" i="2" a="1"/>
  <c r="AE518" i="2" s="1"/>
  <c r="AE519" i="2" s="1"/>
  <c r="AE522" i="2" s="1"/>
  <c r="AE524" i="2" s="1"/>
  <c r="AE526" i="2" s="1"/>
  <c r="AE528" i="2" s="1"/>
  <c r="AE530" i="2" s="1"/>
  <c r="AE532" i="2" s="1"/>
  <c r="AF518" i="2" a="1"/>
  <c r="AF518" i="2" s="1"/>
  <c r="AF519" i="2" s="1"/>
  <c r="AF522" i="2" s="1"/>
  <c r="AF524" i="2" s="1"/>
  <c r="AF526" i="2" s="1"/>
  <c r="AF528" i="2" s="1"/>
  <c r="AF530" i="2" s="1"/>
  <c r="AF532" i="2" s="1"/>
  <c r="AG518" i="2" a="1"/>
  <c r="AG518" i="2" s="1"/>
  <c r="AG519" i="2" s="1"/>
  <c r="AG522" i="2" s="1"/>
  <c r="AG524" i="2" s="1"/>
  <c r="AG526" i="2" s="1"/>
  <c r="AG528" i="2" s="1"/>
  <c r="AG530" i="2" s="1"/>
  <c r="AG532" i="2" s="1"/>
  <c r="AH518" i="2" a="1"/>
  <c r="AH518" i="2" s="1"/>
  <c r="AH519" i="2" s="1"/>
  <c r="AH522" i="2" s="1"/>
  <c r="AH524" i="2" s="1"/>
  <c r="AH526" i="2" s="1"/>
  <c r="AH528" i="2" s="1"/>
  <c r="AH530" i="2" s="1"/>
  <c r="AH532" i="2" s="1"/>
  <c r="AI518" i="2" a="1"/>
  <c r="AI518" i="2" s="1"/>
  <c r="AI519" i="2" s="1"/>
  <c r="AI522" i="2" s="1"/>
  <c r="AI524" i="2" s="1"/>
  <c r="AI526" i="2" s="1"/>
  <c r="AI528" i="2" s="1"/>
  <c r="AI530" i="2" s="1"/>
  <c r="AI532" i="2" s="1"/>
  <c r="P520" i="2"/>
  <c r="Q520" i="2"/>
  <c r="R520" i="2"/>
  <c r="S520" i="2"/>
  <c r="T520" i="2"/>
  <c r="U520" i="2"/>
  <c r="V520" i="2"/>
  <c r="W520" i="2"/>
  <c r="X520" i="2"/>
  <c r="Y520" i="2"/>
  <c r="Z520" i="2"/>
  <c r="AA520" i="2"/>
  <c r="AB520" i="2"/>
  <c r="AC520" i="2"/>
  <c r="AD520" i="2"/>
  <c r="AE520" i="2"/>
  <c r="AF520" i="2"/>
  <c r="AG520" i="2"/>
  <c r="AH520" i="2"/>
  <c r="AI520" i="2"/>
  <c r="P521" i="2"/>
  <c r="Q521" i="2"/>
  <c r="R521" i="2"/>
  <c r="S521" i="2"/>
  <c r="T521" i="2"/>
  <c r="U521" i="2"/>
  <c r="V521" i="2"/>
  <c r="W521" i="2"/>
  <c r="X521" i="2"/>
  <c r="Y521" i="2"/>
  <c r="Z521" i="2"/>
  <c r="AA521" i="2"/>
  <c r="AB521" i="2"/>
  <c r="AC521" i="2"/>
  <c r="AD521" i="2"/>
  <c r="AE521" i="2"/>
  <c r="AF521" i="2"/>
  <c r="AG521" i="2"/>
  <c r="AH521" i="2"/>
  <c r="AI521" i="2"/>
  <c r="P523" i="2"/>
  <c r="Q523" i="2"/>
  <c r="R523" i="2"/>
  <c r="S523" i="2"/>
  <c r="T523" i="2"/>
  <c r="U523" i="2"/>
  <c r="V523" i="2"/>
  <c r="W523" i="2"/>
  <c r="X523" i="2"/>
  <c r="Y523" i="2"/>
  <c r="Z523" i="2"/>
  <c r="AA523" i="2"/>
  <c r="AB523" i="2"/>
  <c r="AC523" i="2"/>
  <c r="AD523" i="2"/>
  <c r="AE523" i="2"/>
  <c r="AF523" i="2"/>
  <c r="AG523" i="2"/>
  <c r="AH523" i="2"/>
  <c r="AI523" i="2"/>
  <c r="P525" i="2"/>
  <c r="Q525" i="2"/>
  <c r="R525" i="2"/>
  <c r="S525" i="2"/>
  <c r="T525" i="2"/>
  <c r="U525" i="2"/>
  <c r="V525" i="2"/>
  <c r="W525" i="2"/>
  <c r="X525" i="2"/>
  <c r="Y525" i="2"/>
  <c r="Z525" i="2"/>
  <c r="AA525" i="2"/>
  <c r="AB525" i="2"/>
  <c r="AC525" i="2"/>
  <c r="AD525" i="2"/>
  <c r="AE525" i="2"/>
  <c r="AF525" i="2"/>
  <c r="AG525" i="2"/>
  <c r="AH525" i="2"/>
  <c r="AI525" i="2"/>
  <c r="P527" i="2"/>
  <c r="Q527" i="2"/>
  <c r="R527" i="2"/>
  <c r="S527" i="2"/>
  <c r="T527" i="2"/>
  <c r="U527" i="2"/>
  <c r="V527" i="2"/>
  <c r="W527" i="2"/>
  <c r="X527" i="2"/>
  <c r="Y527" i="2"/>
  <c r="Z527" i="2"/>
  <c r="AA527" i="2"/>
  <c r="AB527" i="2"/>
  <c r="AC527" i="2"/>
  <c r="AD527" i="2"/>
  <c r="AE527" i="2"/>
  <c r="AF527" i="2"/>
  <c r="AG527" i="2"/>
  <c r="AH527" i="2"/>
  <c r="AI527" i="2"/>
  <c r="P529" i="2"/>
  <c r="Q529" i="2"/>
  <c r="R529" i="2"/>
  <c r="S529" i="2"/>
  <c r="T529" i="2"/>
  <c r="U529" i="2"/>
  <c r="V529" i="2"/>
  <c r="W529" i="2"/>
  <c r="X529" i="2"/>
  <c r="Y529" i="2"/>
  <c r="Z529" i="2"/>
  <c r="AA529" i="2"/>
  <c r="AB529" i="2"/>
  <c r="AC529" i="2"/>
  <c r="AD529" i="2"/>
  <c r="AE529" i="2"/>
  <c r="AF529" i="2"/>
  <c r="AG529" i="2"/>
  <c r="AH529" i="2"/>
  <c r="AI529" i="2"/>
  <c r="P531" i="2"/>
  <c r="Q531" i="2"/>
  <c r="R531" i="2"/>
  <c r="S531" i="2"/>
  <c r="T531" i="2"/>
  <c r="U531" i="2"/>
  <c r="V531" i="2"/>
  <c r="W531" i="2"/>
  <c r="X531" i="2"/>
  <c r="Y531" i="2"/>
  <c r="Z531" i="2"/>
  <c r="AA531" i="2"/>
  <c r="AB531" i="2"/>
  <c r="AC531" i="2"/>
  <c r="AD531" i="2"/>
  <c r="AE531" i="2"/>
  <c r="AF531" i="2"/>
  <c r="AG531" i="2"/>
  <c r="AH531" i="2"/>
  <c r="AI531" i="2"/>
  <c r="P538" i="2" a="1"/>
  <c r="P538" i="2" s="1"/>
  <c r="Q538" i="2" a="1"/>
  <c r="Q538" i="2" s="1"/>
  <c r="Q539" i="2" s="1"/>
  <c r="Q542" i="2" s="1"/>
  <c r="Q544" i="2" s="1"/>
  <c r="Q546" i="2" s="1"/>
  <c r="Q548" i="2" s="1"/>
  <c r="Q550" i="2" s="1"/>
  <c r="Q552" i="2" s="1"/>
  <c r="R538" i="2" a="1"/>
  <c r="R538" i="2" s="1"/>
  <c r="R539" i="2" s="1"/>
  <c r="R542" i="2" s="1"/>
  <c r="R544" i="2" s="1"/>
  <c r="R546" i="2" s="1"/>
  <c r="R548" i="2" s="1"/>
  <c r="R550" i="2" s="1"/>
  <c r="R552" i="2" s="1"/>
  <c r="S538" i="2" a="1"/>
  <c r="S538" i="2" s="1"/>
  <c r="S539" i="2" s="1"/>
  <c r="S542" i="2" s="1"/>
  <c r="S544" i="2" s="1"/>
  <c r="S546" i="2" s="1"/>
  <c r="S548" i="2" s="1"/>
  <c r="S550" i="2" s="1"/>
  <c r="S552" i="2" s="1"/>
  <c r="T538" i="2" a="1"/>
  <c r="T538" i="2" s="1"/>
  <c r="T539" i="2" s="1"/>
  <c r="T542" i="2" s="1"/>
  <c r="T544" i="2" s="1"/>
  <c r="T546" i="2" s="1"/>
  <c r="T548" i="2" s="1"/>
  <c r="T550" i="2" s="1"/>
  <c r="T552" i="2" s="1"/>
  <c r="U538" i="2" a="1"/>
  <c r="U538" i="2" s="1"/>
  <c r="U539" i="2" s="1"/>
  <c r="U542" i="2" s="1"/>
  <c r="U544" i="2" s="1"/>
  <c r="U546" i="2" s="1"/>
  <c r="U548" i="2" s="1"/>
  <c r="U550" i="2" s="1"/>
  <c r="U552" i="2" s="1"/>
  <c r="V538" i="2" a="1"/>
  <c r="V538" i="2" s="1"/>
  <c r="V539" i="2" s="1"/>
  <c r="V542" i="2" s="1"/>
  <c r="V544" i="2" s="1"/>
  <c r="V546" i="2" s="1"/>
  <c r="V548" i="2" s="1"/>
  <c r="V550" i="2" s="1"/>
  <c r="V552" i="2" s="1"/>
  <c r="W538" i="2" a="1"/>
  <c r="W538" i="2" s="1"/>
  <c r="W539" i="2" s="1"/>
  <c r="W542" i="2" s="1"/>
  <c r="W544" i="2" s="1"/>
  <c r="W546" i="2" s="1"/>
  <c r="W548" i="2" s="1"/>
  <c r="W550" i="2" s="1"/>
  <c r="W552" i="2" s="1"/>
  <c r="X538" i="2" a="1"/>
  <c r="X538" i="2" s="1"/>
  <c r="X539" i="2" s="1"/>
  <c r="X542" i="2" s="1"/>
  <c r="X544" i="2" s="1"/>
  <c r="X546" i="2" s="1"/>
  <c r="X548" i="2" s="1"/>
  <c r="X550" i="2" s="1"/>
  <c r="X552" i="2" s="1"/>
  <c r="Y538" i="2" a="1"/>
  <c r="Y538" i="2" s="1"/>
  <c r="Y539" i="2" s="1"/>
  <c r="Y542" i="2" s="1"/>
  <c r="Y544" i="2" s="1"/>
  <c r="Y546" i="2" s="1"/>
  <c r="Y548" i="2" s="1"/>
  <c r="Y550" i="2" s="1"/>
  <c r="Y552" i="2" s="1"/>
  <c r="Z538" i="2" a="1"/>
  <c r="Z538" i="2" s="1"/>
  <c r="Z539" i="2" s="1"/>
  <c r="Z542" i="2" s="1"/>
  <c r="Z544" i="2" s="1"/>
  <c r="Z546" i="2" s="1"/>
  <c r="Z548" i="2" s="1"/>
  <c r="Z550" i="2" s="1"/>
  <c r="Z552" i="2" s="1"/>
  <c r="AA538" i="2" a="1"/>
  <c r="AA538" i="2" s="1"/>
  <c r="AA539" i="2" s="1"/>
  <c r="AA542" i="2" s="1"/>
  <c r="AA544" i="2" s="1"/>
  <c r="AA546" i="2" s="1"/>
  <c r="AA548" i="2" s="1"/>
  <c r="AA550" i="2" s="1"/>
  <c r="AA552" i="2" s="1"/>
  <c r="AB538" i="2" a="1"/>
  <c r="AB538" i="2" s="1"/>
  <c r="AB539" i="2" s="1"/>
  <c r="AB542" i="2" s="1"/>
  <c r="AB544" i="2" s="1"/>
  <c r="AB546" i="2" s="1"/>
  <c r="AB548" i="2" s="1"/>
  <c r="AB550" i="2" s="1"/>
  <c r="AB552" i="2" s="1"/>
  <c r="AC538" i="2" a="1"/>
  <c r="AC538" i="2" s="1"/>
  <c r="AC539" i="2" s="1"/>
  <c r="AC542" i="2" s="1"/>
  <c r="AC544" i="2" s="1"/>
  <c r="AC546" i="2" s="1"/>
  <c r="AC548" i="2" s="1"/>
  <c r="AC550" i="2" s="1"/>
  <c r="AC552" i="2" s="1"/>
  <c r="AD538" i="2" a="1"/>
  <c r="AD538" i="2" s="1"/>
  <c r="AD539" i="2" s="1"/>
  <c r="AD542" i="2" s="1"/>
  <c r="AD544" i="2" s="1"/>
  <c r="AD546" i="2" s="1"/>
  <c r="AD548" i="2" s="1"/>
  <c r="AD550" i="2" s="1"/>
  <c r="AD552" i="2" s="1"/>
  <c r="AE538" i="2" a="1"/>
  <c r="AE538" i="2" s="1"/>
  <c r="AE539" i="2" s="1"/>
  <c r="AE542" i="2" s="1"/>
  <c r="AE544" i="2" s="1"/>
  <c r="AE546" i="2" s="1"/>
  <c r="AE548" i="2" s="1"/>
  <c r="AE550" i="2" s="1"/>
  <c r="AE552" i="2" s="1"/>
  <c r="AF538" i="2" a="1"/>
  <c r="AF538" i="2" s="1"/>
  <c r="AF539" i="2" s="1"/>
  <c r="AF542" i="2" s="1"/>
  <c r="AF544" i="2" s="1"/>
  <c r="AF546" i="2" s="1"/>
  <c r="AF548" i="2" s="1"/>
  <c r="AF550" i="2" s="1"/>
  <c r="AF552" i="2" s="1"/>
  <c r="AG538" i="2" a="1"/>
  <c r="AG538" i="2" s="1"/>
  <c r="AG539" i="2" s="1"/>
  <c r="AG542" i="2" s="1"/>
  <c r="AG544" i="2" s="1"/>
  <c r="AG546" i="2" s="1"/>
  <c r="AG548" i="2" s="1"/>
  <c r="AG550" i="2" s="1"/>
  <c r="AG552" i="2" s="1"/>
  <c r="AH538" i="2" a="1"/>
  <c r="AH538" i="2" s="1"/>
  <c r="AH539" i="2" s="1"/>
  <c r="AH542" i="2" s="1"/>
  <c r="AH544" i="2" s="1"/>
  <c r="AH546" i="2" s="1"/>
  <c r="AH548" i="2" s="1"/>
  <c r="AH550" i="2" s="1"/>
  <c r="AH552" i="2" s="1"/>
  <c r="AI538" i="2" a="1"/>
  <c r="AI538" i="2" s="1"/>
  <c r="AI539" i="2" s="1"/>
  <c r="AI542" i="2" s="1"/>
  <c r="AI544" i="2" s="1"/>
  <c r="AI546" i="2" s="1"/>
  <c r="AI548" i="2" s="1"/>
  <c r="AI550" i="2" s="1"/>
  <c r="AI552" i="2" s="1"/>
  <c r="P540" i="2"/>
  <c r="Q540" i="2"/>
  <c r="R540" i="2"/>
  <c r="S540" i="2"/>
  <c r="T540" i="2"/>
  <c r="U540" i="2"/>
  <c r="V540" i="2"/>
  <c r="W540" i="2"/>
  <c r="X540" i="2"/>
  <c r="Y540" i="2"/>
  <c r="Z540" i="2"/>
  <c r="AA540" i="2"/>
  <c r="AB540" i="2"/>
  <c r="AC540" i="2"/>
  <c r="AD540" i="2"/>
  <c r="AE540" i="2"/>
  <c r="AF540" i="2"/>
  <c r="AG540" i="2"/>
  <c r="AH540" i="2"/>
  <c r="AI540" i="2"/>
  <c r="P541" i="2"/>
  <c r="Q541" i="2"/>
  <c r="R541" i="2"/>
  <c r="S541" i="2"/>
  <c r="T541" i="2"/>
  <c r="U541" i="2"/>
  <c r="V541" i="2"/>
  <c r="W541" i="2"/>
  <c r="X541" i="2"/>
  <c r="Y541" i="2"/>
  <c r="Z541" i="2"/>
  <c r="AA541" i="2"/>
  <c r="AB541" i="2"/>
  <c r="AC541" i="2"/>
  <c r="AD541" i="2"/>
  <c r="AE541" i="2"/>
  <c r="AF541" i="2"/>
  <c r="AG541" i="2"/>
  <c r="AH541" i="2"/>
  <c r="AI541" i="2"/>
  <c r="P543" i="2"/>
  <c r="Q543" i="2"/>
  <c r="R543" i="2"/>
  <c r="S543" i="2"/>
  <c r="T543" i="2"/>
  <c r="U543" i="2"/>
  <c r="V543" i="2"/>
  <c r="W543" i="2"/>
  <c r="X543" i="2"/>
  <c r="Y543" i="2"/>
  <c r="Z543" i="2"/>
  <c r="AA543" i="2"/>
  <c r="AB543" i="2"/>
  <c r="AC543" i="2"/>
  <c r="AD543" i="2"/>
  <c r="AE543" i="2"/>
  <c r="AF543" i="2"/>
  <c r="AG543" i="2"/>
  <c r="AH543" i="2"/>
  <c r="AI543" i="2"/>
  <c r="P545" i="2"/>
  <c r="Q545" i="2"/>
  <c r="R545" i="2"/>
  <c r="S545" i="2"/>
  <c r="T545" i="2"/>
  <c r="U545" i="2"/>
  <c r="V545" i="2"/>
  <c r="W545" i="2"/>
  <c r="X545" i="2"/>
  <c r="Y545" i="2"/>
  <c r="Z545" i="2"/>
  <c r="AA545" i="2"/>
  <c r="AB545" i="2"/>
  <c r="AC545" i="2"/>
  <c r="AD545" i="2"/>
  <c r="AE545" i="2"/>
  <c r="AF545" i="2"/>
  <c r="AG545" i="2"/>
  <c r="AH545" i="2"/>
  <c r="AI545" i="2"/>
  <c r="P547" i="2"/>
  <c r="Q547" i="2"/>
  <c r="R547" i="2"/>
  <c r="S547" i="2"/>
  <c r="T547" i="2"/>
  <c r="U547" i="2"/>
  <c r="V547" i="2"/>
  <c r="W547" i="2"/>
  <c r="X547" i="2"/>
  <c r="Y547" i="2"/>
  <c r="Z547" i="2"/>
  <c r="AA547" i="2"/>
  <c r="AB547" i="2"/>
  <c r="AC547" i="2"/>
  <c r="AD547" i="2"/>
  <c r="AE547" i="2"/>
  <c r="AF547" i="2"/>
  <c r="AG547" i="2"/>
  <c r="AH547" i="2"/>
  <c r="AI547" i="2"/>
  <c r="P549" i="2"/>
  <c r="Q549" i="2"/>
  <c r="R549" i="2"/>
  <c r="S549" i="2"/>
  <c r="T549" i="2"/>
  <c r="U549" i="2"/>
  <c r="V549" i="2"/>
  <c r="W549" i="2"/>
  <c r="X549" i="2"/>
  <c r="Y549" i="2"/>
  <c r="Z549" i="2"/>
  <c r="AA549" i="2"/>
  <c r="AB549" i="2"/>
  <c r="AC549" i="2"/>
  <c r="AD549" i="2"/>
  <c r="AE549" i="2"/>
  <c r="AF549" i="2"/>
  <c r="AG549" i="2"/>
  <c r="AH549" i="2"/>
  <c r="AI549" i="2"/>
  <c r="P551" i="2"/>
  <c r="Q551" i="2"/>
  <c r="R551" i="2"/>
  <c r="S551" i="2"/>
  <c r="T551" i="2"/>
  <c r="U551" i="2"/>
  <c r="V551" i="2"/>
  <c r="W551" i="2"/>
  <c r="X551" i="2"/>
  <c r="Y551" i="2"/>
  <c r="Z551" i="2"/>
  <c r="AA551" i="2"/>
  <c r="AB551" i="2"/>
  <c r="AC551" i="2"/>
  <c r="AD551" i="2"/>
  <c r="AE551" i="2"/>
  <c r="AF551" i="2"/>
  <c r="AG551" i="2"/>
  <c r="AH551" i="2"/>
  <c r="AI551" i="2"/>
  <c r="P558" i="2" a="1"/>
  <c r="P558" i="2" s="1"/>
  <c r="P559" i="2" s="1"/>
  <c r="P562" i="2" s="1"/>
  <c r="P564" i="2" s="1"/>
  <c r="P566" i="2" s="1"/>
  <c r="P568" i="2" s="1"/>
  <c r="P570" i="2" s="1"/>
  <c r="P572" i="2" s="1"/>
  <c r="Q558" i="2" a="1"/>
  <c r="Q558" i="2" s="1"/>
  <c r="Q559" i="2" s="1"/>
  <c r="Q562" i="2" s="1"/>
  <c r="Q564" i="2" s="1"/>
  <c r="Q566" i="2" s="1"/>
  <c r="Q568" i="2" s="1"/>
  <c r="Q570" i="2" s="1"/>
  <c r="Q572" i="2" s="1"/>
  <c r="R558" i="2" a="1"/>
  <c r="R558" i="2" s="1"/>
  <c r="R559" i="2" s="1"/>
  <c r="R562" i="2" s="1"/>
  <c r="R564" i="2" s="1"/>
  <c r="R566" i="2" s="1"/>
  <c r="R568" i="2" s="1"/>
  <c r="R570" i="2" s="1"/>
  <c r="R572" i="2" s="1"/>
  <c r="S558" i="2" a="1"/>
  <c r="S558" i="2" s="1"/>
  <c r="S559" i="2" s="1"/>
  <c r="S562" i="2" s="1"/>
  <c r="S564" i="2" s="1"/>
  <c r="S566" i="2" s="1"/>
  <c r="S568" i="2" s="1"/>
  <c r="S570" i="2" s="1"/>
  <c r="S572" i="2" s="1"/>
  <c r="T558" i="2" a="1"/>
  <c r="T558" i="2" s="1"/>
  <c r="T559" i="2" s="1"/>
  <c r="T562" i="2" s="1"/>
  <c r="T564" i="2" s="1"/>
  <c r="T566" i="2" s="1"/>
  <c r="T568" i="2" s="1"/>
  <c r="T570" i="2" s="1"/>
  <c r="T572" i="2" s="1"/>
  <c r="U558" i="2" a="1"/>
  <c r="U558" i="2" s="1"/>
  <c r="U559" i="2" s="1"/>
  <c r="U562" i="2" s="1"/>
  <c r="U564" i="2" s="1"/>
  <c r="U566" i="2" s="1"/>
  <c r="U568" i="2" s="1"/>
  <c r="U570" i="2" s="1"/>
  <c r="U572" i="2" s="1"/>
  <c r="V558" i="2" a="1"/>
  <c r="V558" i="2" s="1"/>
  <c r="V559" i="2" s="1"/>
  <c r="V562" i="2" s="1"/>
  <c r="V564" i="2" s="1"/>
  <c r="V566" i="2" s="1"/>
  <c r="V568" i="2" s="1"/>
  <c r="V570" i="2" s="1"/>
  <c r="V572" i="2" s="1"/>
  <c r="W558" i="2" a="1"/>
  <c r="W558" i="2" s="1"/>
  <c r="W559" i="2" s="1"/>
  <c r="W562" i="2" s="1"/>
  <c r="W564" i="2" s="1"/>
  <c r="W566" i="2" s="1"/>
  <c r="W568" i="2" s="1"/>
  <c r="W570" i="2" s="1"/>
  <c r="W572" i="2" s="1"/>
  <c r="X558" i="2" a="1"/>
  <c r="X558" i="2" s="1"/>
  <c r="Y558" i="2" a="1"/>
  <c r="Y558" i="2" s="1"/>
  <c r="Y559" i="2" s="1"/>
  <c r="Y562" i="2" s="1"/>
  <c r="Y564" i="2" s="1"/>
  <c r="Y566" i="2" s="1"/>
  <c r="Y568" i="2" s="1"/>
  <c r="Y570" i="2" s="1"/>
  <c r="Y572" i="2" s="1"/>
  <c r="Z558" i="2" a="1"/>
  <c r="Z558" i="2" s="1"/>
  <c r="Z559" i="2" s="1"/>
  <c r="Z562" i="2" s="1"/>
  <c r="Z564" i="2" s="1"/>
  <c r="Z566" i="2" s="1"/>
  <c r="Z568" i="2" s="1"/>
  <c r="Z570" i="2" s="1"/>
  <c r="Z572" i="2" s="1"/>
  <c r="AA558" i="2" a="1"/>
  <c r="AA558" i="2" s="1"/>
  <c r="AA559" i="2" s="1"/>
  <c r="AA562" i="2" s="1"/>
  <c r="AA564" i="2" s="1"/>
  <c r="AA566" i="2" s="1"/>
  <c r="AA568" i="2" s="1"/>
  <c r="AA570" i="2" s="1"/>
  <c r="AA572" i="2" s="1"/>
  <c r="AB558" i="2" a="1"/>
  <c r="AB558" i="2" s="1"/>
  <c r="AB559" i="2" s="1"/>
  <c r="AB562" i="2" s="1"/>
  <c r="AB564" i="2" s="1"/>
  <c r="AB566" i="2" s="1"/>
  <c r="AB568" i="2" s="1"/>
  <c r="AB570" i="2" s="1"/>
  <c r="AB572" i="2" s="1"/>
  <c r="AC558" i="2" a="1"/>
  <c r="AC558" i="2" s="1"/>
  <c r="AC559" i="2" s="1"/>
  <c r="AC562" i="2" s="1"/>
  <c r="AC564" i="2" s="1"/>
  <c r="AC566" i="2" s="1"/>
  <c r="AC568" i="2" s="1"/>
  <c r="AC570" i="2" s="1"/>
  <c r="AC572" i="2" s="1"/>
  <c r="AD558" i="2" a="1"/>
  <c r="AD558" i="2" s="1"/>
  <c r="AD559" i="2" s="1"/>
  <c r="AD562" i="2" s="1"/>
  <c r="AD564" i="2" s="1"/>
  <c r="AD566" i="2" s="1"/>
  <c r="AD568" i="2" s="1"/>
  <c r="AD570" i="2" s="1"/>
  <c r="AE558" i="2" a="1"/>
  <c r="AE558" i="2" s="1"/>
  <c r="AE559" i="2" s="1"/>
  <c r="AE562" i="2" s="1"/>
  <c r="AE564" i="2" s="1"/>
  <c r="AE566" i="2" s="1"/>
  <c r="AE568" i="2" s="1"/>
  <c r="AE570" i="2" s="1"/>
  <c r="AE572" i="2" s="1"/>
  <c r="AF558" i="2" a="1"/>
  <c r="AF558" i="2" s="1"/>
  <c r="AF559" i="2" s="1"/>
  <c r="AF562" i="2" s="1"/>
  <c r="AF564" i="2" s="1"/>
  <c r="AF566" i="2" s="1"/>
  <c r="AF568" i="2" s="1"/>
  <c r="AF570" i="2" s="1"/>
  <c r="AF572" i="2" s="1"/>
  <c r="AG558" i="2" a="1"/>
  <c r="AG558" i="2" s="1"/>
  <c r="AG559" i="2" s="1"/>
  <c r="AG562" i="2" s="1"/>
  <c r="AG564" i="2" s="1"/>
  <c r="AG566" i="2" s="1"/>
  <c r="AG568" i="2" s="1"/>
  <c r="AG570" i="2" s="1"/>
  <c r="AG572" i="2" s="1"/>
  <c r="AH558" i="2" a="1"/>
  <c r="AH558" i="2" s="1"/>
  <c r="AH559" i="2" s="1"/>
  <c r="AH562" i="2" s="1"/>
  <c r="AH564" i="2" s="1"/>
  <c r="AH566" i="2" s="1"/>
  <c r="AH568" i="2" s="1"/>
  <c r="AH570" i="2" s="1"/>
  <c r="AH572" i="2" s="1"/>
  <c r="AI558" i="2" a="1"/>
  <c r="AI558" i="2" s="1"/>
  <c r="AI559" i="2" s="1"/>
  <c r="AI562" i="2" s="1"/>
  <c r="AI564" i="2" s="1"/>
  <c r="AI566" i="2" s="1"/>
  <c r="AI568" i="2" s="1"/>
  <c r="AI570" i="2" s="1"/>
  <c r="AI572" i="2" s="1"/>
  <c r="X559" i="2"/>
  <c r="X562" i="2" s="1"/>
  <c r="X564" i="2" s="1"/>
  <c r="X566" i="2" s="1"/>
  <c r="X568" i="2" s="1"/>
  <c r="X570" i="2" s="1"/>
  <c r="X572" i="2" s="1"/>
  <c r="P560" i="2"/>
  <c r="Q560" i="2"/>
  <c r="R560" i="2"/>
  <c r="S560" i="2"/>
  <c r="T560" i="2"/>
  <c r="U560" i="2"/>
  <c r="V560" i="2"/>
  <c r="W560" i="2"/>
  <c r="X560" i="2"/>
  <c r="Y560" i="2"/>
  <c r="Z560" i="2"/>
  <c r="AA560" i="2"/>
  <c r="AB560" i="2"/>
  <c r="AC560" i="2"/>
  <c r="AD560" i="2"/>
  <c r="AE560" i="2"/>
  <c r="AF560" i="2"/>
  <c r="AG560" i="2"/>
  <c r="AH560" i="2"/>
  <c r="AI560" i="2"/>
  <c r="P561" i="2"/>
  <c r="Q561" i="2"/>
  <c r="R561" i="2"/>
  <c r="S561" i="2"/>
  <c r="T561" i="2"/>
  <c r="U561" i="2"/>
  <c r="V561" i="2"/>
  <c r="W561" i="2"/>
  <c r="X561" i="2"/>
  <c r="Y561" i="2"/>
  <c r="Z561" i="2"/>
  <c r="AA561" i="2"/>
  <c r="AB561" i="2"/>
  <c r="AC561" i="2"/>
  <c r="AD561" i="2"/>
  <c r="AE561" i="2"/>
  <c r="AF561" i="2"/>
  <c r="AG561" i="2"/>
  <c r="AH561" i="2"/>
  <c r="AI561" i="2"/>
  <c r="P563" i="2"/>
  <c r="Q563" i="2"/>
  <c r="R563" i="2"/>
  <c r="S563" i="2"/>
  <c r="T563" i="2"/>
  <c r="U563" i="2"/>
  <c r="V563" i="2"/>
  <c r="W563" i="2"/>
  <c r="X563" i="2"/>
  <c r="Y563" i="2"/>
  <c r="Z563" i="2"/>
  <c r="AA563" i="2"/>
  <c r="AB563" i="2"/>
  <c r="AC563" i="2"/>
  <c r="AD563" i="2"/>
  <c r="AE563" i="2"/>
  <c r="AF563" i="2"/>
  <c r="AG563" i="2"/>
  <c r="AH563" i="2"/>
  <c r="AI563" i="2"/>
  <c r="P565" i="2"/>
  <c r="Q565" i="2"/>
  <c r="R565" i="2"/>
  <c r="S565" i="2"/>
  <c r="T565" i="2"/>
  <c r="U565" i="2"/>
  <c r="V565" i="2"/>
  <c r="W565" i="2"/>
  <c r="X565" i="2"/>
  <c r="Y565" i="2"/>
  <c r="Z565" i="2"/>
  <c r="AA565" i="2"/>
  <c r="AB565" i="2"/>
  <c r="AC565" i="2"/>
  <c r="AD565" i="2"/>
  <c r="AE565" i="2"/>
  <c r="AF565" i="2"/>
  <c r="AG565" i="2"/>
  <c r="AH565" i="2"/>
  <c r="AI565" i="2"/>
  <c r="P567" i="2"/>
  <c r="Q567" i="2"/>
  <c r="R567" i="2"/>
  <c r="S567" i="2"/>
  <c r="T567" i="2"/>
  <c r="U567" i="2"/>
  <c r="V567" i="2"/>
  <c r="W567" i="2"/>
  <c r="X567" i="2"/>
  <c r="Y567" i="2"/>
  <c r="Z567" i="2"/>
  <c r="AA567" i="2"/>
  <c r="AB567" i="2"/>
  <c r="AC567" i="2"/>
  <c r="AD567" i="2"/>
  <c r="AE567" i="2"/>
  <c r="AF567" i="2"/>
  <c r="AG567" i="2"/>
  <c r="AH567" i="2"/>
  <c r="AI567" i="2"/>
  <c r="P569" i="2"/>
  <c r="Q569" i="2"/>
  <c r="R569" i="2"/>
  <c r="S569" i="2"/>
  <c r="T569" i="2"/>
  <c r="U569" i="2"/>
  <c r="V569" i="2"/>
  <c r="W569" i="2"/>
  <c r="X569" i="2"/>
  <c r="Y569" i="2"/>
  <c r="Z569" i="2"/>
  <c r="AA569" i="2"/>
  <c r="AB569" i="2"/>
  <c r="AC569" i="2"/>
  <c r="AD569" i="2"/>
  <c r="AE569" i="2"/>
  <c r="AF569" i="2"/>
  <c r="AG569" i="2"/>
  <c r="AH569" i="2"/>
  <c r="AI569" i="2"/>
  <c r="P571" i="2"/>
  <c r="Q571" i="2"/>
  <c r="R571" i="2"/>
  <c r="S571" i="2"/>
  <c r="T571" i="2"/>
  <c r="U571" i="2"/>
  <c r="V571" i="2"/>
  <c r="W571" i="2"/>
  <c r="X571" i="2"/>
  <c r="Y571" i="2"/>
  <c r="Z571" i="2"/>
  <c r="AA571" i="2"/>
  <c r="AB571" i="2"/>
  <c r="AC571" i="2"/>
  <c r="AD571" i="2"/>
  <c r="AE571" i="2"/>
  <c r="AF571" i="2"/>
  <c r="AG571" i="2"/>
  <c r="AH571" i="2"/>
  <c r="AI571" i="2"/>
  <c r="AD572" i="2"/>
  <c r="P578" i="2" a="1"/>
  <c r="P578" i="2" s="1"/>
  <c r="P579" i="2" s="1"/>
  <c r="P582" i="2" s="1"/>
  <c r="P584" i="2" s="1"/>
  <c r="P586" i="2" s="1"/>
  <c r="P588" i="2" s="1"/>
  <c r="P590" i="2" s="1"/>
  <c r="P592" i="2" s="1"/>
  <c r="Q578" i="2" a="1"/>
  <c r="Q578" i="2" s="1"/>
  <c r="Q579" i="2" s="1"/>
  <c r="R578" i="2" a="1"/>
  <c r="R578" i="2" s="1"/>
  <c r="R579" i="2" s="1"/>
  <c r="R582" i="2" s="1"/>
  <c r="R584" i="2" s="1"/>
  <c r="R586" i="2" s="1"/>
  <c r="R588" i="2" s="1"/>
  <c r="R590" i="2" s="1"/>
  <c r="R592" i="2" s="1"/>
  <c r="S578" i="2" a="1"/>
  <c r="S578" i="2" s="1"/>
  <c r="S579" i="2" s="1"/>
  <c r="S582" i="2" s="1"/>
  <c r="S584" i="2" s="1"/>
  <c r="S586" i="2" s="1"/>
  <c r="S588" i="2" s="1"/>
  <c r="S590" i="2" s="1"/>
  <c r="S592" i="2" s="1"/>
  <c r="T578" i="2" a="1"/>
  <c r="T578" i="2" s="1"/>
  <c r="T579" i="2" s="1"/>
  <c r="T582" i="2" s="1"/>
  <c r="T584" i="2" s="1"/>
  <c r="T586" i="2" s="1"/>
  <c r="T588" i="2" s="1"/>
  <c r="T590" i="2" s="1"/>
  <c r="T592" i="2" s="1"/>
  <c r="U578" i="2" a="1"/>
  <c r="U578" i="2" s="1"/>
  <c r="U579" i="2" s="1"/>
  <c r="U582" i="2" s="1"/>
  <c r="U584" i="2" s="1"/>
  <c r="U586" i="2" s="1"/>
  <c r="U588" i="2" s="1"/>
  <c r="U590" i="2" s="1"/>
  <c r="U592" i="2" s="1"/>
  <c r="V578" i="2" a="1"/>
  <c r="V578" i="2" s="1"/>
  <c r="V579" i="2" s="1"/>
  <c r="V582" i="2" s="1"/>
  <c r="V584" i="2" s="1"/>
  <c r="V586" i="2" s="1"/>
  <c r="V588" i="2" s="1"/>
  <c r="V590" i="2" s="1"/>
  <c r="V592" i="2" s="1"/>
  <c r="W578" i="2" a="1"/>
  <c r="W578" i="2" s="1"/>
  <c r="W579" i="2" s="1"/>
  <c r="W582" i="2" s="1"/>
  <c r="W584" i="2" s="1"/>
  <c r="W586" i="2" s="1"/>
  <c r="W588" i="2" s="1"/>
  <c r="W590" i="2" s="1"/>
  <c r="W592" i="2" s="1"/>
  <c r="X578" i="2" a="1"/>
  <c r="X578" i="2" s="1"/>
  <c r="X579" i="2" s="1"/>
  <c r="X582" i="2" s="1"/>
  <c r="X584" i="2" s="1"/>
  <c r="X586" i="2" s="1"/>
  <c r="X588" i="2" s="1"/>
  <c r="X590" i="2" s="1"/>
  <c r="X592" i="2" s="1"/>
  <c r="Y578" i="2" a="1"/>
  <c r="Y578" i="2" s="1"/>
  <c r="Y579" i="2" s="1"/>
  <c r="Y582" i="2" s="1"/>
  <c r="Y584" i="2" s="1"/>
  <c r="Y586" i="2" s="1"/>
  <c r="Y588" i="2" s="1"/>
  <c r="Y590" i="2" s="1"/>
  <c r="Y592" i="2" s="1"/>
  <c r="Z578" i="2" a="1"/>
  <c r="Z578" i="2" s="1"/>
  <c r="Z579" i="2" s="1"/>
  <c r="Z582" i="2" s="1"/>
  <c r="Z584" i="2" s="1"/>
  <c r="Z586" i="2" s="1"/>
  <c r="Z588" i="2" s="1"/>
  <c r="Z590" i="2" s="1"/>
  <c r="Z592" i="2" s="1"/>
  <c r="AA578" i="2" a="1"/>
  <c r="AA578" i="2" s="1"/>
  <c r="AA579" i="2" s="1"/>
  <c r="AA582" i="2" s="1"/>
  <c r="AA584" i="2" s="1"/>
  <c r="AA586" i="2" s="1"/>
  <c r="AA588" i="2" s="1"/>
  <c r="AA590" i="2" s="1"/>
  <c r="AA592" i="2" s="1"/>
  <c r="AB578" i="2" a="1"/>
  <c r="AB578" i="2" s="1"/>
  <c r="AB579" i="2" s="1"/>
  <c r="AB582" i="2" s="1"/>
  <c r="AB584" i="2" s="1"/>
  <c r="AB586" i="2" s="1"/>
  <c r="AB588" i="2" s="1"/>
  <c r="AB590" i="2" s="1"/>
  <c r="AB592" i="2" s="1"/>
  <c r="AC578" i="2" a="1"/>
  <c r="AC578" i="2" s="1"/>
  <c r="AC579" i="2" s="1"/>
  <c r="AC582" i="2" s="1"/>
  <c r="AC584" i="2" s="1"/>
  <c r="AC586" i="2" s="1"/>
  <c r="AC588" i="2" s="1"/>
  <c r="AC590" i="2" s="1"/>
  <c r="AC592" i="2" s="1"/>
  <c r="AD578" i="2" a="1"/>
  <c r="AD578" i="2" s="1"/>
  <c r="AD579" i="2" s="1"/>
  <c r="AD582" i="2" s="1"/>
  <c r="AD584" i="2" s="1"/>
  <c r="AD586" i="2" s="1"/>
  <c r="AD588" i="2" s="1"/>
  <c r="AD590" i="2" s="1"/>
  <c r="AD592" i="2" s="1"/>
  <c r="AE578" i="2" a="1"/>
  <c r="AE578" i="2" s="1"/>
  <c r="AE579" i="2" s="1"/>
  <c r="AE582" i="2" s="1"/>
  <c r="AE584" i="2" s="1"/>
  <c r="AE586" i="2" s="1"/>
  <c r="AE588" i="2" s="1"/>
  <c r="AE590" i="2" s="1"/>
  <c r="AE592" i="2" s="1"/>
  <c r="AF578" i="2" a="1"/>
  <c r="AF578" i="2" s="1"/>
  <c r="AF579" i="2" s="1"/>
  <c r="AF582" i="2" s="1"/>
  <c r="AF584" i="2" s="1"/>
  <c r="AF586" i="2" s="1"/>
  <c r="AF588" i="2" s="1"/>
  <c r="AF590" i="2" s="1"/>
  <c r="AF592" i="2" s="1"/>
  <c r="AG578" i="2" a="1"/>
  <c r="AG578" i="2" s="1"/>
  <c r="AG579" i="2" s="1"/>
  <c r="AG582" i="2" s="1"/>
  <c r="AG584" i="2" s="1"/>
  <c r="AG586" i="2" s="1"/>
  <c r="AG588" i="2" s="1"/>
  <c r="AG590" i="2" s="1"/>
  <c r="AG592" i="2" s="1"/>
  <c r="AH578" i="2" a="1"/>
  <c r="AH578" i="2" s="1"/>
  <c r="AH579" i="2" s="1"/>
  <c r="AH582" i="2" s="1"/>
  <c r="AH584" i="2" s="1"/>
  <c r="AH586" i="2" s="1"/>
  <c r="AH588" i="2" s="1"/>
  <c r="AH590" i="2" s="1"/>
  <c r="AH592" i="2" s="1"/>
  <c r="AI578" i="2" a="1"/>
  <c r="AI578" i="2" s="1"/>
  <c r="AI579" i="2" s="1"/>
  <c r="AI582" i="2" s="1"/>
  <c r="AI584" i="2" s="1"/>
  <c r="AI586" i="2" s="1"/>
  <c r="AI588" i="2" s="1"/>
  <c r="AI590" i="2" s="1"/>
  <c r="AI592" i="2" s="1"/>
  <c r="P580" i="2"/>
  <c r="Q580" i="2"/>
  <c r="R580" i="2"/>
  <c r="S580" i="2"/>
  <c r="T580" i="2"/>
  <c r="U580" i="2"/>
  <c r="V580" i="2"/>
  <c r="W580" i="2"/>
  <c r="X580" i="2"/>
  <c r="Y580" i="2"/>
  <c r="Z580" i="2"/>
  <c r="AA580" i="2"/>
  <c r="AB580" i="2"/>
  <c r="AC580" i="2"/>
  <c r="AD580" i="2"/>
  <c r="AE580" i="2"/>
  <c r="AF580" i="2"/>
  <c r="AG580" i="2"/>
  <c r="AH580" i="2"/>
  <c r="AI580" i="2"/>
  <c r="P581" i="2"/>
  <c r="Q581" i="2"/>
  <c r="R581" i="2"/>
  <c r="S581" i="2"/>
  <c r="T581" i="2"/>
  <c r="U581" i="2"/>
  <c r="V581" i="2"/>
  <c r="W581" i="2"/>
  <c r="X581" i="2"/>
  <c r="Y581" i="2"/>
  <c r="Z581" i="2"/>
  <c r="AA581" i="2"/>
  <c r="AB581" i="2"/>
  <c r="AC581" i="2"/>
  <c r="AD581" i="2"/>
  <c r="AE581" i="2"/>
  <c r="AF581" i="2"/>
  <c r="AG581" i="2"/>
  <c r="AH581" i="2"/>
  <c r="AI581" i="2"/>
  <c r="P583" i="2"/>
  <c r="Q583" i="2"/>
  <c r="R583" i="2"/>
  <c r="S583" i="2"/>
  <c r="T583" i="2"/>
  <c r="U583" i="2"/>
  <c r="V583" i="2"/>
  <c r="W583" i="2"/>
  <c r="X583" i="2"/>
  <c r="Y583" i="2"/>
  <c r="Z583" i="2"/>
  <c r="AA583" i="2"/>
  <c r="AB583" i="2"/>
  <c r="AC583" i="2"/>
  <c r="AD583" i="2"/>
  <c r="AE583" i="2"/>
  <c r="AF583" i="2"/>
  <c r="AG583" i="2"/>
  <c r="AH583" i="2"/>
  <c r="AI583" i="2"/>
  <c r="P585" i="2"/>
  <c r="Q585" i="2"/>
  <c r="R585" i="2"/>
  <c r="S585" i="2"/>
  <c r="T585" i="2"/>
  <c r="U585" i="2"/>
  <c r="V585" i="2"/>
  <c r="W585" i="2"/>
  <c r="X585" i="2"/>
  <c r="Y585" i="2"/>
  <c r="Z585" i="2"/>
  <c r="AA585" i="2"/>
  <c r="AB585" i="2"/>
  <c r="AC585" i="2"/>
  <c r="AD585" i="2"/>
  <c r="AE585" i="2"/>
  <c r="AF585" i="2"/>
  <c r="AG585" i="2"/>
  <c r="AH585" i="2"/>
  <c r="AI585" i="2"/>
  <c r="P587" i="2"/>
  <c r="Q587" i="2"/>
  <c r="R587" i="2"/>
  <c r="S587" i="2"/>
  <c r="T587" i="2"/>
  <c r="U587" i="2"/>
  <c r="V587" i="2"/>
  <c r="W587" i="2"/>
  <c r="X587" i="2"/>
  <c r="Y587" i="2"/>
  <c r="Z587" i="2"/>
  <c r="AA587" i="2"/>
  <c r="AB587" i="2"/>
  <c r="AC587" i="2"/>
  <c r="AD587" i="2"/>
  <c r="AE587" i="2"/>
  <c r="AF587" i="2"/>
  <c r="AG587" i="2"/>
  <c r="AH587" i="2"/>
  <c r="AI587" i="2"/>
  <c r="P589" i="2"/>
  <c r="Q589" i="2"/>
  <c r="R589" i="2"/>
  <c r="S589" i="2"/>
  <c r="T589" i="2"/>
  <c r="U589" i="2"/>
  <c r="V589" i="2"/>
  <c r="W589" i="2"/>
  <c r="X589" i="2"/>
  <c r="Y589" i="2"/>
  <c r="Z589" i="2"/>
  <c r="AA589" i="2"/>
  <c r="AB589" i="2"/>
  <c r="AC589" i="2"/>
  <c r="AD589" i="2"/>
  <c r="AE589" i="2"/>
  <c r="AF589" i="2"/>
  <c r="AG589" i="2"/>
  <c r="AH589" i="2"/>
  <c r="AI589" i="2"/>
  <c r="P591" i="2"/>
  <c r="Q591" i="2"/>
  <c r="R591" i="2"/>
  <c r="S591" i="2"/>
  <c r="T591" i="2"/>
  <c r="U591" i="2"/>
  <c r="V591" i="2"/>
  <c r="W591" i="2"/>
  <c r="X591" i="2"/>
  <c r="Y591" i="2"/>
  <c r="Z591" i="2"/>
  <c r="AA591" i="2"/>
  <c r="AB591" i="2"/>
  <c r="AC591" i="2"/>
  <c r="AD591" i="2"/>
  <c r="AE591" i="2"/>
  <c r="AF591" i="2"/>
  <c r="AG591" i="2"/>
  <c r="AH591" i="2"/>
  <c r="AI591" i="2"/>
  <c r="P598" i="2" a="1"/>
  <c r="P598" i="2" s="1"/>
  <c r="Q598" i="2" a="1"/>
  <c r="Q598" i="2" s="1"/>
  <c r="Q599" i="2" s="1"/>
  <c r="Q602" i="2" s="1"/>
  <c r="Q604" i="2" s="1"/>
  <c r="Q606" i="2" s="1"/>
  <c r="Q608" i="2" s="1"/>
  <c r="Q610" i="2" s="1"/>
  <c r="Q612" i="2" s="1"/>
  <c r="R598" i="2" a="1"/>
  <c r="R598" i="2" s="1"/>
  <c r="R599" i="2" s="1"/>
  <c r="R602" i="2" s="1"/>
  <c r="R604" i="2" s="1"/>
  <c r="R606" i="2" s="1"/>
  <c r="R608" i="2" s="1"/>
  <c r="R610" i="2" s="1"/>
  <c r="R612" i="2" s="1"/>
  <c r="S598" i="2" a="1"/>
  <c r="S598" i="2" s="1"/>
  <c r="S599" i="2" s="1"/>
  <c r="S602" i="2" s="1"/>
  <c r="S604" i="2" s="1"/>
  <c r="S606" i="2" s="1"/>
  <c r="S608" i="2" s="1"/>
  <c r="S610" i="2" s="1"/>
  <c r="S612" i="2" s="1"/>
  <c r="T598" i="2" a="1"/>
  <c r="T598" i="2" s="1"/>
  <c r="T599" i="2" s="1"/>
  <c r="T602" i="2" s="1"/>
  <c r="T604" i="2" s="1"/>
  <c r="T606" i="2" s="1"/>
  <c r="T608" i="2" s="1"/>
  <c r="T610" i="2" s="1"/>
  <c r="T612" i="2" s="1"/>
  <c r="U598" i="2" a="1"/>
  <c r="U598" i="2" s="1"/>
  <c r="U599" i="2" s="1"/>
  <c r="U602" i="2" s="1"/>
  <c r="U604" i="2" s="1"/>
  <c r="U606" i="2" s="1"/>
  <c r="U608" i="2" s="1"/>
  <c r="U610" i="2" s="1"/>
  <c r="U612" i="2" s="1"/>
  <c r="V598" i="2" a="1"/>
  <c r="V598" i="2" s="1"/>
  <c r="V599" i="2" s="1"/>
  <c r="V602" i="2" s="1"/>
  <c r="V604" i="2" s="1"/>
  <c r="V606" i="2" s="1"/>
  <c r="V608" i="2" s="1"/>
  <c r="V610" i="2" s="1"/>
  <c r="V612" i="2" s="1"/>
  <c r="W598" i="2" a="1"/>
  <c r="W598" i="2" s="1"/>
  <c r="W599" i="2" s="1"/>
  <c r="W602" i="2" s="1"/>
  <c r="W604" i="2" s="1"/>
  <c r="W606" i="2" s="1"/>
  <c r="W608" i="2" s="1"/>
  <c r="W610" i="2" s="1"/>
  <c r="W612" i="2" s="1"/>
  <c r="X598" i="2" a="1"/>
  <c r="X598" i="2" s="1"/>
  <c r="X599" i="2" s="1"/>
  <c r="X602" i="2" s="1"/>
  <c r="X604" i="2" s="1"/>
  <c r="X606" i="2" s="1"/>
  <c r="X608" i="2" s="1"/>
  <c r="X610" i="2" s="1"/>
  <c r="X612" i="2" s="1"/>
  <c r="Y598" i="2" a="1"/>
  <c r="Y598" i="2" s="1"/>
  <c r="Y599" i="2" s="1"/>
  <c r="Y602" i="2" s="1"/>
  <c r="Y604" i="2" s="1"/>
  <c r="Y606" i="2" s="1"/>
  <c r="Y608" i="2" s="1"/>
  <c r="Y610" i="2" s="1"/>
  <c r="Y612" i="2" s="1"/>
  <c r="Z598" i="2" a="1"/>
  <c r="Z598" i="2" s="1"/>
  <c r="Z599" i="2" s="1"/>
  <c r="Z602" i="2" s="1"/>
  <c r="Z604" i="2" s="1"/>
  <c r="Z606" i="2" s="1"/>
  <c r="Z608" i="2" s="1"/>
  <c r="Z610" i="2" s="1"/>
  <c r="Z612" i="2" s="1"/>
  <c r="AA598" i="2" a="1"/>
  <c r="AA598" i="2" s="1"/>
  <c r="AA599" i="2" s="1"/>
  <c r="AA602" i="2" s="1"/>
  <c r="AA604" i="2" s="1"/>
  <c r="AA606" i="2" s="1"/>
  <c r="AA608" i="2" s="1"/>
  <c r="AA610" i="2" s="1"/>
  <c r="AA612" i="2" s="1"/>
  <c r="AB598" i="2" a="1"/>
  <c r="AB598" i="2" s="1"/>
  <c r="AB599" i="2" s="1"/>
  <c r="AB602" i="2" s="1"/>
  <c r="AB604" i="2" s="1"/>
  <c r="AB606" i="2" s="1"/>
  <c r="AB608" i="2" s="1"/>
  <c r="AB610" i="2" s="1"/>
  <c r="AB612" i="2" s="1"/>
  <c r="AC598" i="2" a="1"/>
  <c r="AC598" i="2" s="1"/>
  <c r="AC599" i="2" s="1"/>
  <c r="AC602" i="2" s="1"/>
  <c r="AC604" i="2" s="1"/>
  <c r="AC606" i="2" s="1"/>
  <c r="AC608" i="2" s="1"/>
  <c r="AC610" i="2" s="1"/>
  <c r="AC612" i="2" s="1"/>
  <c r="AD598" i="2" a="1"/>
  <c r="AD598" i="2" s="1"/>
  <c r="AD599" i="2" s="1"/>
  <c r="AD602" i="2" s="1"/>
  <c r="AD604" i="2" s="1"/>
  <c r="AD606" i="2" s="1"/>
  <c r="AD608" i="2" s="1"/>
  <c r="AD610" i="2" s="1"/>
  <c r="AD612" i="2" s="1"/>
  <c r="AE598" i="2" a="1"/>
  <c r="AE598" i="2" s="1"/>
  <c r="AE599" i="2" s="1"/>
  <c r="AE602" i="2" s="1"/>
  <c r="AE604" i="2" s="1"/>
  <c r="AE606" i="2" s="1"/>
  <c r="AE608" i="2" s="1"/>
  <c r="AE610" i="2" s="1"/>
  <c r="AE612" i="2" s="1"/>
  <c r="AF598" i="2" a="1"/>
  <c r="AF598" i="2" s="1"/>
  <c r="AF599" i="2" s="1"/>
  <c r="AF602" i="2" s="1"/>
  <c r="AF604" i="2" s="1"/>
  <c r="AF606" i="2" s="1"/>
  <c r="AF608" i="2" s="1"/>
  <c r="AF610" i="2" s="1"/>
  <c r="AF612" i="2" s="1"/>
  <c r="AG598" i="2" a="1"/>
  <c r="AG598" i="2" s="1"/>
  <c r="AG599" i="2" s="1"/>
  <c r="AG602" i="2" s="1"/>
  <c r="AG604" i="2" s="1"/>
  <c r="AG606" i="2" s="1"/>
  <c r="AG608" i="2" s="1"/>
  <c r="AG610" i="2" s="1"/>
  <c r="AG612" i="2" s="1"/>
  <c r="AH598" i="2" a="1"/>
  <c r="AH598" i="2" s="1"/>
  <c r="AH599" i="2" s="1"/>
  <c r="AH602" i="2" s="1"/>
  <c r="AH604" i="2" s="1"/>
  <c r="AH606" i="2" s="1"/>
  <c r="AH608" i="2" s="1"/>
  <c r="AH610" i="2" s="1"/>
  <c r="AH612" i="2" s="1"/>
  <c r="AI598" i="2" a="1"/>
  <c r="AI598" i="2" s="1"/>
  <c r="AI599" i="2" s="1"/>
  <c r="AI602" i="2" s="1"/>
  <c r="AI604" i="2" s="1"/>
  <c r="AI606" i="2" s="1"/>
  <c r="AI608" i="2" s="1"/>
  <c r="AI610" i="2" s="1"/>
  <c r="AI612" i="2" s="1"/>
  <c r="P600" i="2"/>
  <c r="Q600" i="2"/>
  <c r="R600" i="2"/>
  <c r="S600" i="2"/>
  <c r="T600" i="2"/>
  <c r="U600" i="2"/>
  <c r="V600" i="2"/>
  <c r="W600" i="2"/>
  <c r="X600" i="2"/>
  <c r="Y600" i="2"/>
  <c r="Z600" i="2"/>
  <c r="AA600" i="2"/>
  <c r="AB600" i="2"/>
  <c r="AC600" i="2"/>
  <c r="AD600" i="2"/>
  <c r="AE600" i="2"/>
  <c r="AF600" i="2"/>
  <c r="AG600" i="2"/>
  <c r="AH600" i="2"/>
  <c r="AI600" i="2"/>
  <c r="P601" i="2"/>
  <c r="Q601" i="2"/>
  <c r="R601" i="2"/>
  <c r="S601" i="2"/>
  <c r="T601" i="2"/>
  <c r="U601" i="2"/>
  <c r="V601" i="2"/>
  <c r="W601" i="2"/>
  <c r="X601" i="2"/>
  <c r="Y601" i="2"/>
  <c r="Z601" i="2"/>
  <c r="AA601" i="2"/>
  <c r="AB601" i="2"/>
  <c r="AC601" i="2"/>
  <c r="AD601" i="2"/>
  <c r="AE601" i="2"/>
  <c r="AF601" i="2"/>
  <c r="AG601" i="2"/>
  <c r="AH601" i="2"/>
  <c r="AI601" i="2"/>
  <c r="P603" i="2"/>
  <c r="Q603" i="2"/>
  <c r="R603" i="2"/>
  <c r="S603" i="2"/>
  <c r="T603" i="2"/>
  <c r="U603" i="2"/>
  <c r="V603" i="2"/>
  <c r="W603" i="2"/>
  <c r="X603" i="2"/>
  <c r="Y603" i="2"/>
  <c r="Z603" i="2"/>
  <c r="AA603" i="2"/>
  <c r="AB603" i="2"/>
  <c r="AC603" i="2"/>
  <c r="AD603" i="2"/>
  <c r="AE603" i="2"/>
  <c r="AF603" i="2"/>
  <c r="AG603" i="2"/>
  <c r="AH603" i="2"/>
  <c r="AI603" i="2"/>
  <c r="P605" i="2"/>
  <c r="Q605" i="2"/>
  <c r="R605" i="2"/>
  <c r="S605" i="2"/>
  <c r="T605" i="2"/>
  <c r="U605" i="2"/>
  <c r="V605" i="2"/>
  <c r="W605" i="2"/>
  <c r="X605" i="2"/>
  <c r="Y605" i="2"/>
  <c r="Z605" i="2"/>
  <c r="AA605" i="2"/>
  <c r="AB605" i="2"/>
  <c r="AC605" i="2"/>
  <c r="AD605" i="2"/>
  <c r="AE605" i="2"/>
  <c r="AF605" i="2"/>
  <c r="AG605" i="2"/>
  <c r="AH605" i="2"/>
  <c r="AI605" i="2"/>
  <c r="P607" i="2"/>
  <c r="Q607" i="2"/>
  <c r="R607" i="2"/>
  <c r="S607" i="2"/>
  <c r="T607" i="2"/>
  <c r="U607" i="2"/>
  <c r="V607" i="2"/>
  <c r="W607" i="2"/>
  <c r="X607" i="2"/>
  <c r="Y607" i="2"/>
  <c r="Z607" i="2"/>
  <c r="AA607" i="2"/>
  <c r="AB607" i="2"/>
  <c r="AC607" i="2"/>
  <c r="AD607" i="2"/>
  <c r="AE607" i="2"/>
  <c r="AF607" i="2"/>
  <c r="AG607" i="2"/>
  <c r="AH607" i="2"/>
  <c r="AI607" i="2"/>
  <c r="P609" i="2"/>
  <c r="Q609" i="2"/>
  <c r="R609" i="2"/>
  <c r="S609" i="2"/>
  <c r="T609" i="2"/>
  <c r="U609" i="2"/>
  <c r="V609" i="2"/>
  <c r="W609" i="2"/>
  <c r="X609" i="2"/>
  <c r="Y609" i="2"/>
  <c r="Z609" i="2"/>
  <c r="AA609" i="2"/>
  <c r="AB609" i="2"/>
  <c r="AC609" i="2"/>
  <c r="AD609" i="2"/>
  <c r="AE609" i="2"/>
  <c r="AF609" i="2"/>
  <c r="AG609" i="2"/>
  <c r="AH609" i="2"/>
  <c r="AI609" i="2"/>
  <c r="P611" i="2"/>
  <c r="Q611" i="2"/>
  <c r="R611" i="2"/>
  <c r="S611" i="2"/>
  <c r="T611" i="2"/>
  <c r="U611" i="2"/>
  <c r="V611" i="2"/>
  <c r="W611" i="2"/>
  <c r="X611" i="2"/>
  <c r="Y611" i="2"/>
  <c r="Z611" i="2"/>
  <c r="AA611" i="2"/>
  <c r="AB611" i="2"/>
  <c r="AC611" i="2"/>
  <c r="AD611" i="2"/>
  <c r="AE611" i="2"/>
  <c r="AF611" i="2"/>
  <c r="AG611" i="2"/>
  <c r="AH611" i="2"/>
  <c r="AI611" i="2"/>
  <c r="P618" i="2" a="1"/>
  <c r="P618" i="2" s="1"/>
  <c r="P619" i="2" s="1"/>
  <c r="P622" i="2" s="1"/>
  <c r="P624" i="2" s="1"/>
  <c r="P626" i="2" s="1"/>
  <c r="P628" i="2" s="1"/>
  <c r="P630" i="2" s="1"/>
  <c r="P632" i="2" s="1"/>
  <c r="Q618" i="2" a="1"/>
  <c r="Q618" i="2" s="1"/>
  <c r="Q619" i="2" s="1"/>
  <c r="Q622" i="2" s="1"/>
  <c r="Q624" i="2" s="1"/>
  <c r="Q626" i="2" s="1"/>
  <c r="Q628" i="2" s="1"/>
  <c r="Q630" i="2" s="1"/>
  <c r="Q632" i="2" s="1"/>
  <c r="R618" i="2" a="1"/>
  <c r="R618" i="2" s="1"/>
  <c r="S618" i="2" a="1"/>
  <c r="S618" i="2" s="1"/>
  <c r="S619" i="2" s="1"/>
  <c r="S622" i="2" s="1"/>
  <c r="S624" i="2" s="1"/>
  <c r="S626" i="2" s="1"/>
  <c r="S628" i="2" s="1"/>
  <c r="S630" i="2" s="1"/>
  <c r="S632" i="2" s="1"/>
  <c r="T618" i="2" a="1"/>
  <c r="T618" i="2" s="1"/>
  <c r="T619" i="2" s="1"/>
  <c r="T622" i="2" s="1"/>
  <c r="T624" i="2" s="1"/>
  <c r="T626" i="2" s="1"/>
  <c r="T628" i="2" s="1"/>
  <c r="T630" i="2" s="1"/>
  <c r="T632" i="2" s="1"/>
  <c r="U618" i="2" a="1"/>
  <c r="U618" i="2" s="1"/>
  <c r="U619" i="2" s="1"/>
  <c r="U622" i="2" s="1"/>
  <c r="U624" i="2" s="1"/>
  <c r="U626" i="2" s="1"/>
  <c r="U628" i="2" s="1"/>
  <c r="U630" i="2" s="1"/>
  <c r="U632" i="2" s="1"/>
  <c r="V618" i="2" a="1"/>
  <c r="V618" i="2" s="1"/>
  <c r="V619" i="2" s="1"/>
  <c r="V622" i="2" s="1"/>
  <c r="V624" i="2" s="1"/>
  <c r="V626" i="2" s="1"/>
  <c r="V628" i="2" s="1"/>
  <c r="V630" i="2" s="1"/>
  <c r="V632" i="2" s="1"/>
  <c r="W618" i="2" a="1"/>
  <c r="W618" i="2" s="1"/>
  <c r="W619" i="2" s="1"/>
  <c r="W622" i="2" s="1"/>
  <c r="W624" i="2" s="1"/>
  <c r="W626" i="2" s="1"/>
  <c r="W628" i="2" s="1"/>
  <c r="W630" i="2" s="1"/>
  <c r="W632" i="2" s="1"/>
  <c r="X618" i="2" a="1"/>
  <c r="X618" i="2" s="1"/>
  <c r="X619" i="2" s="1"/>
  <c r="X622" i="2" s="1"/>
  <c r="X624" i="2" s="1"/>
  <c r="X626" i="2" s="1"/>
  <c r="X628" i="2" s="1"/>
  <c r="X630" i="2" s="1"/>
  <c r="X632" i="2" s="1"/>
  <c r="Y618" i="2" a="1"/>
  <c r="Y618" i="2" s="1"/>
  <c r="Y619" i="2" s="1"/>
  <c r="Y622" i="2" s="1"/>
  <c r="Y624" i="2" s="1"/>
  <c r="Y626" i="2" s="1"/>
  <c r="Y628" i="2" s="1"/>
  <c r="Y630" i="2" s="1"/>
  <c r="Y632" i="2" s="1"/>
  <c r="Z618" i="2" a="1"/>
  <c r="Z618" i="2" s="1"/>
  <c r="Z619" i="2" s="1"/>
  <c r="Z622" i="2" s="1"/>
  <c r="Z624" i="2" s="1"/>
  <c r="Z626" i="2" s="1"/>
  <c r="Z628" i="2" s="1"/>
  <c r="Z630" i="2" s="1"/>
  <c r="Z632" i="2" s="1"/>
  <c r="AA618" i="2" a="1"/>
  <c r="AA618" i="2" s="1"/>
  <c r="AA619" i="2" s="1"/>
  <c r="AA622" i="2" s="1"/>
  <c r="AA624" i="2" s="1"/>
  <c r="AA626" i="2" s="1"/>
  <c r="AA628" i="2" s="1"/>
  <c r="AA630" i="2" s="1"/>
  <c r="AA632" i="2" s="1"/>
  <c r="AB618" i="2" a="1"/>
  <c r="AB618" i="2" s="1"/>
  <c r="AB619" i="2" s="1"/>
  <c r="AB622" i="2" s="1"/>
  <c r="AB624" i="2" s="1"/>
  <c r="AB626" i="2" s="1"/>
  <c r="AB628" i="2" s="1"/>
  <c r="AB630" i="2" s="1"/>
  <c r="AB632" i="2" s="1"/>
  <c r="AC618" i="2" a="1"/>
  <c r="AC618" i="2" s="1"/>
  <c r="AC619" i="2" s="1"/>
  <c r="AC622" i="2" s="1"/>
  <c r="AC624" i="2" s="1"/>
  <c r="AC626" i="2" s="1"/>
  <c r="AC628" i="2" s="1"/>
  <c r="AC630" i="2" s="1"/>
  <c r="AC632" i="2" s="1"/>
  <c r="AD618" i="2" a="1"/>
  <c r="AD618" i="2" s="1"/>
  <c r="AD619" i="2" s="1"/>
  <c r="AD622" i="2" s="1"/>
  <c r="AD624" i="2" s="1"/>
  <c r="AD626" i="2" s="1"/>
  <c r="AD628" i="2" s="1"/>
  <c r="AD630" i="2" s="1"/>
  <c r="AD632" i="2" s="1"/>
  <c r="AE618" i="2" a="1"/>
  <c r="AE618" i="2" s="1"/>
  <c r="AE619" i="2" s="1"/>
  <c r="AE622" i="2" s="1"/>
  <c r="AE624" i="2" s="1"/>
  <c r="AE626" i="2" s="1"/>
  <c r="AE628" i="2" s="1"/>
  <c r="AE630" i="2" s="1"/>
  <c r="AE632" i="2" s="1"/>
  <c r="AF618" i="2" a="1"/>
  <c r="AF618" i="2" s="1"/>
  <c r="AF619" i="2" s="1"/>
  <c r="AF622" i="2" s="1"/>
  <c r="AF624" i="2" s="1"/>
  <c r="AF626" i="2" s="1"/>
  <c r="AF628" i="2" s="1"/>
  <c r="AF630" i="2" s="1"/>
  <c r="AF632" i="2" s="1"/>
  <c r="AG618" i="2" a="1"/>
  <c r="AG618" i="2" s="1"/>
  <c r="AG619" i="2" s="1"/>
  <c r="AG622" i="2" s="1"/>
  <c r="AG624" i="2" s="1"/>
  <c r="AG626" i="2" s="1"/>
  <c r="AG628" i="2" s="1"/>
  <c r="AG630" i="2" s="1"/>
  <c r="AG632" i="2" s="1"/>
  <c r="AH618" i="2" a="1"/>
  <c r="AH618" i="2" s="1"/>
  <c r="AH619" i="2" s="1"/>
  <c r="AH622" i="2" s="1"/>
  <c r="AH624" i="2" s="1"/>
  <c r="AH626" i="2" s="1"/>
  <c r="AH628" i="2" s="1"/>
  <c r="AH630" i="2" s="1"/>
  <c r="AH632" i="2" s="1"/>
  <c r="AI618" i="2" a="1"/>
  <c r="AI618" i="2" s="1"/>
  <c r="AI619" i="2" s="1"/>
  <c r="AI622" i="2" s="1"/>
  <c r="AI624" i="2" s="1"/>
  <c r="AI626" i="2" s="1"/>
  <c r="AI628" i="2" s="1"/>
  <c r="AI630" i="2" s="1"/>
  <c r="AI632" i="2" s="1"/>
  <c r="P620" i="2"/>
  <c r="Q620" i="2"/>
  <c r="R620" i="2"/>
  <c r="S620" i="2"/>
  <c r="T620" i="2"/>
  <c r="U620" i="2"/>
  <c r="V620" i="2"/>
  <c r="W620" i="2"/>
  <c r="X620" i="2"/>
  <c r="Y620" i="2"/>
  <c r="Z620" i="2"/>
  <c r="AA620" i="2"/>
  <c r="AB620" i="2"/>
  <c r="AC620" i="2"/>
  <c r="AD620" i="2"/>
  <c r="AE620" i="2"/>
  <c r="AF620" i="2"/>
  <c r="AG620" i="2"/>
  <c r="AH620" i="2"/>
  <c r="AI620" i="2"/>
  <c r="P621" i="2"/>
  <c r="Q621" i="2"/>
  <c r="R621" i="2"/>
  <c r="S621" i="2"/>
  <c r="T621" i="2"/>
  <c r="U621" i="2"/>
  <c r="V621" i="2"/>
  <c r="W621" i="2"/>
  <c r="X621" i="2"/>
  <c r="Y621" i="2"/>
  <c r="Z621" i="2"/>
  <c r="AA621" i="2"/>
  <c r="AB621" i="2"/>
  <c r="AC621" i="2"/>
  <c r="AD621" i="2"/>
  <c r="AE621" i="2"/>
  <c r="AF621" i="2"/>
  <c r="AG621" i="2"/>
  <c r="AH621" i="2"/>
  <c r="AI621" i="2"/>
  <c r="P623" i="2"/>
  <c r="Q623" i="2"/>
  <c r="R623" i="2"/>
  <c r="S623" i="2"/>
  <c r="T623" i="2"/>
  <c r="U623" i="2"/>
  <c r="V623" i="2"/>
  <c r="W623" i="2"/>
  <c r="X623" i="2"/>
  <c r="Y623" i="2"/>
  <c r="Z623" i="2"/>
  <c r="AA623" i="2"/>
  <c r="AB623" i="2"/>
  <c r="AC623" i="2"/>
  <c r="AD623" i="2"/>
  <c r="AE623" i="2"/>
  <c r="AF623" i="2"/>
  <c r="AG623" i="2"/>
  <c r="AH623" i="2"/>
  <c r="AI623" i="2"/>
  <c r="P625" i="2"/>
  <c r="Q625" i="2"/>
  <c r="R625" i="2"/>
  <c r="S625" i="2"/>
  <c r="T625" i="2"/>
  <c r="U625" i="2"/>
  <c r="V625" i="2"/>
  <c r="W625" i="2"/>
  <c r="X625" i="2"/>
  <c r="Y625" i="2"/>
  <c r="Z625" i="2"/>
  <c r="AA625" i="2"/>
  <c r="AB625" i="2"/>
  <c r="AC625" i="2"/>
  <c r="AD625" i="2"/>
  <c r="AE625" i="2"/>
  <c r="AF625" i="2"/>
  <c r="AG625" i="2"/>
  <c r="AH625" i="2"/>
  <c r="AI625" i="2"/>
  <c r="P627" i="2"/>
  <c r="Q627" i="2"/>
  <c r="R627" i="2"/>
  <c r="S627" i="2"/>
  <c r="T627" i="2"/>
  <c r="U627" i="2"/>
  <c r="V627" i="2"/>
  <c r="W627" i="2"/>
  <c r="X627" i="2"/>
  <c r="Y627" i="2"/>
  <c r="Z627" i="2"/>
  <c r="AA627" i="2"/>
  <c r="AB627" i="2"/>
  <c r="AC627" i="2"/>
  <c r="AD627" i="2"/>
  <c r="AE627" i="2"/>
  <c r="AF627" i="2"/>
  <c r="AG627" i="2"/>
  <c r="AH627" i="2"/>
  <c r="AI627" i="2"/>
  <c r="P629" i="2"/>
  <c r="Q629" i="2"/>
  <c r="R629" i="2"/>
  <c r="S629" i="2"/>
  <c r="T629" i="2"/>
  <c r="U629" i="2"/>
  <c r="V629" i="2"/>
  <c r="W629" i="2"/>
  <c r="X629" i="2"/>
  <c r="Y629" i="2"/>
  <c r="Z629" i="2"/>
  <c r="AA629" i="2"/>
  <c r="AB629" i="2"/>
  <c r="AC629" i="2"/>
  <c r="AD629" i="2"/>
  <c r="AE629" i="2"/>
  <c r="AF629" i="2"/>
  <c r="AG629" i="2"/>
  <c r="AH629" i="2"/>
  <c r="AI629" i="2"/>
  <c r="P631" i="2"/>
  <c r="Q631" i="2"/>
  <c r="R631" i="2"/>
  <c r="S631" i="2"/>
  <c r="T631" i="2"/>
  <c r="U631" i="2"/>
  <c r="V631" i="2"/>
  <c r="W631" i="2"/>
  <c r="X631" i="2"/>
  <c r="Y631" i="2"/>
  <c r="Z631" i="2"/>
  <c r="AA631" i="2"/>
  <c r="AB631" i="2"/>
  <c r="AC631" i="2"/>
  <c r="AD631" i="2"/>
  <c r="AE631" i="2"/>
  <c r="AF631" i="2"/>
  <c r="AG631" i="2"/>
  <c r="AH631" i="2"/>
  <c r="AI631" i="2"/>
  <c r="P638" i="2" a="1"/>
  <c r="P638" i="2" s="1"/>
  <c r="Q638" i="2" a="1"/>
  <c r="Q638" i="2" s="1"/>
  <c r="Q639" i="2" s="1"/>
  <c r="Q642" i="2" s="1"/>
  <c r="Q644" i="2" s="1"/>
  <c r="Q646" i="2" s="1"/>
  <c r="Q648" i="2" s="1"/>
  <c r="Q650" i="2" s="1"/>
  <c r="Q652" i="2" s="1"/>
  <c r="R638" i="2" a="1"/>
  <c r="R638" i="2" s="1"/>
  <c r="R639" i="2" s="1"/>
  <c r="R642" i="2" s="1"/>
  <c r="R644" i="2" s="1"/>
  <c r="R646" i="2" s="1"/>
  <c r="R648" i="2" s="1"/>
  <c r="R650" i="2" s="1"/>
  <c r="R652" i="2" s="1"/>
  <c r="S638" i="2" a="1"/>
  <c r="S638" i="2" s="1"/>
  <c r="S639" i="2" s="1"/>
  <c r="S642" i="2" s="1"/>
  <c r="S644" i="2" s="1"/>
  <c r="S646" i="2" s="1"/>
  <c r="S648" i="2" s="1"/>
  <c r="S650" i="2" s="1"/>
  <c r="S652" i="2" s="1"/>
  <c r="T638" i="2" a="1"/>
  <c r="T638" i="2" s="1"/>
  <c r="T639" i="2" s="1"/>
  <c r="T642" i="2" s="1"/>
  <c r="T644" i="2" s="1"/>
  <c r="T646" i="2" s="1"/>
  <c r="T648" i="2" s="1"/>
  <c r="T650" i="2" s="1"/>
  <c r="T652" i="2" s="1"/>
  <c r="U638" i="2" a="1"/>
  <c r="U638" i="2" s="1"/>
  <c r="U639" i="2" s="1"/>
  <c r="U642" i="2" s="1"/>
  <c r="U644" i="2" s="1"/>
  <c r="U646" i="2" s="1"/>
  <c r="U648" i="2" s="1"/>
  <c r="U650" i="2" s="1"/>
  <c r="U652" i="2" s="1"/>
  <c r="V638" i="2" a="1"/>
  <c r="V638" i="2" s="1"/>
  <c r="V639" i="2" s="1"/>
  <c r="V642" i="2" s="1"/>
  <c r="V644" i="2" s="1"/>
  <c r="V646" i="2" s="1"/>
  <c r="V648" i="2" s="1"/>
  <c r="V650" i="2" s="1"/>
  <c r="V652" i="2" s="1"/>
  <c r="W638" i="2" a="1"/>
  <c r="W638" i="2" s="1"/>
  <c r="W639" i="2" s="1"/>
  <c r="W642" i="2" s="1"/>
  <c r="W644" i="2" s="1"/>
  <c r="W646" i="2" s="1"/>
  <c r="W648" i="2" s="1"/>
  <c r="W650" i="2" s="1"/>
  <c r="W652" i="2" s="1"/>
  <c r="X638" i="2" a="1"/>
  <c r="X638" i="2" s="1"/>
  <c r="X639" i="2" s="1"/>
  <c r="X642" i="2" s="1"/>
  <c r="X644" i="2" s="1"/>
  <c r="X646" i="2" s="1"/>
  <c r="X648" i="2" s="1"/>
  <c r="X650" i="2" s="1"/>
  <c r="X652" i="2" s="1"/>
  <c r="Y638" i="2" a="1"/>
  <c r="Y638" i="2" s="1"/>
  <c r="Y639" i="2" s="1"/>
  <c r="Y642" i="2" s="1"/>
  <c r="Y644" i="2" s="1"/>
  <c r="Y646" i="2" s="1"/>
  <c r="Y648" i="2" s="1"/>
  <c r="Y650" i="2" s="1"/>
  <c r="Y652" i="2" s="1"/>
  <c r="Z638" i="2" a="1"/>
  <c r="Z638" i="2" s="1"/>
  <c r="Z639" i="2" s="1"/>
  <c r="Z642" i="2" s="1"/>
  <c r="Z644" i="2" s="1"/>
  <c r="Z646" i="2" s="1"/>
  <c r="Z648" i="2" s="1"/>
  <c r="Z650" i="2" s="1"/>
  <c r="Z652" i="2" s="1"/>
  <c r="AA638" i="2" a="1"/>
  <c r="AA638" i="2" s="1"/>
  <c r="AA639" i="2" s="1"/>
  <c r="AA642" i="2" s="1"/>
  <c r="AA644" i="2" s="1"/>
  <c r="AA646" i="2" s="1"/>
  <c r="AA648" i="2" s="1"/>
  <c r="AA650" i="2" s="1"/>
  <c r="AA652" i="2" s="1"/>
  <c r="AB638" i="2" a="1"/>
  <c r="AB638" i="2" s="1"/>
  <c r="AB639" i="2" s="1"/>
  <c r="AB642" i="2" s="1"/>
  <c r="AB644" i="2" s="1"/>
  <c r="AB646" i="2" s="1"/>
  <c r="AB648" i="2" s="1"/>
  <c r="AB650" i="2" s="1"/>
  <c r="AB652" i="2" s="1"/>
  <c r="AC638" i="2" a="1"/>
  <c r="AC638" i="2" s="1"/>
  <c r="AC639" i="2" s="1"/>
  <c r="AC642" i="2" s="1"/>
  <c r="AC644" i="2" s="1"/>
  <c r="AC646" i="2" s="1"/>
  <c r="AC648" i="2" s="1"/>
  <c r="AC650" i="2" s="1"/>
  <c r="AC652" i="2" s="1"/>
  <c r="AD638" i="2" a="1"/>
  <c r="AD638" i="2" s="1"/>
  <c r="AD639" i="2" s="1"/>
  <c r="AD642" i="2" s="1"/>
  <c r="AD644" i="2" s="1"/>
  <c r="AD646" i="2" s="1"/>
  <c r="AD648" i="2" s="1"/>
  <c r="AD650" i="2" s="1"/>
  <c r="AD652" i="2" s="1"/>
  <c r="AE638" i="2" a="1"/>
  <c r="AE638" i="2" s="1"/>
  <c r="AE639" i="2" s="1"/>
  <c r="AE642" i="2" s="1"/>
  <c r="AE644" i="2" s="1"/>
  <c r="AE646" i="2" s="1"/>
  <c r="AE648" i="2" s="1"/>
  <c r="AE650" i="2" s="1"/>
  <c r="AE652" i="2" s="1"/>
  <c r="AF638" i="2" a="1"/>
  <c r="AF638" i="2" s="1"/>
  <c r="AF639" i="2" s="1"/>
  <c r="AF642" i="2" s="1"/>
  <c r="AF644" i="2" s="1"/>
  <c r="AF646" i="2" s="1"/>
  <c r="AF648" i="2" s="1"/>
  <c r="AF650" i="2" s="1"/>
  <c r="AF652" i="2" s="1"/>
  <c r="AG638" i="2" a="1"/>
  <c r="AG638" i="2" s="1"/>
  <c r="AG639" i="2" s="1"/>
  <c r="AG642" i="2" s="1"/>
  <c r="AG644" i="2" s="1"/>
  <c r="AG646" i="2" s="1"/>
  <c r="AG648" i="2" s="1"/>
  <c r="AG650" i="2" s="1"/>
  <c r="AG652" i="2" s="1"/>
  <c r="AH638" i="2" a="1"/>
  <c r="AH638" i="2" s="1"/>
  <c r="AH639" i="2" s="1"/>
  <c r="AH642" i="2" s="1"/>
  <c r="AH644" i="2" s="1"/>
  <c r="AH646" i="2" s="1"/>
  <c r="AH648" i="2" s="1"/>
  <c r="AH650" i="2" s="1"/>
  <c r="AH652" i="2" s="1"/>
  <c r="AI638" i="2" a="1"/>
  <c r="AI638" i="2" s="1"/>
  <c r="AI639" i="2" s="1"/>
  <c r="AI642" i="2" s="1"/>
  <c r="AI644" i="2" s="1"/>
  <c r="AI646" i="2" s="1"/>
  <c r="AI648" i="2" s="1"/>
  <c r="AI650" i="2" s="1"/>
  <c r="AI652" i="2" s="1"/>
  <c r="P640" i="2"/>
  <c r="Q640" i="2"/>
  <c r="R640" i="2"/>
  <c r="S640" i="2"/>
  <c r="T640" i="2"/>
  <c r="U640" i="2"/>
  <c r="V640" i="2"/>
  <c r="W640" i="2"/>
  <c r="X640" i="2"/>
  <c r="Y640" i="2"/>
  <c r="Z640" i="2"/>
  <c r="AA640" i="2"/>
  <c r="AB640" i="2"/>
  <c r="AC640" i="2"/>
  <c r="AD640" i="2"/>
  <c r="AE640" i="2"/>
  <c r="AF640" i="2"/>
  <c r="AG640" i="2"/>
  <c r="AH640" i="2"/>
  <c r="AI640" i="2"/>
  <c r="P641" i="2"/>
  <c r="Q641" i="2"/>
  <c r="R641" i="2"/>
  <c r="S641" i="2"/>
  <c r="T641" i="2"/>
  <c r="U641" i="2"/>
  <c r="V641" i="2"/>
  <c r="W641" i="2"/>
  <c r="X641" i="2"/>
  <c r="Y641" i="2"/>
  <c r="Z641" i="2"/>
  <c r="AA641" i="2"/>
  <c r="AB641" i="2"/>
  <c r="AC641" i="2"/>
  <c r="AD641" i="2"/>
  <c r="AE641" i="2"/>
  <c r="AF641" i="2"/>
  <c r="AG641" i="2"/>
  <c r="AH641" i="2"/>
  <c r="AI641" i="2"/>
  <c r="P643" i="2"/>
  <c r="Q643" i="2"/>
  <c r="R643" i="2"/>
  <c r="S643" i="2"/>
  <c r="T643" i="2"/>
  <c r="U643" i="2"/>
  <c r="V643" i="2"/>
  <c r="W643" i="2"/>
  <c r="X643" i="2"/>
  <c r="Y643" i="2"/>
  <c r="Z643" i="2"/>
  <c r="AA643" i="2"/>
  <c r="AB643" i="2"/>
  <c r="AC643" i="2"/>
  <c r="AD643" i="2"/>
  <c r="AE643" i="2"/>
  <c r="AF643" i="2"/>
  <c r="AG643" i="2"/>
  <c r="AH643" i="2"/>
  <c r="AI643" i="2"/>
  <c r="P645" i="2"/>
  <c r="Q645" i="2"/>
  <c r="R645" i="2"/>
  <c r="S645" i="2"/>
  <c r="T645" i="2"/>
  <c r="U645" i="2"/>
  <c r="V645" i="2"/>
  <c r="W645" i="2"/>
  <c r="X645" i="2"/>
  <c r="Y645" i="2"/>
  <c r="Z645" i="2"/>
  <c r="AA645" i="2"/>
  <c r="AB645" i="2"/>
  <c r="AC645" i="2"/>
  <c r="AD645" i="2"/>
  <c r="AE645" i="2"/>
  <c r="AF645" i="2"/>
  <c r="AG645" i="2"/>
  <c r="AH645" i="2"/>
  <c r="AI645" i="2"/>
  <c r="P647" i="2"/>
  <c r="Q647" i="2"/>
  <c r="R647" i="2"/>
  <c r="S647" i="2"/>
  <c r="T647" i="2"/>
  <c r="U647" i="2"/>
  <c r="V647" i="2"/>
  <c r="W647" i="2"/>
  <c r="X647" i="2"/>
  <c r="Y647" i="2"/>
  <c r="Z647" i="2"/>
  <c r="AA647" i="2"/>
  <c r="AB647" i="2"/>
  <c r="AC647" i="2"/>
  <c r="AD647" i="2"/>
  <c r="AE647" i="2"/>
  <c r="AF647" i="2"/>
  <c r="AG647" i="2"/>
  <c r="AH647" i="2"/>
  <c r="AI647" i="2"/>
  <c r="P649" i="2"/>
  <c r="Q649" i="2"/>
  <c r="R649" i="2"/>
  <c r="S649" i="2"/>
  <c r="T649" i="2"/>
  <c r="U649" i="2"/>
  <c r="V649" i="2"/>
  <c r="W649" i="2"/>
  <c r="X649" i="2"/>
  <c r="Y649" i="2"/>
  <c r="Z649" i="2"/>
  <c r="AA649" i="2"/>
  <c r="AB649" i="2"/>
  <c r="AC649" i="2"/>
  <c r="AD649" i="2"/>
  <c r="AE649" i="2"/>
  <c r="AF649" i="2"/>
  <c r="AG649" i="2"/>
  <c r="AH649" i="2"/>
  <c r="AI649" i="2"/>
  <c r="P651" i="2"/>
  <c r="Q651" i="2"/>
  <c r="R651" i="2"/>
  <c r="S651" i="2"/>
  <c r="T651" i="2"/>
  <c r="U651" i="2"/>
  <c r="V651" i="2"/>
  <c r="W651" i="2"/>
  <c r="X651" i="2"/>
  <c r="Y651" i="2"/>
  <c r="Z651" i="2"/>
  <c r="AA651" i="2"/>
  <c r="AB651" i="2"/>
  <c r="AC651" i="2"/>
  <c r="AD651" i="2"/>
  <c r="AE651" i="2"/>
  <c r="AF651" i="2"/>
  <c r="AG651" i="2"/>
  <c r="AH651" i="2"/>
  <c r="AI651" i="2"/>
  <c r="P658" i="2" a="1"/>
  <c r="P658" i="2" s="1"/>
  <c r="P659" i="2" s="1"/>
  <c r="Q658" i="2" a="1"/>
  <c r="Q658" i="2" s="1"/>
  <c r="R658" i="2" a="1"/>
  <c r="R658" i="2" s="1"/>
  <c r="R659" i="2" s="1"/>
  <c r="R662" i="2" s="1"/>
  <c r="R664" i="2" s="1"/>
  <c r="R666" i="2" s="1"/>
  <c r="R668" i="2" s="1"/>
  <c r="R670" i="2" s="1"/>
  <c r="R672" i="2" s="1"/>
  <c r="S658" i="2" a="1"/>
  <c r="S658" i="2" s="1"/>
  <c r="S659" i="2" s="1"/>
  <c r="S662" i="2" s="1"/>
  <c r="S664" i="2" s="1"/>
  <c r="S666" i="2" s="1"/>
  <c r="S668" i="2" s="1"/>
  <c r="S670" i="2" s="1"/>
  <c r="S672" i="2" s="1"/>
  <c r="T658" i="2" a="1"/>
  <c r="T658" i="2" s="1"/>
  <c r="T659" i="2" s="1"/>
  <c r="T662" i="2" s="1"/>
  <c r="T664" i="2" s="1"/>
  <c r="T666" i="2" s="1"/>
  <c r="T668" i="2" s="1"/>
  <c r="T670" i="2" s="1"/>
  <c r="T672" i="2" s="1"/>
  <c r="U658" i="2" a="1"/>
  <c r="U658" i="2" s="1"/>
  <c r="U659" i="2" s="1"/>
  <c r="U662" i="2" s="1"/>
  <c r="U664" i="2" s="1"/>
  <c r="U666" i="2" s="1"/>
  <c r="U668" i="2" s="1"/>
  <c r="U670" i="2" s="1"/>
  <c r="U672" i="2" s="1"/>
  <c r="V658" i="2" a="1"/>
  <c r="V658" i="2" s="1"/>
  <c r="V659" i="2" s="1"/>
  <c r="V662" i="2" s="1"/>
  <c r="V664" i="2" s="1"/>
  <c r="V666" i="2" s="1"/>
  <c r="V668" i="2" s="1"/>
  <c r="V670" i="2" s="1"/>
  <c r="V672" i="2" s="1"/>
  <c r="W658" i="2" a="1"/>
  <c r="W658" i="2" s="1"/>
  <c r="W659" i="2" s="1"/>
  <c r="W662" i="2" s="1"/>
  <c r="W664" i="2" s="1"/>
  <c r="W666" i="2" s="1"/>
  <c r="W668" i="2" s="1"/>
  <c r="W670" i="2" s="1"/>
  <c r="W672" i="2" s="1"/>
  <c r="X658" i="2" a="1"/>
  <c r="X658" i="2" s="1"/>
  <c r="X659" i="2" s="1"/>
  <c r="X662" i="2" s="1"/>
  <c r="X664" i="2" s="1"/>
  <c r="X666" i="2" s="1"/>
  <c r="X668" i="2" s="1"/>
  <c r="X670" i="2" s="1"/>
  <c r="X672" i="2" s="1"/>
  <c r="Y658" i="2" a="1"/>
  <c r="Y658" i="2" s="1"/>
  <c r="Y659" i="2" s="1"/>
  <c r="Y662" i="2" s="1"/>
  <c r="Y664" i="2" s="1"/>
  <c r="Y666" i="2" s="1"/>
  <c r="Y668" i="2" s="1"/>
  <c r="Y670" i="2" s="1"/>
  <c r="Y672" i="2" s="1"/>
  <c r="Z658" i="2" a="1"/>
  <c r="Z658" i="2" s="1"/>
  <c r="Z659" i="2" s="1"/>
  <c r="Z662" i="2" s="1"/>
  <c r="Z664" i="2" s="1"/>
  <c r="Z666" i="2" s="1"/>
  <c r="Z668" i="2" s="1"/>
  <c r="Z670" i="2" s="1"/>
  <c r="Z672" i="2" s="1"/>
  <c r="AA658" i="2" a="1"/>
  <c r="AA658" i="2" s="1"/>
  <c r="AA659" i="2" s="1"/>
  <c r="AA662" i="2" s="1"/>
  <c r="AA664" i="2" s="1"/>
  <c r="AA666" i="2" s="1"/>
  <c r="AA668" i="2" s="1"/>
  <c r="AA670" i="2" s="1"/>
  <c r="AA672" i="2" s="1"/>
  <c r="AB658" i="2" a="1"/>
  <c r="AB658" i="2" s="1"/>
  <c r="AB659" i="2" s="1"/>
  <c r="AB662" i="2" s="1"/>
  <c r="AB664" i="2" s="1"/>
  <c r="AB666" i="2" s="1"/>
  <c r="AB668" i="2" s="1"/>
  <c r="AB670" i="2" s="1"/>
  <c r="AB672" i="2" s="1"/>
  <c r="AC658" i="2" a="1"/>
  <c r="AC658" i="2" s="1"/>
  <c r="AC659" i="2" s="1"/>
  <c r="AC662" i="2" s="1"/>
  <c r="AC664" i="2" s="1"/>
  <c r="AC666" i="2" s="1"/>
  <c r="AC668" i="2" s="1"/>
  <c r="AC670" i="2" s="1"/>
  <c r="AC672" i="2" s="1"/>
  <c r="AD658" i="2" a="1"/>
  <c r="AD658" i="2" s="1"/>
  <c r="AD659" i="2" s="1"/>
  <c r="AD662" i="2" s="1"/>
  <c r="AD664" i="2" s="1"/>
  <c r="AD666" i="2" s="1"/>
  <c r="AD668" i="2" s="1"/>
  <c r="AD670" i="2" s="1"/>
  <c r="AD672" i="2" s="1"/>
  <c r="AE658" i="2" a="1"/>
  <c r="AE658" i="2" s="1"/>
  <c r="AE659" i="2" s="1"/>
  <c r="AE662" i="2" s="1"/>
  <c r="AE664" i="2" s="1"/>
  <c r="AE666" i="2" s="1"/>
  <c r="AE668" i="2" s="1"/>
  <c r="AE670" i="2" s="1"/>
  <c r="AE672" i="2" s="1"/>
  <c r="AF658" i="2" a="1"/>
  <c r="AF658" i="2" s="1"/>
  <c r="AF659" i="2" s="1"/>
  <c r="AF662" i="2" s="1"/>
  <c r="AF664" i="2" s="1"/>
  <c r="AF666" i="2" s="1"/>
  <c r="AF668" i="2" s="1"/>
  <c r="AF670" i="2" s="1"/>
  <c r="AF672" i="2" s="1"/>
  <c r="AG658" i="2" a="1"/>
  <c r="AG658" i="2" s="1"/>
  <c r="AG659" i="2" s="1"/>
  <c r="AG662" i="2" s="1"/>
  <c r="AG664" i="2" s="1"/>
  <c r="AG666" i="2" s="1"/>
  <c r="AG668" i="2" s="1"/>
  <c r="AG670" i="2" s="1"/>
  <c r="AG672" i="2" s="1"/>
  <c r="AH658" i="2" a="1"/>
  <c r="AH658" i="2" s="1"/>
  <c r="AH659" i="2" s="1"/>
  <c r="AH662" i="2" s="1"/>
  <c r="AH664" i="2" s="1"/>
  <c r="AH666" i="2" s="1"/>
  <c r="AH668" i="2" s="1"/>
  <c r="AH670" i="2" s="1"/>
  <c r="AH672" i="2" s="1"/>
  <c r="AI658" i="2" a="1"/>
  <c r="AI658" i="2" s="1"/>
  <c r="AI659" i="2" s="1"/>
  <c r="AI662" i="2" s="1"/>
  <c r="AI664" i="2" s="1"/>
  <c r="AI666" i="2" s="1"/>
  <c r="AI668" i="2" s="1"/>
  <c r="AI670" i="2" s="1"/>
  <c r="AI672" i="2" s="1"/>
  <c r="P660" i="2"/>
  <c r="Q660" i="2"/>
  <c r="R660" i="2"/>
  <c r="S660" i="2"/>
  <c r="T660" i="2"/>
  <c r="U660" i="2"/>
  <c r="V660" i="2"/>
  <c r="W660" i="2"/>
  <c r="X660" i="2"/>
  <c r="Y660" i="2"/>
  <c r="Z660" i="2"/>
  <c r="AA660" i="2"/>
  <c r="AB660" i="2"/>
  <c r="AC660" i="2"/>
  <c r="AD660" i="2"/>
  <c r="AE660" i="2"/>
  <c r="AF660" i="2"/>
  <c r="AG660" i="2"/>
  <c r="AH660" i="2"/>
  <c r="AI660" i="2"/>
  <c r="P661" i="2"/>
  <c r="Q661" i="2"/>
  <c r="R661" i="2"/>
  <c r="S661" i="2"/>
  <c r="T661" i="2"/>
  <c r="U661" i="2"/>
  <c r="V661" i="2"/>
  <c r="W661" i="2"/>
  <c r="X661" i="2"/>
  <c r="Y661" i="2"/>
  <c r="Z661" i="2"/>
  <c r="AA661" i="2"/>
  <c r="AB661" i="2"/>
  <c r="AC661" i="2"/>
  <c r="AD661" i="2"/>
  <c r="AE661" i="2"/>
  <c r="AF661" i="2"/>
  <c r="AG661" i="2"/>
  <c r="AH661" i="2"/>
  <c r="AI661" i="2"/>
  <c r="P663" i="2"/>
  <c r="Q663" i="2"/>
  <c r="R663" i="2"/>
  <c r="S663" i="2"/>
  <c r="T663" i="2"/>
  <c r="U663" i="2"/>
  <c r="V663" i="2"/>
  <c r="W663" i="2"/>
  <c r="X663" i="2"/>
  <c r="Y663" i="2"/>
  <c r="Z663" i="2"/>
  <c r="AA663" i="2"/>
  <c r="AB663" i="2"/>
  <c r="AC663" i="2"/>
  <c r="AD663" i="2"/>
  <c r="AE663" i="2"/>
  <c r="AF663" i="2"/>
  <c r="AG663" i="2"/>
  <c r="AH663" i="2"/>
  <c r="AI663" i="2"/>
  <c r="P665" i="2"/>
  <c r="Q665" i="2"/>
  <c r="R665" i="2"/>
  <c r="S665" i="2"/>
  <c r="T665" i="2"/>
  <c r="U665" i="2"/>
  <c r="V665" i="2"/>
  <c r="W665" i="2"/>
  <c r="X665" i="2"/>
  <c r="Y665" i="2"/>
  <c r="Z665" i="2"/>
  <c r="AA665" i="2"/>
  <c r="AB665" i="2"/>
  <c r="AC665" i="2"/>
  <c r="AD665" i="2"/>
  <c r="AE665" i="2"/>
  <c r="AF665" i="2"/>
  <c r="AG665" i="2"/>
  <c r="AH665" i="2"/>
  <c r="AI665" i="2"/>
  <c r="P667" i="2"/>
  <c r="Q667" i="2"/>
  <c r="R667" i="2"/>
  <c r="S667" i="2"/>
  <c r="T667" i="2"/>
  <c r="U667" i="2"/>
  <c r="V667" i="2"/>
  <c r="W667" i="2"/>
  <c r="X667" i="2"/>
  <c r="Y667" i="2"/>
  <c r="Z667" i="2"/>
  <c r="AA667" i="2"/>
  <c r="AB667" i="2"/>
  <c r="AC667" i="2"/>
  <c r="AD667" i="2"/>
  <c r="AE667" i="2"/>
  <c r="AF667" i="2"/>
  <c r="AG667" i="2"/>
  <c r="AH667" i="2"/>
  <c r="AI667" i="2"/>
  <c r="P669" i="2"/>
  <c r="Q669" i="2"/>
  <c r="R669" i="2"/>
  <c r="S669" i="2"/>
  <c r="T669" i="2"/>
  <c r="U669" i="2"/>
  <c r="V669" i="2"/>
  <c r="W669" i="2"/>
  <c r="X669" i="2"/>
  <c r="Y669" i="2"/>
  <c r="Z669" i="2"/>
  <c r="AA669" i="2"/>
  <c r="AB669" i="2"/>
  <c r="AC669" i="2"/>
  <c r="AD669" i="2"/>
  <c r="AE669" i="2"/>
  <c r="AF669" i="2"/>
  <c r="AG669" i="2"/>
  <c r="AH669" i="2"/>
  <c r="AI669" i="2"/>
  <c r="P671" i="2"/>
  <c r="Q671" i="2"/>
  <c r="R671" i="2"/>
  <c r="S671" i="2"/>
  <c r="T671" i="2"/>
  <c r="U671" i="2"/>
  <c r="V671" i="2"/>
  <c r="W671" i="2"/>
  <c r="X671" i="2"/>
  <c r="Y671" i="2"/>
  <c r="Z671" i="2"/>
  <c r="AA671" i="2"/>
  <c r="AB671" i="2"/>
  <c r="AC671" i="2"/>
  <c r="AD671" i="2"/>
  <c r="AE671" i="2"/>
  <c r="AF671" i="2"/>
  <c r="AG671" i="2"/>
  <c r="AH671" i="2"/>
  <c r="AI671" i="2"/>
  <c r="P678" i="2" a="1"/>
  <c r="P678" i="2" s="1"/>
  <c r="Q678" i="2" a="1"/>
  <c r="Q678" i="2" s="1"/>
  <c r="Q679" i="2" s="1"/>
  <c r="Q682" i="2" s="1"/>
  <c r="Q684" i="2" s="1"/>
  <c r="Q686" i="2" s="1"/>
  <c r="Q688" i="2" s="1"/>
  <c r="Q690" i="2" s="1"/>
  <c r="Q692" i="2" s="1"/>
  <c r="R678" i="2" a="1"/>
  <c r="R678" i="2" s="1"/>
  <c r="R679" i="2" s="1"/>
  <c r="R682" i="2" s="1"/>
  <c r="R684" i="2" s="1"/>
  <c r="R686" i="2" s="1"/>
  <c r="R688" i="2" s="1"/>
  <c r="R690" i="2" s="1"/>
  <c r="R692" i="2" s="1"/>
  <c r="S678" i="2" a="1"/>
  <c r="S678" i="2" s="1"/>
  <c r="S679" i="2" s="1"/>
  <c r="S682" i="2" s="1"/>
  <c r="S684" i="2" s="1"/>
  <c r="S686" i="2" s="1"/>
  <c r="S688" i="2" s="1"/>
  <c r="S690" i="2" s="1"/>
  <c r="S692" i="2" s="1"/>
  <c r="T678" i="2" a="1"/>
  <c r="T678" i="2" s="1"/>
  <c r="T679" i="2" s="1"/>
  <c r="T682" i="2" s="1"/>
  <c r="T684" i="2" s="1"/>
  <c r="T686" i="2" s="1"/>
  <c r="T688" i="2" s="1"/>
  <c r="T690" i="2" s="1"/>
  <c r="T692" i="2" s="1"/>
  <c r="U678" i="2" a="1"/>
  <c r="U678" i="2" s="1"/>
  <c r="U679" i="2" s="1"/>
  <c r="U682" i="2" s="1"/>
  <c r="U684" i="2" s="1"/>
  <c r="U686" i="2" s="1"/>
  <c r="U688" i="2" s="1"/>
  <c r="U690" i="2" s="1"/>
  <c r="U692" i="2" s="1"/>
  <c r="V678" i="2" a="1"/>
  <c r="V678" i="2" s="1"/>
  <c r="V679" i="2" s="1"/>
  <c r="V682" i="2" s="1"/>
  <c r="V684" i="2" s="1"/>
  <c r="V686" i="2" s="1"/>
  <c r="V688" i="2" s="1"/>
  <c r="V690" i="2" s="1"/>
  <c r="V692" i="2" s="1"/>
  <c r="W678" i="2" a="1"/>
  <c r="W678" i="2" s="1"/>
  <c r="W679" i="2" s="1"/>
  <c r="W682" i="2" s="1"/>
  <c r="W684" i="2" s="1"/>
  <c r="W686" i="2" s="1"/>
  <c r="W688" i="2" s="1"/>
  <c r="W690" i="2" s="1"/>
  <c r="W692" i="2" s="1"/>
  <c r="X678" i="2" a="1"/>
  <c r="X678" i="2" s="1"/>
  <c r="X679" i="2" s="1"/>
  <c r="X682" i="2" s="1"/>
  <c r="X684" i="2" s="1"/>
  <c r="X686" i="2" s="1"/>
  <c r="X688" i="2" s="1"/>
  <c r="X690" i="2" s="1"/>
  <c r="X692" i="2" s="1"/>
  <c r="Y678" i="2" a="1"/>
  <c r="Y678" i="2" s="1"/>
  <c r="Y679" i="2" s="1"/>
  <c r="Y682" i="2" s="1"/>
  <c r="Y684" i="2" s="1"/>
  <c r="Y686" i="2" s="1"/>
  <c r="Y688" i="2" s="1"/>
  <c r="Y690" i="2" s="1"/>
  <c r="Y692" i="2" s="1"/>
  <c r="Z678" i="2" a="1"/>
  <c r="Z678" i="2" s="1"/>
  <c r="Z679" i="2" s="1"/>
  <c r="Z682" i="2" s="1"/>
  <c r="Z684" i="2" s="1"/>
  <c r="Z686" i="2" s="1"/>
  <c r="Z688" i="2" s="1"/>
  <c r="Z690" i="2" s="1"/>
  <c r="Z692" i="2" s="1"/>
  <c r="AA678" i="2" a="1"/>
  <c r="AA678" i="2" s="1"/>
  <c r="AA679" i="2" s="1"/>
  <c r="AA682" i="2" s="1"/>
  <c r="AA684" i="2" s="1"/>
  <c r="AA686" i="2" s="1"/>
  <c r="AA688" i="2" s="1"/>
  <c r="AA690" i="2" s="1"/>
  <c r="AA692" i="2" s="1"/>
  <c r="AB678" i="2" a="1"/>
  <c r="AB678" i="2" s="1"/>
  <c r="AB679" i="2" s="1"/>
  <c r="AB682" i="2" s="1"/>
  <c r="AB684" i="2" s="1"/>
  <c r="AB686" i="2" s="1"/>
  <c r="AB688" i="2" s="1"/>
  <c r="AB690" i="2" s="1"/>
  <c r="AB692" i="2" s="1"/>
  <c r="AC678" i="2" a="1"/>
  <c r="AC678" i="2" s="1"/>
  <c r="AC679" i="2" s="1"/>
  <c r="AC682" i="2" s="1"/>
  <c r="AC684" i="2" s="1"/>
  <c r="AC686" i="2" s="1"/>
  <c r="AC688" i="2" s="1"/>
  <c r="AC690" i="2" s="1"/>
  <c r="AC692" i="2" s="1"/>
  <c r="AD678" i="2" a="1"/>
  <c r="AD678" i="2" s="1"/>
  <c r="AD679" i="2" s="1"/>
  <c r="AD682" i="2" s="1"/>
  <c r="AD684" i="2" s="1"/>
  <c r="AD686" i="2" s="1"/>
  <c r="AD688" i="2" s="1"/>
  <c r="AD690" i="2" s="1"/>
  <c r="AD692" i="2" s="1"/>
  <c r="AE678" i="2" a="1"/>
  <c r="AE678" i="2" s="1"/>
  <c r="AE679" i="2" s="1"/>
  <c r="AE682" i="2" s="1"/>
  <c r="AE684" i="2" s="1"/>
  <c r="AE686" i="2" s="1"/>
  <c r="AE688" i="2" s="1"/>
  <c r="AE690" i="2" s="1"/>
  <c r="AE692" i="2" s="1"/>
  <c r="AF678" i="2" a="1"/>
  <c r="AF678" i="2" s="1"/>
  <c r="AF679" i="2" s="1"/>
  <c r="AF682" i="2" s="1"/>
  <c r="AF684" i="2" s="1"/>
  <c r="AF686" i="2" s="1"/>
  <c r="AF688" i="2" s="1"/>
  <c r="AF690" i="2" s="1"/>
  <c r="AF692" i="2" s="1"/>
  <c r="AG678" i="2" a="1"/>
  <c r="AG678" i="2" s="1"/>
  <c r="AG679" i="2" s="1"/>
  <c r="AG682" i="2" s="1"/>
  <c r="AG684" i="2" s="1"/>
  <c r="AG686" i="2" s="1"/>
  <c r="AG688" i="2" s="1"/>
  <c r="AG690" i="2" s="1"/>
  <c r="AG692" i="2" s="1"/>
  <c r="AH678" i="2" a="1"/>
  <c r="AH678" i="2" s="1"/>
  <c r="AH679" i="2" s="1"/>
  <c r="AH682" i="2" s="1"/>
  <c r="AH684" i="2" s="1"/>
  <c r="AH686" i="2" s="1"/>
  <c r="AH688" i="2" s="1"/>
  <c r="AH690" i="2" s="1"/>
  <c r="AH692" i="2" s="1"/>
  <c r="AI678" i="2" a="1"/>
  <c r="AI678" i="2" s="1"/>
  <c r="AI679" i="2" s="1"/>
  <c r="AI682" i="2" s="1"/>
  <c r="AI684" i="2" s="1"/>
  <c r="AI686" i="2" s="1"/>
  <c r="AI688" i="2" s="1"/>
  <c r="AI690" i="2" s="1"/>
  <c r="AI692" i="2" s="1"/>
  <c r="P680" i="2"/>
  <c r="Q680" i="2"/>
  <c r="R680" i="2"/>
  <c r="S680" i="2"/>
  <c r="T680" i="2"/>
  <c r="U680" i="2"/>
  <c r="V680" i="2"/>
  <c r="W680" i="2"/>
  <c r="X680" i="2"/>
  <c r="Y680" i="2"/>
  <c r="Z680" i="2"/>
  <c r="AA680" i="2"/>
  <c r="AB680" i="2"/>
  <c r="AC680" i="2"/>
  <c r="AD680" i="2"/>
  <c r="AE680" i="2"/>
  <c r="AF680" i="2"/>
  <c r="AG680" i="2"/>
  <c r="AH680" i="2"/>
  <c r="AI680" i="2"/>
  <c r="P681" i="2"/>
  <c r="Q681" i="2"/>
  <c r="R681" i="2"/>
  <c r="S681" i="2"/>
  <c r="T681" i="2"/>
  <c r="U681" i="2"/>
  <c r="V681" i="2"/>
  <c r="W681" i="2"/>
  <c r="X681" i="2"/>
  <c r="Y681" i="2"/>
  <c r="Z681" i="2"/>
  <c r="AA681" i="2"/>
  <c r="AB681" i="2"/>
  <c r="AC681" i="2"/>
  <c r="AD681" i="2"/>
  <c r="AE681" i="2"/>
  <c r="AF681" i="2"/>
  <c r="AG681" i="2"/>
  <c r="AH681" i="2"/>
  <c r="AI681" i="2"/>
  <c r="P683" i="2"/>
  <c r="Q683" i="2"/>
  <c r="R683" i="2"/>
  <c r="S683" i="2"/>
  <c r="T683" i="2"/>
  <c r="U683" i="2"/>
  <c r="V683" i="2"/>
  <c r="W683" i="2"/>
  <c r="X683" i="2"/>
  <c r="Y683" i="2"/>
  <c r="Z683" i="2"/>
  <c r="AA683" i="2"/>
  <c r="AB683" i="2"/>
  <c r="AC683" i="2"/>
  <c r="AD683" i="2"/>
  <c r="AE683" i="2"/>
  <c r="AF683" i="2"/>
  <c r="AG683" i="2"/>
  <c r="AH683" i="2"/>
  <c r="AI683" i="2"/>
  <c r="P685" i="2"/>
  <c r="Q685" i="2"/>
  <c r="R685" i="2"/>
  <c r="S685" i="2"/>
  <c r="T685" i="2"/>
  <c r="U685" i="2"/>
  <c r="V685" i="2"/>
  <c r="W685" i="2"/>
  <c r="X685" i="2"/>
  <c r="Y685" i="2"/>
  <c r="Z685" i="2"/>
  <c r="AA685" i="2"/>
  <c r="AB685" i="2"/>
  <c r="AC685" i="2"/>
  <c r="AD685" i="2"/>
  <c r="AE685" i="2"/>
  <c r="AF685" i="2"/>
  <c r="AG685" i="2"/>
  <c r="AH685" i="2"/>
  <c r="AI685" i="2"/>
  <c r="P687" i="2"/>
  <c r="Q687" i="2"/>
  <c r="R687" i="2"/>
  <c r="S687" i="2"/>
  <c r="T687" i="2"/>
  <c r="U687" i="2"/>
  <c r="V687" i="2"/>
  <c r="W687" i="2"/>
  <c r="X687" i="2"/>
  <c r="Y687" i="2"/>
  <c r="Z687" i="2"/>
  <c r="AA687" i="2"/>
  <c r="AB687" i="2"/>
  <c r="AC687" i="2"/>
  <c r="AD687" i="2"/>
  <c r="AE687" i="2"/>
  <c r="AF687" i="2"/>
  <c r="AG687" i="2"/>
  <c r="AH687" i="2"/>
  <c r="AI687" i="2"/>
  <c r="P689" i="2"/>
  <c r="Q689" i="2"/>
  <c r="R689" i="2"/>
  <c r="S689" i="2"/>
  <c r="T689" i="2"/>
  <c r="U689" i="2"/>
  <c r="V689" i="2"/>
  <c r="W689" i="2"/>
  <c r="X689" i="2"/>
  <c r="Y689" i="2"/>
  <c r="Z689" i="2"/>
  <c r="AA689" i="2"/>
  <c r="AB689" i="2"/>
  <c r="AC689" i="2"/>
  <c r="AD689" i="2"/>
  <c r="AE689" i="2"/>
  <c r="AF689" i="2"/>
  <c r="AG689" i="2"/>
  <c r="AH689" i="2"/>
  <c r="AI689" i="2"/>
  <c r="P691" i="2"/>
  <c r="Q691" i="2"/>
  <c r="R691" i="2"/>
  <c r="S691" i="2"/>
  <c r="T691" i="2"/>
  <c r="U691" i="2"/>
  <c r="V691" i="2"/>
  <c r="W691" i="2"/>
  <c r="X691" i="2"/>
  <c r="Y691" i="2"/>
  <c r="Z691" i="2"/>
  <c r="AA691" i="2"/>
  <c r="AB691" i="2"/>
  <c r="AC691" i="2"/>
  <c r="AD691" i="2"/>
  <c r="AE691" i="2"/>
  <c r="AF691" i="2"/>
  <c r="AG691" i="2"/>
  <c r="AH691" i="2"/>
  <c r="AI691" i="2"/>
  <c r="P698" i="2" a="1"/>
  <c r="P698" i="2" s="1"/>
  <c r="Q698" i="2" a="1"/>
  <c r="Q698" i="2" s="1"/>
  <c r="Q699" i="2" s="1"/>
  <c r="Q702" i="2" s="1"/>
  <c r="Q704" i="2" s="1"/>
  <c r="Q706" i="2" s="1"/>
  <c r="Q708" i="2" s="1"/>
  <c r="Q710" i="2" s="1"/>
  <c r="Q712" i="2" s="1"/>
  <c r="R698" i="2" a="1"/>
  <c r="R698" i="2" s="1"/>
  <c r="R699" i="2" s="1"/>
  <c r="R702" i="2" s="1"/>
  <c r="R704" i="2" s="1"/>
  <c r="R706" i="2" s="1"/>
  <c r="R708" i="2" s="1"/>
  <c r="R710" i="2" s="1"/>
  <c r="R712" i="2" s="1"/>
  <c r="S698" i="2" a="1"/>
  <c r="S698" i="2" s="1"/>
  <c r="S699" i="2" s="1"/>
  <c r="S702" i="2" s="1"/>
  <c r="S704" i="2" s="1"/>
  <c r="S706" i="2" s="1"/>
  <c r="S708" i="2" s="1"/>
  <c r="S710" i="2" s="1"/>
  <c r="S712" i="2" s="1"/>
  <c r="T698" i="2" a="1"/>
  <c r="T698" i="2" s="1"/>
  <c r="T699" i="2" s="1"/>
  <c r="U698" i="2" a="1"/>
  <c r="U698" i="2" s="1"/>
  <c r="U699" i="2" s="1"/>
  <c r="U702" i="2" s="1"/>
  <c r="U704" i="2" s="1"/>
  <c r="U706" i="2" s="1"/>
  <c r="U708" i="2" s="1"/>
  <c r="U710" i="2" s="1"/>
  <c r="V698" i="2" a="1"/>
  <c r="V698" i="2" s="1"/>
  <c r="V699" i="2" s="1"/>
  <c r="V702" i="2" s="1"/>
  <c r="V704" i="2" s="1"/>
  <c r="V706" i="2" s="1"/>
  <c r="V708" i="2" s="1"/>
  <c r="V710" i="2" s="1"/>
  <c r="V712" i="2" s="1"/>
  <c r="W698" i="2" a="1"/>
  <c r="W698" i="2" s="1"/>
  <c r="W699" i="2" s="1"/>
  <c r="W702" i="2" s="1"/>
  <c r="W704" i="2" s="1"/>
  <c r="W706" i="2" s="1"/>
  <c r="W708" i="2" s="1"/>
  <c r="W710" i="2" s="1"/>
  <c r="W712" i="2" s="1"/>
  <c r="X698" i="2" a="1"/>
  <c r="X698" i="2" s="1"/>
  <c r="X699" i="2" s="1"/>
  <c r="X702" i="2" s="1"/>
  <c r="X704" i="2" s="1"/>
  <c r="X706" i="2" s="1"/>
  <c r="X708" i="2" s="1"/>
  <c r="X710" i="2" s="1"/>
  <c r="X712" i="2" s="1"/>
  <c r="Y698" i="2" a="1"/>
  <c r="Y698" i="2" s="1"/>
  <c r="Y699" i="2" s="1"/>
  <c r="Y702" i="2" s="1"/>
  <c r="Y704" i="2" s="1"/>
  <c r="Y706" i="2" s="1"/>
  <c r="Y708" i="2" s="1"/>
  <c r="Y710" i="2" s="1"/>
  <c r="Y712" i="2" s="1"/>
  <c r="Z698" i="2" a="1"/>
  <c r="Z698" i="2" s="1"/>
  <c r="Z699" i="2" s="1"/>
  <c r="Z702" i="2" s="1"/>
  <c r="Z704" i="2" s="1"/>
  <c r="Z706" i="2" s="1"/>
  <c r="Z708" i="2" s="1"/>
  <c r="Z710" i="2" s="1"/>
  <c r="Z712" i="2" s="1"/>
  <c r="AA698" i="2" a="1"/>
  <c r="AA698" i="2" s="1"/>
  <c r="AA699" i="2" s="1"/>
  <c r="AA702" i="2" s="1"/>
  <c r="AA704" i="2" s="1"/>
  <c r="AA706" i="2" s="1"/>
  <c r="AA708" i="2" s="1"/>
  <c r="AA710" i="2" s="1"/>
  <c r="AA712" i="2" s="1"/>
  <c r="AB698" i="2" a="1"/>
  <c r="AB698" i="2" s="1"/>
  <c r="AB699" i="2" s="1"/>
  <c r="AB702" i="2" s="1"/>
  <c r="AB704" i="2" s="1"/>
  <c r="AB706" i="2" s="1"/>
  <c r="AB708" i="2" s="1"/>
  <c r="AB710" i="2" s="1"/>
  <c r="AB712" i="2" s="1"/>
  <c r="AC698" i="2" a="1"/>
  <c r="AC698" i="2" s="1"/>
  <c r="AC699" i="2" s="1"/>
  <c r="AC702" i="2" s="1"/>
  <c r="AC704" i="2" s="1"/>
  <c r="AC706" i="2" s="1"/>
  <c r="AC708" i="2" s="1"/>
  <c r="AC710" i="2" s="1"/>
  <c r="AC712" i="2" s="1"/>
  <c r="AD698" i="2" a="1"/>
  <c r="AD698" i="2" s="1"/>
  <c r="AD699" i="2" s="1"/>
  <c r="AD702" i="2" s="1"/>
  <c r="AD704" i="2" s="1"/>
  <c r="AD706" i="2" s="1"/>
  <c r="AD708" i="2" s="1"/>
  <c r="AD710" i="2" s="1"/>
  <c r="AD712" i="2" s="1"/>
  <c r="AE698" i="2" a="1"/>
  <c r="AE698" i="2" s="1"/>
  <c r="AE699" i="2" s="1"/>
  <c r="AE702" i="2" s="1"/>
  <c r="AE704" i="2" s="1"/>
  <c r="AE706" i="2" s="1"/>
  <c r="AE708" i="2" s="1"/>
  <c r="AE710" i="2" s="1"/>
  <c r="AE712" i="2" s="1"/>
  <c r="AF698" i="2" a="1"/>
  <c r="AF698" i="2" s="1"/>
  <c r="AF699" i="2" s="1"/>
  <c r="AF702" i="2" s="1"/>
  <c r="AF704" i="2" s="1"/>
  <c r="AF706" i="2" s="1"/>
  <c r="AF708" i="2" s="1"/>
  <c r="AF710" i="2" s="1"/>
  <c r="AF712" i="2" s="1"/>
  <c r="AG698" i="2" a="1"/>
  <c r="AG698" i="2" s="1"/>
  <c r="AG699" i="2" s="1"/>
  <c r="AG702" i="2" s="1"/>
  <c r="AG704" i="2" s="1"/>
  <c r="AG706" i="2" s="1"/>
  <c r="AG708" i="2" s="1"/>
  <c r="AG710" i="2" s="1"/>
  <c r="AG712" i="2" s="1"/>
  <c r="AH698" i="2" a="1"/>
  <c r="AH698" i="2" s="1"/>
  <c r="AH699" i="2" s="1"/>
  <c r="AH702" i="2" s="1"/>
  <c r="AH704" i="2" s="1"/>
  <c r="AH706" i="2" s="1"/>
  <c r="AH708" i="2" s="1"/>
  <c r="AH710" i="2" s="1"/>
  <c r="AH712" i="2" s="1"/>
  <c r="AI698" i="2" a="1"/>
  <c r="AI698" i="2" s="1"/>
  <c r="AI699" i="2" s="1"/>
  <c r="AI702" i="2" s="1"/>
  <c r="AI704" i="2" s="1"/>
  <c r="AI706" i="2" s="1"/>
  <c r="AI708" i="2" s="1"/>
  <c r="AI710" i="2" s="1"/>
  <c r="AI712" i="2" s="1"/>
  <c r="P700" i="2"/>
  <c r="Q700" i="2"/>
  <c r="R700" i="2"/>
  <c r="S700" i="2"/>
  <c r="T700" i="2"/>
  <c r="U700" i="2"/>
  <c r="V700" i="2"/>
  <c r="W700" i="2"/>
  <c r="X700" i="2"/>
  <c r="Y700" i="2"/>
  <c r="Z700" i="2"/>
  <c r="AA700" i="2"/>
  <c r="AB700" i="2"/>
  <c r="AC700" i="2"/>
  <c r="AD700" i="2"/>
  <c r="AE700" i="2"/>
  <c r="AF700" i="2"/>
  <c r="AG700" i="2"/>
  <c r="AH700" i="2"/>
  <c r="AI700" i="2"/>
  <c r="P701" i="2"/>
  <c r="Q701" i="2"/>
  <c r="R701" i="2"/>
  <c r="S701" i="2"/>
  <c r="T701" i="2"/>
  <c r="U701" i="2"/>
  <c r="V701" i="2"/>
  <c r="W701" i="2"/>
  <c r="X701" i="2"/>
  <c r="Y701" i="2"/>
  <c r="Z701" i="2"/>
  <c r="AA701" i="2"/>
  <c r="AB701" i="2"/>
  <c r="AC701" i="2"/>
  <c r="AD701" i="2"/>
  <c r="AE701" i="2"/>
  <c r="AF701" i="2"/>
  <c r="AG701" i="2"/>
  <c r="AH701" i="2"/>
  <c r="AI701" i="2"/>
  <c r="T702" i="2"/>
  <c r="T704" i="2" s="1"/>
  <c r="T706" i="2" s="1"/>
  <c r="T708" i="2" s="1"/>
  <c r="T710" i="2" s="1"/>
  <c r="T712" i="2" s="1"/>
  <c r="P703" i="2"/>
  <c r="Q703" i="2"/>
  <c r="R703" i="2"/>
  <c r="S703" i="2"/>
  <c r="T703" i="2"/>
  <c r="U703" i="2"/>
  <c r="V703" i="2"/>
  <c r="W703" i="2"/>
  <c r="X703" i="2"/>
  <c r="Y703" i="2"/>
  <c r="Z703" i="2"/>
  <c r="AA703" i="2"/>
  <c r="AB703" i="2"/>
  <c r="AC703" i="2"/>
  <c r="AD703" i="2"/>
  <c r="AE703" i="2"/>
  <c r="AF703" i="2"/>
  <c r="AG703" i="2"/>
  <c r="AH703" i="2"/>
  <c r="AI703" i="2"/>
  <c r="P705" i="2"/>
  <c r="Q705" i="2"/>
  <c r="R705" i="2"/>
  <c r="S705" i="2"/>
  <c r="T705" i="2"/>
  <c r="U705" i="2"/>
  <c r="V705" i="2"/>
  <c r="W705" i="2"/>
  <c r="X705" i="2"/>
  <c r="Y705" i="2"/>
  <c r="Z705" i="2"/>
  <c r="AA705" i="2"/>
  <c r="AB705" i="2"/>
  <c r="AC705" i="2"/>
  <c r="AD705" i="2"/>
  <c r="AE705" i="2"/>
  <c r="AF705" i="2"/>
  <c r="AG705" i="2"/>
  <c r="AH705" i="2"/>
  <c r="AI705" i="2"/>
  <c r="P707" i="2"/>
  <c r="Q707" i="2"/>
  <c r="R707" i="2"/>
  <c r="S707" i="2"/>
  <c r="T707" i="2"/>
  <c r="U707" i="2"/>
  <c r="V707" i="2"/>
  <c r="W707" i="2"/>
  <c r="X707" i="2"/>
  <c r="Y707" i="2"/>
  <c r="Z707" i="2"/>
  <c r="AA707" i="2"/>
  <c r="AB707" i="2"/>
  <c r="AC707" i="2"/>
  <c r="AD707" i="2"/>
  <c r="AE707" i="2"/>
  <c r="AF707" i="2"/>
  <c r="AG707" i="2"/>
  <c r="AH707" i="2"/>
  <c r="AI707" i="2"/>
  <c r="P709" i="2"/>
  <c r="Q709" i="2"/>
  <c r="R709" i="2"/>
  <c r="S709" i="2"/>
  <c r="T709" i="2"/>
  <c r="U709" i="2"/>
  <c r="V709" i="2"/>
  <c r="W709" i="2"/>
  <c r="X709" i="2"/>
  <c r="Y709" i="2"/>
  <c r="Z709" i="2"/>
  <c r="AA709" i="2"/>
  <c r="AB709" i="2"/>
  <c r="AC709" i="2"/>
  <c r="AD709" i="2"/>
  <c r="AE709" i="2"/>
  <c r="AF709" i="2"/>
  <c r="AG709" i="2"/>
  <c r="AH709" i="2"/>
  <c r="AI709" i="2"/>
  <c r="P711" i="2"/>
  <c r="Q711" i="2"/>
  <c r="R711" i="2"/>
  <c r="S711" i="2"/>
  <c r="T711" i="2"/>
  <c r="U711" i="2"/>
  <c r="V711" i="2"/>
  <c r="W711" i="2"/>
  <c r="X711" i="2"/>
  <c r="Y711" i="2"/>
  <c r="Z711" i="2"/>
  <c r="AA711" i="2"/>
  <c r="AB711" i="2"/>
  <c r="AC711" i="2"/>
  <c r="AD711" i="2"/>
  <c r="AE711" i="2"/>
  <c r="AF711" i="2"/>
  <c r="AG711" i="2"/>
  <c r="AH711" i="2"/>
  <c r="AI711" i="2"/>
  <c r="U712" i="2"/>
  <c r="P718" i="2" a="1"/>
  <c r="P718" i="2" s="1"/>
  <c r="Q718" i="2" a="1"/>
  <c r="Q718" i="2" s="1"/>
  <c r="Q719" i="2" s="1"/>
  <c r="Q722" i="2" s="1"/>
  <c r="Q724" i="2" s="1"/>
  <c r="Q726" i="2" s="1"/>
  <c r="Q728" i="2" s="1"/>
  <c r="Q730" i="2" s="1"/>
  <c r="Q732" i="2" s="1"/>
  <c r="R718" i="2" a="1"/>
  <c r="R718" i="2" s="1"/>
  <c r="R719" i="2" s="1"/>
  <c r="R722" i="2" s="1"/>
  <c r="R724" i="2" s="1"/>
  <c r="R726" i="2" s="1"/>
  <c r="R728" i="2" s="1"/>
  <c r="R730" i="2" s="1"/>
  <c r="R732" i="2" s="1"/>
  <c r="S718" i="2" a="1"/>
  <c r="S718" i="2" s="1"/>
  <c r="S719" i="2" s="1"/>
  <c r="S722" i="2" s="1"/>
  <c r="S724" i="2" s="1"/>
  <c r="S726" i="2" s="1"/>
  <c r="S728" i="2" s="1"/>
  <c r="S730" i="2" s="1"/>
  <c r="S732" i="2" s="1"/>
  <c r="T718" i="2" a="1"/>
  <c r="T718" i="2" s="1"/>
  <c r="T719" i="2" s="1"/>
  <c r="T722" i="2" s="1"/>
  <c r="T724" i="2" s="1"/>
  <c r="T726" i="2" s="1"/>
  <c r="T728" i="2" s="1"/>
  <c r="T730" i="2" s="1"/>
  <c r="T732" i="2" s="1"/>
  <c r="U718" i="2" a="1"/>
  <c r="U718" i="2" s="1"/>
  <c r="U719" i="2" s="1"/>
  <c r="U722" i="2" s="1"/>
  <c r="U724" i="2" s="1"/>
  <c r="U726" i="2" s="1"/>
  <c r="U728" i="2" s="1"/>
  <c r="U730" i="2" s="1"/>
  <c r="U732" i="2" s="1"/>
  <c r="V718" i="2" a="1"/>
  <c r="V718" i="2" s="1"/>
  <c r="V719" i="2" s="1"/>
  <c r="V722" i="2" s="1"/>
  <c r="V724" i="2" s="1"/>
  <c r="V726" i="2" s="1"/>
  <c r="V728" i="2" s="1"/>
  <c r="V730" i="2" s="1"/>
  <c r="V732" i="2" s="1"/>
  <c r="W718" i="2" a="1"/>
  <c r="W718" i="2" s="1"/>
  <c r="W719" i="2" s="1"/>
  <c r="W722" i="2" s="1"/>
  <c r="W724" i="2" s="1"/>
  <c r="W726" i="2" s="1"/>
  <c r="W728" i="2" s="1"/>
  <c r="W730" i="2" s="1"/>
  <c r="W732" i="2" s="1"/>
  <c r="X718" i="2" a="1"/>
  <c r="X718" i="2" s="1"/>
  <c r="X719" i="2" s="1"/>
  <c r="X722" i="2" s="1"/>
  <c r="X724" i="2" s="1"/>
  <c r="X726" i="2" s="1"/>
  <c r="X728" i="2" s="1"/>
  <c r="X730" i="2" s="1"/>
  <c r="X732" i="2" s="1"/>
  <c r="Y718" i="2" a="1"/>
  <c r="Y718" i="2" s="1"/>
  <c r="Y719" i="2" s="1"/>
  <c r="Y722" i="2" s="1"/>
  <c r="Y724" i="2" s="1"/>
  <c r="Y726" i="2" s="1"/>
  <c r="Y728" i="2" s="1"/>
  <c r="Y730" i="2" s="1"/>
  <c r="Y732" i="2" s="1"/>
  <c r="Z718" i="2" a="1"/>
  <c r="Z718" i="2" s="1"/>
  <c r="Z719" i="2" s="1"/>
  <c r="Z722" i="2" s="1"/>
  <c r="Z724" i="2" s="1"/>
  <c r="Z726" i="2" s="1"/>
  <c r="Z728" i="2" s="1"/>
  <c r="Z730" i="2" s="1"/>
  <c r="Z732" i="2" s="1"/>
  <c r="AA718" i="2" a="1"/>
  <c r="AA718" i="2" s="1"/>
  <c r="AA719" i="2" s="1"/>
  <c r="AA722" i="2" s="1"/>
  <c r="AA724" i="2" s="1"/>
  <c r="AA726" i="2" s="1"/>
  <c r="AA728" i="2" s="1"/>
  <c r="AA730" i="2" s="1"/>
  <c r="AA732" i="2" s="1"/>
  <c r="AB718" i="2" a="1"/>
  <c r="AB718" i="2" s="1"/>
  <c r="AB719" i="2" s="1"/>
  <c r="AB722" i="2" s="1"/>
  <c r="AB724" i="2" s="1"/>
  <c r="AB726" i="2" s="1"/>
  <c r="AB728" i="2" s="1"/>
  <c r="AB730" i="2" s="1"/>
  <c r="AB732" i="2" s="1"/>
  <c r="AC718" i="2" a="1"/>
  <c r="AC718" i="2" s="1"/>
  <c r="AC719" i="2" s="1"/>
  <c r="AC722" i="2" s="1"/>
  <c r="AC724" i="2" s="1"/>
  <c r="AC726" i="2" s="1"/>
  <c r="AC728" i="2" s="1"/>
  <c r="AC730" i="2" s="1"/>
  <c r="AC732" i="2" s="1"/>
  <c r="AD718" i="2" a="1"/>
  <c r="AD718" i="2" s="1"/>
  <c r="AD719" i="2" s="1"/>
  <c r="AD722" i="2" s="1"/>
  <c r="AD724" i="2" s="1"/>
  <c r="AD726" i="2" s="1"/>
  <c r="AD728" i="2" s="1"/>
  <c r="AD730" i="2" s="1"/>
  <c r="AD732" i="2" s="1"/>
  <c r="AE718" i="2" a="1"/>
  <c r="AE718" i="2" s="1"/>
  <c r="AE719" i="2" s="1"/>
  <c r="AE722" i="2" s="1"/>
  <c r="AE724" i="2" s="1"/>
  <c r="AE726" i="2" s="1"/>
  <c r="AE728" i="2" s="1"/>
  <c r="AE730" i="2" s="1"/>
  <c r="AE732" i="2" s="1"/>
  <c r="AF718" i="2" a="1"/>
  <c r="AF718" i="2" s="1"/>
  <c r="AF719" i="2" s="1"/>
  <c r="AF722" i="2" s="1"/>
  <c r="AF724" i="2" s="1"/>
  <c r="AF726" i="2" s="1"/>
  <c r="AF728" i="2" s="1"/>
  <c r="AF730" i="2" s="1"/>
  <c r="AF732" i="2" s="1"/>
  <c r="AG718" i="2" a="1"/>
  <c r="AG718" i="2" s="1"/>
  <c r="AG719" i="2" s="1"/>
  <c r="AG722" i="2" s="1"/>
  <c r="AG724" i="2" s="1"/>
  <c r="AG726" i="2" s="1"/>
  <c r="AG728" i="2" s="1"/>
  <c r="AG730" i="2" s="1"/>
  <c r="AG732" i="2" s="1"/>
  <c r="AH718" i="2" a="1"/>
  <c r="AH718" i="2" s="1"/>
  <c r="AH719" i="2" s="1"/>
  <c r="AH722" i="2" s="1"/>
  <c r="AH724" i="2" s="1"/>
  <c r="AH726" i="2" s="1"/>
  <c r="AH728" i="2" s="1"/>
  <c r="AH730" i="2" s="1"/>
  <c r="AH732" i="2" s="1"/>
  <c r="AI718" i="2" a="1"/>
  <c r="AI718" i="2" s="1"/>
  <c r="AI719" i="2" s="1"/>
  <c r="AI722" i="2" s="1"/>
  <c r="AI724" i="2" s="1"/>
  <c r="AI726" i="2" s="1"/>
  <c r="AI728" i="2" s="1"/>
  <c r="AI730" i="2" s="1"/>
  <c r="AI732" i="2" s="1"/>
  <c r="P720" i="2"/>
  <c r="Q720" i="2"/>
  <c r="R720" i="2"/>
  <c r="S720" i="2"/>
  <c r="T720" i="2"/>
  <c r="U720" i="2"/>
  <c r="V720" i="2"/>
  <c r="W720" i="2"/>
  <c r="X720" i="2"/>
  <c r="Y720" i="2"/>
  <c r="Z720" i="2"/>
  <c r="AA720" i="2"/>
  <c r="AB720" i="2"/>
  <c r="AC720" i="2"/>
  <c r="AD720" i="2"/>
  <c r="AE720" i="2"/>
  <c r="AF720" i="2"/>
  <c r="AG720" i="2"/>
  <c r="AH720" i="2"/>
  <c r="AI720" i="2"/>
  <c r="P721" i="2"/>
  <c r="Q721" i="2"/>
  <c r="R721" i="2"/>
  <c r="S721" i="2"/>
  <c r="T721" i="2"/>
  <c r="U721" i="2"/>
  <c r="V721" i="2"/>
  <c r="W721" i="2"/>
  <c r="X721" i="2"/>
  <c r="Y721" i="2"/>
  <c r="Z721" i="2"/>
  <c r="AA721" i="2"/>
  <c r="AB721" i="2"/>
  <c r="AC721" i="2"/>
  <c r="AD721" i="2"/>
  <c r="AE721" i="2"/>
  <c r="AF721" i="2"/>
  <c r="AG721" i="2"/>
  <c r="AH721" i="2"/>
  <c r="AI721" i="2"/>
  <c r="P723" i="2"/>
  <c r="Q723" i="2"/>
  <c r="R723" i="2"/>
  <c r="S723" i="2"/>
  <c r="T723" i="2"/>
  <c r="U723" i="2"/>
  <c r="V723" i="2"/>
  <c r="W723" i="2"/>
  <c r="X723" i="2"/>
  <c r="Y723" i="2"/>
  <c r="Z723" i="2"/>
  <c r="AA723" i="2"/>
  <c r="AB723" i="2"/>
  <c r="AC723" i="2"/>
  <c r="AD723" i="2"/>
  <c r="AE723" i="2"/>
  <c r="AF723" i="2"/>
  <c r="AG723" i="2"/>
  <c r="AH723" i="2"/>
  <c r="AI723" i="2"/>
  <c r="P725" i="2"/>
  <c r="Q725" i="2"/>
  <c r="R725" i="2"/>
  <c r="S725" i="2"/>
  <c r="T725" i="2"/>
  <c r="U725" i="2"/>
  <c r="V725" i="2"/>
  <c r="W725" i="2"/>
  <c r="X725" i="2"/>
  <c r="Y725" i="2"/>
  <c r="Z725" i="2"/>
  <c r="AA725" i="2"/>
  <c r="AB725" i="2"/>
  <c r="AC725" i="2"/>
  <c r="AD725" i="2"/>
  <c r="AE725" i="2"/>
  <c r="AF725" i="2"/>
  <c r="AG725" i="2"/>
  <c r="AH725" i="2"/>
  <c r="AI725" i="2"/>
  <c r="P727" i="2"/>
  <c r="Q727" i="2"/>
  <c r="R727" i="2"/>
  <c r="S727" i="2"/>
  <c r="T727" i="2"/>
  <c r="U727" i="2"/>
  <c r="V727" i="2"/>
  <c r="W727" i="2"/>
  <c r="X727" i="2"/>
  <c r="Y727" i="2"/>
  <c r="Z727" i="2"/>
  <c r="AA727" i="2"/>
  <c r="AB727" i="2"/>
  <c r="AC727" i="2"/>
  <c r="AD727" i="2"/>
  <c r="AE727" i="2"/>
  <c r="AF727" i="2"/>
  <c r="AG727" i="2"/>
  <c r="AH727" i="2"/>
  <c r="AI727" i="2"/>
  <c r="P729" i="2"/>
  <c r="Q729" i="2"/>
  <c r="R729" i="2"/>
  <c r="S729" i="2"/>
  <c r="T729" i="2"/>
  <c r="U729" i="2"/>
  <c r="V729" i="2"/>
  <c r="W729" i="2"/>
  <c r="X729" i="2"/>
  <c r="Y729" i="2"/>
  <c r="Z729" i="2"/>
  <c r="AA729" i="2"/>
  <c r="AB729" i="2"/>
  <c r="AC729" i="2"/>
  <c r="AD729" i="2"/>
  <c r="AE729" i="2"/>
  <c r="AF729" i="2"/>
  <c r="AG729" i="2"/>
  <c r="AH729" i="2"/>
  <c r="AI729" i="2"/>
  <c r="P731" i="2"/>
  <c r="Q731" i="2"/>
  <c r="R731" i="2"/>
  <c r="S731" i="2"/>
  <c r="T731" i="2"/>
  <c r="U731" i="2"/>
  <c r="V731" i="2"/>
  <c r="W731" i="2"/>
  <c r="X731" i="2"/>
  <c r="Y731" i="2"/>
  <c r="Z731" i="2"/>
  <c r="AA731" i="2"/>
  <c r="AB731" i="2"/>
  <c r="AC731" i="2"/>
  <c r="AD731" i="2"/>
  <c r="AE731" i="2"/>
  <c r="AF731" i="2"/>
  <c r="AG731" i="2"/>
  <c r="AH731" i="2"/>
  <c r="AI731" i="2"/>
  <c r="P738" i="2" a="1"/>
  <c r="P738" i="2" s="1"/>
  <c r="Q738" i="2" a="1"/>
  <c r="Q738" i="2" s="1"/>
  <c r="Q739" i="2" s="1"/>
  <c r="Q742" i="2" s="1"/>
  <c r="Q744" i="2" s="1"/>
  <c r="Q746" i="2" s="1"/>
  <c r="Q748" i="2" s="1"/>
  <c r="Q750" i="2" s="1"/>
  <c r="Q752" i="2" s="1"/>
  <c r="R738" i="2" a="1"/>
  <c r="R738" i="2" s="1"/>
  <c r="R739" i="2" s="1"/>
  <c r="R742" i="2" s="1"/>
  <c r="R744" i="2" s="1"/>
  <c r="R746" i="2" s="1"/>
  <c r="R748" i="2" s="1"/>
  <c r="R750" i="2" s="1"/>
  <c r="R752" i="2" s="1"/>
  <c r="S738" i="2" a="1"/>
  <c r="S738" i="2" s="1"/>
  <c r="S739" i="2" s="1"/>
  <c r="S742" i="2" s="1"/>
  <c r="S744" i="2" s="1"/>
  <c r="S746" i="2" s="1"/>
  <c r="S748" i="2" s="1"/>
  <c r="S750" i="2" s="1"/>
  <c r="S752" i="2" s="1"/>
  <c r="T738" i="2" a="1"/>
  <c r="T738" i="2" s="1"/>
  <c r="T739" i="2" s="1"/>
  <c r="T742" i="2" s="1"/>
  <c r="T744" i="2" s="1"/>
  <c r="T746" i="2" s="1"/>
  <c r="T748" i="2" s="1"/>
  <c r="T750" i="2" s="1"/>
  <c r="T752" i="2" s="1"/>
  <c r="U738" i="2" a="1"/>
  <c r="U738" i="2" s="1"/>
  <c r="U739" i="2" s="1"/>
  <c r="U742" i="2" s="1"/>
  <c r="U744" i="2" s="1"/>
  <c r="U746" i="2" s="1"/>
  <c r="U748" i="2" s="1"/>
  <c r="U750" i="2" s="1"/>
  <c r="U752" i="2" s="1"/>
  <c r="V738" i="2" a="1"/>
  <c r="V738" i="2" s="1"/>
  <c r="V739" i="2" s="1"/>
  <c r="V742" i="2" s="1"/>
  <c r="V744" i="2" s="1"/>
  <c r="V746" i="2" s="1"/>
  <c r="V748" i="2" s="1"/>
  <c r="V750" i="2" s="1"/>
  <c r="V752" i="2" s="1"/>
  <c r="W738" i="2" a="1"/>
  <c r="W738" i="2" s="1"/>
  <c r="W739" i="2" s="1"/>
  <c r="W742" i="2" s="1"/>
  <c r="W744" i="2" s="1"/>
  <c r="W746" i="2" s="1"/>
  <c r="W748" i="2" s="1"/>
  <c r="W750" i="2" s="1"/>
  <c r="W752" i="2" s="1"/>
  <c r="X738" i="2" a="1"/>
  <c r="X738" i="2" s="1"/>
  <c r="X739" i="2" s="1"/>
  <c r="X742" i="2" s="1"/>
  <c r="X744" i="2" s="1"/>
  <c r="X746" i="2" s="1"/>
  <c r="X748" i="2" s="1"/>
  <c r="X750" i="2" s="1"/>
  <c r="X752" i="2" s="1"/>
  <c r="Y738" i="2" a="1"/>
  <c r="Y738" i="2" s="1"/>
  <c r="Y739" i="2" s="1"/>
  <c r="Y742" i="2" s="1"/>
  <c r="Y744" i="2" s="1"/>
  <c r="Y746" i="2" s="1"/>
  <c r="Y748" i="2" s="1"/>
  <c r="Y750" i="2" s="1"/>
  <c r="Y752" i="2" s="1"/>
  <c r="Z738" i="2" a="1"/>
  <c r="Z738" i="2" s="1"/>
  <c r="Z739" i="2" s="1"/>
  <c r="Z742" i="2" s="1"/>
  <c r="Z744" i="2" s="1"/>
  <c r="Z746" i="2" s="1"/>
  <c r="Z748" i="2" s="1"/>
  <c r="Z750" i="2" s="1"/>
  <c r="Z752" i="2" s="1"/>
  <c r="AA738" i="2" a="1"/>
  <c r="AA738" i="2" s="1"/>
  <c r="AA739" i="2" s="1"/>
  <c r="AA742" i="2" s="1"/>
  <c r="AA744" i="2" s="1"/>
  <c r="AA746" i="2" s="1"/>
  <c r="AA748" i="2" s="1"/>
  <c r="AA750" i="2" s="1"/>
  <c r="AA752" i="2" s="1"/>
  <c r="AB738" i="2" a="1"/>
  <c r="AB738" i="2" s="1"/>
  <c r="AB739" i="2" s="1"/>
  <c r="AB742" i="2" s="1"/>
  <c r="AB744" i="2" s="1"/>
  <c r="AB746" i="2" s="1"/>
  <c r="AB748" i="2" s="1"/>
  <c r="AB750" i="2" s="1"/>
  <c r="AB752" i="2" s="1"/>
  <c r="AC738" i="2" a="1"/>
  <c r="AC738" i="2" s="1"/>
  <c r="AC739" i="2" s="1"/>
  <c r="AC742" i="2" s="1"/>
  <c r="AC744" i="2" s="1"/>
  <c r="AC746" i="2" s="1"/>
  <c r="AC748" i="2" s="1"/>
  <c r="AC750" i="2" s="1"/>
  <c r="AC752" i="2" s="1"/>
  <c r="AD738" i="2" a="1"/>
  <c r="AD738" i="2" s="1"/>
  <c r="AD739" i="2" s="1"/>
  <c r="AD742" i="2" s="1"/>
  <c r="AD744" i="2" s="1"/>
  <c r="AD746" i="2" s="1"/>
  <c r="AD748" i="2" s="1"/>
  <c r="AD750" i="2" s="1"/>
  <c r="AD752" i="2" s="1"/>
  <c r="AE738" i="2" a="1"/>
  <c r="AE738" i="2" s="1"/>
  <c r="AE739" i="2" s="1"/>
  <c r="AE742" i="2" s="1"/>
  <c r="AE744" i="2" s="1"/>
  <c r="AE746" i="2" s="1"/>
  <c r="AE748" i="2" s="1"/>
  <c r="AE750" i="2" s="1"/>
  <c r="AE752" i="2" s="1"/>
  <c r="AF738" i="2" a="1"/>
  <c r="AF738" i="2" s="1"/>
  <c r="AF739" i="2" s="1"/>
  <c r="AF742" i="2" s="1"/>
  <c r="AF744" i="2" s="1"/>
  <c r="AF746" i="2" s="1"/>
  <c r="AF748" i="2" s="1"/>
  <c r="AF750" i="2" s="1"/>
  <c r="AF752" i="2" s="1"/>
  <c r="AG738" i="2" a="1"/>
  <c r="AG738" i="2" s="1"/>
  <c r="AG739" i="2" s="1"/>
  <c r="AG742" i="2" s="1"/>
  <c r="AG744" i="2" s="1"/>
  <c r="AG746" i="2" s="1"/>
  <c r="AG748" i="2" s="1"/>
  <c r="AG750" i="2" s="1"/>
  <c r="AG752" i="2" s="1"/>
  <c r="AH738" i="2" a="1"/>
  <c r="AH738" i="2" s="1"/>
  <c r="AH739" i="2" s="1"/>
  <c r="AH742" i="2" s="1"/>
  <c r="AH744" i="2" s="1"/>
  <c r="AH746" i="2" s="1"/>
  <c r="AH748" i="2" s="1"/>
  <c r="AH750" i="2" s="1"/>
  <c r="AH752" i="2" s="1"/>
  <c r="AI738" i="2" a="1"/>
  <c r="AI738" i="2" s="1"/>
  <c r="AI739" i="2" s="1"/>
  <c r="AI742" i="2" s="1"/>
  <c r="AI744" i="2" s="1"/>
  <c r="AI746" i="2" s="1"/>
  <c r="AI748" i="2" s="1"/>
  <c r="AI750" i="2" s="1"/>
  <c r="AI752" i="2" s="1"/>
  <c r="P740" i="2"/>
  <c r="Q740" i="2"/>
  <c r="R740" i="2"/>
  <c r="S740" i="2"/>
  <c r="T740" i="2"/>
  <c r="U740" i="2"/>
  <c r="V740" i="2"/>
  <c r="W740" i="2"/>
  <c r="X740" i="2"/>
  <c r="Y740" i="2"/>
  <c r="Z740" i="2"/>
  <c r="AA740" i="2"/>
  <c r="AB740" i="2"/>
  <c r="AC740" i="2"/>
  <c r="AD740" i="2"/>
  <c r="AE740" i="2"/>
  <c r="AF740" i="2"/>
  <c r="AG740" i="2"/>
  <c r="AH740" i="2"/>
  <c r="AI740" i="2"/>
  <c r="P741" i="2"/>
  <c r="Q741" i="2"/>
  <c r="R741" i="2"/>
  <c r="S741" i="2"/>
  <c r="T741" i="2"/>
  <c r="U741" i="2"/>
  <c r="V741" i="2"/>
  <c r="W741" i="2"/>
  <c r="X741" i="2"/>
  <c r="Y741" i="2"/>
  <c r="Z741" i="2"/>
  <c r="AA741" i="2"/>
  <c r="AB741" i="2"/>
  <c r="AC741" i="2"/>
  <c r="AD741" i="2"/>
  <c r="AE741" i="2"/>
  <c r="AF741" i="2"/>
  <c r="AG741" i="2"/>
  <c r="AH741" i="2"/>
  <c r="AI741" i="2"/>
  <c r="P743" i="2"/>
  <c r="Q743" i="2"/>
  <c r="R743" i="2"/>
  <c r="S743" i="2"/>
  <c r="T743" i="2"/>
  <c r="U743" i="2"/>
  <c r="V743" i="2"/>
  <c r="W743" i="2"/>
  <c r="X743" i="2"/>
  <c r="Y743" i="2"/>
  <c r="Z743" i="2"/>
  <c r="AA743" i="2"/>
  <c r="AB743" i="2"/>
  <c r="AC743" i="2"/>
  <c r="AD743" i="2"/>
  <c r="AE743" i="2"/>
  <c r="AF743" i="2"/>
  <c r="AG743" i="2"/>
  <c r="AH743" i="2"/>
  <c r="AI743" i="2"/>
  <c r="P745" i="2"/>
  <c r="Q745" i="2"/>
  <c r="R745" i="2"/>
  <c r="S745" i="2"/>
  <c r="T745" i="2"/>
  <c r="U745" i="2"/>
  <c r="V745" i="2"/>
  <c r="W745" i="2"/>
  <c r="X745" i="2"/>
  <c r="Y745" i="2"/>
  <c r="Z745" i="2"/>
  <c r="AA745" i="2"/>
  <c r="AB745" i="2"/>
  <c r="AC745" i="2"/>
  <c r="AD745" i="2"/>
  <c r="AE745" i="2"/>
  <c r="AF745" i="2"/>
  <c r="AG745" i="2"/>
  <c r="AH745" i="2"/>
  <c r="AI745" i="2"/>
  <c r="P747" i="2"/>
  <c r="Q747" i="2"/>
  <c r="R747" i="2"/>
  <c r="S747" i="2"/>
  <c r="T747" i="2"/>
  <c r="U747" i="2"/>
  <c r="V747" i="2"/>
  <c r="W747" i="2"/>
  <c r="X747" i="2"/>
  <c r="Y747" i="2"/>
  <c r="Z747" i="2"/>
  <c r="AA747" i="2"/>
  <c r="AB747" i="2"/>
  <c r="AC747" i="2"/>
  <c r="AD747" i="2"/>
  <c r="AE747" i="2"/>
  <c r="AF747" i="2"/>
  <c r="AG747" i="2"/>
  <c r="AH747" i="2"/>
  <c r="AI747" i="2"/>
  <c r="P749" i="2"/>
  <c r="Q749" i="2"/>
  <c r="R749" i="2"/>
  <c r="S749" i="2"/>
  <c r="T749" i="2"/>
  <c r="U749" i="2"/>
  <c r="V749" i="2"/>
  <c r="W749" i="2"/>
  <c r="X749" i="2"/>
  <c r="Y749" i="2"/>
  <c r="Z749" i="2"/>
  <c r="AA749" i="2"/>
  <c r="AB749" i="2"/>
  <c r="AC749" i="2"/>
  <c r="AD749" i="2"/>
  <c r="AE749" i="2"/>
  <c r="AF749" i="2"/>
  <c r="AG749" i="2"/>
  <c r="AH749" i="2"/>
  <c r="AI749" i="2"/>
  <c r="P751" i="2"/>
  <c r="Q751" i="2"/>
  <c r="R751" i="2"/>
  <c r="S751" i="2"/>
  <c r="T751" i="2"/>
  <c r="U751" i="2"/>
  <c r="V751" i="2"/>
  <c r="W751" i="2"/>
  <c r="X751" i="2"/>
  <c r="Y751" i="2"/>
  <c r="Z751" i="2"/>
  <c r="AA751" i="2"/>
  <c r="AB751" i="2"/>
  <c r="AC751" i="2"/>
  <c r="AD751" i="2"/>
  <c r="AE751" i="2"/>
  <c r="AF751" i="2"/>
  <c r="AG751" i="2"/>
  <c r="AH751" i="2"/>
  <c r="AI751" i="2"/>
  <c r="P758" i="2" a="1"/>
  <c r="P758" i="2" s="1"/>
  <c r="P759" i="2" s="1"/>
  <c r="P762" i="2" s="1"/>
  <c r="P764" i="2" s="1"/>
  <c r="P766" i="2" s="1"/>
  <c r="P768" i="2" s="1"/>
  <c r="P770" i="2" s="1"/>
  <c r="P772" i="2" s="1"/>
  <c r="Q758" i="2" a="1"/>
  <c r="Q758" i="2" s="1"/>
  <c r="Q759" i="2" s="1"/>
  <c r="Q762" i="2" s="1"/>
  <c r="Q764" i="2" s="1"/>
  <c r="Q766" i="2" s="1"/>
  <c r="Q768" i="2" s="1"/>
  <c r="Q770" i="2" s="1"/>
  <c r="Q772" i="2" s="1"/>
  <c r="R758" i="2" a="1"/>
  <c r="R758" i="2" s="1"/>
  <c r="R759" i="2" s="1"/>
  <c r="R762" i="2" s="1"/>
  <c r="R764" i="2" s="1"/>
  <c r="R766" i="2" s="1"/>
  <c r="R768" i="2" s="1"/>
  <c r="R770" i="2" s="1"/>
  <c r="R772" i="2" s="1"/>
  <c r="S758" i="2" a="1"/>
  <c r="S758" i="2" s="1"/>
  <c r="S759" i="2" s="1"/>
  <c r="S762" i="2" s="1"/>
  <c r="S764" i="2" s="1"/>
  <c r="S766" i="2" s="1"/>
  <c r="S768" i="2" s="1"/>
  <c r="S770" i="2" s="1"/>
  <c r="S772" i="2" s="1"/>
  <c r="T758" i="2" a="1"/>
  <c r="T758" i="2" s="1"/>
  <c r="T759" i="2" s="1"/>
  <c r="T762" i="2" s="1"/>
  <c r="T764" i="2" s="1"/>
  <c r="T766" i="2" s="1"/>
  <c r="T768" i="2" s="1"/>
  <c r="T770" i="2" s="1"/>
  <c r="T772" i="2" s="1"/>
  <c r="U758" i="2" a="1"/>
  <c r="U758" i="2" s="1"/>
  <c r="V758" i="2" a="1"/>
  <c r="V758" i="2" s="1"/>
  <c r="V759" i="2" s="1"/>
  <c r="V762" i="2" s="1"/>
  <c r="V764" i="2" s="1"/>
  <c r="V766" i="2" s="1"/>
  <c r="V768" i="2" s="1"/>
  <c r="V770" i="2" s="1"/>
  <c r="V772" i="2" s="1"/>
  <c r="W758" i="2" a="1"/>
  <c r="W758" i="2" s="1"/>
  <c r="W759" i="2" s="1"/>
  <c r="W762" i="2" s="1"/>
  <c r="W764" i="2" s="1"/>
  <c r="W766" i="2" s="1"/>
  <c r="W768" i="2" s="1"/>
  <c r="W770" i="2" s="1"/>
  <c r="W772" i="2" s="1"/>
  <c r="X758" i="2" a="1"/>
  <c r="X758" i="2" s="1"/>
  <c r="X759" i="2" s="1"/>
  <c r="X762" i="2" s="1"/>
  <c r="X764" i="2" s="1"/>
  <c r="X766" i="2" s="1"/>
  <c r="X768" i="2" s="1"/>
  <c r="X770" i="2" s="1"/>
  <c r="X772" i="2" s="1"/>
  <c r="Y758" i="2" a="1"/>
  <c r="Y758" i="2" s="1"/>
  <c r="Y759" i="2" s="1"/>
  <c r="Y762" i="2" s="1"/>
  <c r="Y764" i="2" s="1"/>
  <c r="Y766" i="2" s="1"/>
  <c r="Y768" i="2" s="1"/>
  <c r="Y770" i="2" s="1"/>
  <c r="Y772" i="2" s="1"/>
  <c r="Z758" i="2" a="1"/>
  <c r="Z758" i="2" s="1"/>
  <c r="Z759" i="2" s="1"/>
  <c r="Z762" i="2" s="1"/>
  <c r="Z764" i="2" s="1"/>
  <c r="Z766" i="2" s="1"/>
  <c r="Z768" i="2" s="1"/>
  <c r="Z770" i="2" s="1"/>
  <c r="Z772" i="2" s="1"/>
  <c r="AA758" i="2" a="1"/>
  <c r="AA758" i="2" s="1"/>
  <c r="AA759" i="2" s="1"/>
  <c r="AA762" i="2" s="1"/>
  <c r="AA764" i="2" s="1"/>
  <c r="AA766" i="2" s="1"/>
  <c r="AA768" i="2" s="1"/>
  <c r="AA770" i="2" s="1"/>
  <c r="AA772" i="2" s="1"/>
  <c r="AB758" i="2" a="1"/>
  <c r="AB758" i="2" s="1"/>
  <c r="AB759" i="2" s="1"/>
  <c r="AB762" i="2" s="1"/>
  <c r="AB764" i="2" s="1"/>
  <c r="AB766" i="2" s="1"/>
  <c r="AB768" i="2" s="1"/>
  <c r="AB770" i="2" s="1"/>
  <c r="AB772" i="2" s="1"/>
  <c r="AC758" i="2" a="1"/>
  <c r="AC758" i="2" s="1"/>
  <c r="AC759" i="2" s="1"/>
  <c r="AC762" i="2" s="1"/>
  <c r="AC764" i="2" s="1"/>
  <c r="AC766" i="2" s="1"/>
  <c r="AC768" i="2" s="1"/>
  <c r="AC770" i="2" s="1"/>
  <c r="AC772" i="2" s="1"/>
  <c r="AD758" i="2" a="1"/>
  <c r="AD758" i="2" s="1"/>
  <c r="AD759" i="2" s="1"/>
  <c r="AD762" i="2" s="1"/>
  <c r="AD764" i="2" s="1"/>
  <c r="AD766" i="2" s="1"/>
  <c r="AD768" i="2" s="1"/>
  <c r="AD770" i="2" s="1"/>
  <c r="AD772" i="2" s="1"/>
  <c r="AE758" i="2" a="1"/>
  <c r="AE758" i="2" s="1"/>
  <c r="AE759" i="2" s="1"/>
  <c r="AE762" i="2" s="1"/>
  <c r="AE764" i="2" s="1"/>
  <c r="AE766" i="2" s="1"/>
  <c r="AE768" i="2" s="1"/>
  <c r="AE770" i="2" s="1"/>
  <c r="AE772" i="2" s="1"/>
  <c r="AF758" i="2" a="1"/>
  <c r="AF758" i="2" s="1"/>
  <c r="AF759" i="2" s="1"/>
  <c r="AF762" i="2" s="1"/>
  <c r="AF764" i="2" s="1"/>
  <c r="AF766" i="2" s="1"/>
  <c r="AF768" i="2" s="1"/>
  <c r="AF770" i="2" s="1"/>
  <c r="AF772" i="2" s="1"/>
  <c r="AG758" i="2" a="1"/>
  <c r="AG758" i="2" s="1"/>
  <c r="AG759" i="2" s="1"/>
  <c r="AG762" i="2" s="1"/>
  <c r="AG764" i="2" s="1"/>
  <c r="AG766" i="2" s="1"/>
  <c r="AG768" i="2" s="1"/>
  <c r="AG770" i="2" s="1"/>
  <c r="AG772" i="2" s="1"/>
  <c r="AH758" i="2" a="1"/>
  <c r="AH758" i="2" s="1"/>
  <c r="AH759" i="2" s="1"/>
  <c r="AH762" i="2" s="1"/>
  <c r="AH764" i="2" s="1"/>
  <c r="AH766" i="2" s="1"/>
  <c r="AH768" i="2" s="1"/>
  <c r="AH770" i="2" s="1"/>
  <c r="AH772" i="2" s="1"/>
  <c r="AI758" i="2" a="1"/>
  <c r="AI758" i="2"/>
  <c r="AI759" i="2" s="1"/>
  <c r="AI762" i="2" s="1"/>
  <c r="AI764" i="2" s="1"/>
  <c r="AI766" i="2" s="1"/>
  <c r="AI768" i="2" s="1"/>
  <c r="AI770" i="2" s="1"/>
  <c r="AI772" i="2" s="1"/>
  <c r="P760" i="2"/>
  <c r="Q760" i="2"/>
  <c r="R760" i="2"/>
  <c r="S760" i="2"/>
  <c r="T760" i="2"/>
  <c r="U760" i="2"/>
  <c r="V760" i="2"/>
  <c r="W760" i="2"/>
  <c r="X760" i="2"/>
  <c r="Y760" i="2"/>
  <c r="Z760" i="2"/>
  <c r="AA760" i="2"/>
  <c r="AB760" i="2"/>
  <c r="AC760" i="2"/>
  <c r="AD760" i="2"/>
  <c r="AE760" i="2"/>
  <c r="AF760" i="2"/>
  <c r="AG760" i="2"/>
  <c r="AH760" i="2"/>
  <c r="AI760" i="2"/>
  <c r="P761" i="2"/>
  <c r="Q761" i="2"/>
  <c r="R761" i="2"/>
  <c r="S761" i="2"/>
  <c r="T761" i="2"/>
  <c r="U761" i="2"/>
  <c r="V761" i="2"/>
  <c r="W761" i="2"/>
  <c r="X761" i="2"/>
  <c r="Y761" i="2"/>
  <c r="Z761" i="2"/>
  <c r="AA761" i="2"/>
  <c r="AB761" i="2"/>
  <c r="AC761" i="2"/>
  <c r="AD761" i="2"/>
  <c r="AE761" i="2"/>
  <c r="AF761" i="2"/>
  <c r="AG761" i="2"/>
  <c r="AH761" i="2"/>
  <c r="AI761" i="2"/>
  <c r="P763" i="2"/>
  <c r="Q763" i="2"/>
  <c r="R763" i="2"/>
  <c r="S763" i="2"/>
  <c r="T763" i="2"/>
  <c r="U763" i="2"/>
  <c r="V763" i="2"/>
  <c r="W763" i="2"/>
  <c r="X763" i="2"/>
  <c r="Y763" i="2"/>
  <c r="Z763" i="2"/>
  <c r="AA763" i="2"/>
  <c r="AB763" i="2"/>
  <c r="AC763" i="2"/>
  <c r="AD763" i="2"/>
  <c r="AE763" i="2"/>
  <c r="AF763" i="2"/>
  <c r="AG763" i="2"/>
  <c r="AH763" i="2"/>
  <c r="AI763" i="2"/>
  <c r="P765" i="2"/>
  <c r="Q765" i="2"/>
  <c r="R765" i="2"/>
  <c r="S765" i="2"/>
  <c r="T765" i="2"/>
  <c r="U765" i="2"/>
  <c r="V765" i="2"/>
  <c r="W765" i="2"/>
  <c r="X765" i="2"/>
  <c r="Y765" i="2"/>
  <c r="Z765" i="2"/>
  <c r="AA765" i="2"/>
  <c r="AB765" i="2"/>
  <c r="AC765" i="2"/>
  <c r="AD765" i="2"/>
  <c r="AE765" i="2"/>
  <c r="AF765" i="2"/>
  <c r="AG765" i="2"/>
  <c r="AH765" i="2"/>
  <c r="AI765" i="2"/>
  <c r="P767" i="2"/>
  <c r="Q767" i="2"/>
  <c r="R767" i="2"/>
  <c r="S767" i="2"/>
  <c r="T767" i="2"/>
  <c r="U767" i="2"/>
  <c r="V767" i="2"/>
  <c r="W767" i="2"/>
  <c r="X767" i="2"/>
  <c r="Y767" i="2"/>
  <c r="Z767" i="2"/>
  <c r="AA767" i="2"/>
  <c r="AB767" i="2"/>
  <c r="AC767" i="2"/>
  <c r="AD767" i="2"/>
  <c r="AE767" i="2"/>
  <c r="AF767" i="2"/>
  <c r="AG767" i="2"/>
  <c r="AH767" i="2"/>
  <c r="AI767" i="2"/>
  <c r="P769" i="2"/>
  <c r="Q769" i="2"/>
  <c r="R769" i="2"/>
  <c r="S769" i="2"/>
  <c r="T769" i="2"/>
  <c r="U769" i="2"/>
  <c r="V769" i="2"/>
  <c r="W769" i="2"/>
  <c r="X769" i="2"/>
  <c r="Y769" i="2"/>
  <c r="Z769" i="2"/>
  <c r="AA769" i="2"/>
  <c r="AB769" i="2"/>
  <c r="AC769" i="2"/>
  <c r="AD769" i="2"/>
  <c r="AE769" i="2"/>
  <c r="AF769" i="2"/>
  <c r="AG769" i="2"/>
  <c r="AH769" i="2"/>
  <c r="AI769" i="2"/>
  <c r="P771" i="2"/>
  <c r="Q771" i="2"/>
  <c r="R771" i="2"/>
  <c r="S771" i="2"/>
  <c r="T771" i="2"/>
  <c r="U771" i="2"/>
  <c r="V771" i="2"/>
  <c r="W771" i="2"/>
  <c r="X771" i="2"/>
  <c r="Y771" i="2"/>
  <c r="Z771" i="2"/>
  <c r="AA771" i="2"/>
  <c r="AB771" i="2"/>
  <c r="AC771" i="2"/>
  <c r="AD771" i="2"/>
  <c r="AE771" i="2"/>
  <c r="AF771" i="2"/>
  <c r="AG771" i="2"/>
  <c r="AH771" i="2"/>
  <c r="AI771" i="2"/>
  <c r="P778" i="2" a="1"/>
  <c r="P778" i="2" s="1"/>
  <c r="Q778" i="2" a="1"/>
  <c r="Q778" i="2" s="1"/>
  <c r="Q779" i="2" s="1"/>
  <c r="Q782" i="2" s="1"/>
  <c r="Q784" i="2" s="1"/>
  <c r="Q786" i="2" s="1"/>
  <c r="Q788" i="2" s="1"/>
  <c r="Q790" i="2" s="1"/>
  <c r="Q792" i="2" s="1"/>
  <c r="R778" i="2" a="1"/>
  <c r="R778" i="2" s="1"/>
  <c r="R779" i="2" s="1"/>
  <c r="R782" i="2" s="1"/>
  <c r="R784" i="2" s="1"/>
  <c r="R786" i="2" s="1"/>
  <c r="R788" i="2" s="1"/>
  <c r="R790" i="2" s="1"/>
  <c r="R792" i="2" s="1"/>
  <c r="S778" i="2" a="1"/>
  <c r="S778" i="2" s="1"/>
  <c r="S779" i="2" s="1"/>
  <c r="S782" i="2" s="1"/>
  <c r="S784" i="2" s="1"/>
  <c r="S786" i="2" s="1"/>
  <c r="S788" i="2" s="1"/>
  <c r="S790" i="2" s="1"/>
  <c r="S792" i="2" s="1"/>
  <c r="T778" i="2" a="1"/>
  <c r="T778" i="2" s="1"/>
  <c r="T779" i="2" s="1"/>
  <c r="T782" i="2" s="1"/>
  <c r="T784" i="2" s="1"/>
  <c r="T786" i="2" s="1"/>
  <c r="T788" i="2" s="1"/>
  <c r="T790" i="2" s="1"/>
  <c r="T792" i="2" s="1"/>
  <c r="U778" i="2" a="1"/>
  <c r="U778" i="2" s="1"/>
  <c r="U779" i="2" s="1"/>
  <c r="U782" i="2" s="1"/>
  <c r="U784" i="2" s="1"/>
  <c r="U786" i="2" s="1"/>
  <c r="U788" i="2" s="1"/>
  <c r="U790" i="2" s="1"/>
  <c r="U792" i="2" s="1"/>
  <c r="V778" i="2" a="1"/>
  <c r="V778" i="2" s="1"/>
  <c r="V779" i="2" s="1"/>
  <c r="V782" i="2" s="1"/>
  <c r="V784" i="2" s="1"/>
  <c r="V786" i="2" s="1"/>
  <c r="V788" i="2" s="1"/>
  <c r="V790" i="2" s="1"/>
  <c r="V792" i="2" s="1"/>
  <c r="W778" i="2" a="1"/>
  <c r="W778" i="2" s="1"/>
  <c r="W779" i="2" s="1"/>
  <c r="W782" i="2" s="1"/>
  <c r="W784" i="2" s="1"/>
  <c r="W786" i="2" s="1"/>
  <c r="W788" i="2" s="1"/>
  <c r="W790" i="2" s="1"/>
  <c r="W792" i="2" s="1"/>
  <c r="X778" i="2" a="1"/>
  <c r="X778" i="2" s="1"/>
  <c r="X779" i="2" s="1"/>
  <c r="X782" i="2" s="1"/>
  <c r="X784" i="2" s="1"/>
  <c r="X786" i="2" s="1"/>
  <c r="X788" i="2" s="1"/>
  <c r="X790" i="2" s="1"/>
  <c r="X792" i="2" s="1"/>
  <c r="Y778" i="2" a="1"/>
  <c r="Y778" i="2" s="1"/>
  <c r="Y779" i="2" s="1"/>
  <c r="Y782" i="2" s="1"/>
  <c r="Y784" i="2" s="1"/>
  <c r="Y786" i="2" s="1"/>
  <c r="Y788" i="2" s="1"/>
  <c r="Y790" i="2" s="1"/>
  <c r="Y792" i="2" s="1"/>
  <c r="Z778" i="2" a="1"/>
  <c r="Z778" i="2" s="1"/>
  <c r="Z779" i="2" s="1"/>
  <c r="Z782" i="2" s="1"/>
  <c r="Z784" i="2" s="1"/>
  <c r="Z786" i="2" s="1"/>
  <c r="Z788" i="2" s="1"/>
  <c r="Z790" i="2" s="1"/>
  <c r="Z792" i="2" s="1"/>
  <c r="AA778" i="2" a="1"/>
  <c r="AA778" i="2" s="1"/>
  <c r="AA779" i="2" s="1"/>
  <c r="AA782" i="2" s="1"/>
  <c r="AA784" i="2" s="1"/>
  <c r="AA786" i="2" s="1"/>
  <c r="AA788" i="2" s="1"/>
  <c r="AA790" i="2" s="1"/>
  <c r="AA792" i="2" s="1"/>
  <c r="AB778" i="2" a="1"/>
  <c r="AB778" i="2" s="1"/>
  <c r="AB779" i="2" s="1"/>
  <c r="AB782" i="2" s="1"/>
  <c r="AB784" i="2" s="1"/>
  <c r="AB786" i="2" s="1"/>
  <c r="AB788" i="2" s="1"/>
  <c r="AB790" i="2" s="1"/>
  <c r="AB792" i="2" s="1"/>
  <c r="AC778" i="2" a="1"/>
  <c r="AC778" i="2" s="1"/>
  <c r="AC779" i="2" s="1"/>
  <c r="AC782" i="2" s="1"/>
  <c r="AC784" i="2" s="1"/>
  <c r="AC786" i="2" s="1"/>
  <c r="AC788" i="2" s="1"/>
  <c r="AC790" i="2" s="1"/>
  <c r="AC792" i="2" s="1"/>
  <c r="AD778" i="2" a="1"/>
  <c r="AD778" i="2" s="1"/>
  <c r="AD779" i="2" s="1"/>
  <c r="AD782" i="2" s="1"/>
  <c r="AD784" i="2" s="1"/>
  <c r="AD786" i="2" s="1"/>
  <c r="AD788" i="2" s="1"/>
  <c r="AD790" i="2" s="1"/>
  <c r="AD792" i="2" s="1"/>
  <c r="AE778" i="2" a="1"/>
  <c r="AE778" i="2" s="1"/>
  <c r="AE779" i="2" s="1"/>
  <c r="AE782" i="2" s="1"/>
  <c r="AE784" i="2" s="1"/>
  <c r="AE786" i="2" s="1"/>
  <c r="AE788" i="2" s="1"/>
  <c r="AE790" i="2" s="1"/>
  <c r="AE792" i="2" s="1"/>
  <c r="AF778" i="2" a="1"/>
  <c r="AF778" i="2" s="1"/>
  <c r="AF779" i="2" s="1"/>
  <c r="AF782" i="2" s="1"/>
  <c r="AF784" i="2" s="1"/>
  <c r="AF786" i="2" s="1"/>
  <c r="AF788" i="2" s="1"/>
  <c r="AF790" i="2" s="1"/>
  <c r="AF792" i="2" s="1"/>
  <c r="AG778" i="2" a="1"/>
  <c r="AG778" i="2" s="1"/>
  <c r="AG779" i="2" s="1"/>
  <c r="AG782" i="2" s="1"/>
  <c r="AG784" i="2" s="1"/>
  <c r="AG786" i="2" s="1"/>
  <c r="AG788" i="2" s="1"/>
  <c r="AG790" i="2" s="1"/>
  <c r="AG792" i="2" s="1"/>
  <c r="AH778" i="2" a="1"/>
  <c r="AH778" i="2" s="1"/>
  <c r="AH779" i="2" s="1"/>
  <c r="AH782" i="2" s="1"/>
  <c r="AH784" i="2" s="1"/>
  <c r="AH786" i="2" s="1"/>
  <c r="AH788" i="2" s="1"/>
  <c r="AH790" i="2" s="1"/>
  <c r="AH792" i="2" s="1"/>
  <c r="AI778" i="2" a="1"/>
  <c r="AI778" i="2" s="1"/>
  <c r="AI779" i="2" s="1"/>
  <c r="AI782" i="2" s="1"/>
  <c r="AI784" i="2" s="1"/>
  <c r="AI786" i="2" s="1"/>
  <c r="AI788" i="2" s="1"/>
  <c r="AI790" i="2" s="1"/>
  <c r="AI792" i="2" s="1"/>
  <c r="P780" i="2"/>
  <c r="Q780" i="2"/>
  <c r="R780" i="2"/>
  <c r="S780" i="2"/>
  <c r="T780" i="2"/>
  <c r="U780" i="2"/>
  <c r="V780" i="2"/>
  <c r="W780" i="2"/>
  <c r="X780" i="2"/>
  <c r="Y780" i="2"/>
  <c r="Z780" i="2"/>
  <c r="AA780" i="2"/>
  <c r="AB780" i="2"/>
  <c r="AC780" i="2"/>
  <c r="AD780" i="2"/>
  <c r="AE780" i="2"/>
  <c r="AF780" i="2"/>
  <c r="AG780" i="2"/>
  <c r="AH780" i="2"/>
  <c r="AI780" i="2"/>
  <c r="P781" i="2"/>
  <c r="Q781" i="2"/>
  <c r="R781" i="2"/>
  <c r="S781" i="2"/>
  <c r="T781" i="2"/>
  <c r="U781" i="2"/>
  <c r="V781" i="2"/>
  <c r="W781" i="2"/>
  <c r="X781" i="2"/>
  <c r="Y781" i="2"/>
  <c r="Z781" i="2"/>
  <c r="AA781" i="2"/>
  <c r="AB781" i="2"/>
  <c r="AC781" i="2"/>
  <c r="AD781" i="2"/>
  <c r="AE781" i="2"/>
  <c r="AF781" i="2"/>
  <c r="AG781" i="2"/>
  <c r="AH781" i="2"/>
  <c r="AI781" i="2"/>
  <c r="P783" i="2"/>
  <c r="Q783" i="2"/>
  <c r="R783" i="2"/>
  <c r="S783" i="2"/>
  <c r="T783" i="2"/>
  <c r="U783" i="2"/>
  <c r="V783" i="2"/>
  <c r="W783" i="2"/>
  <c r="X783" i="2"/>
  <c r="Y783" i="2"/>
  <c r="Z783" i="2"/>
  <c r="AA783" i="2"/>
  <c r="AB783" i="2"/>
  <c r="AC783" i="2"/>
  <c r="AD783" i="2"/>
  <c r="AE783" i="2"/>
  <c r="AF783" i="2"/>
  <c r="AG783" i="2"/>
  <c r="AH783" i="2"/>
  <c r="AI783" i="2"/>
  <c r="P785" i="2"/>
  <c r="Q785" i="2"/>
  <c r="R785" i="2"/>
  <c r="S785" i="2"/>
  <c r="T785" i="2"/>
  <c r="U785" i="2"/>
  <c r="V785" i="2"/>
  <c r="W785" i="2"/>
  <c r="X785" i="2"/>
  <c r="Y785" i="2"/>
  <c r="Z785" i="2"/>
  <c r="AA785" i="2"/>
  <c r="AB785" i="2"/>
  <c r="AC785" i="2"/>
  <c r="AD785" i="2"/>
  <c r="AE785" i="2"/>
  <c r="AF785" i="2"/>
  <c r="AG785" i="2"/>
  <c r="AH785" i="2"/>
  <c r="AI785" i="2"/>
  <c r="P787" i="2"/>
  <c r="Q787" i="2"/>
  <c r="R787" i="2"/>
  <c r="S787" i="2"/>
  <c r="T787" i="2"/>
  <c r="U787" i="2"/>
  <c r="V787" i="2"/>
  <c r="W787" i="2"/>
  <c r="X787" i="2"/>
  <c r="Y787" i="2"/>
  <c r="Z787" i="2"/>
  <c r="AA787" i="2"/>
  <c r="AB787" i="2"/>
  <c r="AC787" i="2"/>
  <c r="AD787" i="2"/>
  <c r="AE787" i="2"/>
  <c r="AF787" i="2"/>
  <c r="AG787" i="2"/>
  <c r="AH787" i="2"/>
  <c r="AI787" i="2"/>
  <c r="P789" i="2"/>
  <c r="Q789" i="2"/>
  <c r="R789" i="2"/>
  <c r="S789" i="2"/>
  <c r="T789" i="2"/>
  <c r="U789" i="2"/>
  <c r="V789" i="2"/>
  <c r="W789" i="2"/>
  <c r="X789" i="2"/>
  <c r="Y789" i="2"/>
  <c r="Z789" i="2"/>
  <c r="AA789" i="2"/>
  <c r="AB789" i="2"/>
  <c r="AC789" i="2"/>
  <c r="AD789" i="2"/>
  <c r="AE789" i="2"/>
  <c r="AF789" i="2"/>
  <c r="AG789" i="2"/>
  <c r="AH789" i="2"/>
  <c r="AI789" i="2"/>
  <c r="P791" i="2"/>
  <c r="Q791" i="2"/>
  <c r="R791" i="2"/>
  <c r="S791" i="2"/>
  <c r="T791" i="2"/>
  <c r="U791" i="2"/>
  <c r="V791" i="2"/>
  <c r="W791" i="2"/>
  <c r="X791" i="2"/>
  <c r="Y791" i="2"/>
  <c r="Z791" i="2"/>
  <c r="AA791" i="2"/>
  <c r="AB791" i="2"/>
  <c r="AC791" i="2"/>
  <c r="AD791" i="2"/>
  <c r="AE791" i="2"/>
  <c r="AF791" i="2"/>
  <c r="AG791" i="2"/>
  <c r="AH791" i="2"/>
  <c r="AI791" i="2"/>
  <c r="P798" i="2" a="1"/>
  <c r="P798" i="2" s="1"/>
  <c r="Q798" i="2" a="1"/>
  <c r="Q798" i="2" s="1"/>
  <c r="Q799" i="2" s="1"/>
  <c r="Q802" i="2" s="1"/>
  <c r="Q804" i="2" s="1"/>
  <c r="Q806" i="2" s="1"/>
  <c r="Q808" i="2" s="1"/>
  <c r="Q810" i="2" s="1"/>
  <c r="Q812" i="2" s="1"/>
  <c r="R798" i="2" a="1"/>
  <c r="R798" i="2" s="1"/>
  <c r="R799" i="2" s="1"/>
  <c r="R802" i="2" s="1"/>
  <c r="R804" i="2" s="1"/>
  <c r="R806" i="2" s="1"/>
  <c r="R808" i="2" s="1"/>
  <c r="R810" i="2" s="1"/>
  <c r="R812" i="2" s="1"/>
  <c r="S798" i="2" a="1"/>
  <c r="S798" i="2" s="1"/>
  <c r="S799" i="2" s="1"/>
  <c r="S802" i="2" s="1"/>
  <c r="S804" i="2" s="1"/>
  <c r="S806" i="2" s="1"/>
  <c r="S808" i="2" s="1"/>
  <c r="S810" i="2" s="1"/>
  <c r="S812" i="2" s="1"/>
  <c r="T798" i="2" a="1"/>
  <c r="T798" i="2" s="1"/>
  <c r="T799" i="2" s="1"/>
  <c r="T802" i="2" s="1"/>
  <c r="T804" i="2" s="1"/>
  <c r="T806" i="2" s="1"/>
  <c r="T808" i="2" s="1"/>
  <c r="T810" i="2" s="1"/>
  <c r="T812" i="2" s="1"/>
  <c r="U798" i="2" a="1"/>
  <c r="U798" i="2" s="1"/>
  <c r="U799" i="2" s="1"/>
  <c r="U802" i="2" s="1"/>
  <c r="U804" i="2" s="1"/>
  <c r="U806" i="2" s="1"/>
  <c r="U808" i="2" s="1"/>
  <c r="U810" i="2" s="1"/>
  <c r="U812" i="2" s="1"/>
  <c r="V798" i="2" a="1"/>
  <c r="V798" i="2" s="1"/>
  <c r="V799" i="2" s="1"/>
  <c r="V802" i="2" s="1"/>
  <c r="V804" i="2" s="1"/>
  <c r="V806" i="2" s="1"/>
  <c r="V808" i="2" s="1"/>
  <c r="V810" i="2" s="1"/>
  <c r="V812" i="2" s="1"/>
  <c r="W798" i="2" a="1"/>
  <c r="W798" i="2" s="1"/>
  <c r="W799" i="2" s="1"/>
  <c r="W802" i="2" s="1"/>
  <c r="W804" i="2" s="1"/>
  <c r="W806" i="2" s="1"/>
  <c r="W808" i="2" s="1"/>
  <c r="W810" i="2" s="1"/>
  <c r="W812" i="2" s="1"/>
  <c r="X798" i="2" a="1"/>
  <c r="X798" i="2" s="1"/>
  <c r="X799" i="2" s="1"/>
  <c r="X802" i="2" s="1"/>
  <c r="X804" i="2" s="1"/>
  <c r="X806" i="2" s="1"/>
  <c r="X808" i="2" s="1"/>
  <c r="X810" i="2" s="1"/>
  <c r="X812" i="2" s="1"/>
  <c r="Y798" i="2" a="1"/>
  <c r="Y798" i="2" s="1"/>
  <c r="Y799" i="2" s="1"/>
  <c r="Y802" i="2" s="1"/>
  <c r="Y804" i="2" s="1"/>
  <c r="Y806" i="2" s="1"/>
  <c r="Y808" i="2" s="1"/>
  <c r="Y810" i="2" s="1"/>
  <c r="Y812" i="2" s="1"/>
  <c r="Z798" i="2" a="1"/>
  <c r="Z798" i="2" s="1"/>
  <c r="Z799" i="2" s="1"/>
  <c r="Z802" i="2" s="1"/>
  <c r="Z804" i="2" s="1"/>
  <c r="Z806" i="2" s="1"/>
  <c r="Z808" i="2" s="1"/>
  <c r="Z810" i="2" s="1"/>
  <c r="Z812" i="2" s="1"/>
  <c r="AA798" i="2" a="1"/>
  <c r="AA798" i="2" s="1"/>
  <c r="AA799" i="2" s="1"/>
  <c r="AA802" i="2" s="1"/>
  <c r="AA804" i="2" s="1"/>
  <c r="AA806" i="2" s="1"/>
  <c r="AA808" i="2" s="1"/>
  <c r="AA810" i="2" s="1"/>
  <c r="AA812" i="2" s="1"/>
  <c r="AB798" i="2" a="1"/>
  <c r="AB798" i="2" s="1"/>
  <c r="AB799" i="2" s="1"/>
  <c r="AB802" i="2" s="1"/>
  <c r="AB804" i="2" s="1"/>
  <c r="AB806" i="2" s="1"/>
  <c r="AB808" i="2" s="1"/>
  <c r="AB810" i="2" s="1"/>
  <c r="AB812" i="2" s="1"/>
  <c r="AC798" i="2" a="1"/>
  <c r="AC798" i="2" s="1"/>
  <c r="AC799" i="2" s="1"/>
  <c r="AC802" i="2" s="1"/>
  <c r="AC804" i="2" s="1"/>
  <c r="AC806" i="2" s="1"/>
  <c r="AC808" i="2" s="1"/>
  <c r="AC810" i="2" s="1"/>
  <c r="AC812" i="2" s="1"/>
  <c r="AD798" i="2" a="1"/>
  <c r="AD798" i="2" s="1"/>
  <c r="AD799" i="2" s="1"/>
  <c r="AD802" i="2" s="1"/>
  <c r="AD804" i="2" s="1"/>
  <c r="AD806" i="2" s="1"/>
  <c r="AD808" i="2" s="1"/>
  <c r="AD810" i="2" s="1"/>
  <c r="AD812" i="2" s="1"/>
  <c r="AE798" i="2" a="1"/>
  <c r="AE798" i="2" s="1"/>
  <c r="AE799" i="2" s="1"/>
  <c r="AE802" i="2" s="1"/>
  <c r="AE804" i="2" s="1"/>
  <c r="AE806" i="2" s="1"/>
  <c r="AE808" i="2" s="1"/>
  <c r="AE810" i="2" s="1"/>
  <c r="AE812" i="2" s="1"/>
  <c r="AF798" i="2" a="1"/>
  <c r="AF798" i="2" s="1"/>
  <c r="AF799" i="2" s="1"/>
  <c r="AF802" i="2" s="1"/>
  <c r="AF804" i="2" s="1"/>
  <c r="AF806" i="2" s="1"/>
  <c r="AF808" i="2" s="1"/>
  <c r="AF810" i="2" s="1"/>
  <c r="AF812" i="2" s="1"/>
  <c r="AG798" i="2" a="1"/>
  <c r="AG798" i="2" s="1"/>
  <c r="AG799" i="2" s="1"/>
  <c r="AG802" i="2" s="1"/>
  <c r="AG804" i="2" s="1"/>
  <c r="AG806" i="2" s="1"/>
  <c r="AG808" i="2" s="1"/>
  <c r="AG810" i="2" s="1"/>
  <c r="AG812" i="2" s="1"/>
  <c r="AH798" i="2" a="1"/>
  <c r="AH798" i="2" s="1"/>
  <c r="AH799" i="2" s="1"/>
  <c r="AH802" i="2" s="1"/>
  <c r="AH804" i="2" s="1"/>
  <c r="AH806" i="2" s="1"/>
  <c r="AH808" i="2" s="1"/>
  <c r="AH810" i="2" s="1"/>
  <c r="AH812" i="2" s="1"/>
  <c r="AI798" i="2" a="1"/>
  <c r="AI798" i="2" s="1"/>
  <c r="AI799" i="2" s="1"/>
  <c r="AI802" i="2" s="1"/>
  <c r="AI804" i="2" s="1"/>
  <c r="AI806" i="2" s="1"/>
  <c r="AI808" i="2" s="1"/>
  <c r="AI810" i="2" s="1"/>
  <c r="AI812" i="2" s="1"/>
  <c r="P800" i="2"/>
  <c r="Q800" i="2"/>
  <c r="R800" i="2"/>
  <c r="S800" i="2"/>
  <c r="T800" i="2"/>
  <c r="U800" i="2"/>
  <c r="V800" i="2"/>
  <c r="W800" i="2"/>
  <c r="X800" i="2"/>
  <c r="Y800" i="2"/>
  <c r="Z800" i="2"/>
  <c r="AA800" i="2"/>
  <c r="AB800" i="2"/>
  <c r="AC800" i="2"/>
  <c r="AD800" i="2"/>
  <c r="AE800" i="2"/>
  <c r="AF800" i="2"/>
  <c r="AG800" i="2"/>
  <c r="AH800" i="2"/>
  <c r="AI800" i="2"/>
  <c r="P801" i="2"/>
  <c r="Q801" i="2"/>
  <c r="R801" i="2"/>
  <c r="S801" i="2"/>
  <c r="T801" i="2"/>
  <c r="U801" i="2"/>
  <c r="V801" i="2"/>
  <c r="W801" i="2"/>
  <c r="X801" i="2"/>
  <c r="Y801" i="2"/>
  <c r="Z801" i="2"/>
  <c r="AA801" i="2"/>
  <c r="AB801" i="2"/>
  <c r="AC801" i="2"/>
  <c r="AD801" i="2"/>
  <c r="AE801" i="2"/>
  <c r="AF801" i="2"/>
  <c r="AG801" i="2"/>
  <c r="AH801" i="2"/>
  <c r="AI801" i="2"/>
  <c r="P803" i="2"/>
  <c r="Q803" i="2"/>
  <c r="R803" i="2"/>
  <c r="S803" i="2"/>
  <c r="T803" i="2"/>
  <c r="U803" i="2"/>
  <c r="V803" i="2"/>
  <c r="W803" i="2"/>
  <c r="X803" i="2"/>
  <c r="Y803" i="2"/>
  <c r="Z803" i="2"/>
  <c r="AA803" i="2"/>
  <c r="AB803" i="2"/>
  <c r="AC803" i="2"/>
  <c r="AD803" i="2"/>
  <c r="AE803" i="2"/>
  <c r="AF803" i="2"/>
  <c r="AG803" i="2"/>
  <c r="AH803" i="2"/>
  <c r="AI803" i="2"/>
  <c r="P805" i="2"/>
  <c r="Q805" i="2"/>
  <c r="R805" i="2"/>
  <c r="S805" i="2"/>
  <c r="T805" i="2"/>
  <c r="U805" i="2"/>
  <c r="V805" i="2"/>
  <c r="W805" i="2"/>
  <c r="X805" i="2"/>
  <c r="Y805" i="2"/>
  <c r="Z805" i="2"/>
  <c r="AA805" i="2"/>
  <c r="AB805" i="2"/>
  <c r="AC805" i="2"/>
  <c r="AD805" i="2"/>
  <c r="AE805" i="2"/>
  <c r="AF805" i="2"/>
  <c r="AG805" i="2"/>
  <c r="AH805" i="2"/>
  <c r="AI805" i="2"/>
  <c r="P807" i="2"/>
  <c r="Q807" i="2"/>
  <c r="R807" i="2"/>
  <c r="S807" i="2"/>
  <c r="T807" i="2"/>
  <c r="U807" i="2"/>
  <c r="V807" i="2"/>
  <c r="W807" i="2"/>
  <c r="X807" i="2"/>
  <c r="Y807" i="2"/>
  <c r="Z807" i="2"/>
  <c r="AA807" i="2"/>
  <c r="AB807" i="2"/>
  <c r="AC807" i="2"/>
  <c r="AD807" i="2"/>
  <c r="AE807" i="2"/>
  <c r="AF807" i="2"/>
  <c r="AG807" i="2"/>
  <c r="AH807" i="2"/>
  <c r="AI807" i="2"/>
  <c r="P809" i="2"/>
  <c r="Q809" i="2"/>
  <c r="R809" i="2"/>
  <c r="S809" i="2"/>
  <c r="T809" i="2"/>
  <c r="U809" i="2"/>
  <c r="V809" i="2"/>
  <c r="W809" i="2"/>
  <c r="X809" i="2"/>
  <c r="Y809" i="2"/>
  <c r="Z809" i="2"/>
  <c r="AA809" i="2"/>
  <c r="AB809" i="2"/>
  <c r="AC809" i="2"/>
  <c r="AD809" i="2"/>
  <c r="AE809" i="2"/>
  <c r="AF809" i="2"/>
  <c r="AG809" i="2"/>
  <c r="AH809" i="2"/>
  <c r="AI809" i="2"/>
  <c r="P811" i="2"/>
  <c r="Q811" i="2"/>
  <c r="R811" i="2"/>
  <c r="S811" i="2"/>
  <c r="T811" i="2"/>
  <c r="U811" i="2"/>
  <c r="V811" i="2"/>
  <c r="W811" i="2"/>
  <c r="X811" i="2"/>
  <c r="Y811" i="2"/>
  <c r="Z811" i="2"/>
  <c r="AA811" i="2"/>
  <c r="AB811" i="2"/>
  <c r="AC811" i="2"/>
  <c r="AD811" i="2"/>
  <c r="AE811" i="2"/>
  <c r="AF811" i="2"/>
  <c r="AG811" i="2"/>
  <c r="AH811" i="2"/>
  <c r="AI811" i="2"/>
  <c r="P818" i="2" a="1"/>
  <c r="P818" i="2" s="1"/>
  <c r="P819" i="2" s="1"/>
  <c r="P822" i="2" s="1"/>
  <c r="P824" i="2" s="1"/>
  <c r="P826" i="2" s="1"/>
  <c r="P828" i="2" s="1"/>
  <c r="P830" i="2" s="1"/>
  <c r="P832" i="2" s="1"/>
  <c r="Q818" i="2" a="1"/>
  <c r="Q818" i="2" s="1"/>
  <c r="Q819" i="2" s="1"/>
  <c r="Q822" i="2" s="1"/>
  <c r="Q824" i="2" s="1"/>
  <c r="Q826" i="2" s="1"/>
  <c r="Q828" i="2" s="1"/>
  <c r="Q830" i="2" s="1"/>
  <c r="Q832" i="2" s="1"/>
  <c r="R818" i="2" a="1"/>
  <c r="R818" i="2" s="1"/>
  <c r="R819" i="2" s="1"/>
  <c r="R822" i="2" s="1"/>
  <c r="R824" i="2" s="1"/>
  <c r="R826" i="2" s="1"/>
  <c r="R828" i="2" s="1"/>
  <c r="R830" i="2" s="1"/>
  <c r="R832" i="2" s="1"/>
  <c r="S818" i="2" a="1"/>
  <c r="S818" i="2" s="1"/>
  <c r="S819" i="2" s="1"/>
  <c r="S822" i="2" s="1"/>
  <c r="S824" i="2" s="1"/>
  <c r="S826" i="2" s="1"/>
  <c r="S828" i="2" s="1"/>
  <c r="S830" i="2" s="1"/>
  <c r="S832" i="2" s="1"/>
  <c r="T818" i="2" a="1"/>
  <c r="T818" i="2" s="1"/>
  <c r="T819" i="2" s="1"/>
  <c r="T822" i="2" s="1"/>
  <c r="T824" i="2" s="1"/>
  <c r="T826" i="2" s="1"/>
  <c r="T828" i="2" s="1"/>
  <c r="T830" i="2" s="1"/>
  <c r="T832" i="2" s="1"/>
  <c r="U818" i="2" a="1"/>
  <c r="U818" i="2" s="1"/>
  <c r="U819" i="2" s="1"/>
  <c r="U822" i="2" s="1"/>
  <c r="U824" i="2" s="1"/>
  <c r="U826" i="2" s="1"/>
  <c r="U828" i="2" s="1"/>
  <c r="U830" i="2" s="1"/>
  <c r="U832" i="2" s="1"/>
  <c r="V818" i="2" a="1"/>
  <c r="V818" i="2" s="1"/>
  <c r="V819" i="2" s="1"/>
  <c r="V822" i="2" s="1"/>
  <c r="V824" i="2" s="1"/>
  <c r="V826" i="2" s="1"/>
  <c r="V828" i="2" s="1"/>
  <c r="V830" i="2" s="1"/>
  <c r="V832" i="2" s="1"/>
  <c r="W818" i="2" a="1"/>
  <c r="W818" i="2" s="1"/>
  <c r="W819" i="2" s="1"/>
  <c r="X818" i="2" a="1"/>
  <c r="X818" i="2" s="1"/>
  <c r="X819" i="2" s="1"/>
  <c r="X822" i="2" s="1"/>
  <c r="X824" i="2" s="1"/>
  <c r="X826" i="2" s="1"/>
  <c r="X828" i="2" s="1"/>
  <c r="X830" i="2" s="1"/>
  <c r="X832" i="2" s="1"/>
  <c r="Y818" i="2" a="1"/>
  <c r="Y818" i="2" s="1"/>
  <c r="Y819" i="2" s="1"/>
  <c r="Y822" i="2" s="1"/>
  <c r="Y824" i="2" s="1"/>
  <c r="Y826" i="2" s="1"/>
  <c r="Y828" i="2" s="1"/>
  <c r="Y830" i="2" s="1"/>
  <c r="Y832" i="2" s="1"/>
  <c r="Z818" i="2" a="1"/>
  <c r="Z818" i="2" s="1"/>
  <c r="Z819" i="2" s="1"/>
  <c r="Z822" i="2" s="1"/>
  <c r="Z824" i="2" s="1"/>
  <c r="Z826" i="2" s="1"/>
  <c r="Z828" i="2" s="1"/>
  <c r="Z830" i="2" s="1"/>
  <c r="Z832" i="2" s="1"/>
  <c r="AA818" i="2" a="1"/>
  <c r="AA818" i="2" s="1"/>
  <c r="AA819" i="2" s="1"/>
  <c r="AA822" i="2" s="1"/>
  <c r="AA824" i="2" s="1"/>
  <c r="AA826" i="2" s="1"/>
  <c r="AA828" i="2" s="1"/>
  <c r="AA830" i="2" s="1"/>
  <c r="AA832" i="2" s="1"/>
  <c r="AB818" i="2" a="1"/>
  <c r="AB818" i="2" s="1"/>
  <c r="AB819" i="2" s="1"/>
  <c r="AB822" i="2" s="1"/>
  <c r="AB824" i="2" s="1"/>
  <c r="AB826" i="2" s="1"/>
  <c r="AB828" i="2" s="1"/>
  <c r="AB830" i="2" s="1"/>
  <c r="AB832" i="2" s="1"/>
  <c r="AC818" i="2" a="1"/>
  <c r="AC818" i="2" s="1"/>
  <c r="AC819" i="2" s="1"/>
  <c r="AC822" i="2" s="1"/>
  <c r="AC824" i="2" s="1"/>
  <c r="AC826" i="2" s="1"/>
  <c r="AC828" i="2" s="1"/>
  <c r="AC830" i="2" s="1"/>
  <c r="AC832" i="2" s="1"/>
  <c r="AD818" i="2" a="1"/>
  <c r="AD818" i="2" s="1"/>
  <c r="AD819" i="2" s="1"/>
  <c r="AD822" i="2" s="1"/>
  <c r="AD824" i="2" s="1"/>
  <c r="AD826" i="2" s="1"/>
  <c r="AD828" i="2" s="1"/>
  <c r="AD830" i="2" s="1"/>
  <c r="AD832" i="2" s="1"/>
  <c r="AE818" i="2" a="1"/>
  <c r="AE818" i="2" s="1"/>
  <c r="AE819" i="2" s="1"/>
  <c r="AE822" i="2" s="1"/>
  <c r="AE824" i="2" s="1"/>
  <c r="AE826" i="2" s="1"/>
  <c r="AE828" i="2" s="1"/>
  <c r="AE830" i="2" s="1"/>
  <c r="AE832" i="2" s="1"/>
  <c r="AF818" i="2" a="1"/>
  <c r="AF818" i="2" s="1"/>
  <c r="AF819" i="2" s="1"/>
  <c r="AF822" i="2" s="1"/>
  <c r="AF824" i="2" s="1"/>
  <c r="AF826" i="2" s="1"/>
  <c r="AF828" i="2" s="1"/>
  <c r="AF830" i="2" s="1"/>
  <c r="AF832" i="2" s="1"/>
  <c r="AG818" i="2" a="1"/>
  <c r="AG818" i="2" s="1"/>
  <c r="AG819" i="2" s="1"/>
  <c r="AG822" i="2" s="1"/>
  <c r="AG824" i="2" s="1"/>
  <c r="AG826" i="2" s="1"/>
  <c r="AG828" i="2" s="1"/>
  <c r="AG830" i="2" s="1"/>
  <c r="AG832" i="2" s="1"/>
  <c r="AH818" i="2" a="1"/>
  <c r="AH818" i="2" s="1"/>
  <c r="AH819" i="2" s="1"/>
  <c r="AH822" i="2" s="1"/>
  <c r="AH824" i="2" s="1"/>
  <c r="AH826" i="2" s="1"/>
  <c r="AH828" i="2" s="1"/>
  <c r="AH830" i="2" s="1"/>
  <c r="AH832" i="2" s="1"/>
  <c r="AI818" i="2" a="1"/>
  <c r="AI818" i="2" s="1"/>
  <c r="AI819" i="2" s="1"/>
  <c r="AI822" i="2" s="1"/>
  <c r="AI824" i="2" s="1"/>
  <c r="AI826" i="2" s="1"/>
  <c r="AI828" i="2" s="1"/>
  <c r="AI830" i="2" s="1"/>
  <c r="AI832" i="2" s="1"/>
  <c r="P820" i="2"/>
  <c r="Q820" i="2"/>
  <c r="R820" i="2"/>
  <c r="S820" i="2"/>
  <c r="T820" i="2"/>
  <c r="U820" i="2"/>
  <c r="V820" i="2"/>
  <c r="W820" i="2"/>
  <c r="X820" i="2"/>
  <c r="Y820" i="2"/>
  <c r="Z820" i="2"/>
  <c r="AA820" i="2"/>
  <c r="AB820" i="2"/>
  <c r="AC820" i="2"/>
  <c r="AD820" i="2"/>
  <c r="AE820" i="2"/>
  <c r="AF820" i="2"/>
  <c r="AG820" i="2"/>
  <c r="AH820" i="2"/>
  <c r="AI820" i="2"/>
  <c r="P821" i="2"/>
  <c r="Q821" i="2"/>
  <c r="R821" i="2"/>
  <c r="S821" i="2"/>
  <c r="T821" i="2"/>
  <c r="U821" i="2"/>
  <c r="V821" i="2"/>
  <c r="W821" i="2"/>
  <c r="X821" i="2"/>
  <c r="Y821" i="2"/>
  <c r="Z821" i="2"/>
  <c r="AA821" i="2"/>
  <c r="AB821" i="2"/>
  <c r="AC821" i="2"/>
  <c r="AD821" i="2"/>
  <c r="AE821" i="2"/>
  <c r="AF821" i="2"/>
  <c r="AG821" i="2"/>
  <c r="AH821" i="2"/>
  <c r="AI821" i="2"/>
  <c r="P823" i="2"/>
  <c r="Q823" i="2"/>
  <c r="R823" i="2"/>
  <c r="S823" i="2"/>
  <c r="T823" i="2"/>
  <c r="U823" i="2"/>
  <c r="V823" i="2"/>
  <c r="W823" i="2"/>
  <c r="X823" i="2"/>
  <c r="Y823" i="2"/>
  <c r="Z823" i="2"/>
  <c r="AA823" i="2"/>
  <c r="AB823" i="2"/>
  <c r="AC823" i="2"/>
  <c r="AD823" i="2"/>
  <c r="AE823" i="2"/>
  <c r="AF823" i="2"/>
  <c r="AG823" i="2"/>
  <c r="AH823" i="2"/>
  <c r="AI823" i="2"/>
  <c r="P825" i="2"/>
  <c r="Q825" i="2"/>
  <c r="R825" i="2"/>
  <c r="S825" i="2"/>
  <c r="T825" i="2"/>
  <c r="U825" i="2"/>
  <c r="V825" i="2"/>
  <c r="W825" i="2"/>
  <c r="X825" i="2"/>
  <c r="Y825" i="2"/>
  <c r="Z825" i="2"/>
  <c r="AA825" i="2"/>
  <c r="AB825" i="2"/>
  <c r="AC825" i="2"/>
  <c r="AD825" i="2"/>
  <c r="AE825" i="2"/>
  <c r="AF825" i="2"/>
  <c r="AG825" i="2"/>
  <c r="AH825" i="2"/>
  <c r="AI825" i="2"/>
  <c r="P827" i="2"/>
  <c r="Q827" i="2"/>
  <c r="R827" i="2"/>
  <c r="S827" i="2"/>
  <c r="T827" i="2"/>
  <c r="U827" i="2"/>
  <c r="V827" i="2"/>
  <c r="W827" i="2"/>
  <c r="X827" i="2"/>
  <c r="Y827" i="2"/>
  <c r="Z827" i="2"/>
  <c r="AA827" i="2"/>
  <c r="AB827" i="2"/>
  <c r="AC827" i="2"/>
  <c r="AD827" i="2"/>
  <c r="AE827" i="2"/>
  <c r="AF827" i="2"/>
  <c r="AG827" i="2"/>
  <c r="AH827" i="2"/>
  <c r="AI827" i="2"/>
  <c r="P829" i="2"/>
  <c r="Q829" i="2"/>
  <c r="R829" i="2"/>
  <c r="S829" i="2"/>
  <c r="T829" i="2"/>
  <c r="U829" i="2"/>
  <c r="V829" i="2"/>
  <c r="W829" i="2"/>
  <c r="X829" i="2"/>
  <c r="Y829" i="2"/>
  <c r="Z829" i="2"/>
  <c r="AA829" i="2"/>
  <c r="AB829" i="2"/>
  <c r="AC829" i="2"/>
  <c r="AD829" i="2"/>
  <c r="AE829" i="2"/>
  <c r="AF829" i="2"/>
  <c r="AG829" i="2"/>
  <c r="AH829" i="2"/>
  <c r="AI829" i="2"/>
  <c r="P831" i="2"/>
  <c r="Q831" i="2"/>
  <c r="R831" i="2"/>
  <c r="S831" i="2"/>
  <c r="T831" i="2"/>
  <c r="U831" i="2"/>
  <c r="V831" i="2"/>
  <c r="W831" i="2"/>
  <c r="X831" i="2"/>
  <c r="Y831" i="2"/>
  <c r="Z831" i="2"/>
  <c r="AA831" i="2"/>
  <c r="AB831" i="2"/>
  <c r="AC831" i="2"/>
  <c r="AD831" i="2"/>
  <c r="AE831" i="2"/>
  <c r="AF831" i="2"/>
  <c r="AG831" i="2"/>
  <c r="AH831" i="2"/>
  <c r="AI831" i="2"/>
  <c r="P838" i="2" a="1"/>
  <c r="P838" i="2" s="1"/>
  <c r="P839" i="2" s="1"/>
  <c r="P842" i="2" s="1"/>
  <c r="Q838" i="2" a="1"/>
  <c r="Q838" i="2" s="1"/>
  <c r="R838" i="2" a="1"/>
  <c r="R838" i="2" s="1"/>
  <c r="R839" i="2" s="1"/>
  <c r="R842" i="2" s="1"/>
  <c r="R844" i="2" s="1"/>
  <c r="R846" i="2" s="1"/>
  <c r="R848" i="2" s="1"/>
  <c r="R850" i="2" s="1"/>
  <c r="R852" i="2" s="1"/>
  <c r="S838" i="2" a="1"/>
  <c r="S838" i="2" s="1"/>
  <c r="S839" i="2" s="1"/>
  <c r="S842" i="2" s="1"/>
  <c r="S844" i="2" s="1"/>
  <c r="S846" i="2" s="1"/>
  <c r="S848" i="2" s="1"/>
  <c r="S850" i="2" s="1"/>
  <c r="S852" i="2" s="1"/>
  <c r="T838" i="2" a="1"/>
  <c r="T838" i="2" s="1"/>
  <c r="T839" i="2" s="1"/>
  <c r="T842" i="2" s="1"/>
  <c r="T844" i="2" s="1"/>
  <c r="T846" i="2" s="1"/>
  <c r="T848" i="2" s="1"/>
  <c r="T850" i="2" s="1"/>
  <c r="T852" i="2" s="1"/>
  <c r="U838" i="2" a="1"/>
  <c r="U838" i="2" s="1"/>
  <c r="U839" i="2" s="1"/>
  <c r="U842" i="2" s="1"/>
  <c r="U844" i="2" s="1"/>
  <c r="U846" i="2" s="1"/>
  <c r="U848" i="2" s="1"/>
  <c r="U850" i="2" s="1"/>
  <c r="U852" i="2" s="1"/>
  <c r="V838" i="2" a="1"/>
  <c r="V838" i="2" s="1"/>
  <c r="V839" i="2" s="1"/>
  <c r="V842" i="2" s="1"/>
  <c r="V844" i="2" s="1"/>
  <c r="V846" i="2" s="1"/>
  <c r="V848" i="2" s="1"/>
  <c r="V850" i="2" s="1"/>
  <c r="V852" i="2" s="1"/>
  <c r="W838" i="2" a="1"/>
  <c r="W838" i="2" s="1"/>
  <c r="W839" i="2" s="1"/>
  <c r="W842" i="2" s="1"/>
  <c r="W844" i="2" s="1"/>
  <c r="W846" i="2" s="1"/>
  <c r="W848" i="2" s="1"/>
  <c r="W850" i="2" s="1"/>
  <c r="W852" i="2" s="1"/>
  <c r="X838" i="2" a="1"/>
  <c r="X838" i="2" s="1"/>
  <c r="X839" i="2" s="1"/>
  <c r="X842" i="2" s="1"/>
  <c r="X844" i="2" s="1"/>
  <c r="X846" i="2" s="1"/>
  <c r="X848" i="2" s="1"/>
  <c r="X850" i="2" s="1"/>
  <c r="X852" i="2" s="1"/>
  <c r="Y838" i="2" a="1"/>
  <c r="Y838" i="2" s="1"/>
  <c r="Y839" i="2" s="1"/>
  <c r="Y842" i="2" s="1"/>
  <c r="Y844" i="2" s="1"/>
  <c r="Y846" i="2" s="1"/>
  <c r="Y848" i="2" s="1"/>
  <c r="Y850" i="2" s="1"/>
  <c r="Y852" i="2" s="1"/>
  <c r="Z838" i="2" a="1"/>
  <c r="Z838" i="2" s="1"/>
  <c r="Z839" i="2" s="1"/>
  <c r="Z842" i="2" s="1"/>
  <c r="Z844" i="2" s="1"/>
  <c r="Z846" i="2" s="1"/>
  <c r="Z848" i="2" s="1"/>
  <c r="Z850" i="2" s="1"/>
  <c r="Z852" i="2" s="1"/>
  <c r="AA838" i="2" a="1"/>
  <c r="AA838" i="2" s="1"/>
  <c r="AA839" i="2" s="1"/>
  <c r="AA842" i="2" s="1"/>
  <c r="AA844" i="2" s="1"/>
  <c r="AA846" i="2" s="1"/>
  <c r="AA848" i="2" s="1"/>
  <c r="AA850" i="2" s="1"/>
  <c r="AA852" i="2" s="1"/>
  <c r="AB838" i="2" a="1"/>
  <c r="AB838" i="2" s="1"/>
  <c r="AB839" i="2" s="1"/>
  <c r="AB842" i="2" s="1"/>
  <c r="AB844" i="2" s="1"/>
  <c r="AB846" i="2" s="1"/>
  <c r="AB848" i="2" s="1"/>
  <c r="AB850" i="2" s="1"/>
  <c r="AB852" i="2" s="1"/>
  <c r="AC838" i="2" a="1"/>
  <c r="AC838" i="2" s="1"/>
  <c r="AC839" i="2" s="1"/>
  <c r="AC842" i="2" s="1"/>
  <c r="AC844" i="2" s="1"/>
  <c r="AC846" i="2" s="1"/>
  <c r="AC848" i="2" s="1"/>
  <c r="AC850" i="2" s="1"/>
  <c r="AC852" i="2" s="1"/>
  <c r="AD838" i="2" a="1"/>
  <c r="AD838" i="2" s="1"/>
  <c r="AD839" i="2" s="1"/>
  <c r="AD842" i="2" s="1"/>
  <c r="AD844" i="2" s="1"/>
  <c r="AD846" i="2" s="1"/>
  <c r="AD848" i="2" s="1"/>
  <c r="AD850" i="2" s="1"/>
  <c r="AD852" i="2" s="1"/>
  <c r="AE838" i="2" a="1"/>
  <c r="AE838" i="2" s="1"/>
  <c r="AE839" i="2" s="1"/>
  <c r="AE842" i="2" s="1"/>
  <c r="AE844" i="2" s="1"/>
  <c r="AE846" i="2" s="1"/>
  <c r="AE848" i="2" s="1"/>
  <c r="AE850" i="2" s="1"/>
  <c r="AE852" i="2" s="1"/>
  <c r="AF838" i="2" a="1"/>
  <c r="AF838" i="2" s="1"/>
  <c r="AF839" i="2" s="1"/>
  <c r="AF842" i="2" s="1"/>
  <c r="AF844" i="2" s="1"/>
  <c r="AF846" i="2" s="1"/>
  <c r="AF848" i="2" s="1"/>
  <c r="AF850" i="2" s="1"/>
  <c r="AF852" i="2" s="1"/>
  <c r="AG838" i="2" a="1"/>
  <c r="AG838" i="2" s="1"/>
  <c r="AG839" i="2" s="1"/>
  <c r="AG842" i="2" s="1"/>
  <c r="AG844" i="2" s="1"/>
  <c r="AG846" i="2" s="1"/>
  <c r="AG848" i="2" s="1"/>
  <c r="AG850" i="2" s="1"/>
  <c r="AG852" i="2" s="1"/>
  <c r="AH838" i="2" a="1"/>
  <c r="AH838" i="2" s="1"/>
  <c r="AH839" i="2" s="1"/>
  <c r="AH842" i="2" s="1"/>
  <c r="AH844" i="2" s="1"/>
  <c r="AH846" i="2" s="1"/>
  <c r="AH848" i="2" s="1"/>
  <c r="AH850" i="2" s="1"/>
  <c r="AH852" i="2" s="1"/>
  <c r="AI838" i="2" a="1"/>
  <c r="AI838" i="2" s="1"/>
  <c r="AI839" i="2" s="1"/>
  <c r="AI842" i="2" s="1"/>
  <c r="AI844" i="2" s="1"/>
  <c r="AI846" i="2" s="1"/>
  <c r="AI848" i="2" s="1"/>
  <c r="AI850" i="2" s="1"/>
  <c r="AI852" i="2" s="1"/>
  <c r="P840" i="2"/>
  <c r="Q840" i="2"/>
  <c r="R840" i="2"/>
  <c r="S840" i="2"/>
  <c r="T840" i="2"/>
  <c r="U840" i="2"/>
  <c r="V840" i="2"/>
  <c r="W840" i="2"/>
  <c r="X840" i="2"/>
  <c r="Y840" i="2"/>
  <c r="Z840" i="2"/>
  <c r="AA840" i="2"/>
  <c r="AB840" i="2"/>
  <c r="AC840" i="2"/>
  <c r="AD840" i="2"/>
  <c r="AE840" i="2"/>
  <c r="AF840" i="2"/>
  <c r="AG840" i="2"/>
  <c r="AH840" i="2"/>
  <c r="AI840" i="2"/>
  <c r="P841" i="2"/>
  <c r="Q841" i="2"/>
  <c r="R841" i="2"/>
  <c r="S841" i="2"/>
  <c r="T841" i="2"/>
  <c r="U841" i="2"/>
  <c r="V841" i="2"/>
  <c r="W841" i="2"/>
  <c r="X841" i="2"/>
  <c r="Y841" i="2"/>
  <c r="Z841" i="2"/>
  <c r="AA841" i="2"/>
  <c r="AB841" i="2"/>
  <c r="AC841" i="2"/>
  <c r="AD841" i="2"/>
  <c r="AE841" i="2"/>
  <c r="AF841" i="2"/>
  <c r="AG841" i="2"/>
  <c r="AH841" i="2"/>
  <c r="AI841" i="2"/>
  <c r="P843" i="2"/>
  <c r="Q843" i="2"/>
  <c r="R843" i="2"/>
  <c r="S843" i="2"/>
  <c r="T843" i="2"/>
  <c r="U843" i="2"/>
  <c r="V843" i="2"/>
  <c r="W843" i="2"/>
  <c r="X843" i="2"/>
  <c r="Y843" i="2"/>
  <c r="Z843" i="2"/>
  <c r="AA843" i="2"/>
  <c r="AB843" i="2"/>
  <c r="AC843" i="2"/>
  <c r="AD843" i="2"/>
  <c r="AE843" i="2"/>
  <c r="AF843" i="2"/>
  <c r="AG843" i="2"/>
  <c r="AH843" i="2"/>
  <c r="AI843" i="2"/>
  <c r="P844" i="2"/>
  <c r="P846" i="2" s="1"/>
  <c r="P848" i="2" s="1"/>
  <c r="P850" i="2" s="1"/>
  <c r="P852" i="2" s="1"/>
  <c r="P845" i="2"/>
  <c r="Q845" i="2"/>
  <c r="R845" i="2"/>
  <c r="S845" i="2"/>
  <c r="T845" i="2"/>
  <c r="U845" i="2"/>
  <c r="V845" i="2"/>
  <c r="W845" i="2"/>
  <c r="X845" i="2"/>
  <c r="Y845" i="2"/>
  <c r="Z845" i="2"/>
  <c r="AA845" i="2"/>
  <c r="AB845" i="2"/>
  <c r="AC845" i="2"/>
  <c r="AD845" i="2"/>
  <c r="AE845" i="2"/>
  <c r="AF845" i="2"/>
  <c r="AG845" i="2"/>
  <c r="AH845" i="2"/>
  <c r="AI845" i="2"/>
  <c r="P847" i="2"/>
  <c r="Q847" i="2"/>
  <c r="R847" i="2"/>
  <c r="S847" i="2"/>
  <c r="T847" i="2"/>
  <c r="U847" i="2"/>
  <c r="V847" i="2"/>
  <c r="W847" i="2"/>
  <c r="X847" i="2"/>
  <c r="Y847" i="2"/>
  <c r="Z847" i="2"/>
  <c r="AA847" i="2"/>
  <c r="AB847" i="2"/>
  <c r="AC847" i="2"/>
  <c r="AD847" i="2"/>
  <c r="AE847" i="2"/>
  <c r="AF847" i="2"/>
  <c r="AG847" i="2"/>
  <c r="AH847" i="2"/>
  <c r="AI847" i="2"/>
  <c r="P849" i="2"/>
  <c r="Q849" i="2"/>
  <c r="R849" i="2"/>
  <c r="S849" i="2"/>
  <c r="T849" i="2"/>
  <c r="U849" i="2"/>
  <c r="V849" i="2"/>
  <c r="W849" i="2"/>
  <c r="X849" i="2"/>
  <c r="Y849" i="2"/>
  <c r="Z849" i="2"/>
  <c r="AA849" i="2"/>
  <c r="AB849" i="2"/>
  <c r="AC849" i="2"/>
  <c r="AD849" i="2"/>
  <c r="AE849" i="2"/>
  <c r="AF849" i="2"/>
  <c r="AG849" i="2"/>
  <c r="AH849" i="2"/>
  <c r="AI849" i="2"/>
  <c r="P851" i="2"/>
  <c r="Q851" i="2"/>
  <c r="R851" i="2"/>
  <c r="S851" i="2"/>
  <c r="T851" i="2"/>
  <c r="U851" i="2"/>
  <c r="V851" i="2"/>
  <c r="W851" i="2"/>
  <c r="X851" i="2"/>
  <c r="Y851" i="2"/>
  <c r="Z851" i="2"/>
  <c r="AA851" i="2"/>
  <c r="AB851" i="2"/>
  <c r="AC851" i="2"/>
  <c r="AD851" i="2"/>
  <c r="AE851" i="2"/>
  <c r="AF851" i="2"/>
  <c r="AG851" i="2"/>
  <c r="AH851" i="2"/>
  <c r="AI851" i="2"/>
  <c r="P858" i="2" a="1"/>
  <c r="P858" i="2" s="1"/>
  <c r="P859" i="2" s="1"/>
  <c r="Q858" i="2" a="1"/>
  <c r="Q858" i="2" s="1"/>
  <c r="Q859" i="2" s="1"/>
  <c r="Q862" i="2" s="1"/>
  <c r="Q864" i="2" s="1"/>
  <c r="Q866" i="2" s="1"/>
  <c r="Q868" i="2" s="1"/>
  <c r="Q870" i="2" s="1"/>
  <c r="Q872" i="2" s="1"/>
  <c r="R858" i="2" a="1"/>
  <c r="R858" i="2" s="1"/>
  <c r="R859" i="2" s="1"/>
  <c r="R862" i="2" s="1"/>
  <c r="R864" i="2" s="1"/>
  <c r="R866" i="2" s="1"/>
  <c r="R868" i="2" s="1"/>
  <c r="R870" i="2" s="1"/>
  <c r="R872" i="2" s="1"/>
  <c r="S858" i="2" a="1"/>
  <c r="S858" i="2" s="1"/>
  <c r="S859" i="2" s="1"/>
  <c r="S862" i="2" s="1"/>
  <c r="S864" i="2" s="1"/>
  <c r="S866" i="2" s="1"/>
  <c r="S868" i="2" s="1"/>
  <c r="S870" i="2" s="1"/>
  <c r="S872" i="2" s="1"/>
  <c r="T858" i="2" a="1"/>
  <c r="T858" i="2" s="1"/>
  <c r="T859" i="2" s="1"/>
  <c r="T862" i="2" s="1"/>
  <c r="T864" i="2" s="1"/>
  <c r="T866" i="2" s="1"/>
  <c r="T868" i="2" s="1"/>
  <c r="T870" i="2" s="1"/>
  <c r="T872" i="2" s="1"/>
  <c r="U858" i="2" a="1"/>
  <c r="U858" i="2" s="1"/>
  <c r="U859" i="2" s="1"/>
  <c r="U862" i="2" s="1"/>
  <c r="U864" i="2" s="1"/>
  <c r="U866" i="2" s="1"/>
  <c r="U868" i="2" s="1"/>
  <c r="U870" i="2" s="1"/>
  <c r="U872" i="2" s="1"/>
  <c r="V858" i="2" a="1"/>
  <c r="V858" i="2" s="1"/>
  <c r="V859" i="2" s="1"/>
  <c r="V862" i="2" s="1"/>
  <c r="V864" i="2" s="1"/>
  <c r="V866" i="2" s="1"/>
  <c r="V868" i="2" s="1"/>
  <c r="V870" i="2" s="1"/>
  <c r="V872" i="2" s="1"/>
  <c r="W858" i="2" a="1"/>
  <c r="W858" i="2" s="1"/>
  <c r="W859" i="2" s="1"/>
  <c r="W862" i="2" s="1"/>
  <c r="W864" i="2" s="1"/>
  <c r="W866" i="2" s="1"/>
  <c r="W868" i="2" s="1"/>
  <c r="W870" i="2" s="1"/>
  <c r="W872" i="2" s="1"/>
  <c r="X858" i="2" a="1"/>
  <c r="X858" i="2" s="1"/>
  <c r="X859" i="2" s="1"/>
  <c r="X862" i="2" s="1"/>
  <c r="X864" i="2" s="1"/>
  <c r="X866" i="2" s="1"/>
  <c r="X868" i="2" s="1"/>
  <c r="X870" i="2" s="1"/>
  <c r="X872" i="2" s="1"/>
  <c r="Y858" i="2" a="1"/>
  <c r="Y858" i="2" s="1"/>
  <c r="Y859" i="2" s="1"/>
  <c r="Y862" i="2" s="1"/>
  <c r="Y864" i="2" s="1"/>
  <c r="Y866" i="2" s="1"/>
  <c r="Y868" i="2" s="1"/>
  <c r="Y870" i="2" s="1"/>
  <c r="Y872" i="2" s="1"/>
  <c r="Z858" i="2" a="1"/>
  <c r="Z858" i="2" s="1"/>
  <c r="Z859" i="2" s="1"/>
  <c r="Z862" i="2" s="1"/>
  <c r="Z864" i="2" s="1"/>
  <c r="Z866" i="2" s="1"/>
  <c r="Z868" i="2" s="1"/>
  <c r="Z870" i="2" s="1"/>
  <c r="Z872" i="2" s="1"/>
  <c r="AA858" i="2" a="1"/>
  <c r="AA858" i="2" s="1"/>
  <c r="AA859" i="2" s="1"/>
  <c r="AA862" i="2" s="1"/>
  <c r="AA864" i="2" s="1"/>
  <c r="AA866" i="2" s="1"/>
  <c r="AA868" i="2" s="1"/>
  <c r="AA870" i="2" s="1"/>
  <c r="AA872" i="2" s="1"/>
  <c r="AB858" i="2" a="1"/>
  <c r="AB858" i="2" s="1"/>
  <c r="AB859" i="2" s="1"/>
  <c r="AB862" i="2" s="1"/>
  <c r="AB864" i="2" s="1"/>
  <c r="AB866" i="2" s="1"/>
  <c r="AB868" i="2" s="1"/>
  <c r="AB870" i="2" s="1"/>
  <c r="AB872" i="2" s="1"/>
  <c r="AC858" i="2" a="1"/>
  <c r="AC858" i="2" s="1"/>
  <c r="AC859" i="2" s="1"/>
  <c r="AC862" i="2" s="1"/>
  <c r="AC864" i="2" s="1"/>
  <c r="AC866" i="2" s="1"/>
  <c r="AC868" i="2" s="1"/>
  <c r="AC870" i="2" s="1"/>
  <c r="AC872" i="2" s="1"/>
  <c r="AD858" i="2" a="1"/>
  <c r="AD858" i="2" s="1"/>
  <c r="AD859" i="2" s="1"/>
  <c r="AD862" i="2" s="1"/>
  <c r="AD864" i="2" s="1"/>
  <c r="AD866" i="2" s="1"/>
  <c r="AD868" i="2" s="1"/>
  <c r="AD870" i="2" s="1"/>
  <c r="AD872" i="2" s="1"/>
  <c r="AE858" i="2" a="1"/>
  <c r="AE858" i="2" s="1"/>
  <c r="AE859" i="2" s="1"/>
  <c r="AE862" i="2" s="1"/>
  <c r="AE864" i="2" s="1"/>
  <c r="AE866" i="2" s="1"/>
  <c r="AE868" i="2" s="1"/>
  <c r="AE870" i="2" s="1"/>
  <c r="AE872" i="2" s="1"/>
  <c r="AF858" i="2" a="1"/>
  <c r="AF858" i="2" s="1"/>
  <c r="AF859" i="2" s="1"/>
  <c r="AF862" i="2" s="1"/>
  <c r="AF864" i="2" s="1"/>
  <c r="AF866" i="2" s="1"/>
  <c r="AF868" i="2" s="1"/>
  <c r="AF870" i="2" s="1"/>
  <c r="AF872" i="2" s="1"/>
  <c r="AG858" i="2" a="1"/>
  <c r="AG858" i="2" s="1"/>
  <c r="AG859" i="2" s="1"/>
  <c r="AG862" i="2" s="1"/>
  <c r="AG864" i="2" s="1"/>
  <c r="AG866" i="2" s="1"/>
  <c r="AG868" i="2" s="1"/>
  <c r="AG870" i="2" s="1"/>
  <c r="AG872" i="2" s="1"/>
  <c r="AH858" i="2" a="1"/>
  <c r="AH858" i="2" s="1"/>
  <c r="AH859" i="2" s="1"/>
  <c r="AH862" i="2" s="1"/>
  <c r="AH864" i="2" s="1"/>
  <c r="AH866" i="2" s="1"/>
  <c r="AH868" i="2" s="1"/>
  <c r="AH870" i="2" s="1"/>
  <c r="AH872" i="2" s="1"/>
  <c r="AI858" i="2" a="1"/>
  <c r="AI858" i="2" s="1"/>
  <c r="AI859" i="2" s="1"/>
  <c r="AI862" i="2" s="1"/>
  <c r="AI864" i="2" s="1"/>
  <c r="AI866" i="2" s="1"/>
  <c r="AI868" i="2" s="1"/>
  <c r="AI870" i="2" s="1"/>
  <c r="AI872" i="2" s="1"/>
  <c r="P860" i="2"/>
  <c r="Q860" i="2"/>
  <c r="R860" i="2"/>
  <c r="S860" i="2"/>
  <c r="T860" i="2"/>
  <c r="U860" i="2"/>
  <c r="V860" i="2"/>
  <c r="W860" i="2"/>
  <c r="X860" i="2"/>
  <c r="Y860" i="2"/>
  <c r="Z860" i="2"/>
  <c r="AA860" i="2"/>
  <c r="AB860" i="2"/>
  <c r="AC860" i="2"/>
  <c r="AD860" i="2"/>
  <c r="AE860" i="2"/>
  <c r="AF860" i="2"/>
  <c r="AG860" i="2"/>
  <c r="AH860" i="2"/>
  <c r="AI860" i="2"/>
  <c r="P861" i="2"/>
  <c r="Q861" i="2"/>
  <c r="R861" i="2"/>
  <c r="S861" i="2"/>
  <c r="T861" i="2"/>
  <c r="U861" i="2"/>
  <c r="V861" i="2"/>
  <c r="W861" i="2"/>
  <c r="X861" i="2"/>
  <c r="Y861" i="2"/>
  <c r="Z861" i="2"/>
  <c r="AA861" i="2"/>
  <c r="AB861" i="2"/>
  <c r="AC861" i="2"/>
  <c r="AD861" i="2"/>
  <c r="AE861" i="2"/>
  <c r="AF861" i="2"/>
  <c r="AG861" i="2"/>
  <c r="AH861" i="2"/>
  <c r="AI861" i="2"/>
  <c r="P863" i="2"/>
  <c r="Q863" i="2"/>
  <c r="R863" i="2"/>
  <c r="S863" i="2"/>
  <c r="T863" i="2"/>
  <c r="U863" i="2"/>
  <c r="V863" i="2"/>
  <c r="W863" i="2"/>
  <c r="X863" i="2"/>
  <c r="Y863" i="2"/>
  <c r="Z863" i="2"/>
  <c r="AA863" i="2"/>
  <c r="AB863" i="2"/>
  <c r="AC863" i="2"/>
  <c r="AD863" i="2"/>
  <c r="AE863" i="2"/>
  <c r="AF863" i="2"/>
  <c r="AG863" i="2"/>
  <c r="AH863" i="2"/>
  <c r="AI863" i="2"/>
  <c r="P865" i="2"/>
  <c r="Q865" i="2"/>
  <c r="R865" i="2"/>
  <c r="S865" i="2"/>
  <c r="T865" i="2"/>
  <c r="U865" i="2"/>
  <c r="V865" i="2"/>
  <c r="W865" i="2"/>
  <c r="X865" i="2"/>
  <c r="Y865" i="2"/>
  <c r="Z865" i="2"/>
  <c r="AA865" i="2"/>
  <c r="AB865" i="2"/>
  <c r="AC865" i="2"/>
  <c r="AD865" i="2"/>
  <c r="AE865" i="2"/>
  <c r="AF865" i="2"/>
  <c r="AG865" i="2"/>
  <c r="AH865" i="2"/>
  <c r="AI865" i="2"/>
  <c r="P867" i="2"/>
  <c r="Q867" i="2"/>
  <c r="R867" i="2"/>
  <c r="S867" i="2"/>
  <c r="T867" i="2"/>
  <c r="U867" i="2"/>
  <c r="V867" i="2"/>
  <c r="W867" i="2"/>
  <c r="X867" i="2"/>
  <c r="Y867" i="2"/>
  <c r="Z867" i="2"/>
  <c r="AA867" i="2"/>
  <c r="AB867" i="2"/>
  <c r="AC867" i="2"/>
  <c r="AD867" i="2"/>
  <c r="AE867" i="2"/>
  <c r="AF867" i="2"/>
  <c r="AG867" i="2"/>
  <c r="AH867" i="2"/>
  <c r="AI867" i="2"/>
  <c r="P869" i="2"/>
  <c r="Q869" i="2"/>
  <c r="R869" i="2"/>
  <c r="S869" i="2"/>
  <c r="T869" i="2"/>
  <c r="U869" i="2"/>
  <c r="V869" i="2"/>
  <c r="W869" i="2"/>
  <c r="X869" i="2"/>
  <c r="Y869" i="2"/>
  <c r="Z869" i="2"/>
  <c r="AA869" i="2"/>
  <c r="AB869" i="2"/>
  <c r="AC869" i="2"/>
  <c r="AD869" i="2"/>
  <c r="AE869" i="2"/>
  <c r="AF869" i="2"/>
  <c r="AG869" i="2"/>
  <c r="AH869" i="2"/>
  <c r="AI869" i="2"/>
  <c r="P871" i="2"/>
  <c r="Q871" i="2"/>
  <c r="R871" i="2"/>
  <c r="S871" i="2"/>
  <c r="T871" i="2"/>
  <c r="U871" i="2"/>
  <c r="V871" i="2"/>
  <c r="W871" i="2"/>
  <c r="X871" i="2"/>
  <c r="Y871" i="2"/>
  <c r="Z871" i="2"/>
  <c r="AA871" i="2"/>
  <c r="AB871" i="2"/>
  <c r="AC871" i="2"/>
  <c r="AD871" i="2"/>
  <c r="AE871" i="2"/>
  <c r="AF871" i="2"/>
  <c r="AG871" i="2"/>
  <c r="AH871" i="2"/>
  <c r="AI871" i="2"/>
  <c r="P878" i="2" a="1"/>
  <c r="P878" i="2" s="1"/>
  <c r="Q878" i="2" a="1"/>
  <c r="Q878" i="2" s="1"/>
  <c r="Q879" i="2" s="1"/>
  <c r="Q882" i="2" s="1"/>
  <c r="Q884" i="2" s="1"/>
  <c r="Q886" i="2" s="1"/>
  <c r="Q888" i="2" s="1"/>
  <c r="Q890" i="2" s="1"/>
  <c r="Q892" i="2" s="1"/>
  <c r="R878" i="2" a="1"/>
  <c r="R878" i="2" s="1"/>
  <c r="R879" i="2" s="1"/>
  <c r="R882" i="2" s="1"/>
  <c r="R884" i="2" s="1"/>
  <c r="R886" i="2" s="1"/>
  <c r="R888" i="2" s="1"/>
  <c r="R890" i="2" s="1"/>
  <c r="R892" i="2" s="1"/>
  <c r="S878" i="2" a="1"/>
  <c r="S878" i="2" s="1"/>
  <c r="S879" i="2" s="1"/>
  <c r="S882" i="2" s="1"/>
  <c r="S884" i="2" s="1"/>
  <c r="S886" i="2" s="1"/>
  <c r="S888" i="2" s="1"/>
  <c r="S890" i="2" s="1"/>
  <c r="S892" i="2" s="1"/>
  <c r="T878" i="2" a="1"/>
  <c r="T878" i="2" s="1"/>
  <c r="T879" i="2" s="1"/>
  <c r="T882" i="2" s="1"/>
  <c r="T884" i="2" s="1"/>
  <c r="T886" i="2" s="1"/>
  <c r="T888" i="2" s="1"/>
  <c r="T890" i="2" s="1"/>
  <c r="T892" i="2" s="1"/>
  <c r="U878" i="2" a="1"/>
  <c r="U878" i="2" s="1"/>
  <c r="U879" i="2" s="1"/>
  <c r="U882" i="2" s="1"/>
  <c r="U884" i="2" s="1"/>
  <c r="U886" i="2" s="1"/>
  <c r="U888" i="2" s="1"/>
  <c r="U890" i="2" s="1"/>
  <c r="U892" i="2" s="1"/>
  <c r="V878" i="2" a="1"/>
  <c r="V878" i="2" s="1"/>
  <c r="V879" i="2" s="1"/>
  <c r="V882" i="2" s="1"/>
  <c r="V884" i="2" s="1"/>
  <c r="V886" i="2" s="1"/>
  <c r="V888" i="2" s="1"/>
  <c r="V890" i="2" s="1"/>
  <c r="V892" i="2" s="1"/>
  <c r="W878" i="2" a="1"/>
  <c r="W878" i="2" s="1"/>
  <c r="W879" i="2" s="1"/>
  <c r="W882" i="2" s="1"/>
  <c r="W884" i="2" s="1"/>
  <c r="W886" i="2" s="1"/>
  <c r="W888" i="2" s="1"/>
  <c r="W890" i="2" s="1"/>
  <c r="W892" i="2" s="1"/>
  <c r="X878" i="2" a="1"/>
  <c r="X878" i="2" s="1"/>
  <c r="X879" i="2" s="1"/>
  <c r="X882" i="2" s="1"/>
  <c r="X884" i="2" s="1"/>
  <c r="X886" i="2" s="1"/>
  <c r="X888" i="2" s="1"/>
  <c r="X890" i="2" s="1"/>
  <c r="X892" i="2" s="1"/>
  <c r="Y878" i="2" a="1"/>
  <c r="Y878" i="2" s="1"/>
  <c r="Y879" i="2" s="1"/>
  <c r="Y882" i="2" s="1"/>
  <c r="Y884" i="2" s="1"/>
  <c r="Y886" i="2" s="1"/>
  <c r="Y888" i="2" s="1"/>
  <c r="Y890" i="2" s="1"/>
  <c r="Y892" i="2" s="1"/>
  <c r="Z878" i="2" a="1"/>
  <c r="Z878" i="2" s="1"/>
  <c r="Z879" i="2" s="1"/>
  <c r="Z882" i="2" s="1"/>
  <c r="Z884" i="2" s="1"/>
  <c r="Z886" i="2" s="1"/>
  <c r="Z888" i="2" s="1"/>
  <c r="Z890" i="2" s="1"/>
  <c r="Z892" i="2" s="1"/>
  <c r="AA878" i="2" a="1"/>
  <c r="AA878" i="2" s="1"/>
  <c r="AA879" i="2" s="1"/>
  <c r="AA882" i="2" s="1"/>
  <c r="AA884" i="2" s="1"/>
  <c r="AA886" i="2" s="1"/>
  <c r="AA888" i="2" s="1"/>
  <c r="AA890" i="2" s="1"/>
  <c r="AA892" i="2" s="1"/>
  <c r="AB878" i="2" a="1"/>
  <c r="AB878" i="2" s="1"/>
  <c r="AB879" i="2" s="1"/>
  <c r="AB882" i="2" s="1"/>
  <c r="AB884" i="2" s="1"/>
  <c r="AB886" i="2" s="1"/>
  <c r="AB888" i="2" s="1"/>
  <c r="AB890" i="2" s="1"/>
  <c r="AB892" i="2" s="1"/>
  <c r="AC878" i="2" a="1"/>
  <c r="AC878" i="2" s="1"/>
  <c r="AC879" i="2" s="1"/>
  <c r="AC882" i="2" s="1"/>
  <c r="AC884" i="2" s="1"/>
  <c r="AC886" i="2" s="1"/>
  <c r="AC888" i="2" s="1"/>
  <c r="AC890" i="2" s="1"/>
  <c r="AC892" i="2" s="1"/>
  <c r="AD878" i="2" a="1"/>
  <c r="AD878" i="2" s="1"/>
  <c r="AD879" i="2" s="1"/>
  <c r="AD882" i="2" s="1"/>
  <c r="AD884" i="2" s="1"/>
  <c r="AD886" i="2" s="1"/>
  <c r="AD888" i="2" s="1"/>
  <c r="AD890" i="2" s="1"/>
  <c r="AD892" i="2" s="1"/>
  <c r="AE878" i="2" a="1"/>
  <c r="AE878" i="2" s="1"/>
  <c r="AE879" i="2" s="1"/>
  <c r="AE882" i="2" s="1"/>
  <c r="AE884" i="2" s="1"/>
  <c r="AE886" i="2" s="1"/>
  <c r="AE888" i="2" s="1"/>
  <c r="AE890" i="2" s="1"/>
  <c r="AE892" i="2" s="1"/>
  <c r="AF878" i="2" a="1"/>
  <c r="AF878" i="2" s="1"/>
  <c r="AF879" i="2" s="1"/>
  <c r="AF882" i="2" s="1"/>
  <c r="AF884" i="2" s="1"/>
  <c r="AF886" i="2" s="1"/>
  <c r="AF888" i="2" s="1"/>
  <c r="AF890" i="2" s="1"/>
  <c r="AF892" i="2" s="1"/>
  <c r="AG878" i="2" a="1"/>
  <c r="AG878" i="2" s="1"/>
  <c r="AG879" i="2" s="1"/>
  <c r="AG882" i="2" s="1"/>
  <c r="AG884" i="2" s="1"/>
  <c r="AG886" i="2" s="1"/>
  <c r="AG888" i="2" s="1"/>
  <c r="AG890" i="2" s="1"/>
  <c r="AG892" i="2" s="1"/>
  <c r="AH878" i="2" a="1"/>
  <c r="AH878" i="2" s="1"/>
  <c r="AH879" i="2" s="1"/>
  <c r="AH882" i="2" s="1"/>
  <c r="AH884" i="2" s="1"/>
  <c r="AH886" i="2" s="1"/>
  <c r="AH888" i="2" s="1"/>
  <c r="AH890" i="2" s="1"/>
  <c r="AH892" i="2" s="1"/>
  <c r="AI878" i="2" a="1"/>
  <c r="AI878" i="2" s="1"/>
  <c r="AI879" i="2" s="1"/>
  <c r="AI882" i="2" s="1"/>
  <c r="AI884" i="2" s="1"/>
  <c r="AI886" i="2" s="1"/>
  <c r="AI888" i="2" s="1"/>
  <c r="AI890" i="2" s="1"/>
  <c r="AI892" i="2" s="1"/>
  <c r="P880" i="2"/>
  <c r="Q880" i="2"/>
  <c r="R880" i="2"/>
  <c r="S880" i="2"/>
  <c r="T880" i="2"/>
  <c r="U880" i="2"/>
  <c r="V880" i="2"/>
  <c r="W880" i="2"/>
  <c r="X880" i="2"/>
  <c r="Y880" i="2"/>
  <c r="Z880" i="2"/>
  <c r="AA880" i="2"/>
  <c r="AB880" i="2"/>
  <c r="AC880" i="2"/>
  <c r="AD880" i="2"/>
  <c r="AE880" i="2"/>
  <c r="AF880" i="2"/>
  <c r="AG880" i="2"/>
  <c r="AH880" i="2"/>
  <c r="AI880" i="2"/>
  <c r="P881" i="2"/>
  <c r="Q881" i="2"/>
  <c r="R881" i="2"/>
  <c r="S881" i="2"/>
  <c r="T881" i="2"/>
  <c r="U881" i="2"/>
  <c r="V881" i="2"/>
  <c r="W881" i="2"/>
  <c r="X881" i="2"/>
  <c r="Y881" i="2"/>
  <c r="Z881" i="2"/>
  <c r="AA881" i="2"/>
  <c r="AB881" i="2"/>
  <c r="AC881" i="2"/>
  <c r="AD881" i="2"/>
  <c r="AE881" i="2"/>
  <c r="AF881" i="2"/>
  <c r="AG881" i="2"/>
  <c r="AH881" i="2"/>
  <c r="AI881" i="2"/>
  <c r="P883" i="2"/>
  <c r="Q883" i="2"/>
  <c r="R883" i="2"/>
  <c r="S883" i="2"/>
  <c r="T883" i="2"/>
  <c r="U883" i="2"/>
  <c r="V883" i="2"/>
  <c r="W883" i="2"/>
  <c r="X883" i="2"/>
  <c r="Y883" i="2"/>
  <c r="Z883" i="2"/>
  <c r="AA883" i="2"/>
  <c r="AB883" i="2"/>
  <c r="AC883" i="2"/>
  <c r="AD883" i="2"/>
  <c r="AE883" i="2"/>
  <c r="AF883" i="2"/>
  <c r="AG883" i="2"/>
  <c r="AH883" i="2"/>
  <c r="AI883" i="2"/>
  <c r="P885" i="2"/>
  <c r="Q885" i="2"/>
  <c r="R885" i="2"/>
  <c r="S885" i="2"/>
  <c r="T885" i="2"/>
  <c r="U885" i="2"/>
  <c r="V885" i="2"/>
  <c r="W885" i="2"/>
  <c r="X885" i="2"/>
  <c r="Y885" i="2"/>
  <c r="Z885" i="2"/>
  <c r="AA885" i="2"/>
  <c r="AB885" i="2"/>
  <c r="AC885" i="2"/>
  <c r="AD885" i="2"/>
  <c r="AE885" i="2"/>
  <c r="AF885" i="2"/>
  <c r="AG885" i="2"/>
  <c r="AH885" i="2"/>
  <c r="AI885" i="2"/>
  <c r="P887" i="2"/>
  <c r="Q887" i="2"/>
  <c r="R887" i="2"/>
  <c r="S887" i="2"/>
  <c r="T887" i="2"/>
  <c r="U887" i="2"/>
  <c r="V887" i="2"/>
  <c r="W887" i="2"/>
  <c r="X887" i="2"/>
  <c r="Y887" i="2"/>
  <c r="Z887" i="2"/>
  <c r="AA887" i="2"/>
  <c r="AB887" i="2"/>
  <c r="AC887" i="2"/>
  <c r="AD887" i="2"/>
  <c r="AE887" i="2"/>
  <c r="AF887" i="2"/>
  <c r="AG887" i="2"/>
  <c r="AH887" i="2"/>
  <c r="AI887" i="2"/>
  <c r="P889" i="2"/>
  <c r="Q889" i="2"/>
  <c r="R889" i="2"/>
  <c r="S889" i="2"/>
  <c r="T889" i="2"/>
  <c r="U889" i="2"/>
  <c r="V889" i="2"/>
  <c r="W889" i="2"/>
  <c r="X889" i="2"/>
  <c r="Y889" i="2"/>
  <c r="Z889" i="2"/>
  <c r="AA889" i="2"/>
  <c r="AB889" i="2"/>
  <c r="AC889" i="2"/>
  <c r="AD889" i="2"/>
  <c r="AE889" i="2"/>
  <c r="AF889" i="2"/>
  <c r="AG889" i="2"/>
  <c r="AH889" i="2"/>
  <c r="AI889" i="2"/>
  <c r="P891" i="2"/>
  <c r="Q891" i="2"/>
  <c r="R891" i="2"/>
  <c r="S891" i="2"/>
  <c r="T891" i="2"/>
  <c r="U891" i="2"/>
  <c r="V891" i="2"/>
  <c r="W891" i="2"/>
  <c r="X891" i="2"/>
  <c r="Y891" i="2"/>
  <c r="Z891" i="2"/>
  <c r="AA891" i="2"/>
  <c r="AB891" i="2"/>
  <c r="AC891" i="2"/>
  <c r="AD891" i="2"/>
  <c r="AE891" i="2"/>
  <c r="AF891" i="2"/>
  <c r="AG891" i="2"/>
  <c r="AH891" i="2"/>
  <c r="AI891" i="2"/>
  <c r="P898" i="2" a="1"/>
  <c r="P898" i="2" s="1"/>
  <c r="Q898" i="2" a="1"/>
  <c r="Q898" i="2" s="1"/>
  <c r="Q899" i="2" s="1"/>
  <c r="Q902" i="2" s="1"/>
  <c r="Q904" i="2" s="1"/>
  <c r="Q906" i="2" s="1"/>
  <c r="Q908" i="2" s="1"/>
  <c r="Q910" i="2" s="1"/>
  <c r="Q912" i="2" s="1"/>
  <c r="R898" i="2" a="1"/>
  <c r="R898" i="2" s="1"/>
  <c r="R899" i="2" s="1"/>
  <c r="R902" i="2" s="1"/>
  <c r="R904" i="2" s="1"/>
  <c r="R906" i="2" s="1"/>
  <c r="R908" i="2" s="1"/>
  <c r="R910" i="2" s="1"/>
  <c r="R912" i="2" s="1"/>
  <c r="S898" i="2" a="1"/>
  <c r="S898" i="2" s="1"/>
  <c r="S899" i="2" s="1"/>
  <c r="S902" i="2" s="1"/>
  <c r="S904" i="2" s="1"/>
  <c r="S906" i="2" s="1"/>
  <c r="S908" i="2" s="1"/>
  <c r="S910" i="2" s="1"/>
  <c r="S912" i="2" s="1"/>
  <c r="T898" i="2" a="1"/>
  <c r="T898" i="2" s="1"/>
  <c r="T899" i="2" s="1"/>
  <c r="T902" i="2" s="1"/>
  <c r="T904" i="2" s="1"/>
  <c r="T906" i="2" s="1"/>
  <c r="T908" i="2" s="1"/>
  <c r="T910" i="2" s="1"/>
  <c r="T912" i="2" s="1"/>
  <c r="U898" i="2" a="1"/>
  <c r="U898" i="2" s="1"/>
  <c r="U899" i="2" s="1"/>
  <c r="U902" i="2" s="1"/>
  <c r="U904" i="2" s="1"/>
  <c r="U906" i="2" s="1"/>
  <c r="U908" i="2" s="1"/>
  <c r="U910" i="2" s="1"/>
  <c r="U912" i="2" s="1"/>
  <c r="V898" i="2" a="1"/>
  <c r="V898" i="2" s="1"/>
  <c r="V899" i="2" s="1"/>
  <c r="V902" i="2" s="1"/>
  <c r="V904" i="2" s="1"/>
  <c r="V906" i="2" s="1"/>
  <c r="V908" i="2" s="1"/>
  <c r="V910" i="2" s="1"/>
  <c r="V912" i="2" s="1"/>
  <c r="W898" i="2" a="1"/>
  <c r="W898" i="2" s="1"/>
  <c r="W899" i="2" s="1"/>
  <c r="W902" i="2" s="1"/>
  <c r="W904" i="2" s="1"/>
  <c r="W906" i="2" s="1"/>
  <c r="W908" i="2" s="1"/>
  <c r="W910" i="2" s="1"/>
  <c r="W912" i="2" s="1"/>
  <c r="X898" i="2" a="1"/>
  <c r="X898" i="2" s="1"/>
  <c r="X899" i="2" s="1"/>
  <c r="X902" i="2" s="1"/>
  <c r="X904" i="2" s="1"/>
  <c r="X906" i="2" s="1"/>
  <c r="X908" i="2" s="1"/>
  <c r="X910" i="2" s="1"/>
  <c r="X912" i="2" s="1"/>
  <c r="Y898" i="2" a="1"/>
  <c r="Y898" i="2" s="1"/>
  <c r="Y899" i="2" s="1"/>
  <c r="Y902" i="2" s="1"/>
  <c r="Y904" i="2" s="1"/>
  <c r="Y906" i="2" s="1"/>
  <c r="Y908" i="2" s="1"/>
  <c r="Y910" i="2" s="1"/>
  <c r="Y912" i="2" s="1"/>
  <c r="Z898" i="2" a="1"/>
  <c r="Z898" i="2" s="1"/>
  <c r="Z899" i="2" s="1"/>
  <c r="Z902" i="2" s="1"/>
  <c r="Z904" i="2" s="1"/>
  <c r="Z906" i="2" s="1"/>
  <c r="Z908" i="2" s="1"/>
  <c r="Z910" i="2" s="1"/>
  <c r="Z912" i="2" s="1"/>
  <c r="AA898" i="2" a="1"/>
  <c r="AA898" i="2" s="1"/>
  <c r="AA899" i="2" s="1"/>
  <c r="AA902" i="2" s="1"/>
  <c r="AA904" i="2" s="1"/>
  <c r="AA906" i="2" s="1"/>
  <c r="AA908" i="2" s="1"/>
  <c r="AA910" i="2" s="1"/>
  <c r="AA912" i="2" s="1"/>
  <c r="AB898" i="2" a="1"/>
  <c r="AB898" i="2" s="1"/>
  <c r="AB899" i="2" s="1"/>
  <c r="AB902" i="2" s="1"/>
  <c r="AB904" i="2" s="1"/>
  <c r="AB906" i="2" s="1"/>
  <c r="AB908" i="2" s="1"/>
  <c r="AB910" i="2" s="1"/>
  <c r="AB912" i="2" s="1"/>
  <c r="AC898" i="2" a="1"/>
  <c r="AC898" i="2" s="1"/>
  <c r="AC899" i="2" s="1"/>
  <c r="AC902" i="2" s="1"/>
  <c r="AC904" i="2" s="1"/>
  <c r="AC906" i="2" s="1"/>
  <c r="AC908" i="2" s="1"/>
  <c r="AC910" i="2" s="1"/>
  <c r="AC912" i="2" s="1"/>
  <c r="AD898" i="2" a="1"/>
  <c r="AD898" i="2" s="1"/>
  <c r="AD899" i="2" s="1"/>
  <c r="AD902" i="2" s="1"/>
  <c r="AD904" i="2" s="1"/>
  <c r="AD906" i="2" s="1"/>
  <c r="AD908" i="2" s="1"/>
  <c r="AD910" i="2" s="1"/>
  <c r="AD912" i="2" s="1"/>
  <c r="AE898" i="2" a="1"/>
  <c r="AE898" i="2" s="1"/>
  <c r="AE899" i="2" s="1"/>
  <c r="AE902" i="2" s="1"/>
  <c r="AE904" i="2" s="1"/>
  <c r="AE906" i="2" s="1"/>
  <c r="AE908" i="2" s="1"/>
  <c r="AE910" i="2" s="1"/>
  <c r="AE912" i="2" s="1"/>
  <c r="AF898" i="2" a="1"/>
  <c r="AF898" i="2" s="1"/>
  <c r="AF899" i="2" s="1"/>
  <c r="AF902" i="2" s="1"/>
  <c r="AF904" i="2" s="1"/>
  <c r="AF906" i="2" s="1"/>
  <c r="AF908" i="2" s="1"/>
  <c r="AF910" i="2" s="1"/>
  <c r="AF912" i="2" s="1"/>
  <c r="AG898" i="2" a="1"/>
  <c r="AG898" i="2" s="1"/>
  <c r="AG899" i="2" s="1"/>
  <c r="AG902" i="2" s="1"/>
  <c r="AG904" i="2" s="1"/>
  <c r="AG906" i="2" s="1"/>
  <c r="AG908" i="2" s="1"/>
  <c r="AG910" i="2" s="1"/>
  <c r="AG912" i="2" s="1"/>
  <c r="AH898" i="2" a="1"/>
  <c r="AH898" i="2" s="1"/>
  <c r="AH899" i="2" s="1"/>
  <c r="AH902" i="2" s="1"/>
  <c r="AH904" i="2" s="1"/>
  <c r="AH906" i="2" s="1"/>
  <c r="AH908" i="2" s="1"/>
  <c r="AH910" i="2" s="1"/>
  <c r="AH912" i="2" s="1"/>
  <c r="AI898" i="2" a="1"/>
  <c r="AI898" i="2" s="1"/>
  <c r="AI899" i="2" s="1"/>
  <c r="AI902" i="2" s="1"/>
  <c r="AI904" i="2" s="1"/>
  <c r="AI906" i="2" s="1"/>
  <c r="AI908" i="2" s="1"/>
  <c r="AI910" i="2" s="1"/>
  <c r="AI912" i="2" s="1"/>
  <c r="P899" i="2"/>
  <c r="P902" i="2" s="1"/>
  <c r="P904" i="2" s="1"/>
  <c r="P906" i="2" s="1"/>
  <c r="P908" i="2" s="1"/>
  <c r="P910" i="2" s="1"/>
  <c r="P912" i="2" s="1"/>
  <c r="P900" i="2"/>
  <c r="Q900" i="2"/>
  <c r="R900" i="2"/>
  <c r="S900" i="2"/>
  <c r="T900" i="2"/>
  <c r="U900" i="2"/>
  <c r="V900" i="2"/>
  <c r="W900" i="2"/>
  <c r="X900" i="2"/>
  <c r="Y900" i="2"/>
  <c r="Z900" i="2"/>
  <c r="AA900" i="2"/>
  <c r="AB900" i="2"/>
  <c r="AC900" i="2"/>
  <c r="AD900" i="2"/>
  <c r="AE900" i="2"/>
  <c r="AF900" i="2"/>
  <c r="AG900" i="2"/>
  <c r="AH900" i="2"/>
  <c r="AI900" i="2"/>
  <c r="P901" i="2"/>
  <c r="Q901" i="2"/>
  <c r="R901" i="2"/>
  <c r="S901" i="2"/>
  <c r="T901" i="2"/>
  <c r="U901" i="2"/>
  <c r="V901" i="2"/>
  <c r="W901" i="2"/>
  <c r="X901" i="2"/>
  <c r="Y901" i="2"/>
  <c r="Z901" i="2"/>
  <c r="AA901" i="2"/>
  <c r="AB901" i="2"/>
  <c r="AC901" i="2"/>
  <c r="AD901" i="2"/>
  <c r="AE901" i="2"/>
  <c r="AF901" i="2"/>
  <c r="AG901" i="2"/>
  <c r="AH901" i="2"/>
  <c r="AI901" i="2"/>
  <c r="P903" i="2"/>
  <c r="Q903" i="2"/>
  <c r="R903" i="2"/>
  <c r="S903" i="2"/>
  <c r="T903" i="2"/>
  <c r="U903" i="2"/>
  <c r="V903" i="2"/>
  <c r="W903" i="2"/>
  <c r="X903" i="2"/>
  <c r="Y903" i="2"/>
  <c r="Z903" i="2"/>
  <c r="AA903" i="2"/>
  <c r="AB903" i="2"/>
  <c r="AC903" i="2"/>
  <c r="AD903" i="2"/>
  <c r="AE903" i="2"/>
  <c r="AF903" i="2"/>
  <c r="AG903" i="2"/>
  <c r="AH903" i="2"/>
  <c r="AI903" i="2"/>
  <c r="P905" i="2"/>
  <c r="Q905" i="2"/>
  <c r="R905" i="2"/>
  <c r="S905" i="2"/>
  <c r="T905" i="2"/>
  <c r="U905" i="2"/>
  <c r="V905" i="2"/>
  <c r="W905" i="2"/>
  <c r="X905" i="2"/>
  <c r="Y905" i="2"/>
  <c r="Z905" i="2"/>
  <c r="AA905" i="2"/>
  <c r="AB905" i="2"/>
  <c r="AC905" i="2"/>
  <c r="AD905" i="2"/>
  <c r="AE905" i="2"/>
  <c r="AF905" i="2"/>
  <c r="AG905" i="2"/>
  <c r="AH905" i="2"/>
  <c r="AI905" i="2"/>
  <c r="P907" i="2"/>
  <c r="Q907" i="2"/>
  <c r="R907" i="2"/>
  <c r="S907" i="2"/>
  <c r="T907" i="2"/>
  <c r="U907" i="2"/>
  <c r="V907" i="2"/>
  <c r="W907" i="2"/>
  <c r="X907" i="2"/>
  <c r="Y907" i="2"/>
  <c r="Z907" i="2"/>
  <c r="AA907" i="2"/>
  <c r="AB907" i="2"/>
  <c r="AC907" i="2"/>
  <c r="AD907" i="2"/>
  <c r="AE907" i="2"/>
  <c r="AF907" i="2"/>
  <c r="AG907" i="2"/>
  <c r="AH907" i="2"/>
  <c r="AI907" i="2"/>
  <c r="P909" i="2"/>
  <c r="Q909" i="2"/>
  <c r="R909" i="2"/>
  <c r="S909" i="2"/>
  <c r="T909" i="2"/>
  <c r="U909" i="2"/>
  <c r="V909" i="2"/>
  <c r="W909" i="2"/>
  <c r="X909" i="2"/>
  <c r="Y909" i="2"/>
  <c r="Z909" i="2"/>
  <c r="AA909" i="2"/>
  <c r="AB909" i="2"/>
  <c r="AC909" i="2"/>
  <c r="AD909" i="2"/>
  <c r="AE909" i="2"/>
  <c r="AF909" i="2"/>
  <c r="AG909" i="2"/>
  <c r="AH909" i="2"/>
  <c r="AI909" i="2"/>
  <c r="P911" i="2"/>
  <c r="Q911" i="2"/>
  <c r="R911" i="2"/>
  <c r="S911" i="2"/>
  <c r="T911" i="2"/>
  <c r="U911" i="2"/>
  <c r="V911" i="2"/>
  <c r="W911" i="2"/>
  <c r="X911" i="2"/>
  <c r="Y911" i="2"/>
  <c r="Z911" i="2"/>
  <c r="AA911" i="2"/>
  <c r="AB911" i="2"/>
  <c r="AC911" i="2"/>
  <c r="AD911" i="2"/>
  <c r="AE911" i="2"/>
  <c r="AF911" i="2"/>
  <c r="AG911" i="2"/>
  <c r="AH911" i="2"/>
  <c r="AI911" i="2"/>
  <c r="P918" i="2" a="1"/>
  <c r="P918" i="2" s="1"/>
  <c r="Q918" i="2" a="1"/>
  <c r="Q918" i="2" s="1"/>
  <c r="Q919" i="2" s="1"/>
  <c r="Q922" i="2" s="1"/>
  <c r="Q924" i="2" s="1"/>
  <c r="Q926" i="2" s="1"/>
  <c r="Q928" i="2" s="1"/>
  <c r="Q930" i="2" s="1"/>
  <c r="Q932" i="2" s="1"/>
  <c r="R918" i="2" a="1"/>
  <c r="R918" i="2" s="1"/>
  <c r="R919" i="2" s="1"/>
  <c r="R922" i="2" s="1"/>
  <c r="R924" i="2" s="1"/>
  <c r="R926" i="2" s="1"/>
  <c r="R928" i="2" s="1"/>
  <c r="R930" i="2" s="1"/>
  <c r="R932" i="2" s="1"/>
  <c r="S918" i="2" a="1"/>
  <c r="S918" i="2" s="1"/>
  <c r="S919" i="2" s="1"/>
  <c r="S922" i="2" s="1"/>
  <c r="S924" i="2" s="1"/>
  <c r="S926" i="2" s="1"/>
  <c r="S928" i="2" s="1"/>
  <c r="S930" i="2" s="1"/>
  <c r="S932" i="2" s="1"/>
  <c r="T918" i="2" a="1"/>
  <c r="T918" i="2" s="1"/>
  <c r="T919" i="2" s="1"/>
  <c r="T922" i="2" s="1"/>
  <c r="T924" i="2" s="1"/>
  <c r="T926" i="2" s="1"/>
  <c r="T928" i="2" s="1"/>
  <c r="T930" i="2" s="1"/>
  <c r="T932" i="2" s="1"/>
  <c r="U918" i="2" a="1"/>
  <c r="U918" i="2" s="1"/>
  <c r="U919" i="2" s="1"/>
  <c r="V918" i="2" a="1"/>
  <c r="V918" i="2" s="1"/>
  <c r="V919" i="2" s="1"/>
  <c r="V922" i="2" s="1"/>
  <c r="V924" i="2" s="1"/>
  <c r="V926" i="2" s="1"/>
  <c r="V928" i="2" s="1"/>
  <c r="V930" i="2" s="1"/>
  <c r="V932" i="2" s="1"/>
  <c r="W918" i="2" a="1"/>
  <c r="W918" i="2" s="1"/>
  <c r="W919" i="2" s="1"/>
  <c r="W922" i="2" s="1"/>
  <c r="W924" i="2" s="1"/>
  <c r="W926" i="2" s="1"/>
  <c r="W928" i="2" s="1"/>
  <c r="W930" i="2" s="1"/>
  <c r="W932" i="2" s="1"/>
  <c r="X918" i="2" a="1"/>
  <c r="X918" i="2" s="1"/>
  <c r="X919" i="2" s="1"/>
  <c r="X922" i="2" s="1"/>
  <c r="X924" i="2" s="1"/>
  <c r="X926" i="2" s="1"/>
  <c r="X928" i="2" s="1"/>
  <c r="X930" i="2" s="1"/>
  <c r="X932" i="2" s="1"/>
  <c r="Y918" i="2" a="1"/>
  <c r="Y918" i="2" s="1"/>
  <c r="Y919" i="2" s="1"/>
  <c r="Y922" i="2" s="1"/>
  <c r="Y924" i="2" s="1"/>
  <c r="Y926" i="2" s="1"/>
  <c r="Y928" i="2" s="1"/>
  <c r="Y930" i="2" s="1"/>
  <c r="Y932" i="2" s="1"/>
  <c r="Z918" i="2" a="1"/>
  <c r="Z918" i="2" s="1"/>
  <c r="Z919" i="2" s="1"/>
  <c r="Z922" i="2" s="1"/>
  <c r="Z924" i="2" s="1"/>
  <c r="Z926" i="2" s="1"/>
  <c r="Z928" i="2" s="1"/>
  <c r="Z930" i="2" s="1"/>
  <c r="Z932" i="2" s="1"/>
  <c r="AA918" i="2" a="1"/>
  <c r="AA918" i="2" s="1"/>
  <c r="AA919" i="2" s="1"/>
  <c r="AA922" i="2" s="1"/>
  <c r="AA924" i="2" s="1"/>
  <c r="AA926" i="2" s="1"/>
  <c r="AA928" i="2" s="1"/>
  <c r="AA930" i="2" s="1"/>
  <c r="AA932" i="2" s="1"/>
  <c r="AB918" i="2" a="1"/>
  <c r="AB918" i="2" s="1"/>
  <c r="AB919" i="2" s="1"/>
  <c r="AB922" i="2" s="1"/>
  <c r="AB924" i="2" s="1"/>
  <c r="AB926" i="2" s="1"/>
  <c r="AB928" i="2" s="1"/>
  <c r="AB930" i="2" s="1"/>
  <c r="AB932" i="2" s="1"/>
  <c r="AC918" i="2" a="1"/>
  <c r="AC918" i="2" s="1"/>
  <c r="AC919" i="2" s="1"/>
  <c r="AC922" i="2" s="1"/>
  <c r="AC924" i="2" s="1"/>
  <c r="AC926" i="2" s="1"/>
  <c r="AC928" i="2" s="1"/>
  <c r="AC930" i="2" s="1"/>
  <c r="AC932" i="2" s="1"/>
  <c r="AD918" i="2" a="1"/>
  <c r="AD918" i="2" s="1"/>
  <c r="AD919" i="2" s="1"/>
  <c r="AD922" i="2" s="1"/>
  <c r="AD924" i="2" s="1"/>
  <c r="AD926" i="2" s="1"/>
  <c r="AD928" i="2" s="1"/>
  <c r="AD930" i="2" s="1"/>
  <c r="AD932" i="2" s="1"/>
  <c r="AE918" i="2" a="1"/>
  <c r="AE918" i="2" s="1"/>
  <c r="AE919" i="2" s="1"/>
  <c r="AE922" i="2" s="1"/>
  <c r="AE924" i="2" s="1"/>
  <c r="AE926" i="2" s="1"/>
  <c r="AE928" i="2" s="1"/>
  <c r="AE930" i="2" s="1"/>
  <c r="AE932" i="2" s="1"/>
  <c r="AF918" i="2" a="1"/>
  <c r="AF918" i="2" s="1"/>
  <c r="AF919" i="2" s="1"/>
  <c r="AF922" i="2" s="1"/>
  <c r="AF924" i="2" s="1"/>
  <c r="AF926" i="2" s="1"/>
  <c r="AF928" i="2" s="1"/>
  <c r="AF930" i="2" s="1"/>
  <c r="AF932" i="2" s="1"/>
  <c r="AG918" i="2" a="1"/>
  <c r="AG918" i="2" s="1"/>
  <c r="AG919" i="2" s="1"/>
  <c r="AG922" i="2" s="1"/>
  <c r="AG924" i="2" s="1"/>
  <c r="AG926" i="2" s="1"/>
  <c r="AG928" i="2" s="1"/>
  <c r="AG930" i="2" s="1"/>
  <c r="AG932" i="2" s="1"/>
  <c r="AH918" i="2" a="1"/>
  <c r="AH918" i="2" s="1"/>
  <c r="AH919" i="2" s="1"/>
  <c r="AH922" i="2" s="1"/>
  <c r="AH924" i="2" s="1"/>
  <c r="AH926" i="2" s="1"/>
  <c r="AH928" i="2" s="1"/>
  <c r="AH930" i="2" s="1"/>
  <c r="AH932" i="2" s="1"/>
  <c r="AI918" i="2" a="1"/>
  <c r="AI918" i="2" s="1"/>
  <c r="AI919" i="2" s="1"/>
  <c r="AI922" i="2" s="1"/>
  <c r="AI924" i="2" s="1"/>
  <c r="AI926" i="2" s="1"/>
  <c r="AI928" i="2" s="1"/>
  <c r="AI930" i="2" s="1"/>
  <c r="AI932" i="2" s="1"/>
  <c r="P920" i="2"/>
  <c r="Q920" i="2"/>
  <c r="R920" i="2"/>
  <c r="S920" i="2"/>
  <c r="T920" i="2"/>
  <c r="U920" i="2"/>
  <c r="V920" i="2"/>
  <c r="W920" i="2"/>
  <c r="X920" i="2"/>
  <c r="Y920" i="2"/>
  <c r="Z920" i="2"/>
  <c r="AA920" i="2"/>
  <c r="AB920" i="2"/>
  <c r="AC920" i="2"/>
  <c r="AD920" i="2"/>
  <c r="AE920" i="2"/>
  <c r="AF920" i="2"/>
  <c r="AG920" i="2"/>
  <c r="AH920" i="2"/>
  <c r="AI920" i="2"/>
  <c r="P921" i="2"/>
  <c r="Q921" i="2"/>
  <c r="R921" i="2"/>
  <c r="S921" i="2"/>
  <c r="T921" i="2"/>
  <c r="U921" i="2"/>
  <c r="V921" i="2"/>
  <c r="W921" i="2"/>
  <c r="X921" i="2"/>
  <c r="Y921" i="2"/>
  <c r="Z921" i="2"/>
  <c r="AA921" i="2"/>
  <c r="AB921" i="2"/>
  <c r="AC921" i="2"/>
  <c r="AD921" i="2"/>
  <c r="AE921" i="2"/>
  <c r="AF921" i="2"/>
  <c r="AG921" i="2"/>
  <c r="AH921" i="2"/>
  <c r="AI921" i="2"/>
  <c r="P923" i="2"/>
  <c r="Q923" i="2"/>
  <c r="R923" i="2"/>
  <c r="S923" i="2"/>
  <c r="T923" i="2"/>
  <c r="U923" i="2"/>
  <c r="V923" i="2"/>
  <c r="W923" i="2"/>
  <c r="X923" i="2"/>
  <c r="Y923" i="2"/>
  <c r="Z923" i="2"/>
  <c r="AA923" i="2"/>
  <c r="AB923" i="2"/>
  <c r="AC923" i="2"/>
  <c r="AD923" i="2"/>
  <c r="AE923" i="2"/>
  <c r="AF923" i="2"/>
  <c r="AG923" i="2"/>
  <c r="AH923" i="2"/>
  <c r="AI923" i="2"/>
  <c r="P925" i="2"/>
  <c r="Q925" i="2"/>
  <c r="R925" i="2"/>
  <c r="S925" i="2"/>
  <c r="T925" i="2"/>
  <c r="U925" i="2"/>
  <c r="V925" i="2"/>
  <c r="W925" i="2"/>
  <c r="X925" i="2"/>
  <c r="Y925" i="2"/>
  <c r="Z925" i="2"/>
  <c r="AA925" i="2"/>
  <c r="AB925" i="2"/>
  <c r="AC925" i="2"/>
  <c r="AD925" i="2"/>
  <c r="AE925" i="2"/>
  <c r="AF925" i="2"/>
  <c r="AG925" i="2"/>
  <c r="AH925" i="2"/>
  <c r="AI925" i="2"/>
  <c r="P927" i="2"/>
  <c r="Q927" i="2"/>
  <c r="R927" i="2"/>
  <c r="S927" i="2"/>
  <c r="T927" i="2"/>
  <c r="U927" i="2"/>
  <c r="V927" i="2"/>
  <c r="W927" i="2"/>
  <c r="X927" i="2"/>
  <c r="Y927" i="2"/>
  <c r="Z927" i="2"/>
  <c r="AA927" i="2"/>
  <c r="AB927" i="2"/>
  <c r="AC927" i="2"/>
  <c r="AD927" i="2"/>
  <c r="AE927" i="2"/>
  <c r="AF927" i="2"/>
  <c r="AG927" i="2"/>
  <c r="AH927" i="2"/>
  <c r="AI927" i="2"/>
  <c r="P929" i="2"/>
  <c r="Q929" i="2"/>
  <c r="R929" i="2"/>
  <c r="S929" i="2"/>
  <c r="T929" i="2"/>
  <c r="U929" i="2"/>
  <c r="V929" i="2"/>
  <c r="W929" i="2"/>
  <c r="X929" i="2"/>
  <c r="Y929" i="2"/>
  <c r="Z929" i="2"/>
  <c r="AA929" i="2"/>
  <c r="AB929" i="2"/>
  <c r="AC929" i="2"/>
  <c r="AD929" i="2"/>
  <c r="AE929" i="2"/>
  <c r="AF929" i="2"/>
  <c r="AG929" i="2"/>
  <c r="AH929" i="2"/>
  <c r="AI929" i="2"/>
  <c r="P931" i="2"/>
  <c r="Q931" i="2"/>
  <c r="R931" i="2"/>
  <c r="S931" i="2"/>
  <c r="T931" i="2"/>
  <c r="U931" i="2"/>
  <c r="V931" i="2"/>
  <c r="W931" i="2"/>
  <c r="X931" i="2"/>
  <c r="Y931" i="2"/>
  <c r="Z931" i="2"/>
  <c r="AA931" i="2"/>
  <c r="AB931" i="2"/>
  <c r="AC931" i="2"/>
  <c r="AD931" i="2"/>
  <c r="AE931" i="2"/>
  <c r="AF931" i="2"/>
  <c r="AG931" i="2"/>
  <c r="AH931" i="2"/>
  <c r="AI931" i="2"/>
  <c r="P938" i="2" a="1"/>
  <c r="P938" i="2" s="1"/>
  <c r="P939" i="2" s="1"/>
  <c r="Q938" i="2" a="1"/>
  <c r="Q938" i="2" s="1"/>
  <c r="R938" i="2" a="1"/>
  <c r="R938" i="2" s="1"/>
  <c r="R939" i="2" s="1"/>
  <c r="R942" i="2" s="1"/>
  <c r="R944" i="2" s="1"/>
  <c r="R946" i="2" s="1"/>
  <c r="R948" i="2" s="1"/>
  <c r="R950" i="2" s="1"/>
  <c r="R952" i="2" s="1"/>
  <c r="S938" i="2" a="1"/>
  <c r="S938" i="2" s="1"/>
  <c r="S939" i="2" s="1"/>
  <c r="S942" i="2" s="1"/>
  <c r="S944" i="2" s="1"/>
  <c r="S946" i="2" s="1"/>
  <c r="S948" i="2" s="1"/>
  <c r="S950" i="2" s="1"/>
  <c r="S952" i="2" s="1"/>
  <c r="T938" i="2" a="1"/>
  <c r="T938" i="2" s="1"/>
  <c r="T939" i="2" s="1"/>
  <c r="T942" i="2" s="1"/>
  <c r="T944" i="2" s="1"/>
  <c r="T946" i="2" s="1"/>
  <c r="T948" i="2" s="1"/>
  <c r="T950" i="2" s="1"/>
  <c r="T952" i="2" s="1"/>
  <c r="U938" i="2" a="1"/>
  <c r="U938" i="2" s="1"/>
  <c r="U939" i="2" s="1"/>
  <c r="U942" i="2" s="1"/>
  <c r="U944" i="2" s="1"/>
  <c r="U946" i="2" s="1"/>
  <c r="U948" i="2" s="1"/>
  <c r="U950" i="2" s="1"/>
  <c r="U952" i="2" s="1"/>
  <c r="V938" i="2" a="1"/>
  <c r="V938" i="2" s="1"/>
  <c r="V939" i="2" s="1"/>
  <c r="V942" i="2" s="1"/>
  <c r="V944" i="2" s="1"/>
  <c r="V946" i="2" s="1"/>
  <c r="V948" i="2" s="1"/>
  <c r="V950" i="2" s="1"/>
  <c r="V952" i="2" s="1"/>
  <c r="W938" i="2" a="1"/>
  <c r="W938" i="2" s="1"/>
  <c r="W939" i="2" s="1"/>
  <c r="W942" i="2" s="1"/>
  <c r="W944" i="2" s="1"/>
  <c r="W946" i="2" s="1"/>
  <c r="W948" i="2" s="1"/>
  <c r="W950" i="2" s="1"/>
  <c r="W952" i="2" s="1"/>
  <c r="X938" i="2" a="1"/>
  <c r="X938" i="2" s="1"/>
  <c r="X939" i="2" s="1"/>
  <c r="X942" i="2" s="1"/>
  <c r="X944" i="2" s="1"/>
  <c r="X946" i="2" s="1"/>
  <c r="X948" i="2" s="1"/>
  <c r="X950" i="2" s="1"/>
  <c r="X952" i="2" s="1"/>
  <c r="Y938" i="2" a="1"/>
  <c r="Y938" i="2" s="1"/>
  <c r="Y939" i="2" s="1"/>
  <c r="Y942" i="2" s="1"/>
  <c r="Y944" i="2" s="1"/>
  <c r="Y946" i="2" s="1"/>
  <c r="Y948" i="2" s="1"/>
  <c r="Y950" i="2" s="1"/>
  <c r="Y952" i="2" s="1"/>
  <c r="Z938" i="2" a="1"/>
  <c r="Z938" i="2" s="1"/>
  <c r="Z939" i="2" s="1"/>
  <c r="Z942" i="2" s="1"/>
  <c r="Z944" i="2" s="1"/>
  <c r="Z946" i="2" s="1"/>
  <c r="Z948" i="2" s="1"/>
  <c r="Z950" i="2" s="1"/>
  <c r="Z952" i="2" s="1"/>
  <c r="AA938" i="2" a="1"/>
  <c r="AA938" i="2" s="1"/>
  <c r="AA939" i="2" s="1"/>
  <c r="AA942" i="2" s="1"/>
  <c r="AA944" i="2" s="1"/>
  <c r="AA946" i="2" s="1"/>
  <c r="AA948" i="2" s="1"/>
  <c r="AA950" i="2" s="1"/>
  <c r="AA952" i="2" s="1"/>
  <c r="AB938" i="2" a="1"/>
  <c r="AB938" i="2" s="1"/>
  <c r="AB939" i="2" s="1"/>
  <c r="AB942" i="2" s="1"/>
  <c r="AB944" i="2" s="1"/>
  <c r="AB946" i="2" s="1"/>
  <c r="AB948" i="2" s="1"/>
  <c r="AB950" i="2" s="1"/>
  <c r="AB952" i="2" s="1"/>
  <c r="AC938" i="2" a="1"/>
  <c r="AC938" i="2" s="1"/>
  <c r="AC939" i="2" s="1"/>
  <c r="AC942" i="2" s="1"/>
  <c r="AC944" i="2" s="1"/>
  <c r="AC946" i="2" s="1"/>
  <c r="AC948" i="2" s="1"/>
  <c r="AC950" i="2" s="1"/>
  <c r="AC952" i="2" s="1"/>
  <c r="AD938" i="2" a="1"/>
  <c r="AD938" i="2" s="1"/>
  <c r="AD939" i="2" s="1"/>
  <c r="AD942" i="2" s="1"/>
  <c r="AD944" i="2" s="1"/>
  <c r="AD946" i="2" s="1"/>
  <c r="AD948" i="2" s="1"/>
  <c r="AD950" i="2" s="1"/>
  <c r="AD952" i="2" s="1"/>
  <c r="AE938" i="2" a="1"/>
  <c r="AE938" i="2" s="1"/>
  <c r="AE939" i="2" s="1"/>
  <c r="AE942" i="2" s="1"/>
  <c r="AE944" i="2" s="1"/>
  <c r="AE946" i="2" s="1"/>
  <c r="AE948" i="2" s="1"/>
  <c r="AE950" i="2" s="1"/>
  <c r="AE952" i="2" s="1"/>
  <c r="AF938" i="2" a="1"/>
  <c r="AF938" i="2" s="1"/>
  <c r="AF939" i="2" s="1"/>
  <c r="AF942" i="2" s="1"/>
  <c r="AF944" i="2" s="1"/>
  <c r="AF946" i="2" s="1"/>
  <c r="AF948" i="2" s="1"/>
  <c r="AF950" i="2" s="1"/>
  <c r="AF952" i="2" s="1"/>
  <c r="AG938" i="2" a="1"/>
  <c r="AG938" i="2" s="1"/>
  <c r="AG939" i="2" s="1"/>
  <c r="AG942" i="2" s="1"/>
  <c r="AG944" i="2" s="1"/>
  <c r="AG946" i="2" s="1"/>
  <c r="AG948" i="2" s="1"/>
  <c r="AG950" i="2" s="1"/>
  <c r="AG952" i="2" s="1"/>
  <c r="AH938" i="2" a="1"/>
  <c r="AH938" i="2" s="1"/>
  <c r="AH939" i="2" s="1"/>
  <c r="AH942" i="2" s="1"/>
  <c r="AH944" i="2" s="1"/>
  <c r="AH946" i="2" s="1"/>
  <c r="AH948" i="2" s="1"/>
  <c r="AH950" i="2" s="1"/>
  <c r="AH952" i="2" s="1"/>
  <c r="AI938" i="2" a="1"/>
  <c r="AI938" i="2" s="1"/>
  <c r="AI939" i="2" s="1"/>
  <c r="AI942" i="2" s="1"/>
  <c r="AI944" i="2" s="1"/>
  <c r="AI946" i="2" s="1"/>
  <c r="AI948" i="2" s="1"/>
  <c r="AI950" i="2" s="1"/>
  <c r="AI952" i="2" s="1"/>
  <c r="P940" i="2"/>
  <c r="Q940" i="2"/>
  <c r="R940" i="2"/>
  <c r="S940" i="2"/>
  <c r="T940" i="2"/>
  <c r="U940" i="2"/>
  <c r="V940" i="2"/>
  <c r="W940" i="2"/>
  <c r="X940" i="2"/>
  <c r="Y940" i="2"/>
  <c r="Z940" i="2"/>
  <c r="AA940" i="2"/>
  <c r="AB940" i="2"/>
  <c r="AC940" i="2"/>
  <c r="AD940" i="2"/>
  <c r="AE940" i="2"/>
  <c r="AF940" i="2"/>
  <c r="AG940" i="2"/>
  <c r="AH940" i="2"/>
  <c r="AI940" i="2"/>
  <c r="P941" i="2"/>
  <c r="Q941" i="2"/>
  <c r="R941" i="2"/>
  <c r="S941" i="2"/>
  <c r="T941" i="2"/>
  <c r="U941" i="2"/>
  <c r="V941" i="2"/>
  <c r="W941" i="2"/>
  <c r="X941" i="2"/>
  <c r="Y941" i="2"/>
  <c r="Z941" i="2"/>
  <c r="AA941" i="2"/>
  <c r="AB941" i="2"/>
  <c r="AC941" i="2"/>
  <c r="AD941" i="2"/>
  <c r="AE941" i="2"/>
  <c r="AF941" i="2"/>
  <c r="AG941" i="2"/>
  <c r="AH941" i="2"/>
  <c r="AI941" i="2"/>
  <c r="P943" i="2"/>
  <c r="Q943" i="2"/>
  <c r="R943" i="2"/>
  <c r="S943" i="2"/>
  <c r="T943" i="2"/>
  <c r="U943" i="2"/>
  <c r="V943" i="2"/>
  <c r="W943" i="2"/>
  <c r="X943" i="2"/>
  <c r="Y943" i="2"/>
  <c r="Z943" i="2"/>
  <c r="AA943" i="2"/>
  <c r="AB943" i="2"/>
  <c r="AC943" i="2"/>
  <c r="AD943" i="2"/>
  <c r="AE943" i="2"/>
  <c r="AF943" i="2"/>
  <c r="AG943" i="2"/>
  <c r="AH943" i="2"/>
  <c r="AI943" i="2"/>
  <c r="P945" i="2"/>
  <c r="Q945" i="2"/>
  <c r="R945" i="2"/>
  <c r="S945" i="2"/>
  <c r="T945" i="2"/>
  <c r="U945" i="2"/>
  <c r="V945" i="2"/>
  <c r="W945" i="2"/>
  <c r="X945" i="2"/>
  <c r="Y945" i="2"/>
  <c r="Z945" i="2"/>
  <c r="AA945" i="2"/>
  <c r="AB945" i="2"/>
  <c r="AC945" i="2"/>
  <c r="AD945" i="2"/>
  <c r="AE945" i="2"/>
  <c r="AF945" i="2"/>
  <c r="AG945" i="2"/>
  <c r="AH945" i="2"/>
  <c r="AI945" i="2"/>
  <c r="P947" i="2"/>
  <c r="Q947" i="2"/>
  <c r="R947" i="2"/>
  <c r="S947" i="2"/>
  <c r="T947" i="2"/>
  <c r="U947" i="2"/>
  <c r="V947" i="2"/>
  <c r="W947" i="2"/>
  <c r="X947" i="2"/>
  <c r="Y947" i="2"/>
  <c r="Z947" i="2"/>
  <c r="AA947" i="2"/>
  <c r="AB947" i="2"/>
  <c r="AC947" i="2"/>
  <c r="AD947" i="2"/>
  <c r="AE947" i="2"/>
  <c r="AF947" i="2"/>
  <c r="AG947" i="2"/>
  <c r="AH947" i="2"/>
  <c r="AI947" i="2"/>
  <c r="P949" i="2"/>
  <c r="Q949" i="2"/>
  <c r="R949" i="2"/>
  <c r="S949" i="2"/>
  <c r="T949" i="2"/>
  <c r="U949" i="2"/>
  <c r="V949" i="2"/>
  <c r="W949" i="2"/>
  <c r="X949" i="2"/>
  <c r="Y949" i="2"/>
  <c r="Z949" i="2"/>
  <c r="AA949" i="2"/>
  <c r="AB949" i="2"/>
  <c r="AC949" i="2"/>
  <c r="AD949" i="2"/>
  <c r="AE949" i="2"/>
  <c r="AF949" i="2"/>
  <c r="AG949" i="2"/>
  <c r="AH949" i="2"/>
  <c r="AI949" i="2"/>
  <c r="P951" i="2"/>
  <c r="Q951" i="2"/>
  <c r="R951" i="2"/>
  <c r="S951" i="2"/>
  <c r="T951" i="2"/>
  <c r="U951" i="2"/>
  <c r="V951" i="2"/>
  <c r="W951" i="2"/>
  <c r="X951" i="2"/>
  <c r="Y951" i="2"/>
  <c r="Z951" i="2"/>
  <c r="AA951" i="2"/>
  <c r="AB951" i="2"/>
  <c r="AC951" i="2"/>
  <c r="AD951" i="2"/>
  <c r="AE951" i="2"/>
  <c r="AF951" i="2"/>
  <c r="AG951" i="2"/>
  <c r="AH951" i="2"/>
  <c r="AI951" i="2"/>
  <c r="P958" i="2" a="1"/>
  <c r="P958" i="2" s="1"/>
  <c r="Q958" i="2" a="1"/>
  <c r="Q958" i="2" s="1"/>
  <c r="Q959" i="2" s="1"/>
  <c r="Q962" i="2" s="1"/>
  <c r="Q964" i="2" s="1"/>
  <c r="Q966" i="2" s="1"/>
  <c r="Q968" i="2" s="1"/>
  <c r="Q970" i="2" s="1"/>
  <c r="Q972" i="2" s="1"/>
  <c r="R958" i="2" a="1"/>
  <c r="R958" i="2" s="1"/>
  <c r="R959" i="2" s="1"/>
  <c r="R962" i="2" s="1"/>
  <c r="R964" i="2" s="1"/>
  <c r="R966" i="2" s="1"/>
  <c r="R968" i="2" s="1"/>
  <c r="R970" i="2" s="1"/>
  <c r="R972" i="2" s="1"/>
  <c r="S958" i="2" a="1"/>
  <c r="S958" i="2" s="1"/>
  <c r="S959" i="2" s="1"/>
  <c r="S962" i="2" s="1"/>
  <c r="S964" i="2" s="1"/>
  <c r="S966" i="2" s="1"/>
  <c r="S968" i="2" s="1"/>
  <c r="S970" i="2" s="1"/>
  <c r="S972" i="2" s="1"/>
  <c r="T958" i="2" a="1"/>
  <c r="T958" i="2" s="1"/>
  <c r="T959" i="2" s="1"/>
  <c r="T962" i="2" s="1"/>
  <c r="T964" i="2" s="1"/>
  <c r="T966" i="2" s="1"/>
  <c r="T968" i="2" s="1"/>
  <c r="T970" i="2" s="1"/>
  <c r="T972" i="2" s="1"/>
  <c r="U958" i="2" a="1"/>
  <c r="U958" i="2" s="1"/>
  <c r="U959" i="2" s="1"/>
  <c r="U962" i="2" s="1"/>
  <c r="U964" i="2" s="1"/>
  <c r="U966" i="2" s="1"/>
  <c r="U968" i="2" s="1"/>
  <c r="U970" i="2" s="1"/>
  <c r="U972" i="2" s="1"/>
  <c r="V958" i="2" a="1"/>
  <c r="V958" i="2" s="1"/>
  <c r="V959" i="2" s="1"/>
  <c r="V962" i="2" s="1"/>
  <c r="V964" i="2" s="1"/>
  <c r="V966" i="2" s="1"/>
  <c r="V968" i="2" s="1"/>
  <c r="V970" i="2" s="1"/>
  <c r="V972" i="2" s="1"/>
  <c r="W958" i="2" a="1"/>
  <c r="W958" i="2" s="1"/>
  <c r="W959" i="2" s="1"/>
  <c r="W962" i="2" s="1"/>
  <c r="W964" i="2" s="1"/>
  <c r="W966" i="2" s="1"/>
  <c r="W968" i="2" s="1"/>
  <c r="W970" i="2" s="1"/>
  <c r="W972" i="2" s="1"/>
  <c r="X958" i="2" a="1"/>
  <c r="X958" i="2" s="1"/>
  <c r="X959" i="2" s="1"/>
  <c r="X962" i="2" s="1"/>
  <c r="X964" i="2" s="1"/>
  <c r="X966" i="2" s="1"/>
  <c r="X968" i="2" s="1"/>
  <c r="X970" i="2" s="1"/>
  <c r="X972" i="2" s="1"/>
  <c r="Y958" i="2" a="1"/>
  <c r="Y958" i="2" s="1"/>
  <c r="Y959" i="2" s="1"/>
  <c r="Y962" i="2" s="1"/>
  <c r="Y964" i="2" s="1"/>
  <c r="Y966" i="2" s="1"/>
  <c r="Y968" i="2" s="1"/>
  <c r="Y970" i="2" s="1"/>
  <c r="Y972" i="2" s="1"/>
  <c r="Z958" i="2" a="1"/>
  <c r="Z958" i="2" s="1"/>
  <c r="Z959" i="2" s="1"/>
  <c r="Z962" i="2" s="1"/>
  <c r="Z964" i="2" s="1"/>
  <c r="Z966" i="2" s="1"/>
  <c r="Z968" i="2" s="1"/>
  <c r="Z970" i="2" s="1"/>
  <c r="Z972" i="2" s="1"/>
  <c r="AA958" i="2" a="1"/>
  <c r="AA958" i="2" s="1"/>
  <c r="AA959" i="2" s="1"/>
  <c r="AA962" i="2" s="1"/>
  <c r="AA964" i="2" s="1"/>
  <c r="AA966" i="2" s="1"/>
  <c r="AA968" i="2" s="1"/>
  <c r="AA970" i="2" s="1"/>
  <c r="AA972" i="2" s="1"/>
  <c r="AB958" i="2" a="1"/>
  <c r="AB958" i="2" s="1"/>
  <c r="AB959" i="2" s="1"/>
  <c r="AB962" i="2" s="1"/>
  <c r="AB964" i="2" s="1"/>
  <c r="AB966" i="2" s="1"/>
  <c r="AB968" i="2" s="1"/>
  <c r="AB970" i="2" s="1"/>
  <c r="AB972" i="2" s="1"/>
  <c r="AC958" i="2" a="1"/>
  <c r="AC958" i="2" s="1"/>
  <c r="AC959" i="2" s="1"/>
  <c r="AC962" i="2" s="1"/>
  <c r="AC964" i="2" s="1"/>
  <c r="AC966" i="2" s="1"/>
  <c r="AC968" i="2" s="1"/>
  <c r="AC970" i="2" s="1"/>
  <c r="AC972" i="2" s="1"/>
  <c r="AD958" i="2" a="1"/>
  <c r="AD958" i="2" s="1"/>
  <c r="AD959" i="2" s="1"/>
  <c r="AD962" i="2" s="1"/>
  <c r="AD964" i="2" s="1"/>
  <c r="AD966" i="2" s="1"/>
  <c r="AD968" i="2" s="1"/>
  <c r="AD970" i="2" s="1"/>
  <c r="AD972" i="2" s="1"/>
  <c r="AE958" i="2" a="1"/>
  <c r="AE958" i="2" s="1"/>
  <c r="AE959" i="2" s="1"/>
  <c r="AE962" i="2" s="1"/>
  <c r="AE964" i="2" s="1"/>
  <c r="AE966" i="2" s="1"/>
  <c r="AE968" i="2" s="1"/>
  <c r="AE970" i="2" s="1"/>
  <c r="AE972" i="2" s="1"/>
  <c r="AF958" i="2" a="1"/>
  <c r="AF958" i="2" s="1"/>
  <c r="AF959" i="2" s="1"/>
  <c r="AF962" i="2" s="1"/>
  <c r="AF964" i="2" s="1"/>
  <c r="AF966" i="2" s="1"/>
  <c r="AF968" i="2" s="1"/>
  <c r="AF970" i="2" s="1"/>
  <c r="AF972" i="2" s="1"/>
  <c r="AG958" i="2" a="1"/>
  <c r="AG958" i="2" s="1"/>
  <c r="AG959" i="2" s="1"/>
  <c r="AG962" i="2" s="1"/>
  <c r="AG964" i="2" s="1"/>
  <c r="AG966" i="2" s="1"/>
  <c r="AG968" i="2" s="1"/>
  <c r="AG970" i="2" s="1"/>
  <c r="AG972" i="2" s="1"/>
  <c r="AH958" i="2" a="1"/>
  <c r="AH958" i="2" s="1"/>
  <c r="AH959" i="2" s="1"/>
  <c r="AH962" i="2" s="1"/>
  <c r="AH964" i="2" s="1"/>
  <c r="AH966" i="2" s="1"/>
  <c r="AH968" i="2" s="1"/>
  <c r="AH970" i="2" s="1"/>
  <c r="AH972" i="2" s="1"/>
  <c r="AI958" i="2" a="1"/>
  <c r="AI958" i="2" s="1"/>
  <c r="AI959" i="2" s="1"/>
  <c r="AI962" i="2" s="1"/>
  <c r="AI964" i="2" s="1"/>
  <c r="AI966" i="2" s="1"/>
  <c r="AI968" i="2" s="1"/>
  <c r="AI970" i="2" s="1"/>
  <c r="AI972" i="2" s="1"/>
  <c r="P960" i="2"/>
  <c r="Q960" i="2"/>
  <c r="R960" i="2"/>
  <c r="S960" i="2"/>
  <c r="T960" i="2"/>
  <c r="U960" i="2"/>
  <c r="V960" i="2"/>
  <c r="W960" i="2"/>
  <c r="X960" i="2"/>
  <c r="Y960" i="2"/>
  <c r="Z960" i="2"/>
  <c r="AA960" i="2"/>
  <c r="AB960" i="2"/>
  <c r="AC960" i="2"/>
  <c r="AD960" i="2"/>
  <c r="AE960" i="2"/>
  <c r="AF960" i="2"/>
  <c r="AG960" i="2"/>
  <c r="AH960" i="2"/>
  <c r="AI960" i="2"/>
  <c r="P961" i="2"/>
  <c r="Q961" i="2"/>
  <c r="R961" i="2"/>
  <c r="S961" i="2"/>
  <c r="T961" i="2"/>
  <c r="U961" i="2"/>
  <c r="V961" i="2"/>
  <c r="W961" i="2"/>
  <c r="X961" i="2"/>
  <c r="Y961" i="2"/>
  <c r="Z961" i="2"/>
  <c r="AA961" i="2"/>
  <c r="AB961" i="2"/>
  <c r="AC961" i="2"/>
  <c r="AD961" i="2"/>
  <c r="AE961" i="2"/>
  <c r="AF961" i="2"/>
  <c r="AG961" i="2"/>
  <c r="AH961" i="2"/>
  <c r="AI961" i="2"/>
  <c r="P963" i="2"/>
  <c r="Q963" i="2"/>
  <c r="R963" i="2"/>
  <c r="S963" i="2"/>
  <c r="T963" i="2"/>
  <c r="U963" i="2"/>
  <c r="V963" i="2"/>
  <c r="W963" i="2"/>
  <c r="X963" i="2"/>
  <c r="Y963" i="2"/>
  <c r="Z963" i="2"/>
  <c r="AA963" i="2"/>
  <c r="AB963" i="2"/>
  <c r="AC963" i="2"/>
  <c r="AD963" i="2"/>
  <c r="AE963" i="2"/>
  <c r="AF963" i="2"/>
  <c r="AG963" i="2"/>
  <c r="AH963" i="2"/>
  <c r="AI963" i="2"/>
  <c r="P965" i="2"/>
  <c r="Q965" i="2"/>
  <c r="R965" i="2"/>
  <c r="S965" i="2"/>
  <c r="T965" i="2"/>
  <c r="U965" i="2"/>
  <c r="V965" i="2"/>
  <c r="W965" i="2"/>
  <c r="X965" i="2"/>
  <c r="Y965" i="2"/>
  <c r="Z965" i="2"/>
  <c r="AA965" i="2"/>
  <c r="AB965" i="2"/>
  <c r="AC965" i="2"/>
  <c r="AD965" i="2"/>
  <c r="AE965" i="2"/>
  <c r="AF965" i="2"/>
  <c r="AG965" i="2"/>
  <c r="AH965" i="2"/>
  <c r="AI965" i="2"/>
  <c r="P967" i="2"/>
  <c r="Q967" i="2"/>
  <c r="R967" i="2"/>
  <c r="S967" i="2"/>
  <c r="T967" i="2"/>
  <c r="U967" i="2"/>
  <c r="V967" i="2"/>
  <c r="W967" i="2"/>
  <c r="X967" i="2"/>
  <c r="Y967" i="2"/>
  <c r="Z967" i="2"/>
  <c r="AA967" i="2"/>
  <c r="AB967" i="2"/>
  <c r="AC967" i="2"/>
  <c r="AD967" i="2"/>
  <c r="AE967" i="2"/>
  <c r="AF967" i="2"/>
  <c r="AG967" i="2"/>
  <c r="AH967" i="2"/>
  <c r="AI967" i="2"/>
  <c r="P969" i="2"/>
  <c r="Q969" i="2"/>
  <c r="R969" i="2"/>
  <c r="S969" i="2"/>
  <c r="T969" i="2"/>
  <c r="U969" i="2"/>
  <c r="V969" i="2"/>
  <c r="W969" i="2"/>
  <c r="X969" i="2"/>
  <c r="Y969" i="2"/>
  <c r="Z969" i="2"/>
  <c r="AA969" i="2"/>
  <c r="AB969" i="2"/>
  <c r="AC969" i="2"/>
  <c r="AD969" i="2"/>
  <c r="AE969" i="2"/>
  <c r="AF969" i="2"/>
  <c r="AG969" i="2"/>
  <c r="AH969" i="2"/>
  <c r="AI969" i="2"/>
  <c r="P971" i="2"/>
  <c r="Q971" i="2"/>
  <c r="R971" i="2"/>
  <c r="S971" i="2"/>
  <c r="T971" i="2"/>
  <c r="U971" i="2"/>
  <c r="V971" i="2"/>
  <c r="W971" i="2"/>
  <c r="X971" i="2"/>
  <c r="Y971" i="2"/>
  <c r="Z971" i="2"/>
  <c r="AA971" i="2"/>
  <c r="AB971" i="2"/>
  <c r="AC971" i="2"/>
  <c r="AD971" i="2"/>
  <c r="AE971" i="2"/>
  <c r="AF971" i="2"/>
  <c r="AG971" i="2"/>
  <c r="AH971" i="2"/>
  <c r="AI971" i="2"/>
  <c r="P978" i="2" a="1"/>
  <c r="P978" i="2" s="1"/>
  <c r="Q978" i="2" a="1"/>
  <c r="Q978" i="2" s="1"/>
  <c r="Q979" i="2" s="1"/>
  <c r="Q982" i="2" s="1"/>
  <c r="Q984" i="2" s="1"/>
  <c r="Q986" i="2" s="1"/>
  <c r="Q988" i="2" s="1"/>
  <c r="Q990" i="2" s="1"/>
  <c r="Q992" i="2" s="1"/>
  <c r="R978" i="2" a="1"/>
  <c r="R978" i="2" s="1"/>
  <c r="R979" i="2" s="1"/>
  <c r="R982" i="2" s="1"/>
  <c r="R984" i="2" s="1"/>
  <c r="R986" i="2" s="1"/>
  <c r="R988" i="2" s="1"/>
  <c r="R990" i="2" s="1"/>
  <c r="R992" i="2" s="1"/>
  <c r="S978" i="2" a="1"/>
  <c r="S978" i="2" s="1"/>
  <c r="S979" i="2" s="1"/>
  <c r="S982" i="2" s="1"/>
  <c r="S984" i="2" s="1"/>
  <c r="S986" i="2" s="1"/>
  <c r="S988" i="2" s="1"/>
  <c r="S990" i="2" s="1"/>
  <c r="S992" i="2" s="1"/>
  <c r="T978" i="2" a="1"/>
  <c r="T978" i="2" s="1"/>
  <c r="T979" i="2" s="1"/>
  <c r="T982" i="2" s="1"/>
  <c r="T984" i="2" s="1"/>
  <c r="T986" i="2" s="1"/>
  <c r="T988" i="2" s="1"/>
  <c r="T990" i="2" s="1"/>
  <c r="T992" i="2" s="1"/>
  <c r="U978" i="2" a="1"/>
  <c r="U978" i="2" s="1"/>
  <c r="U979" i="2" s="1"/>
  <c r="U982" i="2" s="1"/>
  <c r="U984" i="2" s="1"/>
  <c r="U986" i="2" s="1"/>
  <c r="U988" i="2" s="1"/>
  <c r="U990" i="2" s="1"/>
  <c r="U992" i="2" s="1"/>
  <c r="V978" i="2" a="1"/>
  <c r="V978" i="2" s="1"/>
  <c r="V979" i="2" s="1"/>
  <c r="V982" i="2" s="1"/>
  <c r="V984" i="2" s="1"/>
  <c r="V986" i="2" s="1"/>
  <c r="V988" i="2" s="1"/>
  <c r="V990" i="2" s="1"/>
  <c r="V992" i="2" s="1"/>
  <c r="W978" i="2" a="1"/>
  <c r="W978" i="2" s="1"/>
  <c r="W979" i="2" s="1"/>
  <c r="W982" i="2" s="1"/>
  <c r="W984" i="2" s="1"/>
  <c r="W986" i="2" s="1"/>
  <c r="W988" i="2" s="1"/>
  <c r="W990" i="2" s="1"/>
  <c r="W992" i="2" s="1"/>
  <c r="X978" i="2" a="1"/>
  <c r="X978" i="2" s="1"/>
  <c r="X979" i="2" s="1"/>
  <c r="X982" i="2" s="1"/>
  <c r="X984" i="2" s="1"/>
  <c r="X986" i="2" s="1"/>
  <c r="X988" i="2" s="1"/>
  <c r="X990" i="2" s="1"/>
  <c r="X992" i="2" s="1"/>
  <c r="Y978" i="2" a="1"/>
  <c r="Y978" i="2" s="1"/>
  <c r="Y979" i="2" s="1"/>
  <c r="Y982" i="2" s="1"/>
  <c r="Y984" i="2" s="1"/>
  <c r="Y986" i="2" s="1"/>
  <c r="Y988" i="2" s="1"/>
  <c r="Y990" i="2" s="1"/>
  <c r="Y992" i="2" s="1"/>
  <c r="Z978" i="2" a="1"/>
  <c r="Z978" i="2" s="1"/>
  <c r="Z979" i="2" s="1"/>
  <c r="Z982" i="2" s="1"/>
  <c r="Z984" i="2" s="1"/>
  <c r="Z986" i="2" s="1"/>
  <c r="Z988" i="2" s="1"/>
  <c r="Z990" i="2" s="1"/>
  <c r="Z992" i="2" s="1"/>
  <c r="AA978" i="2" a="1"/>
  <c r="AA978" i="2" s="1"/>
  <c r="AA979" i="2" s="1"/>
  <c r="AA982" i="2" s="1"/>
  <c r="AA984" i="2" s="1"/>
  <c r="AA986" i="2" s="1"/>
  <c r="AA988" i="2" s="1"/>
  <c r="AA990" i="2" s="1"/>
  <c r="AA992" i="2" s="1"/>
  <c r="AB978" i="2" a="1"/>
  <c r="AB978" i="2" s="1"/>
  <c r="AB979" i="2" s="1"/>
  <c r="AB982" i="2" s="1"/>
  <c r="AB984" i="2" s="1"/>
  <c r="AB986" i="2" s="1"/>
  <c r="AB988" i="2" s="1"/>
  <c r="AB990" i="2" s="1"/>
  <c r="AB992" i="2" s="1"/>
  <c r="AC978" i="2" a="1"/>
  <c r="AC978" i="2" s="1"/>
  <c r="AC979" i="2" s="1"/>
  <c r="AC982" i="2" s="1"/>
  <c r="AC984" i="2" s="1"/>
  <c r="AC986" i="2" s="1"/>
  <c r="AC988" i="2" s="1"/>
  <c r="AC990" i="2" s="1"/>
  <c r="AC992" i="2" s="1"/>
  <c r="AD978" i="2" a="1"/>
  <c r="AD978" i="2" s="1"/>
  <c r="AD979" i="2" s="1"/>
  <c r="AD982" i="2" s="1"/>
  <c r="AD984" i="2" s="1"/>
  <c r="AD986" i="2" s="1"/>
  <c r="AD988" i="2" s="1"/>
  <c r="AD990" i="2" s="1"/>
  <c r="AD992" i="2" s="1"/>
  <c r="AE978" i="2" a="1"/>
  <c r="AE978" i="2" s="1"/>
  <c r="AE979" i="2" s="1"/>
  <c r="AE982" i="2" s="1"/>
  <c r="AE984" i="2" s="1"/>
  <c r="AE986" i="2" s="1"/>
  <c r="AE988" i="2" s="1"/>
  <c r="AE990" i="2" s="1"/>
  <c r="AE992" i="2" s="1"/>
  <c r="AF978" i="2" a="1"/>
  <c r="AF978" i="2" s="1"/>
  <c r="AF979" i="2" s="1"/>
  <c r="AF982" i="2" s="1"/>
  <c r="AF984" i="2" s="1"/>
  <c r="AF986" i="2" s="1"/>
  <c r="AF988" i="2" s="1"/>
  <c r="AF990" i="2" s="1"/>
  <c r="AF992" i="2" s="1"/>
  <c r="AG978" i="2" a="1"/>
  <c r="AG978" i="2" s="1"/>
  <c r="AG979" i="2" s="1"/>
  <c r="AG982" i="2" s="1"/>
  <c r="AG984" i="2" s="1"/>
  <c r="AG986" i="2" s="1"/>
  <c r="AG988" i="2" s="1"/>
  <c r="AG990" i="2" s="1"/>
  <c r="AG992" i="2" s="1"/>
  <c r="AH978" i="2" a="1"/>
  <c r="AH978" i="2" s="1"/>
  <c r="AH979" i="2" s="1"/>
  <c r="AH982" i="2" s="1"/>
  <c r="AH984" i="2" s="1"/>
  <c r="AH986" i="2" s="1"/>
  <c r="AH988" i="2" s="1"/>
  <c r="AH990" i="2" s="1"/>
  <c r="AH992" i="2" s="1"/>
  <c r="AI978" i="2" a="1"/>
  <c r="AI978" i="2" s="1"/>
  <c r="AI979" i="2" s="1"/>
  <c r="AI982" i="2" s="1"/>
  <c r="AI984" i="2" s="1"/>
  <c r="AI986" i="2" s="1"/>
  <c r="AI988" i="2" s="1"/>
  <c r="AI990" i="2" s="1"/>
  <c r="AI992" i="2" s="1"/>
  <c r="P980" i="2"/>
  <c r="Q980" i="2"/>
  <c r="R980" i="2"/>
  <c r="S980" i="2"/>
  <c r="T980" i="2"/>
  <c r="U980" i="2"/>
  <c r="V980" i="2"/>
  <c r="W980" i="2"/>
  <c r="X980" i="2"/>
  <c r="Y980" i="2"/>
  <c r="Z980" i="2"/>
  <c r="AA980" i="2"/>
  <c r="AB980" i="2"/>
  <c r="AC980" i="2"/>
  <c r="AD980" i="2"/>
  <c r="AE980" i="2"/>
  <c r="AF980" i="2"/>
  <c r="AG980" i="2"/>
  <c r="AH980" i="2"/>
  <c r="AI980" i="2"/>
  <c r="P981" i="2"/>
  <c r="Q981" i="2"/>
  <c r="R981" i="2"/>
  <c r="S981" i="2"/>
  <c r="T981" i="2"/>
  <c r="U981" i="2"/>
  <c r="V981" i="2"/>
  <c r="W981" i="2"/>
  <c r="X981" i="2"/>
  <c r="Y981" i="2"/>
  <c r="Z981" i="2"/>
  <c r="AA981" i="2"/>
  <c r="AB981" i="2"/>
  <c r="AC981" i="2"/>
  <c r="AD981" i="2"/>
  <c r="AE981" i="2"/>
  <c r="AF981" i="2"/>
  <c r="AG981" i="2"/>
  <c r="AH981" i="2"/>
  <c r="AI981" i="2"/>
  <c r="P983" i="2"/>
  <c r="Q983" i="2"/>
  <c r="R983" i="2"/>
  <c r="S983" i="2"/>
  <c r="T983" i="2"/>
  <c r="U983" i="2"/>
  <c r="V983" i="2"/>
  <c r="W983" i="2"/>
  <c r="X983" i="2"/>
  <c r="Y983" i="2"/>
  <c r="Z983" i="2"/>
  <c r="AA983" i="2"/>
  <c r="AB983" i="2"/>
  <c r="AC983" i="2"/>
  <c r="AD983" i="2"/>
  <c r="AE983" i="2"/>
  <c r="AF983" i="2"/>
  <c r="AG983" i="2"/>
  <c r="AH983" i="2"/>
  <c r="AI983" i="2"/>
  <c r="P985" i="2"/>
  <c r="Q985" i="2"/>
  <c r="R985" i="2"/>
  <c r="S985" i="2"/>
  <c r="T985" i="2"/>
  <c r="U985" i="2"/>
  <c r="V985" i="2"/>
  <c r="W985" i="2"/>
  <c r="X985" i="2"/>
  <c r="Y985" i="2"/>
  <c r="Z985" i="2"/>
  <c r="AA985" i="2"/>
  <c r="AB985" i="2"/>
  <c r="AC985" i="2"/>
  <c r="AD985" i="2"/>
  <c r="AE985" i="2"/>
  <c r="AF985" i="2"/>
  <c r="AG985" i="2"/>
  <c r="AH985" i="2"/>
  <c r="AI985" i="2"/>
  <c r="P987" i="2"/>
  <c r="Q987" i="2"/>
  <c r="R987" i="2"/>
  <c r="S987" i="2"/>
  <c r="T987" i="2"/>
  <c r="U987" i="2"/>
  <c r="V987" i="2"/>
  <c r="W987" i="2"/>
  <c r="X987" i="2"/>
  <c r="Y987" i="2"/>
  <c r="Z987" i="2"/>
  <c r="AA987" i="2"/>
  <c r="AB987" i="2"/>
  <c r="AC987" i="2"/>
  <c r="AD987" i="2"/>
  <c r="AE987" i="2"/>
  <c r="AF987" i="2"/>
  <c r="AG987" i="2"/>
  <c r="AH987" i="2"/>
  <c r="AI987" i="2"/>
  <c r="P989" i="2"/>
  <c r="Q989" i="2"/>
  <c r="R989" i="2"/>
  <c r="S989" i="2"/>
  <c r="T989" i="2"/>
  <c r="U989" i="2"/>
  <c r="V989" i="2"/>
  <c r="W989" i="2"/>
  <c r="X989" i="2"/>
  <c r="Y989" i="2"/>
  <c r="Z989" i="2"/>
  <c r="AA989" i="2"/>
  <c r="AB989" i="2"/>
  <c r="AC989" i="2"/>
  <c r="AD989" i="2"/>
  <c r="AE989" i="2"/>
  <c r="AF989" i="2"/>
  <c r="AG989" i="2"/>
  <c r="AH989" i="2"/>
  <c r="AI989" i="2"/>
  <c r="P991" i="2"/>
  <c r="Q991" i="2"/>
  <c r="R991" i="2"/>
  <c r="S991" i="2"/>
  <c r="T991" i="2"/>
  <c r="U991" i="2"/>
  <c r="V991" i="2"/>
  <c r="W991" i="2"/>
  <c r="X991" i="2"/>
  <c r="Y991" i="2"/>
  <c r="Z991" i="2"/>
  <c r="AA991" i="2"/>
  <c r="AB991" i="2"/>
  <c r="AC991" i="2"/>
  <c r="AD991" i="2"/>
  <c r="AE991" i="2"/>
  <c r="AF991" i="2"/>
  <c r="AG991" i="2"/>
  <c r="AH991" i="2"/>
  <c r="AI991" i="2"/>
  <c r="P998" i="2" a="1"/>
  <c r="P998" i="2" s="1"/>
  <c r="Q998" i="2" a="1"/>
  <c r="Q998" i="2" s="1"/>
  <c r="Q999" i="2" s="1"/>
  <c r="Q1002" i="2" s="1"/>
  <c r="Q1004" i="2" s="1"/>
  <c r="Q1006" i="2" s="1"/>
  <c r="Q1008" i="2" s="1"/>
  <c r="Q1010" i="2" s="1"/>
  <c r="Q1012" i="2" s="1"/>
  <c r="R998" i="2" a="1"/>
  <c r="R998" i="2" s="1"/>
  <c r="R999" i="2" s="1"/>
  <c r="R1002" i="2" s="1"/>
  <c r="R1004" i="2" s="1"/>
  <c r="R1006" i="2" s="1"/>
  <c r="R1008" i="2" s="1"/>
  <c r="R1010" i="2" s="1"/>
  <c r="R1012" i="2" s="1"/>
  <c r="S998" i="2" a="1"/>
  <c r="S998" i="2" s="1"/>
  <c r="S999" i="2" s="1"/>
  <c r="S1002" i="2" s="1"/>
  <c r="S1004" i="2" s="1"/>
  <c r="S1006" i="2" s="1"/>
  <c r="S1008" i="2" s="1"/>
  <c r="S1010" i="2" s="1"/>
  <c r="S1012" i="2" s="1"/>
  <c r="T998" i="2" a="1"/>
  <c r="T998" i="2" s="1"/>
  <c r="T999" i="2" s="1"/>
  <c r="T1002" i="2" s="1"/>
  <c r="T1004" i="2" s="1"/>
  <c r="T1006" i="2" s="1"/>
  <c r="T1008" i="2" s="1"/>
  <c r="T1010" i="2" s="1"/>
  <c r="T1012" i="2" s="1"/>
  <c r="U998" i="2" a="1"/>
  <c r="U998" i="2" s="1"/>
  <c r="U999" i="2" s="1"/>
  <c r="U1002" i="2" s="1"/>
  <c r="U1004" i="2" s="1"/>
  <c r="U1006" i="2" s="1"/>
  <c r="U1008" i="2" s="1"/>
  <c r="U1010" i="2" s="1"/>
  <c r="U1012" i="2" s="1"/>
  <c r="V998" i="2" a="1"/>
  <c r="V998" i="2" s="1"/>
  <c r="V999" i="2" s="1"/>
  <c r="V1002" i="2" s="1"/>
  <c r="V1004" i="2" s="1"/>
  <c r="V1006" i="2" s="1"/>
  <c r="V1008" i="2" s="1"/>
  <c r="V1010" i="2" s="1"/>
  <c r="V1012" i="2" s="1"/>
  <c r="W998" i="2" a="1"/>
  <c r="W998" i="2" s="1"/>
  <c r="W999" i="2" s="1"/>
  <c r="W1002" i="2" s="1"/>
  <c r="W1004" i="2" s="1"/>
  <c r="W1006" i="2" s="1"/>
  <c r="W1008" i="2" s="1"/>
  <c r="W1010" i="2" s="1"/>
  <c r="W1012" i="2" s="1"/>
  <c r="X998" i="2" a="1"/>
  <c r="X998" i="2" s="1"/>
  <c r="X999" i="2" s="1"/>
  <c r="X1002" i="2" s="1"/>
  <c r="X1004" i="2" s="1"/>
  <c r="X1006" i="2" s="1"/>
  <c r="X1008" i="2" s="1"/>
  <c r="X1010" i="2" s="1"/>
  <c r="X1012" i="2" s="1"/>
  <c r="Y998" i="2" a="1"/>
  <c r="Y998" i="2" s="1"/>
  <c r="Y999" i="2" s="1"/>
  <c r="Y1002" i="2" s="1"/>
  <c r="Y1004" i="2" s="1"/>
  <c r="Y1006" i="2" s="1"/>
  <c r="Y1008" i="2" s="1"/>
  <c r="Y1010" i="2" s="1"/>
  <c r="Y1012" i="2" s="1"/>
  <c r="Z998" i="2" a="1"/>
  <c r="Z998" i="2" s="1"/>
  <c r="Z999" i="2" s="1"/>
  <c r="Z1002" i="2" s="1"/>
  <c r="Z1004" i="2" s="1"/>
  <c r="Z1006" i="2" s="1"/>
  <c r="Z1008" i="2" s="1"/>
  <c r="Z1010" i="2" s="1"/>
  <c r="Z1012" i="2" s="1"/>
  <c r="AA998" i="2" a="1"/>
  <c r="AA998" i="2" s="1"/>
  <c r="AA999" i="2" s="1"/>
  <c r="AA1002" i="2" s="1"/>
  <c r="AA1004" i="2" s="1"/>
  <c r="AA1006" i="2" s="1"/>
  <c r="AA1008" i="2" s="1"/>
  <c r="AA1010" i="2" s="1"/>
  <c r="AA1012" i="2" s="1"/>
  <c r="AB998" i="2" a="1"/>
  <c r="AB998" i="2" s="1"/>
  <c r="AB999" i="2" s="1"/>
  <c r="AB1002" i="2" s="1"/>
  <c r="AB1004" i="2" s="1"/>
  <c r="AB1006" i="2" s="1"/>
  <c r="AB1008" i="2" s="1"/>
  <c r="AB1010" i="2" s="1"/>
  <c r="AB1012" i="2" s="1"/>
  <c r="AC998" i="2" a="1"/>
  <c r="AC998" i="2" s="1"/>
  <c r="AC999" i="2" s="1"/>
  <c r="AC1002" i="2" s="1"/>
  <c r="AC1004" i="2" s="1"/>
  <c r="AC1006" i="2" s="1"/>
  <c r="AC1008" i="2" s="1"/>
  <c r="AC1010" i="2" s="1"/>
  <c r="AC1012" i="2" s="1"/>
  <c r="AD998" i="2" a="1"/>
  <c r="AD998" i="2" s="1"/>
  <c r="AD999" i="2" s="1"/>
  <c r="AD1002" i="2" s="1"/>
  <c r="AD1004" i="2" s="1"/>
  <c r="AD1006" i="2" s="1"/>
  <c r="AD1008" i="2" s="1"/>
  <c r="AD1010" i="2" s="1"/>
  <c r="AD1012" i="2" s="1"/>
  <c r="AE998" i="2" a="1"/>
  <c r="AE998" i="2" s="1"/>
  <c r="AE999" i="2" s="1"/>
  <c r="AE1002" i="2" s="1"/>
  <c r="AE1004" i="2" s="1"/>
  <c r="AE1006" i="2" s="1"/>
  <c r="AE1008" i="2" s="1"/>
  <c r="AE1010" i="2" s="1"/>
  <c r="AE1012" i="2" s="1"/>
  <c r="AF998" i="2" a="1"/>
  <c r="AF998" i="2" s="1"/>
  <c r="AF999" i="2" s="1"/>
  <c r="AF1002" i="2" s="1"/>
  <c r="AF1004" i="2" s="1"/>
  <c r="AF1006" i="2" s="1"/>
  <c r="AF1008" i="2" s="1"/>
  <c r="AF1010" i="2" s="1"/>
  <c r="AF1012" i="2" s="1"/>
  <c r="AG998" i="2" a="1"/>
  <c r="AG998" i="2" s="1"/>
  <c r="AG999" i="2" s="1"/>
  <c r="AG1002" i="2" s="1"/>
  <c r="AG1004" i="2" s="1"/>
  <c r="AG1006" i="2" s="1"/>
  <c r="AG1008" i="2" s="1"/>
  <c r="AG1010" i="2" s="1"/>
  <c r="AG1012" i="2" s="1"/>
  <c r="AH998" i="2" a="1"/>
  <c r="AH998" i="2" s="1"/>
  <c r="AH999" i="2" s="1"/>
  <c r="AH1002" i="2" s="1"/>
  <c r="AH1004" i="2" s="1"/>
  <c r="AH1006" i="2" s="1"/>
  <c r="AH1008" i="2" s="1"/>
  <c r="AH1010" i="2" s="1"/>
  <c r="AH1012" i="2" s="1"/>
  <c r="AI998" i="2" a="1"/>
  <c r="AI998" i="2" s="1"/>
  <c r="AI999" i="2" s="1"/>
  <c r="AI1002" i="2" s="1"/>
  <c r="AI1004" i="2" s="1"/>
  <c r="AI1006" i="2" s="1"/>
  <c r="AI1008" i="2" s="1"/>
  <c r="AI1010" i="2" s="1"/>
  <c r="AI1012" i="2" s="1"/>
  <c r="P1000" i="2"/>
  <c r="Q1000" i="2"/>
  <c r="R1000" i="2"/>
  <c r="S1000" i="2"/>
  <c r="T1000" i="2"/>
  <c r="U1000" i="2"/>
  <c r="V1000" i="2"/>
  <c r="W1000" i="2"/>
  <c r="X1000" i="2"/>
  <c r="Y1000" i="2"/>
  <c r="Z1000" i="2"/>
  <c r="AA1000" i="2"/>
  <c r="AB1000" i="2"/>
  <c r="AC1000" i="2"/>
  <c r="AD1000" i="2"/>
  <c r="AE1000" i="2"/>
  <c r="AF1000" i="2"/>
  <c r="AG1000" i="2"/>
  <c r="AH1000" i="2"/>
  <c r="AI1000" i="2"/>
  <c r="P1001" i="2"/>
  <c r="Q1001" i="2"/>
  <c r="R1001" i="2"/>
  <c r="S1001" i="2"/>
  <c r="T1001" i="2"/>
  <c r="U1001" i="2"/>
  <c r="V1001" i="2"/>
  <c r="W1001" i="2"/>
  <c r="X1001" i="2"/>
  <c r="Y1001" i="2"/>
  <c r="Z1001" i="2"/>
  <c r="AA1001" i="2"/>
  <c r="AB1001" i="2"/>
  <c r="AC1001" i="2"/>
  <c r="AD1001" i="2"/>
  <c r="AE1001" i="2"/>
  <c r="AF1001" i="2"/>
  <c r="AG1001" i="2"/>
  <c r="AH1001" i="2"/>
  <c r="AI1001" i="2"/>
  <c r="P1003" i="2"/>
  <c r="Q1003" i="2"/>
  <c r="R1003" i="2"/>
  <c r="S1003" i="2"/>
  <c r="T1003" i="2"/>
  <c r="U1003" i="2"/>
  <c r="V1003" i="2"/>
  <c r="W1003" i="2"/>
  <c r="X1003" i="2"/>
  <c r="Y1003" i="2"/>
  <c r="Z1003" i="2"/>
  <c r="AA1003" i="2"/>
  <c r="AB1003" i="2"/>
  <c r="AC1003" i="2"/>
  <c r="AD1003" i="2"/>
  <c r="AE1003" i="2"/>
  <c r="AF1003" i="2"/>
  <c r="AG1003" i="2"/>
  <c r="AH1003" i="2"/>
  <c r="AI1003" i="2"/>
  <c r="P1005" i="2"/>
  <c r="Q1005" i="2"/>
  <c r="R1005" i="2"/>
  <c r="S1005" i="2"/>
  <c r="T1005" i="2"/>
  <c r="U1005" i="2"/>
  <c r="V1005" i="2"/>
  <c r="W1005" i="2"/>
  <c r="X1005" i="2"/>
  <c r="Y1005" i="2"/>
  <c r="Z1005" i="2"/>
  <c r="AA1005" i="2"/>
  <c r="AB1005" i="2"/>
  <c r="AC1005" i="2"/>
  <c r="AD1005" i="2"/>
  <c r="AE1005" i="2"/>
  <c r="AF1005" i="2"/>
  <c r="AG1005" i="2"/>
  <c r="AH1005" i="2"/>
  <c r="AI1005" i="2"/>
  <c r="P1007" i="2"/>
  <c r="Q1007" i="2"/>
  <c r="R1007" i="2"/>
  <c r="S1007" i="2"/>
  <c r="T1007" i="2"/>
  <c r="U1007" i="2"/>
  <c r="V1007" i="2"/>
  <c r="W1007" i="2"/>
  <c r="X1007" i="2"/>
  <c r="Y1007" i="2"/>
  <c r="Z1007" i="2"/>
  <c r="AA1007" i="2"/>
  <c r="AB1007" i="2"/>
  <c r="AC1007" i="2"/>
  <c r="AD1007" i="2"/>
  <c r="AE1007" i="2"/>
  <c r="AF1007" i="2"/>
  <c r="AG1007" i="2"/>
  <c r="AH1007" i="2"/>
  <c r="AI1007" i="2"/>
  <c r="P1009" i="2"/>
  <c r="Q1009" i="2"/>
  <c r="R1009" i="2"/>
  <c r="S1009" i="2"/>
  <c r="T1009" i="2"/>
  <c r="U1009" i="2"/>
  <c r="V1009" i="2"/>
  <c r="W1009" i="2"/>
  <c r="X1009" i="2"/>
  <c r="Y1009" i="2"/>
  <c r="Z1009" i="2"/>
  <c r="AA1009" i="2"/>
  <c r="AB1009" i="2"/>
  <c r="AC1009" i="2"/>
  <c r="AD1009" i="2"/>
  <c r="AE1009" i="2"/>
  <c r="AF1009" i="2"/>
  <c r="AG1009" i="2"/>
  <c r="AH1009" i="2"/>
  <c r="AI1009" i="2"/>
  <c r="P1011" i="2"/>
  <c r="Q1011" i="2"/>
  <c r="R1011" i="2"/>
  <c r="S1011" i="2"/>
  <c r="T1011" i="2"/>
  <c r="U1011" i="2"/>
  <c r="V1011" i="2"/>
  <c r="W1011" i="2"/>
  <c r="X1011" i="2"/>
  <c r="Y1011" i="2"/>
  <c r="Z1011" i="2"/>
  <c r="AA1011" i="2"/>
  <c r="AB1011" i="2"/>
  <c r="AC1011" i="2"/>
  <c r="AD1011" i="2"/>
  <c r="AE1011" i="2"/>
  <c r="AF1011" i="2"/>
  <c r="AG1011" i="2"/>
  <c r="AH1011" i="2"/>
  <c r="AI1011" i="2"/>
  <c r="P1018" i="2" a="1"/>
  <c r="P1018" i="2" s="1"/>
  <c r="P1019" i="2" s="1"/>
  <c r="Q1018" i="2" a="1"/>
  <c r="Q1018" i="2" s="1"/>
  <c r="R1018" i="2" a="1"/>
  <c r="R1018" i="2" s="1"/>
  <c r="R1019" i="2" s="1"/>
  <c r="R1022" i="2" s="1"/>
  <c r="R1024" i="2" s="1"/>
  <c r="R1026" i="2" s="1"/>
  <c r="R1028" i="2" s="1"/>
  <c r="R1030" i="2" s="1"/>
  <c r="R1032" i="2" s="1"/>
  <c r="S1018" i="2" a="1"/>
  <c r="S1018" i="2" s="1"/>
  <c r="S1019" i="2" s="1"/>
  <c r="S1022" i="2" s="1"/>
  <c r="S1024" i="2" s="1"/>
  <c r="S1026" i="2" s="1"/>
  <c r="S1028" i="2" s="1"/>
  <c r="S1030" i="2" s="1"/>
  <c r="S1032" i="2" s="1"/>
  <c r="T1018" i="2" a="1"/>
  <c r="T1018" i="2" s="1"/>
  <c r="T1019" i="2" s="1"/>
  <c r="T1022" i="2" s="1"/>
  <c r="T1024" i="2" s="1"/>
  <c r="T1026" i="2" s="1"/>
  <c r="T1028" i="2" s="1"/>
  <c r="T1030" i="2" s="1"/>
  <c r="T1032" i="2" s="1"/>
  <c r="U1018" i="2" a="1"/>
  <c r="U1018" i="2" s="1"/>
  <c r="U1019" i="2" s="1"/>
  <c r="U1022" i="2" s="1"/>
  <c r="U1024" i="2" s="1"/>
  <c r="U1026" i="2" s="1"/>
  <c r="U1028" i="2" s="1"/>
  <c r="U1030" i="2" s="1"/>
  <c r="U1032" i="2" s="1"/>
  <c r="V1018" i="2" a="1"/>
  <c r="V1018" i="2" s="1"/>
  <c r="V1019" i="2" s="1"/>
  <c r="V1022" i="2" s="1"/>
  <c r="V1024" i="2" s="1"/>
  <c r="V1026" i="2" s="1"/>
  <c r="V1028" i="2" s="1"/>
  <c r="V1030" i="2" s="1"/>
  <c r="V1032" i="2" s="1"/>
  <c r="W1018" i="2" a="1"/>
  <c r="W1018" i="2" s="1"/>
  <c r="W1019" i="2" s="1"/>
  <c r="W1022" i="2" s="1"/>
  <c r="W1024" i="2" s="1"/>
  <c r="W1026" i="2" s="1"/>
  <c r="W1028" i="2" s="1"/>
  <c r="W1030" i="2" s="1"/>
  <c r="W1032" i="2" s="1"/>
  <c r="X1018" i="2" a="1"/>
  <c r="X1018" i="2" s="1"/>
  <c r="X1019" i="2" s="1"/>
  <c r="X1022" i="2" s="1"/>
  <c r="X1024" i="2" s="1"/>
  <c r="X1026" i="2" s="1"/>
  <c r="X1028" i="2" s="1"/>
  <c r="X1030" i="2" s="1"/>
  <c r="X1032" i="2" s="1"/>
  <c r="Y1018" i="2" a="1"/>
  <c r="Y1018" i="2" s="1"/>
  <c r="Y1019" i="2" s="1"/>
  <c r="Y1022" i="2" s="1"/>
  <c r="Y1024" i="2" s="1"/>
  <c r="Y1026" i="2" s="1"/>
  <c r="Y1028" i="2" s="1"/>
  <c r="Y1030" i="2" s="1"/>
  <c r="Y1032" i="2" s="1"/>
  <c r="Z1018" i="2" a="1"/>
  <c r="Z1018" i="2" s="1"/>
  <c r="Z1019" i="2" s="1"/>
  <c r="Z1022" i="2" s="1"/>
  <c r="Z1024" i="2" s="1"/>
  <c r="Z1026" i="2" s="1"/>
  <c r="Z1028" i="2" s="1"/>
  <c r="Z1030" i="2" s="1"/>
  <c r="Z1032" i="2" s="1"/>
  <c r="AA1018" i="2" a="1"/>
  <c r="AA1018" i="2" s="1"/>
  <c r="AA1019" i="2" s="1"/>
  <c r="AA1022" i="2" s="1"/>
  <c r="AA1024" i="2" s="1"/>
  <c r="AA1026" i="2" s="1"/>
  <c r="AA1028" i="2" s="1"/>
  <c r="AA1030" i="2" s="1"/>
  <c r="AA1032" i="2" s="1"/>
  <c r="AB1018" i="2" a="1"/>
  <c r="AB1018" i="2" s="1"/>
  <c r="AB1019" i="2" s="1"/>
  <c r="AB1022" i="2" s="1"/>
  <c r="AB1024" i="2" s="1"/>
  <c r="AB1026" i="2" s="1"/>
  <c r="AB1028" i="2" s="1"/>
  <c r="AB1030" i="2" s="1"/>
  <c r="AB1032" i="2" s="1"/>
  <c r="AC1018" i="2" a="1"/>
  <c r="AC1018" i="2" s="1"/>
  <c r="AC1019" i="2" s="1"/>
  <c r="AC1022" i="2" s="1"/>
  <c r="AC1024" i="2" s="1"/>
  <c r="AC1026" i="2" s="1"/>
  <c r="AC1028" i="2" s="1"/>
  <c r="AC1030" i="2" s="1"/>
  <c r="AC1032" i="2" s="1"/>
  <c r="AD1018" i="2" a="1"/>
  <c r="AD1018" i="2" s="1"/>
  <c r="AD1019" i="2" s="1"/>
  <c r="AD1022" i="2" s="1"/>
  <c r="AD1024" i="2" s="1"/>
  <c r="AD1026" i="2" s="1"/>
  <c r="AD1028" i="2" s="1"/>
  <c r="AD1030" i="2" s="1"/>
  <c r="AD1032" i="2" s="1"/>
  <c r="AE1018" i="2" a="1"/>
  <c r="AE1018" i="2" s="1"/>
  <c r="AE1019" i="2" s="1"/>
  <c r="AE1022" i="2" s="1"/>
  <c r="AE1024" i="2" s="1"/>
  <c r="AE1026" i="2" s="1"/>
  <c r="AE1028" i="2" s="1"/>
  <c r="AE1030" i="2" s="1"/>
  <c r="AE1032" i="2" s="1"/>
  <c r="AF1018" i="2" a="1"/>
  <c r="AF1018" i="2" s="1"/>
  <c r="AF1019" i="2" s="1"/>
  <c r="AF1022" i="2" s="1"/>
  <c r="AF1024" i="2" s="1"/>
  <c r="AF1026" i="2" s="1"/>
  <c r="AF1028" i="2" s="1"/>
  <c r="AF1030" i="2" s="1"/>
  <c r="AF1032" i="2" s="1"/>
  <c r="AG1018" i="2" a="1"/>
  <c r="AG1018" i="2" s="1"/>
  <c r="AG1019" i="2" s="1"/>
  <c r="AG1022" i="2" s="1"/>
  <c r="AG1024" i="2" s="1"/>
  <c r="AG1026" i="2" s="1"/>
  <c r="AG1028" i="2" s="1"/>
  <c r="AG1030" i="2" s="1"/>
  <c r="AG1032" i="2" s="1"/>
  <c r="AH1018" i="2" a="1"/>
  <c r="AH1018" i="2" s="1"/>
  <c r="AH1019" i="2" s="1"/>
  <c r="AH1022" i="2" s="1"/>
  <c r="AH1024" i="2" s="1"/>
  <c r="AH1026" i="2" s="1"/>
  <c r="AH1028" i="2" s="1"/>
  <c r="AH1030" i="2" s="1"/>
  <c r="AH1032" i="2" s="1"/>
  <c r="AI1018" i="2" a="1"/>
  <c r="AI1018" i="2" s="1"/>
  <c r="AI1019" i="2" s="1"/>
  <c r="AI1022" i="2" s="1"/>
  <c r="AI1024" i="2" s="1"/>
  <c r="AI1026" i="2" s="1"/>
  <c r="AI1028" i="2" s="1"/>
  <c r="AI1030" i="2" s="1"/>
  <c r="AI1032" i="2" s="1"/>
  <c r="P1020" i="2"/>
  <c r="Q1020" i="2"/>
  <c r="R1020" i="2"/>
  <c r="S1020" i="2"/>
  <c r="T1020" i="2"/>
  <c r="U1020" i="2"/>
  <c r="V1020" i="2"/>
  <c r="W1020" i="2"/>
  <c r="X1020" i="2"/>
  <c r="Y1020" i="2"/>
  <c r="Z1020" i="2"/>
  <c r="AA1020" i="2"/>
  <c r="AB1020" i="2"/>
  <c r="AC1020" i="2"/>
  <c r="AD1020" i="2"/>
  <c r="AE1020" i="2"/>
  <c r="AF1020" i="2"/>
  <c r="AG1020" i="2"/>
  <c r="AH1020" i="2"/>
  <c r="AI1020" i="2"/>
  <c r="P1021" i="2"/>
  <c r="Q1021" i="2"/>
  <c r="R1021" i="2"/>
  <c r="S1021" i="2"/>
  <c r="T1021" i="2"/>
  <c r="U1021" i="2"/>
  <c r="V1021" i="2"/>
  <c r="W1021" i="2"/>
  <c r="X1021" i="2"/>
  <c r="Y1021" i="2"/>
  <c r="Z1021" i="2"/>
  <c r="AA1021" i="2"/>
  <c r="AB1021" i="2"/>
  <c r="AC1021" i="2"/>
  <c r="AD1021" i="2"/>
  <c r="AE1021" i="2"/>
  <c r="AF1021" i="2"/>
  <c r="AG1021" i="2"/>
  <c r="AH1021" i="2"/>
  <c r="AI1021" i="2"/>
  <c r="P1023" i="2"/>
  <c r="Q1023" i="2"/>
  <c r="R1023" i="2"/>
  <c r="S1023" i="2"/>
  <c r="T1023" i="2"/>
  <c r="U1023" i="2"/>
  <c r="V1023" i="2"/>
  <c r="W1023" i="2"/>
  <c r="X1023" i="2"/>
  <c r="Y1023" i="2"/>
  <c r="Z1023" i="2"/>
  <c r="AA1023" i="2"/>
  <c r="AB1023" i="2"/>
  <c r="AC1023" i="2"/>
  <c r="AD1023" i="2"/>
  <c r="AE1023" i="2"/>
  <c r="AF1023" i="2"/>
  <c r="AG1023" i="2"/>
  <c r="AH1023" i="2"/>
  <c r="AI1023" i="2"/>
  <c r="P1025" i="2"/>
  <c r="Q1025" i="2"/>
  <c r="R1025" i="2"/>
  <c r="S1025" i="2"/>
  <c r="T1025" i="2"/>
  <c r="U1025" i="2"/>
  <c r="V1025" i="2"/>
  <c r="W1025" i="2"/>
  <c r="X1025" i="2"/>
  <c r="Y1025" i="2"/>
  <c r="Z1025" i="2"/>
  <c r="AA1025" i="2"/>
  <c r="AB1025" i="2"/>
  <c r="AC1025" i="2"/>
  <c r="AD1025" i="2"/>
  <c r="AE1025" i="2"/>
  <c r="AF1025" i="2"/>
  <c r="AG1025" i="2"/>
  <c r="AH1025" i="2"/>
  <c r="AI1025" i="2"/>
  <c r="P1027" i="2"/>
  <c r="Q1027" i="2"/>
  <c r="R1027" i="2"/>
  <c r="S1027" i="2"/>
  <c r="T1027" i="2"/>
  <c r="U1027" i="2"/>
  <c r="V1027" i="2"/>
  <c r="W1027" i="2"/>
  <c r="X1027" i="2"/>
  <c r="Y1027" i="2"/>
  <c r="Z1027" i="2"/>
  <c r="AA1027" i="2"/>
  <c r="AB1027" i="2"/>
  <c r="AC1027" i="2"/>
  <c r="AD1027" i="2"/>
  <c r="AE1027" i="2"/>
  <c r="AF1027" i="2"/>
  <c r="AG1027" i="2"/>
  <c r="AH1027" i="2"/>
  <c r="AI1027" i="2"/>
  <c r="P1029" i="2"/>
  <c r="Q1029" i="2"/>
  <c r="R1029" i="2"/>
  <c r="S1029" i="2"/>
  <c r="T1029" i="2"/>
  <c r="U1029" i="2"/>
  <c r="V1029" i="2"/>
  <c r="W1029" i="2"/>
  <c r="X1029" i="2"/>
  <c r="Y1029" i="2"/>
  <c r="Z1029" i="2"/>
  <c r="AA1029" i="2"/>
  <c r="AB1029" i="2"/>
  <c r="AC1029" i="2"/>
  <c r="AD1029" i="2"/>
  <c r="AE1029" i="2"/>
  <c r="AF1029" i="2"/>
  <c r="AG1029" i="2"/>
  <c r="AH1029" i="2"/>
  <c r="AI1029" i="2"/>
  <c r="P1031" i="2"/>
  <c r="Q1031" i="2"/>
  <c r="R1031" i="2"/>
  <c r="S1031" i="2"/>
  <c r="T1031" i="2"/>
  <c r="U1031" i="2"/>
  <c r="V1031" i="2"/>
  <c r="W1031" i="2"/>
  <c r="X1031" i="2"/>
  <c r="Y1031" i="2"/>
  <c r="Z1031" i="2"/>
  <c r="AA1031" i="2"/>
  <c r="AB1031" i="2"/>
  <c r="AC1031" i="2"/>
  <c r="AD1031" i="2"/>
  <c r="AE1031" i="2"/>
  <c r="AF1031" i="2"/>
  <c r="AG1031" i="2"/>
  <c r="AH1031" i="2"/>
  <c r="AI1031" i="2"/>
  <c r="P1038" i="2" a="1"/>
  <c r="P1038" i="2" s="1"/>
  <c r="Q1038" i="2" a="1"/>
  <c r="Q1038" i="2" s="1"/>
  <c r="Q1039" i="2" s="1"/>
  <c r="Q1042" i="2" s="1"/>
  <c r="Q1044" i="2" s="1"/>
  <c r="Q1046" i="2" s="1"/>
  <c r="Q1048" i="2" s="1"/>
  <c r="Q1050" i="2" s="1"/>
  <c r="Q1052" i="2" s="1"/>
  <c r="R1038" i="2" a="1"/>
  <c r="R1038" i="2" s="1"/>
  <c r="R1039" i="2" s="1"/>
  <c r="R1042" i="2" s="1"/>
  <c r="R1044" i="2" s="1"/>
  <c r="R1046" i="2" s="1"/>
  <c r="R1048" i="2" s="1"/>
  <c r="R1050" i="2" s="1"/>
  <c r="R1052" i="2" s="1"/>
  <c r="S1038" i="2" a="1"/>
  <c r="S1038" i="2" s="1"/>
  <c r="S1039" i="2" s="1"/>
  <c r="S1042" i="2" s="1"/>
  <c r="S1044" i="2" s="1"/>
  <c r="S1046" i="2" s="1"/>
  <c r="S1048" i="2" s="1"/>
  <c r="S1050" i="2" s="1"/>
  <c r="S1052" i="2" s="1"/>
  <c r="T1038" i="2" a="1"/>
  <c r="T1038" i="2" s="1"/>
  <c r="T1039" i="2" s="1"/>
  <c r="T1042" i="2" s="1"/>
  <c r="T1044" i="2" s="1"/>
  <c r="T1046" i="2" s="1"/>
  <c r="T1048" i="2" s="1"/>
  <c r="T1050" i="2" s="1"/>
  <c r="T1052" i="2" s="1"/>
  <c r="U1038" i="2" a="1"/>
  <c r="U1038" i="2" s="1"/>
  <c r="U1039" i="2" s="1"/>
  <c r="U1042" i="2" s="1"/>
  <c r="U1044" i="2" s="1"/>
  <c r="U1046" i="2" s="1"/>
  <c r="U1048" i="2" s="1"/>
  <c r="U1050" i="2" s="1"/>
  <c r="U1052" i="2" s="1"/>
  <c r="V1038" i="2" a="1"/>
  <c r="V1038" i="2" s="1"/>
  <c r="V1039" i="2" s="1"/>
  <c r="V1042" i="2" s="1"/>
  <c r="V1044" i="2" s="1"/>
  <c r="V1046" i="2" s="1"/>
  <c r="V1048" i="2" s="1"/>
  <c r="V1050" i="2" s="1"/>
  <c r="V1052" i="2" s="1"/>
  <c r="W1038" i="2" a="1"/>
  <c r="W1038" i="2" s="1"/>
  <c r="W1039" i="2" s="1"/>
  <c r="W1042" i="2" s="1"/>
  <c r="W1044" i="2" s="1"/>
  <c r="W1046" i="2" s="1"/>
  <c r="W1048" i="2" s="1"/>
  <c r="W1050" i="2" s="1"/>
  <c r="W1052" i="2" s="1"/>
  <c r="X1038" i="2" a="1"/>
  <c r="X1038" i="2" s="1"/>
  <c r="X1039" i="2" s="1"/>
  <c r="X1042" i="2" s="1"/>
  <c r="X1044" i="2" s="1"/>
  <c r="X1046" i="2" s="1"/>
  <c r="X1048" i="2" s="1"/>
  <c r="X1050" i="2" s="1"/>
  <c r="X1052" i="2" s="1"/>
  <c r="Y1038" i="2" a="1"/>
  <c r="Y1038" i="2" s="1"/>
  <c r="Y1039" i="2" s="1"/>
  <c r="Y1042" i="2" s="1"/>
  <c r="Y1044" i="2" s="1"/>
  <c r="Y1046" i="2" s="1"/>
  <c r="Y1048" i="2" s="1"/>
  <c r="Y1050" i="2" s="1"/>
  <c r="Y1052" i="2" s="1"/>
  <c r="Z1038" i="2" a="1"/>
  <c r="Z1038" i="2" s="1"/>
  <c r="Z1039" i="2" s="1"/>
  <c r="Z1042" i="2" s="1"/>
  <c r="Z1044" i="2" s="1"/>
  <c r="Z1046" i="2" s="1"/>
  <c r="Z1048" i="2" s="1"/>
  <c r="Z1050" i="2" s="1"/>
  <c r="Z1052" i="2" s="1"/>
  <c r="AA1038" i="2" a="1"/>
  <c r="AA1038" i="2" s="1"/>
  <c r="AA1039" i="2" s="1"/>
  <c r="AA1042" i="2" s="1"/>
  <c r="AA1044" i="2" s="1"/>
  <c r="AA1046" i="2" s="1"/>
  <c r="AA1048" i="2" s="1"/>
  <c r="AA1050" i="2" s="1"/>
  <c r="AA1052" i="2" s="1"/>
  <c r="AB1038" i="2" a="1"/>
  <c r="AB1038" i="2" s="1"/>
  <c r="AB1039" i="2" s="1"/>
  <c r="AB1042" i="2" s="1"/>
  <c r="AB1044" i="2" s="1"/>
  <c r="AB1046" i="2" s="1"/>
  <c r="AB1048" i="2" s="1"/>
  <c r="AB1050" i="2" s="1"/>
  <c r="AB1052" i="2" s="1"/>
  <c r="AC1038" i="2" a="1"/>
  <c r="AC1038" i="2" s="1"/>
  <c r="AC1039" i="2" s="1"/>
  <c r="AC1042" i="2" s="1"/>
  <c r="AC1044" i="2" s="1"/>
  <c r="AC1046" i="2" s="1"/>
  <c r="AC1048" i="2" s="1"/>
  <c r="AC1050" i="2" s="1"/>
  <c r="AC1052" i="2" s="1"/>
  <c r="AD1038" i="2" a="1"/>
  <c r="AD1038" i="2" s="1"/>
  <c r="AD1039" i="2" s="1"/>
  <c r="AD1042" i="2" s="1"/>
  <c r="AD1044" i="2" s="1"/>
  <c r="AD1046" i="2" s="1"/>
  <c r="AD1048" i="2" s="1"/>
  <c r="AD1050" i="2" s="1"/>
  <c r="AD1052" i="2" s="1"/>
  <c r="AE1038" i="2" a="1"/>
  <c r="AE1038" i="2" s="1"/>
  <c r="AE1039" i="2" s="1"/>
  <c r="AE1042" i="2" s="1"/>
  <c r="AE1044" i="2" s="1"/>
  <c r="AE1046" i="2" s="1"/>
  <c r="AE1048" i="2" s="1"/>
  <c r="AE1050" i="2" s="1"/>
  <c r="AE1052" i="2" s="1"/>
  <c r="AF1038" i="2" a="1"/>
  <c r="AF1038" i="2" s="1"/>
  <c r="AF1039" i="2" s="1"/>
  <c r="AF1042" i="2" s="1"/>
  <c r="AF1044" i="2" s="1"/>
  <c r="AF1046" i="2" s="1"/>
  <c r="AF1048" i="2" s="1"/>
  <c r="AF1050" i="2" s="1"/>
  <c r="AF1052" i="2" s="1"/>
  <c r="AG1038" i="2" a="1"/>
  <c r="AG1038" i="2" s="1"/>
  <c r="AG1039" i="2" s="1"/>
  <c r="AG1042" i="2" s="1"/>
  <c r="AG1044" i="2" s="1"/>
  <c r="AG1046" i="2" s="1"/>
  <c r="AG1048" i="2" s="1"/>
  <c r="AG1050" i="2" s="1"/>
  <c r="AG1052" i="2" s="1"/>
  <c r="AH1038" i="2" a="1"/>
  <c r="AH1038" i="2" s="1"/>
  <c r="AH1039" i="2" s="1"/>
  <c r="AH1042" i="2" s="1"/>
  <c r="AH1044" i="2" s="1"/>
  <c r="AH1046" i="2" s="1"/>
  <c r="AH1048" i="2" s="1"/>
  <c r="AH1050" i="2" s="1"/>
  <c r="AH1052" i="2" s="1"/>
  <c r="AI1038" i="2" a="1"/>
  <c r="AI1038" i="2" s="1"/>
  <c r="AI1039" i="2" s="1"/>
  <c r="AI1042" i="2" s="1"/>
  <c r="AI1044" i="2" s="1"/>
  <c r="AI1046" i="2" s="1"/>
  <c r="AI1048" i="2" s="1"/>
  <c r="AI1050" i="2" s="1"/>
  <c r="AI1052" i="2" s="1"/>
  <c r="P1040" i="2"/>
  <c r="Q1040" i="2"/>
  <c r="R1040" i="2"/>
  <c r="S1040" i="2"/>
  <c r="T1040" i="2"/>
  <c r="U1040" i="2"/>
  <c r="V1040" i="2"/>
  <c r="W1040" i="2"/>
  <c r="X1040" i="2"/>
  <c r="Y1040" i="2"/>
  <c r="Z1040" i="2"/>
  <c r="AA1040" i="2"/>
  <c r="AB1040" i="2"/>
  <c r="AC1040" i="2"/>
  <c r="AD1040" i="2"/>
  <c r="AE1040" i="2"/>
  <c r="AF1040" i="2"/>
  <c r="AG1040" i="2"/>
  <c r="AH1040" i="2"/>
  <c r="AI1040" i="2"/>
  <c r="P1041" i="2"/>
  <c r="Q1041" i="2"/>
  <c r="R1041" i="2"/>
  <c r="S1041" i="2"/>
  <c r="T1041" i="2"/>
  <c r="U1041" i="2"/>
  <c r="V1041" i="2"/>
  <c r="W1041" i="2"/>
  <c r="X1041" i="2"/>
  <c r="Y1041" i="2"/>
  <c r="Z1041" i="2"/>
  <c r="AA1041" i="2"/>
  <c r="AB1041" i="2"/>
  <c r="AC1041" i="2"/>
  <c r="AD1041" i="2"/>
  <c r="AE1041" i="2"/>
  <c r="AF1041" i="2"/>
  <c r="AG1041" i="2"/>
  <c r="AH1041" i="2"/>
  <c r="AI1041" i="2"/>
  <c r="P1043" i="2"/>
  <c r="Q1043" i="2"/>
  <c r="R1043" i="2"/>
  <c r="S1043" i="2"/>
  <c r="T1043" i="2"/>
  <c r="U1043" i="2"/>
  <c r="V1043" i="2"/>
  <c r="W1043" i="2"/>
  <c r="X1043" i="2"/>
  <c r="Y1043" i="2"/>
  <c r="Z1043" i="2"/>
  <c r="AA1043" i="2"/>
  <c r="AB1043" i="2"/>
  <c r="AC1043" i="2"/>
  <c r="AD1043" i="2"/>
  <c r="AE1043" i="2"/>
  <c r="AF1043" i="2"/>
  <c r="AG1043" i="2"/>
  <c r="AH1043" i="2"/>
  <c r="AI1043" i="2"/>
  <c r="P1045" i="2"/>
  <c r="Q1045" i="2"/>
  <c r="R1045" i="2"/>
  <c r="S1045" i="2"/>
  <c r="T1045" i="2"/>
  <c r="U1045" i="2"/>
  <c r="V1045" i="2"/>
  <c r="W1045" i="2"/>
  <c r="X1045" i="2"/>
  <c r="Y1045" i="2"/>
  <c r="Z1045" i="2"/>
  <c r="AA1045" i="2"/>
  <c r="AB1045" i="2"/>
  <c r="AC1045" i="2"/>
  <c r="AD1045" i="2"/>
  <c r="AE1045" i="2"/>
  <c r="AF1045" i="2"/>
  <c r="AG1045" i="2"/>
  <c r="AH1045" i="2"/>
  <c r="AI1045" i="2"/>
  <c r="P1047" i="2"/>
  <c r="Q1047" i="2"/>
  <c r="R1047" i="2"/>
  <c r="S1047" i="2"/>
  <c r="T1047" i="2"/>
  <c r="U1047" i="2"/>
  <c r="V1047" i="2"/>
  <c r="W1047" i="2"/>
  <c r="X1047" i="2"/>
  <c r="Y1047" i="2"/>
  <c r="Z1047" i="2"/>
  <c r="AA1047" i="2"/>
  <c r="AB1047" i="2"/>
  <c r="AC1047" i="2"/>
  <c r="AD1047" i="2"/>
  <c r="AE1047" i="2"/>
  <c r="AF1047" i="2"/>
  <c r="AG1047" i="2"/>
  <c r="AH1047" i="2"/>
  <c r="AI1047" i="2"/>
  <c r="P1049" i="2"/>
  <c r="Q1049" i="2"/>
  <c r="R1049" i="2"/>
  <c r="S1049" i="2"/>
  <c r="T1049" i="2"/>
  <c r="U1049" i="2"/>
  <c r="V1049" i="2"/>
  <c r="W1049" i="2"/>
  <c r="X1049" i="2"/>
  <c r="Y1049" i="2"/>
  <c r="Z1049" i="2"/>
  <c r="AA1049" i="2"/>
  <c r="AB1049" i="2"/>
  <c r="AC1049" i="2"/>
  <c r="AD1049" i="2"/>
  <c r="AE1049" i="2"/>
  <c r="AF1049" i="2"/>
  <c r="AG1049" i="2"/>
  <c r="AH1049" i="2"/>
  <c r="AI1049" i="2"/>
  <c r="P1051" i="2"/>
  <c r="Q1051" i="2"/>
  <c r="R1051" i="2"/>
  <c r="S1051" i="2"/>
  <c r="T1051" i="2"/>
  <c r="U1051" i="2"/>
  <c r="V1051" i="2"/>
  <c r="W1051" i="2"/>
  <c r="X1051" i="2"/>
  <c r="Y1051" i="2"/>
  <c r="Z1051" i="2"/>
  <c r="AA1051" i="2"/>
  <c r="AB1051" i="2"/>
  <c r="AC1051" i="2"/>
  <c r="AD1051" i="2"/>
  <c r="AE1051" i="2"/>
  <c r="AF1051" i="2"/>
  <c r="AG1051" i="2"/>
  <c r="AH1051" i="2"/>
  <c r="AI1051" i="2"/>
  <c r="P1058" i="2" a="1"/>
  <c r="P1058" i="2" s="1"/>
  <c r="Q1058" i="2" a="1"/>
  <c r="Q1058" i="2" s="1"/>
  <c r="Q1059" i="2" s="1"/>
  <c r="Q1062" i="2" s="1"/>
  <c r="Q1064" i="2" s="1"/>
  <c r="Q1066" i="2" s="1"/>
  <c r="Q1068" i="2" s="1"/>
  <c r="Q1070" i="2" s="1"/>
  <c r="Q1072" i="2" s="1"/>
  <c r="R1058" i="2" a="1"/>
  <c r="R1058" i="2" s="1"/>
  <c r="R1059" i="2" s="1"/>
  <c r="R1062" i="2" s="1"/>
  <c r="R1064" i="2" s="1"/>
  <c r="R1066" i="2" s="1"/>
  <c r="R1068" i="2" s="1"/>
  <c r="R1070" i="2" s="1"/>
  <c r="R1072" i="2" s="1"/>
  <c r="S1058" i="2" a="1"/>
  <c r="S1058" i="2" s="1"/>
  <c r="S1059" i="2" s="1"/>
  <c r="S1062" i="2" s="1"/>
  <c r="S1064" i="2" s="1"/>
  <c r="S1066" i="2" s="1"/>
  <c r="S1068" i="2" s="1"/>
  <c r="S1070" i="2" s="1"/>
  <c r="S1072" i="2" s="1"/>
  <c r="T1058" i="2" a="1"/>
  <c r="T1058" i="2" s="1"/>
  <c r="T1059" i="2" s="1"/>
  <c r="T1062" i="2" s="1"/>
  <c r="T1064" i="2" s="1"/>
  <c r="T1066" i="2" s="1"/>
  <c r="T1068" i="2" s="1"/>
  <c r="T1070" i="2" s="1"/>
  <c r="T1072" i="2" s="1"/>
  <c r="U1058" i="2" a="1"/>
  <c r="U1058" i="2" s="1"/>
  <c r="U1059" i="2" s="1"/>
  <c r="U1062" i="2" s="1"/>
  <c r="U1064" i="2" s="1"/>
  <c r="U1066" i="2" s="1"/>
  <c r="U1068" i="2" s="1"/>
  <c r="U1070" i="2" s="1"/>
  <c r="U1072" i="2" s="1"/>
  <c r="V1058" i="2" a="1"/>
  <c r="V1058" i="2" s="1"/>
  <c r="V1059" i="2" s="1"/>
  <c r="V1062" i="2" s="1"/>
  <c r="V1064" i="2" s="1"/>
  <c r="V1066" i="2" s="1"/>
  <c r="V1068" i="2" s="1"/>
  <c r="V1070" i="2" s="1"/>
  <c r="V1072" i="2" s="1"/>
  <c r="W1058" i="2" a="1"/>
  <c r="W1058" i="2" s="1"/>
  <c r="W1059" i="2" s="1"/>
  <c r="W1062" i="2" s="1"/>
  <c r="W1064" i="2" s="1"/>
  <c r="W1066" i="2" s="1"/>
  <c r="W1068" i="2" s="1"/>
  <c r="W1070" i="2" s="1"/>
  <c r="W1072" i="2" s="1"/>
  <c r="X1058" i="2" a="1"/>
  <c r="X1058" i="2" s="1"/>
  <c r="X1059" i="2" s="1"/>
  <c r="X1062" i="2" s="1"/>
  <c r="X1064" i="2" s="1"/>
  <c r="X1066" i="2" s="1"/>
  <c r="X1068" i="2" s="1"/>
  <c r="X1070" i="2" s="1"/>
  <c r="X1072" i="2" s="1"/>
  <c r="Y1058" i="2" a="1"/>
  <c r="Y1058" i="2" s="1"/>
  <c r="Y1059" i="2" s="1"/>
  <c r="Y1062" i="2" s="1"/>
  <c r="Y1064" i="2" s="1"/>
  <c r="Y1066" i="2" s="1"/>
  <c r="Y1068" i="2" s="1"/>
  <c r="Y1070" i="2" s="1"/>
  <c r="Y1072" i="2" s="1"/>
  <c r="Z1058" i="2" a="1"/>
  <c r="Z1058" i="2" s="1"/>
  <c r="Z1059" i="2" s="1"/>
  <c r="Z1062" i="2" s="1"/>
  <c r="Z1064" i="2" s="1"/>
  <c r="Z1066" i="2" s="1"/>
  <c r="Z1068" i="2" s="1"/>
  <c r="Z1070" i="2" s="1"/>
  <c r="Z1072" i="2" s="1"/>
  <c r="AA1058" i="2" a="1"/>
  <c r="AA1058" i="2" s="1"/>
  <c r="AA1059" i="2" s="1"/>
  <c r="AA1062" i="2" s="1"/>
  <c r="AA1064" i="2" s="1"/>
  <c r="AA1066" i="2" s="1"/>
  <c r="AA1068" i="2" s="1"/>
  <c r="AA1070" i="2" s="1"/>
  <c r="AA1072" i="2" s="1"/>
  <c r="AB1058" i="2" a="1"/>
  <c r="AB1058" i="2" s="1"/>
  <c r="AB1059" i="2" s="1"/>
  <c r="AB1062" i="2" s="1"/>
  <c r="AB1064" i="2" s="1"/>
  <c r="AB1066" i="2" s="1"/>
  <c r="AB1068" i="2" s="1"/>
  <c r="AB1070" i="2" s="1"/>
  <c r="AB1072" i="2" s="1"/>
  <c r="AC1058" i="2" a="1"/>
  <c r="AC1058" i="2" s="1"/>
  <c r="AC1059" i="2" s="1"/>
  <c r="AC1062" i="2" s="1"/>
  <c r="AC1064" i="2" s="1"/>
  <c r="AC1066" i="2" s="1"/>
  <c r="AC1068" i="2" s="1"/>
  <c r="AC1070" i="2" s="1"/>
  <c r="AC1072" i="2" s="1"/>
  <c r="AD1058" i="2" a="1"/>
  <c r="AD1058" i="2" s="1"/>
  <c r="AD1059" i="2" s="1"/>
  <c r="AD1062" i="2" s="1"/>
  <c r="AD1064" i="2" s="1"/>
  <c r="AD1066" i="2" s="1"/>
  <c r="AD1068" i="2" s="1"/>
  <c r="AD1070" i="2" s="1"/>
  <c r="AD1072" i="2" s="1"/>
  <c r="AE1058" i="2" a="1"/>
  <c r="AE1058" i="2" s="1"/>
  <c r="AE1059" i="2" s="1"/>
  <c r="AE1062" i="2" s="1"/>
  <c r="AE1064" i="2" s="1"/>
  <c r="AE1066" i="2" s="1"/>
  <c r="AE1068" i="2" s="1"/>
  <c r="AE1070" i="2" s="1"/>
  <c r="AE1072" i="2" s="1"/>
  <c r="AF1058" i="2" a="1"/>
  <c r="AF1058" i="2" s="1"/>
  <c r="AF1059" i="2" s="1"/>
  <c r="AF1062" i="2" s="1"/>
  <c r="AF1064" i="2" s="1"/>
  <c r="AF1066" i="2" s="1"/>
  <c r="AF1068" i="2" s="1"/>
  <c r="AF1070" i="2" s="1"/>
  <c r="AF1072" i="2" s="1"/>
  <c r="AG1058" i="2" a="1"/>
  <c r="AG1058" i="2" s="1"/>
  <c r="AG1059" i="2" s="1"/>
  <c r="AG1062" i="2" s="1"/>
  <c r="AG1064" i="2" s="1"/>
  <c r="AG1066" i="2" s="1"/>
  <c r="AG1068" i="2" s="1"/>
  <c r="AG1070" i="2" s="1"/>
  <c r="AG1072" i="2" s="1"/>
  <c r="AH1058" i="2" a="1"/>
  <c r="AH1058" i="2" s="1"/>
  <c r="AH1059" i="2" s="1"/>
  <c r="AH1062" i="2" s="1"/>
  <c r="AH1064" i="2" s="1"/>
  <c r="AH1066" i="2" s="1"/>
  <c r="AH1068" i="2" s="1"/>
  <c r="AH1070" i="2" s="1"/>
  <c r="AH1072" i="2" s="1"/>
  <c r="AI1058" i="2" a="1"/>
  <c r="AI1058" i="2" s="1"/>
  <c r="AI1059" i="2" s="1"/>
  <c r="AI1062" i="2" s="1"/>
  <c r="AI1064" i="2" s="1"/>
  <c r="AI1066" i="2" s="1"/>
  <c r="AI1068" i="2" s="1"/>
  <c r="AI1070" i="2" s="1"/>
  <c r="AI1072" i="2" s="1"/>
  <c r="P1060" i="2"/>
  <c r="Q1060" i="2"/>
  <c r="R1060" i="2"/>
  <c r="S1060" i="2"/>
  <c r="T1060" i="2"/>
  <c r="U1060" i="2"/>
  <c r="V1060" i="2"/>
  <c r="W1060" i="2"/>
  <c r="X1060" i="2"/>
  <c r="Y1060" i="2"/>
  <c r="Z1060" i="2"/>
  <c r="AA1060" i="2"/>
  <c r="AB1060" i="2"/>
  <c r="AC1060" i="2"/>
  <c r="AD1060" i="2"/>
  <c r="AE1060" i="2"/>
  <c r="AF1060" i="2"/>
  <c r="AG1060" i="2"/>
  <c r="AH1060" i="2"/>
  <c r="AI1060" i="2"/>
  <c r="P1061" i="2"/>
  <c r="Q1061" i="2"/>
  <c r="R1061" i="2"/>
  <c r="S1061" i="2"/>
  <c r="T1061" i="2"/>
  <c r="U1061" i="2"/>
  <c r="V1061" i="2"/>
  <c r="W1061" i="2"/>
  <c r="X1061" i="2"/>
  <c r="Y1061" i="2"/>
  <c r="Z1061" i="2"/>
  <c r="AA1061" i="2"/>
  <c r="AB1061" i="2"/>
  <c r="AC1061" i="2"/>
  <c r="AD1061" i="2"/>
  <c r="AE1061" i="2"/>
  <c r="AF1061" i="2"/>
  <c r="AG1061" i="2"/>
  <c r="AH1061" i="2"/>
  <c r="AI1061" i="2"/>
  <c r="P1063" i="2"/>
  <c r="Q1063" i="2"/>
  <c r="R1063" i="2"/>
  <c r="S1063" i="2"/>
  <c r="T1063" i="2"/>
  <c r="U1063" i="2"/>
  <c r="V1063" i="2"/>
  <c r="W1063" i="2"/>
  <c r="X1063" i="2"/>
  <c r="Y1063" i="2"/>
  <c r="Z1063" i="2"/>
  <c r="AA1063" i="2"/>
  <c r="AB1063" i="2"/>
  <c r="AC1063" i="2"/>
  <c r="AD1063" i="2"/>
  <c r="AE1063" i="2"/>
  <c r="AF1063" i="2"/>
  <c r="AG1063" i="2"/>
  <c r="AH1063" i="2"/>
  <c r="AI1063" i="2"/>
  <c r="P1065" i="2"/>
  <c r="Q1065" i="2"/>
  <c r="R1065" i="2"/>
  <c r="S1065" i="2"/>
  <c r="T1065" i="2"/>
  <c r="U1065" i="2"/>
  <c r="V1065" i="2"/>
  <c r="W1065" i="2"/>
  <c r="X1065" i="2"/>
  <c r="Y1065" i="2"/>
  <c r="Z1065" i="2"/>
  <c r="AA1065" i="2"/>
  <c r="AB1065" i="2"/>
  <c r="AC1065" i="2"/>
  <c r="AD1065" i="2"/>
  <c r="AE1065" i="2"/>
  <c r="AF1065" i="2"/>
  <c r="AG1065" i="2"/>
  <c r="AH1065" i="2"/>
  <c r="AI1065" i="2"/>
  <c r="P1067" i="2"/>
  <c r="Q1067" i="2"/>
  <c r="R1067" i="2"/>
  <c r="S1067" i="2"/>
  <c r="T1067" i="2"/>
  <c r="U1067" i="2"/>
  <c r="V1067" i="2"/>
  <c r="W1067" i="2"/>
  <c r="X1067" i="2"/>
  <c r="Y1067" i="2"/>
  <c r="Z1067" i="2"/>
  <c r="AA1067" i="2"/>
  <c r="AB1067" i="2"/>
  <c r="AC1067" i="2"/>
  <c r="AD1067" i="2"/>
  <c r="AE1067" i="2"/>
  <c r="AF1067" i="2"/>
  <c r="AG1067" i="2"/>
  <c r="AH1067" i="2"/>
  <c r="AI1067" i="2"/>
  <c r="P1069" i="2"/>
  <c r="Q1069" i="2"/>
  <c r="R1069" i="2"/>
  <c r="S1069" i="2"/>
  <c r="T1069" i="2"/>
  <c r="U1069" i="2"/>
  <c r="V1069" i="2"/>
  <c r="W1069" i="2"/>
  <c r="X1069" i="2"/>
  <c r="Y1069" i="2"/>
  <c r="Z1069" i="2"/>
  <c r="AA1069" i="2"/>
  <c r="AB1069" i="2"/>
  <c r="AC1069" i="2"/>
  <c r="AD1069" i="2"/>
  <c r="AE1069" i="2"/>
  <c r="AF1069" i="2"/>
  <c r="AG1069" i="2"/>
  <c r="AH1069" i="2"/>
  <c r="AI1069" i="2"/>
  <c r="P1071" i="2"/>
  <c r="Q1071" i="2"/>
  <c r="R1071" i="2"/>
  <c r="S1071" i="2"/>
  <c r="T1071" i="2"/>
  <c r="U1071" i="2"/>
  <c r="V1071" i="2"/>
  <c r="W1071" i="2"/>
  <c r="X1071" i="2"/>
  <c r="Y1071" i="2"/>
  <c r="Z1071" i="2"/>
  <c r="AA1071" i="2"/>
  <c r="AB1071" i="2"/>
  <c r="AC1071" i="2"/>
  <c r="AD1071" i="2"/>
  <c r="AE1071" i="2"/>
  <c r="AF1071" i="2"/>
  <c r="AG1071" i="2"/>
  <c r="AH1071" i="2"/>
  <c r="AI1071" i="2"/>
  <c r="P1078" i="2" a="1"/>
  <c r="P1078" i="2" s="1"/>
  <c r="P1079" i="2" s="1"/>
  <c r="P1082" i="2" s="1"/>
  <c r="P1084" i="2" s="1"/>
  <c r="P1086" i="2" s="1"/>
  <c r="P1088" i="2" s="1"/>
  <c r="P1090" i="2" s="1"/>
  <c r="P1092" i="2" s="1"/>
  <c r="Q1078" i="2" a="1"/>
  <c r="Q1078" i="2" s="1"/>
  <c r="Q1079" i="2" s="1"/>
  <c r="Q1082" i="2" s="1"/>
  <c r="Q1084" i="2" s="1"/>
  <c r="Q1086" i="2" s="1"/>
  <c r="Q1088" i="2" s="1"/>
  <c r="Q1090" i="2" s="1"/>
  <c r="Q1092" i="2" s="1"/>
  <c r="R1078" i="2" a="1"/>
  <c r="R1078" i="2" s="1"/>
  <c r="R1079" i="2" s="1"/>
  <c r="R1082" i="2" s="1"/>
  <c r="R1084" i="2" s="1"/>
  <c r="R1086" i="2" s="1"/>
  <c r="R1088" i="2" s="1"/>
  <c r="R1090" i="2" s="1"/>
  <c r="R1092" i="2" s="1"/>
  <c r="S1078" i="2" a="1"/>
  <c r="S1078" i="2" s="1"/>
  <c r="S1079" i="2" s="1"/>
  <c r="S1082" i="2" s="1"/>
  <c r="S1084" i="2" s="1"/>
  <c r="S1086" i="2" s="1"/>
  <c r="S1088" i="2" s="1"/>
  <c r="S1090" i="2" s="1"/>
  <c r="S1092" i="2" s="1"/>
  <c r="T1078" i="2" a="1"/>
  <c r="T1078" i="2" s="1"/>
  <c r="T1079" i="2" s="1"/>
  <c r="T1082" i="2" s="1"/>
  <c r="T1084" i="2" s="1"/>
  <c r="T1086" i="2" s="1"/>
  <c r="T1088" i="2" s="1"/>
  <c r="T1090" i="2" s="1"/>
  <c r="T1092" i="2" s="1"/>
  <c r="U1078" i="2" a="1"/>
  <c r="U1078" i="2" s="1"/>
  <c r="U1079" i="2" s="1"/>
  <c r="U1082" i="2" s="1"/>
  <c r="U1084" i="2" s="1"/>
  <c r="U1086" i="2" s="1"/>
  <c r="U1088" i="2" s="1"/>
  <c r="U1090" i="2" s="1"/>
  <c r="U1092" i="2" s="1"/>
  <c r="V1078" i="2" a="1"/>
  <c r="V1078" i="2" s="1"/>
  <c r="V1079" i="2" s="1"/>
  <c r="V1082" i="2" s="1"/>
  <c r="V1084" i="2" s="1"/>
  <c r="V1086" i="2" s="1"/>
  <c r="V1088" i="2" s="1"/>
  <c r="V1090" i="2" s="1"/>
  <c r="V1092" i="2" s="1"/>
  <c r="W1078" i="2" a="1"/>
  <c r="W1078" i="2" s="1"/>
  <c r="W1079" i="2" s="1"/>
  <c r="W1082" i="2" s="1"/>
  <c r="W1084" i="2" s="1"/>
  <c r="W1086" i="2" s="1"/>
  <c r="W1088" i="2" s="1"/>
  <c r="W1090" i="2" s="1"/>
  <c r="W1092" i="2" s="1"/>
  <c r="X1078" i="2" a="1"/>
  <c r="X1078" i="2" s="1"/>
  <c r="X1079" i="2" s="1"/>
  <c r="X1082" i="2" s="1"/>
  <c r="X1084" i="2" s="1"/>
  <c r="X1086" i="2" s="1"/>
  <c r="X1088" i="2" s="1"/>
  <c r="X1090" i="2" s="1"/>
  <c r="X1092" i="2" s="1"/>
  <c r="Y1078" i="2" a="1"/>
  <c r="Y1078" i="2" s="1"/>
  <c r="Y1079" i="2" s="1"/>
  <c r="Y1082" i="2" s="1"/>
  <c r="Y1084" i="2" s="1"/>
  <c r="Y1086" i="2" s="1"/>
  <c r="Y1088" i="2" s="1"/>
  <c r="Y1090" i="2" s="1"/>
  <c r="Y1092" i="2" s="1"/>
  <c r="Z1078" i="2" a="1"/>
  <c r="Z1078" i="2" s="1"/>
  <c r="Z1079" i="2" s="1"/>
  <c r="Z1082" i="2" s="1"/>
  <c r="Z1084" i="2" s="1"/>
  <c r="Z1086" i="2" s="1"/>
  <c r="Z1088" i="2" s="1"/>
  <c r="Z1090" i="2" s="1"/>
  <c r="Z1092" i="2" s="1"/>
  <c r="AA1078" i="2" a="1"/>
  <c r="AA1078" i="2" s="1"/>
  <c r="AA1079" i="2" s="1"/>
  <c r="AA1082" i="2" s="1"/>
  <c r="AA1084" i="2" s="1"/>
  <c r="AA1086" i="2" s="1"/>
  <c r="AA1088" i="2" s="1"/>
  <c r="AA1090" i="2" s="1"/>
  <c r="AA1092" i="2" s="1"/>
  <c r="AB1078" i="2" a="1"/>
  <c r="AB1078" i="2" s="1"/>
  <c r="AB1079" i="2" s="1"/>
  <c r="AB1082" i="2" s="1"/>
  <c r="AB1084" i="2" s="1"/>
  <c r="AB1086" i="2" s="1"/>
  <c r="AB1088" i="2" s="1"/>
  <c r="AB1090" i="2" s="1"/>
  <c r="AB1092" i="2" s="1"/>
  <c r="AC1078" i="2" a="1"/>
  <c r="AC1078" i="2" s="1"/>
  <c r="AC1079" i="2" s="1"/>
  <c r="AC1082" i="2" s="1"/>
  <c r="AC1084" i="2" s="1"/>
  <c r="AC1086" i="2" s="1"/>
  <c r="AC1088" i="2" s="1"/>
  <c r="AC1090" i="2" s="1"/>
  <c r="AC1092" i="2" s="1"/>
  <c r="AD1078" i="2" a="1"/>
  <c r="AD1078" i="2" s="1"/>
  <c r="AD1079" i="2" s="1"/>
  <c r="AD1082" i="2" s="1"/>
  <c r="AD1084" i="2" s="1"/>
  <c r="AD1086" i="2" s="1"/>
  <c r="AD1088" i="2" s="1"/>
  <c r="AD1090" i="2" s="1"/>
  <c r="AD1092" i="2" s="1"/>
  <c r="AE1078" i="2" a="1"/>
  <c r="AE1078" i="2" s="1"/>
  <c r="AE1079" i="2" s="1"/>
  <c r="AE1082" i="2" s="1"/>
  <c r="AE1084" i="2" s="1"/>
  <c r="AE1086" i="2" s="1"/>
  <c r="AE1088" i="2" s="1"/>
  <c r="AE1090" i="2" s="1"/>
  <c r="AE1092" i="2" s="1"/>
  <c r="AF1078" i="2" a="1"/>
  <c r="AF1078" i="2" s="1"/>
  <c r="AF1079" i="2" s="1"/>
  <c r="AF1082" i="2" s="1"/>
  <c r="AF1084" i="2" s="1"/>
  <c r="AF1086" i="2" s="1"/>
  <c r="AF1088" i="2" s="1"/>
  <c r="AF1090" i="2" s="1"/>
  <c r="AF1092" i="2" s="1"/>
  <c r="AG1078" i="2" a="1"/>
  <c r="AG1078" i="2" s="1"/>
  <c r="AG1079" i="2" s="1"/>
  <c r="AG1082" i="2" s="1"/>
  <c r="AG1084" i="2" s="1"/>
  <c r="AG1086" i="2" s="1"/>
  <c r="AG1088" i="2" s="1"/>
  <c r="AG1090" i="2" s="1"/>
  <c r="AG1092" i="2" s="1"/>
  <c r="AH1078" i="2" a="1"/>
  <c r="AH1078" i="2" s="1"/>
  <c r="AH1079" i="2" s="1"/>
  <c r="AH1082" i="2" s="1"/>
  <c r="AH1084" i="2" s="1"/>
  <c r="AH1086" i="2" s="1"/>
  <c r="AH1088" i="2" s="1"/>
  <c r="AH1090" i="2" s="1"/>
  <c r="AH1092" i="2" s="1"/>
  <c r="AI1078" i="2" a="1"/>
  <c r="AI1078" i="2" s="1"/>
  <c r="AI1079" i="2" s="1"/>
  <c r="AI1082" i="2" s="1"/>
  <c r="AI1084" i="2" s="1"/>
  <c r="AI1086" i="2" s="1"/>
  <c r="AI1088" i="2" s="1"/>
  <c r="AI1090" i="2" s="1"/>
  <c r="AI1092" i="2" s="1"/>
  <c r="P1080" i="2"/>
  <c r="Q1080" i="2"/>
  <c r="R1080" i="2"/>
  <c r="S1080" i="2"/>
  <c r="T1080" i="2"/>
  <c r="U1080" i="2"/>
  <c r="V1080" i="2"/>
  <c r="W1080" i="2"/>
  <c r="X1080" i="2"/>
  <c r="Y1080" i="2"/>
  <c r="Z1080" i="2"/>
  <c r="AA1080" i="2"/>
  <c r="AB1080" i="2"/>
  <c r="AC1080" i="2"/>
  <c r="AD1080" i="2"/>
  <c r="AE1080" i="2"/>
  <c r="AF1080" i="2"/>
  <c r="AG1080" i="2"/>
  <c r="AH1080" i="2"/>
  <c r="AI1080" i="2"/>
  <c r="P1081" i="2"/>
  <c r="Q1081" i="2"/>
  <c r="R1081" i="2"/>
  <c r="S1081" i="2"/>
  <c r="T1081" i="2"/>
  <c r="U1081" i="2"/>
  <c r="V1081" i="2"/>
  <c r="W1081" i="2"/>
  <c r="X1081" i="2"/>
  <c r="Y1081" i="2"/>
  <c r="Z1081" i="2"/>
  <c r="AA1081" i="2"/>
  <c r="AB1081" i="2"/>
  <c r="AC1081" i="2"/>
  <c r="AD1081" i="2"/>
  <c r="AE1081" i="2"/>
  <c r="AF1081" i="2"/>
  <c r="AG1081" i="2"/>
  <c r="AH1081" i="2"/>
  <c r="AI1081" i="2"/>
  <c r="P1083" i="2"/>
  <c r="Q1083" i="2"/>
  <c r="R1083" i="2"/>
  <c r="S1083" i="2"/>
  <c r="T1083" i="2"/>
  <c r="U1083" i="2"/>
  <c r="V1083" i="2"/>
  <c r="W1083" i="2"/>
  <c r="X1083" i="2"/>
  <c r="Y1083" i="2"/>
  <c r="Z1083" i="2"/>
  <c r="AA1083" i="2"/>
  <c r="AB1083" i="2"/>
  <c r="AC1083" i="2"/>
  <c r="AD1083" i="2"/>
  <c r="AE1083" i="2"/>
  <c r="AF1083" i="2"/>
  <c r="AG1083" i="2"/>
  <c r="AH1083" i="2"/>
  <c r="AI1083" i="2"/>
  <c r="P1085" i="2"/>
  <c r="Q1085" i="2"/>
  <c r="R1085" i="2"/>
  <c r="S1085" i="2"/>
  <c r="T1085" i="2"/>
  <c r="U1085" i="2"/>
  <c r="V1085" i="2"/>
  <c r="W1085" i="2"/>
  <c r="X1085" i="2"/>
  <c r="Y1085" i="2"/>
  <c r="Z1085" i="2"/>
  <c r="AA1085" i="2"/>
  <c r="AB1085" i="2"/>
  <c r="AC1085" i="2"/>
  <c r="AD1085" i="2"/>
  <c r="AE1085" i="2"/>
  <c r="AF1085" i="2"/>
  <c r="AG1085" i="2"/>
  <c r="AH1085" i="2"/>
  <c r="AI1085" i="2"/>
  <c r="P1087" i="2"/>
  <c r="Q1087" i="2"/>
  <c r="R1087" i="2"/>
  <c r="S1087" i="2"/>
  <c r="T1087" i="2"/>
  <c r="U1087" i="2"/>
  <c r="V1087" i="2"/>
  <c r="W1087" i="2"/>
  <c r="X1087" i="2"/>
  <c r="Y1087" i="2"/>
  <c r="Z1087" i="2"/>
  <c r="AA1087" i="2"/>
  <c r="AB1087" i="2"/>
  <c r="AC1087" i="2"/>
  <c r="AD1087" i="2"/>
  <c r="AE1087" i="2"/>
  <c r="AF1087" i="2"/>
  <c r="AG1087" i="2"/>
  <c r="AH1087" i="2"/>
  <c r="AI1087" i="2"/>
  <c r="P1089" i="2"/>
  <c r="Q1089" i="2"/>
  <c r="R1089" i="2"/>
  <c r="S1089" i="2"/>
  <c r="T1089" i="2"/>
  <c r="U1089" i="2"/>
  <c r="V1089" i="2"/>
  <c r="W1089" i="2"/>
  <c r="X1089" i="2"/>
  <c r="Y1089" i="2"/>
  <c r="Z1089" i="2"/>
  <c r="AA1089" i="2"/>
  <c r="AB1089" i="2"/>
  <c r="AC1089" i="2"/>
  <c r="AD1089" i="2"/>
  <c r="AE1089" i="2"/>
  <c r="AF1089" i="2"/>
  <c r="AG1089" i="2"/>
  <c r="AH1089" i="2"/>
  <c r="AI1089" i="2"/>
  <c r="P1091" i="2"/>
  <c r="Q1091" i="2"/>
  <c r="R1091" i="2"/>
  <c r="S1091" i="2"/>
  <c r="T1091" i="2"/>
  <c r="U1091" i="2"/>
  <c r="V1091" i="2"/>
  <c r="W1091" i="2"/>
  <c r="X1091" i="2"/>
  <c r="Y1091" i="2"/>
  <c r="Z1091" i="2"/>
  <c r="AA1091" i="2"/>
  <c r="AB1091" i="2"/>
  <c r="AC1091" i="2"/>
  <c r="AD1091" i="2"/>
  <c r="AE1091" i="2"/>
  <c r="AF1091" i="2"/>
  <c r="AG1091" i="2"/>
  <c r="AH1091" i="2"/>
  <c r="AI1091" i="2"/>
  <c r="P1098" i="2" a="1"/>
  <c r="P1098" i="2" s="1"/>
  <c r="P1099" i="2" s="1"/>
  <c r="Q1098" i="2" a="1"/>
  <c r="Q1098" i="2" s="1"/>
  <c r="Q1099" i="2" s="1"/>
  <c r="Q1102" i="2" s="1"/>
  <c r="Q1104" i="2" s="1"/>
  <c r="Q1106" i="2" s="1"/>
  <c r="Q1108" i="2" s="1"/>
  <c r="Q1110" i="2" s="1"/>
  <c r="Q1112" i="2" s="1"/>
  <c r="R1098" i="2" a="1"/>
  <c r="R1098" i="2" s="1"/>
  <c r="R1099" i="2" s="1"/>
  <c r="S1098" i="2" a="1"/>
  <c r="S1098" i="2" s="1"/>
  <c r="S1099" i="2" s="1"/>
  <c r="S1102" i="2" s="1"/>
  <c r="S1104" i="2" s="1"/>
  <c r="S1106" i="2" s="1"/>
  <c r="S1108" i="2" s="1"/>
  <c r="S1110" i="2" s="1"/>
  <c r="S1112" i="2" s="1"/>
  <c r="T1098" i="2" a="1"/>
  <c r="T1098" i="2" s="1"/>
  <c r="T1099" i="2" s="1"/>
  <c r="T1102" i="2" s="1"/>
  <c r="T1104" i="2" s="1"/>
  <c r="T1106" i="2" s="1"/>
  <c r="T1108" i="2" s="1"/>
  <c r="T1110" i="2" s="1"/>
  <c r="T1112" i="2" s="1"/>
  <c r="U1098" i="2" a="1"/>
  <c r="U1098" i="2" s="1"/>
  <c r="U1099" i="2" s="1"/>
  <c r="U1102" i="2" s="1"/>
  <c r="U1104" i="2" s="1"/>
  <c r="U1106" i="2" s="1"/>
  <c r="U1108" i="2" s="1"/>
  <c r="U1110" i="2" s="1"/>
  <c r="U1112" i="2" s="1"/>
  <c r="V1098" i="2" a="1"/>
  <c r="V1098" i="2" s="1"/>
  <c r="V1099" i="2" s="1"/>
  <c r="V1102" i="2" s="1"/>
  <c r="V1104" i="2" s="1"/>
  <c r="V1106" i="2" s="1"/>
  <c r="V1108" i="2" s="1"/>
  <c r="V1110" i="2" s="1"/>
  <c r="V1112" i="2" s="1"/>
  <c r="W1098" i="2" a="1"/>
  <c r="W1098" i="2" s="1"/>
  <c r="X1098" i="2" a="1"/>
  <c r="X1098" i="2" s="1"/>
  <c r="X1099" i="2" s="1"/>
  <c r="X1102" i="2" s="1"/>
  <c r="X1104" i="2" s="1"/>
  <c r="X1106" i="2" s="1"/>
  <c r="X1108" i="2" s="1"/>
  <c r="X1110" i="2" s="1"/>
  <c r="X1112" i="2" s="1"/>
  <c r="Y1098" i="2" a="1"/>
  <c r="Y1098" i="2" s="1"/>
  <c r="Y1099" i="2" s="1"/>
  <c r="Y1102" i="2" s="1"/>
  <c r="Y1104" i="2" s="1"/>
  <c r="Y1106" i="2" s="1"/>
  <c r="Y1108" i="2" s="1"/>
  <c r="Y1110" i="2" s="1"/>
  <c r="Y1112" i="2" s="1"/>
  <c r="Z1098" i="2" a="1"/>
  <c r="Z1098" i="2" s="1"/>
  <c r="Z1099" i="2" s="1"/>
  <c r="Z1102" i="2" s="1"/>
  <c r="Z1104" i="2" s="1"/>
  <c r="Z1106" i="2" s="1"/>
  <c r="Z1108" i="2" s="1"/>
  <c r="Z1110" i="2" s="1"/>
  <c r="Z1112" i="2" s="1"/>
  <c r="AA1098" i="2" a="1"/>
  <c r="AA1098" i="2" s="1"/>
  <c r="AA1099" i="2" s="1"/>
  <c r="AA1102" i="2" s="1"/>
  <c r="AA1104" i="2" s="1"/>
  <c r="AA1106" i="2" s="1"/>
  <c r="AA1108" i="2" s="1"/>
  <c r="AA1110" i="2" s="1"/>
  <c r="AA1112" i="2" s="1"/>
  <c r="AB1098" i="2" a="1"/>
  <c r="AB1098" i="2" s="1"/>
  <c r="AB1099" i="2" s="1"/>
  <c r="AB1102" i="2" s="1"/>
  <c r="AB1104" i="2" s="1"/>
  <c r="AB1106" i="2" s="1"/>
  <c r="AB1108" i="2" s="1"/>
  <c r="AB1110" i="2" s="1"/>
  <c r="AB1112" i="2" s="1"/>
  <c r="AC1098" i="2" a="1"/>
  <c r="AC1098" i="2" s="1"/>
  <c r="AC1099" i="2" s="1"/>
  <c r="AC1102" i="2" s="1"/>
  <c r="AC1104" i="2" s="1"/>
  <c r="AC1106" i="2" s="1"/>
  <c r="AC1108" i="2" s="1"/>
  <c r="AC1110" i="2" s="1"/>
  <c r="AC1112" i="2" s="1"/>
  <c r="AD1098" i="2" a="1"/>
  <c r="AD1098" i="2" s="1"/>
  <c r="AD1099" i="2" s="1"/>
  <c r="AD1102" i="2" s="1"/>
  <c r="AD1104" i="2" s="1"/>
  <c r="AD1106" i="2" s="1"/>
  <c r="AD1108" i="2" s="1"/>
  <c r="AD1110" i="2" s="1"/>
  <c r="AD1112" i="2" s="1"/>
  <c r="AE1098" i="2" a="1"/>
  <c r="AE1098" i="2" s="1"/>
  <c r="AE1099" i="2" s="1"/>
  <c r="AE1102" i="2" s="1"/>
  <c r="AE1104" i="2" s="1"/>
  <c r="AE1106" i="2" s="1"/>
  <c r="AE1108" i="2" s="1"/>
  <c r="AE1110" i="2" s="1"/>
  <c r="AE1112" i="2" s="1"/>
  <c r="AF1098" i="2" a="1"/>
  <c r="AF1098" i="2" s="1"/>
  <c r="AF1099" i="2" s="1"/>
  <c r="AF1102" i="2" s="1"/>
  <c r="AF1104" i="2" s="1"/>
  <c r="AF1106" i="2" s="1"/>
  <c r="AF1108" i="2" s="1"/>
  <c r="AF1110" i="2" s="1"/>
  <c r="AF1112" i="2" s="1"/>
  <c r="AG1098" i="2" a="1"/>
  <c r="AG1098" i="2" s="1"/>
  <c r="AG1099" i="2" s="1"/>
  <c r="AG1102" i="2" s="1"/>
  <c r="AG1104" i="2" s="1"/>
  <c r="AG1106" i="2" s="1"/>
  <c r="AG1108" i="2" s="1"/>
  <c r="AG1110" i="2" s="1"/>
  <c r="AG1112" i="2" s="1"/>
  <c r="AH1098" i="2" a="1"/>
  <c r="AH1098" i="2" s="1"/>
  <c r="AH1099" i="2" s="1"/>
  <c r="AH1102" i="2" s="1"/>
  <c r="AH1104" i="2" s="1"/>
  <c r="AH1106" i="2" s="1"/>
  <c r="AH1108" i="2" s="1"/>
  <c r="AH1110" i="2" s="1"/>
  <c r="AH1112" i="2" s="1"/>
  <c r="AI1098" i="2" a="1"/>
  <c r="AI1098" i="2" s="1"/>
  <c r="AI1099" i="2" s="1"/>
  <c r="AI1102" i="2" s="1"/>
  <c r="AI1104" i="2" s="1"/>
  <c r="AI1106" i="2" s="1"/>
  <c r="AI1108" i="2" s="1"/>
  <c r="AI1110" i="2" s="1"/>
  <c r="AI1112" i="2" s="1"/>
  <c r="P1100" i="2"/>
  <c r="Q1100" i="2"/>
  <c r="R1100" i="2"/>
  <c r="S1100" i="2"/>
  <c r="T1100" i="2"/>
  <c r="U1100" i="2"/>
  <c r="V1100" i="2"/>
  <c r="W1100" i="2"/>
  <c r="X1100" i="2"/>
  <c r="Y1100" i="2"/>
  <c r="Z1100" i="2"/>
  <c r="AA1100" i="2"/>
  <c r="AB1100" i="2"/>
  <c r="AC1100" i="2"/>
  <c r="AD1100" i="2"/>
  <c r="AE1100" i="2"/>
  <c r="AF1100" i="2"/>
  <c r="AG1100" i="2"/>
  <c r="AH1100" i="2"/>
  <c r="AI1100" i="2"/>
  <c r="P1101" i="2"/>
  <c r="Q1101" i="2"/>
  <c r="R1101" i="2"/>
  <c r="S1101" i="2"/>
  <c r="T1101" i="2"/>
  <c r="U1101" i="2"/>
  <c r="V1101" i="2"/>
  <c r="W1101" i="2"/>
  <c r="X1101" i="2"/>
  <c r="Y1101" i="2"/>
  <c r="Z1101" i="2"/>
  <c r="AA1101" i="2"/>
  <c r="AB1101" i="2"/>
  <c r="AC1101" i="2"/>
  <c r="AD1101" i="2"/>
  <c r="AE1101" i="2"/>
  <c r="AF1101" i="2"/>
  <c r="AG1101" i="2"/>
  <c r="AH1101" i="2"/>
  <c r="AI1101" i="2"/>
  <c r="P1103" i="2"/>
  <c r="Q1103" i="2"/>
  <c r="R1103" i="2"/>
  <c r="S1103" i="2"/>
  <c r="T1103" i="2"/>
  <c r="U1103" i="2"/>
  <c r="V1103" i="2"/>
  <c r="W1103" i="2"/>
  <c r="X1103" i="2"/>
  <c r="Y1103" i="2"/>
  <c r="Z1103" i="2"/>
  <c r="AA1103" i="2"/>
  <c r="AB1103" i="2"/>
  <c r="AC1103" i="2"/>
  <c r="AD1103" i="2"/>
  <c r="AE1103" i="2"/>
  <c r="AF1103" i="2"/>
  <c r="AG1103" i="2"/>
  <c r="AH1103" i="2"/>
  <c r="AI1103" i="2"/>
  <c r="P1105" i="2"/>
  <c r="Q1105" i="2"/>
  <c r="R1105" i="2"/>
  <c r="S1105" i="2"/>
  <c r="T1105" i="2"/>
  <c r="U1105" i="2"/>
  <c r="V1105" i="2"/>
  <c r="W1105" i="2"/>
  <c r="X1105" i="2"/>
  <c r="Y1105" i="2"/>
  <c r="Z1105" i="2"/>
  <c r="AA1105" i="2"/>
  <c r="AB1105" i="2"/>
  <c r="AC1105" i="2"/>
  <c r="AD1105" i="2"/>
  <c r="AE1105" i="2"/>
  <c r="AF1105" i="2"/>
  <c r="AG1105" i="2"/>
  <c r="AH1105" i="2"/>
  <c r="AI1105" i="2"/>
  <c r="P1107" i="2"/>
  <c r="Q1107" i="2"/>
  <c r="R1107" i="2"/>
  <c r="S1107" i="2"/>
  <c r="T1107" i="2"/>
  <c r="U1107" i="2"/>
  <c r="V1107" i="2"/>
  <c r="W1107" i="2"/>
  <c r="X1107" i="2"/>
  <c r="Y1107" i="2"/>
  <c r="Z1107" i="2"/>
  <c r="AA1107" i="2"/>
  <c r="AB1107" i="2"/>
  <c r="AC1107" i="2"/>
  <c r="AD1107" i="2"/>
  <c r="AE1107" i="2"/>
  <c r="AF1107" i="2"/>
  <c r="AG1107" i="2"/>
  <c r="AH1107" i="2"/>
  <c r="AI1107" i="2"/>
  <c r="P1109" i="2"/>
  <c r="Q1109" i="2"/>
  <c r="R1109" i="2"/>
  <c r="S1109" i="2"/>
  <c r="T1109" i="2"/>
  <c r="U1109" i="2"/>
  <c r="V1109" i="2"/>
  <c r="W1109" i="2"/>
  <c r="X1109" i="2"/>
  <c r="Y1109" i="2"/>
  <c r="Z1109" i="2"/>
  <c r="AA1109" i="2"/>
  <c r="AB1109" i="2"/>
  <c r="AC1109" i="2"/>
  <c r="AD1109" i="2"/>
  <c r="AE1109" i="2"/>
  <c r="AF1109" i="2"/>
  <c r="AG1109" i="2"/>
  <c r="AH1109" i="2"/>
  <c r="AI1109" i="2"/>
  <c r="P1111" i="2"/>
  <c r="Q1111" i="2"/>
  <c r="R1111" i="2"/>
  <c r="S1111" i="2"/>
  <c r="T1111" i="2"/>
  <c r="U1111" i="2"/>
  <c r="V1111" i="2"/>
  <c r="W1111" i="2"/>
  <c r="X1111" i="2"/>
  <c r="Y1111" i="2"/>
  <c r="Z1111" i="2"/>
  <c r="AA1111" i="2"/>
  <c r="AB1111" i="2"/>
  <c r="AC1111" i="2"/>
  <c r="AD1111" i="2"/>
  <c r="AE1111" i="2"/>
  <c r="AF1111" i="2"/>
  <c r="AG1111" i="2"/>
  <c r="AH1111" i="2"/>
  <c r="AI1111" i="2"/>
  <c r="P1118" i="2" a="1"/>
  <c r="P1118" i="2" s="1"/>
  <c r="Q1118" i="2" a="1"/>
  <c r="Q1118" i="2" s="1"/>
  <c r="Q1119" i="2" s="1"/>
  <c r="Q1122" i="2" s="1"/>
  <c r="Q1124" i="2" s="1"/>
  <c r="Q1126" i="2" s="1"/>
  <c r="Q1128" i="2" s="1"/>
  <c r="Q1130" i="2" s="1"/>
  <c r="Q1132" i="2" s="1"/>
  <c r="R1118" i="2" a="1"/>
  <c r="R1118" i="2" s="1"/>
  <c r="R1119" i="2" s="1"/>
  <c r="R1122" i="2" s="1"/>
  <c r="R1124" i="2" s="1"/>
  <c r="R1126" i="2" s="1"/>
  <c r="R1128" i="2" s="1"/>
  <c r="R1130" i="2" s="1"/>
  <c r="R1132" i="2" s="1"/>
  <c r="S1118" i="2" a="1"/>
  <c r="S1118" i="2" s="1"/>
  <c r="S1119" i="2" s="1"/>
  <c r="S1122" i="2" s="1"/>
  <c r="S1124" i="2" s="1"/>
  <c r="S1126" i="2" s="1"/>
  <c r="S1128" i="2" s="1"/>
  <c r="S1130" i="2" s="1"/>
  <c r="S1132" i="2" s="1"/>
  <c r="T1118" i="2" a="1"/>
  <c r="T1118" i="2" s="1"/>
  <c r="T1119" i="2" s="1"/>
  <c r="T1122" i="2" s="1"/>
  <c r="T1124" i="2" s="1"/>
  <c r="T1126" i="2" s="1"/>
  <c r="T1128" i="2" s="1"/>
  <c r="T1130" i="2" s="1"/>
  <c r="T1132" i="2" s="1"/>
  <c r="U1118" i="2" a="1"/>
  <c r="U1118" i="2" s="1"/>
  <c r="U1119" i="2" s="1"/>
  <c r="U1122" i="2" s="1"/>
  <c r="U1124" i="2" s="1"/>
  <c r="U1126" i="2" s="1"/>
  <c r="U1128" i="2" s="1"/>
  <c r="U1130" i="2" s="1"/>
  <c r="U1132" i="2" s="1"/>
  <c r="V1118" i="2" a="1"/>
  <c r="V1118" i="2" s="1"/>
  <c r="V1119" i="2" s="1"/>
  <c r="V1122" i="2" s="1"/>
  <c r="V1124" i="2" s="1"/>
  <c r="V1126" i="2" s="1"/>
  <c r="V1128" i="2" s="1"/>
  <c r="V1130" i="2" s="1"/>
  <c r="V1132" i="2" s="1"/>
  <c r="W1118" i="2" a="1"/>
  <c r="W1118" i="2" s="1"/>
  <c r="W1119" i="2" s="1"/>
  <c r="W1122" i="2" s="1"/>
  <c r="W1124" i="2" s="1"/>
  <c r="W1126" i="2" s="1"/>
  <c r="W1128" i="2" s="1"/>
  <c r="W1130" i="2" s="1"/>
  <c r="W1132" i="2" s="1"/>
  <c r="X1118" i="2" a="1"/>
  <c r="X1118" i="2" s="1"/>
  <c r="X1119" i="2" s="1"/>
  <c r="X1122" i="2" s="1"/>
  <c r="X1124" i="2" s="1"/>
  <c r="X1126" i="2" s="1"/>
  <c r="X1128" i="2" s="1"/>
  <c r="X1130" i="2" s="1"/>
  <c r="X1132" i="2" s="1"/>
  <c r="Y1118" i="2" a="1"/>
  <c r="Y1118" i="2" s="1"/>
  <c r="Y1119" i="2" s="1"/>
  <c r="Y1122" i="2" s="1"/>
  <c r="Y1124" i="2" s="1"/>
  <c r="Y1126" i="2" s="1"/>
  <c r="Y1128" i="2" s="1"/>
  <c r="Y1130" i="2" s="1"/>
  <c r="Y1132" i="2" s="1"/>
  <c r="Z1118" i="2" a="1"/>
  <c r="Z1118" i="2" s="1"/>
  <c r="Z1119" i="2" s="1"/>
  <c r="Z1122" i="2" s="1"/>
  <c r="Z1124" i="2" s="1"/>
  <c r="Z1126" i="2" s="1"/>
  <c r="Z1128" i="2" s="1"/>
  <c r="Z1130" i="2" s="1"/>
  <c r="Z1132" i="2" s="1"/>
  <c r="AA1118" i="2" a="1"/>
  <c r="AA1118" i="2" s="1"/>
  <c r="AA1119" i="2" s="1"/>
  <c r="AA1122" i="2" s="1"/>
  <c r="AA1124" i="2" s="1"/>
  <c r="AA1126" i="2" s="1"/>
  <c r="AA1128" i="2" s="1"/>
  <c r="AA1130" i="2" s="1"/>
  <c r="AA1132" i="2" s="1"/>
  <c r="AB1118" i="2" a="1"/>
  <c r="AB1118" i="2" s="1"/>
  <c r="AB1119" i="2" s="1"/>
  <c r="AB1122" i="2" s="1"/>
  <c r="AB1124" i="2" s="1"/>
  <c r="AB1126" i="2" s="1"/>
  <c r="AB1128" i="2" s="1"/>
  <c r="AB1130" i="2" s="1"/>
  <c r="AB1132" i="2" s="1"/>
  <c r="AC1118" i="2" a="1"/>
  <c r="AC1118" i="2" s="1"/>
  <c r="AC1119" i="2" s="1"/>
  <c r="AC1122" i="2" s="1"/>
  <c r="AC1124" i="2" s="1"/>
  <c r="AC1126" i="2" s="1"/>
  <c r="AC1128" i="2" s="1"/>
  <c r="AC1130" i="2" s="1"/>
  <c r="AC1132" i="2" s="1"/>
  <c r="AD1118" i="2" a="1"/>
  <c r="AD1118" i="2" s="1"/>
  <c r="AD1119" i="2" s="1"/>
  <c r="AD1122" i="2" s="1"/>
  <c r="AD1124" i="2" s="1"/>
  <c r="AD1126" i="2" s="1"/>
  <c r="AD1128" i="2" s="1"/>
  <c r="AD1130" i="2" s="1"/>
  <c r="AD1132" i="2" s="1"/>
  <c r="AE1118" i="2" a="1"/>
  <c r="AE1118" i="2" s="1"/>
  <c r="AE1119" i="2" s="1"/>
  <c r="AE1122" i="2" s="1"/>
  <c r="AE1124" i="2" s="1"/>
  <c r="AE1126" i="2" s="1"/>
  <c r="AE1128" i="2" s="1"/>
  <c r="AE1130" i="2" s="1"/>
  <c r="AE1132" i="2" s="1"/>
  <c r="AF1118" i="2" a="1"/>
  <c r="AF1118" i="2" s="1"/>
  <c r="AF1119" i="2" s="1"/>
  <c r="AF1122" i="2" s="1"/>
  <c r="AF1124" i="2" s="1"/>
  <c r="AF1126" i="2" s="1"/>
  <c r="AF1128" i="2" s="1"/>
  <c r="AF1130" i="2" s="1"/>
  <c r="AF1132" i="2" s="1"/>
  <c r="AG1118" i="2" a="1"/>
  <c r="AG1118" i="2" s="1"/>
  <c r="AG1119" i="2" s="1"/>
  <c r="AG1122" i="2" s="1"/>
  <c r="AG1124" i="2" s="1"/>
  <c r="AG1126" i="2" s="1"/>
  <c r="AG1128" i="2" s="1"/>
  <c r="AG1130" i="2" s="1"/>
  <c r="AG1132" i="2" s="1"/>
  <c r="AH1118" i="2" a="1"/>
  <c r="AH1118" i="2" s="1"/>
  <c r="AH1119" i="2" s="1"/>
  <c r="AH1122" i="2" s="1"/>
  <c r="AH1124" i="2" s="1"/>
  <c r="AH1126" i="2" s="1"/>
  <c r="AH1128" i="2" s="1"/>
  <c r="AH1130" i="2" s="1"/>
  <c r="AH1132" i="2" s="1"/>
  <c r="AI1118" i="2" a="1"/>
  <c r="AI1118" i="2" s="1"/>
  <c r="AI1119" i="2" s="1"/>
  <c r="AI1122" i="2" s="1"/>
  <c r="AI1124" i="2" s="1"/>
  <c r="AI1126" i="2" s="1"/>
  <c r="AI1128" i="2" s="1"/>
  <c r="AI1130" i="2" s="1"/>
  <c r="AI1132" i="2" s="1"/>
  <c r="P1120" i="2"/>
  <c r="Q1120" i="2"/>
  <c r="R1120" i="2"/>
  <c r="S1120" i="2"/>
  <c r="T1120" i="2"/>
  <c r="U1120" i="2"/>
  <c r="V1120" i="2"/>
  <c r="W1120" i="2"/>
  <c r="X1120" i="2"/>
  <c r="Y1120" i="2"/>
  <c r="Z1120" i="2"/>
  <c r="AA1120" i="2"/>
  <c r="AB1120" i="2"/>
  <c r="AC1120" i="2"/>
  <c r="AD1120" i="2"/>
  <c r="AE1120" i="2"/>
  <c r="AF1120" i="2"/>
  <c r="AG1120" i="2"/>
  <c r="AH1120" i="2"/>
  <c r="AI1120" i="2"/>
  <c r="P1121" i="2"/>
  <c r="Q1121" i="2"/>
  <c r="R1121" i="2"/>
  <c r="S1121" i="2"/>
  <c r="T1121" i="2"/>
  <c r="U1121" i="2"/>
  <c r="V1121" i="2"/>
  <c r="W1121" i="2"/>
  <c r="X1121" i="2"/>
  <c r="Y1121" i="2"/>
  <c r="Z1121" i="2"/>
  <c r="AA1121" i="2"/>
  <c r="AB1121" i="2"/>
  <c r="AC1121" i="2"/>
  <c r="AD1121" i="2"/>
  <c r="AE1121" i="2"/>
  <c r="AF1121" i="2"/>
  <c r="AG1121" i="2"/>
  <c r="AH1121" i="2"/>
  <c r="AI1121" i="2"/>
  <c r="P1123" i="2"/>
  <c r="Q1123" i="2"/>
  <c r="R1123" i="2"/>
  <c r="S1123" i="2"/>
  <c r="T1123" i="2"/>
  <c r="U1123" i="2"/>
  <c r="V1123" i="2"/>
  <c r="W1123" i="2"/>
  <c r="X1123" i="2"/>
  <c r="Y1123" i="2"/>
  <c r="Z1123" i="2"/>
  <c r="AA1123" i="2"/>
  <c r="AB1123" i="2"/>
  <c r="AC1123" i="2"/>
  <c r="AD1123" i="2"/>
  <c r="AE1123" i="2"/>
  <c r="AF1123" i="2"/>
  <c r="AG1123" i="2"/>
  <c r="AH1123" i="2"/>
  <c r="AI1123" i="2"/>
  <c r="P1125" i="2"/>
  <c r="Q1125" i="2"/>
  <c r="R1125" i="2"/>
  <c r="S1125" i="2"/>
  <c r="T1125" i="2"/>
  <c r="U1125" i="2"/>
  <c r="V1125" i="2"/>
  <c r="W1125" i="2"/>
  <c r="X1125" i="2"/>
  <c r="Y1125" i="2"/>
  <c r="Z1125" i="2"/>
  <c r="AA1125" i="2"/>
  <c r="AB1125" i="2"/>
  <c r="AC1125" i="2"/>
  <c r="AD1125" i="2"/>
  <c r="AE1125" i="2"/>
  <c r="AF1125" i="2"/>
  <c r="AG1125" i="2"/>
  <c r="AH1125" i="2"/>
  <c r="AI1125" i="2"/>
  <c r="P1127" i="2"/>
  <c r="Q1127" i="2"/>
  <c r="R1127" i="2"/>
  <c r="S1127" i="2"/>
  <c r="T1127" i="2"/>
  <c r="U1127" i="2"/>
  <c r="V1127" i="2"/>
  <c r="W1127" i="2"/>
  <c r="X1127" i="2"/>
  <c r="Y1127" i="2"/>
  <c r="Z1127" i="2"/>
  <c r="AA1127" i="2"/>
  <c r="AB1127" i="2"/>
  <c r="AC1127" i="2"/>
  <c r="AD1127" i="2"/>
  <c r="AE1127" i="2"/>
  <c r="AF1127" i="2"/>
  <c r="AG1127" i="2"/>
  <c r="AH1127" i="2"/>
  <c r="AI1127" i="2"/>
  <c r="P1129" i="2"/>
  <c r="Q1129" i="2"/>
  <c r="R1129" i="2"/>
  <c r="S1129" i="2"/>
  <c r="T1129" i="2"/>
  <c r="U1129" i="2"/>
  <c r="V1129" i="2"/>
  <c r="W1129" i="2"/>
  <c r="X1129" i="2"/>
  <c r="Y1129" i="2"/>
  <c r="Z1129" i="2"/>
  <c r="AA1129" i="2"/>
  <c r="AB1129" i="2"/>
  <c r="AC1129" i="2"/>
  <c r="AD1129" i="2"/>
  <c r="AE1129" i="2"/>
  <c r="AF1129" i="2"/>
  <c r="AG1129" i="2"/>
  <c r="AH1129" i="2"/>
  <c r="AI1129" i="2"/>
  <c r="P1131" i="2"/>
  <c r="Q1131" i="2"/>
  <c r="R1131" i="2"/>
  <c r="S1131" i="2"/>
  <c r="T1131" i="2"/>
  <c r="U1131" i="2"/>
  <c r="V1131" i="2"/>
  <c r="W1131" i="2"/>
  <c r="X1131" i="2"/>
  <c r="Y1131" i="2"/>
  <c r="Z1131" i="2"/>
  <c r="AA1131" i="2"/>
  <c r="AB1131" i="2"/>
  <c r="AC1131" i="2"/>
  <c r="AD1131" i="2"/>
  <c r="AE1131" i="2"/>
  <c r="AF1131" i="2"/>
  <c r="AG1131" i="2"/>
  <c r="AH1131" i="2"/>
  <c r="AI1131" i="2"/>
  <c r="P1138" i="2" a="1"/>
  <c r="P1138" i="2" s="1"/>
  <c r="P1139" i="2" s="1"/>
  <c r="P1142" i="2" s="1"/>
  <c r="P1144" i="2" s="1"/>
  <c r="P1146" i="2" s="1"/>
  <c r="P1148" i="2" s="1"/>
  <c r="P1150" i="2" s="1"/>
  <c r="P1152" i="2" s="1"/>
  <c r="Q1138" i="2" a="1"/>
  <c r="Q1138" i="2" s="1"/>
  <c r="Q1139" i="2" s="1"/>
  <c r="R1138" i="2" a="1"/>
  <c r="R1138" i="2" s="1"/>
  <c r="R1139" i="2" s="1"/>
  <c r="R1142" i="2" s="1"/>
  <c r="R1144" i="2" s="1"/>
  <c r="R1146" i="2" s="1"/>
  <c r="R1148" i="2" s="1"/>
  <c r="R1150" i="2" s="1"/>
  <c r="R1152" i="2" s="1"/>
  <c r="S1138" i="2" a="1"/>
  <c r="S1138" i="2" s="1"/>
  <c r="S1139" i="2" s="1"/>
  <c r="S1142" i="2" s="1"/>
  <c r="S1144" i="2" s="1"/>
  <c r="S1146" i="2" s="1"/>
  <c r="S1148" i="2" s="1"/>
  <c r="S1150" i="2" s="1"/>
  <c r="S1152" i="2" s="1"/>
  <c r="T1138" i="2" a="1"/>
  <c r="T1138" i="2" s="1"/>
  <c r="T1139" i="2" s="1"/>
  <c r="T1142" i="2" s="1"/>
  <c r="T1144" i="2" s="1"/>
  <c r="T1146" i="2" s="1"/>
  <c r="T1148" i="2" s="1"/>
  <c r="T1150" i="2" s="1"/>
  <c r="T1152" i="2" s="1"/>
  <c r="U1138" i="2" a="1"/>
  <c r="U1138" i="2" s="1"/>
  <c r="U1139" i="2" s="1"/>
  <c r="U1142" i="2" s="1"/>
  <c r="U1144" i="2" s="1"/>
  <c r="U1146" i="2" s="1"/>
  <c r="U1148" i="2" s="1"/>
  <c r="U1150" i="2" s="1"/>
  <c r="U1152" i="2" s="1"/>
  <c r="V1138" i="2" a="1"/>
  <c r="V1138" i="2" s="1"/>
  <c r="V1139" i="2" s="1"/>
  <c r="V1142" i="2" s="1"/>
  <c r="V1144" i="2" s="1"/>
  <c r="V1146" i="2" s="1"/>
  <c r="V1148" i="2" s="1"/>
  <c r="V1150" i="2" s="1"/>
  <c r="V1152" i="2" s="1"/>
  <c r="W1138" i="2" a="1"/>
  <c r="W1138" i="2" s="1"/>
  <c r="W1139" i="2" s="1"/>
  <c r="W1142" i="2" s="1"/>
  <c r="W1144" i="2" s="1"/>
  <c r="W1146" i="2" s="1"/>
  <c r="W1148" i="2" s="1"/>
  <c r="W1150" i="2" s="1"/>
  <c r="W1152" i="2" s="1"/>
  <c r="X1138" i="2" a="1"/>
  <c r="X1138" i="2" s="1"/>
  <c r="X1139" i="2" s="1"/>
  <c r="X1142" i="2" s="1"/>
  <c r="X1144" i="2" s="1"/>
  <c r="X1146" i="2" s="1"/>
  <c r="X1148" i="2" s="1"/>
  <c r="X1150" i="2" s="1"/>
  <c r="X1152" i="2" s="1"/>
  <c r="Y1138" i="2" a="1"/>
  <c r="Y1138" i="2" s="1"/>
  <c r="Z1138" i="2" a="1"/>
  <c r="Z1138" i="2" s="1"/>
  <c r="Z1139" i="2" s="1"/>
  <c r="Z1142" i="2" s="1"/>
  <c r="Z1144" i="2" s="1"/>
  <c r="Z1146" i="2" s="1"/>
  <c r="Z1148" i="2" s="1"/>
  <c r="Z1150" i="2" s="1"/>
  <c r="Z1152" i="2" s="1"/>
  <c r="AA1138" i="2" a="1"/>
  <c r="AA1138" i="2" s="1"/>
  <c r="AA1139" i="2" s="1"/>
  <c r="AA1142" i="2" s="1"/>
  <c r="AA1144" i="2" s="1"/>
  <c r="AA1146" i="2" s="1"/>
  <c r="AA1148" i="2" s="1"/>
  <c r="AA1150" i="2" s="1"/>
  <c r="AA1152" i="2" s="1"/>
  <c r="AB1138" i="2" a="1"/>
  <c r="AB1138" i="2" s="1"/>
  <c r="AB1139" i="2" s="1"/>
  <c r="AB1142" i="2" s="1"/>
  <c r="AB1144" i="2" s="1"/>
  <c r="AB1146" i="2" s="1"/>
  <c r="AB1148" i="2" s="1"/>
  <c r="AB1150" i="2" s="1"/>
  <c r="AB1152" i="2" s="1"/>
  <c r="AC1138" i="2" a="1"/>
  <c r="AC1138" i="2" s="1"/>
  <c r="AC1139" i="2" s="1"/>
  <c r="AC1142" i="2" s="1"/>
  <c r="AC1144" i="2" s="1"/>
  <c r="AC1146" i="2" s="1"/>
  <c r="AC1148" i="2" s="1"/>
  <c r="AC1150" i="2" s="1"/>
  <c r="AC1152" i="2" s="1"/>
  <c r="AD1138" i="2" a="1"/>
  <c r="AD1138" i="2" s="1"/>
  <c r="AD1139" i="2" s="1"/>
  <c r="AD1142" i="2" s="1"/>
  <c r="AD1144" i="2" s="1"/>
  <c r="AD1146" i="2" s="1"/>
  <c r="AD1148" i="2" s="1"/>
  <c r="AD1150" i="2" s="1"/>
  <c r="AD1152" i="2" s="1"/>
  <c r="AE1138" i="2" a="1"/>
  <c r="AE1138" i="2" s="1"/>
  <c r="AE1139" i="2" s="1"/>
  <c r="AE1142" i="2" s="1"/>
  <c r="AE1144" i="2" s="1"/>
  <c r="AE1146" i="2" s="1"/>
  <c r="AE1148" i="2" s="1"/>
  <c r="AE1150" i="2" s="1"/>
  <c r="AE1152" i="2" s="1"/>
  <c r="AF1138" i="2" a="1"/>
  <c r="AF1138" i="2" s="1"/>
  <c r="AF1139" i="2" s="1"/>
  <c r="AF1142" i="2" s="1"/>
  <c r="AF1144" i="2" s="1"/>
  <c r="AF1146" i="2" s="1"/>
  <c r="AF1148" i="2" s="1"/>
  <c r="AF1150" i="2" s="1"/>
  <c r="AF1152" i="2" s="1"/>
  <c r="AG1138" i="2" a="1"/>
  <c r="AG1138" i="2" s="1"/>
  <c r="AG1139" i="2" s="1"/>
  <c r="AG1142" i="2" s="1"/>
  <c r="AG1144" i="2" s="1"/>
  <c r="AG1146" i="2" s="1"/>
  <c r="AG1148" i="2" s="1"/>
  <c r="AG1150" i="2" s="1"/>
  <c r="AG1152" i="2" s="1"/>
  <c r="AH1138" i="2" a="1"/>
  <c r="AH1138" i="2" s="1"/>
  <c r="AH1139" i="2" s="1"/>
  <c r="AH1142" i="2" s="1"/>
  <c r="AH1144" i="2" s="1"/>
  <c r="AH1146" i="2" s="1"/>
  <c r="AH1148" i="2" s="1"/>
  <c r="AH1150" i="2" s="1"/>
  <c r="AH1152" i="2" s="1"/>
  <c r="AI1138" i="2" a="1"/>
  <c r="AI1138" i="2" s="1"/>
  <c r="AI1139" i="2" s="1"/>
  <c r="AI1142" i="2" s="1"/>
  <c r="AI1144" i="2" s="1"/>
  <c r="AI1146" i="2" s="1"/>
  <c r="AI1148" i="2" s="1"/>
  <c r="AI1150" i="2" s="1"/>
  <c r="AI1152" i="2" s="1"/>
  <c r="P1140" i="2"/>
  <c r="Q1140" i="2"/>
  <c r="R1140" i="2"/>
  <c r="S1140" i="2"/>
  <c r="T1140" i="2"/>
  <c r="U1140" i="2"/>
  <c r="V1140" i="2"/>
  <c r="W1140" i="2"/>
  <c r="X1140" i="2"/>
  <c r="Y1140" i="2"/>
  <c r="Z1140" i="2"/>
  <c r="AA1140" i="2"/>
  <c r="AB1140" i="2"/>
  <c r="AC1140" i="2"/>
  <c r="AD1140" i="2"/>
  <c r="AE1140" i="2"/>
  <c r="AF1140" i="2"/>
  <c r="AG1140" i="2"/>
  <c r="AH1140" i="2"/>
  <c r="AI1140" i="2"/>
  <c r="P1141" i="2"/>
  <c r="Q1141" i="2"/>
  <c r="R1141" i="2"/>
  <c r="S1141" i="2"/>
  <c r="T1141" i="2"/>
  <c r="U1141" i="2"/>
  <c r="V1141" i="2"/>
  <c r="W1141" i="2"/>
  <c r="X1141" i="2"/>
  <c r="Y1141" i="2"/>
  <c r="Z1141" i="2"/>
  <c r="AA1141" i="2"/>
  <c r="AB1141" i="2"/>
  <c r="AC1141" i="2"/>
  <c r="AD1141" i="2"/>
  <c r="AE1141" i="2"/>
  <c r="AF1141" i="2"/>
  <c r="AG1141" i="2"/>
  <c r="AH1141" i="2"/>
  <c r="AI1141" i="2"/>
  <c r="P1143" i="2"/>
  <c r="Q1143" i="2"/>
  <c r="R1143" i="2"/>
  <c r="S1143" i="2"/>
  <c r="T1143" i="2"/>
  <c r="U1143" i="2"/>
  <c r="V1143" i="2"/>
  <c r="W1143" i="2"/>
  <c r="X1143" i="2"/>
  <c r="Y1143" i="2"/>
  <c r="Z1143" i="2"/>
  <c r="AA1143" i="2"/>
  <c r="AB1143" i="2"/>
  <c r="AC1143" i="2"/>
  <c r="AD1143" i="2"/>
  <c r="AE1143" i="2"/>
  <c r="AF1143" i="2"/>
  <c r="AG1143" i="2"/>
  <c r="AH1143" i="2"/>
  <c r="AI1143" i="2"/>
  <c r="P1145" i="2"/>
  <c r="Q1145" i="2"/>
  <c r="R1145" i="2"/>
  <c r="S1145" i="2"/>
  <c r="T1145" i="2"/>
  <c r="U1145" i="2"/>
  <c r="V1145" i="2"/>
  <c r="W1145" i="2"/>
  <c r="X1145" i="2"/>
  <c r="Y1145" i="2"/>
  <c r="Z1145" i="2"/>
  <c r="AA1145" i="2"/>
  <c r="AB1145" i="2"/>
  <c r="AC1145" i="2"/>
  <c r="AD1145" i="2"/>
  <c r="AE1145" i="2"/>
  <c r="AF1145" i="2"/>
  <c r="AG1145" i="2"/>
  <c r="AH1145" i="2"/>
  <c r="AI1145" i="2"/>
  <c r="P1147" i="2"/>
  <c r="Q1147" i="2"/>
  <c r="R1147" i="2"/>
  <c r="S1147" i="2"/>
  <c r="T1147" i="2"/>
  <c r="U1147" i="2"/>
  <c r="V1147" i="2"/>
  <c r="W1147" i="2"/>
  <c r="X1147" i="2"/>
  <c r="Y1147" i="2"/>
  <c r="Z1147" i="2"/>
  <c r="AA1147" i="2"/>
  <c r="AB1147" i="2"/>
  <c r="AC1147" i="2"/>
  <c r="AD1147" i="2"/>
  <c r="AE1147" i="2"/>
  <c r="AF1147" i="2"/>
  <c r="AG1147" i="2"/>
  <c r="AH1147" i="2"/>
  <c r="AI1147" i="2"/>
  <c r="P1149" i="2"/>
  <c r="Q1149" i="2"/>
  <c r="R1149" i="2"/>
  <c r="S1149" i="2"/>
  <c r="T1149" i="2"/>
  <c r="U1149" i="2"/>
  <c r="V1149" i="2"/>
  <c r="W1149" i="2"/>
  <c r="X1149" i="2"/>
  <c r="Y1149" i="2"/>
  <c r="Z1149" i="2"/>
  <c r="AA1149" i="2"/>
  <c r="AB1149" i="2"/>
  <c r="AC1149" i="2"/>
  <c r="AD1149" i="2"/>
  <c r="AE1149" i="2"/>
  <c r="AF1149" i="2"/>
  <c r="AG1149" i="2"/>
  <c r="AH1149" i="2"/>
  <c r="AI1149" i="2"/>
  <c r="P1151" i="2"/>
  <c r="Q1151" i="2"/>
  <c r="R1151" i="2"/>
  <c r="S1151" i="2"/>
  <c r="T1151" i="2"/>
  <c r="U1151" i="2"/>
  <c r="V1151" i="2"/>
  <c r="W1151" i="2"/>
  <c r="X1151" i="2"/>
  <c r="Y1151" i="2"/>
  <c r="Z1151" i="2"/>
  <c r="AA1151" i="2"/>
  <c r="AB1151" i="2"/>
  <c r="AC1151" i="2"/>
  <c r="AD1151" i="2"/>
  <c r="AE1151" i="2"/>
  <c r="AF1151" i="2"/>
  <c r="AG1151" i="2"/>
  <c r="AH1151" i="2"/>
  <c r="AI1151" i="2"/>
  <c r="P1158" i="2" a="1"/>
  <c r="P1158" i="2" s="1"/>
  <c r="Q1158" i="2" a="1"/>
  <c r="Q1158" i="2" s="1"/>
  <c r="Q1159" i="2" s="1"/>
  <c r="Q1162" i="2" s="1"/>
  <c r="Q1164" i="2" s="1"/>
  <c r="Q1166" i="2" s="1"/>
  <c r="Q1168" i="2" s="1"/>
  <c r="Q1170" i="2" s="1"/>
  <c r="Q1172" i="2" s="1"/>
  <c r="R1158" i="2" a="1"/>
  <c r="R1158" i="2" s="1"/>
  <c r="R1159" i="2" s="1"/>
  <c r="R1162" i="2" s="1"/>
  <c r="R1164" i="2" s="1"/>
  <c r="R1166" i="2" s="1"/>
  <c r="R1168" i="2" s="1"/>
  <c r="R1170" i="2" s="1"/>
  <c r="R1172" i="2" s="1"/>
  <c r="S1158" i="2" a="1"/>
  <c r="S1158" i="2" s="1"/>
  <c r="S1159" i="2" s="1"/>
  <c r="S1162" i="2" s="1"/>
  <c r="S1164" i="2" s="1"/>
  <c r="S1166" i="2" s="1"/>
  <c r="S1168" i="2" s="1"/>
  <c r="S1170" i="2" s="1"/>
  <c r="S1172" i="2" s="1"/>
  <c r="T1158" i="2" a="1"/>
  <c r="T1158" i="2" s="1"/>
  <c r="T1159" i="2" s="1"/>
  <c r="T1162" i="2" s="1"/>
  <c r="T1164" i="2" s="1"/>
  <c r="T1166" i="2" s="1"/>
  <c r="T1168" i="2" s="1"/>
  <c r="T1170" i="2" s="1"/>
  <c r="T1172" i="2" s="1"/>
  <c r="U1158" i="2" a="1"/>
  <c r="U1158" i="2" s="1"/>
  <c r="U1159" i="2" s="1"/>
  <c r="U1162" i="2" s="1"/>
  <c r="U1164" i="2" s="1"/>
  <c r="U1166" i="2" s="1"/>
  <c r="U1168" i="2" s="1"/>
  <c r="U1170" i="2" s="1"/>
  <c r="U1172" i="2" s="1"/>
  <c r="V1158" i="2" a="1"/>
  <c r="V1158" i="2" s="1"/>
  <c r="V1159" i="2" s="1"/>
  <c r="V1162" i="2" s="1"/>
  <c r="V1164" i="2" s="1"/>
  <c r="V1166" i="2" s="1"/>
  <c r="V1168" i="2" s="1"/>
  <c r="V1170" i="2" s="1"/>
  <c r="V1172" i="2" s="1"/>
  <c r="W1158" i="2" a="1"/>
  <c r="W1158" i="2" s="1"/>
  <c r="W1159" i="2" s="1"/>
  <c r="W1162" i="2" s="1"/>
  <c r="W1164" i="2" s="1"/>
  <c r="W1166" i="2" s="1"/>
  <c r="W1168" i="2" s="1"/>
  <c r="W1170" i="2" s="1"/>
  <c r="W1172" i="2" s="1"/>
  <c r="X1158" i="2" a="1"/>
  <c r="X1158" i="2" s="1"/>
  <c r="X1159" i="2" s="1"/>
  <c r="X1162" i="2" s="1"/>
  <c r="X1164" i="2" s="1"/>
  <c r="X1166" i="2" s="1"/>
  <c r="X1168" i="2" s="1"/>
  <c r="X1170" i="2" s="1"/>
  <c r="X1172" i="2" s="1"/>
  <c r="Y1158" i="2" a="1"/>
  <c r="Y1158" i="2" s="1"/>
  <c r="Y1159" i="2" s="1"/>
  <c r="Y1162" i="2" s="1"/>
  <c r="Y1164" i="2" s="1"/>
  <c r="Y1166" i="2" s="1"/>
  <c r="Y1168" i="2" s="1"/>
  <c r="Y1170" i="2" s="1"/>
  <c r="Y1172" i="2" s="1"/>
  <c r="Z1158" i="2" a="1"/>
  <c r="Z1158" i="2" s="1"/>
  <c r="Z1159" i="2" s="1"/>
  <c r="Z1162" i="2" s="1"/>
  <c r="Z1164" i="2" s="1"/>
  <c r="Z1166" i="2" s="1"/>
  <c r="Z1168" i="2" s="1"/>
  <c r="Z1170" i="2" s="1"/>
  <c r="Z1172" i="2" s="1"/>
  <c r="AA1158" i="2" a="1"/>
  <c r="AA1158" i="2" s="1"/>
  <c r="AA1159" i="2" s="1"/>
  <c r="AA1162" i="2" s="1"/>
  <c r="AA1164" i="2" s="1"/>
  <c r="AA1166" i="2" s="1"/>
  <c r="AA1168" i="2" s="1"/>
  <c r="AA1170" i="2" s="1"/>
  <c r="AA1172" i="2" s="1"/>
  <c r="AB1158" i="2" a="1"/>
  <c r="AB1158" i="2" s="1"/>
  <c r="AB1159" i="2" s="1"/>
  <c r="AB1162" i="2" s="1"/>
  <c r="AB1164" i="2" s="1"/>
  <c r="AB1166" i="2" s="1"/>
  <c r="AB1168" i="2" s="1"/>
  <c r="AB1170" i="2" s="1"/>
  <c r="AB1172" i="2" s="1"/>
  <c r="AC1158" i="2" a="1"/>
  <c r="AC1158" i="2" s="1"/>
  <c r="AC1159" i="2" s="1"/>
  <c r="AC1162" i="2" s="1"/>
  <c r="AC1164" i="2" s="1"/>
  <c r="AC1166" i="2" s="1"/>
  <c r="AC1168" i="2" s="1"/>
  <c r="AC1170" i="2" s="1"/>
  <c r="AC1172" i="2" s="1"/>
  <c r="AD1158" i="2" a="1"/>
  <c r="AD1158" i="2" s="1"/>
  <c r="AD1159" i="2" s="1"/>
  <c r="AD1162" i="2" s="1"/>
  <c r="AD1164" i="2" s="1"/>
  <c r="AD1166" i="2" s="1"/>
  <c r="AD1168" i="2" s="1"/>
  <c r="AD1170" i="2" s="1"/>
  <c r="AD1172" i="2" s="1"/>
  <c r="AE1158" i="2" a="1"/>
  <c r="AE1158" i="2" s="1"/>
  <c r="AE1159" i="2" s="1"/>
  <c r="AE1162" i="2" s="1"/>
  <c r="AE1164" i="2" s="1"/>
  <c r="AE1166" i="2" s="1"/>
  <c r="AE1168" i="2" s="1"/>
  <c r="AE1170" i="2" s="1"/>
  <c r="AE1172" i="2" s="1"/>
  <c r="AF1158" i="2" a="1"/>
  <c r="AF1158" i="2" s="1"/>
  <c r="AF1159" i="2" s="1"/>
  <c r="AF1162" i="2" s="1"/>
  <c r="AF1164" i="2" s="1"/>
  <c r="AF1166" i="2" s="1"/>
  <c r="AF1168" i="2" s="1"/>
  <c r="AF1170" i="2" s="1"/>
  <c r="AF1172" i="2" s="1"/>
  <c r="AG1158" i="2" a="1"/>
  <c r="AG1158" i="2" s="1"/>
  <c r="AG1159" i="2" s="1"/>
  <c r="AG1162" i="2" s="1"/>
  <c r="AG1164" i="2" s="1"/>
  <c r="AG1166" i="2" s="1"/>
  <c r="AG1168" i="2" s="1"/>
  <c r="AG1170" i="2" s="1"/>
  <c r="AG1172" i="2" s="1"/>
  <c r="AH1158" i="2" a="1"/>
  <c r="AH1158" i="2" s="1"/>
  <c r="AH1159" i="2" s="1"/>
  <c r="AH1162" i="2" s="1"/>
  <c r="AH1164" i="2" s="1"/>
  <c r="AH1166" i="2" s="1"/>
  <c r="AH1168" i="2" s="1"/>
  <c r="AH1170" i="2" s="1"/>
  <c r="AH1172" i="2" s="1"/>
  <c r="AI1158" i="2" a="1"/>
  <c r="AI1158" i="2" s="1"/>
  <c r="AI1159" i="2" s="1"/>
  <c r="AI1162" i="2" s="1"/>
  <c r="AI1164" i="2" s="1"/>
  <c r="AI1166" i="2" s="1"/>
  <c r="AI1168" i="2" s="1"/>
  <c r="AI1170" i="2" s="1"/>
  <c r="AI1172" i="2" s="1"/>
  <c r="P1160" i="2"/>
  <c r="Q1160" i="2"/>
  <c r="R1160" i="2"/>
  <c r="S1160" i="2"/>
  <c r="T1160" i="2"/>
  <c r="U1160" i="2"/>
  <c r="V1160" i="2"/>
  <c r="W1160" i="2"/>
  <c r="X1160" i="2"/>
  <c r="Y1160" i="2"/>
  <c r="Z1160" i="2"/>
  <c r="AA1160" i="2"/>
  <c r="AB1160" i="2"/>
  <c r="AC1160" i="2"/>
  <c r="AD1160" i="2"/>
  <c r="AE1160" i="2"/>
  <c r="AF1160" i="2"/>
  <c r="AG1160" i="2"/>
  <c r="AH1160" i="2"/>
  <c r="AI1160" i="2"/>
  <c r="P1161" i="2"/>
  <c r="Q1161" i="2"/>
  <c r="R1161" i="2"/>
  <c r="S1161" i="2"/>
  <c r="T1161" i="2"/>
  <c r="U1161" i="2"/>
  <c r="V1161" i="2"/>
  <c r="W1161" i="2"/>
  <c r="X1161" i="2"/>
  <c r="Y1161" i="2"/>
  <c r="Z1161" i="2"/>
  <c r="AA1161" i="2"/>
  <c r="AB1161" i="2"/>
  <c r="AC1161" i="2"/>
  <c r="AD1161" i="2"/>
  <c r="AE1161" i="2"/>
  <c r="AF1161" i="2"/>
  <c r="AG1161" i="2"/>
  <c r="AH1161" i="2"/>
  <c r="AI1161" i="2"/>
  <c r="P1163" i="2"/>
  <c r="Q1163" i="2"/>
  <c r="R1163" i="2"/>
  <c r="S1163" i="2"/>
  <c r="T1163" i="2"/>
  <c r="U1163" i="2"/>
  <c r="V1163" i="2"/>
  <c r="W1163" i="2"/>
  <c r="X1163" i="2"/>
  <c r="Y1163" i="2"/>
  <c r="Z1163" i="2"/>
  <c r="AA1163" i="2"/>
  <c r="AB1163" i="2"/>
  <c r="AC1163" i="2"/>
  <c r="AD1163" i="2"/>
  <c r="AE1163" i="2"/>
  <c r="AF1163" i="2"/>
  <c r="AG1163" i="2"/>
  <c r="AH1163" i="2"/>
  <c r="AI1163" i="2"/>
  <c r="P1165" i="2"/>
  <c r="Q1165" i="2"/>
  <c r="R1165" i="2"/>
  <c r="S1165" i="2"/>
  <c r="T1165" i="2"/>
  <c r="U1165" i="2"/>
  <c r="V1165" i="2"/>
  <c r="W1165" i="2"/>
  <c r="X1165" i="2"/>
  <c r="Y1165" i="2"/>
  <c r="Z1165" i="2"/>
  <c r="AA1165" i="2"/>
  <c r="AB1165" i="2"/>
  <c r="AC1165" i="2"/>
  <c r="AD1165" i="2"/>
  <c r="AE1165" i="2"/>
  <c r="AF1165" i="2"/>
  <c r="AG1165" i="2"/>
  <c r="AH1165" i="2"/>
  <c r="AI1165" i="2"/>
  <c r="P1167" i="2"/>
  <c r="Q1167" i="2"/>
  <c r="R1167" i="2"/>
  <c r="S1167" i="2"/>
  <c r="T1167" i="2"/>
  <c r="U1167" i="2"/>
  <c r="V1167" i="2"/>
  <c r="W1167" i="2"/>
  <c r="X1167" i="2"/>
  <c r="Y1167" i="2"/>
  <c r="Z1167" i="2"/>
  <c r="AA1167" i="2"/>
  <c r="AB1167" i="2"/>
  <c r="AC1167" i="2"/>
  <c r="AD1167" i="2"/>
  <c r="AE1167" i="2"/>
  <c r="AF1167" i="2"/>
  <c r="AG1167" i="2"/>
  <c r="AH1167" i="2"/>
  <c r="AI1167" i="2"/>
  <c r="P1169" i="2"/>
  <c r="Q1169" i="2"/>
  <c r="R1169" i="2"/>
  <c r="S1169" i="2"/>
  <c r="T1169" i="2"/>
  <c r="U1169" i="2"/>
  <c r="V1169" i="2"/>
  <c r="W1169" i="2"/>
  <c r="X1169" i="2"/>
  <c r="Y1169" i="2"/>
  <c r="Z1169" i="2"/>
  <c r="AA1169" i="2"/>
  <c r="AB1169" i="2"/>
  <c r="AC1169" i="2"/>
  <c r="AD1169" i="2"/>
  <c r="AE1169" i="2"/>
  <c r="AF1169" i="2"/>
  <c r="AG1169" i="2"/>
  <c r="AH1169" i="2"/>
  <c r="AI1169" i="2"/>
  <c r="P1171" i="2"/>
  <c r="Q1171" i="2"/>
  <c r="R1171" i="2"/>
  <c r="S1171" i="2"/>
  <c r="T1171" i="2"/>
  <c r="U1171" i="2"/>
  <c r="V1171" i="2"/>
  <c r="W1171" i="2"/>
  <c r="X1171" i="2"/>
  <c r="Y1171" i="2"/>
  <c r="Z1171" i="2"/>
  <c r="AA1171" i="2"/>
  <c r="AB1171" i="2"/>
  <c r="AC1171" i="2"/>
  <c r="AD1171" i="2"/>
  <c r="AE1171" i="2"/>
  <c r="AF1171" i="2"/>
  <c r="AG1171" i="2"/>
  <c r="AH1171" i="2"/>
  <c r="AI1171" i="2"/>
  <c r="P1178" i="2" a="1"/>
  <c r="P1178" i="2" s="1"/>
  <c r="Q1178" i="2" a="1"/>
  <c r="Q1178" i="2" s="1"/>
  <c r="Q1179" i="2" s="1"/>
  <c r="Q1182" i="2" s="1"/>
  <c r="Q1184" i="2" s="1"/>
  <c r="Q1186" i="2" s="1"/>
  <c r="Q1188" i="2" s="1"/>
  <c r="Q1190" i="2" s="1"/>
  <c r="Q1192" i="2" s="1"/>
  <c r="R1178" i="2" a="1"/>
  <c r="R1178" i="2" s="1"/>
  <c r="R1179" i="2" s="1"/>
  <c r="R1182" i="2" s="1"/>
  <c r="R1184" i="2" s="1"/>
  <c r="R1186" i="2" s="1"/>
  <c r="R1188" i="2" s="1"/>
  <c r="R1190" i="2" s="1"/>
  <c r="R1192" i="2" s="1"/>
  <c r="S1178" i="2" a="1"/>
  <c r="S1178" i="2" s="1"/>
  <c r="S1179" i="2" s="1"/>
  <c r="S1182" i="2" s="1"/>
  <c r="S1184" i="2" s="1"/>
  <c r="S1186" i="2" s="1"/>
  <c r="S1188" i="2" s="1"/>
  <c r="S1190" i="2" s="1"/>
  <c r="S1192" i="2" s="1"/>
  <c r="T1178" i="2" a="1"/>
  <c r="T1178" i="2" s="1"/>
  <c r="T1179" i="2" s="1"/>
  <c r="T1182" i="2" s="1"/>
  <c r="T1184" i="2" s="1"/>
  <c r="T1186" i="2" s="1"/>
  <c r="T1188" i="2" s="1"/>
  <c r="T1190" i="2" s="1"/>
  <c r="T1192" i="2" s="1"/>
  <c r="U1178" i="2" a="1"/>
  <c r="U1178" i="2" s="1"/>
  <c r="U1179" i="2" s="1"/>
  <c r="U1182" i="2" s="1"/>
  <c r="U1184" i="2" s="1"/>
  <c r="U1186" i="2" s="1"/>
  <c r="U1188" i="2" s="1"/>
  <c r="U1190" i="2" s="1"/>
  <c r="U1192" i="2" s="1"/>
  <c r="V1178" i="2" a="1"/>
  <c r="V1178" i="2" s="1"/>
  <c r="V1179" i="2" s="1"/>
  <c r="V1182" i="2" s="1"/>
  <c r="V1184" i="2" s="1"/>
  <c r="V1186" i="2" s="1"/>
  <c r="V1188" i="2" s="1"/>
  <c r="V1190" i="2" s="1"/>
  <c r="V1192" i="2" s="1"/>
  <c r="W1178" i="2" a="1"/>
  <c r="W1178" i="2" s="1"/>
  <c r="W1179" i="2" s="1"/>
  <c r="W1182" i="2" s="1"/>
  <c r="W1184" i="2" s="1"/>
  <c r="W1186" i="2" s="1"/>
  <c r="W1188" i="2" s="1"/>
  <c r="W1190" i="2" s="1"/>
  <c r="W1192" i="2" s="1"/>
  <c r="X1178" i="2" a="1"/>
  <c r="X1178" i="2" s="1"/>
  <c r="X1179" i="2" s="1"/>
  <c r="X1182" i="2" s="1"/>
  <c r="X1184" i="2" s="1"/>
  <c r="X1186" i="2" s="1"/>
  <c r="X1188" i="2" s="1"/>
  <c r="X1190" i="2" s="1"/>
  <c r="X1192" i="2" s="1"/>
  <c r="Y1178" i="2" a="1"/>
  <c r="Y1178" i="2" s="1"/>
  <c r="Y1179" i="2" s="1"/>
  <c r="Y1182" i="2" s="1"/>
  <c r="Y1184" i="2" s="1"/>
  <c r="Y1186" i="2" s="1"/>
  <c r="Y1188" i="2" s="1"/>
  <c r="Y1190" i="2" s="1"/>
  <c r="Y1192" i="2" s="1"/>
  <c r="Z1178" i="2" a="1"/>
  <c r="Z1178" i="2" s="1"/>
  <c r="Z1179" i="2" s="1"/>
  <c r="Z1182" i="2" s="1"/>
  <c r="Z1184" i="2" s="1"/>
  <c r="Z1186" i="2" s="1"/>
  <c r="Z1188" i="2" s="1"/>
  <c r="Z1190" i="2" s="1"/>
  <c r="Z1192" i="2" s="1"/>
  <c r="AA1178" i="2" a="1"/>
  <c r="AA1178" i="2" s="1"/>
  <c r="AA1179" i="2" s="1"/>
  <c r="AA1182" i="2" s="1"/>
  <c r="AA1184" i="2" s="1"/>
  <c r="AA1186" i="2" s="1"/>
  <c r="AA1188" i="2" s="1"/>
  <c r="AA1190" i="2" s="1"/>
  <c r="AA1192" i="2" s="1"/>
  <c r="AB1178" i="2" a="1"/>
  <c r="AB1178" i="2" s="1"/>
  <c r="AB1179" i="2" s="1"/>
  <c r="AB1182" i="2" s="1"/>
  <c r="AB1184" i="2" s="1"/>
  <c r="AB1186" i="2" s="1"/>
  <c r="AB1188" i="2" s="1"/>
  <c r="AB1190" i="2" s="1"/>
  <c r="AB1192" i="2" s="1"/>
  <c r="AC1178" i="2" a="1"/>
  <c r="AC1178" i="2" s="1"/>
  <c r="AC1179" i="2" s="1"/>
  <c r="AC1182" i="2" s="1"/>
  <c r="AC1184" i="2" s="1"/>
  <c r="AC1186" i="2" s="1"/>
  <c r="AC1188" i="2" s="1"/>
  <c r="AC1190" i="2" s="1"/>
  <c r="AC1192" i="2" s="1"/>
  <c r="AD1178" i="2" a="1"/>
  <c r="AD1178" i="2" s="1"/>
  <c r="AD1179" i="2" s="1"/>
  <c r="AD1182" i="2" s="1"/>
  <c r="AD1184" i="2" s="1"/>
  <c r="AD1186" i="2" s="1"/>
  <c r="AD1188" i="2" s="1"/>
  <c r="AD1190" i="2" s="1"/>
  <c r="AD1192" i="2" s="1"/>
  <c r="AE1178" i="2" a="1"/>
  <c r="AE1178" i="2" s="1"/>
  <c r="AE1179" i="2" s="1"/>
  <c r="AE1182" i="2" s="1"/>
  <c r="AE1184" i="2" s="1"/>
  <c r="AE1186" i="2" s="1"/>
  <c r="AE1188" i="2" s="1"/>
  <c r="AE1190" i="2" s="1"/>
  <c r="AE1192" i="2" s="1"/>
  <c r="AF1178" i="2" a="1"/>
  <c r="AF1178" i="2" s="1"/>
  <c r="AF1179" i="2" s="1"/>
  <c r="AF1182" i="2" s="1"/>
  <c r="AF1184" i="2" s="1"/>
  <c r="AF1186" i="2" s="1"/>
  <c r="AF1188" i="2" s="1"/>
  <c r="AF1190" i="2" s="1"/>
  <c r="AF1192" i="2" s="1"/>
  <c r="AG1178" i="2" a="1"/>
  <c r="AG1178" i="2" s="1"/>
  <c r="AG1179" i="2" s="1"/>
  <c r="AG1182" i="2" s="1"/>
  <c r="AG1184" i="2" s="1"/>
  <c r="AG1186" i="2" s="1"/>
  <c r="AG1188" i="2" s="1"/>
  <c r="AG1190" i="2" s="1"/>
  <c r="AG1192" i="2" s="1"/>
  <c r="AH1178" i="2" a="1"/>
  <c r="AH1178" i="2" s="1"/>
  <c r="AH1179" i="2" s="1"/>
  <c r="AH1182" i="2" s="1"/>
  <c r="AH1184" i="2" s="1"/>
  <c r="AH1186" i="2" s="1"/>
  <c r="AH1188" i="2" s="1"/>
  <c r="AH1190" i="2" s="1"/>
  <c r="AH1192" i="2" s="1"/>
  <c r="AI1178" i="2" a="1"/>
  <c r="AI1178" i="2" s="1"/>
  <c r="AI1179" i="2" s="1"/>
  <c r="AI1182" i="2" s="1"/>
  <c r="AI1184" i="2" s="1"/>
  <c r="AI1186" i="2" s="1"/>
  <c r="AI1188" i="2" s="1"/>
  <c r="AI1190" i="2" s="1"/>
  <c r="AI1192" i="2" s="1"/>
  <c r="P1180" i="2"/>
  <c r="Q1180" i="2"/>
  <c r="R1180" i="2"/>
  <c r="S1180" i="2"/>
  <c r="T1180" i="2"/>
  <c r="U1180" i="2"/>
  <c r="V1180" i="2"/>
  <c r="W1180" i="2"/>
  <c r="X1180" i="2"/>
  <c r="Y1180" i="2"/>
  <c r="Z1180" i="2"/>
  <c r="AA1180" i="2"/>
  <c r="AB1180" i="2"/>
  <c r="AC1180" i="2"/>
  <c r="AD1180" i="2"/>
  <c r="AE1180" i="2"/>
  <c r="AF1180" i="2"/>
  <c r="AG1180" i="2"/>
  <c r="AH1180" i="2"/>
  <c r="AI1180" i="2"/>
  <c r="P1181" i="2"/>
  <c r="Q1181" i="2"/>
  <c r="R1181" i="2"/>
  <c r="S1181" i="2"/>
  <c r="T1181" i="2"/>
  <c r="U1181" i="2"/>
  <c r="V1181" i="2"/>
  <c r="W1181" i="2"/>
  <c r="X1181" i="2"/>
  <c r="Y1181" i="2"/>
  <c r="Z1181" i="2"/>
  <c r="AA1181" i="2"/>
  <c r="AB1181" i="2"/>
  <c r="AC1181" i="2"/>
  <c r="AD1181" i="2"/>
  <c r="AE1181" i="2"/>
  <c r="AF1181" i="2"/>
  <c r="AG1181" i="2"/>
  <c r="AH1181" i="2"/>
  <c r="AI1181" i="2"/>
  <c r="P1183" i="2"/>
  <c r="Q1183" i="2"/>
  <c r="R1183" i="2"/>
  <c r="S1183" i="2"/>
  <c r="T1183" i="2"/>
  <c r="U1183" i="2"/>
  <c r="V1183" i="2"/>
  <c r="W1183" i="2"/>
  <c r="X1183" i="2"/>
  <c r="Y1183" i="2"/>
  <c r="Z1183" i="2"/>
  <c r="AA1183" i="2"/>
  <c r="AB1183" i="2"/>
  <c r="AC1183" i="2"/>
  <c r="AD1183" i="2"/>
  <c r="AE1183" i="2"/>
  <c r="AF1183" i="2"/>
  <c r="AG1183" i="2"/>
  <c r="AH1183" i="2"/>
  <c r="AI1183" i="2"/>
  <c r="P1185" i="2"/>
  <c r="Q1185" i="2"/>
  <c r="R1185" i="2"/>
  <c r="S1185" i="2"/>
  <c r="T1185" i="2"/>
  <c r="U1185" i="2"/>
  <c r="V1185" i="2"/>
  <c r="W1185" i="2"/>
  <c r="X1185" i="2"/>
  <c r="Y1185" i="2"/>
  <c r="Z1185" i="2"/>
  <c r="AA1185" i="2"/>
  <c r="AB1185" i="2"/>
  <c r="AC1185" i="2"/>
  <c r="AD1185" i="2"/>
  <c r="AE1185" i="2"/>
  <c r="AF1185" i="2"/>
  <c r="AG1185" i="2"/>
  <c r="AH1185" i="2"/>
  <c r="AI1185" i="2"/>
  <c r="P1187" i="2"/>
  <c r="Q1187" i="2"/>
  <c r="R1187" i="2"/>
  <c r="S1187" i="2"/>
  <c r="T1187" i="2"/>
  <c r="U1187" i="2"/>
  <c r="V1187" i="2"/>
  <c r="W1187" i="2"/>
  <c r="X1187" i="2"/>
  <c r="Y1187" i="2"/>
  <c r="Z1187" i="2"/>
  <c r="AA1187" i="2"/>
  <c r="AB1187" i="2"/>
  <c r="AC1187" i="2"/>
  <c r="AD1187" i="2"/>
  <c r="AE1187" i="2"/>
  <c r="AF1187" i="2"/>
  <c r="AG1187" i="2"/>
  <c r="AH1187" i="2"/>
  <c r="AI1187" i="2"/>
  <c r="P1189" i="2"/>
  <c r="Q1189" i="2"/>
  <c r="R1189" i="2"/>
  <c r="S1189" i="2"/>
  <c r="T1189" i="2"/>
  <c r="U1189" i="2"/>
  <c r="V1189" i="2"/>
  <c r="W1189" i="2"/>
  <c r="X1189" i="2"/>
  <c r="Y1189" i="2"/>
  <c r="Z1189" i="2"/>
  <c r="AA1189" i="2"/>
  <c r="AB1189" i="2"/>
  <c r="AC1189" i="2"/>
  <c r="AD1189" i="2"/>
  <c r="AE1189" i="2"/>
  <c r="AF1189" i="2"/>
  <c r="AG1189" i="2"/>
  <c r="AH1189" i="2"/>
  <c r="AI1189" i="2"/>
  <c r="P1191" i="2"/>
  <c r="Q1191" i="2"/>
  <c r="R1191" i="2"/>
  <c r="S1191" i="2"/>
  <c r="T1191" i="2"/>
  <c r="U1191" i="2"/>
  <c r="V1191" i="2"/>
  <c r="W1191" i="2"/>
  <c r="X1191" i="2"/>
  <c r="Y1191" i="2"/>
  <c r="Z1191" i="2"/>
  <c r="AA1191" i="2"/>
  <c r="AB1191" i="2"/>
  <c r="AC1191" i="2"/>
  <c r="AD1191" i="2"/>
  <c r="AE1191" i="2"/>
  <c r="AF1191" i="2"/>
  <c r="AG1191" i="2"/>
  <c r="AH1191" i="2"/>
  <c r="AI1191" i="2"/>
  <c r="P1198" i="2" a="1"/>
  <c r="P1198" i="2" s="1"/>
  <c r="Q1198" i="2" a="1"/>
  <c r="Q1198" i="2" s="1"/>
  <c r="Q1199" i="2" s="1"/>
  <c r="Q1202" i="2" s="1"/>
  <c r="Q1204" i="2" s="1"/>
  <c r="Q1206" i="2" s="1"/>
  <c r="Q1208" i="2" s="1"/>
  <c r="Q1210" i="2" s="1"/>
  <c r="Q1212" i="2" s="1"/>
  <c r="R1198" i="2" a="1"/>
  <c r="R1198" i="2" s="1"/>
  <c r="R1199" i="2" s="1"/>
  <c r="R1202" i="2" s="1"/>
  <c r="R1204" i="2" s="1"/>
  <c r="R1206" i="2" s="1"/>
  <c r="R1208" i="2" s="1"/>
  <c r="R1210" i="2" s="1"/>
  <c r="R1212" i="2" s="1"/>
  <c r="S1198" i="2" a="1"/>
  <c r="S1198" i="2" s="1"/>
  <c r="S1199" i="2" s="1"/>
  <c r="S1202" i="2" s="1"/>
  <c r="S1204" i="2" s="1"/>
  <c r="S1206" i="2" s="1"/>
  <c r="S1208" i="2" s="1"/>
  <c r="S1210" i="2" s="1"/>
  <c r="S1212" i="2" s="1"/>
  <c r="T1198" i="2" a="1"/>
  <c r="T1198" i="2" s="1"/>
  <c r="T1199" i="2" s="1"/>
  <c r="T1202" i="2" s="1"/>
  <c r="T1204" i="2" s="1"/>
  <c r="T1206" i="2" s="1"/>
  <c r="T1208" i="2" s="1"/>
  <c r="T1210" i="2" s="1"/>
  <c r="T1212" i="2" s="1"/>
  <c r="U1198" i="2" a="1"/>
  <c r="U1198" i="2" s="1"/>
  <c r="U1199" i="2" s="1"/>
  <c r="U1202" i="2" s="1"/>
  <c r="U1204" i="2" s="1"/>
  <c r="U1206" i="2" s="1"/>
  <c r="U1208" i="2" s="1"/>
  <c r="U1210" i="2" s="1"/>
  <c r="U1212" i="2" s="1"/>
  <c r="V1198" i="2" a="1"/>
  <c r="V1198" i="2" s="1"/>
  <c r="V1199" i="2" s="1"/>
  <c r="V1202" i="2" s="1"/>
  <c r="V1204" i="2" s="1"/>
  <c r="V1206" i="2" s="1"/>
  <c r="V1208" i="2" s="1"/>
  <c r="V1210" i="2" s="1"/>
  <c r="V1212" i="2" s="1"/>
  <c r="W1198" i="2" a="1"/>
  <c r="W1198" i="2" s="1"/>
  <c r="W1199" i="2" s="1"/>
  <c r="W1202" i="2" s="1"/>
  <c r="W1204" i="2" s="1"/>
  <c r="W1206" i="2" s="1"/>
  <c r="W1208" i="2" s="1"/>
  <c r="W1210" i="2" s="1"/>
  <c r="W1212" i="2" s="1"/>
  <c r="X1198" i="2" a="1"/>
  <c r="X1198" i="2" s="1"/>
  <c r="X1199" i="2" s="1"/>
  <c r="X1202" i="2" s="1"/>
  <c r="X1204" i="2" s="1"/>
  <c r="X1206" i="2" s="1"/>
  <c r="X1208" i="2" s="1"/>
  <c r="X1210" i="2" s="1"/>
  <c r="X1212" i="2" s="1"/>
  <c r="Y1198" i="2" a="1"/>
  <c r="Y1198" i="2" s="1"/>
  <c r="Y1199" i="2" s="1"/>
  <c r="Y1202" i="2" s="1"/>
  <c r="Y1204" i="2" s="1"/>
  <c r="Y1206" i="2" s="1"/>
  <c r="Y1208" i="2" s="1"/>
  <c r="Y1210" i="2" s="1"/>
  <c r="Y1212" i="2" s="1"/>
  <c r="Z1198" i="2" a="1"/>
  <c r="Z1198" i="2" s="1"/>
  <c r="Z1199" i="2" s="1"/>
  <c r="Z1202" i="2" s="1"/>
  <c r="Z1204" i="2" s="1"/>
  <c r="Z1206" i="2" s="1"/>
  <c r="Z1208" i="2" s="1"/>
  <c r="Z1210" i="2" s="1"/>
  <c r="Z1212" i="2" s="1"/>
  <c r="AA1198" i="2" a="1"/>
  <c r="AA1198" i="2" s="1"/>
  <c r="AA1199" i="2" s="1"/>
  <c r="AA1202" i="2" s="1"/>
  <c r="AA1204" i="2" s="1"/>
  <c r="AA1206" i="2" s="1"/>
  <c r="AA1208" i="2" s="1"/>
  <c r="AA1210" i="2" s="1"/>
  <c r="AA1212" i="2" s="1"/>
  <c r="AB1198" i="2" a="1"/>
  <c r="AB1198" i="2" s="1"/>
  <c r="AB1199" i="2" s="1"/>
  <c r="AB1202" i="2" s="1"/>
  <c r="AB1204" i="2" s="1"/>
  <c r="AB1206" i="2" s="1"/>
  <c r="AB1208" i="2" s="1"/>
  <c r="AB1210" i="2" s="1"/>
  <c r="AB1212" i="2" s="1"/>
  <c r="AC1198" i="2" a="1"/>
  <c r="AC1198" i="2" s="1"/>
  <c r="AC1199" i="2" s="1"/>
  <c r="AC1202" i="2" s="1"/>
  <c r="AC1204" i="2" s="1"/>
  <c r="AC1206" i="2" s="1"/>
  <c r="AC1208" i="2" s="1"/>
  <c r="AC1210" i="2" s="1"/>
  <c r="AC1212" i="2" s="1"/>
  <c r="AD1198" i="2" a="1"/>
  <c r="AD1198" i="2" s="1"/>
  <c r="AD1199" i="2" s="1"/>
  <c r="AD1202" i="2" s="1"/>
  <c r="AD1204" i="2" s="1"/>
  <c r="AD1206" i="2" s="1"/>
  <c r="AD1208" i="2" s="1"/>
  <c r="AD1210" i="2" s="1"/>
  <c r="AD1212" i="2" s="1"/>
  <c r="AE1198" i="2" a="1"/>
  <c r="AE1198" i="2" s="1"/>
  <c r="AE1199" i="2" s="1"/>
  <c r="AE1202" i="2" s="1"/>
  <c r="AE1204" i="2" s="1"/>
  <c r="AE1206" i="2" s="1"/>
  <c r="AE1208" i="2" s="1"/>
  <c r="AE1210" i="2" s="1"/>
  <c r="AE1212" i="2" s="1"/>
  <c r="AF1198" i="2" a="1"/>
  <c r="AF1198" i="2" s="1"/>
  <c r="AF1199" i="2" s="1"/>
  <c r="AF1202" i="2" s="1"/>
  <c r="AF1204" i="2" s="1"/>
  <c r="AF1206" i="2" s="1"/>
  <c r="AF1208" i="2" s="1"/>
  <c r="AF1210" i="2" s="1"/>
  <c r="AF1212" i="2" s="1"/>
  <c r="AG1198" i="2" a="1"/>
  <c r="AG1198" i="2" s="1"/>
  <c r="AG1199" i="2" s="1"/>
  <c r="AG1202" i="2" s="1"/>
  <c r="AG1204" i="2" s="1"/>
  <c r="AG1206" i="2" s="1"/>
  <c r="AG1208" i="2" s="1"/>
  <c r="AG1210" i="2" s="1"/>
  <c r="AG1212" i="2" s="1"/>
  <c r="AH1198" i="2" a="1"/>
  <c r="AH1198" i="2" s="1"/>
  <c r="AH1199" i="2" s="1"/>
  <c r="AH1202" i="2" s="1"/>
  <c r="AH1204" i="2" s="1"/>
  <c r="AH1206" i="2" s="1"/>
  <c r="AH1208" i="2" s="1"/>
  <c r="AH1210" i="2" s="1"/>
  <c r="AH1212" i="2" s="1"/>
  <c r="AI1198" i="2" a="1"/>
  <c r="AI1198" i="2" s="1"/>
  <c r="AI1199" i="2" s="1"/>
  <c r="AI1202" i="2" s="1"/>
  <c r="AI1204" i="2" s="1"/>
  <c r="AI1206" i="2" s="1"/>
  <c r="AI1208" i="2" s="1"/>
  <c r="AI1210" i="2" s="1"/>
  <c r="AI1212" i="2" s="1"/>
  <c r="P1200" i="2"/>
  <c r="Q1200" i="2"/>
  <c r="R1200" i="2"/>
  <c r="S1200" i="2"/>
  <c r="T1200" i="2"/>
  <c r="U1200" i="2"/>
  <c r="V1200" i="2"/>
  <c r="W1200" i="2"/>
  <c r="X1200" i="2"/>
  <c r="Y1200" i="2"/>
  <c r="Z1200" i="2"/>
  <c r="AA1200" i="2"/>
  <c r="AB1200" i="2"/>
  <c r="AC1200" i="2"/>
  <c r="AD1200" i="2"/>
  <c r="AE1200" i="2"/>
  <c r="AF1200" i="2"/>
  <c r="AG1200" i="2"/>
  <c r="AH1200" i="2"/>
  <c r="AI1200" i="2"/>
  <c r="P1201" i="2"/>
  <c r="Q1201" i="2"/>
  <c r="R1201" i="2"/>
  <c r="S1201" i="2"/>
  <c r="T1201" i="2"/>
  <c r="U1201" i="2"/>
  <c r="V1201" i="2"/>
  <c r="W1201" i="2"/>
  <c r="X1201" i="2"/>
  <c r="Y1201" i="2"/>
  <c r="Z1201" i="2"/>
  <c r="AA1201" i="2"/>
  <c r="AB1201" i="2"/>
  <c r="AC1201" i="2"/>
  <c r="AD1201" i="2"/>
  <c r="AE1201" i="2"/>
  <c r="AF1201" i="2"/>
  <c r="AG1201" i="2"/>
  <c r="AH1201" i="2"/>
  <c r="AI1201" i="2"/>
  <c r="P1203" i="2"/>
  <c r="Q1203" i="2"/>
  <c r="R1203" i="2"/>
  <c r="S1203" i="2"/>
  <c r="T1203" i="2"/>
  <c r="U1203" i="2"/>
  <c r="V1203" i="2"/>
  <c r="W1203" i="2"/>
  <c r="X1203" i="2"/>
  <c r="Y1203" i="2"/>
  <c r="Z1203" i="2"/>
  <c r="AA1203" i="2"/>
  <c r="AB1203" i="2"/>
  <c r="AC1203" i="2"/>
  <c r="AD1203" i="2"/>
  <c r="AE1203" i="2"/>
  <c r="AF1203" i="2"/>
  <c r="AG1203" i="2"/>
  <c r="AH1203" i="2"/>
  <c r="AI1203" i="2"/>
  <c r="P1205" i="2"/>
  <c r="Q1205" i="2"/>
  <c r="R1205" i="2"/>
  <c r="S1205" i="2"/>
  <c r="T1205" i="2"/>
  <c r="U1205" i="2"/>
  <c r="V1205" i="2"/>
  <c r="W1205" i="2"/>
  <c r="X1205" i="2"/>
  <c r="Y1205" i="2"/>
  <c r="Z1205" i="2"/>
  <c r="AA1205" i="2"/>
  <c r="AB1205" i="2"/>
  <c r="AC1205" i="2"/>
  <c r="AD1205" i="2"/>
  <c r="AE1205" i="2"/>
  <c r="AF1205" i="2"/>
  <c r="AG1205" i="2"/>
  <c r="AH1205" i="2"/>
  <c r="AI1205" i="2"/>
  <c r="P1207" i="2"/>
  <c r="Q1207" i="2"/>
  <c r="R1207" i="2"/>
  <c r="S1207" i="2"/>
  <c r="T1207" i="2"/>
  <c r="U1207" i="2"/>
  <c r="V1207" i="2"/>
  <c r="W1207" i="2"/>
  <c r="X1207" i="2"/>
  <c r="Y1207" i="2"/>
  <c r="Z1207" i="2"/>
  <c r="AA1207" i="2"/>
  <c r="AB1207" i="2"/>
  <c r="AC1207" i="2"/>
  <c r="AD1207" i="2"/>
  <c r="AE1207" i="2"/>
  <c r="AF1207" i="2"/>
  <c r="AG1207" i="2"/>
  <c r="AH1207" i="2"/>
  <c r="AI1207" i="2"/>
  <c r="P1209" i="2"/>
  <c r="Q1209" i="2"/>
  <c r="R1209" i="2"/>
  <c r="S1209" i="2"/>
  <c r="T1209" i="2"/>
  <c r="U1209" i="2"/>
  <c r="V1209" i="2"/>
  <c r="W1209" i="2"/>
  <c r="X1209" i="2"/>
  <c r="Y1209" i="2"/>
  <c r="Z1209" i="2"/>
  <c r="AA1209" i="2"/>
  <c r="AB1209" i="2"/>
  <c r="AC1209" i="2"/>
  <c r="AD1209" i="2"/>
  <c r="AE1209" i="2"/>
  <c r="AF1209" i="2"/>
  <c r="AG1209" i="2"/>
  <c r="AH1209" i="2"/>
  <c r="AI1209" i="2"/>
  <c r="P1211" i="2"/>
  <c r="Q1211" i="2"/>
  <c r="R1211" i="2"/>
  <c r="S1211" i="2"/>
  <c r="T1211" i="2"/>
  <c r="U1211" i="2"/>
  <c r="V1211" i="2"/>
  <c r="W1211" i="2"/>
  <c r="X1211" i="2"/>
  <c r="Y1211" i="2"/>
  <c r="Z1211" i="2"/>
  <c r="AA1211" i="2"/>
  <c r="AB1211" i="2"/>
  <c r="AC1211" i="2"/>
  <c r="AD1211" i="2"/>
  <c r="AE1211" i="2"/>
  <c r="AF1211" i="2"/>
  <c r="AG1211" i="2"/>
  <c r="AH1211" i="2"/>
  <c r="AI1211" i="2"/>
  <c r="R59" i="2" l="1"/>
  <c r="R39" i="2"/>
  <c r="R99" i="2"/>
  <c r="R79" i="2"/>
  <c r="P99" i="2"/>
  <c r="Q79" i="2"/>
  <c r="Q59" i="2"/>
  <c r="Q39" i="2"/>
  <c r="P39" i="2"/>
  <c r="P42" i="2" s="1"/>
  <c r="M310" i="2"/>
  <c r="M210" i="2"/>
  <c r="M790" i="2"/>
  <c r="M782" i="2"/>
  <c r="P919" i="2"/>
  <c r="P922" i="2" s="1"/>
  <c r="P924" i="2" s="1"/>
  <c r="P926" i="2" s="1"/>
  <c r="P928" i="2" s="1"/>
  <c r="P930" i="2" s="1"/>
  <c r="P932" i="2" s="1"/>
  <c r="M930" i="2"/>
  <c r="M323" i="2"/>
  <c r="R1102" i="2"/>
  <c r="R1104" i="2" s="1"/>
  <c r="R1106" i="2" s="1"/>
  <c r="R1108" i="2" s="1"/>
  <c r="R1110" i="2" s="1"/>
  <c r="R1112" i="2" s="1"/>
  <c r="M1102" i="2"/>
  <c r="W1099" i="2"/>
  <c r="W1102" i="2" s="1"/>
  <c r="W1104" i="2" s="1"/>
  <c r="W1106" i="2" s="1"/>
  <c r="W1108" i="2" s="1"/>
  <c r="W1110" i="2" s="1"/>
  <c r="W1112" i="2" s="1"/>
  <c r="K998" i="2"/>
  <c r="P999" i="2"/>
  <c r="P1002" i="2" s="1"/>
  <c r="P1004" i="2" s="1"/>
  <c r="P1006" i="2" s="1"/>
  <c r="P1008" i="2" s="1"/>
  <c r="P1010" i="2" s="1"/>
  <c r="P1012" i="2" s="1"/>
  <c r="M1004" i="2" s="1"/>
  <c r="M1110" i="2"/>
  <c r="M1103" i="2"/>
  <c r="M783" i="2"/>
  <c r="M702" i="2"/>
  <c r="M502" i="2"/>
  <c r="Q419" i="2"/>
  <c r="Q422" i="2" s="1"/>
  <c r="Q424" i="2" s="1"/>
  <c r="Q426" i="2" s="1"/>
  <c r="Q428" i="2" s="1"/>
  <c r="Q430" i="2" s="1"/>
  <c r="Q432" i="2" s="1"/>
  <c r="K432" i="2" s="1"/>
  <c r="M429" i="2"/>
  <c r="M430" i="2"/>
  <c r="K418" i="2"/>
  <c r="M710" i="2"/>
  <c r="K798" i="2"/>
  <c r="P439" i="2"/>
  <c r="P442" i="2" s="1"/>
  <c r="P444" i="2" s="1"/>
  <c r="P446" i="2" s="1"/>
  <c r="P448" i="2" s="1"/>
  <c r="P450" i="2" s="1"/>
  <c r="P452" i="2" s="1"/>
  <c r="M442" i="2"/>
  <c r="Q299" i="2"/>
  <c r="Q302" i="2" s="1"/>
  <c r="Q304" i="2" s="1"/>
  <c r="Q306" i="2" s="1"/>
  <c r="Q308" i="2" s="1"/>
  <c r="Q310" i="2" s="1"/>
  <c r="Q312" i="2" s="1"/>
  <c r="K298" i="2"/>
  <c r="M309" i="2"/>
  <c r="T119" i="2"/>
  <c r="T122" i="2" s="1"/>
  <c r="T124" i="2" s="1"/>
  <c r="T126" i="2" s="1"/>
  <c r="T128" i="2" s="1"/>
  <c r="T130" i="2" s="1"/>
  <c r="T132" i="2" s="1"/>
  <c r="M129" i="2"/>
  <c r="M283" i="2"/>
  <c r="P279" i="2"/>
  <c r="P282" i="2" s="1"/>
  <c r="P284" i="2" s="1"/>
  <c r="P286" i="2" s="1"/>
  <c r="P288" i="2" s="1"/>
  <c r="P290" i="2" s="1"/>
  <c r="P292" i="2" s="1"/>
  <c r="K118" i="2"/>
  <c r="Q199" i="2"/>
  <c r="Q202" i="2" s="1"/>
  <c r="Q204" i="2" s="1"/>
  <c r="Q206" i="2" s="1"/>
  <c r="Q208" i="2" s="1"/>
  <c r="Q210" i="2" s="1"/>
  <c r="Q212" i="2" s="1"/>
  <c r="M209" i="2"/>
  <c r="Q119" i="2"/>
  <c r="Q122" i="2" s="1"/>
  <c r="Q124" i="2" s="1"/>
  <c r="Q126" i="2" s="1"/>
  <c r="Q128" i="2" s="1"/>
  <c r="Q130" i="2" s="1"/>
  <c r="Q132" i="2" s="1"/>
  <c r="M123" i="2"/>
  <c r="P59" i="2"/>
  <c r="P62" i="2" s="1"/>
  <c r="M69" i="2"/>
  <c r="M70" i="2"/>
  <c r="K178" i="2"/>
  <c r="P179" i="2"/>
  <c r="P182" i="2" s="1"/>
  <c r="P184" i="2" s="1"/>
  <c r="P186" i="2" s="1"/>
  <c r="P188" i="2" s="1"/>
  <c r="P190" i="2" s="1"/>
  <c r="P192" i="2" s="1"/>
  <c r="M184" i="2" s="1"/>
  <c r="M110" i="2"/>
  <c r="M150" i="2"/>
  <c r="M1202" i="2"/>
  <c r="M1203" i="2"/>
  <c r="M1209" i="2"/>
  <c r="M1210" i="2"/>
  <c r="P1199" i="2"/>
  <c r="K1198" i="2"/>
  <c r="K1158" i="2"/>
  <c r="Q1142" i="2"/>
  <c r="Q1144" i="2" s="1"/>
  <c r="Q1146" i="2" s="1"/>
  <c r="Q1148" i="2" s="1"/>
  <c r="Q1150" i="2" s="1"/>
  <c r="Q1152" i="2" s="1"/>
  <c r="M1122" i="2"/>
  <c r="M1123" i="2"/>
  <c r="M1129" i="2"/>
  <c r="M1130" i="2"/>
  <c r="P1119" i="2"/>
  <c r="K1118" i="2"/>
  <c r="P1179" i="2"/>
  <c r="K1178" i="2"/>
  <c r="M1182" i="2"/>
  <c r="M1183" i="2"/>
  <c r="M1189" i="2"/>
  <c r="M1190" i="2"/>
  <c r="M1142" i="2"/>
  <c r="M1143" i="2"/>
  <c r="M1149" i="2"/>
  <c r="M1150" i="2"/>
  <c r="Y1139" i="2"/>
  <c r="Y1142" i="2" s="1"/>
  <c r="Y1144" i="2" s="1"/>
  <c r="Y1146" i="2" s="1"/>
  <c r="Y1148" i="2" s="1"/>
  <c r="Y1150" i="2" s="1"/>
  <c r="Y1152" i="2" s="1"/>
  <c r="P1159" i="2"/>
  <c r="M1109" i="2"/>
  <c r="P1102" i="2"/>
  <c r="P1104" i="2" s="1"/>
  <c r="P1106" i="2" s="1"/>
  <c r="P1108" i="2" s="1"/>
  <c r="P1110" i="2" s="1"/>
  <c r="P1112" i="2" s="1"/>
  <c r="K1099" i="2"/>
  <c r="M1084" i="2"/>
  <c r="K1092" i="2"/>
  <c r="K1079" i="2"/>
  <c r="K978" i="2"/>
  <c r="M982" i="2"/>
  <c r="M983" i="2"/>
  <c r="M989" i="2"/>
  <c r="M990" i="2"/>
  <c r="P979" i="2"/>
  <c r="M1170" i="2"/>
  <c r="M1169" i="2"/>
  <c r="M1163" i="2"/>
  <c r="M1162" i="2"/>
  <c r="K1138" i="2"/>
  <c r="Q1019" i="2"/>
  <c r="Q1022" i="2" s="1"/>
  <c r="Q1024" i="2" s="1"/>
  <c r="Q1026" i="2" s="1"/>
  <c r="Q1028" i="2" s="1"/>
  <c r="Q1030" i="2" s="1"/>
  <c r="Q1032" i="2" s="1"/>
  <c r="M1022" i="2"/>
  <c r="M1023" i="2"/>
  <c r="M1029" i="2"/>
  <c r="M1030" i="2"/>
  <c r="Q939" i="2"/>
  <c r="Q942" i="2" s="1"/>
  <c r="Q944" i="2" s="1"/>
  <c r="Q946" i="2" s="1"/>
  <c r="Q948" i="2" s="1"/>
  <c r="Q950" i="2" s="1"/>
  <c r="Q952" i="2" s="1"/>
  <c r="M942" i="2"/>
  <c r="M943" i="2"/>
  <c r="M949" i="2"/>
  <c r="M950" i="2"/>
  <c r="U922" i="2"/>
  <c r="U924" i="2" s="1"/>
  <c r="U926" i="2" s="1"/>
  <c r="U928" i="2" s="1"/>
  <c r="U930" i="2" s="1"/>
  <c r="U932" i="2" s="1"/>
  <c r="K932" i="2" s="1"/>
  <c r="M925" i="2"/>
  <c r="M926" i="2"/>
  <c r="M927" i="2"/>
  <c r="M928" i="2"/>
  <c r="K919" i="2"/>
  <c r="M904" i="2"/>
  <c r="K912" i="2"/>
  <c r="K1078" i="2"/>
  <c r="M1042" i="2"/>
  <c r="P1022" i="2"/>
  <c r="P1024" i="2" s="1"/>
  <c r="P1026" i="2" s="1"/>
  <c r="P1028" i="2" s="1"/>
  <c r="P1030" i="2" s="1"/>
  <c r="P1032" i="2" s="1"/>
  <c r="M962" i="2"/>
  <c r="P942" i="2"/>
  <c r="P944" i="2" s="1"/>
  <c r="P946" i="2" s="1"/>
  <c r="P948" i="2" s="1"/>
  <c r="P950" i="2" s="1"/>
  <c r="P952" i="2" s="1"/>
  <c r="K1058" i="2"/>
  <c r="M1062" i="2"/>
  <c r="M1063" i="2"/>
  <c r="M1069" i="2"/>
  <c r="M1070" i="2"/>
  <c r="P1059" i="2"/>
  <c r="K1038" i="2"/>
  <c r="K958" i="2"/>
  <c r="Q839" i="2"/>
  <c r="M842" i="2"/>
  <c r="M843" i="2"/>
  <c r="M849" i="2"/>
  <c r="M850" i="2"/>
  <c r="K1098" i="2"/>
  <c r="M1090" i="2"/>
  <c r="M1089" i="2"/>
  <c r="M1088" i="2"/>
  <c r="M1087" i="2"/>
  <c r="M1086" i="2"/>
  <c r="M1085" i="2"/>
  <c r="M1083" i="2"/>
  <c r="M1082" i="2"/>
  <c r="K1018" i="2"/>
  <c r="M1010" i="2"/>
  <c r="M1009" i="2"/>
  <c r="M1008" i="2"/>
  <c r="M1003" i="2"/>
  <c r="M1002" i="2"/>
  <c r="K938" i="2"/>
  <c r="M929" i="2"/>
  <c r="M923" i="2"/>
  <c r="M922" i="2"/>
  <c r="P862" i="2"/>
  <c r="P864" i="2" s="1"/>
  <c r="P866" i="2" s="1"/>
  <c r="P868" i="2" s="1"/>
  <c r="P870" i="2" s="1"/>
  <c r="P872" i="2" s="1"/>
  <c r="K859" i="2"/>
  <c r="M865" i="2"/>
  <c r="M866" i="2"/>
  <c r="M867" i="2"/>
  <c r="M868" i="2"/>
  <c r="K839" i="2"/>
  <c r="K838" i="2"/>
  <c r="P1039" i="2"/>
  <c r="P959" i="2"/>
  <c r="K898" i="2"/>
  <c r="M902" i="2"/>
  <c r="M903" i="2"/>
  <c r="M909" i="2"/>
  <c r="M910" i="2"/>
  <c r="W822" i="2"/>
  <c r="W824" i="2" s="1"/>
  <c r="W826" i="2" s="1"/>
  <c r="W828" i="2" s="1"/>
  <c r="W830" i="2" s="1"/>
  <c r="W832" i="2" s="1"/>
  <c r="K832" i="2" s="1"/>
  <c r="M825" i="2"/>
  <c r="M828" i="2"/>
  <c r="M1050" i="2"/>
  <c r="M1049" i="2"/>
  <c r="M1043" i="2"/>
  <c r="M970" i="2"/>
  <c r="M969" i="2"/>
  <c r="M963" i="2"/>
  <c r="K918" i="2"/>
  <c r="M905" i="2"/>
  <c r="M906" i="2"/>
  <c r="M907" i="2"/>
  <c r="M908" i="2"/>
  <c r="K899" i="2"/>
  <c r="M882" i="2"/>
  <c r="M883" i="2"/>
  <c r="M889" i="2"/>
  <c r="M890" i="2"/>
  <c r="P879" i="2"/>
  <c r="K878" i="2"/>
  <c r="M870" i="2"/>
  <c r="M869" i="2"/>
  <c r="M863" i="2"/>
  <c r="M862" i="2"/>
  <c r="M830" i="2"/>
  <c r="M827" i="2"/>
  <c r="M822" i="2"/>
  <c r="M809" i="2"/>
  <c r="K718" i="2"/>
  <c r="M703" i="2"/>
  <c r="M709" i="2"/>
  <c r="K858" i="2"/>
  <c r="K818" i="2"/>
  <c r="U759" i="2"/>
  <c r="M767" i="2" s="1"/>
  <c r="M769" i="2"/>
  <c r="M826" i="2"/>
  <c r="M823" i="2"/>
  <c r="M810" i="2"/>
  <c r="P779" i="2"/>
  <c r="M789" i="2"/>
  <c r="K778" i="2"/>
  <c r="M770" i="2"/>
  <c r="M630" i="2"/>
  <c r="M829" i="2"/>
  <c r="K819" i="2"/>
  <c r="M762" i="2"/>
  <c r="Q659" i="2"/>
  <c r="Q662" i="2" s="1"/>
  <c r="Q664" i="2" s="1"/>
  <c r="Q666" i="2" s="1"/>
  <c r="Q668" i="2" s="1"/>
  <c r="Q670" i="2" s="1"/>
  <c r="Q672" i="2" s="1"/>
  <c r="M662" i="2"/>
  <c r="M663" i="2"/>
  <c r="M669" i="2"/>
  <c r="M670" i="2"/>
  <c r="M763" i="2"/>
  <c r="P699" i="2"/>
  <c r="K698" i="2"/>
  <c r="K758" i="2"/>
  <c r="K738" i="2"/>
  <c r="M742" i="2"/>
  <c r="M743" i="2"/>
  <c r="M749" i="2"/>
  <c r="M750" i="2"/>
  <c r="P739" i="2"/>
  <c r="K678" i="2"/>
  <c r="M682" i="2"/>
  <c r="M683" i="2"/>
  <c r="M689" i="2"/>
  <c r="M690" i="2"/>
  <c r="M629" i="2"/>
  <c r="R619" i="2"/>
  <c r="M623" i="2"/>
  <c r="M622" i="2"/>
  <c r="M564" i="2"/>
  <c r="K572" i="2"/>
  <c r="M802" i="2"/>
  <c r="M803" i="2"/>
  <c r="P799" i="2"/>
  <c r="M722" i="2"/>
  <c r="M723" i="2"/>
  <c r="M729" i="2"/>
  <c r="M730" i="2"/>
  <c r="P719" i="2"/>
  <c r="P679" i="2"/>
  <c r="P662" i="2"/>
  <c r="P664" i="2" s="1"/>
  <c r="P666" i="2" s="1"/>
  <c r="P668" i="2" s="1"/>
  <c r="P670" i="2" s="1"/>
  <c r="P672" i="2" s="1"/>
  <c r="M642" i="2"/>
  <c r="M643" i="2"/>
  <c r="M649" i="2"/>
  <c r="M650" i="2"/>
  <c r="P639" i="2"/>
  <c r="K638" i="2"/>
  <c r="M602" i="2"/>
  <c r="M603" i="2"/>
  <c r="M609" i="2"/>
  <c r="M610" i="2"/>
  <c r="P599" i="2"/>
  <c r="K578" i="2"/>
  <c r="K559" i="2"/>
  <c r="M565" i="2"/>
  <c r="M566" i="2"/>
  <c r="M567" i="2"/>
  <c r="M568" i="2"/>
  <c r="P519" i="2"/>
  <c r="M522" i="2"/>
  <c r="M523" i="2"/>
  <c r="M529" i="2"/>
  <c r="M530" i="2"/>
  <c r="K518" i="2"/>
  <c r="K498" i="2"/>
  <c r="Q479" i="2"/>
  <c r="Q482" i="2" s="1"/>
  <c r="Q484" i="2" s="1"/>
  <c r="Q486" i="2" s="1"/>
  <c r="Q488" i="2" s="1"/>
  <c r="Q490" i="2" s="1"/>
  <c r="Q492" i="2" s="1"/>
  <c r="M484" i="2" s="1"/>
  <c r="M483" i="2"/>
  <c r="M482" i="2"/>
  <c r="M490" i="2"/>
  <c r="M462" i="2"/>
  <c r="M463" i="2"/>
  <c r="M469" i="2"/>
  <c r="M470" i="2"/>
  <c r="P459" i="2"/>
  <c r="K458" i="2"/>
  <c r="Q442" i="2"/>
  <c r="Q444" i="2" s="1"/>
  <c r="Q446" i="2" s="1"/>
  <c r="Q448" i="2" s="1"/>
  <c r="Q450" i="2" s="1"/>
  <c r="Q452" i="2" s="1"/>
  <c r="M402" i="2"/>
  <c r="M403" i="2"/>
  <c r="M410" i="2"/>
  <c r="Q399" i="2"/>
  <c r="Q402" i="2" s="1"/>
  <c r="Q404" i="2" s="1"/>
  <c r="Q406" i="2" s="1"/>
  <c r="Q408" i="2" s="1"/>
  <c r="Q410" i="2" s="1"/>
  <c r="Q412" i="2" s="1"/>
  <c r="M369" i="2"/>
  <c r="Q359" i="2"/>
  <c r="M366" i="2" s="1"/>
  <c r="M363" i="2"/>
  <c r="K618" i="2"/>
  <c r="K538" i="2"/>
  <c r="M542" i="2"/>
  <c r="M543" i="2"/>
  <c r="M549" i="2"/>
  <c r="M550" i="2"/>
  <c r="P539" i="2"/>
  <c r="M450" i="2"/>
  <c r="K338" i="2"/>
  <c r="K598" i="2"/>
  <c r="M590" i="2"/>
  <c r="M588" i="2"/>
  <c r="M586" i="2"/>
  <c r="M582" i="2"/>
  <c r="M510" i="2"/>
  <c r="M489" i="2"/>
  <c r="P319" i="2"/>
  <c r="K318" i="2"/>
  <c r="M322" i="2"/>
  <c r="M330" i="2"/>
  <c r="M329" i="2"/>
  <c r="K658" i="2"/>
  <c r="M589" i="2"/>
  <c r="M587" i="2"/>
  <c r="M585" i="2"/>
  <c r="M583" i="2"/>
  <c r="K579" i="2"/>
  <c r="Q582" i="2"/>
  <c r="Q584" i="2" s="1"/>
  <c r="Q586" i="2" s="1"/>
  <c r="Q588" i="2" s="1"/>
  <c r="Q590" i="2" s="1"/>
  <c r="Q592" i="2" s="1"/>
  <c r="K558" i="2"/>
  <c r="M562" i="2"/>
  <c r="M563" i="2"/>
  <c r="M569" i="2"/>
  <c r="M570" i="2"/>
  <c r="Q499" i="2"/>
  <c r="K499" i="2" s="1"/>
  <c r="M509" i="2"/>
  <c r="M503" i="2"/>
  <c r="M449" i="2"/>
  <c r="R439" i="2"/>
  <c r="R442" i="2" s="1"/>
  <c r="R444" i="2" s="1"/>
  <c r="R446" i="2" s="1"/>
  <c r="R448" i="2" s="1"/>
  <c r="R450" i="2" s="1"/>
  <c r="R452" i="2" s="1"/>
  <c r="M443" i="2"/>
  <c r="M409" i="2"/>
  <c r="M382" i="2"/>
  <c r="M383" i="2"/>
  <c r="M389" i="2"/>
  <c r="M390" i="2"/>
  <c r="P379" i="2"/>
  <c r="K378" i="2"/>
  <c r="K438" i="2"/>
  <c r="K419" i="2"/>
  <c r="M425" i="2"/>
  <c r="M426" i="2"/>
  <c r="M427" i="2"/>
  <c r="M428" i="2"/>
  <c r="K398" i="2"/>
  <c r="P399" i="2"/>
  <c r="K478" i="2"/>
  <c r="M422" i="2"/>
  <c r="M423" i="2"/>
  <c r="M342" i="2"/>
  <c r="M343" i="2"/>
  <c r="M349" i="2"/>
  <c r="M350" i="2"/>
  <c r="P339" i="2"/>
  <c r="K358" i="2"/>
  <c r="M302" i="2"/>
  <c r="M303" i="2"/>
  <c r="Q279" i="2"/>
  <c r="M287" i="2" s="1"/>
  <c r="M289" i="2"/>
  <c r="K259" i="2"/>
  <c r="M266" i="2"/>
  <c r="M267" i="2"/>
  <c r="M265" i="2"/>
  <c r="M290" i="2"/>
  <c r="M282" i="2"/>
  <c r="M268" i="2"/>
  <c r="P262" i="2"/>
  <c r="P264" i="2" s="1"/>
  <c r="P266" i="2" s="1"/>
  <c r="P268" i="2" s="1"/>
  <c r="P270" i="2" s="1"/>
  <c r="P272" i="2" s="1"/>
  <c r="K218" i="2"/>
  <c r="M370" i="2"/>
  <c r="M362" i="2"/>
  <c r="P299" i="2"/>
  <c r="K278" i="2"/>
  <c r="M269" i="2"/>
  <c r="K238" i="2"/>
  <c r="M242" i="2"/>
  <c r="M243" i="2"/>
  <c r="M249" i="2"/>
  <c r="M250" i="2"/>
  <c r="P239" i="2"/>
  <c r="P199" i="2"/>
  <c r="K198" i="2"/>
  <c r="M202" i="2"/>
  <c r="M203" i="2"/>
  <c r="M270" i="2"/>
  <c r="K258" i="2"/>
  <c r="M262" i="2"/>
  <c r="M263" i="2"/>
  <c r="M222" i="2"/>
  <c r="M223" i="2"/>
  <c r="M229" i="2"/>
  <c r="M230" i="2"/>
  <c r="P219" i="2"/>
  <c r="W159" i="2"/>
  <c r="W162" i="2" s="1"/>
  <c r="W164" i="2" s="1"/>
  <c r="W166" i="2" s="1"/>
  <c r="W168" i="2" s="1"/>
  <c r="W170" i="2" s="1"/>
  <c r="W172" i="2" s="1"/>
  <c r="M170" i="2"/>
  <c r="M163" i="2"/>
  <c r="M169" i="2"/>
  <c r="K179" i="2"/>
  <c r="M185" i="2"/>
  <c r="M186" i="2"/>
  <c r="M187" i="2"/>
  <c r="M188" i="2"/>
  <c r="K158" i="2"/>
  <c r="M162" i="2"/>
  <c r="P159" i="2"/>
  <c r="M182" i="2"/>
  <c r="M183" i="2"/>
  <c r="M189" i="2"/>
  <c r="M190" i="2"/>
  <c r="M142" i="2"/>
  <c r="M143" i="2"/>
  <c r="M149" i="2"/>
  <c r="P139" i="2"/>
  <c r="K138" i="2"/>
  <c r="Q99" i="2"/>
  <c r="M106" i="2" s="1"/>
  <c r="M109" i="2"/>
  <c r="M103" i="2"/>
  <c r="M102" i="2"/>
  <c r="M130" i="2"/>
  <c r="P119" i="2"/>
  <c r="M122" i="2"/>
  <c r="M82" i="2"/>
  <c r="P79" i="2"/>
  <c r="R82" i="2" s="1"/>
  <c r="K78" i="2"/>
  <c r="M83" i="2"/>
  <c r="M89" i="2"/>
  <c r="M90" i="2"/>
  <c r="M47" i="2"/>
  <c r="M48" i="2"/>
  <c r="K98" i="2"/>
  <c r="S62" i="2"/>
  <c r="S64" i="2" s="1"/>
  <c r="S66" i="2" s="1"/>
  <c r="S68" i="2" s="1"/>
  <c r="S70" i="2" s="1"/>
  <c r="S72" i="2" s="1"/>
  <c r="M62" i="2"/>
  <c r="M63" i="2"/>
  <c r="K38" i="2"/>
  <c r="M42" i="2"/>
  <c r="M43" i="2"/>
  <c r="M49" i="2"/>
  <c r="M50" i="2"/>
  <c r="K58" i="2"/>
  <c r="E2" i="2"/>
  <c r="R102" i="2" l="1"/>
  <c r="M46" i="2"/>
  <c r="P102" i="2"/>
  <c r="K39" i="2"/>
  <c r="Q82" i="2"/>
  <c r="R62" i="2"/>
  <c r="Q62" i="2"/>
  <c r="K59" i="2"/>
  <c r="M66" i="2"/>
  <c r="M67" i="2"/>
  <c r="Q42" i="2"/>
  <c r="R42" i="2"/>
  <c r="M45" i="2"/>
  <c r="M766" i="2"/>
  <c r="M1108" i="2"/>
  <c r="M1106" i="2"/>
  <c r="M288" i="2"/>
  <c r="M1027" i="2"/>
  <c r="M485" i="2"/>
  <c r="M1005" i="2"/>
  <c r="M1006" i="2"/>
  <c r="K999" i="2"/>
  <c r="M285" i="2"/>
  <c r="K279" i="2"/>
  <c r="M1007" i="2"/>
  <c r="M945" i="2"/>
  <c r="K192" i="2"/>
  <c r="M424" i="2"/>
  <c r="J421" i="2" s="1"/>
  <c r="J431" i="2" s="1"/>
  <c r="M924" i="2"/>
  <c r="M921" i="2" s="1"/>
  <c r="K1012" i="2"/>
  <c r="M444" i="2"/>
  <c r="J441" i="2" s="1"/>
  <c r="J451" i="2" s="1"/>
  <c r="M665" i="2"/>
  <c r="M1026" i="2"/>
  <c r="M1107" i="2"/>
  <c r="K479" i="2"/>
  <c r="M946" i="2"/>
  <c r="M107" i="2"/>
  <c r="M105" i="2"/>
  <c r="M487" i="2"/>
  <c r="M486" i="2"/>
  <c r="K99" i="2"/>
  <c r="M488" i="2"/>
  <c r="M824" i="2"/>
  <c r="M821" i="2" s="1"/>
  <c r="M1144" i="2"/>
  <c r="M1141" i="2" s="1"/>
  <c r="M65" i="2"/>
  <c r="M68" i="2"/>
  <c r="M1105" i="2"/>
  <c r="J481" i="2"/>
  <c r="J491" i="2" s="1"/>
  <c r="M481" i="2"/>
  <c r="K299" i="2"/>
  <c r="M305" i="2"/>
  <c r="P302" i="2"/>
  <c r="P304" i="2" s="1"/>
  <c r="P306" i="2" s="1"/>
  <c r="P308" i="2" s="1"/>
  <c r="P310" i="2" s="1"/>
  <c r="P312" i="2" s="1"/>
  <c r="M306" i="2"/>
  <c r="M308" i="2"/>
  <c r="M307" i="2"/>
  <c r="M664" i="2"/>
  <c r="K672" i="2"/>
  <c r="M864" i="2"/>
  <c r="K872" i="2"/>
  <c r="M947" i="2"/>
  <c r="M944" i="2"/>
  <c r="K952" i="2"/>
  <c r="M1028" i="2"/>
  <c r="K1019" i="2"/>
  <c r="K1159" i="2"/>
  <c r="M1165" i="2"/>
  <c r="M1166" i="2"/>
  <c r="M1167" i="2"/>
  <c r="M1168" i="2"/>
  <c r="P1162" i="2"/>
  <c r="P1164" i="2" s="1"/>
  <c r="P1166" i="2" s="1"/>
  <c r="P1168" i="2" s="1"/>
  <c r="P1170" i="2" s="1"/>
  <c r="P1172" i="2" s="1"/>
  <c r="M1145" i="2"/>
  <c r="P122" i="2"/>
  <c r="P124" i="2" s="1"/>
  <c r="P126" i="2" s="1"/>
  <c r="P128" i="2" s="1"/>
  <c r="P130" i="2" s="1"/>
  <c r="P132" i="2" s="1"/>
  <c r="K119" i="2"/>
  <c r="M127" i="2"/>
  <c r="M125" i="2"/>
  <c r="M128" i="2"/>
  <c r="M126" i="2"/>
  <c r="K272" i="2"/>
  <c r="M264" i="2"/>
  <c r="M545" i="2"/>
  <c r="M546" i="2"/>
  <c r="M547" i="2"/>
  <c r="M548" i="2"/>
  <c r="P542" i="2"/>
  <c r="P544" i="2" s="1"/>
  <c r="P546" i="2" s="1"/>
  <c r="P548" i="2" s="1"/>
  <c r="P550" i="2" s="1"/>
  <c r="P552" i="2" s="1"/>
  <c r="K539" i="2"/>
  <c r="K159" i="2"/>
  <c r="P162" i="2"/>
  <c r="P164" i="2" s="1"/>
  <c r="P166" i="2" s="1"/>
  <c r="P168" i="2" s="1"/>
  <c r="P170" i="2" s="1"/>
  <c r="P172" i="2" s="1"/>
  <c r="M165" i="2"/>
  <c r="M168" i="2"/>
  <c r="M166" i="2"/>
  <c r="M167" i="2"/>
  <c r="M225" i="2"/>
  <c r="M226" i="2"/>
  <c r="M227" i="2"/>
  <c r="M228" i="2"/>
  <c r="P222" i="2"/>
  <c r="P224" i="2" s="1"/>
  <c r="P226" i="2" s="1"/>
  <c r="P228" i="2" s="1"/>
  <c r="P230" i="2" s="1"/>
  <c r="P232" i="2" s="1"/>
  <c r="K219" i="2"/>
  <c r="Q282" i="2"/>
  <c r="Q284" i="2" s="1"/>
  <c r="Q286" i="2" s="1"/>
  <c r="Q288" i="2" s="1"/>
  <c r="Q290" i="2" s="1"/>
  <c r="Q292" i="2" s="1"/>
  <c r="M286" i="2"/>
  <c r="M385" i="2"/>
  <c r="M386" i="2"/>
  <c r="M387" i="2"/>
  <c r="M388" i="2"/>
  <c r="P382" i="2"/>
  <c r="P384" i="2" s="1"/>
  <c r="P386" i="2" s="1"/>
  <c r="P388" i="2" s="1"/>
  <c r="P390" i="2" s="1"/>
  <c r="P392" i="2" s="1"/>
  <c r="K379" i="2"/>
  <c r="K452" i="2"/>
  <c r="M605" i="2"/>
  <c r="M606" i="2"/>
  <c r="M607" i="2"/>
  <c r="M608" i="2"/>
  <c r="P602" i="2"/>
  <c r="P604" i="2" s="1"/>
  <c r="P606" i="2" s="1"/>
  <c r="P608" i="2" s="1"/>
  <c r="P610" i="2" s="1"/>
  <c r="P612" i="2" s="1"/>
  <c r="K599" i="2"/>
  <c r="M668" i="2"/>
  <c r="K659" i="2"/>
  <c r="P802" i="2"/>
  <c r="P804" i="2" s="1"/>
  <c r="P806" i="2" s="1"/>
  <c r="P808" i="2" s="1"/>
  <c r="P810" i="2" s="1"/>
  <c r="P812" i="2" s="1"/>
  <c r="K799" i="2"/>
  <c r="M807" i="2"/>
  <c r="M805" i="2"/>
  <c r="M808" i="2"/>
  <c r="M806" i="2"/>
  <c r="K759" i="2"/>
  <c r="P702" i="2"/>
  <c r="P704" i="2" s="1"/>
  <c r="P706" i="2" s="1"/>
  <c r="P708" i="2" s="1"/>
  <c r="P710" i="2" s="1"/>
  <c r="P712" i="2" s="1"/>
  <c r="K699" i="2"/>
  <c r="M705" i="2"/>
  <c r="M707" i="2"/>
  <c r="M706" i="2"/>
  <c r="M708" i="2"/>
  <c r="M965" i="2"/>
  <c r="M966" i="2"/>
  <c r="M967" i="2"/>
  <c r="M968" i="2"/>
  <c r="P962" i="2"/>
  <c r="P964" i="2" s="1"/>
  <c r="P966" i="2" s="1"/>
  <c r="P968" i="2" s="1"/>
  <c r="P970" i="2" s="1"/>
  <c r="P972" i="2" s="1"/>
  <c r="K959" i="2"/>
  <c r="M1024" i="2"/>
  <c r="K1032" i="2"/>
  <c r="M1104" i="2"/>
  <c r="K1112" i="2"/>
  <c r="M1148" i="2"/>
  <c r="K1152" i="2"/>
  <c r="P82" i="2"/>
  <c r="P84" i="2" s="1"/>
  <c r="M86" i="2"/>
  <c r="K79" i="2"/>
  <c r="M85" i="2"/>
  <c r="M87" i="2"/>
  <c r="M88" i="2"/>
  <c r="M145" i="2"/>
  <c r="M146" i="2"/>
  <c r="M147" i="2"/>
  <c r="M148" i="2"/>
  <c r="P142" i="2"/>
  <c r="P144" i="2" s="1"/>
  <c r="P146" i="2" s="1"/>
  <c r="P148" i="2" s="1"/>
  <c r="P150" i="2" s="1"/>
  <c r="P152" i="2" s="1"/>
  <c r="K139" i="2"/>
  <c r="K439" i="2"/>
  <c r="U762" i="2"/>
  <c r="U764" i="2" s="1"/>
  <c r="U766" i="2" s="1"/>
  <c r="U768" i="2" s="1"/>
  <c r="U770" i="2" s="1"/>
  <c r="U772" i="2" s="1"/>
  <c r="M765" i="2"/>
  <c r="Q102" i="2"/>
  <c r="Q104" i="2" s="1"/>
  <c r="M108" i="2"/>
  <c r="M345" i="2"/>
  <c r="M346" i="2"/>
  <c r="M347" i="2"/>
  <c r="M348" i="2"/>
  <c r="K339" i="2"/>
  <c r="P342" i="2"/>
  <c r="P344" i="2" s="1"/>
  <c r="P346" i="2" s="1"/>
  <c r="P348" i="2" s="1"/>
  <c r="P350" i="2" s="1"/>
  <c r="P352" i="2" s="1"/>
  <c r="M447" i="2"/>
  <c r="P322" i="2"/>
  <c r="P324" i="2" s="1"/>
  <c r="P326" i="2" s="1"/>
  <c r="P328" i="2" s="1"/>
  <c r="P330" i="2" s="1"/>
  <c r="P332" i="2" s="1"/>
  <c r="M325" i="2"/>
  <c r="M328" i="2"/>
  <c r="M327" i="2"/>
  <c r="K319" i="2"/>
  <c r="M326" i="2"/>
  <c r="M448" i="2"/>
  <c r="K519" i="2"/>
  <c r="M525" i="2"/>
  <c r="M526" i="2"/>
  <c r="M527" i="2"/>
  <c r="M528" i="2"/>
  <c r="P522" i="2"/>
  <c r="P524" i="2" s="1"/>
  <c r="P526" i="2" s="1"/>
  <c r="P528" i="2" s="1"/>
  <c r="P530" i="2" s="1"/>
  <c r="P532" i="2" s="1"/>
  <c r="M667" i="2"/>
  <c r="K679" i="2"/>
  <c r="M685" i="2"/>
  <c r="M686" i="2"/>
  <c r="M687" i="2"/>
  <c r="M688" i="2"/>
  <c r="P682" i="2"/>
  <c r="P684" i="2" s="1"/>
  <c r="P686" i="2" s="1"/>
  <c r="P688" i="2" s="1"/>
  <c r="P690" i="2" s="1"/>
  <c r="P692" i="2" s="1"/>
  <c r="K619" i="2"/>
  <c r="R622" i="2"/>
  <c r="R624" i="2" s="1"/>
  <c r="R626" i="2" s="1"/>
  <c r="R628" i="2" s="1"/>
  <c r="R630" i="2" s="1"/>
  <c r="R632" i="2" s="1"/>
  <c r="M626" i="2"/>
  <c r="M625" i="2"/>
  <c r="M628" i="2"/>
  <c r="M627" i="2"/>
  <c r="M745" i="2"/>
  <c r="M746" i="2"/>
  <c r="M747" i="2"/>
  <c r="M748" i="2"/>
  <c r="P742" i="2"/>
  <c r="P744" i="2" s="1"/>
  <c r="P746" i="2" s="1"/>
  <c r="P748" i="2" s="1"/>
  <c r="P750" i="2" s="1"/>
  <c r="P752" i="2" s="1"/>
  <c r="K739" i="2"/>
  <c r="K492" i="2"/>
  <c r="M1045" i="2"/>
  <c r="M1046" i="2"/>
  <c r="M1047" i="2"/>
  <c r="M1048" i="2"/>
  <c r="P1042" i="2"/>
  <c r="P1044" i="2" s="1"/>
  <c r="P1046" i="2" s="1"/>
  <c r="P1048" i="2" s="1"/>
  <c r="P1050" i="2" s="1"/>
  <c r="P1052" i="2" s="1"/>
  <c r="K1039" i="2"/>
  <c r="M1065" i="2"/>
  <c r="M1066" i="2"/>
  <c r="M1067" i="2"/>
  <c r="M1068" i="2"/>
  <c r="P1062" i="2"/>
  <c r="P1064" i="2" s="1"/>
  <c r="P1066" i="2" s="1"/>
  <c r="P1068" i="2" s="1"/>
  <c r="P1070" i="2" s="1"/>
  <c r="P1072" i="2" s="1"/>
  <c r="K1059" i="2"/>
  <c r="J921" i="2"/>
  <c r="J931" i="2" s="1"/>
  <c r="J901" i="2"/>
  <c r="J911" i="2" s="1"/>
  <c r="M901" i="2"/>
  <c r="M985" i="2"/>
  <c r="M986" i="2"/>
  <c r="M987" i="2"/>
  <c r="M988" i="2"/>
  <c r="P982" i="2"/>
  <c r="P984" i="2" s="1"/>
  <c r="P986" i="2" s="1"/>
  <c r="P988" i="2" s="1"/>
  <c r="P990" i="2" s="1"/>
  <c r="P992" i="2" s="1"/>
  <c r="K979" i="2"/>
  <c r="M1125" i="2"/>
  <c r="M1126" i="2"/>
  <c r="M1127" i="2"/>
  <c r="M1128" i="2"/>
  <c r="P1122" i="2"/>
  <c r="P1124" i="2" s="1"/>
  <c r="P1126" i="2" s="1"/>
  <c r="P1128" i="2" s="1"/>
  <c r="P1130" i="2" s="1"/>
  <c r="P1132" i="2" s="1"/>
  <c r="K1119" i="2"/>
  <c r="M1147" i="2"/>
  <c r="M245" i="2"/>
  <c r="M246" i="2"/>
  <c r="M247" i="2"/>
  <c r="M248" i="2"/>
  <c r="P242" i="2"/>
  <c r="P244" i="2" s="1"/>
  <c r="P246" i="2" s="1"/>
  <c r="P248" i="2" s="1"/>
  <c r="P250" i="2" s="1"/>
  <c r="P252" i="2" s="1"/>
  <c r="K239" i="2"/>
  <c r="Q362" i="2"/>
  <c r="Q364" i="2" s="1"/>
  <c r="Q366" i="2" s="1"/>
  <c r="Q368" i="2" s="1"/>
  <c r="Q370" i="2" s="1"/>
  <c r="Q372" i="2" s="1"/>
  <c r="M365" i="2"/>
  <c r="M368" i="2"/>
  <c r="K359" i="2"/>
  <c r="P202" i="2"/>
  <c r="P204" i="2" s="1"/>
  <c r="P206" i="2" s="1"/>
  <c r="P208" i="2" s="1"/>
  <c r="P210" i="2" s="1"/>
  <c r="P212" i="2" s="1"/>
  <c r="K199" i="2"/>
  <c r="M205" i="2"/>
  <c r="M207" i="2"/>
  <c r="M208" i="2"/>
  <c r="M206" i="2"/>
  <c r="M181" i="2"/>
  <c r="J181" i="2"/>
  <c r="J191" i="2" s="1"/>
  <c r="M367" i="2"/>
  <c r="P402" i="2"/>
  <c r="P404" i="2" s="1"/>
  <c r="P406" i="2" s="1"/>
  <c r="P408" i="2" s="1"/>
  <c r="P410" i="2" s="1"/>
  <c r="P412" i="2" s="1"/>
  <c r="K399" i="2"/>
  <c r="M406" i="2"/>
  <c r="M407" i="2"/>
  <c r="M405" i="2"/>
  <c r="M408" i="2"/>
  <c r="M445" i="2"/>
  <c r="Q502" i="2"/>
  <c r="Q504" i="2" s="1"/>
  <c r="Q506" i="2" s="1"/>
  <c r="Q508" i="2" s="1"/>
  <c r="Q510" i="2" s="1"/>
  <c r="Q512" i="2" s="1"/>
  <c r="M506" i="2"/>
  <c r="M505" i="2"/>
  <c r="M508" i="2"/>
  <c r="M507" i="2"/>
  <c r="M584" i="2"/>
  <c r="K592" i="2"/>
  <c r="M446" i="2"/>
  <c r="M465" i="2"/>
  <c r="M466" i="2"/>
  <c r="M467" i="2"/>
  <c r="M468" i="2"/>
  <c r="P462" i="2"/>
  <c r="P464" i="2" s="1"/>
  <c r="P466" i="2" s="1"/>
  <c r="P468" i="2" s="1"/>
  <c r="P470" i="2" s="1"/>
  <c r="P472" i="2" s="1"/>
  <c r="K459" i="2"/>
  <c r="M645" i="2"/>
  <c r="M646" i="2"/>
  <c r="M647" i="2"/>
  <c r="M648" i="2"/>
  <c r="P642" i="2"/>
  <c r="P644" i="2" s="1"/>
  <c r="P646" i="2" s="1"/>
  <c r="P648" i="2" s="1"/>
  <c r="P650" i="2" s="1"/>
  <c r="P652" i="2" s="1"/>
  <c r="K639" i="2"/>
  <c r="M666" i="2"/>
  <c r="M725" i="2"/>
  <c r="M726" i="2"/>
  <c r="M727" i="2"/>
  <c r="M728" i="2"/>
  <c r="P722" i="2"/>
  <c r="P724" i="2" s="1"/>
  <c r="P726" i="2" s="1"/>
  <c r="P728" i="2" s="1"/>
  <c r="P730" i="2" s="1"/>
  <c r="P732" i="2" s="1"/>
  <c r="K719" i="2"/>
  <c r="J561" i="2"/>
  <c r="J571" i="2" s="1"/>
  <c r="M561" i="2"/>
  <c r="M768" i="2"/>
  <c r="P782" i="2"/>
  <c r="P784" i="2" s="1"/>
  <c r="P786" i="2" s="1"/>
  <c r="P788" i="2" s="1"/>
  <c r="P790" i="2" s="1"/>
  <c r="P792" i="2" s="1"/>
  <c r="K779" i="2"/>
  <c r="M785" i="2"/>
  <c r="M788" i="2"/>
  <c r="M787" i="2"/>
  <c r="M786" i="2"/>
  <c r="M885" i="2"/>
  <c r="M886" i="2"/>
  <c r="M887" i="2"/>
  <c r="M888" i="2"/>
  <c r="P882" i="2"/>
  <c r="P884" i="2" s="1"/>
  <c r="P886" i="2" s="1"/>
  <c r="P888" i="2" s="1"/>
  <c r="P890" i="2" s="1"/>
  <c r="P892" i="2" s="1"/>
  <c r="K879" i="2"/>
  <c r="Q842" i="2"/>
  <c r="Q844" i="2" s="1"/>
  <c r="Q846" i="2" s="1"/>
  <c r="Q848" i="2" s="1"/>
  <c r="Q850" i="2" s="1"/>
  <c r="Q852" i="2" s="1"/>
  <c r="M845" i="2"/>
  <c r="M846" i="2"/>
  <c r="M847" i="2"/>
  <c r="M848" i="2"/>
  <c r="M948" i="2"/>
  <c r="K939" i="2"/>
  <c r="J1001" i="2"/>
  <c r="J1011" i="2" s="1"/>
  <c r="M1001" i="2"/>
  <c r="M1025" i="2"/>
  <c r="J1081" i="2"/>
  <c r="J1091" i="2" s="1"/>
  <c r="M1081" i="2"/>
  <c r="K1139" i="2"/>
  <c r="P1182" i="2"/>
  <c r="P1184" i="2" s="1"/>
  <c r="P1186" i="2" s="1"/>
  <c r="P1188" i="2" s="1"/>
  <c r="P1190" i="2" s="1"/>
  <c r="P1192" i="2" s="1"/>
  <c r="K1179" i="2"/>
  <c r="M1185" i="2"/>
  <c r="M1186" i="2"/>
  <c r="M1187" i="2"/>
  <c r="M1188" i="2"/>
  <c r="M1146" i="2"/>
  <c r="M1205" i="2"/>
  <c r="M1206" i="2"/>
  <c r="M1207" i="2"/>
  <c r="M1208" i="2"/>
  <c r="P1202" i="2"/>
  <c r="P1204" i="2" s="1"/>
  <c r="P1206" i="2" s="1"/>
  <c r="P1208" i="2" s="1"/>
  <c r="P1210" i="2" s="1"/>
  <c r="P1212" i="2" s="1"/>
  <c r="K1199" i="2"/>
  <c r="R44" i="2" l="1"/>
  <c r="Q44" i="2"/>
  <c r="Q46" i="2" s="1"/>
  <c r="R84" i="2"/>
  <c r="P44" i="2"/>
  <c r="P104" i="2"/>
  <c r="Q106" i="2" s="1"/>
  <c r="R64" i="2"/>
  <c r="R104" i="2"/>
  <c r="Q84" i="2"/>
  <c r="Q86" i="2" s="1"/>
  <c r="P64" i="2"/>
  <c r="Q64" i="2"/>
  <c r="R46" i="2"/>
  <c r="M421" i="2"/>
  <c r="J821" i="2"/>
  <c r="J831" i="2" s="1"/>
  <c r="N818" i="2" s="1"/>
  <c r="M441" i="2"/>
  <c r="J1141" i="2"/>
  <c r="J1151" i="2" s="1"/>
  <c r="N1138" i="2" s="1"/>
  <c r="M554" i="2"/>
  <c r="M814" i="2"/>
  <c r="M434" i="2"/>
  <c r="M914" i="2"/>
  <c r="M474" i="2"/>
  <c r="M1134" i="2"/>
  <c r="M994" i="2"/>
  <c r="M174" i="2"/>
  <c r="M414" i="2"/>
  <c r="M1074" i="2"/>
  <c r="M894" i="2"/>
  <c r="M204" i="2"/>
  <c r="K212" i="2"/>
  <c r="M1064" i="2"/>
  <c r="K1072" i="2"/>
  <c r="N572" i="2"/>
  <c r="N559" i="2"/>
  <c r="N558" i="2"/>
  <c r="N192" i="2"/>
  <c r="N179" i="2"/>
  <c r="N178" i="2"/>
  <c r="M1204" i="2"/>
  <c r="K1212" i="2"/>
  <c r="M844" i="2"/>
  <c r="K852" i="2"/>
  <c r="M784" i="2"/>
  <c r="K792" i="2"/>
  <c r="M644" i="2"/>
  <c r="K652" i="2"/>
  <c r="M984" i="2"/>
  <c r="K992" i="2"/>
  <c r="N918" i="2"/>
  <c r="N919" i="2"/>
  <c r="N932" i="2"/>
  <c r="M1044" i="2"/>
  <c r="K1052" i="2"/>
  <c r="K632" i="2"/>
  <c r="M624" i="2"/>
  <c r="K772" i="2"/>
  <c r="M764" i="2"/>
  <c r="M804" i="2"/>
  <c r="K812" i="2"/>
  <c r="M604" i="2"/>
  <c r="K612" i="2"/>
  <c r="M164" i="2"/>
  <c r="K172" i="2"/>
  <c r="J261" i="2"/>
  <c r="J271" i="2" s="1"/>
  <c r="M261" i="2"/>
  <c r="M254" i="2" s="1"/>
  <c r="J941" i="2"/>
  <c r="J951" i="2" s="1"/>
  <c r="M941" i="2"/>
  <c r="M934" i="2" s="1"/>
  <c r="N438" i="2"/>
  <c r="N452" i="2"/>
  <c r="N439" i="2"/>
  <c r="M884" i="2"/>
  <c r="K892" i="2"/>
  <c r="M464" i="2"/>
  <c r="K472" i="2"/>
  <c r="N899" i="2"/>
  <c r="N912" i="2"/>
  <c r="N898" i="2"/>
  <c r="N1012" i="2"/>
  <c r="N999" i="2"/>
  <c r="N998" i="2"/>
  <c r="M724" i="2"/>
  <c r="K732" i="2"/>
  <c r="J581" i="2"/>
  <c r="J591" i="2" s="1"/>
  <c r="M581" i="2"/>
  <c r="M574" i="2" s="1"/>
  <c r="K412" i="2"/>
  <c r="M404" i="2"/>
  <c r="M244" i="2"/>
  <c r="K252" i="2"/>
  <c r="M524" i="2"/>
  <c r="K532" i="2"/>
  <c r="M324" i="2"/>
  <c r="K332" i="2"/>
  <c r="J1101" i="2"/>
  <c r="J1111" i="2" s="1"/>
  <c r="M1101" i="2"/>
  <c r="M1094" i="2" s="1"/>
  <c r="M964" i="2"/>
  <c r="K972" i="2"/>
  <c r="N432" i="2"/>
  <c r="N419" i="2"/>
  <c r="N418" i="2"/>
  <c r="M284" i="2"/>
  <c r="K292" i="2"/>
  <c r="N1092" i="2"/>
  <c r="N1079" i="2"/>
  <c r="N1078" i="2"/>
  <c r="M504" i="2"/>
  <c r="K512" i="2"/>
  <c r="M1124" i="2"/>
  <c r="K1132" i="2"/>
  <c r="M684" i="2"/>
  <c r="K692" i="2"/>
  <c r="M1184" i="2"/>
  <c r="K1192" i="2"/>
  <c r="K372" i="2"/>
  <c r="M364" i="2"/>
  <c r="M744" i="2"/>
  <c r="K752" i="2"/>
  <c r="M344" i="2"/>
  <c r="K352" i="2"/>
  <c r="M144" i="2"/>
  <c r="K152" i="2"/>
  <c r="J1021" i="2"/>
  <c r="J1031" i="2" s="1"/>
  <c r="M1021" i="2"/>
  <c r="M1014" i="2" s="1"/>
  <c r="M704" i="2"/>
  <c r="K712" i="2"/>
  <c r="M384" i="2"/>
  <c r="K392" i="2"/>
  <c r="M224" i="2"/>
  <c r="K232" i="2"/>
  <c r="M544" i="2"/>
  <c r="K552" i="2"/>
  <c r="M124" i="2"/>
  <c r="K132" i="2"/>
  <c r="M1164" i="2"/>
  <c r="K1172" i="2"/>
  <c r="M861" i="2"/>
  <c r="M854" i="2" s="1"/>
  <c r="J861" i="2"/>
  <c r="J871" i="2" s="1"/>
  <c r="J661" i="2"/>
  <c r="J671" i="2" s="1"/>
  <c r="M661" i="2"/>
  <c r="M654" i="2" s="1"/>
  <c r="M304" i="2"/>
  <c r="K312" i="2"/>
  <c r="N492" i="2"/>
  <c r="N479" i="2"/>
  <c r="N478" i="2"/>
  <c r="P18" i="2" a="1"/>
  <c r="P18" i="2" s="1"/>
  <c r="P66" i="2" l="1"/>
  <c r="P106" i="2"/>
  <c r="P108" i="2" s="1"/>
  <c r="P46" i="2"/>
  <c r="P48" i="2" s="1"/>
  <c r="R86" i="2"/>
  <c r="P86" i="2"/>
  <c r="Q88" i="2" s="1"/>
  <c r="Q48" i="2"/>
  <c r="R106" i="2"/>
  <c r="R108" i="2" s="1"/>
  <c r="P88" i="2"/>
  <c r="Q108" i="2"/>
  <c r="R88" i="2"/>
  <c r="R66" i="2"/>
  <c r="Q66" i="2"/>
  <c r="R48" i="2"/>
  <c r="R50" i="2" s="1"/>
  <c r="N819" i="2"/>
  <c r="N1152" i="2"/>
  <c r="N832" i="2"/>
  <c r="N1139" i="2"/>
  <c r="M559" i="2"/>
  <c r="N858" i="2"/>
  <c r="N872" i="2"/>
  <c r="N859" i="2"/>
  <c r="J121" i="2"/>
  <c r="J131" i="2" s="1"/>
  <c r="M121" i="2"/>
  <c r="M114" i="2" s="1"/>
  <c r="M221" i="2"/>
  <c r="M214" i="2" s="1"/>
  <c r="J221" i="2"/>
  <c r="J231" i="2" s="1"/>
  <c r="M141" i="2"/>
  <c r="M134" i="2" s="1"/>
  <c r="J141" i="2"/>
  <c r="J151" i="2" s="1"/>
  <c r="J1181" i="2"/>
  <c r="J1191" i="2" s="1"/>
  <c r="M1181" i="2"/>
  <c r="M1174" i="2" s="1"/>
  <c r="M1121" i="2"/>
  <c r="M1114" i="2" s="1"/>
  <c r="J1121" i="2"/>
  <c r="J1131" i="2" s="1"/>
  <c r="M501" i="2"/>
  <c r="M494" i="2" s="1"/>
  <c r="J501" i="2"/>
  <c r="J511" i="2" s="1"/>
  <c r="J281" i="2"/>
  <c r="J291" i="2" s="1"/>
  <c r="M281" i="2"/>
  <c r="M274" i="2" s="1"/>
  <c r="J241" i="2"/>
  <c r="J251" i="2" s="1"/>
  <c r="M241" i="2"/>
  <c r="M234" i="2" s="1"/>
  <c r="N578" i="2"/>
  <c r="N592" i="2"/>
  <c r="N579" i="2"/>
  <c r="M899" i="2"/>
  <c r="M1041" i="2"/>
  <c r="M1034" i="2" s="1"/>
  <c r="J1041" i="2"/>
  <c r="J1051" i="2" s="1"/>
  <c r="M1201" i="2"/>
  <c r="M1194" i="2" s="1"/>
  <c r="J1201" i="2"/>
  <c r="J1211" i="2" s="1"/>
  <c r="J1061" i="2"/>
  <c r="J1071" i="2" s="1"/>
  <c r="M1061" i="2"/>
  <c r="M1054" i="2" s="1"/>
  <c r="M301" i="2"/>
  <c r="M294" i="2" s="1"/>
  <c r="J301" i="2"/>
  <c r="J311" i="2" s="1"/>
  <c r="M479" i="2"/>
  <c r="N659" i="2"/>
  <c r="N658" i="2"/>
  <c r="N672" i="2"/>
  <c r="J1161" i="2"/>
  <c r="J1171" i="2" s="1"/>
  <c r="M1161" i="2"/>
  <c r="M1154" i="2" s="1"/>
  <c r="J541" i="2"/>
  <c r="J551" i="2" s="1"/>
  <c r="M541" i="2"/>
  <c r="M534" i="2" s="1"/>
  <c r="M381" i="2"/>
  <c r="M374" i="2" s="1"/>
  <c r="J381" i="2"/>
  <c r="J391" i="2" s="1"/>
  <c r="N1018" i="2"/>
  <c r="N1032" i="2"/>
  <c r="N1019" i="2"/>
  <c r="M341" i="2"/>
  <c r="M334" i="2" s="1"/>
  <c r="J341" i="2"/>
  <c r="J351" i="2" s="1"/>
  <c r="J361" i="2"/>
  <c r="J371" i="2" s="1"/>
  <c r="M361" i="2"/>
  <c r="M354" i="2" s="1"/>
  <c r="M961" i="2"/>
  <c r="M954" i="2" s="1"/>
  <c r="J961" i="2"/>
  <c r="J971" i="2" s="1"/>
  <c r="M521" i="2"/>
  <c r="M514" i="2" s="1"/>
  <c r="J521" i="2"/>
  <c r="J531" i="2" s="1"/>
  <c r="J401" i="2"/>
  <c r="J411" i="2" s="1"/>
  <c r="M401" i="2"/>
  <c r="M394" i="2" s="1"/>
  <c r="M999" i="2"/>
  <c r="M881" i="2"/>
  <c r="M874" i="2" s="1"/>
  <c r="J881" i="2"/>
  <c r="J891" i="2" s="1"/>
  <c r="N938" i="2"/>
  <c r="N952" i="2"/>
  <c r="N939" i="2"/>
  <c r="J161" i="2"/>
  <c r="J171" i="2" s="1"/>
  <c r="M161" i="2"/>
  <c r="M154" i="2" s="1"/>
  <c r="M801" i="2"/>
  <c r="M794" i="2" s="1"/>
  <c r="J801" i="2"/>
  <c r="J811" i="2" s="1"/>
  <c r="M621" i="2"/>
  <c r="M614" i="2" s="1"/>
  <c r="J621" i="2"/>
  <c r="J631" i="2" s="1"/>
  <c r="M919" i="2"/>
  <c r="J981" i="2"/>
  <c r="J991" i="2" s="1"/>
  <c r="M981" i="2"/>
  <c r="M974" i="2" s="1"/>
  <c r="M641" i="2"/>
  <c r="M634" i="2" s="1"/>
  <c r="J641" i="2"/>
  <c r="J651" i="2" s="1"/>
  <c r="J841" i="2"/>
  <c r="J851" i="2" s="1"/>
  <c r="M841" i="2"/>
  <c r="M834" i="2" s="1"/>
  <c r="J681" i="2"/>
  <c r="J691" i="2" s="1"/>
  <c r="M681" i="2"/>
  <c r="M674" i="2" s="1"/>
  <c r="M721" i="2"/>
  <c r="M714" i="2" s="1"/>
  <c r="J721" i="2"/>
  <c r="J731" i="2" s="1"/>
  <c r="J761" i="2"/>
  <c r="J771" i="2" s="1"/>
  <c r="M761" i="2"/>
  <c r="M754" i="2" s="1"/>
  <c r="J201" i="2"/>
  <c r="J211" i="2" s="1"/>
  <c r="M201" i="2"/>
  <c r="M194" i="2" s="1"/>
  <c r="J701" i="2"/>
  <c r="J711" i="2" s="1"/>
  <c r="M701" i="2"/>
  <c r="M694" i="2" s="1"/>
  <c r="J741" i="2"/>
  <c r="J751" i="2" s="1"/>
  <c r="M741" i="2"/>
  <c r="M734" i="2" s="1"/>
  <c r="M1079" i="2"/>
  <c r="M419" i="2"/>
  <c r="N1098" i="2"/>
  <c r="N1112" i="2"/>
  <c r="N1099" i="2"/>
  <c r="J321" i="2"/>
  <c r="J331" i="2" s="1"/>
  <c r="M321" i="2"/>
  <c r="M314" i="2" s="1"/>
  <c r="M461" i="2"/>
  <c r="M454" i="2" s="1"/>
  <c r="J461" i="2"/>
  <c r="J471" i="2" s="1"/>
  <c r="M439" i="2"/>
  <c r="N259" i="2"/>
  <c r="N272" i="2"/>
  <c r="N258" i="2"/>
  <c r="M601" i="2"/>
  <c r="M594" i="2" s="1"/>
  <c r="J601" i="2"/>
  <c r="J611" i="2" s="1"/>
  <c r="M781" i="2"/>
  <c r="M774" i="2" s="1"/>
  <c r="J781" i="2"/>
  <c r="J791" i="2" s="1"/>
  <c r="M179" i="2"/>
  <c r="Q20" i="2"/>
  <c r="R20" i="2"/>
  <c r="S20" i="2"/>
  <c r="T20" i="2"/>
  <c r="U20" i="2"/>
  <c r="V20" i="2"/>
  <c r="W20" i="2"/>
  <c r="X20" i="2"/>
  <c r="Y20" i="2"/>
  <c r="Z20" i="2"/>
  <c r="AA20" i="2"/>
  <c r="AB20" i="2"/>
  <c r="AC20" i="2"/>
  <c r="AD20" i="2"/>
  <c r="AE20" i="2"/>
  <c r="AF20" i="2"/>
  <c r="AG20" i="2"/>
  <c r="AH20" i="2"/>
  <c r="AI20" i="2"/>
  <c r="R90" i="2" l="1"/>
  <c r="Q110" i="2"/>
  <c r="Q112" i="2" s="1"/>
  <c r="R68" i="2"/>
  <c r="P110" i="2"/>
  <c r="R110" i="2"/>
  <c r="R112" i="2" s="1"/>
  <c r="Q90" i="2"/>
  <c r="P90" i="2"/>
  <c r="P68" i="2"/>
  <c r="Q68" i="2"/>
  <c r="P50" i="2"/>
  <c r="Q50" i="2"/>
  <c r="Q52" i="2" s="1"/>
  <c r="M819" i="2"/>
  <c r="M1139" i="2"/>
  <c r="M859" i="2"/>
  <c r="M1019" i="2"/>
  <c r="M659" i="2"/>
  <c r="N459" i="2"/>
  <c r="N458" i="2"/>
  <c r="N472" i="2"/>
  <c r="N719" i="2"/>
  <c r="N718" i="2"/>
  <c r="N732" i="2"/>
  <c r="N799" i="2"/>
  <c r="N798" i="2"/>
  <c r="N812" i="2"/>
  <c r="N118" i="2"/>
  <c r="N132" i="2"/>
  <c r="N119" i="2"/>
  <c r="N698" i="2"/>
  <c r="N712" i="2"/>
  <c r="N699" i="2"/>
  <c r="N979" i="2"/>
  <c r="N978" i="2"/>
  <c r="N992" i="2"/>
  <c r="N1059" i="2"/>
  <c r="N1058" i="2"/>
  <c r="N1072" i="2"/>
  <c r="N1178" i="2"/>
  <c r="N1192" i="2"/>
  <c r="N1179" i="2"/>
  <c r="M259" i="2"/>
  <c r="M1099" i="2"/>
  <c r="N772" i="2"/>
  <c r="N759" i="2"/>
  <c r="N758" i="2"/>
  <c r="N639" i="2"/>
  <c r="N638" i="2"/>
  <c r="N652" i="2"/>
  <c r="M939" i="2"/>
  <c r="N339" i="2"/>
  <c r="N338" i="2"/>
  <c r="N352" i="2"/>
  <c r="N539" i="2"/>
  <c r="N538" i="2"/>
  <c r="N552" i="2"/>
  <c r="N312" i="2"/>
  <c r="N299" i="2"/>
  <c r="N298" i="2"/>
  <c r="N1199" i="2"/>
  <c r="N1198" i="2"/>
  <c r="N1212" i="2"/>
  <c r="N1119" i="2"/>
  <c r="N1118" i="2"/>
  <c r="N1132" i="2"/>
  <c r="N219" i="2"/>
  <c r="N218" i="2"/>
  <c r="N232" i="2"/>
  <c r="N852" i="2"/>
  <c r="N839" i="2"/>
  <c r="N838" i="2"/>
  <c r="N879" i="2"/>
  <c r="N878" i="2"/>
  <c r="N892" i="2"/>
  <c r="N518" i="2"/>
  <c r="N519" i="2"/>
  <c r="N532" i="2"/>
  <c r="N359" i="2"/>
  <c r="N358" i="2"/>
  <c r="N372" i="2"/>
  <c r="N778" i="2"/>
  <c r="N792" i="2"/>
  <c r="N779" i="2"/>
  <c r="N599" i="2"/>
  <c r="N598" i="2"/>
  <c r="N612" i="2"/>
  <c r="N739" i="2"/>
  <c r="N738" i="2"/>
  <c r="N752" i="2"/>
  <c r="N692" i="2"/>
  <c r="N679" i="2"/>
  <c r="N678" i="2"/>
  <c r="N618" i="2"/>
  <c r="N632" i="2"/>
  <c r="N619" i="2"/>
  <c r="N959" i="2"/>
  <c r="N958" i="2"/>
  <c r="N972" i="2"/>
  <c r="N379" i="2"/>
  <c r="N378" i="2"/>
  <c r="N392" i="2"/>
  <c r="N239" i="2"/>
  <c r="N238" i="2"/>
  <c r="N252" i="2"/>
  <c r="N292" i="2"/>
  <c r="N278" i="2"/>
  <c r="N279" i="2"/>
  <c r="N318" i="2"/>
  <c r="N319" i="2"/>
  <c r="N332" i="2"/>
  <c r="N198" i="2"/>
  <c r="N212" i="2"/>
  <c r="N199" i="2"/>
  <c r="N159" i="2"/>
  <c r="N158" i="2"/>
  <c r="N172" i="2"/>
  <c r="N398" i="2"/>
  <c r="N412" i="2"/>
  <c r="N399" i="2"/>
  <c r="N1172" i="2"/>
  <c r="N1159" i="2"/>
  <c r="N1158" i="2"/>
  <c r="N1039" i="2"/>
  <c r="N1038" i="2"/>
  <c r="N1052" i="2"/>
  <c r="M579" i="2"/>
  <c r="N512" i="2"/>
  <c r="N498" i="2"/>
  <c r="N499" i="2"/>
  <c r="N139" i="2"/>
  <c r="N138" i="2"/>
  <c r="N152" i="2"/>
  <c r="O8" i="2"/>
  <c r="Q92" i="2" l="1"/>
  <c r="P70" i="2"/>
  <c r="P112" i="2"/>
  <c r="K112" i="2" s="1"/>
  <c r="R92" i="2"/>
  <c r="P92" i="2"/>
  <c r="R70" i="2"/>
  <c r="R72" i="2" s="1"/>
  <c r="Q70" i="2"/>
  <c r="P52" i="2"/>
  <c r="R52" i="2"/>
  <c r="M119" i="2"/>
  <c r="M679" i="2"/>
  <c r="M799" i="2"/>
  <c r="M1039" i="2"/>
  <c r="M159" i="2"/>
  <c r="M139" i="2"/>
  <c r="M219" i="2"/>
  <c r="M759" i="2"/>
  <c r="M319" i="2"/>
  <c r="M959" i="2"/>
  <c r="M719" i="2"/>
  <c r="M199" i="2"/>
  <c r="M1159" i="2"/>
  <c r="M239" i="2"/>
  <c r="M739" i="2"/>
  <c r="M599" i="2"/>
  <c r="M779" i="2"/>
  <c r="M879" i="2"/>
  <c r="M1199" i="2"/>
  <c r="M639" i="2"/>
  <c r="M699" i="2"/>
  <c r="M499" i="2"/>
  <c r="M399" i="2"/>
  <c r="M379" i="2"/>
  <c r="M619" i="2"/>
  <c r="M519" i="2"/>
  <c r="M839" i="2"/>
  <c r="M299" i="2"/>
  <c r="M339" i="2"/>
  <c r="M1179" i="2"/>
  <c r="M1059" i="2"/>
  <c r="M979" i="2"/>
  <c r="M459" i="2"/>
  <c r="M359" i="2"/>
  <c r="M1119" i="2"/>
  <c r="M539" i="2"/>
  <c r="M279" i="2"/>
  <c r="E3" i="11"/>
  <c r="B5" i="11"/>
  <c r="V18" i="2" a="1"/>
  <c r="V18" i="2" s="1"/>
  <c r="M104" i="2" l="1"/>
  <c r="J101" i="2" s="1"/>
  <c r="J111" i="2" s="1"/>
  <c r="M101" i="2"/>
  <c r="M94" i="2" s="1"/>
  <c r="M84" i="2"/>
  <c r="K92" i="2"/>
  <c r="P72" i="2"/>
  <c r="Q72" i="2"/>
  <c r="K52" i="2"/>
  <c r="M44" i="2"/>
  <c r="V19" i="2"/>
  <c r="V22" i="2" s="1"/>
  <c r="N112" i="2" l="1"/>
  <c r="N98" i="2"/>
  <c r="N99" i="2"/>
  <c r="J81" i="2"/>
  <c r="J91" i="2" s="1"/>
  <c r="M81" i="2"/>
  <c r="M74" i="2" s="1"/>
  <c r="K72" i="2"/>
  <c r="M64" i="2"/>
  <c r="M41" i="2"/>
  <c r="M34" i="2" s="1"/>
  <c r="J41" i="2"/>
  <c r="J51" i="2" s="1"/>
  <c r="B14" i="2"/>
  <c r="M99" i="2" l="1"/>
  <c r="N92" i="2"/>
  <c r="N79" i="2"/>
  <c r="N78" i="2"/>
  <c r="M61" i="2"/>
  <c r="M54" i="2" s="1"/>
  <c r="J61" i="2"/>
  <c r="J71" i="2" s="1"/>
  <c r="N52" i="2"/>
  <c r="N39" i="2"/>
  <c r="N38" i="2"/>
  <c r="E19" i="2"/>
  <c r="E15" i="2" s="1"/>
  <c r="B15" i="2"/>
  <c r="B16" i="2" s="1"/>
  <c r="B17" i="2" s="1"/>
  <c r="Q18" i="2" a="1"/>
  <c r="Q18" i="2" s="1"/>
  <c r="R18" i="2" a="1"/>
  <c r="R18" i="2" s="1"/>
  <c r="S18" i="2" a="1"/>
  <c r="S18" i="2" s="1"/>
  <c r="S19" i="2" s="1"/>
  <c r="T18" i="2" a="1"/>
  <c r="T18" i="2" s="1"/>
  <c r="U18" i="2" a="1"/>
  <c r="U18" i="2" s="1"/>
  <c r="U19" i="2" s="1"/>
  <c r="W18" i="2" a="1"/>
  <c r="W18" i="2" s="1"/>
  <c r="X18" i="2" a="1"/>
  <c r="X18" i="2" s="1"/>
  <c r="Y18" i="2" a="1"/>
  <c r="Y18" i="2" s="1"/>
  <c r="Y19" i="2" s="1"/>
  <c r="Z18" i="2" a="1"/>
  <c r="Z18" i="2" s="1"/>
  <c r="Z19" i="2" s="1"/>
  <c r="AA18" i="2" a="1"/>
  <c r="AA18" i="2" s="1"/>
  <c r="AA19" i="2" s="1"/>
  <c r="AB18" i="2" a="1"/>
  <c r="AB18" i="2" s="1"/>
  <c r="AB19" i="2" s="1"/>
  <c r="AC18" i="2" a="1"/>
  <c r="AC18" i="2" s="1"/>
  <c r="AC19" i="2" s="1"/>
  <c r="AD18" i="2" a="1"/>
  <c r="AD18" i="2" s="1"/>
  <c r="AD19" i="2" s="1"/>
  <c r="AE18" i="2" a="1"/>
  <c r="AE18" i="2" s="1"/>
  <c r="AE19" i="2" s="1"/>
  <c r="AF18" i="2" a="1"/>
  <c r="AF18" i="2" s="1"/>
  <c r="AF19" i="2" s="1"/>
  <c r="AG18" i="2" a="1"/>
  <c r="AG18" i="2" s="1"/>
  <c r="AG19" i="2" s="1"/>
  <c r="AH18" i="2" a="1"/>
  <c r="AH18" i="2" s="1"/>
  <c r="AH19" i="2" s="1"/>
  <c r="AI18" i="2" a="1"/>
  <c r="AI18" i="2" s="1"/>
  <c r="AI19" i="2" s="1"/>
  <c r="R21" i="2"/>
  <c r="T21" i="2"/>
  <c r="U21" i="2"/>
  <c r="V21" i="2"/>
  <c r="W21" i="2"/>
  <c r="X21" i="2"/>
  <c r="Y21" i="2"/>
  <c r="Z21" i="2"/>
  <c r="AA21" i="2"/>
  <c r="AB21" i="2"/>
  <c r="AC21" i="2"/>
  <c r="AD21" i="2"/>
  <c r="AE21" i="2"/>
  <c r="AF21" i="2"/>
  <c r="AG21" i="2"/>
  <c r="AH21" i="2"/>
  <c r="AI21" i="2"/>
  <c r="R23" i="2"/>
  <c r="T23" i="2"/>
  <c r="U23" i="2"/>
  <c r="V23" i="2"/>
  <c r="W23" i="2"/>
  <c r="X23" i="2"/>
  <c r="Y23" i="2"/>
  <c r="Z23" i="2"/>
  <c r="AA23" i="2"/>
  <c r="AB23" i="2"/>
  <c r="AC23" i="2"/>
  <c r="AD23" i="2"/>
  <c r="AE23" i="2"/>
  <c r="AF23" i="2"/>
  <c r="AG23" i="2"/>
  <c r="AH23" i="2"/>
  <c r="AI23" i="2"/>
  <c r="R25" i="2"/>
  <c r="T25" i="2"/>
  <c r="U25" i="2"/>
  <c r="V25" i="2"/>
  <c r="W25" i="2"/>
  <c r="X25" i="2"/>
  <c r="Y25" i="2"/>
  <c r="Z25" i="2"/>
  <c r="AA25" i="2"/>
  <c r="AB25" i="2"/>
  <c r="AC25" i="2"/>
  <c r="AD25" i="2"/>
  <c r="AE25" i="2"/>
  <c r="AF25" i="2"/>
  <c r="AG25" i="2"/>
  <c r="AH25" i="2"/>
  <c r="AI25" i="2"/>
  <c r="R27" i="2"/>
  <c r="T27" i="2"/>
  <c r="U27" i="2"/>
  <c r="V27" i="2"/>
  <c r="W27" i="2"/>
  <c r="X27" i="2"/>
  <c r="Y27" i="2"/>
  <c r="Z27" i="2"/>
  <c r="AA27" i="2"/>
  <c r="AB27" i="2"/>
  <c r="AC27" i="2"/>
  <c r="AD27" i="2"/>
  <c r="AE27" i="2"/>
  <c r="AF27" i="2"/>
  <c r="AG27" i="2"/>
  <c r="AH27" i="2"/>
  <c r="AI27" i="2"/>
  <c r="R29" i="2"/>
  <c r="T29" i="2"/>
  <c r="U29" i="2"/>
  <c r="V29" i="2"/>
  <c r="W29" i="2"/>
  <c r="X29" i="2"/>
  <c r="Y29" i="2"/>
  <c r="Z29" i="2"/>
  <c r="AA29" i="2"/>
  <c r="AB29" i="2"/>
  <c r="AC29" i="2"/>
  <c r="AD29" i="2"/>
  <c r="AE29" i="2"/>
  <c r="AF29" i="2"/>
  <c r="AG29" i="2"/>
  <c r="AH29" i="2"/>
  <c r="AI29" i="2"/>
  <c r="R31" i="2"/>
  <c r="T31" i="2"/>
  <c r="U31" i="2"/>
  <c r="V31" i="2"/>
  <c r="W31" i="2"/>
  <c r="X31" i="2"/>
  <c r="Y31" i="2"/>
  <c r="Z31" i="2"/>
  <c r="AA31" i="2"/>
  <c r="AB31" i="2"/>
  <c r="AC31" i="2"/>
  <c r="AD31" i="2"/>
  <c r="AE31" i="2"/>
  <c r="AF31" i="2"/>
  <c r="AG31" i="2"/>
  <c r="AH31" i="2"/>
  <c r="AI31" i="2"/>
  <c r="M79" i="2" l="1"/>
  <c r="M39" i="2"/>
  <c r="N59" i="2"/>
  <c r="N72" i="2"/>
  <c r="M59" i="2" s="1"/>
  <c r="N58" i="2"/>
  <c r="Q19" i="2"/>
  <c r="R19" i="2"/>
  <c r="P19" i="2"/>
  <c r="T19" i="2"/>
  <c r="T22" i="2" s="1"/>
  <c r="X19" i="2"/>
  <c r="X22" i="2" s="1"/>
  <c r="W19" i="2"/>
  <c r="W22" i="2" s="1"/>
  <c r="AG22" i="2"/>
  <c r="AG24" i="2" s="1"/>
  <c r="AG26" i="2" s="1"/>
  <c r="AG28" i="2" s="1"/>
  <c r="AG30" i="2" s="1"/>
  <c r="AG32" i="2" s="1"/>
  <c r="AC22" i="2"/>
  <c r="AC24" i="2" s="1"/>
  <c r="AC26" i="2" s="1"/>
  <c r="AC28" i="2" s="1"/>
  <c r="AC30" i="2" s="1"/>
  <c r="AC32" i="2" s="1"/>
  <c r="Y22" i="2"/>
  <c r="Y24" i="2" s="1"/>
  <c r="Y26" i="2" s="1"/>
  <c r="Y28" i="2" s="1"/>
  <c r="Y30" i="2" s="1"/>
  <c r="Y32" i="2" s="1"/>
  <c r="AF22" i="2"/>
  <c r="AF24" i="2" s="1"/>
  <c r="AF26" i="2" s="1"/>
  <c r="AF28" i="2" s="1"/>
  <c r="AF30" i="2" s="1"/>
  <c r="AF32" i="2" s="1"/>
  <c r="AB22" i="2"/>
  <c r="AB24" i="2" s="1"/>
  <c r="AB26" i="2" s="1"/>
  <c r="AB28" i="2" s="1"/>
  <c r="AB30" i="2" s="1"/>
  <c r="AB32" i="2" s="1"/>
  <c r="AI22" i="2"/>
  <c r="AI24" i="2" s="1"/>
  <c r="AI26" i="2" s="1"/>
  <c r="AI28" i="2" s="1"/>
  <c r="AI30" i="2" s="1"/>
  <c r="AI32" i="2" s="1"/>
  <c r="AE22" i="2"/>
  <c r="AE24" i="2" s="1"/>
  <c r="AE26" i="2" s="1"/>
  <c r="AE28" i="2" s="1"/>
  <c r="AE30" i="2" s="1"/>
  <c r="AE32" i="2" s="1"/>
  <c r="AA22" i="2"/>
  <c r="AA24" i="2" s="1"/>
  <c r="AA26" i="2" s="1"/>
  <c r="AA28" i="2" s="1"/>
  <c r="AA30" i="2" s="1"/>
  <c r="AA32" i="2" s="1"/>
  <c r="AH22" i="2"/>
  <c r="AH24" i="2" s="1"/>
  <c r="AH26" i="2" s="1"/>
  <c r="AH28" i="2" s="1"/>
  <c r="AH30" i="2" s="1"/>
  <c r="AH32" i="2" s="1"/>
  <c r="AD22" i="2"/>
  <c r="AD24" i="2" s="1"/>
  <c r="AD26" i="2" s="1"/>
  <c r="AD28" i="2" s="1"/>
  <c r="AD30" i="2" s="1"/>
  <c r="AD32" i="2" s="1"/>
  <c r="Z22" i="2"/>
  <c r="Z24" i="2" s="1"/>
  <c r="Z26" i="2" s="1"/>
  <c r="Z28" i="2" s="1"/>
  <c r="Z30" i="2" s="1"/>
  <c r="Z32" i="2" s="1"/>
  <c r="B18" i="2"/>
  <c r="P20" i="2"/>
  <c r="C14" i="2"/>
  <c r="C5" i="11" s="1"/>
  <c r="K18" i="2"/>
  <c r="B19" i="2" l="1"/>
  <c r="B20" i="2" s="1"/>
  <c r="B21" i="2" s="1"/>
  <c r="B22" i="2" s="1"/>
  <c r="B23" i="2" s="1"/>
  <c r="B24" i="2" s="1"/>
  <c r="B25" i="2" s="1"/>
  <c r="B26" i="2" s="1"/>
  <c r="B27" i="2" s="1"/>
  <c r="B28" i="2" s="1"/>
  <c r="B29" i="2" s="1"/>
  <c r="B30" i="2" s="1"/>
  <c r="B31" i="2" s="1"/>
  <c r="B32" i="2" s="1"/>
  <c r="B34" i="2" s="1"/>
  <c r="K19" i="2"/>
  <c r="M28" i="2"/>
  <c r="M26" i="2"/>
  <c r="M27" i="2"/>
  <c r="Q22" i="2"/>
  <c r="Q21" i="2" s="1"/>
  <c r="P22" i="2"/>
  <c r="P21" i="2" s="1"/>
  <c r="S22" i="2"/>
  <c r="R22" i="2"/>
  <c r="U22" i="2"/>
  <c r="B6" i="11"/>
  <c r="C15" i="2"/>
  <c r="C16" i="2" s="1"/>
  <c r="M23" i="2"/>
  <c r="B35" i="2" l="1"/>
  <c r="B36" i="2" s="1"/>
  <c r="E39" i="2"/>
  <c r="C18" i="2"/>
  <c r="C19" i="2" s="1"/>
  <c r="C20" i="2" s="1"/>
  <c r="C21" i="2" s="1"/>
  <c r="C22" i="2" s="1"/>
  <c r="C23" i="2" s="1"/>
  <c r="C24" i="2" s="1"/>
  <c r="C25" i="2" s="1"/>
  <c r="C26" i="2" s="1"/>
  <c r="C27" i="2" s="1"/>
  <c r="C28" i="2" s="1"/>
  <c r="C29" i="2" s="1"/>
  <c r="C30" i="2" s="1"/>
  <c r="C31" i="2" s="1"/>
  <c r="C32" i="2" s="1"/>
  <c r="C17" i="2"/>
  <c r="S21" i="2"/>
  <c r="B38" i="2" l="1"/>
  <c r="B37" i="2"/>
  <c r="C34" i="2"/>
  <c r="C35" i="2" s="1"/>
  <c r="C36" i="2" s="1"/>
  <c r="E35" i="2"/>
  <c r="D34" i="2" s="1"/>
  <c r="D35" i="2" s="1"/>
  <c r="D36" i="2" s="1"/>
  <c r="X24" i="2"/>
  <c r="U24" i="2"/>
  <c r="V24" i="2"/>
  <c r="W24" i="2"/>
  <c r="T24" i="2"/>
  <c r="S24" i="2"/>
  <c r="S23" i="2" s="1"/>
  <c r="R24" i="2"/>
  <c r="Q24" i="2"/>
  <c r="Q23" i="2" s="1"/>
  <c r="D38" i="2" l="1"/>
  <c r="D39" i="2" s="1"/>
  <c r="D40" i="2" s="1"/>
  <c r="D41" i="2" s="1"/>
  <c r="D42" i="2" s="1"/>
  <c r="D43" i="2" s="1"/>
  <c r="D44" i="2" s="1"/>
  <c r="D45" i="2" s="1"/>
  <c r="D46" i="2" s="1"/>
  <c r="D47" i="2" s="1"/>
  <c r="D48" i="2" s="1"/>
  <c r="D49" i="2" s="1"/>
  <c r="D50" i="2" s="1"/>
  <c r="D51" i="2" s="1"/>
  <c r="D52" i="2" s="1"/>
  <c r="D37" i="2"/>
  <c r="C37" i="2"/>
  <c r="C38" i="2"/>
  <c r="C39" i="2" s="1"/>
  <c r="C40" i="2" s="1"/>
  <c r="C41" i="2" s="1"/>
  <c r="C42" i="2" s="1"/>
  <c r="C43" i="2" s="1"/>
  <c r="C44" i="2" s="1"/>
  <c r="C45" i="2" s="1"/>
  <c r="C46" i="2" s="1"/>
  <c r="C47" i="2" s="1"/>
  <c r="C48" i="2" s="1"/>
  <c r="C49" i="2" s="1"/>
  <c r="C50" i="2" s="1"/>
  <c r="C51" i="2" s="1"/>
  <c r="C52" i="2" s="1"/>
  <c r="B39" i="2"/>
  <c r="B40" i="2" s="1"/>
  <c r="B41" i="2" s="1"/>
  <c r="B42" i="2" s="1"/>
  <c r="B43" i="2" s="1"/>
  <c r="B44" i="2" s="1"/>
  <c r="B45" i="2" s="1"/>
  <c r="B46" i="2" s="1"/>
  <c r="B47" i="2" s="1"/>
  <c r="B48" i="2" s="1"/>
  <c r="B49" i="2" s="1"/>
  <c r="B50" i="2" s="1"/>
  <c r="B51" i="2" s="1"/>
  <c r="B52" i="2" s="1"/>
  <c r="B54" i="2" s="1"/>
  <c r="M52" i="2"/>
  <c r="M30" i="2"/>
  <c r="M29" i="2"/>
  <c r="M22" i="2"/>
  <c r="E59" i="2" l="1"/>
  <c r="B55" i="2"/>
  <c r="B56" i="2" s="1"/>
  <c r="M25" i="2"/>
  <c r="B57" i="2" l="1"/>
  <c r="B58" i="2"/>
  <c r="C54" i="2"/>
  <c r="C55" i="2" s="1"/>
  <c r="C56" i="2" s="1"/>
  <c r="E55" i="2"/>
  <c r="D54" i="2" s="1"/>
  <c r="D55" i="2" s="1"/>
  <c r="D56" i="2" s="1"/>
  <c r="P24" i="2"/>
  <c r="D57" i="2" l="1"/>
  <c r="D58" i="2"/>
  <c r="D59" i="2" s="1"/>
  <c r="D60" i="2" s="1"/>
  <c r="D61" i="2" s="1"/>
  <c r="D62" i="2" s="1"/>
  <c r="D63" i="2" s="1"/>
  <c r="D64" i="2" s="1"/>
  <c r="D65" i="2" s="1"/>
  <c r="D66" i="2" s="1"/>
  <c r="D67" i="2" s="1"/>
  <c r="D68" i="2" s="1"/>
  <c r="D69" i="2" s="1"/>
  <c r="D70" i="2" s="1"/>
  <c r="D71" i="2" s="1"/>
  <c r="D72" i="2" s="1"/>
  <c r="C58" i="2"/>
  <c r="C59" i="2" s="1"/>
  <c r="C60" i="2" s="1"/>
  <c r="C61" i="2" s="1"/>
  <c r="C62" i="2" s="1"/>
  <c r="C63" i="2" s="1"/>
  <c r="C64" i="2" s="1"/>
  <c r="C65" i="2" s="1"/>
  <c r="C66" i="2" s="1"/>
  <c r="C67" i="2" s="1"/>
  <c r="C68" i="2" s="1"/>
  <c r="C69" i="2" s="1"/>
  <c r="C70" i="2" s="1"/>
  <c r="C71" i="2" s="1"/>
  <c r="C72" i="2" s="1"/>
  <c r="C57" i="2"/>
  <c r="M72" i="2"/>
  <c r="B59" i="2"/>
  <c r="B60" i="2" s="1"/>
  <c r="B61" i="2" s="1"/>
  <c r="B62" i="2" s="1"/>
  <c r="B63" i="2" s="1"/>
  <c r="B64" i="2" s="1"/>
  <c r="B65" i="2" s="1"/>
  <c r="B66" i="2" s="1"/>
  <c r="B67" i="2" s="1"/>
  <c r="B68" i="2" s="1"/>
  <c r="B69" i="2" s="1"/>
  <c r="B70" i="2" s="1"/>
  <c r="B71" i="2" s="1"/>
  <c r="B72" i="2" s="1"/>
  <c r="B74" i="2" s="1"/>
  <c r="P23" i="2"/>
  <c r="E79" i="2" l="1"/>
  <c r="B75" i="2"/>
  <c r="B76" i="2" s="1"/>
  <c r="U26" i="2"/>
  <c r="X26" i="2"/>
  <c r="W26" i="2"/>
  <c r="V26" i="2"/>
  <c r="Q26" i="2"/>
  <c r="Q25" i="2" s="1"/>
  <c r="T26" i="2"/>
  <c r="S26" i="2"/>
  <c r="S25" i="2" s="1"/>
  <c r="P26" i="2"/>
  <c r="P25" i="2" s="1"/>
  <c r="R26" i="2"/>
  <c r="C74" i="2" l="1"/>
  <c r="C75" i="2" s="1"/>
  <c r="C76" i="2" s="1"/>
  <c r="E75" i="2"/>
  <c r="D74" i="2" s="1"/>
  <c r="D75" i="2" s="1"/>
  <c r="D76" i="2" s="1"/>
  <c r="B78" i="2"/>
  <c r="B77" i="2"/>
  <c r="X28" i="2"/>
  <c r="U28" i="2"/>
  <c r="V28" i="2"/>
  <c r="W28" i="2"/>
  <c r="T28" i="2"/>
  <c r="S28" i="2"/>
  <c r="S27" i="2" s="1"/>
  <c r="R28" i="2"/>
  <c r="Q28" i="2"/>
  <c r="Q27" i="2" s="1"/>
  <c r="P28" i="2"/>
  <c r="P27" i="2" s="1"/>
  <c r="D78" i="2" l="1"/>
  <c r="D79" i="2" s="1"/>
  <c r="D80" i="2" s="1"/>
  <c r="D81" i="2" s="1"/>
  <c r="D82" i="2" s="1"/>
  <c r="D83" i="2" s="1"/>
  <c r="D84" i="2" s="1"/>
  <c r="D85" i="2" s="1"/>
  <c r="D86" i="2" s="1"/>
  <c r="D87" i="2" s="1"/>
  <c r="D88" i="2" s="1"/>
  <c r="D89" i="2" s="1"/>
  <c r="D90" i="2" s="1"/>
  <c r="D91" i="2" s="1"/>
  <c r="D92" i="2" s="1"/>
  <c r="D77" i="2"/>
  <c r="C77" i="2"/>
  <c r="C78" i="2"/>
  <c r="C79" i="2" s="1"/>
  <c r="C80" i="2" s="1"/>
  <c r="C81" i="2" s="1"/>
  <c r="C82" i="2" s="1"/>
  <c r="C83" i="2" s="1"/>
  <c r="C84" i="2" s="1"/>
  <c r="C85" i="2" s="1"/>
  <c r="C86" i="2" s="1"/>
  <c r="C87" i="2" s="1"/>
  <c r="C88" i="2" s="1"/>
  <c r="C89" i="2" s="1"/>
  <c r="C90" i="2" s="1"/>
  <c r="C91" i="2" s="1"/>
  <c r="C92" i="2" s="1"/>
  <c r="M92" i="2"/>
  <c r="B79" i="2"/>
  <c r="B80" i="2" s="1"/>
  <c r="B81" i="2" s="1"/>
  <c r="B82" i="2" s="1"/>
  <c r="B83" i="2" s="1"/>
  <c r="B84" i="2" s="1"/>
  <c r="B85" i="2" s="1"/>
  <c r="B86" i="2" s="1"/>
  <c r="B87" i="2" s="1"/>
  <c r="B88" i="2" s="1"/>
  <c r="B89" i="2" s="1"/>
  <c r="B90" i="2" s="1"/>
  <c r="B91" i="2" s="1"/>
  <c r="B92" i="2" s="1"/>
  <c r="B94" i="2" s="1"/>
  <c r="W30" i="2"/>
  <c r="U30" i="2"/>
  <c r="X30" i="2"/>
  <c r="V30" i="2"/>
  <c r="T30" i="2"/>
  <c r="S30" i="2"/>
  <c r="S29" i="2" s="1"/>
  <c r="R30" i="2"/>
  <c r="Q30" i="2"/>
  <c r="Q29" i="2" s="1"/>
  <c r="P30" i="2"/>
  <c r="B95" i="2" l="1"/>
  <c r="B96" i="2" s="1"/>
  <c r="E99" i="2"/>
  <c r="P29" i="2"/>
  <c r="Q32" i="2" s="1"/>
  <c r="Q31" i="2" s="1"/>
  <c r="B98" i="2" l="1"/>
  <c r="B97" i="2"/>
  <c r="C94" i="2"/>
  <c r="C95" i="2" s="1"/>
  <c r="C96" i="2" s="1"/>
  <c r="E95" i="2"/>
  <c r="D94" i="2" s="1"/>
  <c r="D95" i="2" s="1"/>
  <c r="D96" i="2" s="1"/>
  <c r="X32" i="2"/>
  <c r="T32" i="2"/>
  <c r="U32" i="2"/>
  <c r="P32" i="2"/>
  <c r="P31" i="2" s="1"/>
  <c r="W32" i="2"/>
  <c r="V32" i="2"/>
  <c r="R32" i="2"/>
  <c r="S32" i="2"/>
  <c r="S31" i="2" s="1"/>
  <c r="D98" i="2" l="1"/>
  <c r="D99" i="2" s="1"/>
  <c r="D100" i="2" s="1"/>
  <c r="D101" i="2" s="1"/>
  <c r="D102" i="2" s="1"/>
  <c r="D103" i="2" s="1"/>
  <c r="D104" i="2" s="1"/>
  <c r="D105" i="2" s="1"/>
  <c r="D106" i="2" s="1"/>
  <c r="D107" i="2" s="1"/>
  <c r="D108" i="2" s="1"/>
  <c r="D109" i="2" s="1"/>
  <c r="D110" i="2" s="1"/>
  <c r="D111" i="2" s="1"/>
  <c r="D112" i="2" s="1"/>
  <c r="D97" i="2"/>
  <c r="C97" i="2"/>
  <c r="C98" i="2"/>
  <c r="C99" i="2" s="1"/>
  <c r="C100" i="2" s="1"/>
  <c r="C101" i="2" s="1"/>
  <c r="C102" i="2" s="1"/>
  <c r="C103" i="2" s="1"/>
  <c r="C104" i="2" s="1"/>
  <c r="C105" i="2" s="1"/>
  <c r="C106" i="2" s="1"/>
  <c r="C107" i="2" s="1"/>
  <c r="C108" i="2" s="1"/>
  <c r="C109" i="2" s="1"/>
  <c r="C110" i="2" s="1"/>
  <c r="C111" i="2" s="1"/>
  <c r="C112" i="2" s="1"/>
  <c r="B99" i="2"/>
  <c r="B100" i="2" s="1"/>
  <c r="B101" i="2" s="1"/>
  <c r="B102" i="2" s="1"/>
  <c r="B103" i="2" s="1"/>
  <c r="B104" i="2" s="1"/>
  <c r="B105" i="2" s="1"/>
  <c r="B106" i="2" s="1"/>
  <c r="B107" i="2" s="1"/>
  <c r="B108" i="2" s="1"/>
  <c r="B109" i="2" s="1"/>
  <c r="B110" i="2" s="1"/>
  <c r="B111" i="2" s="1"/>
  <c r="B112" i="2" s="1"/>
  <c r="B114" i="2" s="1"/>
  <c r="M112" i="2"/>
  <c r="K32" i="2"/>
  <c r="M24" i="2"/>
  <c r="M21" i="2" s="1"/>
  <c r="H114" i="2" l="1"/>
  <c r="H115" i="2"/>
  <c r="E119" i="2"/>
  <c r="J114" i="2"/>
  <c r="B115" i="2"/>
  <c r="B116" i="2" s="1"/>
  <c r="J21" i="2"/>
  <c r="J31" i="2" s="1"/>
  <c r="N19" i="2" s="1"/>
  <c r="M14" i="2"/>
  <c r="C114" i="2" l="1"/>
  <c r="C115" i="2" s="1"/>
  <c r="C116" i="2" s="1"/>
  <c r="E115" i="2"/>
  <c r="D114" i="2" s="1"/>
  <c r="D115" i="2" s="1"/>
  <c r="D116" i="2" s="1"/>
  <c r="B118" i="2"/>
  <c r="B117" i="2"/>
  <c r="N32" i="2"/>
  <c r="N18" i="2"/>
  <c r="C118" i="2" l="1"/>
  <c r="C119" i="2" s="1"/>
  <c r="C120" i="2" s="1"/>
  <c r="C121" i="2" s="1"/>
  <c r="C122" i="2" s="1"/>
  <c r="C123" i="2" s="1"/>
  <c r="C124" i="2" s="1"/>
  <c r="C125" i="2" s="1"/>
  <c r="C126" i="2" s="1"/>
  <c r="C127" i="2" s="1"/>
  <c r="C128" i="2" s="1"/>
  <c r="C129" i="2" s="1"/>
  <c r="C130" i="2" s="1"/>
  <c r="C131" i="2" s="1"/>
  <c r="C132" i="2" s="1"/>
  <c r="C117" i="2"/>
  <c r="M116" i="2"/>
  <c r="M132" i="2" s="1"/>
  <c r="M118" i="2"/>
  <c r="B119" i="2"/>
  <c r="B120" i="2" s="1"/>
  <c r="B121" i="2" s="1"/>
  <c r="B122" i="2" s="1"/>
  <c r="B123" i="2" s="1"/>
  <c r="B124" i="2" s="1"/>
  <c r="B125" i="2" s="1"/>
  <c r="B126" i="2" s="1"/>
  <c r="B127" i="2" s="1"/>
  <c r="B128" i="2" s="1"/>
  <c r="B129" i="2" s="1"/>
  <c r="B130" i="2" s="1"/>
  <c r="B131" i="2" s="1"/>
  <c r="B132" i="2" s="1"/>
  <c r="B134" i="2" s="1"/>
  <c r="D117" i="2"/>
  <c r="D118" i="2"/>
  <c r="D119" i="2" s="1"/>
  <c r="D120" i="2" s="1"/>
  <c r="D121" i="2" s="1"/>
  <c r="D122" i="2" s="1"/>
  <c r="D123" i="2" s="1"/>
  <c r="D124" i="2" s="1"/>
  <c r="D125" i="2" s="1"/>
  <c r="D126" i="2" s="1"/>
  <c r="D127" i="2" s="1"/>
  <c r="D128" i="2" s="1"/>
  <c r="D129" i="2" s="1"/>
  <c r="D130" i="2" s="1"/>
  <c r="D131" i="2" s="1"/>
  <c r="D132" i="2" s="1"/>
  <c r="M19" i="2"/>
  <c r="E139" i="2" l="1"/>
  <c r="B135" i="2"/>
  <c r="B136" i="2" s="1"/>
  <c r="J134" i="2"/>
  <c r="H135" i="2"/>
  <c r="H134" i="2"/>
  <c r="B138" i="2" l="1"/>
  <c r="B137" i="2"/>
  <c r="E135" i="2"/>
  <c r="D134" i="2" s="1"/>
  <c r="D135" i="2" s="1"/>
  <c r="D136" i="2" s="1"/>
  <c r="C134" i="2"/>
  <c r="C135" i="2" s="1"/>
  <c r="C136" i="2" s="1"/>
  <c r="M32" i="2"/>
  <c r="C138" i="2" l="1"/>
  <c r="C139" i="2" s="1"/>
  <c r="C140" i="2" s="1"/>
  <c r="C141" i="2" s="1"/>
  <c r="C142" i="2" s="1"/>
  <c r="C143" i="2" s="1"/>
  <c r="C144" i="2" s="1"/>
  <c r="C145" i="2" s="1"/>
  <c r="C146" i="2" s="1"/>
  <c r="C147" i="2" s="1"/>
  <c r="C148" i="2" s="1"/>
  <c r="C149" i="2" s="1"/>
  <c r="C150" i="2" s="1"/>
  <c r="C151" i="2" s="1"/>
  <c r="C152" i="2" s="1"/>
  <c r="C137" i="2"/>
  <c r="D137" i="2"/>
  <c r="D138" i="2"/>
  <c r="D139" i="2" s="1"/>
  <c r="D140" i="2" s="1"/>
  <c r="D141" i="2" s="1"/>
  <c r="D142" i="2" s="1"/>
  <c r="D143" i="2" s="1"/>
  <c r="D144" i="2" s="1"/>
  <c r="D145" i="2" s="1"/>
  <c r="D146" i="2" s="1"/>
  <c r="D147" i="2" s="1"/>
  <c r="D148" i="2" s="1"/>
  <c r="D149" i="2" s="1"/>
  <c r="D150" i="2" s="1"/>
  <c r="D151" i="2" s="1"/>
  <c r="D152" i="2" s="1"/>
  <c r="B139" i="2"/>
  <c r="B140" i="2" s="1"/>
  <c r="B141" i="2" s="1"/>
  <c r="B142" i="2" s="1"/>
  <c r="B143" i="2" s="1"/>
  <c r="B144" i="2" s="1"/>
  <c r="B145" i="2" s="1"/>
  <c r="B146" i="2" s="1"/>
  <c r="B147" i="2" s="1"/>
  <c r="B148" i="2" s="1"/>
  <c r="B149" i="2" s="1"/>
  <c r="B150" i="2" s="1"/>
  <c r="B151" i="2" s="1"/>
  <c r="B152" i="2" s="1"/>
  <c r="B154" i="2" s="1"/>
  <c r="M136" i="2"/>
  <c r="M152" i="2" s="1"/>
  <c r="M138" i="2"/>
  <c r="C6" i="11"/>
  <c r="H155" i="2" l="1"/>
  <c r="J154" i="2"/>
  <c r="E159" i="2"/>
  <c r="B155" i="2"/>
  <c r="B156" i="2" s="1"/>
  <c r="H154" i="2"/>
  <c r="I6" i="11"/>
  <c r="F6" i="11"/>
  <c r="L6" i="11"/>
  <c r="G6" i="11" a="1"/>
  <c r="G6" i="11" s="1"/>
  <c r="H6" i="11" a="1"/>
  <c r="H6" i="11" s="1"/>
  <c r="B7" i="11"/>
  <c r="E155" i="2" l="1"/>
  <c r="D154" i="2" s="1"/>
  <c r="D155" i="2" s="1"/>
  <c r="D156" i="2" s="1"/>
  <c r="C154" i="2"/>
  <c r="C155" i="2" s="1"/>
  <c r="C156" i="2" s="1"/>
  <c r="B157" i="2"/>
  <c r="B158" i="2"/>
  <c r="C7" i="11"/>
  <c r="D157" i="2" l="1"/>
  <c r="D158" i="2"/>
  <c r="D159" i="2" s="1"/>
  <c r="D160" i="2" s="1"/>
  <c r="D161" i="2" s="1"/>
  <c r="D162" i="2" s="1"/>
  <c r="D163" i="2" s="1"/>
  <c r="D164" i="2" s="1"/>
  <c r="D165" i="2" s="1"/>
  <c r="D166" i="2" s="1"/>
  <c r="D167" i="2" s="1"/>
  <c r="D168" i="2" s="1"/>
  <c r="D169" i="2" s="1"/>
  <c r="D170" i="2" s="1"/>
  <c r="D171" i="2" s="1"/>
  <c r="D172" i="2" s="1"/>
  <c r="M156" i="2"/>
  <c r="M172" i="2" s="1"/>
  <c r="B159" i="2"/>
  <c r="B160" i="2" s="1"/>
  <c r="B161" i="2" s="1"/>
  <c r="B162" i="2" s="1"/>
  <c r="B163" i="2" s="1"/>
  <c r="B164" i="2" s="1"/>
  <c r="B165" i="2" s="1"/>
  <c r="B166" i="2" s="1"/>
  <c r="B167" i="2" s="1"/>
  <c r="B168" i="2" s="1"/>
  <c r="B169" i="2" s="1"/>
  <c r="B170" i="2" s="1"/>
  <c r="B171" i="2" s="1"/>
  <c r="B172" i="2" s="1"/>
  <c r="B174" i="2" s="1"/>
  <c r="M158" i="2"/>
  <c r="C158" i="2"/>
  <c r="C159" i="2" s="1"/>
  <c r="C160" i="2" s="1"/>
  <c r="C161" i="2" s="1"/>
  <c r="C162" i="2" s="1"/>
  <c r="C163" i="2" s="1"/>
  <c r="C164" i="2" s="1"/>
  <c r="C165" i="2" s="1"/>
  <c r="C166" i="2" s="1"/>
  <c r="C167" i="2" s="1"/>
  <c r="C168" i="2" s="1"/>
  <c r="C169" i="2" s="1"/>
  <c r="C170" i="2" s="1"/>
  <c r="C171" i="2" s="1"/>
  <c r="C172" i="2" s="1"/>
  <c r="C157" i="2"/>
  <c r="E7" i="11"/>
  <c r="I7" i="11"/>
  <c r="H7" i="11" a="1"/>
  <c r="H7" i="11" s="1"/>
  <c r="G7" i="11" a="1"/>
  <c r="G7" i="11" s="1"/>
  <c r="L7" i="11"/>
  <c r="F7" i="11"/>
  <c r="B8" i="11"/>
  <c r="B175" i="2" l="1"/>
  <c r="B176" i="2" s="1"/>
  <c r="H175" i="2"/>
  <c r="H174" i="2"/>
  <c r="J174" i="2"/>
  <c r="E179" i="2"/>
  <c r="C8" i="11"/>
  <c r="C174" i="2" l="1"/>
  <c r="C175" i="2" s="1"/>
  <c r="C176" i="2" s="1"/>
  <c r="E175" i="2"/>
  <c r="D174" i="2" s="1"/>
  <c r="D175" i="2" s="1"/>
  <c r="D176" i="2" s="1"/>
  <c r="B177" i="2"/>
  <c r="B178" i="2"/>
  <c r="L8" i="11"/>
  <c r="B9" i="11"/>
  <c r="C178" i="2" l="1"/>
  <c r="C179" i="2" s="1"/>
  <c r="C180" i="2" s="1"/>
  <c r="C181" i="2" s="1"/>
  <c r="C182" i="2" s="1"/>
  <c r="C183" i="2" s="1"/>
  <c r="C184" i="2" s="1"/>
  <c r="C185" i="2" s="1"/>
  <c r="C186" i="2" s="1"/>
  <c r="C187" i="2" s="1"/>
  <c r="C188" i="2" s="1"/>
  <c r="C189" i="2" s="1"/>
  <c r="C190" i="2" s="1"/>
  <c r="C191" i="2" s="1"/>
  <c r="C192" i="2" s="1"/>
  <c r="C177" i="2"/>
  <c r="M178" i="2"/>
  <c r="M176" i="2"/>
  <c r="M192" i="2" s="1"/>
  <c r="B179" i="2"/>
  <c r="B180" i="2" s="1"/>
  <c r="B181" i="2" s="1"/>
  <c r="B182" i="2" s="1"/>
  <c r="B183" i="2" s="1"/>
  <c r="B184" i="2" s="1"/>
  <c r="B185" i="2" s="1"/>
  <c r="B186" i="2" s="1"/>
  <c r="B187" i="2" s="1"/>
  <c r="B188" i="2" s="1"/>
  <c r="B189" i="2" s="1"/>
  <c r="B190" i="2" s="1"/>
  <c r="B191" i="2" s="1"/>
  <c r="B192" i="2" s="1"/>
  <c r="B194" i="2" s="1"/>
  <c r="D178" i="2"/>
  <c r="D179" i="2" s="1"/>
  <c r="D180" i="2" s="1"/>
  <c r="D181" i="2" s="1"/>
  <c r="D182" i="2" s="1"/>
  <c r="D183" i="2" s="1"/>
  <c r="D184" i="2" s="1"/>
  <c r="D185" i="2" s="1"/>
  <c r="D186" i="2" s="1"/>
  <c r="D187" i="2" s="1"/>
  <c r="D188" i="2" s="1"/>
  <c r="D189" i="2" s="1"/>
  <c r="D190" i="2" s="1"/>
  <c r="D191" i="2" s="1"/>
  <c r="D192" i="2" s="1"/>
  <c r="D177" i="2"/>
  <c r="H195" i="2" l="1"/>
  <c r="J194" i="2"/>
  <c r="H194" i="2"/>
  <c r="B195" i="2"/>
  <c r="B196" i="2" s="1"/>
  <c r="E199" i="2"/>
  <c r="C194" i="2" l="1"/>
  <c r="C195" i="2" s="1"/>
  <c r="C196" i="2" s="1"/>
  <c r="E195" i="2"/>
  <c r="D194" i="2" s="1"/>
  <c r="D195" i="2" s="1"/>
  <c r="D196" i="2" s="1"/>
  <c r="B197" i="2"/>
  <c r="B198" i="2"/>
  <c r="D198" i="2" l="1"/>
  <c r="D199" i="2" s="1"/>
  <c r="D200" i="2" s="1"/>
  <c r="D201" i="2" s="1"/>
  <c r="D202" i="2" s="1"/>
  <c r="D203" i="2" s="1"/>
  <c r="D204" i="2" s="1"/>
  <c r="D205" i="2" s="1"/>
  <c r="D206" i="2" s="1"/>
  <c r="D207" i="2" s="1"/>
  <c r="D208" i="2" s="1"/>
  <c r="D209" i="2" s="1"/>
  <c r="D210" i="2" s="1"/>
  <c r="D211" i="2" s="1"/>
  <c r="D212" i="2" s="1"/>
  <c r="D197" i="2"/>
  <c r="M196" i="2"/>
  <c r="M212" i="2" s="1"/>
  <c r="M198" i="2"/>
  <c r="B199" i="2"/>
  <c r="B200" i="2" s="1"/>
  <c r="B201" i="2" s="1"/>
  <c r="B202" i="2" s="1"/>
  <c r="B203" i="2" s="1"/>
  <c r="B204" i="2" s="1"/>
  <c r="B205" i="2" s="1"/>
  <c r="B206" i="2" s="1"/>
  <c r="B207" i="2" s="1"/>
  <c r="B208" i="2" s="1"/>
  <c r="B209" i="2" s="1"/>
  <c r="B210" i="2" s="1"/>
  <c r="B211" i="2" s="1"/>
  <c r="B212" i="2" s="1"/>
  <c r="B214" i="2" s="1"/>
  <c r="C198" i="2"/>
  <c r="C199" i="2" s="1"/>
  <c r="C200" i="2" s="1"/>
  <c r="C201" i="2" s="1"/>
  <c r="C202" i="2" s="1"/>
  <c r="C203" i="2" s="1"/>
  <c r="C204" i="2" s="1"/>
  <c r="C205" i="2" s="1"/>
  <c r="C206" i="2" s="1"/>
  <c r="C207" i="2" s="1"/>
  <c r="C208" i="2" s="1"/>
  <c r="C209" i="2" s="1"/>
  <c r="C210" i="2" s="1"/>
  <c r="C211" i="2" s="1"/>
  <c r="C212" i="2" s="1"/>
  <c r="C197" i="2"/>
  <c r="H214" i="2" l="1"/>
  <c r="E219" i="2"/>
  <c r="B215" i="2"/>
  <c r="J214" i="2"/>
  <c r="H215" i="2"/>
  <c r="B216" i="2" l="1"/>
  <c r="B217" i="2" s="1"/>
  <c r="C214" i="2"/>
  <c r="C215" i="2" s="1"/>
  <c r="C216" i="2" s="1"/>
  <c r="E215" i="2"/>
  <c r="D214" i="2" s="1"/>
  <c r="D215" i="2" s="1"/>
  <c r="D216" i="2" s="1"/>
  <c r="B218" i="2" l="1"/>
  <c r="M216" i="2" s="1"/>
  <c r="M232" i="2" s="1"/>
  <c r="D217" i="2"/>
  <c r="D218" i="2"/>
  <c r="D219" i="2" s="1"/>
  <c r="D220" i="2" s="1"/>
  <c r="D221" i="2" s="1"/>
  <c r="D222" i="2" s="1"/>
  <c r="D223" i="2" s="1"/>
  <c r="D224" i="2" s="1"/>
  <c r="D225" i="2" s="1"/>
  <c r="D226" i="2" s="1"/>
  <c r="D227" i="2" s="1"/>
  <c r="D228" i="2" s="1"/>
  <c r="D229" i="2" s="1"/>
  <c r="D230" i="2" s="1"/>
  <c r="D231" i="2" s="1"/>
  <c r="D232" i="2" s="1"/>
  <c r="C218" i="2"/>
  <c r="C219" i="2" s="1"/>
  <c r="C220" i="2" s="1"/>
  <c r="C221" i="2" s="1"/>
  <c r="C222" i="2" s="1"/>
  <c r="C223" i="2" s="1"/>
  <c r="C224" i="2" s="1"/>
  <c r="C225" i="2" s="1"/>
  <c r="C226" i="2" s="1"/>
  <c r="C227" i="2" s="1"/>
  <c r="C228" i="2" s="1"/>
  <c r="C229" i="2" s="1"/>
  <c r="C230" i="2" s="1"/>
  <c r="C231" i="2" s="1"/>
  <c r="C232" i="2" s="1"/>
  <c r="C217" i="2"/>
  <c r="B219" i="2" l="1"/>
  <c r="B220" i="2" s="1"/>
  <c r="B221" i="2" s="1"/>
  <c r="B222" i="2" s="1"/>
  <c r="B223" i="2" s="1"/>
  <c r="B224" i="2" s="1"/>
  <c r="B225" i="2" s="1"/>
  <c r="B226" i="2" s="1"/>
  <c r="B227" i="2" s="1"/>
  <c r="B228" i="2" s="1"/>
  <c r="B229" i="2" s="1"/>
  <c r="B230" i="2" s="1"/>
  <c r="B231" i="2" s="1"/>
  <c r="B232" i="2" s="1"/>
  <c r="B234" i="2" s="1"/>
  <c r="B235" i="2" s="1"/>
  <c r="B236" i="2" s="1"/>
  <c r="M218" i="2"/>
  <c r="E239" i="2" l="1"/>
  <c r="E235" i="2" s="1"/>
  <c r="D234" i="2" s="1"/>
  <c r="D235" i="2" s="1"/>
  <c r="D236" i="2" s="1"/>
  <c r="H234" i="2"/>
  <c r="H235" i="2"/>
  <c r="J234" i="2"/>
  <c r="B237" i="2"/>
  <c r="B238" i="2"/>
  <c r="C234" i="2" l="1"/>
  <c r="C235" i="2" s="1"/>
  <c r="C236" i="2" s="1"/>
  <c r="C238" i="2" s="1"/>
  <c r="C239" i="2" s="1"/>
  <c r="C240" i="2" s="1"/>
  <c r="C241" i="2" s="1"/>
  <c r="C242" i="2" s="1"/>
  <c r="C243" i="2" s="1"/>
  <c r="C244" i="2" s="1"/>
  <c r="C245" i="2" s="1"/>
  <c r="C246" i="2" s="1"/>
  <c r="C247" i="2" s="1"/>
  <c r="C248" i="2" s="1"/>
  <c r="C249" i="2" s="1"/>
  <c r="C250" i="2" s="1"/>
  <c r="C251" i="2" s="1"/>
  <c r="C252" i="2" s="1"/>
  <c r="D238" i="2"/>
  <c r="D239" i="2" s="1"/>
  <c r="D240" i="2" s="1"/>
  <c r="D241" i="2" s="1"/>
  <c r="D242" i="2" s="1"/>
  <c r="D243" i="2" s="1"/>
  <c r="D244" i="2" s="1"/>
  <c r="D245" i="2" s="1"/>
  <c r="D246" i="2" s="1"/>
  <c r="D247" i="2" s="1"/>
  <c r="D248" i="2" s="1"/>
  <c r="D249" i="2" s="1"/>
  <c r="D250" i="2" s="1"/>
  <c r="D251" i="2" s="1"/>
  <c r="D252" i="2" s="1"/>
  <c r="D237" i="2"/>
  <c r="M238" i="2"/>
  <c r="B239" i="2"/>
  <c r="B240" i="2" s="1"/>
  <c r="B241" i="2" s="1"/>
  <c r="B242" i="2" s="1"/>
  <c r="B243" i="2" s="1"/>
  <c r="B244" i="2" s="1"/>
  <c r="B245" i="2" s="1"/>
  <c r="B246" i="2" s="1"/>
  <c r="B247" i="2" s="1"/>
  <c r="B248" i="2" s="1"/>
  <c r="B249" i="2" s="1"/>
  <c r="B250" i="2" s="1"/>
  <c r="B251" i="2" s="1"/>
  <c r="B252" i="2" s="1"/>
  <c r="B254" i="2" s="1"/>
  <c r="M236" i="2"/>
  <c r="M252" i="2" s="1"/>
  <c r="C237" i="2" l="1"/>
  <c r="B255" i="2"/>
  <c r="B256" i="2" s="1"/>
  <c r="J254" i="2"/>
  <c r="E259" i="2"/>
  <c r="H255" i="2"/>
  <c r="H254" i="2"/>
  <c r="C254" i="2" l="1"/>
  <c r="C255" i="2" s="1"/>
  <c r="C256" i="2" s="1"/>
  <c r="E255" i="2"/>
  <c r="D254" i="2" s="1"/>
  <c r="D255" i="2" s="1"/>
  <c r="D256" i="2" s="1"/>
  <c r="B257" i="2"/>
  <c r="B258" i="2"/>
  <c r="M258" i="2" l="1"/>
  <c r="M256" i="2"/>
  <c r="M272" i="2" s="1"/>
  <c r="B259" i="2"/>
  <c r="B260" i="2" s="1"/>
  <c r="B261" i="2" s="1"/>
  <c r="B262" i="2" s="1"/>
  <c r="B263" i="2" s="1"/>
  <c r="B264" i="2" s="1"/>
  <c r="B265" i="2" s="1"/>
  <c r="B266" i="2" s="1"/>
  <c r="B267" i="2" s="1"/>
  <c r="B268" i="2" s="1"/>
  <c r="B269" i="2" s="1"/>
  <c r="B270" i="2" s="1"/>
  <c r="B271" i="2" s="1"/>
  <c r="B272" i="2" s="1"/>
  <c r="B274" i="2" s="1"/>
  <c r="D257" i="2"/>
  <c r="D258" i="2"/>
  <c r="D259" i="2" s="1"/>
  <c r="D260" i="2" s="1"/>
  <c r="D261" i="2" s="1"/>
  <c r="D262" i="2" s="1"/>
  <c r="D263" i="2" s="1"/>
  <c r="D264" i="2" s="1"/>
  <c r="D265" i="2" s="1"/>
  <c r="D266" i="2" s="1"/>
  <c r="D267" i="2" s="1"/>
  <c r="D268" i="2" s="1"/>
  <c r="D269" i="2" s="1"/>
  <c r="D270" i="2" s="1"/>
  <c r="D271" i="2" s="1"/>
  <c r="D272" i="2" s="1"/>
  <c r="C257" i="2"/>
  <c r="C258" i="2"/>
  <c r="C259" i="2" s="1"/>
  <c r="C260" i="2" s="1"/>
  <c r="C261" i="2" s="1"/>
  <c r="C262" i="2" s="1"/>
  <c r="C263" i="2" s="1"/>
  <c r="C264" i="2" s="1"/>
  <c r="C265" i="2" s="1"/>
  <c r="C266" i="2" s="1"/>
  <c r="C267" i="2" s="1"/>
  <c r="C268" i="2" s="1"/>
  <c r="C269" i="2" s="1"/>
  <c r="C270" i="2" s="1"/>
  <c r="C271" i="2" s="1"/>
  <c r="C272" i="2" s="1"/>
  <c r="H275" i="2" l="1"/>
  <c r="B275" i="2"/>
  <c r="B276" i="2" s="1"/>
  <c r="H274" i="2"/>
  <c r="J274" i="2"/>
  <c r="E279" i="2"/>
  <c r="B278" i="2" l="1"/>
  <c r="B277" i="2"/>
  <c r="C274" i="2"/>
  <c r="C275" i="2" s="1"/>
  <c r="C276" i="2" s="1"/>
  <c r="E275" i="2"/>
  <c r="D274" i="2" s="1"/>
  <c r="D275" i="2" s="1"/>
  <c r="D276" i="2" s="1"/>
  <c r="D278" i="2" l="1"/>
  <c r="D279" i="2" s="1"/>
  <c r="D280" i="2" s="1"/>
  <c r="D281" i="2" s="1"/>
  <c r="D282" i="2" s="1"/>
  <c r="D283" i="2" s="1"/>
  <c r="D284" i="2" s="1"/>
  <c r="D285" i="2" s="1"/>
  <c r="D286" i="2" s="1"/>
  <c r="D287" i="2" s="1"/>
  <c r="D288" i="2" s="1"/>
  <c r="D289" i="2" s="1"/>
  <c r="D290" i="2" s="1"/>
  <c r="D291" i="2" s="1"/>
  <c r="D292" i="2" s="1"/>
  <c r="D277" i="2"/>
  <c r="C277" i="2"/>
  <c r="C278" i="2"/>
  <c r="C279" i="2" s="1"/>
  <c r="C280" i="2" s="1"/>
  <c r="C281" i="2" s="1"/>
  <c r="C282" i="2" s="1"/>
  <c r="C283" i="2" s="1"/>
  <c r="C284" i="2" s="1"/>
  <c r="C285" i="2" s="1"/>
  <c r="C286" i="2" s="1"/>
  <c r="C287" i="2" s="1"/>
  <c r="C288" i="2" s="1"/>
  <c r="C289" i="2" s="1"/>
  <c r="C290" i="2" s="1"/>
  <c r="C291" i="2" s="1"/>
  <c r="C292" i="2" s="1"/>
  <c r="M278" i="2"/>
  <c r="B279" i="2"/>
  <c r="B280" i="2" s="1"/>
  <c r="B281" i="2" s="1"/>
  <c r="B282" i="2" s="1"/>
  <c r="B283" i="2" s="1"/>
  <c r="B284" i="2" s="1"/>
  <c r="B285" i="2" s="1"/>
  <c r="B286" i="2" s="1"/>
  <c r="B287" i="2" s="1"/>
  <c r="B288" i="2" s="1"/>
  <c r="B289" i="2" s="1"/>
  <c r="B290" i="2" s="1"/>
  <c r="B291" i="2" s="1"/>
  <c r="B292" i="2" s="1"/>
  <c r="B294" i="2" s="1"/>
  <c r="M276" i="2"/>
  <c r="M292" i="2" s="1"/>
  <c r="H294" i="2" l="1"/>
  <c r="J294" i="2"/>
  <c r="E299" i="2"/>
  <c r="B295" i="2"/>
  <c r="B296" i="2" s="1"/>
  <c r="H295" i="2"/>
  <c r="B298" i="2" l="1"/>
  <c r="B297" i="2"/>
  <c r="C294" i="2"/>
  <c r="C295" i="2" s="1"/>
  <c r="C296" i="2" s="1"/>
  <c r="E295" i="2"/>
  <c r="D294" i="2" s="1"/>
  <c r="D295" i="2" s="1"/>
  <c r="D296" i="2" s="1"/>
  <c r="D298" i="2" l="1"/>
  <c r="D299" i="2" s="1"/>
  <c r="D300" i="2" s="1"/>
  <c r="D301" i="2" s="1"/>
  <c r="D302" i="2" s="1"/>
  <c r="D303" i="2" s="1"/>
  <c r="D304" i="2" s="1"/>
  <c r="D305" i="2" s="1"/>
  <c r="D306" i="2" s="1"/>
  <c r="D307" i="2" s="1"/>
  <c r="D308" i="2" s="1"/>
  <c r="D309" i="2" s="1"/>
  <c r="D310" i="2" s="1"/>
  <c r="D311" i="2" s="1"/>
  <c r="D312" i="2" s="1"/>
  <c r="D297" i="2"/>
  <c r="C297" i="2"/>
  <c r="C298" i="2"/>
  <c r="C299" i="2" s="1"/>
  <c r="C300" i="2" s="1"/>
  <c r="C301" i="2" s="1"/>
  <c r="C302" i="2" s="1"/>
  <c r="C303" i="2" s="1"/>
  <c r="C304" i="2" s="1"/>
  <c r="C305" i="2" s="1"/>
  <c r="C306" i="2" s="1"/>
  <c r="C307" i="2" s="1"/>
  <c r="C308" i="2" s="1"/>
  <c r="C309" i="2" s="1"/>
  <c r="C310" i="2" s="1"/>
  <c r="C311" i="2" s="1"/>
  <c r="C312" i="2" s="1"/>
  <c r="B299" i="2"/>
  <c r="B300" i="2" s="1"/>
  <c r="B301" i="2" s="1"/>
  <c r="B302" i="2" s="1"/>
  <c r="B303" i="2" s="1"/>
  <c r="B304" i="2" s="1"/>
  <c r="B305" i="2" s="1"/>
  <c r="B306" i="2" s="1"/>
  <c r="B307" i="2" s="1"/>
  <c r="B308" i="2" s="1"/>
  <c r="B309" i="2" s="1"/>
  <c r="B310" i="2" s="1"/>
  <c r="B311" i="2" s="1"/>
  <c r="B312" i="2" s="1"/>
  <c r="B314" i="2" s="1"/>
  <c r="M296" i="2"/>
  <c r="M312" i="2" s="1"/>
  <c r="M298" i="2"/>
  <c r="H315" i="2" l="1"/>
  <c r="B315" i="2"/>
  <c r="B316" i="2" s="1"/>
  <c r="H314" i="2"/>
  <c r="J314" i="2"/>
  <c r="E319" i="2"/>
  <c r="B318" i="2" l="1"/>
  <c r="B317" i="2"/>
  <c r="E315" i="2"/>
  <c r="D314" i="2" s="1"/>
  <c r="D315" i="2" s="1"/>
  <c r="D316" i="2" s="1"/>
  <c r="C314" i="2"/>
  <c r="C315" i="2" s="1"/>
  <c r="C316" i="2" s="1"/>
  <c r="C318" i="2" l="1"/>
  <c r="C319" i="2" s="1"/>
  <c r="C320" i="2" s="1"/>
  <c r="C321" i="2" s="1"/>
  <c r="C322" i="2" s="1"/>
  <c r="C323" i="2" s="1"/>
  <c r="C324" i="2" s="1"/>
  <c r="C325" i="2" s="1"/>
  <c r="C326" i="2" s="1"/>
  <c r="C327" i="2" s="1"/>
  <c r="C328" i="2" s="1"/>
  <c r="C329" i="2" s="1"/>
  <c r="C330" i="2" s="1"/>
  <c r="C331" i="2" s="1"/>
  <c r="C332" i="2" s="1"/>
  <c r="C317" i="2"/>
  <c r="D317" i="2"/>
  <c r="D318" i="2"/>
  <c r="D319" i="2" s="1"/>
  <c r="D320" i="2" s="1"/>
  <c r="D321" i="2" s="1"/>
  <c r="D322" i="2" s="1"/>
  <c r="D323" i="2" s="1"/>
  <c r="D324" i="2" s="1"/>
  <c r="D325" i="2" s="1"/>
  <c r="D326" i="2" s="1"/>
  <c r="D327" i="2" s="1"/>
  <c r="D328" i="2" s="1"/>
  <c r="D329" i="2" s="1"/>
  <c r="D330" i="2" s="1"/>
  <c r="D331" i="2" s="1"/>
  <c r="D332" i="2" s="1"/>
  <c r="M316" i="2"/>
  <c r="M332" i="2" s="1"/>
  <c r="B319" i="2"/>
  <c r="B320" i="2" s="1"/>
  <c r="B321" i="2" s="1"/>
  <c r="B322" i="2" s="1"/>
  <c r="B323" i="2" s="1"/>
  <c r="B324" i="2" s="1"/>
  <c r="B325" i="2" s="1"/>
  <c r="B326" i="2" s="1"/>
  <c r="B327" i="2" s="1"/>
  <c r="B328" i="2" s="1"/>
  <c r="B329" i="2" s="1"/>
  <c r="B330" i="2" s="1"/>
  <c r="B331" i="2" s="1"/>
  <c r="B332" i="2" s="1"/>
  <c r="B334" i="2" s="1"/>
  <c r="M318" i="2"/>
  <c r="H335" i="2" l="1"/>
  <c r="H334" i="2"/>
  <c r="J334" i="2"/>
  <c r="B335" i="2"/>
  <c r="B336" i="2" s="1"/>
  <c r="E339" i="2"/>
  <c r="B337" i="2" l="1"/>
  <c r="B338" i="2"/>
  <c r="C334" i="2"/>
  <c r="C335" i="2" s="1"/>
  <c r="C336" i="2" s="1"/>
  <c r="E335" i="2"/>
  <c r="D334" i="2" s="1"/>
  <c r="D335" i="2" s="1"/>
  <c r="D336" i="2" s="1"/>
  <c r="D338" i="2" l="1"/>
  <c r="D339" i="2" s="1"/>
  <c r="D340" i="2" s="1"/>
  <c r="D341" i="2" s="1"/>
  <c r="D342" i="2" s="1"/>
  <c r="D343" i="2" s="1"/>
  <c r="D344" i="2" s="1"/>
  <c r="D345" i="2" s="1"/>
  <c r="D346" i="2" s="1"/>
  <c r="D347" i="2" s="1"/>
  <c r="D348" i="2" s="1"/>
  <c r="D349" i="2" s="1"/>
  <c r="D350" i="2" s="1"/>
  <c r="D351" i="2" s="1"/>
  <c r="D352" i="2" s="1"/>
  <c r="D337" i="2"/>
  <c r="C338" i="2"/>
  <c r="C339" i="2" s="1"/>
  <c r="C340" i="2" s="1"/>
  <c r="C341" i="2" s="1"/>
  <c r="C342" i="2" s="1"/>
  <c r="C343" i="2" s="1"/>
  <c r="C344" i="2" s="1"/>
  <c r="C345" i="2" s="1"/>
  <c r="C346" i="2" s="1"/>
  <c r="C347" i="2" s="1"/>
  <c r="C348" i="2" s="1"/>
  <c r="C349" i="2" s="1"/>
  <c r="C350" i="2" s="1"/>
  <c r="C351" i="2" s="1"/>
  <c r="C352" i="2" s="1"/>
  <c r="C337" i="2"/>
  <c r="M336" i="2"/>
  <c r="M352" i="2" s="1"/>
  <c r="M338" i="2"/>
  <c r="B339" i="2"/>
  <c r="B340" i="2" s="1"/>
  <c r="B341" i="2" s="1"/>
  <c r="B342" i="2" s="1"/>
  <c r="B343" i="2" s="1"/>
  <c r="B344" i="2" s="1"/>
  <c r="B345" i="2" s="1"/>
  <c r="B346" i="2" s="1"/>
  <c r="B347" i="2" s="1"/>
  <c r="B348" i="2" s="1"/>
  <c r="B349" i="2" s="1"/>
  <c r="B350" i="2" s="1"/>
  <c r="B351" i="2" s="1"/>
  <c r="B352" i="2" s="1"/>
  <c r="B354" i="2" s="1"/>
  <c r="E359" i="2" l="1"/>
  <c r="J354" i="2"/>
  <c r="B355" i="2"/>
  <c r="B356" i="2" s="1"/>
  <c r="H355" i="2"/>
  <c r="H354" i="2"/>
  <c r="B357" i="2" l="1"/>
  <c r="B358" i="2"/>
  <c r="C354" i="2"/>
  <c r="C355" i="2" s="1"/>
  <c r="C356" i="2" s="1"/>
  <c r="E355" i="2"/>
  <c r="D354" i="2" s="1"/>
  <c r="D355" i="2" s="1"/>
  <c r="D356" i="2" s="1"/>
  <c r="C357" i="2" l="1"/>
  <c r="C358" i="2"/>
  <c r="C359" i="2" s="1"/>
  <c r="C360" i="2" s="1"/>
  <c r="C361" i="2" s="1"/>
  <c r="C362" i="2" s="1"/>
  <c r="C363" i="2" s="1"/>
  <c r="C364" i="2" s="1"/>
  <c r="C365" i="2" s="1"/>
  <c r="C366" i="2" s="1"/>
  <c r="C367" i="2" s="1"/>
  <c r="C368" i="2" s="1"/>
  <c r="C369" i="2" s="1"/>
  <c r="C370" i="2" s="1"/>
  <c r="C371" i="2" s="1"/>
  <c r="C372" i="2" s="1"/>
  <c r="D358" i="2"/>
  <c r="D359" i="2" s="1"/>
  <c r="D360" i="2" s="1"/>
  <c r="D361" i="2" s="1"/>
  <c r="D362" i="2" s="1"/>
  <c r="D363" i="2" s="1"/>
  <c r="D364" i="2" s="1"/>
  <c r="D365" i="2" s="1"/>
  <c r="D366" i="2" s="1"/>
  <c r="D367" i="2" s="1"/>
  <c r="D368" i="2" s="1"/>
  <c r="D369" i="2" s="1"/>
  <c r="D370" i="2" s="1"/>
  <c r="D371" i="2" s="1"/>
  <c r="D372" i="2" s="1"/>
  <c r="D357" i="2"/>
  <c r="M358" i="2"/>
  <c r="B359" i="2"/>
  <c r="B360" i="2" s="1"/>
  <c r="B361" i="2" s="1"/>
  <c r="B362" i="2" s="1"/>
  <c r="B363" i="2" s="1"/>
  <c r="B364" i="2" s="1"/>
  <c r="B365" i="2" s="1"/>
  <c r="B366" i="2" s="1"/>
  <c r="B367" i="2" s="1"/>
  <c r="B368" i="2" s="1"/>
  <c r="B369" i="2" s="1"/>
  <c r="B370" i="2" s="1"/>
  <c r="B371" i="2" s="1"/>
  <c r="B372" i="2" s="1"/>
  <c r="B374" i="2" s="1"/>
  <c r="M356" i="2"/>
  <c r="M372" i="2" s="1"/>
  <c r="H375" i="2" l="1"/>
  <c r="H374" i="2"/>
  <c r="E379" i="2"/>
  <c r="B375" i="2"/>
  <c r="B376" i="2" s="1"/>
  <c r="J374" i="2"/>
  <c r="B377" i="2" l="1"/>
  <c r="B378" i="2"/>
  <c r="C374" i="2"/>
  <c r="C375" i="2" s="1"/>
  <c r="C376" i="2" s="1"/>
  <c r="E375" i="2"/>
  <c r="D374" i="2" s="1"/>
  <c r="D375" i="2" s="1"/>
  <c r="D376" i="2" s="1"/>
  <c r="D378" i="2" l="1"/>
  <c r="D379" i="2" s="1"/>
  <c r="D380" i="2" s="1"/>
  <c r="D381" i="2" s="1"/>
  <c r="D382" i="2" s="1"/>
  <c r="D383" i="2" s="1"/>
  <c r="D384" i="2" s="1"/>
  <c r="D385" i="2" s="1"/>
  <c r="D386" i="2" s="1"/>
  <c r="D387" i="2" s="1"/>
  <c r="D388" i="2" s="1"/>
  <c r="D389" i="2" s="1"/>
  <c r="D390" i="2" s="1"/>
  <c r="D391" i="2" s="1"/>
  <c r="D392" i="2" s="1"/>
  <c r="D377" i="2"/>
  <c r="C378" i="2"/>
  <c r="C379" i="2" s="1"/>
  <c r="C380" i="2" s="1"/>
  <c r="C381" i="2" s="1"/>
  <c r="C382" i="2" s="1"/>
  <c r="C383" i="2" s="1"/>
  <c r="C384" i="2" s="1"/>
  <c r="C385" i="2" s="1"/>
  <c r="C386" i="2" s="1"/>
  <c r="C387" i="2" s="1"/>
  <c r="C388" i="2" s="1"/>
  <c r="C389" i="2" s="1"/>
  <c r="C390" i="2" s="1"/>
  <c r="C391" i="2" s="1"/>
  <c r="C392" i="2" s="1"/>
  <c r="C377" i="2"/>
  <c r="B379" i="2"/>
  <c r="B380" i="2" s="1"/>
  <c r="B381" i="2" s="1"/>
  <c r="B382" i="2" s="1"/>
  <c r="B383" i="2" s="1"/>
  <c r="B384" i="2" s="1"/>
  <c r="B385" i="2" s="1"/>
  <c r="B386" i="2" s="1"/>
  <c r="B387" i="2" s="1"/>
  <c r="B388" i="2" s="1"/>
  <c r="B389" i="2" s="1"/>
  <c r="B390" i="2" s="1"/>
  <c r="B391" i="2" s="1"/>
  <c r="B392" i="2" s="1"/>
  <c r="B394" i="2" s="1"/>
  <c r="M376" i="2"/>
  <c r="M392" i="2" s="1"/>
  <c r="M378" i="2"/>
  <c r="J394" i="2" l="1"/>
  <c r="B395" i="2"/>
  <c r="B396" i="2" s="1"/>
  <c r="H394" i="2"/>
  <c r="E399" i="2"/>
  <c r="H395" i="2"/>
  <c r="C394" i="2" l="1"/>
  <c r="C395" i="2" s="1"/>
  <c r="C396" i="2" s="1"/>
  <c r="E395" i="2"/>
  <c r="D394" i="2" s="1"/>
  <c r="D395" i="2" s="1"/>
  <c r="D396" i="2" s="1"/>
  <c r="B398" i="2"/>
  <c r="B397" i="2"/>
  <c r="M396" i="2" l="1"/>
  <c r="M412" i="2" s="1"/>
  <c r="M398" i="2"/>
  <c r="B399" i="2"/>
  <c r="B400" i="2" s="1"/>
  <c r="B401" i="2" s="1"/>
  <c r="B402" i="2" s="1"/>
  <c r="B403" i="2" s="1"/>
  <c r="B404" i="2" s="1"/>
  <c r="B405" i="2" s="1"/>
  <c r="B406" i="2" s="1"/>
  <c r="B407" i="2" s="1"/>
  <c r="B408" i="2" s="1"/>
  <c r="B409" i="2" s="1"/>
  <c r="B410" i="2" s="1"/>
  <c r="B411" i="2" s="1"/>
  <c r="B412" i="2" s="1"/>
  <c r="B414" i="2" s="1"/>
  <c r="D398" i="2"/>
  <c r="D399" i="2" s="1"/>
  <c r="D400" i="2" s="1"/>
  <c r="D401" i="2" s="1"/>
  <c r="D402" i="2" s="1"/>
  <c r="D403" i="2" s="1"/>
  <c r="D404" i="2" s="1"/>
  <c r="D405" i="2" s="1"/>
  <c r="D406" i="2" s="1"/>
  <c r="D407" i="2" s="1"/>
  <c r="D408" i="2" s="1"/>
  <c r="D409" i="2" s="1"/>
  <c r="D410" i="2" s="1"/>
  <c r="D411" i="2" s="1"/>
  <c r="D412" i="2" s="1"/>
  <c r="D397" i="2"/>
  <c r="C398" i="2"/>
  <c r="C399" i="2" s="1"/>
  <c r="C400" i="2" s="1"/>
  <c r="C401" i="2" s="1"/>
  <c r="C402" i="2" s="1"/>
  <c r="C403" i="2" s="1"/>
  <c r="C404" i="2" s="1"/>
  <c r="C405" i="2" s="1"/>
  <c r="C406" i="2" s="1"/>
  <c r="C407" i="2" s="1"/>
  <c r="C408" i="2" s="1"/>
  <c r="C409" i="2" s="1"/>
  <c r="C410" i="2" s="1"/>
  <c r="C411" i="2" s="1"/>
  <c r="C412" i="2" s="1"/>
  <c r="C397" i="2"/>
  <c r="H415" i="2" l="1"/>
  <c r="H414" i="2"/>
  <c r="B415" i="2"/>
  <c r="B416" i="2" s="1"/>
  <c r="J414" i="2"/>
  <c r="E419" i="2"/>
  <c r="B417" i="2" l="1"/>
  <c r="B418" i="2"/>
  <c r="C414" i="2"/>
  <c r="C415" i="2" s="1"/>
  <c r="C416" i="2" s="1"/>
  <c r="E415" i="2"/>
  <c r="D414" i="2" s="1"/>
  <c r="D415" i="2" s="1"/>
  <c r="D416" i="2" s="1"/>
  <c r="D417" i="2" l="1"/>
  <c r="D418" i="2"/>
  <c r="D419" i="2" s="1"/>
  <c r="D420" i="2" s="1"/>
  <c r="D421" i="2" s="1"/>
  <c r="D422" i="2" s="1"/>
  <c r="D423" i="2" s="1"/>
  <c r="D424" i="2" s="1"/>
  <c r="D425" i="2" s="1"/>
  <c r="D426" i="2" s="1"/>
  <c r="D427" i="2" s="1"/>
  <c r="D428" i="2" s="1"/>
  <c r="D429" i="2" s="1"/>
  <c r="D430" i="2" s="1"/>
  <c r="D431" i="2" s="1"/>
  <c r="D432" i="2" s="1"/>
  <c r="C417" i="2"/>
  <c r="C418" i="2"/>
  <c r="C419" i="2" s="1"/>
  <c r="C420" i="2" s="1"/>
  <c r="C421" i="2" s="1"/>
  <c r="C422" i="2" s="1"/>
  <c r="C423" i="2" s="1"/>
  <c r="C424" i="2" s="1"/>
  <c r="C425" i="2" s="1"/>
  <c r="C426" i="2" s="1"/>
  <c r="C427" i="2" s="1"/>
  <c r="C428" i="2" s="1"/>
  <c r="C429" i="2" s="1"/>
  <c r="C430" i="2" s="1"/>
  <c r="C431" i="2" s="1"/>
  <c r="C432" i="2" s="1"/>
  <c r="B419" i="2"/>
  <c r="B420" i="2" s="1"/>
  <c r="B421" i="2" s="1"/>
  <c r="B422" i="2" s="1"/>
  <c r="B423" i="2" s="1"/>
  <c r="B424" i="2" s="1"/>
  <c r="B425" i="2" s="1"/>
  <c r="B426" i="2" s="1"/>
  <c r="B427" i="2" s="1"/>
  <c r="B428" i="2" s="1"/>
  <c r="B429" i="2" s="1"/>
  <c r="B430" i="2" s="1"/>
  <c r="B431" i="2" s="1"/>
  <c r="B432" i="2" s="1"/>
  <c r="B434" i="2" s="1"/>
  <c r="M416" i="2"/>
  <c r="M432" i="2" s="1"/>
  <c r="M418" i="2"/>
  <c r="E439" i="2" l="1"/>
  <c r="H435" i="2"/>
  <c r="H434" i="2"/>
  <c r="B435" i="2"/>
  <c r="B436" i="2" s="1"/>
  <c r="J434" i="2"/>
  <c r="B438" i="2" l="1"/>
  <c r="B437" i="2"/>
  <c r="E435" i="2"/>
  <c r="D434" i="2" s="1"/>
  <c r="D435" i="2" s="1"/>
  <c r="D436" i="2" s="1"/>
  <c r="C434" i="2"/>
  <c r="C435" i="2" s="1"/>
  <c r="C436" i="2" s="1"/>
  <c r="C437" i="2" l="1"/>
  <c r="C438" i="2"/>
  <c r="C439" i="2" s="1"/>
  <c r="C440" i="2" s="1"/>
  <c r="C441" i="2" s="1"/>
  <c r="C442" i="2" s="1"/>
  <c r="C443" i="2" s="1"/>
  <c r="C444" i="2" s="1"/>
  <c r="C445" i="2" s="1"/>
  <c r="C446" i="2" s="1"/>
  <c r="C447" i="2" s="1"/>
  <c r="C448" i="2" s="1"/>
  <c r="C449" i="2" s="1"/>
  <c r="C450" i="2" s="1"/>
  <c r="C451" i="2" s="1"/>
  <c r="C452" i="2" s="1"/>
  <c r="D438" i="2"/>
  <c r="D439" i="2" s="1"/>
  <c r="D440" i="2" s="1"/>
  <c r="D441" i="2" s="1"/>
  <c r="D442" i="2" s="1"/>
  <c r="D443" i="2" s="1"/>
  <c r="D444" i="2" s="1"/>
  <c r="D445" i="2" s="1"/>
  <c r="D446" i="2" s="1"/>
  <c r="D447" i="2" s="1"/>
  <c r="D448" i="2" s="1"/>
  <c r="D449" i="2" s="1"/>
  <c r="D450" i="2" s="1"/>
  <c r="D451" i="2" s="1"/>
  <c r="D452" i="2" s="1"/>
  <c r="D437" i="2"/>
  <c r="M436" i="2"/>
  <c r="M452" i="2" s="1"/>
  <c r="B439" i="2"/>
  <c r="B440" i="2" s="1"/>
  <c r="B441" i="2" s="1"/>
  <c r="B442" i="2" s="1"/>
  <c r="B443" i="2" s="1"/>
  <c r="B444" i="2" s="1"/>
  <c r="B445" i="2" s="1"/>
  <c r="B446" i="2" s="1"/>
  <c r="B447" i="2" s="1"/>
  <c r="B448" i="2" s="1"/>
  <c r="B449" i="2" s="1"/>
  <c r="B450" i="2" s="1"/>
  <c r="B451" i="2" s="1"/>
  <c r="B452" i="2" s="1"/>
  <c r="B454" i="2" s="1"/>
  <c r="M438" i="2"/>
  <c r="H455" i="2" l="1"/>
  <c r="J454" i="2"/>
  <c r="E459" i="2"/>
  <c r="B455" i="2"/>
  <c r="B456" i="2" s="1"/>
  <c r="H454" i="2"/>
  <c r="B457" i="2" l="1"/>
  <c r="B458" i="2"/>
  <c r="C454" i="2"/>
  <c r="C455" i="2" s="1"/>
  <c r="C456" i="2" s="1"/>
  <c r="E455" i="2"/>
  <c r="D454" i="2" s="1"/>
  <c r="D455" i="2" s="1"/>
  <c r="D456" i="2" s="1"/>
  <c r="C458" i="2" l="1"/>
  <c r="C459" i="2" s="1"/>
  <c r="C460" i="2" s="1"/>
  <c r="C461" i="2" s="1"/>
  <c r="C462" i="2" s="1"/>
  <c r="C463" i="2" s="1"/>
  <c r="C464" i="2" s="1"/>
  <c r="C465" i="2" s="1"/>
  <c r="C466" i="2" s="1"/>
  <c r="C467" i="2" s="1"/>
  <c r="C468" i="2" s="1"/>
  <c r="C469" i="2" s="1"/>
  <c r="C470" i="2" s="1"/>
  <c r="C471" i="2" s="1"/>
  <c r="C472" i="2" s="1"/>
  <c r="C457" i="2"/>
  <c r="D458" i="2"/>
  <c r="D459" i="2" s="1"/>
  <c r="D460" i="2" s="1"/>
  <c r="D461" i="2" s="1"/>
  <c r="D462" i="2" s="1"/>
  <c r="D463" i="2" s="1"/>
  <c r="D464" i="2" s="1"/>
  <c r="D465" i="2" s="1"/>
  <c r="D466" i="2" s="1"/>
  <c r="D467" i="2" s="1"/>
  <c r="D468" i="2" s="1"/>
  <c r="D469" i="2" s="1"/>
  <c r="D470" i="2" s="1"/>
  <c r="D471" i="2" s="1"/>
  <c r="D472" i="2" s="1"/>
  <c r="D457" i="2"/>
  <c r="M456" i="2"/>
  <c r="M472" i="2" s="1"/>
  <c r="M458" i="2"/>
  <c r="B459" i="2"/>
  <c r="B460" i="2" s="1"/>
  <c r="B461" i="2" s="1"/>
  <c r="B462" i="2" s="1"/>
  <c r="B463" i="2" s="1"/>
  <c r="B464" i="2" s="1"/>
  <c r="B465" i="2" s="1"/>
  <c r="B466" i="2" s="1"/>
  <c r="B467" i="2" s="1"/>
  <c r="B468" i="2" s="1"/>
  <c r="B469" i="2" s="1"/>
  <c r="B470" i="2" s="1"/>
  <c r="B471" i="2" s="1"/>
  <c r="B472" i="2" s="1"/>
  <c r="B474" i="2" s="1"/>
  <c r="E479" i="2" l="1"/>
  <c r="J474" i="2"/>
  <c r="H475" i="2"/>
  <c r="H474" i="2"/>
  <c r="B475" i="2"/>
  <c r="B476" i="2" s="1"/>
  <c r="B478" i="2" l="1"/>
  <c r="B477" i="2"/>
  <c r="C474" i="2"/>
  <c r="C475" i="2" s="1"/>
  <c r="C476" i="2" s="1"/>
  <c r="E475" i="2"/>
  <c r="D474" i="2" s="1"/>
  <c r="D475" i="2" s="1"/>
  <c r="D476" i="2" s="1"/>
  <c r="D478" i="2" l="1"/>
  <c r="D479" i="2" s="1"/>
  <c r="D480" i="2" s="1"/>
  <c r="D481" i="2" s="1"/>
  <c r="D482" i="2" s="1"/>
  <c r="D483" i="2" s="1"/>
  <c r="D484" i="2" s="1"/>
  <c r="D485" i="2" s="1"/>
  <c r="D486" i="2" s="1"/>
  <c r="D487" i="2" s="1"/>
  <c r="D488" i="2" s="1"/>
  <c r="D489" i="2" s="1"/>
  <c r="D490" i="2" s="1"/>
  <c r="D491" i="2" s="1"/>
  <c r="D492" i="2" s="1"/>
  <c r="D477" i="2"/>
  <c r="C478" i="2"/>
  <c r="C479" i="2" s="1"/>
  <c r="C480" i="2" s="1"/>
  <c r="C481" i="2" s="1"/>
  <c r="C482" i="2" s="1"/>
  <c r="C483" i="2" s="1"/>
  <c r="C484" i="2" s="1"/>
  <c r="C485" i="2" s="1"/>
  <c r="C486" i="2" s="1"/>
  <c r="C487" i="2" s="1"/>
  <c r="C488" i="2" s="1"/>
  <c r="C489" i="2" s="1"/>
  <c r="C490" i="2" s="1"/>
  <c r="C491" i="2" s="1"/>
  <c r="C492" i="2" s="1"/>
  <c r="C477" i="2"/>
  <c r="M476" i="2"/>
  <c r="M492" i="2" s="1"/>
  <c r="M478" i="2"/>
  <c r="B479" i="2"/>
  <c r="B480" i="2" s="1"/>
  <c r="B481" i="2" s="1"/>
  <c r="B482" i="2" s="1"/>
  <c r="B483" i="2" s="1"/>
  <c r="B484" i="2" s="1"/>
  <c r="B485" i="2" s="1"/>
  <c r="B486" i="2" s="1"/>
  <c r="B487" i="2" s="1"/>
  <c r="B488" i="2" s="1"/>
  <c r="B489" i="2" s="1"/>
  <c r="B490" i="2" s="1"/>
  <c r="B491" i="2" s="1"/>
  <c r="B492" i="2" s="1"/>
  <c r="B494" i="2" s="1"/>
  <c r="H495" i="2" l="1"/>
  <c r="E499" i="2"/>
  <c r="B495" i="2"/>
  <c r="B496" i="2" s="1"/>
  <c r="J494" i="2"/>
  <c r="H494" i="2"/>
  <c r="B498" i="2" l="1"/>
  <c r="B497" i="2"/>
  <c r="C494" i="2"/>
  <c r="C495" i="2" s="1"/>
  <c r="C496" i="2" s="1"/>
  <c r="E495" i="2"/>
  <c r="D494" i="2" s="1"/>
  <c r="D495" i="2" s="1"/>
  <c r="D496" i="2" s="1"/>
  <c r="D498" i="2" l="1"/>
  <c r="D499" i="2" s="1"/>
  <c r="D500" i="2" s="1"/>
  <c r="D501" i="2" s="1"/>
  <c r="D502" i="2" s="1"/>
  <c r="D503" i="2" s="1"/>
  <c r="D504" i="2" s="1"/>
  <c r="D505" i="2" s="1"/>
  <c r="D506" i="2" s="1"/>
  <c r="D507" i="2" s="1"/>
  <c r="D508" i="2" s="1"/>
  <c r="D509" i="2" s="1"/>
  <c r="D510" i="2" s="1"/>
  <c r="D511" i="2" s="1"/>
  <c r="D512" i="2" s="1"/>
  <c r="D497" i="2"/>
  <c r="C497" i="2"/>
  <c r="C498" i="2"/>
  <c r="C499" i="2" s="1"/>
  <c r="C500" i="2" s="1"/>
  <c r="C501" i="2" s="1"/>
  <c r="C502" i="2" s="1"/>
  <c r="C503" i="2" s="1"/>
  <c r="C504" i="2" s="1"/>
  <c r="C505" i="2" s="1"/>
  <c r="C506" i="2" s="1"/>
  <c r="C507" i="2" s="1"/>
  <c r="C508" i="2" s="1"/>
  <c r="C509" i="2" s="1"/>
  <c r="C510" i="2" s="1"/>
  <c r="C511" i="2" s="1"/>
  <c r="C512" i="2" s="1"/>
  <c r="M496" i="2"/>
  <c r="M512" i="2" s="1"/>
  <c r="B499" i="2"/>
  <c r="B500" i="2" s="1"/>
  <c r="B501" i="2" s="1"/>
  <c r="B502" i="2" s="1"/>
  <c r="B503" i="2" s="1"/>
  <c r="B504" i="2" s="1"/>
  <c r="B505" i="2" s="1"/>
  <c r="B506" i="2" s="1"/>
  <c r="B507" i="2" s="1"/>
  <c r="B508" i="2" s="1"/>
  <c r="B509" i="2" s="1"/>
  <c r="B510" i="2" s="1"/>
  <c r="B511" i="2" s="1"/>
  <c r="B512" i="2" s="1"/>
  <c r="B514" i="2" s="1"/>
  <c r="M498" i="2"/>
  <c r="H515" i="2" l="1"/>
  <c r="E519" i="2"/>
  <c r="J514" i="2"/>
  <c r="H514" i="2"/>
  <c r="B515" i="2"/>
  <c r="B516" i="2" s="1"/>
  <c r="E515" i="2" l="1"/>
  <c r="D514" i="2" s="1"/>
  <c r="D515" i="2" s="1"/>
  <c r="D516" i="2" s="1"/>
  <c r="C514" i="2"/>
  <c r="C515" i="2" s="1"/>
  <c r="C516" i="2" s="1"/>
  <c r="B518" i="2"/>
  <c r="B517" i="2"/>
  <c r="M516" i="2" l="1"/>
  <c r="M532" i="2" s="1"/>
  <c r="B519" i="2"/>
  <c r="B520" i="2" s="1"/>
  <c r="B521" i="2" s="1"/>
  <c r="B522" i="2" s="1"/>
  <c r="B523" i="2" s="1"/>
  <c r="B524" i="2" s="1"/>
  <c r="B525" i="2" s="1"/>
  <c r="B526" i="2" s="1"/>
  <c r="B527" i="2" s="1"/>
  <c r="B528" i="2" s="1"/>
  <c r="B529" i="2" s="1"/>
  <c r="B530" i="2" s="1"/>
  <c r="B531" i="2" s="1"/>
  <c r="B532" i="2" s="1"/>
  <c r="B534" i="2" s="1"/>
  <c r="M518" i="2"/>
  <c r="C517" i="2"/>
  <c r="C518" i="2"/>
  <c r="C519" i="2" s="1"/>
  <c r="C520" i="2" s="1"/>
  <c r="C521" i="2" s="1"/>
  <c r="C522" i="2" s="1"/>
  <c r="C523" i="2" s="1"/>
  <c r="C524" i="2" s="1"/>
  <c r="C525" i="2" s="1"/>
  <c r="C526" i="2" s="1"/>
  <c r="C527" i="2" s="1"/>
  <c r="C528" i="2" s="1"/>
  <c r="C529" i="2" s="1"/>
  <c r="C530" i="2" s="1"/>
  <c r="C531" i="2" s="1"/>
  <c r="C532" i="2" s="1"/>
  <c r="D517" i="2"/>
  <c r="D518" i="2"/>
  <c r="D519" i="2" s="1"/>
  <c r="D520" i="2" s="1"/>
  <c r="D521" i="2" s="1"/>
  <c r="D522" i="2" s="1"/>
  <c r="D523" i="2" s="1"/>
  <c r="D524" i="2" s="1"/>
  <c r="D525" i="2" s="1"/>
  <c r="D526" i="2" s="1"/>
  <c r="D527" i="2" s="1"/>
  <c r="D528" i="2" s="1"/>
  <c r="D529" i="2" s="1"/>
  <c r="D530" i="2" s="1"/>
  <c r="D531" i="2" s="1"/>
  <c r="D532" i="2" s="1"/>
  <c r="H535" i="2" l="1"/>
  <c r="H534" i="2"/>
  <c r="E539" i="2"/>
  <c r="B535" i="2"/>
  <c r="B536" i="2" s="1"/>
  <c r="J534" i="2"/>
  <c r="B537" i="2" l="1"/>
  <c r="B538" i="2"/>
  <c r="C534" i="2"/>
  <c r="C535" i="2" s="1"/>
  <c r="C536" i="2" s="1"/>
  <c r="E535" i="2"/>
  <c r="D534" i="2" s="1"/>
  <c r="D535" i="2" s="1"/>
  <c r="D536" i="2" s="1"/>
  <c r="C538" i="2" l="1"/>
  <c r="C539" i="2" s="1"/>
  <c r="C540" i="2" s="1"/>
  <c r="C541" i="2" s="1"/>
  <c r="C542" i="2" s="1"/>
  <c r="C543" i="2" s="1"/>
  <c r="C544" i="2" s="1"/>
  <c r="C545" i="2" s="1"/>
  <c r="C546" i="2" s="1"/>
  <c r="C547" i="2" s="1"/>
  <c r="C548" i="2" s="1"/>
  <c r="C549" i="2" s="1"/>
  <c r="C550" i="2" s="1"/>
  <c r="C551" i="2" s="1"/>
  <c r="C552" i="2" s="1"/>
  <c r="C537" i="2"/>
  <c r="M536" i="2"/>
  <c r="M552" i="2" s="1"/>
  <c r="M538" i="2"/>
  <c r="B539" i="2"/>
  <c r="B540" i="2" s="1"/>
  <c r="B541" i="2" s="1"/>
  <c r="B542" i="2" s="1"/>
  <c r="B543" i="2" s="1"/>
  <c r="B544" i="2" s="1"/>
  <c r="B545" i="2" s="1"/>
  <c r="B546" i="2" s="1"/>
  <c r="B547" i="2" s="1"/>
  <c r="B548" i="2" s="1"/>
  <c r="B549" i="2" s="1"/>
  <c r="B550" i="2" s="1"/>
  <c r="B551" i="2" s="1"/>
  <c r="B552" i="2" s="1"/>
  <c r="B554" i="2" s="1"/>
  <c r="D538" i="2"/>
  <c r="D539" i="2" s="1"/>
  <c r="D540" i="2" s="1"/>
  <c r="D541" i="2" s="1"/>
  <c r="D542" i="2" s="1"/>
  <c r="D543" i="2" s="1"/>
  <c r="D544" i="2" s="1"/>
  <c r="D545" i="2" s="1"/>
  <c r="D546" i="2" s="1"/>
  <c r="D547" i="2" s="1"/>
  <c r="D548" i="2" s="1"/>
  <c r="D549" i="2" s="1"/>
  <c r="D550" i="2" s="1"/>
  <c r="D551" i="2" s="1"/>
  <c r="D552" i="2" s="1"/>
  <c r="D537" i="2"/>
  <c r="H555" i="2" l="1"/>
  <c r="H554" i="2"/>
  <c r="J554" i="2"/>
  <c r="E559" i="2"/>
  <c r="B555" i="2"/>
  <c r="B556" i="2" s="1"/>
  <c r="E555" i="2" l="1"/>
  <c r="D554" i="2" s="1"/>
  <c r="D555" i="2" s="1"/>
  <c r="D556" i="2" s="1"/>
  <c r="C554" i="2"/>
  <c r="C555" i="2" s="1"/>
  <c r="C556" i="2" s="1"/>
  <c r="B558" i="2"/>
  <c r="B557" i="2"/>
  <c r="B559" i="2" l="1"/>
  <c r="B560" i="2" s="1"/>
  <c r="B561" i="2" s="1"/>
  <c r="B562" i="2" s="1"/>
  <c r="B563" i="2" s="1"/>
  <c r="B564" i="2" s="1"/>
  <c r="B565" i="2" s="1"/>
  <c r="B566" i="2" s="1"/>
  <c r="B567" i="2" s="1"/>
  <c r="B568" i="2" s="1"/>
  <c r="B569" i="2" s="1"/>
  <c r="B570" i="2" s="1"/>
  <c r="B571" i="2" s="1"/>
  <c r="B572" i="2" s="1"/>
  <c r="B574" i="2" s="1"/>
  <c r="M556" i="2"/>
  <c r="M572" i="2" s="1"/>
  <c r="M558" i="2"/>
  <c r="C557" i="2"/>
  <c r="C558" i="2"/>
  <c r="C559" i="2" s="1"/>
  <c r="C560" i="2" s="1"/>
  <c r="C561" i="2" s="1"/>
  <c r="C562" i="2" s="1"/>
  <c r="C563" i="2" s="1"/>
  <c r="C564" i="2" s="1"/>
  <c r="C565" i="2" s="1"/>
  <c r="C566" i="2" s="1"/>
  <c r="C567" i="2" s="1"/>
  <c r="C568" i="2" s="1"/>
  <c r="C569" i="2" s="1"/>
  <c r="C570" i="2" s="1"/>
  <c r="C571" i="2" s="1"/>
  <c r="C572" i="2" s="1"/>
  <c r="D558" i="2"/>
  <c r="D559" i="2" s="1"/>
  <c r="D560" i="2" s="1"/>
  <c r="D561" i="2" s="1"/>
  <c r="D562" i="2" s="1"/>
  <c r="D563" i="2" s="1"/>
  <c r="D564" i="2" s="1"/>
  <c r="D565" i="2" s="1"/>
  <c r="D566" i="2" s="1"/>
  <c r="D567" i="2" s="1"/>
  <c r="D568" i="2" s="1"/>
  <c r="D569" i="2" s="1"/>
  <c r="D570" i="2" s="1"/>
  <c r="D571" i="2" s="1"/>
  <c r="D572" i="2" s="1"/>
  <c r="D557" i="2"/>
  <c r="J574" i="2" l="1"/>
  <c r="B575" i="2"/>
  <c r="B576" i="2" s="1"/>
  <c r="E579" i="2"/>
  <c r="H574" i="2"/>
  <c r="H575" i="2"/>
  <c r="E575" i="2" l="1"/>
  <c r="D574" i="2" s="1"/>
  <c r="D575" i="2" s="1"/>
  <c r="D576" i="2" s="1"/>
  <c r="C574" i="2"/>
  <c r="C575" i="2" s="1"/>
  <c r="C576" i="2" s="1"/>
  <c r="B577" i="2"/>
  <c r="B578" i="2"/>
  <c r="B579" i="2" l="1"/>
  <c r="B580" i="2" s="1"/>
  <c r="B581" i="2" s="1"/>
  <c r="B582" i="2" s="1"/>
  <c r="B583" i="2" s="1"/>
  <c r="B584" i="2" s="1"/>
  <c r="B585" i="2" s="1"/>
  <c r="B586" i="2" s="1"/>
  <c r="B587" i="2" s="1"/>
  <c r="B588" i="2" s="1"/>
  <c r="B589" i="2" s="1"/>
  <c r="B590" i="2" s="1"/>
  <c r="B591" i="2" s="1"/>
  <c r="B592" i="2" s="1"/>
  <c r="B594" i="2" s="1"/>
  <c r="M578" i="2"/>
  <c r="M576" i="2"/>
  <c r="M592" i="2" s="1"/>
  <c r="C578" i="2"/>
  <c r="C579" i="2" s="1"/>
  <c r="C580" i="2" s="1"/>
  <c r="C581" i="2" s="1"/>
  <c r="C582" i="2" s="1"/>
  <c r="C583" i="2" s="1"/>
  <c r="C584" i="2" s="1"/>
  <c r="C585" i="2" s="1"/>
  <c r="C586" i="2" s="1"/>
  <c r="C587" i="2" s="1"/>
  <c r="C588" i="2" s="1"/>
  <c r="C589" i="2" s="1"/>
  <c r="C590" i="2" s="1"/>
  <c r="C591" i="2" s="1"/>
  <c r="C592" i="2" s="1"/>
  <c r="C577" i="2"/>
  <c r="D578" i="2"/>
  <c r="D579" i="2" s="1"/>
  <c r="D580" i="2" s="1"/>
  <c r="D581" i="2" s="1"/>
  <c r="D582" i="2" s="1"/>
  <c r="D583" i="2" s="1"/>
  <c r="D584" i="2" s="1"/>
  <c r="D585" i="2" s="1"/>
  <c r="D586" i="2" s="1"/>
  <c r="D587" i="2" s="1"/>
  <c r="D588" i="2" s="1"/>
  <c r="D589" i="2" s="1"/>
  <c r="D590" i="2" s="1"/>
  <c r="D591" i="2" s="1"/>
  <c r="D592" i="2" s="1"/>
  <c r="D577" i="2"/>
  <c r="E599" i="2" l="1"/>
  <c r="H595" i="2"/>
  <c r="B595" i="2"/>
  <c r="B596" i="2" s="1"/>
  <c r="J594" i="2"/>
  <c r="H594" i="2"/>
  <c r="B597" i="2" l="1"/>
  <c r="B598" i="2"/>
  <c r="C594" i="2"/>
  <c r="C595" i="2" s="1"/>
  <c r="C596" i="2" s="1"/>
  <c r="E595" i="2"/>
  <c r="D594" i="2" s="1"/>
  <c r="D595" i="2" s="1"/>
  <c r="D596" i="2" s="1"/>
  <c r="C598" i="2" l="1"/>
  <c r="C599" i="2" s="1"/>
  <c r="C600" i="2" s="1"/>
  <c r="C601" i="2" s="1"/>
  <c r="C602" i="2" s="1"/>
  <c r="C603" i="2" s="1"/>
  <c r="C604" i="2" s="1"/>
  <c r="C605" i="2" s="1"/>
  <c r="C606" i="2" s="1"/>
  <c r="C607" i="2" s="1"/>
  <c r="C608" i="2" s="1"/>
  <c r="C609" i="2" s="1"/>
  <c r="C610" i="2" s="1"/>
  <c r="C611" i="2" s="1"/>
  <c r="C612" i="2" s="1"/>
  <c r="C597" i="2"/>
  <c r="D597" i="2"/>
  <c r="D598" i="2"/>
  <c r="D599" i="2" s="1"/>
  <c r="D600" i="2" s="1"/>
  <c r="D601" i="2" s="1"/>
  <c r="D602" i="2" s="1"/>
  <c r="D603" i="2" s="1"/>
  <c r="D604" i="2" s="1"/>
  <c r="D605" i="2" s="1"/>
  <c r="D606" i="2" s="1"/>
  <c r="D607" i="2" s="1"/>
  <c r="D608" i="2" s="1"/>
  <c r="D609" i="2" s="1"/>
  <c r="D610" i="2" s="1"/>
  <c r="D611" i="2" s="1"/>
  <c r="D612" i="2" s="1"/>
  <c r="M598" i="2"/>
  <c r="B599" i="2"/>
  <c r="B600" i="2" s="1"/>
  <c r="B601" i="2" s="1"/>
  <c r="B602" i="2" s="1"/>
  <c r="B603" i="2" s="1"/>
  <c r="B604" i="2" s="1"/>
  <c r="B605" i="2" s="1"/>
  <c r="B606" i="2" s="1"/>
  <c r="B607" i="2" s="1"/>
  <c r="B608" i="2" s="1"/>
  <c r="B609" i="2" s="1"/>
  <c r="B610" i="2" s="1"/>
  <c r="B611" i="2" s="1"/>
  <c r="B612" i="2" s="1"/>
  <c r="B614" i="2" s="1"/>
  <c r="M596" i="2"/>
  <c r="M612" i="2" s="1"/>
  <c r="H615" i="2" l="1"/>
  <c r="H614" i="2"/>
  <c r="B615" i="2"/>
  <c r="B616" i="2" s="1"/>
  <c r="E619" i="2"/>
  <c r="J614" i="2"/>
  <c r="B618" i="2" l="1"/>
  <c r="B617" i="2"/>
  <c r="E615" i="2"/>
  <c r="D614" i="2" s="1"/>
  <c r="D615" i="2" s="1"/>
  <c r="D616" i="2" s="1"/>
  <c r="C614" i="2"/>
  <c r="C615" i="2" s="1"/>
  <c r="C616" i="2" s="1"/>
  <c r="D618" i="2" l="1"/>
  <c r="D619" i="2" s="1"/>
  <c r="D620" i="2" s="1"/>
  <c r="D621" i="2" s="1"/>
  <c r="D622" i="2" s="1"/>
  <c r="D623" i="2" s="1"/>
  <c r="D624" i="2" s="1"/>
  <c r="D625" i="2" s="1"/>
  <c r="D626" i="2" s="1"/>
  <c r="D627" i="2" s="1"/>
  <c r="D628" i="2" s="1"/>
  <c r="D629" i="2" s="1"/>
  <c r="D630" i="2" s="1"/>
  <c r="D631" i="2" s="1"/>
  <c r="D632" i="2" s="1"/>
  <c r="D617" i="2"/>
  <c r="C617" i="2"/>
  <c r="C618" i="2"/>
  <c r="C619" i="2" s="1"/>
  <c r="C620" i="2" s="1"/>
  <c r="C621" i="2" s="1"/>
  <c r="C622" i="2" s="1"/>
  <c r="C623" i="2" s="1"/>
  <c r="C624" i="2" s="1"/>
  <c r="C625" i="2" s="1"/>
  <c r="C626" i="2" s="1"/>
  <c r="C627" i="2" s="1"/>
  <c r="C628" i="2" s="1"/>
  <c r="C629" i="2" s="1"/>
  <c r="C630" i="2" s="1"/>
  <c r="C631" i="2" s="1"/>
  <c r="C632" i="2" s="1"/>
  <c r="M616" i="2"/>
  <c r="M632" i="2" s="1"/>
  <c r="B619" i="2"/>
  <c r="B620" i="2" s="1"/>
  <c r="B621" i="2" s="1"/>
  <c r="B622" i="2" s="1"/>
  <c r="B623" i="2" s="1"/>
  <c r="B624" i="2" s="1"/>
  <c r="B625" i="2" s="1"/>
  <c r="B626" i="2" s="1"/>
  <c r="B627" i="2" s="1"/>
  <c r="B628" i="2" s="1"/>
  <c r="B629" i="2" s="1"/>
  <c r="B630" i="2" s="1"/>
  <c r="B631" i="2" s="1"/>
  <c r="B632" i="2" s="1"/>
  <c r="B634" i="2" s="1"/>
  <c r="M618" i="2"/>
  <c r="J634" i="2" l="1"/>
  <c r="E639" i="2"/>
  <c r="B635" i="2"/>
  <c r="B636" i="2" s="1"/>
  <c r="H634" i="2"/>
  <c r="H635" i="2"/>
  <c r="B637" i="2" l="1"/>
  <c r="B638" i="2"/>
  <c r="E635" i="2"/>
  <c r="D634" i="2" s="1"/>
  <c r="D635" i="2" s="1"/>
  <c r="D636" i="2" s="1"/>
  <c r="C634" i="2"/>
  <c r="C635" i="2" s="1"/>
  <c r="C636" i="2" s="1"/>
  <c r="D638" i="2" l="1"/>
  <c r="D639" i="2" s="1"/>
  <c r="D640" i="2" s="1"/>
  <c r="D641" i="2" s="1"/>
  <c r="D642" i="2" s="1"/>
  <c r="D643" i="2" s="1"/>
  <c r="D644" i="2" s="1"/>
  <c r="D645" i="2" s="1"/>
  <c r="D646" i="2" s="1"/>
  <c r="D647" i="2" s="1"/>
  <c r="D648" i="2" s="1"/>
  <c r="D649" i="2" s="1"/>
  <c r="D650" i="2" s="1"/>
  <c r="D651" i="2" s="1"/>
  <c r="D652" i="2" s="1"/>
  <c r="D637" i="2"/>
  <c r="C638" i="2"/>
  <c r="C639" i="2" s="1"/>
  <c r="C640" i="2" s="1"/>
  <c r="C641" i="2" s="1"/>
  <c r="C642" i="2" s="1"/>
  <c r="C643" i="2" s="1"/>
  <c r="C644" i="2" s="1"/>
  <c r="C645" i="2" s="1"/>
  <c r="C646" i="2" s="1"/>
  <c r="C647" i="2" s="1"/>
  <c r="C648" i="2" s="1"/>
  <c r="C649" i="2" s="1"/>
  <c r="C650" i="2" s="1"/>
  <c r="C651" i="2" s="1"/>
  <c r="C652" i="2" s="1"/>
  <c r="C637" i="2"/>
  <c r="M636" i="2"/>
  <c r="M652" i="2" s="1"/>
  <c r="M638" i="2"/>
  <c r="B639" i="2"/>
  <c r="B640" i="2" s="1"/>
  <c r="B641" i="2" s="1"/>
  <c r="B642" i="2" s="1"/>
  <c r="B643" i="2" s="1"/>
  <c r="B644" i="2" s="1"/>
  <c r="B645" i="2" s="1"/>
  <c r="B646" i="2" s="1"/>
  <c r="B647" i="2" s="1"/>
  <c r="B648" i="2" s="1"/>
  <c r="B649" i="2" s="1"/>
  <c r="B650" i="2" s="1"/>
  <c r="B651" i="2" s="1"/>
  <c r="B652" i="2" s="1"/>
  <c r="B654" i="2" s="1"/>
  <c r="J654" i="2" l="1"/>
  <c r="H655" i="2"/>
  <c r="H654" i="2"/>
  <c r="B655" i="2"/>
  <c r="B656" i="2" s="1"/>
  <c r="E659" i="2"/>
  <c r="B658" i="2" l="1"/>
  <c r="B657" i="2"/>
  <c r="E655" i="2"/>
  <c r="D654" i="2" s="1"/>
  <c r="D655" i="2" s="1"/>
  <c r="D656" i="2" s="1"/>
  <c r="C654" i="2"/>
  <c r="C655" i="2" s="1"/>
  <c r="C656" i="2" s="1"/>
  <c r="C658" i="2" l="1"/>
  <c r="C659" i="2" s="1"/>
  <c r="C660" i="2" s="1"/>
  <c r="C661" i="2" s="1"/>
  <c r="C662" i="2" s="1"/>
  <c r="C663" i="2" s="1"/>
  <c r="C664" i="2" s="1"/>
  <c r="C665" i="2" s="1"/>
  <c r="C666" i="2" s="1"/>
  <c r="C667" i="2" s="1"/>
  <c r="C668" i="2" s="1"/>
  <c r="C669" i="2" s="1"/>
  <c r="C670" i="2" s="1"/>
  <c r="C671" i="2" s="1"/>
  <c r="C672" i="2" s="1"/>
  <c r="C657" i="2"/>
  <c r="D658" i="2"/>
  <c r="D659" i="2" s="1"/>
  <c r="D660" i="2" s="1"/>
  <c r="D661" i="2" s="1"/>
  <c r="D662" i="2" s="1"/>
  <c r="D663" i="2" s="1"/>
  <c r="D664" i="2" s="1"/>
  <c r="D665" i="2" s="1"/>
  <c r="D666" i="2" s="1"/>
  <c r="D667" i="2" s="1"/>
  <c r="D668" i="2" s="1"/>
  <c r="D669" i="2" s="1"/>
  <c r="D670" i="2" s="1"/>
  <c r="D671" i="2" s="1"/>
  <c r="D672" i="2" s="1"/>
  <c r="D657" i="2"/>
  <c r="M656" i="2"/>
  <c r="M672" i="2" s="1"/>
  <c r="M658" i="2"/>
  <c r="B659" i="2"/>
  <c r="B660" i="2" s="1"/>
  <c r="B661" i="2" s="1"/>
  <c r="B662" i="2" s="1"/>
  <c r="B663" i="2" s="1"/>
  <c r="B664" i="2" s="1"/>
  <c r="B665" i="2" s="1"/>
  <c r="B666" i="2" s="1"/>
  <c r="B667" i="2" s="1"/>
  <c r="B668" i="2" s="1"/>
  <c r="B669" i="2" s="1"/>
  <c r="B670" i="2" s="1"/>
  <c r="B671" i="2" s="1"/>
  <c r="B672" i="2" s="1"/>
  <c r="B674" i="2" s="1"/>
  <c r="B675" i="2" l="1"/>
  <c r="B676" i="2" s="1"/>
  <c r="H675" i="2"/>
  <c r="H674" i="2"/>
  <c r="J674" i="2"/>
  <c r="E679" i="2"/>
  <c r="E675" i="2" l="1"/>
  <c r="D674" i="2" s="1"/>
  <c r="D675" i="2" s="1"/>
  <c r="D676" i="2" s="1"/>
  <c r="C674" i="2"/>
  <c r="C675" i="2" s="1"/>
  <c r="C676" i="2" s="1"/>
  <c r="B678" i="2"/>
  <c r="B677" i="2"/>
  <c r="B679" i="2" l="1"/>
  <c r="B680" i="2" s="1"/>
  <c r="B681" i="2" s="1"/>
  <c r="B682" i="2" s="1"/>
  <c r="B683" i="2" s="1"/>
  <c r="B684" i="2" s="1"/>
  <c r="B685" i="2" s="1"/>
  <c r="B686" i="2" s="1"/>
  <c r="B687" i="2" s="1"/>
  <c r="B688" i="2" s="1"/>
  <c r="B689" i="2" s="1"/>
  <c r="B690" i="2" s="1"/>
  <c r="B691" i="2" s="1"/>
  <c r="B692" i="2" s="1"/>
  <c r="B694" i="2" s="1"/>
  <c r="M676" i="2"/>
  <c r="M692" i="2" s="1"/>
  <c r="M678" i="2"/>
  <c r="C677" i="2"/>
  <c r="C678" i="2"/>
  <c r="C679" i="2" s="1"/>
  <c r="C680" i="2" s="1"/>
  <c r="C681" i="2" s="1"/>
  <c r="C682" i="2" s="1"/>
  <c r="C683" i="2" s="1"/>
  <c r="C684" i="2" s="1"/>
  <c r="C685" i="2" s="1"/>
  <c r="C686" i="2" s="1"/>
  <c r="C687" i="2" s="1"/>
  <c r="C688" i="2" s="1"/>
  <c r="C689" i="2" s="1"/>
  <c r="C690" i="2" s="1"/>
  <c r="C691" i="2" s="1"/>
  <c r="C692" i="2" s="1"/>
  <c r="D678" i="2"/>
  <c r="D679" i="2" s="1"/>
  <c r="D680" i="2" s="1"/>
  <c r="D681" i="2" s="1"/>
  <c r="D682" i="2" s="1"/>
  <c r="D683" i="2" s="1"/>
  <c r="D684" i="2" s="1"/>
  <c r="D685" i="2" s="1"/>
  <c r="D686" i="2" s="1"/>
  <c r="D687" i="2" s="1"/>
  <c r="D688" i="2" s="1"/>
  <c r="D689" i="2" s="1"/>
  <c r="D690" i="2" s="1"/>
  <c r="D691" i="2" s="1"/>
  <c r="D692" i="2" s="1"/>
  <c r="D677" i="2"/>
  <c r="E699" i="2" l="1"/>
  <c r="J694" i="2"/>
  <c r="H695" i="2"/>
  <c r="H694" i="2"/>
  <c r="B695" i="2"/>
  <c r="B696" i="2" s="1"/>
  <c r="B698" i="2" l="1"/>
  <c r="B697" i="2"/>
  <c r="C694" i="2"/>
  <c r="C695" i="2" s="1"/>
  <c r="C696" i="2" s="1"/>
  <c r="E695" i="2"/>
  <c r="D694" i="2" s="1"/>
  <c r="D695" i="2" s="1"/>
  <c r="D696" i="2" s="1"/>
  <c r="D697" i="2" l="1"/>
  <c r="D698" i="2"/>
  <c r="D699" i="2" s="1"/>
  <c r="D700" i="2" s="1"/>
  <c r="D701" i="2" s="1"/>
  <c r="D702" i="2" s="1"/>
  <c r="D703" i="2" s="1"/>
  <c r="D704" i="2" s="1"/>
  <c r="D705" i="2" s="1"/>
  <c r="D706" i="2" s="1"/>
  <c r="D707" i="2" s="1"/>
  <c r="D708" i="2" s="1"/>
  <c r="D709" i="2" s="1"/>
  <c r="D710" i="2" s="1"/>
  <c r="D711" i="2" s="1"/>
  <c r="D712" i="2" s="1"/>
  <c r="C698" i="2"/>
  <c r="C699" i="2" s="1"/>
  <c r="C700" i="2" s="1"/>
  <c r="C701" i="2" s="1"/>
  <c r="C702" i="2" s="1"/>
  <c r="C703" i="2" s="1"/>
  <c r="C704" i="2" s="1"/>
  <c r="C705" i="2" s="1"/>
  <c r="C706" i="2" s="1"/>
  <c r="C707" i="2" s="1"/>
  <c r="C708" i="2" s="1"/>
  <c r="C709" i="2" s="1"/>
  <c r="C710" i="2" s="1"/>
  <c r="C711" i="2" s="1"/>
  <c r="C712" i="2" s="1"/>
  <c r="C697" i="2"/>
  <c r="B699" i="2"/>
  <c r="B700" i="2" s="1"/>
  <c r="B701" i="2" s="1"/>
  <c r="B702" i="2" s="1"/>
  <c r="B703" i="2" s="1"/>
  <c r="B704" i="2" s="1"/>
  <c r="B705" i="2" s="1"/>
  <c r="B706" i="2" s="1"/>
  <c r="B707" i="2" s="1"/>
  <c r="B708" i="2" s="1"/>
  <c r="B709" i="2" s="1"/>
  <c r="B710" i="2" s="1"/>
  <c r="B711" i="2" s="1"/>
  <c r="B712" i="2" s="1"/>
  <c r="B714" i="2" s="1"/>
  <c r="M696" i="2"/>
  <c r="M712" i="2" s="1"/>
  <c r="M698" i="2"/>
  <c r="H714" i="2" l="1"/>
  <c r="E719" i="2"/>
  <c r="B715" i="2"/>
  <c r="B716" i="2" s="1"/>
  <c r="J714" i="2"/>
  <c r="H715" i="2"/>
  <c r="B717" i="2" l="1"/>
  <c r="B718" i="2"/>
  <c r="C714" i="2"/>
  <c r="C715" i="2" s="1"/>
  <c r="C716" i="2" s="1"/>
  <c r="E715" i="2"/>
  <c r="D714" i="2" s="1"/>
  <c r="D715" i="2" s="1"/>
  <c r="D716" i="2" s="1"/>
  <c r="D717" i="2" l="1"/>
  <c r="D718" i="2"/>
  <c r="D719" i="2" s="1"/>
  <c r="D720" i="2" s="1"/>
  <c r="D721" i="2" s="1"/>
  <c r="D722" i="2" s="1"/>
  <c r="D723" i="2" s="1"/>
  <c r="D724" i="2" s="1"/>
  <c r="D725" i="2" s="1"/>
  <c r="D726" i="2" s="1"/>
  <c r="D727" i="2" s="1"/>
  <c r="D728" i="2" s="1"/>
  <c r="D729" i="2" s="1"/>
  <c r="D730" i="2" s="1"/>
  <c r="D731" i="2" s="1"/>
  <c r="D732" i="2" s="1"/>
  <c r="C718" i="2"/>
  <c r="C719" i="2" s="1"/>
  <c r="C720" i="2" s="1"/>
  <c r="C721" i="2" s="1"/>
  <c r="C722" i="2" s="1"/>
  <c r="C723" i="2" s="1"/>
  <c r="C724" i="2" s="1"/>
  <c r="C725" i="2" s="1"/>
  <c r="C726" i="2" s="1"/>
  <c r="C727" i="2" s="1"/>
  <c r="C728" i="2" s="1"/>
  <c r="C729" i="2" s="1"/>
  <c r="C730" i="2" s="1"/>
  <c r="C731" i="2" s="1"/>
  <c r="C732" i="2" s="1"/>
  <c r="C717" i="2"/>
  <c r="M716" i="2"/>
  <c r="M732" i="2" s="1"/>
  <c r="M718" i="2"/>
  <c r="B719" i="2"/>
  <c r="B720" i="2" s="1"/>
  <c r="B721" i="2" s="1"/>
  <c r="B722" i="2" s="1"/>
  <c r="B723" i="2" s="1"/>
  <c r="B724" i="2" s="1"/>
  <c r="B725" i="2" s="1"/>
  <c r="B726" i="2" s="1"/>
  <c r="B727" i="2" s="1"/>
  <c r="B728" i="2" s="1"/>
  <c r="B729" i="2" s="1"/>
  <c r="B730" i="2" s="1"/>
  <c r="B731" i="2" s="1"/>
  <c r="B732" i="2" s="1"/>
  <c r="B734" i="2" s="1"/>
  <c r="H735" i="2" l="1"/>
  <c r="H734" i="2"/>
  <c r="E739" i="2"/>
  <c r="B735" i="2"/>
  <c r="B736" i="2" s="1"/>
  <c r="J734" i="2"/>
  <c r="B737" i="2" l="1"/>
  <c r="B738" i="2"/>
  <c r="E735" i="2"/>
  <c r="D734" i="2" s="1"/>
  <c r="D735" i="2" s="1"/>
  <c r="D736" i="2" s="1"/>
  <c r="C734" i="2"/>
  <c r="C735" i="2" s="1"/>
  <c r="C736" i="2" s="1"/>
  <c r="C738" i="2" l="1"/>
  <c r="C739" i="2" s="1"/>
  <c r="C740" i="2" s="1"/>
  <c r="C741" i="2" s="1"/>
  <c r="C742" i="2" s="1"/>
  <c r="C743" i="2" s="1"/>
  <c r="C744" i="2" s="1"/>
  <c r="C745" i="2" s="1"/>
  <c r="C746" i="2" s="1"/>
  <c r="C747" i="2" s="1"/>
  <c r="C748" i="2" s="1"/>
  <c r="C749" i="2" s="1"/>
  <c r="C750" i="2" s="1"/>
  <c r="C751" i="2" s="1"/>
  <c r="C752" i="2" s="1"/>
  <c r="C737" i="2"/>
  <c r="D738" i="2"/>
  <c r="D739" i="2" s="1"/>
  <c r="D740" i="2" s="1"/>
  <c r="D741" i="2" s="1"/>
  <c r="D742" i="2" s="1"/>
  <c r="D743" i="2" s="1"/>
  <c r="D744" i="2" s="1"/>
  <c r="D745" i="2" s="1"/>
  <c r="D746" i="2" s="1"/>
  <c r="D747" i="2" s="1"/>
  <c r="D748" i="2" s="1"/>
  <c r="D749" i="2" s="1"/>
  <c r="D750" i="2" s="1"/>
  <c r="D751" i="2" s="1"/>
  <c r="D752" i="2" s="1"/>
  <c r="D737" i="2"/>
  <c r="M736" i="2"/>
  <c r="M752" i="2" s="1"/>
  <c r="M738" i="2"/>
  <c r="B739" i="2"/>
  <c r="B740" i="2" s="1"/>
  <c r="B741" i="2" s="1"/>
  <c r="B742" i="2" s="1"/>
  <c r="B743" i="2" s="1"/>
  <c r="B744" i="2" s="1"/>
  <c r="B745" i="2" s="1"/>
  <c r="B746" i="2" s="1"/>
  <c r="B747" i="2" s="1"/>
  <c r="B748" i="2" s="1"/>
  <c r="B749" i="2" s="1"/>
  <c r="B750" i="2" s="1"/>
  <c r="B751" i="2" s="1"/>
  <c r="B752" i="2" s="1"/>
  <c r="B754" i="2" s="1"/>
  <c r="B755" i="2" l="1"/>
  <c r="B756" i="2" s="1"/>
  <c r="H755" i="2"/>
  <c r="E759" i="2"/>
  <c r="J754" i="2"/>
  <c r="H754" i="2"/>
  <c r="C754" i="2" l="1"/>
  <c r="C755" i="2" s="1"/>
  <c r="C756" i="2" s="1"/>
  <c r="E755" i="2"/>
  <c r="D754" i="2" s="1"/>
  <c r="D755" i="2" s="1"/>
  <c r="D756" i="2" s="1"/>
  <c r="B757" i="2"/>
  <c r="B758" i="2"/>
  <c r="B759" i="2" l="1"/>
  <c r="B760" i="2" s="1"/>
  <c r="B761" i="2" s="1"/>
  <c r="B762" i="2" s="1"/>
  <c r="B763" i="2" s="1"/>
  <c r="B764" i="2" s="1"/>
  <c r="B765" i="2" s="1"/>
  <c r="B766" i="2" s="1"/>
  <c r="B767" i="2" s="1"/>
  <c r="B768" i="2" s="1"/>
  <c r="B769" i="2" s="1"/>
  <c r="B770" i="2" s="1"/>
  <c r="B771" i="2" s="1"/>
  <c r="B772" i="2" s="1"/>
  <c r="B774" i="2" s="1"/>
  <c r="M756" i="2"/>
  <c r="M772" i="2" s="1"/>
  <c r="M758" i="2"/>
  <c r="D757" i="2"/>
  <c r="D758" i="2"/>
  <c r="D759" i="2" s="1"/>
  <c r="D760" i="2" s="1"/>
  <c r="D761" i="2" s="1"/>
  <c r="D762" i="2" s="1"/>
  <c r="D763" i="2" s="1"/>
  <c r="D764" i="2" s="1"/>
  <c r="D765" i="2" s="1"/>
  <c r="D766" i="2" s="1"/>
  <c r="D767" i="2" s="1"/>
  <c r="D768" i="2" s="1"/>
  <c r="D769" i="2" s="1"/>
  <c r="D770" i="2" s="1"/>
  <c r="D771" i="2" s="1"/>
  <c r="D772" i="2" s="1"/>
  <c r="C757" i="2"/>
  <c r="C758" i="2"/>
  <c r="C759" i="2" s="1"/>
  <c r="C760" i="2" s="1"/>
  <c r="C761" i="2" s="1"/>
  <c r="C762" i="2" s="1"/>
  <c r="C763" i="2" s="1"/>
  <c r="C764" i="2" s="1"/>
  <c r="C765" i="2" s="1"/>
  <c r="C766" i="2" s="1"/>
  <c r="C767" i="2" s="1"/>
  <c r="C768" i="2" s="1"/>
  <c r="C769" i="2" s="1"/>
  <c r="C770" i="2" s="1"/>
  <c r="C771" i="2" s="1"/>
  <c r="C772" i="2" s="1"/>
  <c r="E779" i="2" l="1"/>
  <c r="B775" i="2"/>
  <c r="B776" i="2" s="1"/>
  <c r="H774" i="2"/>
  <c r="H775" i="2"/>
  <c r="J774" i="2"/>
  <c r="B777" i="2" l="1"/>
  <c r="B778" i="2"/>
  <c r="E775" i="2"/>
  <c r="D774" i="2" s="1"/>
  <c r="C774" i="2"/>
  <c r="D775" i="2" l="1"/>
  <c r="D776" i="2" s="1"/>
  <c r="M778" i="2"/>
  <c r="B779" i="2"/>
  <c r="B780" i="2" s="1"/>
  <c r="B781" i="2" s="1"/>
  <c r="B782" i="2" s="1"/>
  <c r="B783" i="2" s="1"/>
  <c r="B784" i="2" s="1"/>
  <c r="B785" i="2" s="1"/>
  <c r="B786" i="2" s="1"/>
  <c r="B787" i="2" s="1"/>
  <c r="B788" i="2" s="1"/>
  <c r="B789" i="2" s="1"/>
  <c r="B790" i="2" s="1"/>
  <c r="B791" i="2" s="1"/>
  <c r="B792" i="2" s="1"/>
  <c r="B794" i="2" s="1"/>
  <c r="M776" i="2"/>
  <c r="M792" i="2" s="1"/>
  <c r="C775" i="2"/>
  <c r="C776" i="2" s="1"/>
  <c r="E799" i="2" l="1"/>
  <c r="H794" i="2"/>
  <c r="B795" i="2"/>
  <c r="B796" i="2" s="1"/>
  <c r="J794" i="2"/>
  <c r="H795" i="2"/>
  <c r="C777" i="2"/>
  <c r="C778" i="2"/>
  <c r="C779" i="2" s="1"/>
  <c r="C780" i="2" s="1"/>
  <c r="C781" i="2" s="1"/>
  <c r="C782" i="2" s="1"/>
  <c r="C783" i="2" s="1"/>
  <c r="C784" i="2" s="1"/>
  <c r="C785" i="2" s="1"/>
  <c r="C786" i="2" s="1"/>
  <c r="C787" i="2" s="1"/>
  <c r="C788" i="2" s="1"/>
  <c r="C789" i="2" s="1"/>
  <c r="C790" i="2" s="1"/>
  <c r="C791" i="2" s="1"/>
  <c r="C792" i="2" s="1"/>
  <c r="D778" i="2"/>
  <c r="D779" i="2" s="1"/>
  <c r="D780" i="2" s="1"/>
  <c r="D781" i="2" s="1"/>
  <c r="D782" i="2" s="1"/>
  <c r="D783" i="2" s="1"/>
  <c r="D784" i="2" s="1"/>
  <c r="D785" i="2" s="1"/>
  <c r="D786" i="2" s="1"/>
  <c r="D787" i="2" s="1"/>
  <c r="D788" i="2" s="1"/>
  <c r="D789" i="2" s="1"/>
  <c r="D790" i="2" s="1"/>
  <c r="D791" i="2" s="1"/>
  <c r="D792" i="2" s="1"/>
  <c r="D777" i="2"/>
  <c r="B797" i="2" l="1"/>
  <c r="B798" i="2"/>
  <c r="C794" i="2"/>
  <c r="C795" i="2" s="1"/>
  <c r="C796" i="2" s="1"/>
  <c r="E795" i="2"/>
  <c r="D794" i="2" s="1"/>
  <c r="D795" i="2" s="1"/>
  <c r="D796" i="2" s="1"/>
  <c r="D798" i="2" l="1"/>
  <c r="D799" i="2" s="1"/>
  <c r="D800" i="2" s="1"/>
  <c r="D801" i="2" s="1"/>
  <c r="D802" i="2" s="1"/>
  <c r="D803" i="2" s="1"/>
  <c r="D804" i="2" s="1"/>
  <c r="D805" i="2" s="1"/>
  <c r="D806" i="2" s="1"/>
  <c r="D807" i="2" s="1"/>
  <c r="D808" i="2" s="1"/>
  <c r="D809" i="2" s="1"/>
  <c r="D810" i="2" s="1"/>
  <c r="D811" i="2" s="1"/>
  <c r="D812" i="2" s="1"/>
  <c r="D797" i="2"/>
  <c r="M796" i="2"/>
  <c r="M812" i="2" s="1"/>
  <c r="M798" i="2"/>
  <c r="B799" i="2"/>
  <c r="B800" i="2" s="1"/>
  <c r="B801" i="2" s="1"/>
  <c r="B802" i="2" s="1"/>
  <c r="B803" i="2" s="1"/>
  <c r="B804" i="2" s="1"/>
  <c r="B805" i="2" s="1"/>
  <c r="B806" i="2" s="1"/>
  <c r="B807" i="2" s="1"/>
  <c r="B808" i="2" s="1"/>
  <c r="B809" i="2" s="1"/>
  <c r="B810" i="2" s="1"/>
  <c r="B811" i="2" s="1"/>
  <c r="B812" i="2" s="1"/>
  <c r="B814" i="2" s="1"/>
  <c r="C798" i="2"/>
  <c r="C799" i="2" s="1"/>
  <c r="C800" i="2" s="1"/>
  <c r="C801" i="2" s="1"/>
  <c r="C802" i="2" s="1"/>
  <c r="C803" i="2" s="1"/>
  <c r="C804" i="2" s="1"/>
  <c r="C805" i="2" s="1"/>
  <c r="C806" i="2" s="1"/>
  <c r="C807" i="2" s="1"/>
  <c r="C808" i="2" s="1"/>
  <c r="C809" i="2" s="1"/>
  <c r="C810" i="2" s="1"/>
  <c r="C811" i="2" s="1"/>
  <c r="C812" i="2" s="1"/>
  <c r="C797" i="2"/>
  <c r="H815" i="2" l="1"/>
  <c r="J814" i="2"/>
  <c r="B815" i="2"/>
  <c r="B816" i="2" s="1"/>
  <c r="H814" i="2"/>
  <c r="E819" i="2"/>
  <c r="B818" i="2" l="1"/>
  <c r="B817" i="2"/>
  <c r="C814" i="2"/>
  <c r="E815" i="2"/>
  <c r="D814" i="2" s="1"/>
  <c r="D815" i="2" l="1"/>
  <c r="D816" i="2" s="1"/>
  <c r="C815" i="2"/>
  <c r="C816" i="2" s="1"/>
  <c r="B819" i="2"/>
  <c r="B820" i="2" s="1"/>
  <c r="B821" i="2" s="1"/>
  <c r="B822" i="2" s="1"/>
  <c r="B823" i="2" s="1"/>
  <c r="B824" i="2" s="1"/>
  <c r="B825" i="2" s="1"/>
  <c r="B826" i="2" s="1"/>
  <c r="B827" i="2" s="1"/>
  <c r="B828" i="2" s="1"/>
  <c r="B829" i="2" s="1"/>
  <c r="B830" i="2" s="1"/>
  <c r="B831" i="2" s="1"/>
  <c r="B832" i="2" s="1"/>
  <c r="B834" i="2" s="1"/>
  <c r="M818" i="2"/>
  <c r="M816" i="2"/>
  <c r="M832" i="2" s="1"/>
  <c r="C818" i="2" l="1"/>
  <c r="C819" i="2" s="1"/>
  <c r="C820" i="2" s="1"/>
  <c r="C821" i="2" s="1"/>
  <c r="C822" i="2" s="1"/>
  <c r="C823" i="2" s="1"/>
  <c r="C824" i="2" s="1"/>
  <c r="C825" i="2" s="1"/>
  <c r="C826" i="2" s="1"/>
  <c r="C827" i="2" s="1"/>
  <c r="C828" i="2" s="1"/>
  <c r="C829" i="2" s="1"/>
  <c r="C830" i="2" s="1"/>
  <c r="C831" i="2" s="1"/>
  <c r="C832" i="2" s="1"/>
  <c r="C817" i="2"/>
  <c r="B835" i="2"/>
  <c r="B836" i="2" s="1"/>
  <c r="H835" i="2"/>
  <c r="H834" i="2"/>
  <c r="J834" i="2"/>
  <c r="E839" i="2"/>
  <c r="D817" i="2"/>
  <c r="D818" i="2"/>
  <c r="D819" i="2" s="1"/>
  <c r="D820" i="2" s="1"/>
  <c r="D821" i="2" s="1"/>
  <c r="D822" i="2" s="1"/>
  <c r="D823" i="2" s="1"/>
  <c r="D824" i="2" s="1"/>
  <c r="D825" i="2" s="1"/>
  <c r="D826" i="2" s="1"/>
  <c r="D827" i="2" s="1"/>
  <c r="D828" i="2" s="1"/>
  <c r="D829" i="2" s="1"/>
  <c r="D830" i="2" s="1"/>
  <c r="D831" i="2" s="1"/>
  <c r="D832" i="2" s="1"/>
  <c r="E835" i="2" l="1"/>
  <c r="D834" i="2" s="1"/>
  <c r="D835" i="2" s="1"/>
  <c r="D836" i="2" s="1"/>
  <c r="C834" i="2"/>
  <c r="C835" i="2" s="1"/>
  <c r="C836" i="2" s="1"/>
  <c r="B838" i="2"/>
  <c r="B837" i="2"/>
  <c r="B839" i="2" l="1"/>
  <c r="B840" i="2" s="1"/>
  <c r="B841" i="2" s="1"/>
  <c r="B842" i="2" s="1"/>
  <c r="B843" i="2" s="1"/>
  <c r="B844" i="2" s="1"/>
  <c r="B845" i="2" s="1"/>
  <c r="B846" i="2" s="1"/>
  <c r="B847" i="2" s="1"/>
  <c r="B848" i="2" s="1"/>
  <c r="B849" i="2" s="1"/>
  <c r="B850" i="2" s="1"/>
  <c r="B851" i="2" s="1"/>
  <c r="B852" i="2" s="1"/>
  <c r="B854" i="2" s="1"/>
  <c r="M836" i="2"/>
  <c r="M852" i="2" s="1"/>
  <c r="M838" i="2"/>
  <c r="C837" i="2"/>
  <c r="C838" i="2"/>
  <c r="C839" i="2" s="1"/>
  <c r="C840" i="2" s="1"/>
  <c r="C841" i="2" s="1"/>
  <c r="C842" i="2" s="1"/>
  <c r="C843" i="2" s="1"/>
  <c r="C844" i="2" s="1"/>
  <c r="C845" i="2" s="1"/>
  <c r="C846" i="2" s="1"/>
  <c r="C847" i="2" s="1"/>
  <c r="C848" i="2" s="1"/>
  <c r="C849" i="2" s="1"/>
  <c r="C850" i="2" s="1"/>
  <c r="C851" i="2" s="1"/>
  <c r="C852" i="2" s="1"/>
  <c r="D838" i="2"/>
  <c r="D839" i="2" s="1"/>
  <c r="D840" i="2" s="1"/>
  <c r="D841" i="2" s="1"/>
  <c r="D842" i="2" s="1"/>
  <c r="D843" i="2" s="1"/>
  <c r="D844" i="2" s="1"/>
  <c r="D845" i="2" s="1"/>
  <c r="D846" i="2" s="1"/>
  <c r="D847" i="2" s="1"/>
  <c r="D848" i="2" s="1"/>
  <c r="D849" i="2" s="1"/>
  <c r="D850" i="2" s="1"/>
  <c r="D851" i="2" s="1"/>
  <c r="D852" i="2" s="1"/>
  <c r="D837" i="2"/>
  <c r="E859" i="2" l="1"/>
  <c r="H855" i="2"/>
  <c r="J854" i="2"/>
  <c r="B855" i="2"/>
  <c r="B856" i="2" s="1"/>
  <c r="H854" i="2"/>
  <c r="B858" i="2" l="1"/>
  <c r="B857" i="2"/>
  <c r="E855" i="2"/>
  <c r="D854" i="2" s="1"/>
  <c r="C854" i="2"/>
  <c r="C855" i="2" l="1"/>
  <c r="C856" i="2" s="1"/>
  <c r="D855" i="2"/>
  <c r="D856" i="2" s="1"/>
  <c r="B859" i="2"/>
  <c r="B860" i="2" s="1"/>
  <c r="B861" i="2" s="1"/>
  <c r="B862" i="2" s="1"/>
  <c r="B863" i="2" s="1"/>
  <c r="B864" i="2" s="1"/>
  <c r="B865" i="2" s="1"/>
  <c r="B866" i="2" s="1"/>
  <c r="B867" i="2" s="1"/>
  <c r="B868" i="2" s="1"/>
  <c r="B869" i="2" s="1"/>
  <c r="B870" i="2" s="1"/>
  <c r="B871" i="2" s="1"/>
  <c r="B872" i="2" s="1"/>
  <c r="B874" i="2" s="1"/>
  <c r="M856" i="2"/>
  <c r="M872" i="2" s="1"/>
  <c r="M858" i="2"/>
  <c r="D858" i="2" l="1"/>
  <c r="D859" i="2" s="1"/>
  <c r="D860" i="2" s="1"/>
  <c r="D861" i="2" s="1"/>
  <c r="D862" i="2" s="1"/>
  <c r="D863" i="2" s="1"/>
  <c r="D864" i="2" s="1"/>
  <c r="D865" i="2" s="1"/>
  <c r="D866" i="2" s="1"/>
  <c r="D867" i="2" s="1"/>
  <c r="D868" i="2" s="1"/>
  <c r="D869" i="2" s="1"/>
  <c r="D870" i="2" s="1"/>
  <c r="D871" i="2" s="1"/>
  <c r="D872" i="2" s="1"/>
  <c r="D857" i="2"/>
  <c r="H875" i="2"/>
  <c r="B875" i="2"/>
  <c r="B876" i="2" s="1"/>
  <c r="J874" i="2"/>
  <c r="H874" i="2"/>
  <c r="E879" i="2"/>
  <c r="C858" i="2"/>
  <c r="C859" i="2" s="1"/>
  <c r="C860" i="2" s="1"/>
  <c r="C861" i="2" s="1"/>
  <c r="C862" i="2" s="1"/>
  <c r="C863" i="2" s="1"/>
  <c r="C864" i="2" s="1"/>
  <c r="C865" i="2" s="1"/>
  <c r="C866" i="2" s="1"/>
  <c r="C867" i="2" s="1"/>
  <c r="C868" i="2" s="1"/>
  <c r="C869" i="2" s="1"/>
  <c r="C870" i="2" s="1"/>
  <c r="C871" i="2" s="1"/>
  <c r="C872" i="2" s="1"/>
  <c r="C857" i="2"/>
  <c r="B877" i="2" l="1"/>
  <c r="B878" i="2"/>
  <c r="C874" i="2"/>
  <c r="C875" i="2" s="1"/>
  <c r="C876" i="2" s="1"/>
  <c r="E875" i="2"/>
  <c r="D874" i="2" s="1"/>
  <c r="D875" i="2" s="1"/>
  <c r="D876" i="2" s="1"/>
  <c r="C877" i="2" l="1"/>
  <c r="C878" i="2"/>
  <c r="C879" i="2" s="1"/>
  <c r="C880" i="2" s="1"/>
  <c r="C881" i="2" s="1"/>
  <c r="C882" i="2" s="1"/>
  <c r="C883" i="2" s="1"/>
  <c r="C884" i="2" s="1"/>
  <c r="C885" i="2" s="1"/>
  <c r="C886" i="2" s="1"/>
  <c r="C887" i="2" s="1"/>
  <c r="C888" i="2" s="1"/>
  <c r="C889" i="2" s="1"/>
  <c r="C890" i="2" s="1"/>
  <c r="C891" i="2" s="1"/>
  <c r="C892" i="2" s="1"/>
  <c r="B879" i="2"/>
  <c r="B880" i="2" s="1"/>
  <c r="B881" i="2" s="1"/>
  <c r="B882" i="2" s="1"/>
  <c r="B883" i="2" s="1"/>
  <c r="B884" i="2" s="1"/>
  <c r="B885" i="2" s="1"/>
  <c r="B886" i="2" s="1"/>
  <c r="B887" i="2" s="1"/>
  <c r="B888" i="2" s="1"/>
  <c r="B889" i="2" s="1"/>
  <c r="B890" i="2" s="1"/>
  <c r="B891" i="2" s="1"/>
  <c r="B892" i="2" s="1"/>
  <c r="B894" i="2" s="1"/>
  <c r="M876" i="2"/>
  <c r="M892" i="2" s="1"/>
  <c r="M878" i="2"/>
  <c r="D877" i="2"/>
  <c r="D878" i="2"/>
  <c r="D879" i="2" s="1"/>
  <c r="D880" i="2" s="1"/>
  <c r="D881" i="2" s="1"/>
  <c r="D882" i="2" s="1"/>
  <c r="D883" i="2" s="1"/>
  <c r="D884" i="2" s="1"/>
  <c r="D885" i="2" s="1"/>
  <c r="D886" i="2" s="1"/>
  <c r="D887" i="2" s="1"/>
  <c r="D888" i="2" s="1"/>
  <c r="D889" i="2" s="1"/>
  <c r="D890" i="2" s="1"/>
  <c r="D891" i="2" s="1"/>
  <c r="D892" i="2" s="1"/>
  <c r="J894" i="2" l="1"/>
  <c r="H894" i="2"/>
  <c r="B895" i="2"/>
  <c r="B896" i="2" s="1"/>
  <c r="E899" i="2"/>
  <c r="H895" i="2"/>
  <c r="C894" i="2" l="1"/>
  <c r="E895" i="2"/>
  <c r="D894" i="2" s="1"/>
  <c r="B897" i="2"/>
  <c r="B898" i="2"/>
  <c r="B899" i="2" l="1"/>
  <c r="B900" i="2" s="1"/>
  <c r="B901" i="2" s="1"/>
  <c r="B902" i="2" s="1"/>
  <c r="B903" i="2" s="1"/>
  <c r="B904" i="2" s="1"/>
  <c r="B905" i="2" s="1"/>
  <c r="B906" i="2" s="1"/>
  <c r="B907" i="2" s="1"/>
  <c r="B908" i="2" s="1"/>
  <c r="B909" i="2" s="1"/>
  <c r="B910" i="2" s="1"/>
  <c r="B911" i="2" s="1"/>
  <c r="B912" i="2" s="1"/>
  <c r="B914" i="2" s="1"/>
  <c r="M896" i="2"/>
  <c r="M912" i="2" s="1"/>
  <c r="M898" i="2"/>
  <c r="D895" i="2"/>
  <c r="D896" i="2" s="1"/>
  <c r="C895" i="2"/>
  <c r="C896" i="2" s="1"/>
  <c r="D897" i="2" l="1"/>
  <c r="D898" i="2"/>
  <c r="D899" i="2" s="1"/>
  <c r="D900" i="2" s="1"/>
  <c r="D901" i="2" s="1"/>
  <c r="D902" i="2" s="1"/>
  <c r="D903" i="2" s="1"/>
  <c r="D904" i="2" s="1"/>
  <c r="D905" i="2" s="1"/>
  <c r="D906" i="2" s="1"/>
  <c r="D907" i="2" s="1"/>
  <c r="D908" i="2" s="1"/>
  <c r="D909" i="2" s="1"/>
  <c r="D910" i="2" s="1"/>
  <c r="D911" i="2" s="1"/>
  <c r="D912" i="2" s="1"/>
  <c r="C897" i="2"/>
  <c r="C898" i="2"/>
  <c r="C899" i="2" s="1"/>
  <c r="C900" i="2" s="1"/>
  <c r="C901" i="2" s="1"/>
  <c r="C902" i="2" s="1"/>
  <c r="C903" i="2" s="1"/>
  <c r="C904" i="2" s="1"/>
  <c r="C905" i="2" s="1"/>
  <c r="C906" i="2" s="1"/>
  <c r="C907" i="2" s="1"/>
  <c r="C908" i="2" s="1"/>
  <c r="C909" i="2" s="1"/>
  <c r="C910" i="2" s="1"/>
  <c r="C911" i="2" s="1"/>
  <c r="C912" i="2" s="1"/>
  <c r="H914" i="2"/>
  <c r="E919" i="2"/>
  <c r="J914" i="2"/>
  <c r="H915" i="2"/>
  <c r="B915" i="2"/>
  <c r="B916" i="2" s="1"/>
  <c r="E915" i="2" l="1"/>
  <c r="D914" i="2" s="1"/>
  <c r="D915" i="2" s="1"/>
  <c r="D916" i="2" s="1"/>
  <c r="C914" i="2"/>
  <c r="C915" i="2" s="1"/>
  <c r="C916" i="2" s="1"/>
  <c r="B917" i="2"/>
  <c r="B918" i="2"/>
  <c r="D918" i="2" l="1"/>
  <c r="D919" i="2" s="1"/>
  <c r="D920" i="2" s="1"/>
  <c r="D921" i="2" s="1"/>
  <c r="D922" i="2" s="1"/>
  <c r="D923" i="2" s="1"/>
  <c r="D924" i="2" s="1"/>
  <c r="D925" i="2" s="1"/>
  <c r="D926" i="2" s="1"/>
  <c r="D927" i="2" s="1"/>
  <c r="D928" i="2" s="1"/>
  <c r="D929" i="2" s="1"/>
  <c r="D930" i="2" s="1"/>
  <c r="D931" i="2" s="1"/>
  <c r="D932" i="2" s="1"/>
  <c r="D917" i="2"/>
  <c r="M918" i="2"/>
  <c r="M916" i="2"/>
  <c r="M932" i="2" s="1"/>
  <c r="B919" i="2"/>
  <c r="B920" i="2" s="1"/>
  <c r="B921" i="2" s="1"/>
  <c r="B922" i="2" s="1"/>
  <c r="B923" i="2" s="1"/>
  <c r="B924" i="2" s="1"/>
  <c r="B925" i="2" s="1"/>
  <c r="B926" i="2" s="1"/>
  <c r="B927" i="2" s="1"/>
  <c r="B928" i="2" s="1"/>
  <c r="B929" i="2" s="1"/>
  <c r="B930" i="2" s="1"/>
  <c r="B931" i="2" s="1"/>
  <c r="B932" i="2" s="1"/>
  <c r="B934" i="2" s="1"/>
  <c r="C917" i="2"/>
  <c r="C918" i="2"/>
  <c r="C919" i="2" s="1"/>
  <c r="C920" i="2" s="1"/>
  <c r="C921" i="2" s="1"/>
  <c r="C922" i="2" s="1"/>
  <c r="C923" i="2" s="1"/>
  <c r="C924" i="2" s="1"/>
  <c r="C925" i="2" s="1"/>
  <c r="C926" i="2" s="1"/>
  <c r="C927" i="2" s="1"/>
  <c r="C928" i="2" s="1"/>
  <c r="C929" i="2" s="1"/>
  <c r="C930" i="2" s="1"/>
  <c r="C931" i="2" s="1"/>
  <c r="C932" i="2" s="1"/>
  <c r="J934" i="2" l="1"/>
  <c r="B935" i="2"/>
  <c r="B936" i="2" s="1"/>
  <c r="E939" i="2"/>
  <c r="H934" i="2"/>
  <c r="H935" i="2"/>
  <c r="E935" i="2" l="1"/>
  <c r="D934" i="2" s="1"/>
  <c r="C934" i="2"/>
  <c r="B937" i="2"/>
  <c r="B938" i="2"/>
  <c r="M938" i="2" l="1"/>
  <c r="B939" i="2"/>
  <c r="B940" i="2" s="1"/>
  <c r="B941" i="2" s="1"/>
  <c r="B942" i="2" s="1"/>
  <c r="B943" i="2" s="1"/>
  <c r="B944" i="2" s="1"/>
  <c r="B945" i="2" s="1"/>
  <c r="B946" i="2" s="1"/>
  <c r="B947" i="2" s="1"/>
  <c r="B948" i="2" s="1"/>
  <c r="B949" i="2" s="1"/>
  <c r="B950" i="2" s="1"/>
  <c r="B951" i="2" s="1"/>
  <c r="B952" i="2" s="1"/>
  <c r="B954" i="2" s="1"/>
  <c r="M936" i="2"/>
  <c r="M952" i="2" s="1"/>
  <c r="C935" i="2"/>
  <c r="C936" i="2" s="1"/>
  <c r="D935" i="2"/>
  <c r="D936" i="2" s="1"/>
  <c r="D938" i="2" l="1"/>
  <c r="D939" i="2" s="1"/>
  <c r="D940" i="2" s="1"/>
  <c r="D941" i="2" s="1"/>
  <c r="D942" i="2" s="1"/>
  <c r="D943" i="2" s="1"/>
  <c r="D944" i="2" s="1"/>
  <c r="D945" i="2" s="1"/>
  <c r="D946" i="2" s="1"/>
  <c r="D947" i="2" s="1"/>
  <c r="D948" i="2" s="1"/>
  <c r="D949" i="2" s="1"/>
  <c r="D950" i="2" s="1"/>
  <c r="D951" i="2" s="1"/>
  <c r="D952" i="2" s="1"/>
  <c r="D937" i="2"/>
  <c r="C938" i="2"/>
  <c r="C939" i="2" s="1"/>
  <c r="C940" i="2" s="1"/>
  <c r="C941" i="2" s="1"/>
  <c r="C942" i="2" s="1"/>
  <c r="C943" i="2" s="1"/>
  <c r="C944" i="2" s="1"/>
  <c r="C945" i="2" s="1"/>
  <c r="C946" i="2" s="1"/>
  <c r="C947" i="2" s="1"/>
  <c r="C948" i="2" s="1"/>
  <c r="C949" i="2" s="1"/>
  <c r="C950" i="2" s="1"/>
  <c r="C951" i="2" s="1"/>
  <c r="C952" i="2" s="1"/>
  <c r="C937" i="2"/>
  <c r="E959" i="2"/>
  <c r="B955" i="2"/>
  <c r="B956" i="2" s="1"/>
  <c r="J954" i="2"/>
  <c r="H955" i="2"/>
  <c r="H954" i="2"/>
  <c r="B957" i="2" l="1"/>
  <c r="B958" i="2"/>
  <c r="C954" i="2"/>
  <c r="C955" i="2" s="1"/>
  <c r="C956" i="2" s="1"/>
  <c r="E955" i="2"/>
  <c r="D954" i="2" s="1"/>
  <c r="D955" i="2" s="1"/>
  <c r="D956" i="2" s="1"/>
  <c r="M956" i="2" l="1"/>
  <c r="M972" i="2" s="1"/>
  <c r="M958" i="2"/>
  <c r="B959" i="2"/>
  <c r="B960" i="2" s="1"/>
  <c r="B961" i="2" s="1"/>
  <c r="B962" i="2" s="1"/>
  <c r="B963" i="2" s="1"/>
  <c r="B964" i="2" s="1"/>
  <c r="B965" i="2" s="1"/>
  <c r="B966" i="2" s="1"/>
  <c r="B967" i="2" s="1"/>
  <c r="B968" i="2" s="1"/>
  <c r="B969" i="2" s="1"/>
  <c r="B970" i="2" s="1"/>
  <c r="B971" i="2" s="1"/>
  <c r="B972" i="2" s="1"/>
  <c r="B974" i="2" s="1"/>
  <c r="D958" i="2"/>
  <c r="D959" i="2" s="1"/>
  <c r="D960" i="2" s="1"/>
  <c r="D961" i="2" s="1"/>
  <c r="D962" i="2" s="1"/>
  <c r="D963" i="2" s="1"/>
  <c r="D964" i="2" s="1"/>
  <c r="D965" i="2" s="1"/>
  <c r="D966" i="2" s="1"/>
  <c r="D967" i="2" s="1"/>
  <c r="D968" i="2" s="1"/>
  <c r="D969" i="2" s="1"/>
  <c r="D970" i="2" s="1"/>
  <c r="D971" i="2" s="1"/>
  <c r="D972" i="2" s="1"/>
  <c r="D957" i="2"/>
  <c r="C957" i="2"/>
  <c r="C958" i="2"/>
  <c r="C959" i="2" s="1"/>
  <c r="C960" i="2" s="1"/>
  <c r="C961" i="2" s="1"/>
  <c r="C962" i="2" s="1"/>
  <c r="C963" i="2" s="1"/>
  <c r="C964" i="2" s="1"/>
  <c r="C965" i="2" s="1"/>
  <c r="C966" i="2" s="1"/>
  <c r="C967" i="2" s="1"/>
  <c r="C968" i="2" s="1"/>
  <c r="C969" i="2" s="1"/>
  <c r="C970" i="2" s="1"/>
  <c r="C971" i="2" s="1"/>
  <c r="C972" i="2" s="1"/>
  <c r="H975" i="2" l="1"/>
  <c r="E979" i="2"/>
  <c r="J974" i="2"/>
  <c r="H974" i="2"/>
  <c r="B975" i="2"/>
  <c r="B976" i="2" s="1"/>
  <c r="C974" i="2" l="1"/>
  <c r="E975" i="2"/>
  <c r="D974" i="2" s="1"/>
  <c r="B977" i="2"/>
  <c r="B978" i="2"/>
  <c r="B979" i="2" l="1"/>
  <c r="B980" i="2" s="1"/>
  <c r="B981" i="2" s="1"/>
  <c r="B982" i="2" s="1"/>
  <c r="B983" i="2" s="1"/>
  <c r="B984" i="2" s="1"/>
  <c r="B985" i="2" s="1"/>
  <c r="B986" i="2" s="1"/>
  <c r="B987" i="2" s="1"/>
  <c r="B988" i="2" s="1"/>
  <c r="B989" i="2" s="1"/>
  <c r="B990" i="2" s="1"/>
  <c r="B991" i="2" s="1"/>
  <c r="B992" i="2" s="1"/>
  <c r="B994" i="2" s="1"/>
  <c r="M976" i="2"/>
  <c r="M992" i="2" s="1"/>
  <c r="M978" i="2"/>
  <c r="D975" i="2"/>
  <c r="D976" i="2" s="1"/>
  <c r="C975" i="2"/>
  <c r="C976" i="2" s="1"/>
  <c r="D977" i="2" l="1"/>
  <c r="D978" i="2"/>
  <c r="D979" i="2" s="1"/>
  <c r="D980" i="2" s="1"/>
  <c r="D981" i="2" s="1"/>
  <c r="D982" i="2" s="1"/>
  <c r="D983" i="2" s="1"/>
  <c r="D984" i="2" s="1"/>
  <c r="D985" i="2" s="1"/>
  <c r="D986" i="2" s="1"/>
  <c r="D987" i="2" s="1"/>
  <c r="D988" i="2" s="1"/>
  <c r="D989" i="2" s="1"/>
  <c r="D990" i="2" s="1"/>
  <c r="D991" i="2" s="1"/>
  <c r="D992" i="2" s="1"/>
  <c r="C978" i="2"/>
  <c r="C979" i="2" s="1"/>
  <c r="C980" i="2" s="1"/>
  <c r="C981" i="2" s="1"/>
  <c r="C982" i="2" s="1"/>
  <c r="C983" i="2" s="1"/>
  <c r="C984" i="2" s="1"/>
  <c r="C985" i="2" s="1"/>
  <c r="C986" i="2" s="1"/>
  <c r="C987" i="2" s="1"/>
  <c r="C988" i="2" s="1"/>
  <c r="C989" i="2" s="1"/>
  <c r="C990" i="2" s="1"/>
  <c r="C991" i="2" s="1"/>
  <c r="C992" i="2" s="1"/>
  <c r="C977" i="2"/>
  <c r="B995" i="2"/>
  <c r="B996" i="2" s="1"/>
  <c r="H995" i="2"/>
  <c r="H994" i="2"/>
  <c r="J994" i="2"/>
  <c r="E999" i="2"/>
  <c r="B998" i="2" l="1"/>
  <c r="B997" i="2"/>
  <c r="E995" i="2"/>
  <c r="D994" i="2" s="1"/>
  <c r="D995" i="2" s="1"/>
  <c r="D996" i="2" s="1"/>
  <c r="C994" i="2"/>
  <c r="C995" i="2" s="1"/>
  <c r="C996" i="2" s="1"/>
  <c r="C997" i="2" l="1"/>
  <c r="C998" i="2"/>
  <c r="C999" i="2" s="1"/>
  <c r="C1000" i="2" s="1"/>
  <c r="C1001" i="2" s="1"/>
  <c r="C1002" i="2" s="1"/>
  <c r="C1003" i="2" s="1"/>
  <c r="C1004" i="2" s="1"/>
  <c r="C1005" i="2" s="1"/>
  <c r="C1006" i="2" s="1"/>
  <c r="C1007" i="2" s="1"/>
  <c r="C1008" i="2" s="1"/>
  <c r="C1009" i="2" s="1"/>
  <c r="C1010" i="2" s="1"/>
  <c r="C1011" i="2" s="1"/>
  <c r="C1012" i="2" s="1"/>
  <c r="D997" i="2"/>
  <c r="D998" i="2"/>
  <c r="D999" i="2" s="1"/>
  <c r="D1000" i="2" s="1"/>
  <c r="D1001" i="2" s="1"/>
  <c r="D1002" i="2" s="1"/>
  <c r="D1003" i="2" s="1"/>
  <c r="D1004" i="2" s="1"/>
  <c r="D1005" i="2" s="1"/>
  <c r="D1006" i="2" s="1"/>
  <c r="D1007" i="2" s="1"/>
  <c r="D1008" i="2" s="1"/>
  <c r="D1009" i="2" s="1"/>
  <c r="D1010" i="2" s="1"/>
  <c r="D1011" i="2" s="1"/>
  <c r="D1012" i="2" s="1"/>
  <c r="M996" i="2"/>
  <c r="M1012" i="2" s="1"/>
  <c r="M998" i="2"/>
  <c r="B999" i="2"/>
  <c r="B1000" i="2" s="1"/>
  <c r="B1001" i="2" s="1"/>
  <c r="B1002" i="2" s="1"/>
  <c r="B1003" i="2" s="1"/>
  <c r="B1004" i="2" s="1"/>
  <c r="B1005" i="2" s="1"/>
  <c r="B1006" i="2" s="1"/>
  <c r="B1007" i="2" s="1"/>
  <c r="B1008" i="2" s="1"/>
  <c r="B1009" i="2" s="1"/>
  <c r="B1010" i="2" s="1"/>
  <c r="B1011" i="2" s="1"/>
  <c r="B1012" i="2" s="1"/>
  <c r="B1014" i="2" s="1"/>
  <c r="J1014" i="2" l="1"/>
  <c r="E1019" i="2"/>
  <c r="B1015" i="2"/>
  <c r="B1016" i="2" s="1"/>
  <c r="H1014" i="2"/>
  <c r="H1015" i="2"/>
  <c r="B1017" i="2" l="1"/>
  <c r="B1018" i="2"/>
  <c r="C1014" i="2"/>
  <c r="E1015" i="2"/>
  <c r="D1014" i="2" s="1"/>
  <c r="D1015" i="2" l="1"/>
  <c r="D1016" i="2" s="1"/>
  <c r="B1019" i="2"/>
  <c r="B1020" i="2" s="1"/>
  <c r="B1021" i="2" s="1"/>
  <c r="B1022" i="2" s="1"/>
  <c r="B1023" i="2" s="1"/>
  <c r="B1024" i="2" s="1"/>
  <c r="M1016" i="2"/>
  <c r="M1032" i="2" s="1"/>
  <c r="M1018" i="2"/>
  <c r="C1015" i="2"/>
  <c r="C1016" i="2" s="1"/>
  <c r="B1025" i="2" l="1"/>
  <c r="B1026" i="2" s="1"/>
  <c r="B1027" i="2" s="1"/>
  <c r="B1028" i="2" s="1"/>
  <c r="B1029" i="2" s="1"/>
  <c r="B1030" i="2" s="1"/>
  <c r="B1031" i="2" s="1"/>
  <c r="B1032" i="2" s="1"/>
  <c r="B1034" i="2" s="1"/>
  <c r="C1018" i="2"/>
  <c r="C1019" i="2" s="1"/>
  <c r="C1020" i="2" s="1"/>
  <c r="C1021" i="2" s="1"/>
  <c r="C1022" i="2" s="1"/>
  <c r="C1023" i="2" s="1"/>
  <c r="C1024" i="2" s="1"/>
  <c r="C1025" i="2" s="1"/>
  <c r="C1026" i="2" s="1"/>
  <c r="C1027" i="2" s="1"/>
  <c r="C1028" i="2" s="1"/>
  <c r="C1029" i="2" s="1"/>
  <c r="C1030" i="2" s="1"/>
  <c r="C1031" i="2" s="1"/>
  <c r="C1032" i="2" s="1"/>
  <c r="C1017" i="2"/>
  <c r="D1018" i="2"/>
  <c r="D1019" i="2" s="1"/>
  <c r="D1020" i="2" s="1"/>
  <c r="D1021" i="2" s="1"/>
  <c r="D1022" i="2" s="1"/>
  <c r="D1023" i="2" s="1"/>
  <c r="D1024" i="2" s="1"/>
  <c r="D1025" i="2" s="1"/>
  <c r="D1026" i="2" s="1"/>
  <c r="D1027" i="2" s="1"/>
  <c r="D1028" i="2" s="1"/>
  <c r="D1029" i="2" s="1"/>
  <c r="D1030" i="2" s="1"/>
  <c r="D1031" i="2" s="1"/>
  <c r="D1032" i="2" s="1"/>
  <c r="D1017" i="2"/>
  <c r="B1035" i="2" l="1"/>
  <c r="B1036" i="2" s="1"/>
  <c r="J1034" i="2"/>
  <c r="H1035" i="2"/>
  <c r="H1034" i="2"/>
  <c r="E1039" i="2"/>
  <c r="E1035" i="2" l="1"/>
  <c r="D1034" i="2" s="1"/>
  <c r="C1034" i="2"/>
  <c r="B1037" i="2"/>
  <c r="B1038" i="2"/>
  <c r="M1036" i="2" l="1"/>
  <c r="M1052" i="2" s="1"/>
  <c r="M1038" i="2"/>
  <c r="B1039" i="2"/>
  <c r="B1040" i="2" s="1"/>
  <c r="B1041" i="2" s="1"/>
  <c r="B1042" i="2" s="1"/>
  <c r="B1043" i="2" s="1"/>
  <c r="B1044" i="2" s="1"/>
  <c r="B1045" i="2" s="1"/>
  <c r="B1046" i="2" s="1"/>
  <c r="B1047" i="2" s="1"/>
  <c r="B1048" i="2" s="1"/>
  <c r="B1049" i="2" s="1"/>
  <c r="B1050" i="2" s="1"/>
  <c r="B1051" i="2" s="1"/>
  <c r="B1052" i="2" s="1"/>
  <c r="B1054" i="2" s="1"/>
  <c r="C1035" i="2"/>
  <c r="C1036" i="2" s="1"/>
  <c r="D1035" i="2"/>
  <c r="D1036" i="2" s="1"/>
  <c r="C1037" i="2" l="1"/>
  <c r="C1038" i="2"/>
  <c r="C1039" i="2" s="1"/>
  <c r="C1040" i="2" s="1"/>
  <c r="C1041" i="2" s="1"/>
  <c r="C1042" i="2" s="1"/>
  <c r="C1043" i="2" s="1"/>
  <c r="C1044" i="2" s="1"/>
  <c r="C1045" i="2" s="1"/>
  <c r="C1046" i="2" s="1"/>
  <c r="C1047" i="2" s="1"/>
  <c r="C1048" i="2" s="1"/>
  <c r="C1049" i="2" s="1"/>
  <c r="C1050" i="2" s="1"/>
  <c r="C1051" i="2" s="1"/>
  <c r="C1052" i="2" s="1"/>
  <c r="H1054" i="2"/>
  <c r="H1055" i="2"/>
  <c r="E1059" i="2"/>
  <c r="B1055" i="2"/>
  <c r="B1056" i="2" s="1"/>
  <c r="J1054" i="2"/>
  <c r="D1038" i="2"/>
  <c r="D1039" i="2" s="1"/>
  <c r="D1040" i="2" s="1"/>
  <c r="D1041" i="2" s="1"/>
  <c r="D1042" i="2" s="1"/>
  <c r="D1043" i="2" s="1"/>
  <c r="D1044" i="2" s="1"/>
  <c r="D1045" i="2" s="1"/>
  <c r="D1046" i="2" s="1"/>
  <c r="D1047" i="2" s="1"/>
  <c r="D1048" i="2" s="1"/>
  <c r="D1049" i="2" s="1"/>
  <c r="D1050" i="2" s="1"/>
  <c r="D1051" i="2" s="1"/>
  <c r="D1052" i="2" s="1"/>
  <c r="D1037" i="2"/>
  <c r="B1058" i="2" l="1"/>
  <c r="B1057" i="2"/>
  <c r="C1054" i="2"/>
  <c r="C1055" i="2" s="1"/>
  <c r="C1056" i="2" s="1"/>
  <c r="E1055" i="2"/>
  <c r="D1054" i="2" s="1"/>
  <c r="D1055" i="2" s="1"/>
  <c r="D1056" i="2" s="1"/>
  <c r="D1057" i="2" l="1"/>
  <c r="D1058" i="2"/>
  <c r="D1059" i="2" s="1"/>
  <c r="D1060" i="2" s="1"/>
  <c r="D1061" i="2" s="1"/>
  <c r="D1062" i="2" s="1"/>
  <c r="D1063" i="2" s="1"/>
  <c r="D1064" i="2" s="1"/>
  <c r="D1065" i="2" s="1"/>
  <c r="D1066" i="2" s="1"/>
  <c r="D1067" i="2" s="1"/>
  <c r="D1068" i="2" s="1"/>
  <c r="D1069" i="2" s="1"/>
  <c r="D1070" i="2" s="1"/>
  <c r="D1071" i="2" s="1"/>
  <c r="D1072" i="2" s="1"/>
  <c r="C1057" i="2"/>
  <c r="C1058" i="2"/>
  <c r="C1059" i="2" s="1"/>
  <c r="C1060" i="2" s="1"/>
  <c r="C1061" i="2" s="1"/>
  <c r="C1062" i="2" s="1"/>
  <c r="C1063" i="2" s="1"/>
  <c r="C1064" i="2" s="1"/>
  <c r="C1065" i="2" s="1"/>
  <c r="C1066" i="2" s="1"/>
  <c r="C1067" i="2" s="1"/>
  <c r="C1068" i="2" s="1"/>
  <c r="C1069" i="2" s="1"/>
  <c r="C1070" i="2" s="1"/>
  <c r="C1071" i="2" s="1"/>
  <c r="C1072" i="2" s="1"/>
  <c r="B1059" i="2"/>
  <c r="B1060" i="2" s="1"/>
  <c r="B1061" i="2" s="1"/>
  <c r="B1062" i="2" s="1"/>
  <c r="B1063" i="2" s="1"/>
  <c r="B1064" i="2" s="1"/>
  <c r="B1065" i="2" s="1"/>
  <c r="B1066" i="2" s="1"/>
  <c r="B1067" i="2" s="1"/>
  <c r="B1068" i="2" s="1"/>
  <c r="B1069" i="2" s="1"/>
  <c r="B1070" i="2" s="1"/>
  <c r="B1071" i="2" s="1"/>
  <c r="B1072" i="2" s="1"/>
  <c r="B1074" i="2" s="1"/>
  <c r="M1056" i="2"/>
  <c r="M1072" i="2" s="1"/>
  <c r="M1058" i="2"/>
  <c r="J1074" i="2" l="1"/>
  <c r="E1079" i="2"/>
  <c r="H1074" i="2"/>
  <c r="B1075" i="2"/>
  <c r="B1076" i="2" s="1"/>
  <c r="H1075" i="2"/>
  <c r="C1074" i="2" l="1"/>
  <c r="E1075" i="2"/>
  <c r="D1074" i="2" s="1"/>
  <c r="B1077" i="2"/>
  <c r="B1078" i="2"/>
  <c r="M1076" i="2" l="1"/>
  <c r="M1092" i="2" s="1"/>
  <c r="B1079" i="2"/>
  <c r="B1080" i="2" s="1"/>
  <c r="B1081" i="2" s="1"/>
  <c r="B1082" i="2" s="1"/>
  <c r="B1083" i="2" s="1"/>
  <c r="B1084" i="2" s="1"/>
  <c r="B1085" i="2" s="1"/>
  <c r="B1086" i="2" s="1"/>
  <c r="B1087" i="2" s="1"/>
  <c r="B1088" i="2" s="1"/>
  <c r="B1089" i="2" s="1"/>
  <c r="B1090" i="2" s="1"/>
  <c r="B1091" i="2" s="1"/>
  <c r="B1092" i="2" s="1"/>
  <c r="B1094" i="2" s="1"/>
  <c r="M1078" i="2"/>
  <c r="D1075" i="2"/>
  <c r="D1076" i="2" s="1"/>
  <c r="C1075" i="2"/>
  <c r="C1076" i="2" s="1"/>
  <c r="C1078" i="2" l="1"/>
  <c r="C1079" i="2" s="1"/>
  <c r="C1080" i="2" s="1"/>
  <c r="C1081" i="2" s="1"/>
  <c r="C1082" i="2" s="1"/>
  <c r="C1083" i="2" s="1"/>
  <c r="C1084" i="2" s="1"/>
  <c r="C1085" i="2" s="1"/>
  <c r="C1086" i="2" s="1"/>
  <c r="C1087" i="2" s="1"/>
  <c r="C1088" i="2" s="1"/>
  <c r="C1089" i="2" s="1"/>
  <c r="C1090" i="2" s="1"/>
  <c r="C1091" i="2" s="1"/>
  <c r="C1092" i="2" s="1"/>
  <c r="C1077" i="2"/>
  <c r="D1078" i="2"/>
  <c r="D1079" i="2" s="1"/>
  <c r="D1080" i="2" s="1"/>
  <c r="D1081" i="2" s="1"/>
  <c r="D1082" i="2" s="1"/>
  <c r="D1083" i="2" s="1"/>
  <c r="D1084" i="2" s="1"/>
  <c r="D1085" i="2" s="1"/>
  <c r="D1086" i="2" s="1"/>
  <c r="D1087" i="2" s="1"/>
  <c r="D1088" i="2" s="1"/>
  <c r="D1089" i="2" s="1"/>
  <c r="D1090" i="2" s="1"/>
  <c r="D1091" i="2" s="1"/>
  <c r="D1092" i="2" s="1"/>
  <c r="D1077" i="2"/>
  <c r="B1095" i="2"/>
  <c r="B1096" i="2" s="1"/>
  <c r="E1099" i="2"/>
  <c r="J1094" i="2"/>
  <c r="H1094" i="2"/>
  <c r="H1095" i="2"/>
  <c r="C1094" i="2" l="1"/>
  <c r="C1095" i="2" s="1"/>
  <c r="C1096" i="2" s="1"/>
  <c r="E1095" i="2"/>
  <c r="D1094" i="2" s="1"/>
  <c r="D1095" i="2" s="1"/>
  <c r="D1096" i="2" s="1"/>
  <c r="B1097" i="2"/>
  <c r="B1098" i="2"/>
  <c r="M1098" i="2" l="1"/>
  <c r="M1096" i="2"/>
  <c r="M1112" i="2" s="1"/>
  <c r="B1099" i="2"/>
  <c r="B1100" i="2" s="1"/>
  <c r="B1101" i="2" s="1"/>
  <c r="B1102" i="2" s="1"/>
  <c r="B1103" i="2" s="1"/>
  <c r="B1104" i="2" s="1"/>
  <c r="B1105" i="2" s="1"/>
  <c r="B1106" i="2" s="1"/>
  <c r="B1107" i="2" s="1"/>
  <c r="B1108" i="2" s="1"/>
  <c r="B1109" i="2" s="1"/>
  <c r="B1110" i="2" s="1"/>
  <c r="B1111" i="2" s="1"/>
  <c r="B1112" i="2" s="1"/>
  <c r="B1114" i="2" s="1"/>
  <c r="D1098" i="2"/>
  <c r="D1099" i="2" s="1"/>
  <c r="D1100" i="2" s="1"/>
  <c r="D1101" i="2" s="1"/>
  <c r="D1102" i="2" s="1"/>
  <c r="D1103" i="2" s="1"/>
  <c r="D1104" i="2" s="1"/>
  <c r="D1105" i="2" s="1"/>
  <c r="D1106" i="2" s="1"/>
  <c r="D1107" i="2" s="1"/>
  <c r="D1108" i="2" s="1"/>
  <c r="D1109" i="2" s="1"/>
  <c r="D1110" i="2" s="1"/>
  <c r="D1111" i="2" s="1"/>
  <c r="D1112" i="2" s="1"/>
  <c r="D1097" i="2"/>
  <c r="C1098" i="2"/>
  <c r="C1099" i="2" s="1"/>
  <c r="C1100" i="2" s="1"/>
  <c r="C1101" i="2" s="1"/>
  <c r="C1102" i="2" s="1"/>
  <c r="C1103" i="2" s="1"/>
  <c r="C1104" i="2" s="1"/>
  <c r="C1105" i="2" s="1"/>
  <c r="C1106" i="2" s="1"/>
  <c r="C1107" i="2" s="1"/>
  <c r="C1108" i="2" s="1"/>
  <c r="C1109" i="2" s="1"/>
  <c r="C1110" i="2" s="1"/>
  <c r="C1111" i="2" s="1"/>
  <c r="C1112" i="2" s="1"/>
  <c r="C1097" i="2"/>
  <c r="E1119" i="2" l="1"/>
  <c r="B1115" i="2"/>
  <c r="B1116" i="2" s="1"/>
  <c r="J1114" i="2"/>
  <c r="H1115" i="2"/>
  <c r="H1114" i="2"/>
  <c r="B1117" i="2" l="1"/>
  <c r="B1118" i="2"/>
  <c r="E1115" i="2"/>
  <c r="D1114" i="2" s="1"/>
  <c r="C1114" i="2"/>
  <c r="C1115" i="2" l="1"/>
  <c r="C1116" i="2" s="1"/>
  <c r="D1115" i="2"/>
  <c r="D1116" i="2" s="1"/>
  <c r="M1118" i="2"/>
  <c r="B1119" i="2"/>
  <c r="B1120" i="2" s="1"/>
  <c r="B1121" i="2" s="1"/>
  <c r="B1122" i="2" s="1"/>
  <c r="B1123" i="2" s="1"/>
  <c r="B1124" i="2" s="1"/>
  <c r="B1125" i="2" s="1"/>
  <c r="B1126" i="2" s="1"/>
  <c r="B1127" i="2" s="1"/>
  <c r="B1128" i="2" s="1"/>
  <c r="B1129" i="2" s="1"/>
  <c r="B1130" i="2" s="1"/>
  <c r="B1131" i="2" s="1"/>
  <c r="B1132" i="2" s="1"/>
  <c r="B1134" i="2" s="1"/>
  <c r="M1116" i="2"/>
  <c r="M1132" i="2" s="1"/>
  <c r="D1117" i="2" l="1"/>
  <c r="D1118" i="2"/>
  <c r="D1119" i="2" s="1"/>
  <c r="D1120" i="2" s="1"/>
  <c r="D1121" i="2" s="1"/>
  <c r="D1122" i="2" s="1"/>
  <c r="D1123" i="2" s="1"/>
  <c r="D1124" i="2" s="1"/>
  <c r="D1125" i="2" s="1"/>
  <c r="D1126" i="2" s="1"/>
  <c r="D1127" i="2" s="1"/>
  <c r="D1128" i="2" s="1"/>
  <c r="D1129" i="2" s="1"/>
  <c r="D1130" i="2" s="1"/>
  <c r="D1131" i="2" s="1"/>
  <c r="D1132" i="2" s="1"/>
  <c r="J1134" i="2"/>
  <c r="E1139" i="2"/>
  <c r="B1135" i="2"/>
  <c r="B1136" i="2" s="1"/>
  <c r="H1134" i="2"/>
  <c r="H1135" i="2"/>
  <c r="C1118" i="2"/>
  <c r="C1119" i="2" s="1"/>
  <c r="C1120" i="2" s="1"/>
  <c r="C1121" i="2" s="1"/>
  <c r="C1122" i="2" s="1"/>
  <c r="C1123" i="2" s="1"/>
  <c r="C1124" i="2" s="1"/>
  <c r="C1125" i="2" s="1"/>
  <c r="C1126" i="2" s="1"/>
  <c r="C1127" i="2" s="1"/>
  <c r="C1128" i="2" s="1"/>
  <c r="C1129" i="2" s="1"/>
  <c r="C1130" i="2" s="1"/>
  <c r="C1131" i="2" s="1"/>
  <c r="C1132" i="2" s="1"/>
  <c r="C1117" i="2"/>
  <c r="E1135" i="2" l="1"/>
  <c r="D1134" i="2" s="1"/>
  <c r="D1135" i="2" s="1"/>
  <c r="D1136" i="2" s="1"/>
  <c r="C1134" i="2"/>
  <c r="C1135" i="2" s="1"/>
  <c r="C1136" i="2" s="1"/>
  <c r="B1138" i="2"/>
  <c r="B1137" i="2"/>
  <c r="C1137" i="2" l="1"/>
  <c r="C1138" i="2"/>
  <c r="C1139" i="2" s="1"/>
  <c r="C1140" i="2" s="1"/>
  <c r="C1141" i="2" s="1"/>
  <c r="C1142" i="2" s="1"/>
  <c r="C1143" i="2" s="1"/>
  <c r="C1144" i="2" s="1"/>
  <c r="C1145" i="2" s="1"/>
  <c r="C1146" i="2" s="1"/>
  <c r="C1147" i="2" s="1"/>
  <c r="C1148" i="2" s="1"/>
  <c r="C1149" i="2" s="1"/>
  <c r="C1150" i="2" s="1"/>
  <c r="C1151" i="2" s="1"/>
  <c r="C1152" i="2" s="1"/>
  <c r="M1136" i="2"/>
  <c r="M1152" i="2" s="1"/>
  <c r="M1138" i="2"/>
  <c r="B1139" i="2"/>
  <c r="B1140" i="2" s="1"/>
  <c r="B1141" i="2" s="1"/>
  <c r="B1142" i="2" s="1"/>
  <c r="B1143" i="2" s="1"/>
  <c r="B1144" i="2" s="1"/>
  <c r="B1145" i="2" s="1"/>
  <c r="B1146" i="2" s="1"/>
  <c r="B1147" i="2" s="1"/>
  <c r="B1148" i="2" s="1"/>
  <c r="B1149" i="2" s="1"/>
  <c r="B1150" i="2" s="1"/>
  <c r="B1151" i="2" s="1"/>
  <c r="B1152" i="2" s="1"/>
  <c r="D1137" i="2"/>
  <c r="D1138" i="2"/>
  <c r="D1139" i="2" s="1"/>
  <c r="D1140" i="2" s="1"/>
  <c r="D1141" i="2" s="1"/>
  <c r="D1142" i="2" s="1"/>
  <c r="D1143" i="2" s="1"/>
  <c r="D1144" i="2" s="1"/>
  <c r="D1145" i="2" s="1"/>
  <c r="D1146" i="2" s="1"/>
  <c r="D1147" i="2" s="1"/>
  <c r="D1148" i="2" s="1"/>
  <c r="D1149" i="2" s="1"/>
  <c r="D1150" i="2" s="1"/>
  <c r="D1151" i="2" s="1"/>
  <c r="D1152" i="2" s="1"/>
  <c r="B1154" i="2" l="1"/>
  <c r="B1155" i="2" l="1"/>
  <c r="B1156" i="2" s="1"/>
  <c r="J1154" i="2"/>
  <c r="H1155" i="2"/>
  <c r="H1154" i="2"/>
  <c r="E1159" i="2"/>
  <c r="C1154" i="2" l="1"/>
  <c r="E1155" i="2"/>
  <c r="D1154" i="2" s="1"/>
  <c r="B1158" i="2"/>
  <c r="B1157" i="2"/>
  <c r="D1155" i="2" l="1"/>
  <c r="D1156" i="2" s="1"/>
  <c r="M1156" i="2"/>
  <c r="M1172" i="2" s="1"/>
  <c r="M1158" i="2"/>
  <c r="B1159" i="2"/>
  <c r="B1160" i="2" s="1"/>
  <c r="B1161" i="2" s="1"/>
  <c r="B1162" i="2" s="1"/>
  <c r="B1163" i="2" s="1"/>
  <c r="B1164" i="2" s="1"/>
  <c r="B1165" i="2" s="1"/>
  <c r="B1166" i="2" s="1"/>
  <c r="B1167" i="2" s="1"/>
  <c r="B1168" i="2" s="1"/>
  <c r="B1169" i="2" s="1"/>
  <c r="B1170" i="2" s="1"/>
  <c r="B1171" i="2" s="1"/>
  <c r="B1172" i="2" s="1"/>
  <c r="B1174" i="2" s="1"/>
  <c r="C1155" i="2"/>
  <c r="C1156" i="2" s="1"/>
  <c r="C1157" i="2" l="1"/>
  <c r="C1158" i="2"/>
  <c r="C1159" i="2" s="1"/>
  <c r="C1160" i="2" s="1"/>
  <c r="C1161" i="2" s="1"/>
  <c r="C1162" i="2" s="1"/>
  <c r="C1163" i="2" s="1"/>
  <c r="C1164" i="2" s="1"/>
  <c r="C1165" i="2" s="1"/>
  <c r="C1166" i="2" s="1"/>
  <c r="C1167" i="2" s="1"/>
  <c r="C1168" i="2" s="1"/>
  <c r="C1169" i="2" s="1"/>
  <c r="C1170" i="2" s="1"/>
  <c r="C1171" i="2" s="1"/>
  <c r="C1172" i="2" s="1"/>
  <c r="J1174" i="2"/>
  <c r="H1174" i="2"/>
  <c r="B1175" i="2"/>
  <c r="B1176" i="2" s="1"/>
  <c r="H1175" i="2"/>
  <c r="E1179" i="2"/>
  <c r="D1157" i="2"/>
  <c r="D1158" i="2"/>
  <c r="D1159" i="2" s="1"/>
  <c r="D1160" i="2" s="1"/>
  <c r="D1161" i="2" s="1"/>
  <c r="D1162" i="2" s="1"/>
  <c r="D1163" i="2" s="1"/>
  <c r="D1164" i="2" s="1"/>
  <c r="D1165" i="2" s="1"/>
  <c r="D1166" i="2" s="1"/>
  <c r="D1167" i="2" s="1"/>
  <c r="D1168" i="2" s="1"/>
  <c r="D1169" i="2" s="1"/>
  <c r="D1170" i="2" s="1"/>
  <c r="D1171" i="2" s="1"/>
  <c r="D1172" i="2" s="1"/>
  <c r="C1174" i="2" l="1"/>
  <c r="C1175" i="2" s="1"/>
  <c r="C1176" i="2" s="1"/>
  <c r="E1175" i="2"/>
  <c r="D1174" i="2" s="1"/>
  <c r="D1175" i="2" s="1"/>
  <c r="D1176" i="2" s="1"/>
  <c r="B1178" i="2"/>
  <c r="B1177" i="2"/>
  <c r="B1179" i="2" l="1"/>
  <c r="B1180" i="2" s="1"/>
  <c r="B1181" i="2" s="1"/>
  <c r="B1182" i="2" s="1"/>
  <c r="B1183" i="2" s="1"/>
  <c r="B1184" i="2" s="1"/>
  <c r="B1185" i="2" s="1"/>
  <c r="B1186" i="2" s="1"/>
  <c r="B1187" i="2" s="1"/>
  <c r="B1188" i="2" s="1"/>
  <c r="B1189" i="2" s="1"/>
  <c r="B1190" i="2" s="1"/>
  <c r="B1191" i="2" s="1"/>
  <c r="B1192" i="2" s="1"/>
  <c r="B1194" i="2" s="1"/>
  <c r="M1178" i="2"/>
  <c r="M1176" i="2"/>
  <c r="M1192" i="2" s="1"/>
  <c r="D1178" i="2"/>
  <c r="D1179" i="2" s="1"/>
  <c r="D1180" i="2" s="1"/>
  <c r="D1181" i="2" s="1"/>
  <c r="D1182" i="2" s="1"/>
  <c r="D1183" i="2" s="1"/>
  <c r="D1184" i="2" s="1"/>
  <c r="D1185" i="2" s="1"/>
  <c r="D1186" i="2" s="1"/>
  <c r="D1187" i="2" s="1"/>
  <c r="D1188" i="2" s="1"/>
  <c r="D1189" i="2" s="1"/>
  <c r="D1190" i="2" s="1"/>
  <c r="D1191" i="2" s="1"/>
  <c r="D1192" i="2" s="1"/>
  <c r="D1177" i="2"/>
  <c r="C1178" i="2"/>
  <c r="C1179" i="2" s="1"/>
  <c r="C1180" i="2" s="1"/>
  <c r="C1181" i="2" s="1"/>
  <c r="C1182" i="2" s="1"/>
  <c r="C1183" i="2" s="1"/>
  <c r="C1184" i="2" s="1"/>
  <c r="C1185" i="2" s="1"/>
  <c r="C1186" i="2" s="1"/>
  <c r="C1187" i="2" s="1"/>
  <c r="C1188" i="2" s="1"/>
  <c r="C1189" i="2" s="1"/>
  <c r="C1190" i="2" s="1"/>
  <c r="C1191" i="2" s="1"/>
  <c r="C1192" i="2" s="1"/>
  <c r="C1177" i="2"/>
  <c r="E1199" i="2" l="1"/>
  <c r="H1194" i="2"/>
  <c r="B1195" i="2"/>
  <c r="B1196" i="2" s="1"/>
  <c r="J1194" i="2"/>
  <c r="H1195" i="2"/>
  <c r="B1198" i="2" l="1"/>
  <c r="B1197" i="2"/>
  <c r="E1195" i="2"/>
  <c r="D1194" i="2" s="1"/>
  <c r="C1194" i="2"/>
  <c r="C1195" i="2" l="1"/>
  <c r="C1196" i="2" s="1"/>
  <c r="D1195" i="2"/>
  <c r="D1196" i="2" s="1"/>
  <c r="M1198" i="2"/>
  <c r="M1196" i="2"/>
  <c r="M1212" i="2" s="1"/>
  <c r="B1199" i="2"/>
  <c r="B1200" i="2" s="1"/>
  <c r="B1201" i="2" s="1"/>
  <c r="B1202" i="2" s="1"/>
  <c r="B1203" i="2" s="1"/>
  <c r="B1204" i="2" s="1"/>
  <c r="B1205" i="2" s="1"/>
  <c r="B1206" i="2" s="1"/>
  <c r="B1207" i="2" s="1"/>
  <c r="B1208" i="2" s="1"/>
  <c r="B1209" i="2" s="1"/>
  <c r="B1210" i="2" s="1"/>
  <c r="B1211" i="2" s="1"/>
  <c r="B1212" i="2" s="1"/>
  <c r="F8" i="11" l="1"/>
  <c r="H8" i="11" a="1"/>
  <c r="H8" i="11" s="1"/>
  <c r="I8" i="11"/>
  <c r="D1198" i="2"/>
  <c r="D1199" i="2" s="1"/>
  <c r="D1200" i="2" s="1"/>
  <c r="D1201" i="2" s="1"/>
  <c r="D1202" i="2" s="1"/>
  <c r="D1203" i="2" s="1"/>
  <c r="D1204" i="2" s="1"/>
  <c r="D1205" i="2" s="1"/>
  <c r="D1206" i="2" s="1"/>
  <c r="D1207" i="2" s="1"/>
  <c r="D1208" i="2" s="1"/>
  <c r="D1209" i="2" s="1"/>
  <c r="D1210" i="2" s="1"/>
  <c r="D1211" i="2" s="1"/>
  <c r="D1212" i="2" s="1"/>
  <c r="D1197" i="2"/>
  <c r="C1197" i="2"/>
  <c r="C1198" i="2"/>
  <c r="C1199" i="2" s="1"/>
  <c r="C1200" i="2" s="1"/>
  <c r="C1201" i="2" s="1"/>
  <c r="C1202" i="2" s="1"/>
  <c r="C1203" i="2" s="1"/>
  <c r="C1204" i="2" s="1"/>
  <c r="C1205" i="2" s="1"/>
  <c r="C1206" i="2" s="1"/>
  <c r="C1207" i="2" s="1"/>
  <c r="C1208" i="2" s="1"/>
  <c r="C1209" i="2" s="1"/>
  <c r="C1210" i="2" s="1"/>
  <c r="C1211" i="2" s="1"/>
  <c r="C1212" i="2" s="1"/>
  <c r="C9" i="11" l="1"/>
  <c r="D9" i="11"/>
  <c r="B10" i="11" l="1"/>
  <c r="L9" i="11"/>
  <c r="H9" i="11" a="1"/>
  <c r="H9" i="11" s="1"/>
  <c r="F9" i="11"/>
  <c r="I9" i="11"/>
  <c r="C10" i="11" l="1"/>
  <c r="D10" i="11"/>
  <c r="B11" i="11" l="1"/>
  <c r="C11" i="11" s="1"/>
  <c r="L10" i="11"/>
  <c r="I10" i="11"/>
  <c r="H10" i="11" a="1"/>
  <c r="H10" i="11" s="1"/>
  <c r="F10" i="11"/>
  <c r="D11" i="11" l="1"/>
  <c r="B12" i="11"/>
  <c r="L11" i="11"/>
  <c r="H11" i="11" a="1"/>
  <c r="H11" i="11" s="1"/>
  <c r="F11" i="11"/>
  <c r="I11" i="11"/>
  <c r="C12" i="11"/>
  <c r="D12" i="11"/>
  <c r="B13" i="11" l="1"/>
  <c r="D13" i="11" s="1"/>
  <c r="I12" i="11"/>
  <c r="F12" i="11"/>
  <c r="L12" i="11"/>
  <c r="H12" i="11" a="1"/>
  <c r="H12" i="11" s="1"/>
  <c r="C13" i="11"/>
  <c r="G14" i="11" a="1"/>
  <c r="G14" i="11" s="1"/>
  <c r="L14" i="11"/>
  <c r="H14" i="11" a="1"/>
  <c r="H14" i="11" s="1"/>
  <c r="I14" i="11"/>
  <c r="F14" i="11" l="1"/>
  <c r="E14" i="11"/>
  <c r="B14" i="11"/>
  <c r="D14" i="11" s="1"/>
  <c r="H13" i="11" a="1"/>
  <c r="H13" i="11" s="1"/>
  <c r="G13" i="11" a="1"/>
  <c r="G13" i="11" s="1"/>
  <c r="I13" i="11"/>
  <c r="F13" i="11"/>
  <c r="L13" i="11"/>
  <c r="C14" i="11"/>
  <c r="B15" i="11" s="1"/>
  <c r="L15" i="11"/>
  <c r="G15" i="11" a="1"/>
  <c r="G15" i="11" s="1"/>
  <c r="F15" i="11"/>
  <c r="H15" i="11" a="1"/>
  <c r="H15" i="11" s="1"/>
  <c r="I15" i="11"/>
  <c r="C15" i="11" l="1"/>
  <c r="B16" i="11" s="1"/>
  <c r="D15" i="11"/>
  <c r="E15" i="11" s="1"/>
  <c r="G16" i="11" a="1"/>
  <c r="G16" i="11" s="1"/>
  <c r="L16" i="11"/>
  <c r="E16" i="11"/>
  <c r="H16" i="11" a="1"/>
  <c r="H16" i="11" s="1"/>
  <c r="I16" i="11"/>
  <c r="F16" i="11"/>
  <c r="C16" i="11" l="1"/>
  <c r="B17" i="11" s="1"/>
  <c r="D16" i="11"/>
  <c r="L17" i="11"/>
  <c r="G17" i="11" a="1"/>
  <c r="G17" i="11" s="1"/>
  <c r="I17" i="11"/>
  <c r="F17" i="11"/>
  <c r="H17" i="11" a="1"/>
  <c r="H17" i="11" s="1"/>
  <c r="C17" i="11" l="1"/>
  <c r="B18" i="11" s="1"/>
  <c r="D17" i="11"/>
  <c r="E17" i="11" s="1"/>
  <c r="E18" i="11"/>
  <c r="G18" i="11" a="1"/>
  <c r="G18" i="11" s="1"/>
  <c r="L18" i="11"/>
  <c r="F18" i="11"/>
  <c r="I18" i="11"/>
  <c r="H18" i="11" a="1"/>
  <c r="H18" i="11" s="1"/>
  <c r="C18" i="11" l="1"/>
  <c r="B19" i="11" s="1"/>
  <c r="D18" i="11"/>
  <c r="G19" i="11" a="1"/>
  <c r="G19" i="11" s="1"/>
  <c r="H19" i="11" a="1"/>
  <c r="H19" i="11" s="1"/>
  <c r="L19" i="11"/>
  <c r="I19" i="11"/>
  <c r="F19" i="11"/>
  <c r="D19" i="11" l="1"/>
  <c r="C19" i="11"/>
  <c r="B20" i="11" s="1"/>
  <c r="G20" i="11" a="1"/>
  <c r="G20" i="11" s="1"/>
  <c r="I20" i="11"/>
  <c r="L20" i="11"/>
  <c r="H20" i="11" a="1"/>
  <c r="H20" i="11" s="1"/>
  <c r="F20" i="11"/>
  <c r="C20" i="11" l="1"/>
  <c r="B21" i="11" s="1"/>
  <c r="D20" i="11"/>
  <c r="I21" i="11"/>
  <c r="H21" i="11" a="1"/>
  <c r="H21" i="11" s="1"/>
  <c r="F21" i="11"/>
  <c r="G21" i="11" a="1"/>
  <c r="G21" i="11" s="1"/>
  <c r="L21" i="11"/>
  <c r="E21" i="11"/>
  <c r="C21" i="11" l="1"/>
  <c r="B22" i="11" s="1"/>
  <c r="D21" i="11"/>
  <c r="G22" i="11" a="1"/>
  <c r="G22" i="11" s="1"/>
  <c r="L22" i="11"/>
  <c r="E22" i="11"/>
  <c r="H22" i="11" a="1"/>
  <c r="H22" i="11" s="1"/>
  <c r="I22" i="11"/>
  <c r="F22" i="11"/>
  <c r="C22" i="11" l="1"/>
  <c r="B23" i="11" s="1"/>
  <c r="D22" i="11"/>
  <c r="L23" i="11"/>
  <c r="E23" i="11"/>
  <c r="G23" i="11" a="1"/>
  <c r="G23" i="11" s="1"/>
  <c r="F23" i="11"/>
  <c r="H23" i="11" a="1"/>
  <c r="H23" i="11" s="1"/>
  <c r="I23" i="11"/>
  <c r="C23" i="11" l="1"/>
  <c r="B24" i="11" s="1"/>
  <c r="D23" i="11"/>
  <c r="I24" i="11"/>
  <c r="L24" i="11"/>
  <c r="F24" i="11"/>
  <c r="G24" i="11" a="1"/>
  <c r="G24" i="11" s="1"/>
  <c r="H24" i="11" a="1"/>
  <c r="H24" i="11" s="1"/>
  <c r="C24" i="11" l="1"/>
  <c r="B25" i="11" s="1"/>
  <c r="D24" i="11"/>
  <c r="I25" i="11"/>
  <c r="F25" i="11"/>
  <c r="H25" i="11" a="1"/>
  <c r="H25" i="11" s="1"/>
  <c r="L25" i="11"/>
  <c r="G25" i="11" a="1"/>
  <c r="G25" i="11" s="1"/>
  <c r="C25" i="11" l="1"/>
  <c r="B26" i="11" s="1"/>
  <c r="D25" i="11"/>
  <c r="G26" i="11" a="1"/>
  <c r="G26" i="11" s="1"/>
  <c r="F26" i="11"/>
  <c r="I26" i="11"/>
  <c r="E26" i="11"/>
  <c r="H26" i="11" a="1"/>
  <c r="H26" i="11" s="1"/>
  <c r="L26" i="11"/>
  <c r="D26" i="11" l="1"/>
  <c r="C26" i="11"/>
  <c r="B27" i="11" s="1"/>
  <c r="E27" i="11"/>
  <c r="G27" i="11" a="1"/>
  <c r="G27" i="11" s="1"/>
  <c r="L27" i="11"/>
  <c r="F27" i="11"/>
  <c r="H27" i="11" a="1"/>
  <c r="H27" i="11" s="1"/>
  <c r="I27" i="11"/>
  <c r="D27" i="11" l="1"/>
  <c r="C27" i="11"/>
  <c r="B28" i="11" s="1"/>
  <c r="L28" i="11"/>
  <c r="E28" i="11"/>
  <c r="G28" i="11" a="1"/>
  <c r="G28" i="11" s="1"/>
  <c r="I28" i="11"/>
  <c r="H28" i="11" a="1"/>
  <c r="H28" i="11" s="1"/>
  <c r="F28" i="11"/>
  <c r="C28" i="11" l="1"/>
  <c r="B29" i="11" s="1"/>
  <c r="D28" i="11"/>
  <c r="G29" i="11" a="1"/>
  <c r="G29" i="11" s="1"/>
  <c r="L29" i="11"/>
  <c r="E29" i="11"/>
  <c r="H29" i="11" a="1"/>
  <c r="H29" i="11" s="1"/>
  <c r="I29" i="11"/>
  <c r="F29" i="11"/>
  <c r="D29" i="11" l="1"/>
  <c r="C29" i="11"/>
  <c r="B30" i="11" s="1"/>
  <c r="L30" i="11"/>
  <c r="E30" i="11"/>
  <c r="G30" i="11" a="1"/>
  <c r="G30" i="11" s="1"/>
  <c r="F30" i="11"/>
  <c r="H30" i="11" a="1"/>
  <c r="H30" i="11" s="1"/>
  <c r="I30" i="11"/>
  <c r="D30" i="11" l="1"/>
  <c r="C30" i="11"/>
  <c r="B31" i="11" s="1"/>
  <c r="L31" i="11"/>
  <c r="E31" i="11"/>
  <c r="G31" i="11" a="1"/>
  <c r="G31" i="11" s="1"/>
  <c r="H31" i="11" a="1"/>
  <c r="H31" i="11" s="1"/>
  <c r="I31" i="11"/>
  <c r="F31" i="11"/>
  <c r="C31" i="11" l="1"/>
  <c r="B32" i="11" s="1"/>
  <c r="D31" i="11"/>
  <c r="G32" i="11" a="1"/>
  <c r="G32" i="11" s="1"/>
  <c r="L32" i="11"/>
  <c r="E32" i="11"/>
  <c r="H32" i="11" a="1"/>
  <c r="H32" i="11" s="1"/>
  <c r="F32" i="11"/>
  <c r="I32" i="11"/>
  <c r="D32" i="11" l="1"/>
  <c r="C32" i="11"/>
  <c r="B33" i="11" s="1"/>
  <c r="L33" i="11"/>
  <c r="E33" i="11"/>
  <c r="G33" i="11" a="1"/>
  <c r="G33" i="11" s="1"/>
  <c r="H33" i="11" a="1"/>
  <c r="H33" i="11" s="1"/>
  <c r="I33" i="11"/>
  <c r="F33" i="11"/>
  <c r="C33" i="11" l="1"/>
  <c r="B34" i="11" s="1"/>
  <c r="D33" i="11"/>
  <c r="L34" i="11"/>
  <c r="G34" i="11" a="1"/>
  <c r="G34" i="11" s="1"/>
  <c r="E34" i="11"/>
  <c r="I34" i="11"/>
  <c r="H34" i="11" a="1"/>
  <c r="H34" i="11" s="1"/>
  <c r="F34" i="11"/>
  <c r="C34" i="11" l="1"/>
  <c r="B35" i="11" s="1"/>
  <c r="D34" i="11"/>
  <c r="G35" i="11" a="1"/>
  <c r="G35" i="11" s="1"/>
  <c r="L35" i="11"/>
  <c r="E35" i="11"/>
  <c r="I35" i="11"/>
  <c r="F35" i="11"/>
  <c r="H35" i="11" a="1"/>
  <c r="H35" i="11" s="1"/>
  <c r="D35" i="11" l="1"/>
  <c r="C35" i="11"/>
  <c r="B36" i="11" s="1"/>
  <c r="L36" i="11"/>
  <c r="E36" i="11"/>
  <c r="G36" i="11" a="1"/>
  <c r="G36" i="11" s="1"/>
  <c r="F36" i="11"/>
  <c r="H36" i="11" a="1"/>
  <c r="H36" i="11" s="1"/>
  <c r="I36" i="11"/>
  <c r="C36" i="11" l="1"/>
  <c r="B37" i="11" s="1"/>
  <c r="D36" i="11"/>
  <c r="L37" i="11"/>
  <c r="G37" i="11" a="1"/>
  <c r="G37" i="11" s="1"/>
  <c r="E37" i="11"/>
  <c r="F37" i="11"/>
  <c r="I37" i="11"/>
  <c r="H37" i="11" a="1"/>
  <c r="H37" i="11" s="1"/>
  <c r="C37" i="11" l="1"/>
  <c r="B38" i="11" s="1"/>
  <c r="D37" i="11"/>
  <c r="G38" i="11" a="1"/>
  <c r="G38" i="11" s="1"/>
  <c r="L38" i="11"/>
  <c r="E38" i="11"/>
  <c r="H38" i="11" a="1"/>
  <c r="H38" i="11" s="1"/>
  <c r="I38" i="11"/>
  <c r="F38" i="11"/>
  <c r="D38" i="11" l="1"/>
  <c r="C38" i="11"/>
  <c r="B39" i="11" s="1"/>
  <c r="E39" i="11"/>
  <c r="G39" i="11" a="1"/>
  <c r="G39" i="11" s="1"/>
  <c r="L39" i="11"/>
  <c r="F39" i="11"/>
  <c r="H39" i="11" a="1"/>
  <c r="H39" i="11" s="1"/>
  <c r="I39" i="11"/>
  <c r="D39" i="11" l="1"/>
  <c r="C39" i="11"/>
  <c r="B40" i="11" s="1"/>
  <c r="E40" i="11"/>
  <c r="L40" i="11"/>
  <c r="G40" i="11" a="1"/>
  <c r="G40" i="11" s="1"/>
  <c r="I40" i="11"/>
  <c r="H40" i="11" a="1"/>
  <c r="H40" i="11" s="1"/>
  <c r="F40" i="11"/>
  <c r="D40" i="11" l="1"/>
  <c r="C40" i="11"/>
  <c r="B41" i="11" s="1"/>
  <c r="G41" i="11" a="1"/>
  <c r="G41" i="11" s="1"/>
  <c r="L41" i="11"/>
  <c r="E41" i="11"/>
  <c r="F41" i="11"/>
  <c r="H41" i="11" a="1"/>
  <c r="H41" i="11" s="1"/>
  <c r="I41" i="11"/>
  <c r="C41" i="11" l="1"/>
  <c r="B42" i="11" s="1"/>
  <c r="D41" i="11"/>
  <c r="G42" i="11" a="1"/>
  <c r="G42" i="11" s="1"/>
  <c r="L42" i="11"/>
  <c r="E42" i="11"/>
  <c r="I42" i="11"/>
  <c r="F42" i="11"/>
  <c r="H42" i="11" a="1"/>
  <c r="H42" i="11" s="1"/>
  <c r="D42" i="11" l="1"/>
  <c r="C42" i="11"/>
  <c r="B43" i="11" s="1"/>
  <c r="E43" i="11"/>
  <c r="G43" i="11" a="1"/>
  <c r="G43" i="11" s="1"/>
  <c r="L43" i="11"/>
  <c r="I43" i="11"/>
  <c r="H43" i="11" a="1"/>
  <c r="H43" i="11" s="1"/>
  <c r="F43" i="11"/>
  <c r="D43" i="11" l="1"/>
  <c r="C43" i="11"/>
  <c r="B44" i="11" s="1"/>
  <c r="G44" i="11" a="1"/>
  <c r="G44" i="11" s="1"/>
  <c r="L44" i="11"/>
  <c r="E44" i="11"/>
  <c r="H44" i="11" a="1"/>
  <c r="H44" i="11" s="1"/>
  <c r="F44" i="11"/>
  <c r="I44" i="11"/>
  <c r="D44" i="11" l="1"/>
  <c r="C44" i="11"/>
  <c r="B45" i="11" s="1"/>
  <c r="L45" i="11"/>
  <c r="E45" i="11"/>
  <c r="G45" i="11" a="1"/>
  <c r="G45" i="11" s="1"/>
  <c r="I45" i="11"/>
  <c r="F45" i="11"/>
  <c r="H45" i="11" a="1"/>
  <c r="H45" i="11" s="1"/>
  <c r="D45" i="11" l="1"/>
  <c r="C45" i="11"/>
  <c r="B46" i="11" s="1"/>
  <c r="L46" i="11"/>
  <c r="E46" i="11"/>
  <c r="G46" i="11" a="1"/>
  <c r="G46" i="11" s="1"/>
  <c r="F46" i="11"/>
  <c r="H46" i="11" a="1"/>
  <c r="H46" i="11" s="1"/>
  <c r="I46" i="11"/>
  <c r="D46" i="11" l="1"/>
  <c r="C46" i="11"/>
  <c r="B47" i="11" s="1"/>
  <c r="L47" i="11"/>
  <c r="G47" i="11" a="1"/>
  <c r="G47" i="11" s="1"/>
  <c r="E47" i="11"/>
  <c r="H47" i="11" a="1"/>
  <c r="H47" i="11" s="1"/>
  <c r="I47" i="11"/>
  <c r="F47" i="11"/>
  <c r="D47" i="11" l="1"/>
  <c r="C47" i="11"/>
  <c r="B48" i="11" s="1"/>
  <c r="L48" i="11"/>
  <c r="G48" i="11" a="1"/>
  <c r="G48" i="11" s="1"/>
  <c r="E48" i="11"/>
  <c r="F48" i="11"/>
  <c r="H48" i="11" a="1"/>
  <c r="H48" i="11" s="1"/>
  <c r="I48" i="11"/>
  <c r="D48" i="11" l="1"/>
  <c r="C48" i="11"/>
  <c r="B49" i="11" s="1"/>
  <c r="E49" i="11"/>
  <c r="L49" i="11"/>
  <c r="G49" i="11" a="1"/>
  <c r="G49" i="11" s="1"/>
  <c r="H49" i="11" a="1"/>
  <c r="H49" i="11" s="1"/>
  <c r="I49" i="11"/>
  <c r="F49" i="11"/>
  <c r="C49" i="11" l="1"/>
  <c r="B50" i="11" s="1"/>
  <c r="D49" i="11"/>
  <c r="E50" i="11"/>
  <c r="L50" i="11"/>
  <c r="G50" i="11" a="1"/>
  <c r="G50" i="11" s="1"/>
  <c r="I50" i="11"/>
  <c r="F50" i="11"/>
  <c r="H50" i="11" a="1"/>
  <c r="H50" i="11" s="1"/>
  <c r="D50" i="11" l="1"/>
  <c r="C50" i="11"/>
  <c r="B51" i="11" s="1"/>
  <c r="L51" i="11"/>
  <c r="G51" i="11" a="1"/>
  <c r="G51" i="11" s="1"/>
  <c r="E51" i="11"/>
  <c r="F51" i="11"/>
  <c r="I51" i="11"/>
  <c r="H51" i="11" a="1"/>
  <c r="H51" i="11" s="1"/>
  <c r="D51" i="11" l="1"/>
  <c r="C51" i="11"/>
  <c r="B52" i="11" s="1"/>
  <c r="L52" i="11"/>
  <c r="E52" i="11"/>
  <c r="G52" i="11" a="1"/>
  <c r="G52" i="11" s="1"/>
  <c r="F52" i="11"/>
  <c r="H52" i="11" a="1"/>
  <c r="H52" i="11" s="1"/>
  <c r="I52" i="11"/>
  <c r="D52" i="11" l="1"/>
  <c r="C52" i="11"/>
  <c r="B53" i="11" s="1"/>
  <c r="L53" i="11"/>
  <c r="G53" i="11" a="1"/>
  <c r="G53" i="11" s="1"/>
  <c r="E53" i="11"/>
  <c r="F53" i="11"/>
  <c r="H53" i="11" a="1"/>
  <c r="H53" i="11" s="1"/>
  <c r="I53" i="11"/>
  <c r="D53" i="11" l="1"/>
  <c r="C53" i="11"/>
  <c r="B54" i="11" s="1"/>
  <c r="L54" i="11"/>
  <c r="G54" i="11" a="1"/>
  <c r="G54" i="11" s="1"/>
  <c r="E54" i="11"/>
  <c r="I54" i="11"/>
  <c r="F54" i="11"/>
  <c r="H54" i="11" a="1"/>
  <c r="H54" i="11" s="1"/>
  <c r="D54" i="11" l="1"/>
  <c r="C54" i="11"/>
  <c r="B55" i="11" s="1"/>
  <c r="G55" i="11" a="1"/>
  <c r="G55" i="11" s="1"/>
  <c r="L55" i="11"/>
  <c r="E55" i="11"/>
  <c r="F55" i="11"/>
  <c r="I55" i="11"/>
  <c r="H55" i="11" a="1"/>
  <c r="H55" i="11" s="1"/>
  <c r="D55" i="11" l="1"/>
  <c r="C55" i="11"/>
  <c r="B56" i="11" s="1"/>
  <c r="G56" i="11" a="1"/>
  <c r="G56" i="11" s="1"/>
  <c r="E56" i="11"/>
  <c r="L56" i="11"/>
  <c r="F56" i="11"/>
  <c r="H56" i="11" a="1"/>
  <c r="H56" i="11" s="1"/>
  <c r="I56" i="11"/>
  <c r="C56" i="11" l="1"/>
  <c r="B57" i="11" s="1"/>
  <c r="D56" i="11"/>
  <c r="G57" i="11" a="1"/>
  <c r="G57" i="11" s="1"/>
  <c r="L57" i="11"/>
  <c r="E57" i="11"/>
  <c r="I57" i="11"/>
  <c r="F57" i="11"/>
  <c r="H57" i="11" a="1"/>
  <c r="H57" i="11" s="1"/>
  <c r="D57" i="11" l="1"/>
  <c r="C57" i="11"/>
  <c r="B58" i="11" s="1"/>
  <c r="L58" i="11"/>
  <c r="G58" i="11" a="1"/>
  <c r="G58" i="11" s="1"/>
  <c r="E58" i="11"/>
  <c r="F58" i="11"/>
  <c r="H58" i="11" a="1"/>
  <c r="H58" i="11" s="1"/>
  <c r="I58" i="11"/>
  <c r="D58" i="11" l="1"/>
  <c r="C58" i="11"/>
  <c r="B59" i="11" s="1"/>
  <c r="L59" i="11"/>
  <c r="E59" i="11"/>
  <c r="G59" i="11" a="1"/>
  <c r="G59" i="11" s="1"/>
  <c r="I59" i="11"/>
  <c r="F59" i="11"/>
  <c r="H59" i="11" a="1"/>
  <c r="H59" i="11" s="1"/>
  <c r="D59" i="11" l="1"/>
  <c r="C59" i="11"/>
  <c r="B60" i="11" s="1"/>
  <c r="G60" i="11" a="1"/>
  <c r="G60" i="11" s="1"/>
  <c r="E60" i="11"/>
  <c r="L60" i="11"/>
  <c r="F60" i="11"/>
  <c r="I60" i="11"/>
  <c r="H60" i="11" a="1"/>
  <c r="H60" i="11" s="1"/>
  <c r="C60" i="11" l="1"/>
  <c r="B61" i="11" s="1"/>
  <c r="D60" i="11"/>
  <c r="L61" i="11"/>
  <c r="E61" i="11"/>
  <c r="G61" i="11" a="1"/>
  <c r="G61" i="11" s="1"/>
  <c r="F61" i="11"/>
  <c r="I61" i="11"/>
  <c r="H61" i="11" a="1"/>
  <c r="H61" i="11" s="1"/>
  <c r="C61" i="11" l="1"/>
  <c r="B62" i="11" s="1"/>
  <c r="D61" i="11"/>
  <c r="E62" i="11"/>
  <c r="G62" i="11" a="1"/>
  <c r="G62" i="11" s="1"/>
  <c r="L62" i="11"/>
  <c r="F62" i="11"/>
  <c r="I62" i="11"/>
  <c r="H62" i="11" a="1"/>
  <c r="H62" i="11" s="1"/>
  <c r="D62" i="11" l="1"/>
  <c r="C62" i="11"/>
  <c r="B63" i="11" s="1"/>
  <c r="E63" i="11"/>
  <c r="L63" i="11"/>
  <c r="G63" i="11" a="1"/>
  <c r="G63" i="11" s="1"/>
  <c r="H63" i="11" a="1"/>
  <c r="H63" i="11" s="1"/>
  <c r="I63" i="11"/>
  <c r="F63" i="11"/>
  <c r="C63" i="11" l="1"/>
  <c r="B64" i="11" s="1"/>
  <c r="D63" i="11"/>
  <c r="G64" i="11" a="1"/>
  <c r="G64" i="11" s="1"/>
  <c r="L64" i="11"/>
  <c r="E64" i="11"/>
  <c r="F64" i="11"/>
  <c r="H64" i="11" a="1"/>
  <c r="H64" i="11" s="1"/>
  <c r="I64" i="11"/>
  <c r="C64" i="11" l="1"/>
  <c r="B65" i="11" s="1"/>
  <c r="D64" i="11"/>
  <c r="G65" i="11" a="1"/>
  <c r="G65" i="11" s="1"/>
  <c r="L65" i="11"/>
  <c r="E65" i="11"/>
  <c r="I65" i="11"/>
  <c r="F65" i="11"/>
  <c r="H65" i="11" a="1"/>
  <c r="H65" i="11" s="1"/>
  <c r="C65" i="11" l="1"/>
  <c r="B66" i="11" s="1"/>
  <c r="D65" i="11"/>
  <c r="E66" i="11"/>
  <c r="L66" i="11"/>
  <c r="G66" i="11" a="1"/>
  <c r="G66" i="11" s="1"/>
  <c r="F66" i="11"/>
  <c r="I66" i="11"/>
  <c r="H66" i="11" a="1"/>
  <c r="H66" i="11" s="1"/>
  <c r="C66" i="11" l="1"/>
  <c r="B67" i="11" s="1"/>
  <c r="D66" i="11"/>
  <c r="G67" i="11" a="1"/>
  <c r="G67" i="11" s="1"/>
  <c r="L67" i="11"/>
  <c r="E67" i="11"/>
  <c r="F67" i="11"/>
  <c r="H67" i="11" a="1"/>
  <c r="H67" i="11" s="1"/>
  <c r="I67" i="11"/>
  <c r="C67" i="11" l="1"/>
  <c r="B68" i="11" s="1"/>
  <c r="D67" i="11"/>
  <c r="L68" i="11"/>
  <c r="G68" i="11" a="1"/>
  <c r="G68" i="11" s="1"/>
  <c r="E68" i="11"/>
  <c r="I68" i="11"/>
  <c r="H68" i="11" a="1"/>
  <c r="H68" i="11" s="1"/>
  <c r="F68" i="11"/>
  <c r="C68" i="11" l="1"/>
  <c r="B69" i="11" s="1"/>
  <c r="D68" i="11"/>
  <c r="G69" i="11" a="1"/>
  <c r="G69" i="11" s="1"/>
  <c r="E69" i="11"/>
  <c r="L69" i="11"/>
  <c r="H69" i="11" a="1"/>
  <c r="H69" i="11" s="1"/>
  <c r="I69" i="11"/>
  <c r="F69" i="11"/>
  <c r="C69" i="11" l="1"/>
  <c r="B70" i="11" s="1"/>
  <c r="D69" i="11"/>
  <c r="L70" i="11"/>
  <c r="E70" i="11"/>
  <c r="G70" i="11" a="1"/>
  <c r="G70" i="11" s="1"/>
  <c r="F70" i="11"/>
  <c r="H70" i="11" a="1"/>
  <c r="H70" i="11" s="1"/>
  <c r="I70" i="11"/>
  <c r="C70" i="11" l="1"/>
  <c r="B71" i="11" s="1"/>
  <c r="D70" i="11"/>
  <c r="E71" i="11"/>
  <c r="G71" i="11" a="1"/>
  <c r="G71" i="11" s="1"/>
  <c r="L71" i="11"/>
  <c r="H71" i="11" a="1"/>
  <c r="H71" i="11" s="1"/>
  <c r="I71" i="11"/>
  <c r="F71" i="11"/>
  <c r="C71" i="11" l="1"/>
  <c r="B72" i="11" s="1"/>
  <c r="D71" i="11"/>
  <c r="G72" i="11" a="1"/>
  <c r="G72" i="11" s="1"/>
  <c r="E72" i="11"/>
  <c r="L72" i="11"/>
  <c r="I72" i="11"/>
  <c r="F72" i="11"/>
  <c r="H72" i="11" a="1"/>
  <c r="H72" i="11" s="1"/>
  <c r="C72" i="11" l="1"/>
  <c r="B73" i="11" s="1"/>
  <c r="D72" i="11"/>
  <c r="G73" i="11" a="1"/>
  <c r="G73" i="11" s="1"/>
  <c r="E73" i="11"/>
  <c r="L73" i="11"/>
  <c r="I73" i="11"/>
  <c r="H73" i="11" a="1"/>
  <c r="H73" i="11" s="1"/>
  <c r="F73" i="11"/>
  <c r="D73" i="11" l="1"/>
  <c r="C73" i="11"/>
  <c r="B74" i="11" s="1"/>
  <c r="G74" i="11" a="1"/>
  <c r="G74" i="11" s="1"/>
  <c r="L74" i="11"/>
  <c r="E74" i="11"/>
  <c r="F74" i="11"/>
  <c r="I74" i="11"/>
  <c r="H74" i="11" a="1"/>
  <c r="H74" i="11" s="1"/>
  <c r="D74" i="11" l="1"/>
  <c r="C74" i="11"/>
  <c r="B75" i="11" s="1"/>
  <c r="E75" i="11"/>
  <c r="G75" i="11" a="1"/>
  <c r="G75" i="11" s="1"/>
  <c r="L75" i="11"/>
  <c r="H75" i="11" a="1"/>
  <c r="H75" i="11" s="1"/>
  <c r="F75" i="11"/>
  <c r="I75" i="11"/>
  <c r="D75" i="11" l="1"/>
  <c r="C75" i="11"/>
  <c r="B76" i="11" s="1"/>
  <c r="H76" i="11" a="1"/>
  <c r="H76" i="11" s="1"/>
  <c r="G76" i="11" a="1"/>
  <c r="G76" i="11" s="1"/>
  <c r="I76" i="11"/>
  <c r="L76" i="11"/>
  <c r="F76" i="11"/>
  <c r="E76" i="11"/>
  <c r="C76" i="11" l="1"/>
  <c r="B77" i="11" s="1"/>
  <c r="D76" i="11"/>
  <c r="F77" i="11"/>
  <c r="I77" i="11"/>
  <c r="L77" i="11"/>
  <c r="G77" i="11" a="1"/>
  <c r="G77" i="11" s="1"/>
  <c r="H77" i="11" a="1"/>
  <c r="H77" i="11" s="1"/>
  <c r="G78" i="11" l="1" a="1"/>
  <c r="G78" i="11" s="1"/>
  <c r="H78" i="11" a="1"/>
  <c r="H78" i="11" s="1"/>
  <c r="I78" i="11"/>
  <c r="D77" i="11"/>
  <c r="E78" i="11"/>
  <c r="F78" i="11"/>
  <c r="L78" i="11"/>
  <c r="C77" i="11"/>
  <c r="B78" i="11" s="1"/>
  <c r="F79" i="11" l="1"/>
  <c r="G79" i="11" a="1"/>
  <c r="G79" i="11" s="1"/>
  <c r="I79" i="11"/>
  <c r="H79" i="11" a="1"/>
  <c r="H79" i="11" s="1"/>
  <c r="C78" i="11"/>
  <c r="B79" i="11" s="1"/>
  <c r="L79" i="11"/>
  <c r="D78" i="11"/>
  <c r="E79" i="11"/>
  <c r="G80" i="11" l="1" a="1"/>
  <c r="G80" i="11" s="1"/>
  <c r="I80" i="11"/>
  <c r="F80" i="11"/>
  <c r="E80" i="11"/>
  <c r="H80" i="11" a="1"/>
  <c r="H80" i="11" s="1"/>
  <c r="D79" i="11"/>
  <c r="L80" i="11"/>
  <c r="C79" i="11"/>
  <c r="B80" i="11" s="1"/>
  <c r="I81" i="11" l="1"/>
  <c r="G81" i="11" a="1"/>
  <c r="G81" i="11" s="1"/>
  <c r="L81" i="11"/>
  <c r="D80" i="11"/>
  <c r="C80" i="11"/>
  <c r="B81" i="11" s="1"/>
  <c r="H81" i="11" a="1"/>
  <c r="H81" i="11" s="1"/>
  <c r="E81" i="11"/>
  <c r="F81" i="11"/>
  <c r="H82" i="11" l="1" a="1"/>
  <c r="H82" i="11" s="1"/>
  <c r="L82" i="11"/>
  <c r="F82" i="11"/>
  <c r="G82" i="11" a="1"/>
  <c r="G82" i="11" s="1"/>
  <c r="D81" i="11"/>
  <c r="C81" i="11"/>
  <c r="B82" i="11" s="1"/>
  <c r="I82" i="11"/>
  <c r="E82" i="11"/>
  <c r="L83" i="11" l="1"/>
  <c r="I83" i="11"/>
  <c r="H83" i="11" a="1"/>
  <c r="H83" i="11" s="1"/>
  <c r="C82" i="11"/>
  <c r="B83" i="11" s="1"/>
  <c r="F83" i="11"/>
  <c r="G83" i="11" a="1"/>
  <c r="G83" i="11" s="1"/>
  <c r="E83" i="11"/>
  <c r="D82" i="11"/>
  <c r="H84" i="11" l="1" a="1"/>
  <c r="H84" i="11" s="1"/>
  <c r="E84" i="11"/>
  <c r="I84" i="11"/>
  <c r="L84" i="11"/>
  <c r="D83" i="11"/>
  <c r="F84" i="11"/>
  <c r="C83" i="11"/>
  <c r="B84" i="11" s="1"/>
  <c r="G84" i="11" a="1"/>
  <c r="G84" i="11" s="1"/>
  <c r="E85" i="11" l="1"/>
  <c r="D84" i="11"/>
  <c r="I85" i="11"/>
  <c r="G85" i="11" a="1"/>
  <c r="G85" i="11" s="1"/>
  <c r="F85" i="11"/>
  <c r="C84" i="11"/>
  <c r="B85" i="11" s="1"/>
  <c r="H85" i="11" a="1"/>
  <c r="H85" i="11" s="1"/>
  <c r="L85" i="11"/>
  <c r="E86" i="11" l="1"/>
  <c r="I86" i="11"/>
  <c r="G86" i="11" a="1"/>
  <c r="G86" i="11" s="1"/>
  <c r="L86" i="11"/>
  <c r="H86" i="11" a="1"/>
  <c r="H86" i="11" s="1"/>
  <c r="F86" i="11"/>
  <c r="C85" i="11"/>
  <c r="B86" i="11" s="1"/>
  <c r="D85" i="11"/>
  <c r="F87" i="11" l="1"/>
  <c r="C86" i="11"/>
  <c r="B87" i="11" s="1"/>
  <c r="G87" i="11" a="1"/>
  <c r="G87" i="11" s="1"/>
  <c r="I87" i="11"/>
  <c r="E87" i="11"/>
  <c r="H87" i="11" a="1"/>
  <c r="H87" i="11" s="1"/>
  <c r="D86" i="11"/>
  <c r="L87" i="11"/>
  <c r="C87" i="11" l="1"/>
  <c r="B88" i="11" s="1"/>
  <c r="H88" i="11" a="1"/>
  <c r="H88" i="11" s="1"/>
  <c r="L88" i="11"/>
  <c r="E88" i="11"/>
  <c r="G88" i="11" a="1"/>
  <c r="G88" i="11" s="1"/>
  <c r="D87" i="11"/>
  <c r="I88" i="11"/>
  <c r="F88" i="11"/>
  <c r="F89" i="11" l="1"/>
  <c r="D88" i="11"/>
  <c r="E89" i="11"/>
  <c r="I89" i="11"/>
  <c r="H89" i="11" a="1"/>
  <c r="H89" i="11" s="1"/>
  <c r="C88" i="11"/>
  <c r="B89" i="11" s="1"/>
  <c r="L89" i="11"/>
  <c r="G89" i="11" a="1"/>
  <c r="G89" i="11" s="1"/>
  <c r="E90" i="11" l="1"/>
  <c r="G90" i="11" a="1"/>
  <c r="G90" i="11" s="1"/>
  <c r="L90" i="11"/>
  <c r="C89" i="11"/>
  <c r="B90" i="11" s="1"/>
  <c r="D89" i="11"/>
  <c r="I90" i="11"/>
  <c r="F90" i="11"/>
  <c r="H90" i="11" a="1"/>
  <c r="H90" i="11" s="1"/>
  <c r="L91" i="11" l="1"/>
  <c r="H91" i="11" a="1"/>
  <c r="H91" i="11" s="1"/>
  <c r="E91" i="11"/>
  <c r="F91" i="11"/>
  <c r="I91" i="11"/>
  <c r="G91" i="11" a="1"/>
  <c r="G91" i="11" s="1"/>
  <c r="C90" i="11"/>
  <c r="B91" i="11" s="1"/>
  <c r="D90" i="11"/>
  <c r="C91" i="11" l="1"/>
  <c r="B92" i="11" s="1"/>
  <c r="G92" i="11" a="1"/>
  <c r="G92" i="11" s="1"/>
  <c r="F92" i="11"/>
  <c r="L92" i="11"/>
  <c r="D91" i="11"/>
  <c r="H92" i="11" a="1"/>
  <c r="H92" i="11" s="1"/>
  <c r="E92" i="11"/>
  <c r="I92" i="11"/>
  <c r="G93" i="11" l="1" a="1"/>
  <c r="G93" i="11" s="1"/>
  <c r="L93" i="11"/>
  <c r="I93" i="11"/>
  <c r="H93" i="11" a="1"/>
  <c r="H93" i="11" s="1"/>
  <c r="D92" i="11"/>
  <c r="C92" i="11"/>
  <c r="B93" i="11" s="1"/>
  <c r="E93" i="11"/>
  <c r="F93" i="11"/>
  <c r="L94" i="11" l="1"/>
  <c r="F94" i="11"/>
  <c r="C93" i="11"/>
  <c r="B94" i="11" s="1"/>
  <c r="I94" i="11"/>
  <c r="G94" i="11" a="1"/>
  <c r="G94" i="11" s="1"/>
  <c r="D93" i="11"/>
  <c r="H94" i="11" a="1"/>
  <c r="H94" i="11" s="1"/>
  <c r="E94" i="11"/>
  <c r="I95" i="11" l="1"/>
  <c r="C94" i="11"/>
  <c r="B95" i="11" s="1"/>
  <c r="D94" i="11"/>
  <c r="H95" i="11" a="1"/>
  <c r="H95" i="11" s="1"/>
  <c r="F95" i="11"/>
  <c r="G95" i="11" a="1"/>
  <c r="G95" i="11" s="1"/>
  <c r="L95" i="11"/>
  <c r="E95" i="11"/>
  <c r="I96" i="11" l="1"/>
  <c r="L96" i="11"/>
  <c r="H96" i="11" a="1"/>
  <c r="H96" i="11" s="1"/>
  <c r="E96" i="11"/>
  <c r="F96" i="11"/>
  <c r="C95" i="11"/>
  <c r="B96" i="11" s="1"/>
  <c r="D95" i="11"/>
  <c r="G96" i="11" a="1"/>
  <c r="G96" i="11" s="1"/>
  <c r="E97" i="11" l="1"/>
  <c r="F97" i="11"/>
  <c r="D96" i="11"/>
  <c r="L97" i="11"/>
  <c r="C96" i="11"/>
  <c r="B97" i="11" s="1"/>
  <c r="G97" i="11" a="1"/>
  <c r="G97" i="11" s="1"/>
  <c r="I97" i="11"/>
  <c r="H97" i="11" a="1"/>
  <c r="H97" i="11" s="1"/>
  <c r="G98" i="11" l="1" a="1"/>
  <c r="G98" i="11" s="1"/>
  <c r="D97" i="11"/>
  <c r="H98" i="11" a="1"/>
  <c r="H98" i="11" s="1"/>
  <c r="E98" i="11"/>
  <c r="C97" i="11"/>
  <c r="B98" i="11" s="1"/>
  <c r="I98" i="11"/>
  <c r="L98" i="11"/>
  <c r="F98" i="11"/>
  <c r="E99" i="11" l="1"/>
  <c r="F99" i="11"/>
  <c r="C98" i="11"/>
  <c r="B99" i="11" s="1"/>
  <c r="G99" i="11" a="1"/>
  <c r="G99" i="11" s="1"/>
  <c r="H99" i="11" a="1"/>
  <c r="H99" i="11" s="1"/>
  <c r="L99" i="11"/>
  <c r="D98" i="11"/>
  <c r="I99" i="11"/>
  <c r="I100" i="11" l="1"/>
  <c r="D99" i="11"/>
  <c r="F100" i="11"/>
  <c r="L100" i="11"/>
  <c r="E100" i="11"/>
  <c r="G100" i="11" a="1"/>
  <c r="G100" i="11" s="1"/>
  <c r="C99" i="11"/>
  <c r="B100" i="11" s="1"/>
  <c r="H100" i="11" a="1"/>
  <c r="H100" i="11" s="1"/>
  <c r="C100" i="11" l="1"/>
  <c r="B101" i="11" s="1"/>
  <c r="I101" i="11"/>
  <c r="H101" i="11" a="1"/>
  <c r="H101" i="11" s="1"/>
  <c r="D100" i="11"/>
  <c r="G101" i="11" a="1"/>
  <c r="G101" i="11" s="1"/>
  <c r="L101" i="11"/>
  <c r="F101" i="11"/>
  <c r="E101" i="11"/>
  <c r="I102" i="11" l="1"/>
  <c r="C101" i="11"/>
  <c r="B102" i="11" s="1"/>
  <c r="E102" i="11"/>
  <c r="F102" i="11"/>
  <c r="D101" i="11"/>
  <c r="L102" i="11"/>
  <c r="G102" i="11" a="1"/>
  <c r="G102" i="11" s="1"/>
  <c r="H102" i="11" a="1"/>
  <c r="H102" i="11" s="1"/>
  <c r="L103" i="11" l="1"/>
  <c r="G103" i="11" a="1"/>
  <c r="G103" i="11" s="1"/>
  <c r="C102" i="11"/>
  <c r="B103" i="11" s="1"/>
  <c r="H103" i="11" a="1"/>
  <c r="H103" i="11" s="1"/>
  <c r="I103" i="11"/>
  <c r="E103" i="11"/>
  <c r="D102" i="11"/>
  <c r="F103" i="11"/>
  <c r="L104" i="11" l="1"/>
  <c r="E104" i="11"/>
  <c r="H104" i="11" a="1"/>
  <c r="H104" i="11" s="1"/>
  <c r="F104" i="11"/>
  <c r="G104" i="11" a="1"/>
  <c r="G104" i="11" s="1"/>
  <c r="I104" i="11"/>
  <c r="C103" i="11"/>
  <c r="B104" i="11" s="1"/>
  <c r="D103" i="11"/>
  <c r="L105" i="11" l="1"/>
  <c r="I105" i="11"/>
  <c r="F105" i="11"/>
  <c r="D104" i="11"/>
  <c r="H105" i="11" a="1"/>
  <c r="H105" i="11" s="1"/>
  <c r="G105" i="11" a="1"/>
  <c r="G105" i="11" s="1"/>
  <c r="C104" i="11"/>
  <c r="B105" i="11" s="1"/>
  <c r="E105" i="11"/>
  <c r="I106" i="11" l="1"/>
  <c r="C105" i="11"/>
  <c r="B106" i="11" s="1"/>
  <c r="H106" i="11" a="1"/>
  <c r="H106" i="11" s="1"/>
  <c r="E106" i="11"/>
  <c r="G106" i="11" a="1"/>
  <c r="G106" i="11" s="1"/>
  <c r="D105" i="11"/>
  <c r="L106" i="11"/>
  <c r="F106" i="11"/>
  <c r="L107" i="11" l="1"/>
  <c r="I107" i="11"/>
  <c r="D106" i="11"/>
  <c r="H107" i="11" a="1"/>
  <c r="H107" i="11" s="1"/>
  <c r="G107" i="11" a="1"/>
  <c r="G107" i="11" s="1"/>
  <c r="F107" i="11"/>
  <c r="E107" i="11"/>
  <c r="C106" i="11"/>
  <c r="B107" i="11" s="1"/>
  <c r="H108" i="11" l="1" a="1"/>
  <c r="H108" i="11" s="1"/>
  <c r="D107" i="11"/>
  <c r="G108" i="11" a="1"/>
  <c r="G108" i="11" s="1"/>
  <c r="F108" i="11"/>
  <c r="I108" i="11"/>
  <c r="C107" i="11"/>
  <c r="B108" i="11" s="1"/>
  <c r="L108" i="11"/>
  <c r="E108" i="11"/>
  <c r="C108" i="11" l="1"/>
  <c r="B109" i="11" s="1"/>
  <c r="I109" i="11"/>
  <c r="D108" i="11"/>
  <c r="H109" i="11" a="1"/>
  <c r="H109" i="11" s="1"/>
  <c r="E109" i="11"/>
  <c r="L109" i="11"/>
  <c r="F109" i="11"/>
  <c r="G109" i="11" a="1"/>
  <c r="G109" i="11" s="1"/>
  <c r="E110" i="11" l="1"/>
  <c r="C109" i="11"/>
  <c r="B110" i="11" s="1"/>
  <c r="F110" i="11"/>
  <c r="D109" i="11"/>
  <c r="H110" i="11" a="1"/>
  <c r="H110" i="11" s="1"/>
  <c r="G110" i="11" a="1"/>
  <c r="G110" i="11" s="1"/>
  <c r="L110" i="11"/>
  <c r="I110" i="11"/>
  <c r="G111" i="11" l="1" a="1"/>
  <c r="G111" i="11" s="1"/>
  <c r="C110" i="11"/>
  <c r="B111" i="11" s="1"/>
  <c r="L111" i="11"/>
  <c r="F111" i="11"/>
  <c r="I111" i="11"/>
  <c r="D110" i="11"/>
  <c r="H111" i="11" a="1"/>
  <c r="H111" i="11" s="1"/>
  <c r="E111" i="11"/>
  <c r="E112" i="11" l="1"/>
  <c r="D111" i="11"/>
  <c r="L112" i="11"/>
  <c r="I112" i="11"/>
  <c r="F112" i="11"/>
  <c r="C111" i="11"/>
  <c r="B112" i="11" s="1"/>
  <c r="H112" i="11" a="1"/>
  <c r="H112" i="11" s="1"/>
  <c r="G112" i="11" a="1"/>
  <c r="G112" i="11" s="1"/>
  <c r="G113" i="11" l="1" a="1"/>
  <c r="G113" i="11" s="1"/>
  <c r="C112" i="11"/>
  <c r="B113" i="11" s="1"/>
  <c r="H113" i="11" a="1"/>
  <c r="H113" i="11" s="1"/>
  <c r="L113" i="11"/>
  <c r="F113" i="11"/>
  <c r="I113" i="11"/>
  <c r="D112" i="11"/>
  <c r="E113" i="11"/>
  <c r="E114" i="11" l="1"/>
  <c r="C113" i="11"/>
  <c r="B114" i="11" s="1"/>
  <c r="H114" i="11" a="1"/>
  <c r="H114" i="11" s="1"/>
  <c r="G114" i="11" a="1"/>
  <c r="G114" i="11" s="1"/>
  <c r="L114" i="11"/>
  <c r="I114" i="11"/>
  <c r="F114" i="11"/>
  <c r="D113" i="11"/>
  <c r="G115" i="11" l="1" a="1"/>
  <c r="G115" i="11" s="1"/>
  <c r="D114" i="11"/>
  <c r="I115" i="11"/>
  <c r="C114" i="11"/>
  <c r="B115" i="11" s="1"/>
  <c r="H115" i="11" a="1"/>
  <c r="H115" i="11" s="1"/>
  <c r="E115" i="11"/>
  <c r="L115" i="11"/>
  <c r="F115" i="11"/>
  <c r="E116" i="11" l="1"/>
  <c r="C115" i="11"/>
  <c r="B116" i="11" s="1"/>
  <c r="L116" i="11"/>
  <c r="I116" i="11"/>
  <c r="F116" i="11"/>
  <c r="D115" i="11"/>
  <c r="H116" i="11" a="1"/>
  <c r="H116" i="11" s="1"/>
  <c r="G116" i="11" a="1"/>
  <c r="G116" i="11" s="1"/>
  <c r="G117" i="11" l="1" a="1"/>
  <c r="G117" i="11" s="1"/>
  <c r="D116" i="11"/>
  <c r="L117" i="11"/>
  <c r="F117" i="11"/>
  <c r="I117" i="11"/>
  <c r="C116" i="11"/>
  <c r="B117" i="11" s="1"/>
  <c r="H117" i="11" a="1"/>
  <c r="H117" i="11" s="1"/>
  <c r="E117" i="11"/>
  <c r="E118" i="11" l="1"/>
  <c r="C117" i="11"/>
  <c r="B118" i="11" s="1"/>
  <c r="H118" i="11" a="1"/>
  <c r="H118" i="11" s="1"/>
  <c r="G118" i="11" a="1"/>
  <c r="G118" i="11" s="1"/>
  <c r="L118" i="11"/>
  <c r="I118" i="11"/>
  <c r="F118" i="11"/>
  <c r="D117" i="11"/>
  <c r="G119" i="11" l="1" a="1"/>
  <c r="G119" i="11" s="1"/>
  <c r="C118" i="11"/>
  <c r="B119" i="11" s="1"/>
  <c r="I119" i="11"/>
  <c r="D118" i="11"/>
  <c r="H119" i="11" a="1"/>
  <c r="H119" i="11" s="1"/>
  <c r="E119" i="11"/>
  <c r="L119" i="11"/>
  <c r="F119" i="11"/>
  <c r="H120" i="11" l="1" a="1"/>
  <c r="H120" i="11" s="1"/>
  <c r="G120" i="11" a="1"/>
  <c r="G120" i="11" s="1"/>
  <c r="I120" i="11"/>
  <c r="D119" i="11"/>
  <c r="E120" i="11"/>
  <c r="L120" i="11"/>
  <c r="C119" i="11"/>
  <c r="B120" i="11" s="1"/>
  <c r="F120" i="11"/>
  <c r="G121" i="11" l="1" a="1"/>
  <c r="G121" i="11" s="1"/>
  <c r="E121" i="11"/>
  <c r="F121" i="11"/>
  <c r="I121" i="11"/>
  <c r="L121" i="11"/>
  <c r="D120" i="11"/>
  <c r="H121" i="11" a="1"/>
  <c r="H121" i="11" s="1"/>
  <c r="C120" i="11"/>
  <c r="B121" i="11" s="1"/>
  <c r="F122" i="11" l="1"/>
  <c r="E122" i="11"/>
  <c r="I122" i="11"/>
  <c r="G122" i="11" a="1"/>
  <c r="G122" i="11" s="1"/>
  <c r="H122" i="11" a="1"/>
  <c r="H122" i="11" s="1"/>
  <c r="D121" i="11"/>
  <c r="C121" i="11"/>
  <c r="B122" i="11" s="1"/>
  <c r="L122" i="11"/>
  <c r="E123" i="11" l="1"/>
  <c r="F123" i="11"/>
  <c r="H123" i="11" a="1"/>
  <c r="H123" i="11" s="1"/>
  <c r="G123" i="11" a="1"/>
  <c r="G123" i="11" s="1"/>
  <c r="L123" i="11"/>
  <c r="D122" i="11"/>
  <c r="I123" i="11"/>
  <c r="C122" i="11"/>
  <c r="B123" i="11" s="1"/>
  <c r="H124" i="11" l="1" a="1"/>
  <c r="H124" i="11" s="1"/>
  <c r="E124" i="11"/>
  <c r="F124" i="11"/>
  <c r="I124" i="11"/>
  <c r="G124" i="11" a="1"/>
  <c r="G124" i="11" s="1"/>
  <c r="D123" i="11"/>
  <c r="L124" i="11"/>
  <c r="C123" i="11"/>
  <c r="B124" i="11" s="1"/>
  <c r="G125" i="11" l="1" a="1"/>
  <c r="G125" i="11" s="1"/>
  <c r="I125" i="11"/>
  <c r="L125" i="11"/>
  <c r="F125" i="11"/>
  <c r="H125" i="11" a="1"/>
  <c r="H125" i="11" s="1"/>
  <c r="D124" i="11"/>
  <c r="E125" i="11"/>
  <c r="C124" i="11"/>
  <c r="B125" i="11" s="1"/>
  <c r="F126" i="11" l="1"/>
  <c r="H126" i="11" a="1"/>
  <c r="H126" i="11" s="1"/>
  <c r="I126" i="11"/>
  <c r="L126" i="11"/>
  <c r="E126" i="11"/>
  <c r="C125" i="11"/>
  <c r="B126" i="11" s="1"/>
  <c r="G126" i="11" a="1"/>
  <c r="G126" i="11" s="1"/>
  <c r="D125" i="11"/>
  <c r="H127" i="11" l="1" a="1"/>
  <c r="H127" i="11" s="1"/>
  <c r="I127" i="11"/>
  <c r="F127" i="11"/>
  <c r="L127" i="11"/>
  <c r="D126" i="11"/>
  <c r="C126" i="11"/>
  <c r="B127" i="11" s="1"/>
  <c r="E127" i="11"/>
  <c r="G127" i="11" a="1"/>
  <c r="G127" i="11" s="1"/>
  <c r="G128" i="11" l="1" a="1"/>
  <c r="G128" i="11" s="1"/>
  <c r="F128" i="11"/>
  <c r="L128" i="11"/>
  <c r="C127" i="11"/>
  <c r="B128" i="11" s="1"/>
  <c r="E128" i="11"/>
  <c r="D127" i="11"/>
  <c r="H128" i="11" a="1"/>
  <c r="H128" i="11" s="1"/>
  <c r="I128" i="11"/>
  <c r="H129" i="11" l="1" a="1"/>
  <c r="H129" i="11" s="1"/>
  <c r="L129" i="11"/>
  <c r="I129" i="11"/>
  <c r="C128" i="11"/>
  <c r="B129" i="11" s="1"/>
  <c r="G129" i="11" a="1"/>
  <c r="G129" i="11" s="1"/>
  <c r="F129" i="11"/>
  <c r="E129" i="11"/>
  <c r="D128" i="11"/>
  <c r="F130" i="11" l="1"/>
  <c r="H130" i="11" a="1"/>
  <c r="H130" i="11" s="1"/>
  <c r="I130" i="11"/>
  <c r="L130" i="11"/>
  <c r="E130" i="11"/>
  <c r="D129" i="11"/>
  <c r="G130" i="11" a="1"/>
  <c r="G130" i="11" s="1"/>
  <c r="C129" i="11"/>
  <c r="B130" i="11" s="1"/>
  <c r="E131" i="11" l="1"/>
  <c r="I131" i="11"/>
  <c r="L131" i="11"/>
  <c r="C130" i="11"/>
  <c r="B131" i="11" s="1"/>
  <c r="D130" i="11"/>
  <c r="H131" i="11" a="1"/>
  <c r="H131" i="11" s="1"/>
  <c r="G131" i="11" a="1"/>
  <c r="G131" i="11" s="1"/>
  <c r="F131" i="11"/>
  <c r="H132" i="11" l="1" a="1"/>
  <c r="H132" i="11" s="1"/>
  <c r="G132" i="11" a="1"/>
  <c r="G132" i="11" s="1"/>
  <c r="E132" i="11"/>
  <c r="L132" i="11"/>
  <c r="I132" i="11"/>
  <c r="D131" i="11"/>
  <c r="F132" i="11"/>
  <c r="C131" i="11"/>
  <c r="B132" i="11" s="1"/>
  <c r="E133" i="11" l="1"/>
  <c r="H133" i="11" a="1"/>
  <c r="H133" i="11" s="1"/>
  <c r="I133" i="11"/>
  <c r="D132" i="11"/>
  <c r="F133" i="11"/>
  <c r="C132" i="11"/>
  <c r="B133" i="11" s="1"/>
  <c r="G133" i="11" a="1"/>
  <c r="G133" i="11" s="1"/>
  <c r="L133" i="11"/>
  <c r="F134" i="11" l="1"/>
  <c r="I134" i="11"/>
  <c r="E134" i="11"/>
  <c r="D133" i="11"/>
  <c r="C133" i="11"/>
  <c r="B134" i="11" s="1"/>
  <c r="G134" i="11" a="1"/>
  <c r="G134" i="11" s="1"/>
  <c r="L134" i="11"/>
  <c r="H134" i="11" a="1"/>
  <c r="H134" i="11" s="1"/>
  <c r="E135" i="11" l="1"/>
  <c r="D134" i="11"/>
  <c r="G135" i="11" a="1"/>
  <c r="G135" i="11" s="1"/>
  <c r="F135" i="11"/>
  <c r="I135" i="11"/>
  <c r="L135" i="11"/>
  <c r="C134" i="11"/>
  <c r="B135" i="11" s="1"/>
  <c r="H135" i="11" a="1"/>
  <c r="H135" i="11" s="1"/>
  <c r="E136" i="11" l="1"/>
  <c r="L136" i="11"/>
  <c r="I136" i="11"/>
  <c r="H136" i="11" a="1"/>
  <c r="H136" i="11" s="1"/>
  <c r="D135" i="11"/>
  <c r="G136" i="11" a="1"/>
  <c r="G136" i="11" s="1"/>
  <c r="C135" i="11"/>
  <c r="B136" i="11" s="1"/>
  <c r="F136" i="11"/>
  <c r="I137" i="11" l="1"/>
  <c r="L137" i="11"/>
  <c r="G137" i="11" a="1"/>
  <c r="G137" i="11" s="1"/>
  <c r="C136" i="11"/>
  <c r="B137" i="11" s="1"/>
  <c r="E137" i="11"/>
  <c r="H137" i="11" a="1"/>
  <c r="H137" i="11" s="1"/>
  <c r="F137" i="11"/>
  <c r="D136" i="11"/>
  <c r="L138" i="11" l="1"/>
  <c r="I138" i="11"/>
  <c r="H138" i="11" a="1"/>
  <c r="H138" i="11" s="1"/>
  <c r="G138" i="11" a="1"/>
  <c r="G138" i="11" s="1"/>
  <c r="D137" i="11"/>
  <c r="E138" i="11"/>
  <c r="F138" i="11"/>
  <c r="C137" i="11"/>
  <c r="B138" i="11" s="1"/>
  <c r="I139" i="11" l="1"/>
  <c r="H139" i="11" a="1"/>
  <c r="H139" i="11" s="1"/>
  <c r="G139" i="11" a="1"/>
  <c r="G139" i="11" s="1"/>
  <c r="L139" i="11"/>
  <c r="C138" i="11"/>
  <c r="B139" i="11" s="1"/>
  <c r="E139" i="11"/>
  <c r="F139" i="11"/>
  <c r="D138" i="11"/>
  <c r="E140" i="11" l="1"/>
  <c r="F140" i="11"/>
  <c r="I140" i="11"/>
  <c r="H140" i="11" a="1"/>
  <c r="H140" i="11" s="1"/>
  <c r="D139" i="11"/>
  <c r="L140" i="11"/>
  <c r="C139" i="11"/>
  <c r="B140" i="11" s="1"/>
  <c r="G140" i="11" a="1"/>
  <c r="G140" i="11" s="1"/>
  <c r="E141" i="11" l="1"/>
  <c r="F141" i="11"/>
  <c r="H141" i="11" a="1"/>
  <c r="H141" i="11" s="1"/>
  <c r="G141" i="11" a="1"/>
  <c r="G141" i="11" s="1"/>
  <c r="I141" i="11"/>
  <c r="D140" i="11"/>
  <c r="L141" i="11"/>
  <c r="C140" i="11"/>
  <c r="B141" i="11" s="1"/>
  <c r="E142" i="11" l="1"/>
  <c r="F142" i="11"/>
  <c r="L142" i="11"/>
  <c r="I142" i="11"/>
  <c r="H142" i="11" a="1"/>
  <c r="H142" i="11" s="1"/>
  <c r="G142" i="11" a="1"/>
  <c r="G142" i="11" s="1"/>
  <c r="D141" i="11"/>
  <c r="C141" i="11"/>
  <c r="B142" i="11" s="1"/>
  <c r="I143" i="11" l="1"/>
  <c r="H143" i="11" a="1"/>
  <c r="H143" i="11" s="1"/>
  <c r="G143" i="11" a="1"/>
  <c r="G143" i="11" s="1"/>
  <c r="D142" i="11"/>
  <c r="E143" i="11"/>
  <c r="L143" i="11"/>
  <c r="C142" i="11"/>
  <c r="B143" i="11" s="1"/>
  <c r="F143" i="11"/>
  <c r="E144" i="11" l="1"/>
  <c r="F144" i="11"/>
  <c r="G144" i="11" a="1"/>
  <c r="G144" i="11" s="1"/>
  <c r="D143" i="11"/>
  <c r="L144" i="11"/>
  <c r="C143" i="11"/>
  <c r="B144" i="11" s="1"/>
  <c r="I144" i="11"/>
  <c r="H144" i="11" a="1"/>
  <c r="H144" i="11" s="1"/>
  <c r="E145" i="11" l="1"/>
  <c r="F145" i="11"/>
  <c r="L145" i="11"/>
  <c r="D144" i="11"/>
  <c r="I145" i="11"/>
  <c r="H145" i="11" a="1"/>
  <c r="H145" i="11" s="1"/>
  <c r="G145" i="11" a="1"/>
  <c r="G145" i="11" s="1"/>
  <c r="C144" i="11"/>
  <c r="B145" i="11" s="1"/>
  <c r="E146" i="11" l="1"/>
  <c r="F146" i="11"/>
  <c r="I146" i="11"/>
  <c r="H146" i="11" a="1"/>
  <c r="H146" i="11" s="1"/>
  <c r="C145" i="11"/>
  <c r="B146" i="11" s="1"/>
  <c r="G146" i="11" a="1"/>
  <c r="G146" i="11" s="1"/>
  <c r="L146" i="11"/>
  <c r="D145" i="11"/>
  <c r="E147" i="11" l="1"/>
  <c r="F147" i="11"/>
  <c r="H147" i="11" a="1"/>
  <c r="H147" i="11" s="1"/>
  <c r="G147" i="11" a="1"/>
  <c r="G147" i="11" s="1"/>
  <c r="D146" i="11"/>
  <c r="I147" i="11"/>
  <c r="L147" i="11"/>
  <c r="C146" i="11"/>
  <c r="B147" i="11" s="1"/>
  <c r="E148" i="11" l="1"/>
  <c r="F148" i="11"/>
  <c r="I148" i="11"/>
  <c r="H148" i="11" a="1"/>
  <c r="H148" i="11" s="1"/>
  <c r="D147" i="11"/>
  <c r="G148" i="11" a="1"/>
  <c r="G148" i="11" s="1"/>
  <c r="L148" i="11"/>
  <c r="C147" i="11"/>
  <c r="B148" i="11" s="1"/>
  <c r="E149" i="11" l="1"/>
  <c r="F149" i="11"/>
  <c r="I149" i="11"/>
  <c r="H149" i="11" a="1"/>
  <c r="H149" i="11" s="1"/>
  <c r="L149" i="11"/>
  <c r="C148" i="11"/>
  <c r="B149" i="11" s="1"/>
  <c r="G149" i="11" a="1"/>
  <c r="G149" i="11" s="1"/>
  <c r="D148" i="11"/>
  <c r="E150" i="11" l="1"/>
  <c r="F150" i="11"/>
  <c r="I150" i="11"/>
  <c r="H150" i="11" a="1"/>
  <c r="H150" i="11" s="1"/>
  <c r="C149" i="11"/>
  <c r="B150" i="11" s="1"/>
  <c r="D149" i="11"/>
  <c r="G150" i="11" a="1"/>
  <c r="G150" i="11" s="1"/>
  <c r="L150" i="11"/>
  <c r="E151" i="11" l="1"/>
  <c r="F151" i="11"/>
  <c r="I151" i="11"/>
  <c r="G151" i="11" a="1"/>
  <c r="G151" i="11" s="1"/>
  <c r="D150" i="11"/>
  <c r="L151" i="11"/>
  <c r="C150" i="11"/>
  <c r="B151" i="11" s="1"/>
  <c r="H151" i="11" a="1"/>
  <c r="H151" i="11" s="1"/>
  <c r="G152" i="11" l="1" a="1"/>
  <c r="G152" i="11" s="1"/>
  <c r="C151" i="11"/>
  <c r="B152" i="11" s="1"/>
  <c r="I152" i="11"/>
  <c r="L152" i="11"/>
  <c r="D151" i="11"/>
  <c r="E152" i="11"/>
  <c r="F152" i="11"/>
  <c r="H152" i="11" a="1"/>
  <c r="H152" i="11" s="1"/>
  <c r="E153" i="11" l="1"/>
  <c r="F153" i="11"/>
  <c r="H153" i="11" a="1"/>
  <c r="H153" i="11" s="1"/>
  <c r="G153" i="11" a="1"/>
  <c r="G153" i="11" s="1"/>
  <c r="L153" i="11"/>
  <c r="C152" i="11"/>
  <c r="B153" i="11" s="1"/>
  <c r="I153" i="11"/>
  <c r="D152" i="11"/>
  <c r="I154" i="11" l="1"/>
  <c r="H154" i="11" a="1"/>
  <c r="H154" i="11" s="1"/>
  <c r="C153" i="11"/>
  <c r="B154" i="11" s="1"/>
  <c r="L154" i="11"/>
  <c r="D153" i="11"/>
  <c r="E154" i="11"/>
  <c r="F154" i="11"/>
  <c r="G154" i="11" a="1"/>
  <c r="G154" i="11" s="1"/>
  <c r="E155" i="11" l="1"/>
  <c r="F155" i="11"/>
  <c r="I155" i="11"/>
  <c r="H155" i="11" a="1"/>
  <c r="H155" i="11" s="1"/>
  <c r="G155" i="11" a="1"/>
  <c r="G155" i="11" s="1"/>
  <c r="D154" i="11"/>
  <c r="L155" i="11"/>
  <c r="C154" i="11"/>
  <c r="B155" i="11" s="1"/>
  <c r="E156" i="11" l="1"/>
  <c r="F156" i="11"/>
  <c r="D155" i="11"/>
  <c r="L156" i="11"/>
  <c r="C155" i="11"/>
  <c r="B156" i="11" s="1"/>
  <c r="I156" i="11"/>
  <c r="H156" i="11" a="1"/>
  <c r="H156" i="11" s="1"/>
  <c r="G156" i="11" a="1"/>
  <c r="G156" i="11" s="1"/>
  <c r="E157" i="11" l="1"/>
  <c r="F157" i="11"/>
  <c r="H157" i="11" a="1"/>
  <c r="H157" i="11" s="1"/>
  <c r="L157" i="11"/>
  <c r="I157" i="11"/>
  <c r="G157" i="11" a="1"/>
  <c r="G157" i="11" s="1"/>
  <c r="D156" i="11"/>
  <c r="C156" i="11"/>
  <c r="B157" i="11" s="1"/>
  <c r="I158" i="11" l="1"/>
  <c r="H158" i="11" a="1"/>
  <c r="H158" i="11" s="1"/>
  <c r="G158" i="11" a="1"/>
  <c r="G158" i="11" s="1"/>
  <c r="L158" i="11"/>
  <c r="E158" i="11"/>
  <c r="C157" i="11"/>
  <c r="B158" i="11" s="1"/>
  <c r="D157" i="11"/>
  <c r="F158" i="11"/>
  <c r="E159" i="11" l="1"/>
  <c r="F159" i="11"/>
  <c r="I159" i="11"/>
  <c r="H159" i="11" a="1"/>
  <c r="H159" i="11" s="1"/>
  <c r="C158" i="11"/>
  <c r="B159" i="11" s="1"/>
  <c r="D158" i="11"/>
  <c r="G159" i="11" a="1"/>
  <c r="G159" i="11" s="1"/>
  <c r="L159" i="11"/>
  <c r="E160" i="11" l="1"/>
  <c r="F160" i="11"/>
  <c r="H160" i="11" a="1"/>
  <c r="H160" i="11" s="1"/>
  <c r="C159" i="11"/>
  <c r="B160" i="11" s="1"/>
  <c r="L160" i="11"/>
  <c r="I160" i="11"/>
  <c r="G160" i="11" a="1"/>
  <c r="G160" i="11" s="1"/>
  <c r="D159" i="11"/>
  <c r="E161" i="11" l="1"/>
  <c r="F161" i="11"/>
  <c r="I161" i="11"/>
  <c r="H161" i="11" a="1"/>
  <c r="H161" i="11" s="1"/>
  <c r="G161" i="11" a="1"/>
  <c r="G161" i="11" s="1"/>
  <c r="C160" i="11"/>
  <c r="B161" i="11" s="1"/>
  <c r="L161" i="11"/>
  <c r="D160" i="11"/>
  <c r="I162" i="11" l="1"/>
  <c r="H162" i="11" a="1"/>
  <c r="H162" i="11" s="1"/>
  <c r="G162" i="11" a="1"/>
  <c r="G162" i="11" s="1"/>
  <c r="C161" i="11"/>
  <c r="B162" i="11" s="1"/>
  <c r="D161" i="11"/>
  <c r="E162" i="11"/>
  <c r="L162" i="11"/>
  <c r="F162" i="11"/>
  <c r="E163" i="11" l="1"/>
  <c r="F163" i="11"/>
  <c r="I163" i="11"/>
  <c r="H163" i="11" a="1"/>
  <c r="H163" i="11" s="1"/>
  <c r="D162" i="11"/>
  <c r="C162" i="11"/>
  <c r="B163" i="11" s="1"/>
  <c r="G163" i="11" a="1"/>
  <c r="G163" i="11" s="1"/>
  <c r="L163" i="11"/>
  <c r="L164" i="11" l="1"/>
  <c r="D163" i="11"/>
  <c r="E164" i="11"/>
  <c r="F164" i="11"/>
  <c r="I164" i="11"/>
  <c r="H164" i="11" a="1"/>
  <c r="H164" i="11" s="1"/>
  <c r="G164" i="11" a="1"/>
  <c r="G164" i="11" s="1"/>
  <c r="C163" i="11"/>
  <c r="B164" i="11" s="1"/>
  <c r="E165" i="11" l="1"/>
  <c r="F165" i="11"/>
  <c r="I165" i="11"/>
  <c r="H165" i="11" a="1"/>
  <c r="H165" i="11" s="1"/>
  <c r="G165" i="11" a="1"/>
  <c r="G165" i="11" s="1"/>
  <c r="C164" i="11"/>
  <c r="B165" i="11" s="1"/>
  <c r="L165" i="11"/>
  <c r="D164" i="11"/>
  <c r="E166" i="11" l="1"/>
  <c r="F166" i="11"/>
  <c r="I166" i="11"/>
  <c r="G166" i="11" a="1"/>
  <c r="G166" i="11" s="1"/>
  <c r="C165" i="11"/>
  <c r="B166" i="11" s="1"/>
  <c r="L166" i="11"/>
  <c r="D165" i="11"/>
  <c r="H166" i="11" a="1"/>
  <c r="H166" i="11" s="1"/>
  <c r="E167" i="11" l="1"/>
  <c r="F167" i="11"/>
  <c r="I167" i="11"/>
  <c r="H167" i="11" a="1"/>
  <c r="H167" i="11" s="1"/>
  <c r="G167" i="11" a="1"/>
  <c r="G167" i="11" s="1"/>
  <c r="C166" i="11"/>
  <c r="B167" i="11" s="1"/>
  <c r="L167" i="11"/>
  <c r="D166" i="11"/>
  <c r="G168" i="11" l="1" a="1"/>
  <c r="G168" i="11" s="1"/>
  <c r="C167" i="11"/>
  <c r="B168" i="11" s="1"/>
  <c r="L168" i="11"/>
  <c r="D167" i="11"/>
  <c r="E168" i="11"/>
  <c r="F168" i="11"/>
  <c r="I168" i="11"/>
  <c r="H168" i="11" a="1"/>
  <c r="H168" i="11" s="1"/>
  <c r="E169" i="11" l="1"/>
  <c r="F169" i="11"/>
  <c r="I169" i="11"/>
  <c r="H169" i="11" a="1"/>
  <c r="H169" i="11" s="1"/>
  <c r="D168" i="11"/>
  <c r="G169" i="11" a="1"/>
  <c r="G169" i="11" s="1"/>
  <c r="L169" i="11"/>
  <c r="C168" i="11"/>
  <c r="B169" i="11" s="1"/>
  <c r="G170" i="11" l="1" a="1"/>
  <c r="G170" i="11" s="1"/>
  <c r="D169" i="11"/>
  <c r="F170" i="11"/>
  <c r="H170" i="11" a="1"/>
  <c r="H170" i="11" s="1"/>
  <c r="L170" i="11"/>
  <c r="C169" i="11"/>
  <c r="B170" i="11" s="1"/>
  <c r="E170" i="11"/>
  <c r="I170" i="11"/>
  <c r="E171" i="11" l="1"/>
  <c r="F171" i="11"/>
  <c r="I171" i="11"/>
  <c r="H171" i="11" a="1"/>
  <c r="H171" i="11" s="1"/>
  <c r="G171" i="11" a="1"/>
  <c r="G171" i="11" s="1"/>
  <c r="C170" i="11"/>
  <c r="B171" i="11" s="1"/>
  <c r="D170" i="11"/>
  <c r="L171" i="11"/>
  <c r="E172" i="11" l="1"/>
  <c r="F172" i="11"/>
  <c r="I172" i="11"/>
  <c r="H172" i="11" a="1"/>
  <c r="H172" i="11" s="1"/>
  <c r="D171" i="11"/>
  <c r="L172" i="11"/>
  <c r="G172" i="11" a="1"/>
  <c r="G172" i="11" s="1"/>
  <c r="C171" i="11"/>
  <c r="B172" i="11" s="1"/>
  <c r="I173" i="11" l="1"/>
  <c r="H173" i="11" a="1"/>
  <c r="H173" i="11" s="1"/>
  <c r="D172" i="11"/>
  <c r="F173" i="11"/>
  <c r="G173" i="11" a="1"/>
  <c r="G173" i="11" s="1"/>
  <c r="C172" i="11"/>
  <c r="B173" i="11" s="1"/>
  <c r="L173" i="11"/>
  <c r="E173" i="11"/>
  <c r="E174" i="11" l="1"/>
  <c r="F174" i="11"/>
  <c r="I174" i="11"/>
  <c r="G174" i="11" a="1"/>
  <c r="G174" i="11" s="1"/>
  <c r="L174" i="11"/>
  <c r="D173" i="11"/>
  <c r="H174" i="11" a="1"/>
  <c r="H174" i="11" s="1"/>
  <c r="C173" i="11"/>
  <c r="B174" i="11" s="1"/>
  <c r="E175" i="11" l="1"/>
  <c r="H175" i="11" a="1"/>
  <c r="H175" i="11" s="1"/>
  <c r="G175" i="11" a="1"/>
  <c r="G175" i="11" s="1"/>
  <c r="L175" i="11"/>
  <c r="D174" i="11"/>
  <c r="I175" i="11"/>
  <c r="F175" i="11"/>
  <c r="C174" i="11"/>
  <c r="B175" i="11" s="1"/>
  <c r="H176" i="11" s="1" a="1"/>
  <c r="H176" i="11" s="1"/>
  <c r="F176" i="11" l="1"/>
  <c r="C175" i="11"/>
  <c r="B176" i="11" s="1"/>
  <c r="I176" i="11"/>
  <c r="G176" i="11" a="1"/>
  <c r="G176" i="11" s="1"/>
  <c r="E176" i="11"/>
  <c r="D175" i="11"/>
  <c r="L176" i="11"/>
  <c r="G177" i="11" l="1" a="1"/>
  <c r="G177" i="11" s="1"/>
  <c r="E177" i="11"/>
  <c r="F177" i="11"/>
  <c r="L177" i="11"/>
  <c r="H177" i="11" a="1"/>
  <c r="H177" i="11" s="1"/>
  <c r="I177" i="11"/>
  <c r="D176" i="11"/>
  <c r="C176" i="11"/>
  <c r="B177" i="11" l="1"/>
  <c r="G178" i="11" l="1" a="1"/>
  <c r="G178" i="11" s="1"/>
  <c r="H178" i="11" a="1"/>
  <c r="H178" i="11" s="1"/>
  <c r="I178" i="11"/>
  <c r="E178" i="11"/>
  <c r="F178" i="11"/>
  <c r="L178" i="11"/>
  <c r="D177" i="11"/>
  <c r="C177" i="11"/>
  <c r="B178" i="11" l="1"/>
  <c r="G179" i="11" l="1" a="1"/>
  <c r="G179" i="11" s="1"/>
  <c r="E179" i="11"/>
  <c r="F179" i="11"/>
  <c r="L179" i="11"/>
  <c r="H179" i="11" a="1"/>
  <c r="H179" i="11" s="1"/>
  <c r="I179" i="11"/>
  <c r="D178" i="11"/>
  <c r="C178" i="11"/>
  <c r="B179" i="11" l="1"/>
  <c r="G180" i="11" l="1" a="1"/>
  <c r="G180" i="11" s="1"/>
  <c r="H180" i="11" a="1"/>
  <c r="H180" i="11" s="1"/>
  <c r="I180" i="11"/>
  <c r="E180" i="11"/>
  <c r="L180" i="11"/>
  <c r="F180" i="11"/>
  <c r="C179" i="11"/>
  <c r="D179" i="11"/>
  <c r="B180" i="11" l="1"/>
  <c r="G181" i="11" l="1" a="1"/>
  <c r="G181" i="11" s="1"/>
  <c r="E181" i="11"/>
  <c r="F181" i="11"/>
  <c r="L181" i="11"/>
  <c r="H181" i="11" a="1"/>
  <c r="H181" i="11" s="1"/>
  <c r="I181" i="11"/>
  <c r="D180" i="11"/>
  <c r="C180" i="11"/>
  <c r="B181" i="11" l="1"/>
  <c r="G182" i="11" l="1" a="1"/>
  <c r="G182" i="11" s="1"/>
  <c r="H182" i="11" a="1"/>
  <c r="H182" i="11" s="1"/>
  <c r="I182" i="11"/>
  <c r="E182" i="11"/>
  <c r="F182" i="11"/>
  <c r="L182" i="11"/>
  <c r="D181" i="11"/>
  <c r="C181" i="11"/>
  <c r="B182" i="11" l="1"/>
  <c r="G183" i="11" l="1" a="1"/>
  <c r="G183" i="11" s="1"/>
  <c r="E183" i="11"/>
  <c r="F183" i="11"/>
  <c r="L183" i="11"/>
  <c r="H183" i="11" a="1"/>
  <c r="H183" i="11" s="1"/>
  <c r="I183" i="11"/>
  <c r="D182" i="11"/>
  <c r="C182" i="11"/>
  <c r="B183" i="11" l="1"/>
  <c r="G184" i="11" l="1" a="1"/>
  <c r="G184" i="11" s="1"/>
  <c r="H184" i="11" a="1"/>
  <c r="H184" i="11" s="1"/>
  <c r="I184" i="11"/>
  <c r="E184" i="11"/>
  <c r="F184" i="11"/>
  <c r="L184" i="11"/>
  <c r="C183" i="11"/>
  <c r="D183" i="11"/>
  <c r="B184" i="11" l="1"/>
  <c r="G185" i="11" l="1" a="1"/>
  <c r="G185" i="11" s="1"/>
  <c r="E185" i="11"/>
  <c r="F185" i="11"/>
  <c r="L185" i="11"/>
  <c r="H185" i="11" a="1"/>
  <c r="H185" i="11" s="1"/>
  <c r="I185" i="11"/>
  <c r="D184" i="11"/>
  <c r="C184" i="11"/>
  <c r="B185" i="11" l="1"/>
  <c r="G186" i="11" l="1" a="1"/>
  <c r="G186" i="11" s="1"/>
  <c r="H186" i="11" a="1"/>
  <c r="H186" i="11" s="1"/>
  <c r="I186" i="11"/>
  <c r="E186" i="11"/>
  <c r="F186" i="11"/>
  <c r="L186" i="11"/>
  <c r="C185" i="11"/>
  <c r="D185" i="11"/>
  <c r="B186" i="11" l="1"/>
  <c r="G187" i="11" l="1" a="1"/>
  <c r="G187" i="11" s="1"/>
  <c r="E187" i="11"/>
  <c r="F187" i="11"/>
  <c r="L187" i="11"/>
  <c r="H187" i="11" a="1"/>
  <c r="H187" i="11" s="1"/>
  <c r="I187" i="11"/>
  <c r="C186" i="11"/>
  <c r="D186" i="11"/>
  <c r="B187" i="11" l="1"/>
  <c r="G188" i="11" l="1" a="1"/>
  <c r="G188" i="11" s="1"/>
  <c r="H188" i="11" a="1"/>
  <c r="H188" i="11" s="1"/>
  <c r="I188" i="11"/>
  <c r="E188" i="11"/>
  <c r="L188" i="11"/>
  <c r="F188" i="11"/>
  <c r="C187" i="11"/>
  <c r="D187" i="11"/>
  <c r="B188" i="11" l="1"/>
  <c r="G189" i="11" l="1" a="1"/>
  <c r="G189" i="11" s="1"/>
  <c r="E189" i="11"/>
  <c r="F189" i="11"/>
  <c r="L189" i="11"/>
  <c r="H189" i="11" a="1"/>
  <c r="H189" i="11" s="1"/>
  <c r="I189" i="11"/>
  <c r="D188" i="11"/>
  <c r="C188" i="11"/>
  <c r="B189" i="11" l="1"/>
  <c r="G190" i="11" l="1" a="1"/>
  <c r="G190" i="11" s="1"/>
  <c r="H190" i="11" a="1"/>
  <c r="H190" i="11" s="1"/>
  <c r="I190" i="11"/>
  <c r="E190" i="11"/>
  <c r="F190" i="11"/>
  <c r="L190" i="11"/>
  <c r="C189" i="11"/>
  <c r="D189" i="11"/>
  <c r="B190" i="11" l="1"/>
  <c r="G191" i="11" l="1" a="1"/>
  <c r="G191" i="11" s="1"/>
  <c r="E191" i="11"/>
  <c r="F191" i="11"/>
  <c r="L191" i="11"/>
  <c r="H191" i="11" a="1"/>
  <c r="H191" i="11" s="1"/>
  <c r="I191" i="11"/>
  <c r="C190" i="11"/>
  <c r="D190" i="11"/>
  <c r="B191" i="11" l="1"/>
  <c r="G192" i="11" l="1" a="1"/>
  <c r="G192" i="11" s="1"/>
  <c r="H192" i="11" a="1"/>
  <c r="H192" i="11" s="1"/>
  <c r="I192" i="11"/>
  <c r="E192" i="11"/>
  <c r="F192" i="11"/>
  <c r="L192" i="11"/>
  <c r="D191" i="11"/>
  <c r="C191" i="11"/>
  <c r="B192" i="11" l="1"/>
  <c r="G193" i="11" l="1" a="1"/>
  <c r="G193" i="11" s="1"/>
  <c r="E193" i="11"/>
  <c r="F193" i="11"/>
  <c r="L193" i="11"/>
  <c r="H193" i="11" a="1"/>
  <c r="H193" i="11" s="1"/>
  <c r="I193" i="11"/>
  <c r="C192" i="11"/>
  <c r="D192" i="11"/>
  <c r="B193" i="11" l="1"/>
  <c r="G194" i="11" l="1" a="1"/>
  <c r="G194" i="11" s="1"/>
  <c r="H194" i="11" a="1"/>
  <c r="H194" i="11" s="1"/>
  <c r="I194" i="11"/>
  <c r="E194" i="11"/>
  <c r="F194" i="11"/>
  <c r="L194" i="11"/>
  <c r="D193" i="11"/>
  <c r="C193" i="11"/>
  <c r="B194" i="11" l="1"/>
  <c r="G195" i="11" l="1" a="1"/>
  <c r="G195" i="11" s="1"/>
  <c r="E195" i="11"/>
  <c r="F195" i="11"/>
  <c r="L195" i="11"/>
  <c r="H195" i="11" a="1"/>
  <c r="H195" i="11" s="1"/>
  <c r="I195" i="11"/>
  <c r="C194" i="11"/>
  <c r="D194" i="11"/>
  <c r="B195" i="11" l="1"/>
  <c r="G196" i="11" l="1" a="1"/>
  <c r="G196" i="11" s="1"/>
  <c r="H196" i="11" a="1"/>
  <c r="H196" i="11" s="1"/>
  <c r="I196" i="11"/>
  <c r="E196" i="11"/>
  <c r="L196" i="11"/>
  <c r="F196" i="11"/>
  <c r="D195" i="11"/>
  <c r="C195" i="11"/>
  <c r="B196" i="11" l="1"/>
  <c r="G197" i="11" l="1" a="1"/>
  <c r="G197" i="11" s="1"/>
  <c r="E197" i="11"/>
  <c r="F197" i="11"/>
  <c r="L197" i="11"/>
  <c r="H197" i="11" a="1"/>
  <c r="H197" i="11" s="1"/>
  <c r="I197" i="11"/>
  <c r="D196" i="11"/>
  <c r="C196" i="11"/>
  <c r="B197" i="11" l="1"/>
  <c r="G198" i="11" l="1" a="1"/>
  <c r="G198" i="11" s="1"/>
  <c r="H198" i="11" a="1"/>
  <c r="H198" i="11" s="1"/>
  <c r="I198" i="11"/>
  <c r="E198" i="11"/>
  <c r="F198" i="11"/>
  <c r="L198" i="11"/>
  <c r="C197" i="11"/>
  <c r="D197" i="11"/>
  <c r="B198" i="11" l="1"/>
  <c r="G199" i="11" l="1" a="1"/>
  <c r="G199" i="11" s="1"/>
  <c r="E199" i="11"/>
  <c r="F199" i="11"/>
  <c r="L199" i="11"/>
  <c r="H199" i="11" a="1"/>
  <c r="H199" i="11" s="1"/>
  <c r="I199" i="11"/>
  <c r="C198" i="11"/>
  <c r="D198" i="11"/>
  <c r="B199" i="11" l="1"/>
  <c r="G200" i="11" l="1" a="1"/>
  <c r="G200" i="11" s="1"/>
  <c r="H200" i="11" a="1"/>
  <c r="H200" i="11" s="1"/>
  <c r="I200" i="11"/>
  <c r="E200" i="11"/>
  <c r="F200" i="11"/>
  <c r="L200" i="11"/>
  <c r="D199" i="11"/>
  <c r="C199" i="11"/>
  <c r="B200" i="11" l="1"/>
  <c r="G201" i="11" l="1" a="1"/>
  <c r="G201" i="11" s="1"/>
  <c r="E201" i="11"/>
  <c r="F201" i="11"/>
  <c r="L201" i="11"/>
  <c r="H201" i="11" a="1"/>
  <c r="H201" i="11" s="1"/>
  <c r="I201" i="11"/>
  <c r="D200" i="11"/>
  <c r="C200" i="11"/>
  <c r="B201" i="11" l="1"/>
  <c r="G202" i="11" l="1" a="1"/>
  <c r="G202" i="11" s="1"/>
  <c r="H202" i="11" a="1"/>
  <c r="H202" i="11" s="1"/>
  <c r="I202" i="11"/>
  <c r="E202" i="11"/>
  <c r="F202" i="11"/>
  <c r="L202" i="11"/>
  <c r="D201" i="11"/>
  <c r="C201" i="11"/>
  <c r="B202" i="11" l="1"/>
  <c r="G203" i="11" l="1" a="1"/>
  <c r="G203" i="11" s="1"/>
  <c r="E203" i="11"/>
  <c r="F203" i="11"/>
  <c r="L203" i="11"/>
  <c r="H203" i="11" a="1"/>
  <c r="H203" i="11" s="1"/>
  <c r="I203" i="11"/>
  <c r="D202" i="11"/>
  <c r="C202" i="11"/>
  <c r="B203" i="11" l="1"/>
  <c r="G204" i="11" l="1" a="1"/>
  <c r="G204" i="11" s="1"/>
  <c r="H204" i="11" a="1"/>
  <c r="H204" i="11" s="1"/>
  <c r="L204" i="11"/>
  <c r="E204" i="11"/>
  <c r="I204" i="11"/>
  <c r="F204" i="11"/>
  <c r="C203" i="11"/>
  <c r="D203" i="11"/>
  <c r="B204" i="11" l="1"/>
  <c r="G205" i="11" l="1" a="1"/>
  <c r="G205" i="11" s="1"/>
  <c r="H205" i="11" a="1"/>
  <c r="H205" i="11" s="1"/>
  <c r="L205" i="11"/>
  <c r="E205" i="11"/>
  <c r="I205" i="11"/>
  <c r="F205" i="11"/>
  <c r="D204" i="11"/>
  <c r="C204" i="11"/>
  <c r="B205" i="11" l="1"/>
  <c r="G206" i="11" l="1" a="1"/>
  <c r="G206" i="11" s="1"/>
  <c r="H206" i="11" a="1"/>
  <c r="H206" i="11" s="1"/>
  <c r="L206" i="11"/>
  <c r="E206" i="11"/>
  <c r="I206" i="11"/>
  <c r="F206" i="11"/>
  <c r="D205" i="11"/>
  <c r="C205" i="11"/>
  <c r="B206" i="11" l="1"/>
  <c r="G207" i="11" l="1" a="1"/>
  <c r="G207" i="11" s="1"/>
  <c r="H207" i="11" a="1"/>
  <c r="H207" i="11" s="1"/>
  <c r="L207" i="11"/>
  <c r="E207" i="11"/>
  <c r="I207" i="11"/>
  <c r="F207" i="11"/>
  <c r="D206" i="11"/>
  <c r="C206" i="11"/>
  <c r="B207" i="11" l="1"/>
  <c r="G208" i="11" l="1" a="1"/>
  <c r="G208" i="11" s="1"/>
  <c r="H208" i="11" a="1"/>
  <c r="H208" i="11" s="1"/>
  <c r="L208" i="11"/>
  <c r="E208" i="11"/>
  <c r="I208" i="11"/>
  <c r="F208" i="11"/>
  <c r="C207" i="11"/>
  <c r="D207" i="11"/>
  <c r="B208" i="11" l="1"/>
  <c r="G209" i="11" l="1" a="1"/>
  <c r="G209" i="11" s="1"/>
  <c r="H209" i="11" a="1"/>
  <c r="H209" i="11" s="1"/>
  <c r="L209" i="11"/>
  <c r="E209" i="11"/>
  <c r="I209" i="11"/>
  <c r="F209" i="11"/>
  <c r="D208" i="11"/>
  <c r="C208" i="11"/>
  <c r="B209" i="11" l="1"/>
  <c r="G210" i="11" l="1" a="1"/>
  <c r="G210" i="11" s="1"/>
  <c r="H210" i="11" a="1"/>
  <c r="H210" i="11" s="1"/>
  <c r="L210" i="11"/>
  <c r="E210" i="11"/>
  <c r="I210" i="11"/>
  <c r="F210" i="11"/>
  <c r="D209" i="11"/>
  <c r="C209" i="11"/>
  <c r="B210" i="11" l="1"/>
  <c r="G211" i="11" l="1" a="1"/>
  <c r="G211" i="11" s="1"/>
  <c r="H211" i="11" a="1"/>
  <c r="H211" i="11" s="1"/>
  <c r="L211" i="11"/>
  <c r="E211" i="11"/>
  <c r="I211" i="11"/>
  <c r="F211" i="11"/>
  <c r="C210" i="11"/>
  <c r="D210" i="11"/>
  <c r="B211" i="11" l="1"/>
  <c r="G212" i="11" l="1" a="1"/>
  <c r="G212" i="11" s="1"/>
  <c r="H212" i="11" a="1"/>
  <c r="H212" i="11" s="1"/>
  <c r="L212" i="11"/>
  <c r="E212" i="11"/>
  <c r="I212" i="11"/>
  <c r="F212" i="11"/>
  <c r="C211" i="11"/>
  <c r="D211" i="11"/>
  <c r="B212" i="11" l="1"/>
  <c r="G213" i="11" l="1" a="1"/>
  <c r="G213" i="11" s="1"/>
  <c r="H213" i="11" a="1"/>
  <c r="H213" i="11" s="1"/>
  <c r="L213" i="11"/>
  <c r="E213" i="11"/>
  <c r="I213" i="11"/>
  <c r="F213" i="11"/>
  <c r="D212" i="11"/>
  <c r="C212" i="11"/>
  <c r="B213" i="11" l="1"/>
  <c r="G214" i="11" l="1" a="1"/>
  <c r="G214" i="11" s="1"/>
  <c r="H214" i="11" a="1"/>
  <c r="H214" i="11" s="1"/>
  <c r="L214" i="11"/>
  <c r="E214" i="11"/>
  <c r="I214" i="11"/>
  <c r="F214" i="11"/>
  <c r="D213" i="11"/>
  <c r="C213" i="11"/>
  <c r="B214" i="11" l="1"/>
  <c r="G215" i="11" l="1" a="1"/>
  <c r="G215" i="11" s="1"/>
  <c r="H215" i="11" a="1"/>
  <c r="H215" i="11" s="1"/>
  <c r="L215" i="11"/>
  <c r="E215" i="11"/>
  <c r="I215" i="11"/>
  <c r="F215" i="11"/>
  <c r="C214" i="11"/>
  <c r="D214" i="11"/>
  <c r="B215" i="11" l="1"/>
  <c r="G216" i="11" l="1" a="1"/>
  <c r="G216" i="11" s="1"/>
  <c r="H216" i="11" a="1"/>
  <c r="H216" i="11" s="1"/>
  <c r="L216" i="11"/>
  <c r="E216" i="11"/>
  <c r="I216" i="11"/>
  <c r="F216" i="11"/>
  <c r="D215" i="11"/>
  <c r="C215" i="11"/>
  <c r="B216" i="11" l="1"/>
  <c r="G217" i="11" l="1" a="1"/>
  <c r="G217" i="11" s="1"/>
  <c r="H217" i="11" a="1"/>
  <c r="H217" i="11" s="1"/>
  <c r="L217" i="11"/>
  <c r="E217" i="11"/>
  <c r="I217" i="11"/>
  <c r="F217" i="11"/>
  <c r="C216" i="11"/>
  <c r="D216" i="11"/>
  <c r="B217" i="11" l="1"/>
  <c r="G218" i="11" l="1" a="1"/>
  <c r="G218" i="11" s="1"/>
  <c r="E218" i="11"/>
  <c r="H218" i="11" a="1"/>
  <c r="H218" i="11" s="1"/>
  <c r="L218" i="11"/>
  <c r="I218" i="11"/>
  <c r="F218" i="11"/>
  <c r="C217" i="11"/>
  <c r="D217" i="11"/>
  <c r="B218" i="11" l="1"/>
  <c r="F219" i="11" l="1"/>
  <c r="I219" i="11"/>
  <c r="G219" i="11" a="1"/>
  <c r="G219" i="11" s="1"/>
  <c r="H219" i="11" a="1"/>
  <c r="H219" i="11" s="1"/>
  <c r="E219" i="11"/>
  <c r="L219" i="11"/>
  <c r="C218" i="11"/>
  <c r="D218" i="11"/>
  <c r="B219" i="11" l="1"/>
  <c r="E220" i="11" l="1"/>
  <c r="H220" i="11" a="1"/>
  <c r="H220" i="11" s="1"/>
  <c r="L220" i="11"/>
  <c r="F220" i="11"/>
  <c r="I220" i="11"/>
  <c r="G220" i="11" a="1"/>
  <c r="G220" i="11" s="1"/>
  <c r="C219" i="11"/>
  <c r="D219" i="11"/>
  <c r="B220" i="11" l="1"/>
  <c r="H221" i="11" l="1" a="1"/>
  <c r="H221" i="11" s="1"/>
  <c r="E221" i="11"/>
  <c r="L221" i="11"/>
  <c r="F221" i="11"/>
  <c r="I221" i="11"/>
  <c r="G221" i="11" a="1"/>
  <c r="G221" i="11" s="1"/>
  <c r="C220" i="11"/>
  <c r="D220" i="11"/>
  <c r="B221" i="11" l="1"/>
  <c r="G222" i="11" l="1" a="1"/>
  <c r="G222" i="11" s="1"/>
  <c r="E222" i="11"/>
  <c r="H222" i="11" a="1"/>
  <c r="H222" i="11" s="1"/>
  <c r="L222" i="11"/>
  <c r="F222" i="11"/>
  <c r="I222" i="11"/>
  <c r="D221" i="11"/>
  <c r="C221" i="11"/>
  <c r="B222" i="11" l="1"/>
  <c r="F223" i="11" l="1"/>
  <c r="I223" i="11"/>
  <c r="G223" i="11" a="1"/>
  <c r="G223" i="11" s="1"/>
  <c r="H223" i="11" a="1"/>
  <c r="H223" i="11" s="1"/>
  <c r="L223" i="11"/>
  <c r="E223" i="11"/>
  <c r="D222" i="11"/>
  <c r="C222" i="11"/>
  <c r="B223" i="11" l="1"/>
  <c r="E224" i="11" l="1"/>
  <c r="H224" i="11" a="1"/>
  <c r="H224" i="11" s="1"/>
  <c r="L224" i="11"/>
  <c r="F224" i="11"/>
  <c r="I224" i="11"/>
  <c r="G224" i="11" a="1"/>
  <c r="G224" i="11" s="1"/>
  <c r="D223" i="11"/>
  <c r="C223" i="11"/>
  <c r="B224" i="11" l="1"/>
  <c r="H225" i="11" l="1" a="1"/>
  <c r="H225" i="11" s="1"/>
  <c r="E225" i="11"/>
  <c r="L225" i="11"/>
  <c r="F225" i="11"/>
  <c r="I225" i="11"/>
  <c r="G225" i="11" a="1"/>
  <c r="G225" i="11" s="1"/>
  <c r="D224" i="11"/>
  <c r="C224" i="11"/>
  <c r="B225" i="11" l="1"/>
  <c r="G226" i="11" l="1" a="1"/>
  <c r="G226" i="11" s="1"/>
  <c r="E226" i="11"/>
  <c r="H226" i="11" a="1"/>
  <c r="H226" i="11" s="1"/>
  <c r="L226" i="11"/>
  <c r="F226" i="11"/>
  <c r="I226" i="11"/>
  <c r="C225" i="11"/>
  <c r="D225" i="11"/>
  <c r="B226" i="11" l="1"/>
  <c r="F227" i="11" l="1"/>
  <c r="I227" i="11"/>
  <c r="G227" i="11" a="1"/>
  <c r="G227" i="11" s="1"/>
  <c r="H227" i="11" a="1"/>
  <c r="H227" i="11" s="1"/>
  <c r="L227" i="11"/>
  <c r="E227" i="11"/>
  <c r="C226" i="11"/>
  <c r="D226" i="11"/>
  <c r="B227" i="11" l="1"/>
  <c r="E228" i="11" l="1"/>
  <c r="H228" i="11" a="1"/>
  <c r="H228" i="11" s="1"/>
  <c r="L228" i="11"/>
  <c r="F228" i="11"/>
  <c r="I228" i="11"/>
  <c r="G228" i="11" a="1"/>
  <c r="G228" i="11" s="1"/>
  <c r="C227" i="11"/>
  <c r="D227" i="11"/>
  <c r="B228" i="11" l="1"/>
  <c r="H229" i="11" l="1" a="1"/>
  <c r="H229" i="11" s="1"/>
  <c r="E229" i="11"/>
  <c r="L229" i="11"/>
  <c r="F229" i="11"/>
  <c r="I229" i="11"/>
  <c r="G229" i="11" a="1"/>
  <c r="G229" i="11" s="1"/>
  <c r="C228" i="11"/>
  <c r="D228" i="11"/>
  <c r="B229" i="11" l="1"/>
  <c r="G230" i="11" l="1" a="1"/>
  <c r="G230" i="11" s="1"/>
  <c r="E230" i="11"/>
  <c r="H230" i="11" a="1"/>
  <c r="H230" i="11" s="1"/>
  <c r="L230" i="11"/>
  <c r="F230" i="11"/>
  <c r="I230" i="11"/>
  <c r="C229" i="11"/>
  <c r="D229" i="11"/>
  <c r="B230" i="11" l="1"/>
  <c r="F231" i="11" l="1"/>
  <c r="I231" i="11"/>
  <c r="G231" i="11" a="1"/>
  <c r="G231" i="11" s="1"/>
  <c r="H231" i="11" a="1"/>
  <c r="H231" i="11" s="1"/>
  <c r="E231" i="11"/>
  <c r="L231" i="11"/>
  <c r="C230" i="11"/>
  <c r="D230" i="11"/>
  <c r="B231" i="11" l="1"/>
  <c r="E232" i="11" l="1"/>
  <c r="H232" i="11" a="1"/>
  <c r="H232" i="11" s="1"/>
  <c r="L232" i="11"/>
  <c r="F232" i="11"/>
  <c r="I232" i="11"/>
  <c r="G232" i="11" a="1"/>
  <c r="G232" i="11" s="1"/>
  <c r="C231" i="11"/>
  <c r="D231" i="11"/>
  <c r="B232" i="11" l="1"/>
  <c r="H233" i="11" l="1" a="1"/>
  <c r="H233" i="11" s="1"/>
  <c r="E233" i="11"/>
  <c r="L233" i="11"/>
  <c r="F233" i="11"/>
  <c r="I233" i="11"/>
  <c r="G233" i="11" a="1"/>
  <c r="G233" i="11" s="1"/>
  <c r="D232" i="11"/>
  <c r="C232" i="11"/>
  <c r="B233" i="11" l="1"/>
  <c r="G234" i="11" l="1" a="1"/>
  <c r="G234" i="11" s="1"/>
  <c r="E234" i="11"/>
  <c r="H234" i="11" a="1"/>
  <c r="H234" i="11" s="1"/>
  <c r="L234" i="11"/>
  <c r="I234" i="11"/>
  <c r="F234" i="11"/>
  <c r="C233" i="11"/>
  <c r="D233" i="11"/>
  <c r="B234" i="11" l="1"/>
  <c r="F235" i="11" l="1"/>
  <c r="I235" i="11"/>
  <c r="H235" i="11" a="1"/>
  <c r="H235" i="11" s="1"/>
  <c r="E235" i="11"/>
  <c r="L235" i="11"/>
  <c r="G235" i="11" a="1"/>
  <c r="G235" i="11" s="1"/>
  <c r="D234" i="11"/>
  <c r="C234" i="11"/>
  <c r="B235" i="11" l="1"/>
  <c r="E236" i="11" l="1"/>
  <c r="H236" i="11" a="1"/>
  <c r="H236" i="11" s="1"/>
  <c r="L236" i="11"/>
  <c r="G236" i="11" a="1"/>
  <c r="G236" i="11" s="1"/>
  <c r="I236" i="11"/>
  <c r="F236" i="11"/>
  <c r="D235" i="11"/>
  <c r="C235" i="11"/>
  <c r="B236" i="11" l="1"/>
  <c r="H237" i="11" l="1" a="1"/>
  <c r="H237" i="11" s="1"/>
  <c r="F237" i="11"/>
  <c r="I237" i="11"/>
  <c r="E237" i="11"/>
  <c r="G237" i="11" a="1"/>
  <c r="G237" i="11" s="1"/>
  <c r="L237" i="11"/>
  <c r="D236" i="11"/>
  <c r="C236" i="11"/>
  <c r="B237" i="11" l="1"/>
  <c r="E238" i="11" l="1"/>
  <c r="H238" i="11" a="1"/>
  <c r="H238" i="11" s="1"/>
  <c r="L238" i="11"/>
  <c r="F238" i="11"/>
  <c r="G238" i="11" a="1"/>
  <c r="G238" i="11" s="1"/>
  <c r="I238" i="11"/>
  <c r="C237" i="11"/>
  <c r="D237" i="11"/>
  <c r="B238" i="11" l="1"/>
  <c r="H239" i="11" l="1" a="1"/>
  <c r="H239" i="11" s="1"/>
  <c r="G239" i="11" a="1"/>
  <c r="G239" i="11" s="1"/>
  <c r="L239" i="11"/>
  <c r="E239" i="11"/>
  <c r="I239" i="11"/>
  <c r="F239" i="11"/>
  <c r="C238" i="11"/>
  <c r="D238" i="11"/>
  <c r="B239" i="11" l="1"/>
  <c r="G240" i="11" l="1" a="1"/>
  <c r="G240" i="11" s="1"/>
  <c r="H240" i="11" a="1"/>
  <c r="H240" i="11" s="1"/>
  <c r="E240" i="11"/>
  <c r="I240" i="11"/>
  <c r="F240" i="11"/>
  <c r="L240" i="11"/>
  <c r="D239" i="11"/>
  <c r="C239" i="11"/>
  <c r="B240" i="11" l="1"/>
  <c r="F241" i="11" l="1"/>
  <c r="I241" i="11"/>
  <c r="E241" i="11"/>
  <c r="G241" i="11" a="1"/>
  <c r="G241" i="11" s="1"/>
  <c r="H241" i="11" a="1"/>
  <c r="H241" i="11" s="1"/>
  <c r="L241" i="11"/>
  <c r="C240" i="11"/>
  <c r="D240" i="11"/>
  <c r="B241" i="11" l="1"/>
  <c r="E242" i="11" l="1"/>
  <c r="H242" i="11" a="1"/>
  <c r="H242" i="11" s="1"/>
  <c r="L242" i="11"/>
  <c r="G242" i="11" a="1"/>
  <c r="G242" i="11" s="1"/>
  <c r="I242" i="11"/>
  <c r="F242" i="11"/>
  <c r="C241" i="11"/>
  <c r="D241" i="11"/>
  <c r="B242" i="11" l="1"/>
  <c r="H243" i="11" l="1" a="1"/>
  <c r="H243" i="11" s="1"/>
  <c r="E243" i="11"/>
  <c r="I243" i="11"/>
  <c r="F243" i="11"/>
  <c r="G243" i="11" a="1"/>
  <c r="G243" i="11" s="1"/>
  <c r="L243" i="11"/>
  <c r="D242" i="11"/>
  <c r="C242" i="11"/>
  <c r="B243" i="11" l="1"/>
  <c r="G244" i="11" l="1" a="1"/>
  <c r="G244" i="11" s="1"/>
  <c r="E244" i="11"/>
  <c r="I244" i="11"/>
  <c r="F244" i="11"/>
  <c r="L244" i="11"/>
  <c r="H244" i="11" a="1"/>
  <c r="H244" i="11" s="1"/>
  <c r="C243" i="11"/>
  <c r="D243" i="11"/>
  <c r="B244" i="11" l="1"/>
  <c r="F245" i="11" l="1"/>
  <c r="I245" i="11"/>
  <c r="G245" i="11" a="1"/>
  <c r="G245" i="11" s="1"/>
  <c r="H245" i="11" a="1"/>
  <c r="H245" i="11" s="1"/>
  <c r="L245" i="11"/>
  <c r="E245" i="11"/>
  <c r="D244" i="11"/>
  <c r="C244" i="11"/>
  <c r="B245" i="11" l="1"/>
  <c r="E246" i="11" l="1"/>
  <c r="H246" i="11" a="1"/>
  <c r="H246" i="11" s="1"/>
  <c r="L246" i="11"/>
  <c r="I246" i="11"/>
  <c r="F246" i="11"/>
  <c r="G246" i="11" a="1"/>
  <c r="G246" i="11" s="1"/>
  <c r="D245" i="11"/>
  <c r="C245" i="11"/>
  <c r="B246" i="11" l="1"/>
  <c r="H247" i="11" l="1" a="1"/>
  <c r="H247" i="11" s="1"/>
  <c r="E247" i="11"/>
  <c r="I247" i="11"/>
  <c r="F247" i="11"/>
  <c r="G247" i="11" a="1"/>
  <c r="G247" i="11" s="1"/>
  <c r="L247" i="11"/>
  <c r="D246" i="11"/>
  <c r="C246" i="11"/>
  <c r="B247" i="11" l="1"/>
  <c r="G248" i="11" l="1" a="1"/>
  <c r="G248" i="11" s="1"/>
  <c r="F248" i="11"/>
  <c r="L248" i="11"/>
  <c r="H248" i="11" a="1"/>
  <c r="H248" i="11" s="1"/>
  <c r="E248" i="11"/>
  <c r="I248" i="11"/>
  <c r="C247" i="11"/>
  <c r="D247" i="11"/>
  <c r="B248" i="11" l="1"/>
  <c r="F249" i="11" l="1"/>
  <c r="I249" i="11"/>
  <c r="H249" i="11" a="1"/>
  <c r="H249" i="11" s="1"/>
  <c r="L249" i="11"/>
  <c r="E249" i="11"/>
  <c r="G249" i="11" a="1"/>
  <c r="G249" i="11" s="1"/>
  <c r="D248" i="11"/>
  <c r="C248" i="11"/>
  <c r="B249" i="11" l="1"/>
  <c r="E250" i="11" l="1"/>
  <c r="H250" i="11" a="1"/>
  <c r="H250" i="11" s="1"/>
  <c r="L250" i="11"/>
  <c r="I250" i="11"/>
  <c r="F250" i="11"/>
  <c r="G250" i="11" a="1"/>
  <c r="G250" i="11" s="1"/>
  <c r="C249" i="11"/>
  <c r="D249" i="11"/>
  <c r="B250" i="11" l="1"/>
  <c r="H251" i="11" l="1" a="1"/>
  <c r="H251" i="11" s="1"/>
  <c r="F251" i="11"/>
  <c r="G251" i="11" a="1"/>
  <c r="G251" i="11" s="1"/>
  <c r="L251" i="11"/>
  <c r="I251" i="11"/>
  <c r="E251" i="11"/>
  <c r="C250" i="11"/>
  <c r="D250" i="11"/>
  <c r="B251" i="11" l="1"/>
  <c r="G252" i="11" l="1" a="1"/>
  <c r="G252" i="11" s="1"/>
  <c r="L252" i="11"/>
  <c r="H252" i="11" a="1"/>
  <c r="H252" i="11" s="1"/>
  <c r="E252" i="11"/>
  <c r="I252" i="11"/>
  <c r="F252" i="11"/>
  <c r="C251" i="11"/>
  <c r="D251" i="11"/>
  <c r="B252" i="11" l="1"/>
  <c r="F253" i="11" l="1"/>
  <c r="I253" i="11"/>
  <c r="E253" i="11"/>
  <c r="G253" i="11" a="1"/>
  <c r="G253" i="11" s="1"/>
  <c r="L253" i="11"/>
  <c r="H253" i="11" a="1"/>
  <c r="H253" i="11" s="1"/>
  <c r="D252" i="11"/>
  <c r="C252" i="11"/>
  <c r="B253" i="11" l="1"/>
  <c r="E254" i="11" l="1"/>
  <c r="H254" i="11" a="1"/>
  <c r="H254" i="11" s="1"/>
  <c r="L254" i="11"/>
  <c r="F254" i="11"/>
  <c r="G254" i="11" a="1"/>
  <c r="G254" i="11" s="1"/>
  <c r="I254" i="11"/>
  <c r="D253" i="11"/>
  <c r="C253" i="11"/>
  <c r="B254" i="11" l="1"/>
  <c r="H255" i="11" l="1" a="1"/>
  <c r="H255" i="11" s="1"/>
  <c r="G255" i="11" a="1"/>
  <c r="G255" i="11" s="1"/>
  <c r="L255" i="11"/>
  <c r="E255" i="11"/>
  <c r="I255" i="11"/>
  <c r="F255" i="11"/>
  <c r="D254" i="11"/>
  <c r="C254" i="11"/>
  <c r="B255" i="11" l="1"/>
  <c r="G256" i="11" l="1" a="1"/>
  <c r="G256" i="11" s="1"/>
  <c r="H256" i="11" a="1"/>
  <c r="H256" i="11" s="1"/>
  <c r="E256" i="11"/>
  <c r="I256" i="11"/>
  <c r="F256" i="11"/>
  <c r="L256" i="11"/>
  <c r="D255" i="11"/>
  <c r="C255" i="11"/>
  <c r="B256" i="11" l="1"/>
  <c r="F257" i="11" l="1"/>
  <c r="I257" i="11"/>
  <c r="E257" i="11"/>
  <c r="G257" i="11" a="1"/>
  <c r="G257" i="11" s="1"/>
  <c r="H257" i="11" a="1"/>
  <c r="H257" i="11" s="1"/>
  <c r="L257" i="11"/>
  <c r="D256" i="11"/>
  <c r="C256" i="11"/>
  <c r="B257" i="11" l="1"/>
  <c r="E258" i="11" l="1"/>
  <c r="H258" i="11" a="1"/>
  <c r="H258" i="11" s="1"/>
  <c r="L258" i="11"/>
  <c r="G258" i="11" a="1"/>
  <c r="G258" i="11" s="1"/>
  <c r="I258" i="11"/>
  <c r="F258" i="11"/>
  <c r="C257" i="11"/>
  <c r="D257" i="11"/>
  <c r="B258" i="11" l="1"/>
  <c r="H259" i="11" l="1" a="1"/>
  <c r="H259" i="11" s="1"/>
  <c r="E259" i="11"/>
  <c r="I259" i="11"/>
  <c r="F259" i="11"/>
  <c r="G259" i="11" a="1"/>
  <c r="G259" i="11" s="1"/>
  <c r="L259" i="11"/>
  <c r="C258" i="11"/>
  <c r="D258" i="11"/>
  <c r="B259" i="11" l="1"/>
  <c r="G260" i="11" l="1" a="1"/>
  <c r="G260" i="11" s="1"/>
  <c r="E260" i="11"/>
  <c r="I260" i="11"/>
  <c r="F260" i="11"/>
  <c r="L260" i="11"/>
  <c r="H260" i="11" a="1"/>
  <c r="H260" i="11" s="1"/>
  <c r="C259" i="11"/>
  <c r="D259" i="11"/>
  <c r="B260" i="11" l="1"/>
  <c r="F261" i="11" l="1"/>
  <c r="I261" i="11"/>
  <c r="G261" i="11" a="1"/>
  <c r="G261" i="11" s="1"/>
  <c r="H261" i="11" a="1"/>
  <c r="H261" i="11" s="1"/>
  <c r="L261" i="11"/>
  <c r="E261" i="11"/>
  <c r="C260" i="11"/>
  <c r="D260" i="11"/>
  <c r="B261" i="11" l="1"/>
  <c r="E262" i="11" l="1"/>
  <c r="H262" i="11" a="1"/>
  <c r="H262" i="11" s="1"/>
  <c r="L262" i="11"/>
  <c r="I262" i="11"/>
  <c r="F262" i="11"/>
  <c r="G262" i="11" a="1"/>
  <c r="G262" i="11" s="1"/>
  <c r="D261" i="11"/>
  <c r="C261" i="11"/>
  <c r="B262" i="11" l="1"/>
  <c r="H263" i="11" l="1" a="1"/>
  <c r="H263" i="11" s="1"/>
  <c r="E263" i="11"/>
  <c r="I263" i="11"/>
  <c r="F263" i="11"/>
  <c r="G263" i="11" a="1"/>
  <c r="G263" i="11" s="1"/>
  <c r="L263" i="11"/>
  <c r="C262" i="11"/>
  <c r="D262" i="11"/>
  <c r="B263" i="11" l="1"/>
  <c r="G264" i="11" l="1" a="1"/>
  <c r="G264" i="11" s="1"/>
  <c r="F264" i="11"/>
  <c r="L264" i="11"/>
  <c r="H264" i="11" a="1"/>
  <c r="H264" i="11" s="1"/>
  <c r="E264" i="11"/>
  <c r="I264" i="11"/>
  <c r="D263" i="11"/>
  <c r="C263" i="11"/>
  <c r="B264" i="11" l="1"/>
  <c r="F265" i="11" l="1"/>
  <c r="I265" i="11"/>
  <c r="H265" i="11" a="1"/>
  <c r="H265" i="11" s="1"/>
  <c r="L265" i="11"/>
  <c r="E265" i="11"/>
  <c r="G265" i="11" a="1"/>
  <c r="G265" i="11" s="1"/>
  <c r="D264" i="11"/>
  <c r="C264" i="11"/>
  <c r="B265" i="11" l="1"/>
  <c r="E266" i="11" l="1"/>
  <c r="H266" i="11" a="1"/>
  <c r="H266" i="11" s="1"/>
  <c r="L266" i="11"/>
  <c r="I266" i="11"/>
  <c r="F266" i="11"/>
  <c r="G266" i="11" a="1"/>
  <c r="G266" i="11" s="1"/>
  <c r="C265" i="11"/>
  <c r="D265" i="11"/>
  <c r="B266" i="11" l="1"/>
  <c r="H267" i="11" l="1" a="1"/>
  <c r="H267" i="11" s="1"/>
  <c r="F267" i="11"/>
  <c r="G267" i="11" a="1"/>
  <c r="G267" i="11" s="1"/>
  <c r="L267" i="11"/>
  <c r="E267" i="11"/>
  <c r="I267" i="11"/>
  <c r="D266" i="11"/>
  <c r="C266" i="11"/>
  <c r="B267" i="11" l="1"/>
  <c r="G268" i="11" l="1" a="1"/>
  <c r="G268" i="11" s="1"/>
  <c r="L268" i="11"/>
  <c r="H268" i="11" a="1"/>
  <c r="H268" i="11" s="1"/>
  <c r="E268" i="11"/>
  <c r="I268" i="11"/>
  <c r="F268" i="11"/>
  <c r="D267" i="11"/>
  <c r="C267" i="11"/>
  <c r="B268" i="11" l="1"/>
  <c r="F269" i="11" l="1"/>
  <c r="I269" i="11"/>
  <c r="E269" i="11"/>
  <c r="G269" i="11" a="1"/>
  <c r="G269" i="11" s="1"/>
  <c r="H269" i="11" a="1"/>
  <c r="H269" i="11" s="1"/>
  <c r="L269" i="11"/>
  <c r="D268" i="11"/>
  <c r="C268" i="11"/>
  <c r="B269" i="11" l="1"/>
  <c r="E270" i="11" l="1"/>
  <c r="H270" i="11" a="1"/>
  <c r="H270" i="11" s="1"/>
  <c r="L270" i="11"/>
  <c r="F270" i="11"/>
  <c r="G270" i="11" a="1"/>
  <c r="G270" i="11" s="1"/>
  <c r="I270" i="11"/>
  <c r="C269" i="11"/>
  <c r="D269" i="11"/>
  <c r="B270" i="11" l="1"/>
  <c r="H271" i="11" l="1" a="1"/>
  <c r="H271" i="11" s="1"/>
  <c r="G271" i="11" a="1"/>
  <c r="G271" i="11" s="1"/>
  <c r="L271" i="11"/>
  <c r="E271" i="11"/>
  <c r="I271" i="11"/>
  <c r="F271" i="11"/>
  <c r="C270" i="11"/>
  <c r="D270" i="11"/>
  <c r="B271" i="11" l="1"/>
  <c r="G272" i="11" l="1" a="1"/>
  <c r="G272" i="11" s="1"/>
  <c r="H272" i="11" a="1"/>
  <c r="H272" i="11" s="1"/>
  <c r="E272" i="11"/>
  <c r="I272" i="11"/>
  <c r="F272" i="11"/>
  <c r="L272" i="11"/>
  <c r="C271" i="11"/>
  <c r="D271" i="11"/>
  <c r="B272" i="11" l="1"/>
  <c r="F273" i="11" l="1"/>
  <c r="I273" i="11"/>
  <c r="E273" i="11"/>
  <c r="G273" i="11" a="1"/>
  <c r="G273" i="11" s="1"/>
  <c r="H273" i="11" a="1"/>
  <c r="H273" i="11" s="1"/>
  <c r="L273" i="11"/>
  <c r="D272" i="11"/>
  <c r="C272" i="11"/>
  <c r="B273" i="11" l="1"/>
  <c r="E274" i="11" l="1"/>
  <c r="H274" i="11" a="1"/>
  <c r="H274" i="11" s="1"/>
  <c r="L274" i="11"/>
  <c r="G274" i="11" a="1"/>
  <c r="G274" i="11" s="1"/>
  <c r="I274" i="11"/>
  <c r="F274" i="11"/>
  <c r="D273" i="11"/>
  <c r="C273" i="11"/>
  <c r="B274" i="11" l="1"/>
  <c r="H275" i="11" l="1" a="1"/>
  <c r="H275" i="11" s="1"/>
  <c r="E275" i="11"/>
  <c r="I275" i="11"/>
  <c r="F275" i="11"/>
  <c r="G275" i="11" a="1"/>
  <c r="G275" i="11" s="1"/>
  <c r="L275" i="11"/>
  <c r="D274" i="11"/>
  <c r="C274" i="11"/>
  <c r="B275" i="11" l="1"/>
  <c r="G276" i="11" l="1" a="1"/>
  <c r="G276" i="11" s="1"/>
  <c r="E276" i="11"/>
  <c r="I276" i="11"/>
  <c r="F276" i="11"/>
  <c r="L276" i="11"/>
  <c r="H276" i="11" a="1"/>
  <c r="H276" i="11" s="1"/>
  <c r="D275" i="11"/>
  <c r="C275" i="11"/>
  <c r="B276" i="11" l="1"/>
  <c r="F277" i="11" l="1"/>
  <c r="I277" i="11"/>
  <c r="G277" i="11" a="1"/>
  <c r="G277" i="11" s="1"/>
  <c r="H277" i="11" a="1"/>
  <c r="H277" i="11" s="1"/>
  <c r="L277" i="11"/>
  <c r="E277" i="11"/>
  <c r="D276" i="11"/>
  <c r="C276" i="11"/>
  <c r="B277" i="11" l="1"/>
  <c r="E278" i="11" l="1"/>
  <c r="H278" i="11" a="1"/>
  <c r="H278" i="11" s="1"/>
  <c r="L278" i="11"/>
  <c r="I278" i="11"/>
  <c r="F278" i="11"/>
  <c r="G278" i="11" a="1"/>
  <c r="G278" i="11" s="1"/>
  <c r="C277" i="11"/>
  <c r="D277" i="11"/>
  <c r="B278" i="11" l="1"/>
  <c r="H279" i="11" l="1" a="1"/>
  <c r="H279" i="11" s="1"/>
  <c r="E279" i="11"/>
  <c r="I279" i="11"/>
  <c r="F279" i="11"/>
  <c r="G279" i="11" a="1"/>
  <c r="G279" i="11" s="1"/>
  <c r="L279" i="11"/>
  <c r="C278" i="11"/>
  <c r="D278" i="11"/>
  <c r="B279" i="11" l="1"/>
  <c r="G280" i="11" l="1" a="1"/>
  <c r="G280" i="11" s="1"/>
  <c r="F280" i="11"/>
  <c r="L280" i="11"/>
  <c r="H280" i="11" a="1"/>
  <c r="H280" i="11" s="1"/>
  <c r="E280" i="11"/>
  <c r="I280" i="11"/>
  <c r="D279" i="11"/>
  <c r="C279" i="11"/>
  <c r="B280" i="11" l="1"/>
  <c r="F281" i="11" l="1"/>
  <c r="I281" i="11"/>
  <c r="H281" i="11" a="1"/>
  <c r="H281" i="11" s="1"/>
  <c r="L281" i="11"/>
  <c r="E281" i="11"/>
  <c r="G281" i="11" a="1"/>
  <c r="G281" i="11" s="1"/>
  <c r="C280" i="11"/>
  <c r="D280" i="11"/>
  <c r="B281" i="11" l="1"/>
  <c r="E282" i="11" l="1"/>
  <c r="H282" i="11" a="1"/>
  <c r="H282" i="11" s="1"/>
  <c r="L282" i="11"/>
  <c r="I282" i="11"/>
  <c r="F282" i="11"/>
  <c r="G282" i="11" a="1"/>
  <c r="G282" i="11" s="1"/>
  <c r="C281" i="11"/>
  <c r="D281" i="11"/>
  <c r="B282" i="11" l="1"/>
  <c r="H283" i="11" l="1" a="1"/>
  <c r="H283" i="11" s="1"/>
  <c r="F283" i="11"/>
  <c r="G283" i="11" a="1"/>
  <c r="G283" i="11" s="1"/>
  <c r="L283" i="11"/>
  <c r="E283" i="11"/>
  <c r="I283" i="11"/>
  <c r="D282" i="11"/>
  <c r="C282" i="11"/>
  <c r="B283" i="11" l="1"/>
  <c r="G284" i="11" l="1" a="1"/>
  <c r="G284" i="11" s="1"/>
  <c r="L284" i="11"/>
  <c r="H284" i="11" a="1"/>
  <c r="H284" i="11" s="1"/>
  <c r="E284" i="11"/>
  <c r="I284" i="11"/>
  <c r="F284" i="11"/>
  <c r="D283" i="11"/>
  <c r="C283" i="11"/>
  <c r="B284" i="11" l="1"/>
  <c r="F285" i="11" l="1"/>
  <c r="I285" i="11"/>
  <c r="E285" i="11"/>
  <c r="G285" i="11" a="1"/>
  <c r="G285" i="11" s="1"/>
  <c r="H285" i="11" a="1"/>
  <c r="H285" i="11" s="1"/>
  <c r="L285" i="11"/>
  <c r="D284" i="11"/>
  <c r="C284" i="11"/>
  <c r="B285" i="11" l="1"/>
  <c r="E286" i="11" l="1"/>
  <c r="H286" i="11" a="1"/>
  <c r="H286" i="11" s="1"/>
  <c r="L286" i="11"/>
  <c r="F286" i="11"/>
  <c r="G286" i="11" a="1"/>
  <c r="G286" i="11" s="1"/>
  <c r="I286" i="11"/>
  <c r="C285" i="11"/>
  <c r="D285" i="11"/>
  <c r="B286" i="11" l="1"/>
  <c r="H287" i="11" l="1" a="1"/>
  <c r="H287" i="11" s="1"/>
  <c r="G287" i="11" a="1"/>
  <c r="G287" i="11" s="1"/>
  <c r="L287" i="11"/>
  <c r="E287" i="11"/>
  <c r="I287" i="11"/>
  <c r="F287" i="11"/>
  <c r="C286" i="11"/>
  <c r="D286" i="11"/>
  <c r="B287" i="11" l="1"/>
  <c r="G288" i="11" l="1" a="1"/>
  <c r="G288" i="11" s="1"/>
  <c r="H288" i="11" a="1"/>
  <c r="H288" i="11" s="1"/>
  <c r="E288" i="11"/>
  <c r="I288" i="11"/>
  <c r="F288" i="11"/>
  <c r="L288" i="11"/>
  <c r="C287" i="11"/>
  <c r="D287" i="11"/>
  <c r="B288" i="11" l="1"/>
  <c r="E289" i="11" l="1"/>
  <c r="L289" i="11"/>
  <c r="F289" i="11"/>
  <c r="I289" i="11"/>
  <c r="G289" i="11" a="1"/>
  <c r="G289" i="11" s="1"/>
  <c r="H289" i="11" a="1"/>
  <c r="H289" i="11" s="1"/>
  <c r="C288" i="11"/>
  <c r="D288" i="11"/>
  <c r="B289" i="11" l="1"/>
  <c r="E290" i="11" l="1"/>
  <c r="H290" i="11" a="1"/>
  <c r="H290" i="11" s="1"/>
  <c r="L290" i="11"/>
  <c r="F290" i="11"/>
  <c r="I290" i="11"/>
  <c r="G290" i="11" a="1"/>
  <c r="G290" i="11" s="1"/>
  <c r="C289" i="11"/>
  <c r="D289" i="11"/>
  <c r="B290" i="11" l="1"/>
  <c r="G291" i="11" l="1" a="1"/>
  <c r="G291" i="11" s="1"/>
  <c r="H291" i="11" a="1"/>
  <c r="H291" i="11" s="1"/>
  <c r="E291" i="11"/>
  <c r="L291" i="11"/>
  <c r="F291" i="11"/>
  <c r="I291" i="11"/>
  <c r="C290" i="11"/>
  <c r="D290" i="11"/>
  <c r="B291" i="11" l="1"/>
  <c r="F292" i="11" l="1"/>
  <c r="I292" i="11"/>
  <c r="G292" i="11" a="1"/>
  <c r="G292" i="11" s="1"/>
  <c r="L292" i="11"/>
  <c r="E292" i="11"/>
  <c r="H292" i="11" a="1"/>
  <c r="H292" i="11" s="1"/>
  <c r="D291" i="11"/>
  <c r="C291" i="11"/>
  <c r="B292" i="11" l="1"/>
  <c r="E293" i="11" l="1"/>
  <c r="L293" i="11"/>
  <c r="F293" i="11"/>
  <c r="I293" i="11"/>
  <c r="G293" i="11" a="1"/>
  <c r="G293" i="11" s="1"/>
  <c r="H293" i="11" a="1"/>
  <c r="H293" i="11" s="1"/>
  <c r="D292" i="11"/>
  <c r="C292" i="11"/>
  <c r="B293" i="11" l="1"/>
  <c r="E294" i="11" l="1"/>
  <c r="H294" i="11" a="1"/>
  <c r="H294" i="11" s="1"/>
  <c r="L294" i="11"/>
  <c r="F294" i="11"/>
  <c r="I294" i="11"/>
  <c r="G294" i="11" a="1"/>
  <c r="G294" i="11" s="1"/>
  <c r="C293" i="11"/>
  <c r="D293" i="11"/>
  <c r="B294" i="11" l="1"/>
  <c r="G295" i="11" l="1" a="1"/>
  <c r="G295" i="11" s="1"/>
  <c r="H295" i="11" a="1"/>
  <c r="H295" i="11" s="1"/>
  <c r="E295" i="11"/>
  <c r="L295" i="11"/>
  <c r="F295" i="11"/>
  <c r="I295" i="11"/>
  <c r="D294" i="11"/>
  <c r="C294" i="11"/>
  <c r="B295" i="11" l="1"/>
  <c r="F296" i="11" l="1"/>
  <c r="I296" i="11"/>
  <c r="G296" i="11" a="1"/>
  <c r="G296" i="11" s="1"/>
  <c r="H296" i="11" a="1"/>
  <c r="H296" i="11" s="1"/>
  <c r="L296" i="11"/>
  <c r="E296" i="11"/>
  <c r="D295" i="11"/>
  <c r="C295" i="11"/>
  <c r="B296" i="11" l="1"/>
  <c r="E297" i="11" l="1"/>
  <c r="L297" i="11"/>
  <c r="F297" i="11"/>
  <c r="I297" i="11"/>
  <c r="G297" i="11" a="1"/>
  <c r="G297" i="11" s="1"/>
  <c r="H297" i="11" a="1"/>
  <c r="H297" i="11" s="1"/>
  <c r="C296" i="11"/>
  <c r="D296" i="11"/>
  <c r="B297" i="11" l="1"/>
  <c r="E298" i="11" l="1"/>
  <c r="H298" i="11" a="1"/>
  <c r="H298" i="11" s="1"/>
  <c r="L298" i="11"/>
  <c r="F298" i="11"/>
  <c r="I298" i="11"/>
  <c r="G298" i="11" a="1"/>
  <c r="G298" i="11" s="1"/>
  <c r="D297" i="11"/>
  <c r="C297" i="11"/>
  <c r="B298" i="11" l="1"/>
  <c r="G299" i="11" l="1" a="1"/>
  <c r="G299" i="11" s="1"/>
  <c r="H299" i="11" a="1"/>
  <c r="H299" i="11" s="1"/>
  <c r="E299" i="11"/>
  <c r="L299" i="11"/>
  <c r="F299" i="11"/>
  <c r="I299" i="11"/>
  <c r="C298" i="11"/>
  <c r="D298" i="11"/>
  <c r="B299" i="11" l="1"/>
  <c r="F300" i="11" l="1"/>
  <c r="I300" i="11"/>
  <c r="G300" i="11" a="1"/>
  <c r="G300" i="11" s="1"/>
  <c r="E300" i="11"/>
  <c r="H300" i="11" a="1"/>
  <c r="H300" i="11" s="1"/>
  <c r="L300" i="11"/>
  <c r="D299" i="11"/>
  <c r="C299" i="11"/>
  <c r="B300" i="11" l="1"/>
  <c r="E301" i="11" l="1"/>
  <c r="L301" i="11"/>
  <c r="F301" i="11"/>
  <c r="I301" i="11"/>
  <c r="G301" i="11" a="1"/>
  <c r="G301" i="11" s="1"/>
  <c r="H301" i="11" a="1"/>
  <c r="H301" i="11" s="1"/>
  <c r="D300" i="11"/>
  <c r="C300" i="11"/>
  <c r="B301" i="11" l="1"/>
  <c r="E302" i="11" l="1"/>
  <c r="H302" i="11" a="1"/>
  <c r="H302" i="11" s="1"/>
  <c r="L302" i="11"/>
  <c r="F302" i="11"/>
  <c r="I302" i="11"/>
  <c r="G302" i="11" a="1"/>
  <c r="G302" i="11" s="1"/>
  <c r="C301" i="11"/>
  <c r="D301" i="11"/>
  <c r="B302" i="11" l="1"/>
  <c r="G303" i="11" l="1" a="1"/>
  <c r="G303" i="11" s="1"/>
  <c r="H303" i="11" a="1"/>
  <c r="H303" i="11" s="1"/>
  <c r="E303" i="11"/>
  <c r="L303" i="11"/>
  <c r="I303" i="11"/>
  <c r="F303" i="11"/>
  <c r="D302" i="11"/>
  <c r="C302" i="11"/>
  <c r="B303" i="11" l="1"/>
  <c r="F304" i="11" l="1"/>
  <c r="I304" i="11"/>
  <c r="G304" i="11" a="1"/>
  <c r="G304" i="11" s="1"/>
  <c r="E304" i="11"/>
  <c r="H304" i="11" a="1"/>
  <c r="H304" i="11" s="1"/>
  <c r="L304" i="11"/>
  <c r="D303" i="11"/>
  <c r="C303" i="11"/>
  <c r="B304" i="11" l="1"/>
  <c r="E305" i="11" l="1"/>
  <c r="L305" i="11"/>
  <c r="F305" i="11"/>
  <c r="I305" i="11"/>
  <c r="G305" i="11" a="1"/>
  <c r="G305" i="11" s="1"/>
  <c r="H305" i="11" a="1"/>
  <c r="H305" i="11" s="1"/>
  <c r="C304" i="11"/>
  <c r="D304" i="11"/>
  <c r="B305" i="11" l="1"/>
  <c r="E306" i="11" l="1"/>
  <c r="H306" i="11" a="1"/>
  <c r="H306" i="11" s="1"/>
  <c r="L306" i="11"/>
  <c r="F306" i="11"/>
  <c r="I306" i="11"/>
  <c r="G306" i="11" a="1"/>
  <c r="G306" i="11" s="1"/>
  <c r="D305" i="11"/>
  <c r="C305" i="11"/>
  <c r="B306" i="11" l="1"/>
  <c r="G307" i="11" l="1" a="1"/>
  <c r="G307" i="11" s="1"/>
  <c r="H307" i="11" a="1"/>
  <c r="H307" i="11" s="1"/>
  <c r="E307" i="11"/>
  <c r="L307" i="11"/>
  <c r="F307" i="11"/>
  <c r="I307" i="11"/>
  <c r="C306" i="11"/>
  <c r="D306" i="11"/>
  <c r="B307" i="11" l="1"/>
  <c r="F308" i="11" l="1"/>
  <c r="I308" i="11"/>
  <c r="G308" i="11" a="1"/>
  <c r="G308" i="11" s="1"/>
  <c r="L308" i="11"/>
  <c r="E308" i="11"/>
  <c r="H308" i="11" a="1"/>
  <c r="H308" i="11" s="1"/>
  <c r="C307" i="11"/>
  <c r="D307" i="11"/>
  <c r="B308" i="11" l="1"/>
  <c r="E309" i="11" l="1"/>
  <c r="L309" i="11"/>
  <c r="F309" i="11"/>
  <c r="I309" i="11"/>
  <c r="G309" i="11" a="1"/>
  <c r="G309" i="11" s="1"/>
  <c r="H309" i="11" a="1"/>
  <c r="H309" i="11" s="1"/>
  <c r="D308" i="11"/>
  <c r="C308" i="11"/>
  <c r="B309" i="11" l="1"/>
  <c r="E310" i="11" l="1"/>
  <c r="H310" i="11" a="1"/>
  <c r="H310" i="11" s="1"/>
  <c r="L310" i="11"/>
  <c r="F310" i="11"/>
  <c r="I310" i="11"/>
  <c r="G310" i="11" a="1"/>
  <c r="G310" i="11" s="1"/>
  <c r="C309" i="11"/>
  <c r="D309" i="11"/>
  <c r="B310" i="11" l="1"/>
  <c r="G311" i="11" l="1" a="1"/>
  <c r="G311" i="11" s="1"/>
  <c r="H311" i="11" a="1"/>
  <c r="H311" i="11" s="1"/>
  <c r="E311" i="11"/>
  <c r="L311" i="11"/>
  <c r="F311" i="11"/>
  <c r="I311" i="11"/>
  <c r="D310" i="11"/>
  <c r="C310" i="11"/>
  <c r="B311" i="11" l="1"/>
  <c r="F312" i="11" l="1"/>
  <c r="I312" i="11"/>
  <c r="G312" i="11" a="1"/>
  <c r="G312" i="11" s="1"/>
  <c r="H312" i="11" a="1"/>
  <c r="H312" i="11" s="1"/>
  <c r="L312" i="11"/>
  <c r="E312" i="11"/>
  <c r="D311" i="11"/>
  <c r="C311" i="11"/>
  <c r="B312" i="11" l="1"/>
  <c r="E313" i="11" l="1"/>
  <c r="L313" i="11"/>
  <c r="F313" i="11"/>
  <c r="I313" i="11"/>
  <c r="G313" i="11" a="1"/>
  <c r="G313" i="11" s="1"/>
  <c r="H313" i="11" a="1"/>
  <c r="H313" i="11" s="1"/>
  <c r="D312" i="11"/>
  <c r="C312" i="11"/>
  <c r="B313" i="11" l="1"/>
  <c r="E314" i="11" l="1"/>
  <c r="H314" i="11" a="1"/>
  <c r="H314" i="11" s="1"/>
  <c r="L314" i="11"/>
  <c r="F314" i="11"/>
  <c r="I314" i="11"/>
  <c r="G314" i="11" a="1"/>
  <c r="G314" i="11" s="1"/>
  <c r="C313" i="11"/>
  <c r="D313" i="11"/>
  <c r="B314" i="11" l="1"/>
  <c r="G315" i="11" l="1" a="1"/>
  <c r="G315" i="11" s="1"/>
  <c r="H315" i="11" a="1"/>
  <c r="H315" i="11" s="1"/>
  <c r="E315" i="11"/>
  <c r="L315" i="11"/>
  <c r="F315" i="11"/>
  <c r="I315" i="11"/>
  <c r="D314" i="11"/>
  <c r="C314" i="11"/>
  <c r="B315" i="11" l="1"/>
  <c r="F316" i="11" l="1"/>
  <c r="I316" i="11"/>
  <c r="G316" i="11" a="1"/>
  <c r="G316" i="11" s="1"/>
  <c r="E316" i="11"/>
  <c r="H316" i="11" a="1"/>
  <c r="H316" i="11" s="1"/>
  <c r="L316" i="11"/>
  <c r="C315" i="11"/>
  <c r="D315" i="11"/>
  <c r="B316" i="11" l="1"/>
  <c r="E317" i="11" l="1"/>
  <c r="L317" i="11"/>
  <c r="F317" i="11"/>
  <c r="I317" i="11"/>
  <c r="G317" i="11" a="1"/>
  <c r="G317" i="11" s="1"/>
  <c r="H317" i="11" a="1"/>
  <c r="H317" i="11" s="1"/>
  <c r="D316" i="11"/>
  <c r="C316" i="11"/>
  <c r="B317" i="11" l="1"/>
  <c r="E318" i="11" l="1"/>
  <c r="H318" i="11" a="1"/>
  <c r="H318" i="11" s="1"/>
  <c r="L318" i="11"/>
  <c r="F318" i="11"/>
  <c r="I318" i="11"/>
  <c r="G318" i="11" a="1"/>
  <c r="G318" i="11" s="1"/>
  <c r="C317" i="11"/>
  <c r="D317" i="11"/>
  <c r="B318" i="11" l="1"/>
  <c r="G319" i="11" l="1" a="1"/>
  <c r="G319" i="11" s="1"/>
  <c r="H319" i="11" a="1"/>
  <c r="H319" i="11" s="1"/>
  <c r="E319" i="11"/>
  <c r="L319" i="11"/>
  <c r="I319" i="11"/>
  <c r="F319" i="11"/>
  <c r="C318" i="11"/>
  <c r="D318" i="11"/>
  <c r="B319" i="11" l="1"/>
  <c r="F320" i="11" l="1"/>
  <c r="I320" i="11"/>
  <c r="G320" i="11" a="1"/>
  <c r="G320" i="11" s="1"/>
  <c r="E320" i="11"/>
  <c r="H320" i="11" a="1"/>
  <c r="H320" i="11" s="1"/>
  <c r="L320" i="11"/>
  <c r="C319" i="11"/>
  <c r="D319" i="11"/>
  <c r="B320" i="11" l="1"/>
  <c r="E321" i="11" l="1"/>
  <c r="L321" i="11"/>
  <c r="F321" i="11"/>
  <c r="I321" i="11"/>
  <c r="G321" i="11" a="1"/>
  <c r="G321" i="11" s="1"/>
  <c r="H321" i="11" a="1"/>
  <c r="H321" i="11" s="1"/>
  <c r="C320" i="11"/>
  <c r="D320" i="11"/>
  <c r="B321" i="11" l="1"/>
  <c r="E322" i="11" l="1"/>
  <c r="H322" i="11" a="1"/>
  <c r="H322" i="11" s="1"/>
  <c r="L322" i="11"/>
  <c r="F322" i="11"/>
  <c r="I322" i="11"/>
  <c r="G322" i="11" a="1"/>
  <c r="G322" i="11" s="1"/>
  <c r="D321" i="11"/>
  <c r="C321" i="11"/>
  <c r="B322" i="11" l="1"/>
  <c r="G323" i="11" l="1" a="1"/>
  <c r="G323" i="11" s="1"/>
  <c r="H323" i="11" a="1"/>
  <c r="H323" i="11" s="1"/>
  <c r="E323" i="11"/>
  <c r="L323" i="11"/>
  <c r="F323" i="11"/>
  <c r="I323" i="11"/>
  <c r="C322" i="11"/>
  <c r="D322" i="11"/>
  <c r="B323" i="11" l="1"/>
  <c r="F324" i="11" l="1"/>
  <c r="I324" i="11"/>
  <c r="G324" i="11" a="1"/>
  <c r="G324" i="11" s="1"/>
  <c r="L324" i="11"/>
  <c r="E324" i="11"/>
  <c r="H324" i="11" a="1"/>
  <c r="H324" i="11" s="1"/>
  <c r="C323" i="11"/>
  <c r="D323" i="11"/>
  <c r="B324" i="11" l="1"/>
  <c r="E325" i="11" l="1"/>
  <c r="L325" i="11"/>
  <c r="F325" i="11"/>
  <c r="I325" i="11"/>
  <c r="G325" i="11" a="1"/>
  <c r="G325" i="11" s="1"/>
  <c r="H325" i="11" a="1"/>
  <c r="H325" i="11" s="1"/>
  <c r="D324" i="11"/>
  <c r="C324" i="11"/>
  <c r="B325" i="11" l="1"/>
  <c r="E326" i="11" l="1"/>
  <c r="H326" i="11" a="1"/>
  <c r="H326" i="11" s="1"/>
  <c r="L326" i="11"/>
  <c r="F326" i="11"/>
  <c r="I326" i="11"/>
  <c r="G326" i="11" a="1"/>
  <c r="G326" i="11" s="1"/>
  <c r="D325" i="11"/>
  <c r="C325" i="11"/>
  <c r="B326" i="11" l="1"/>
  <c r="G327" i="11" l="1" a="1"/>
  <c r="G327" i="11" s="1"/>
  <c r="H327" i="11" a="1"/>
  <c r="H327" i="11" s="1"/>
  <c r="E327" i="11"/>
  <c r="L327" i="11"/>
  <c r="F327" i="11"/>
  <c r="I327" i="11"/>
  <c r="C326" i="11"/>
  <c r="D326" i="11"/>
  <c r="B327" i="11" l="1"/>
  <c r="F328" i="11" l="1"/>
  <c r="I328" i="11"/>
  <c r="G328" i="11" a="1"/>
  <c r="G328" i="11" s="1"/>
  <c r="H328" i="11" a="1"/>
  <c r="H328" i="11" s="1"/>
  <c r="L328" i="11"/>
  <c r="E328" i="11"/>
  <c r="D327" i="11"/>
  <c r="C327" i="11"/>
  <c r="B328" i="11" l="1"/>
  <c r="E329" i="11" l="1"/>
  <c r="L329" i="11"/>
  <c r="F329" i="11"/>
  <c r="I329" i="11"/>
  <c r="G329" i="11" a="1"/>
  <c r="G329" i="11" s="1"/>
  <c r="H329" i="11" a="1"/>
  <c r="H329" i="11" s="1"/>
  <c r="C328" i="11"/>
  <c r="D328" i="11"/>
  <c r="B329" i="11" l="1"/>
  <c r="E330" i="11" l="1"/>
  <c r="H330" i="11" a="1"/>
  <c r="H330" i="11" s="1"/>
  <c r="L330" i="11"/>
  <c r="F330" i="11"/>
  <c r="I330" i="11"/>
  <c r="G330" i="11" a="1"/>
  <c r="G330" i="11" s="1"/>
  <c r="C329" i="11"/>
  <c r="D329" i="11"/>
  <c r="B330" i="11" l="1"/>
  <c r="G331" i="11" l="1" a="1"/>
  <c r="G331" i="11" s="1"/>
  <c r="H331" i="11" a="1"/>
  <c r="H331" i="11" s="1"/>
  <c r="E331" i="11"/>
  <c r="L331" i="11"/>
  <c r="F331" i="11"/>
  <c r="I331" i="11"/>
  <c r="C330" i="11"/>
  <c r="D330" i="11"/>
  <c r="B331" i="11" l="1"/>
  <c r="F332" i="11" l="1"/>
  <c r="I332" i="11"/>
  <c r="G332" i="11" a="1"/>
  <c r="G332" i="11" s="1"/>
  <c r="E332" i="11"/>
  <c r="H332" i="11" a="1"/>
  <c r="H332" i="11" s="1"/>
  <c r="L332" i="11"/>
  <c r="D331" i="11"/>
  <c r="C331" i="11"/>
  <c r="B332" i="11" l="1"/>
  <c r="E333" i="11" l="1"/>
  <c r="L333" i="11"/>
  <c r="F333" i="11"/>
  <c r="I333" i="11"/>
  <c r="G333" i="11" a="1"/>
  <c r="G333" i="11" s="1"/>
  <c r="H333" i="11" a="1"/>
  <c r="H333" i="11" s="1"/>
  <c r="D332" i="11"/>
  <c r="C332" i="11"/>
  <c r="B333" i="11" l="1"/>
  <c r="E334" i="11" l="1"/>
  <c r="H334" i="11" a="1"/>
  <c r="H334" i="11" s="1"/>
  <c r="L334" i="11"/>
  <c r="F334" i="11"/>
  <c r="I334" i="11"/>
  <c r="G334" i="11" a="1"/>
  <c r="G334" i="11" s="1"/>
  <c r="C333" i="11"/>
  <c r="D333" i="11"/>
  <c r="B334" i="11" l="1"/>
  <c r="G335" i="11" l="1" a="1"/>
  <c r="G335" i="11" s="1"/>
  <c r="H335" i="11" a="1"/>
  <c r="H335" i="11" s="1"/>
  <c r="E335" i="11"/>
  <c r="L335" i="11"/>
  <c r="I335" i="11"/>
  <c r="F335" i="11"/>
  <c r="D334" i="11"/>
  <c r="C334" i="11"/>
  <c r="B335" i="11" l="1"/>
  <c r="F336" i="11" l="1"/>
  <c r="I336" i="11"/>
  <c r="G336" i="11" a="1"/>
  <c r="G336" i="11" s="1"/>
  <c r="E336" i="11"/>
  <c r="H336" i="11" a="1"/>
  <c r="H336" i="11" s="1"/>
  <c r="L336" i="11"/>
  <c r="C335" i="11"/>
  <c r="D335" i="11"/>
  <c r="B336" i="11" l="1"/>
  <c r="E337" i="11" l="1"/>
  <c r="L337" i="11"/>
  <c r="G337" i="11" a="1"/>
  <c r="G337" i="11" s="1"/>
  <c r="F337" i="11"/>
  <c r="H337" i="11" a="1"/>
  <c r="H337" i="11" s="1"/>
  <c r="I337" i="11"/>
  <c r="C336" i="11"/>
  <c r="D336" i="11"/>
  <c r="B337" i="11" l="1"/>
  <c r="F338" i="11" l="1"/>
  <c r="I338" i="11"/>
  <c r="E338" i="11"/>
  <c r="L338" i="11"/>
  <c r="G338" i="11" a="1"/>
  <c r="G338" i="11" s="1"/>
  <c r="H338" i="11" a="1"/>
  <c r="H338" i="11" s="1"/>
  <c r="D337" i="11"/>
  <c r="C337" i="11"/>
  <c r="B338" i="11" l="1"/>
  <c r="G339" i="11" l="1" a="1"/>
  <c r="G339" i="11" s="1"/>
  <c r="E339" i="11"/>
  <c r="L339" i="11"/>
  <c r="F339" i="11"/>
  <c r="H339" i="11" a="1"/>
  <c r="H339" i="11" s="1"/>
  <c r="I339" i="11"/>
  <c r="D338" i="11"/>
  <c r="C338" i="11"/>
  <c r="B339" i="11" l="1"/>
  <c r="F340" i="11" l="1"/>
  <c r="I340" i="11"/>
  <c r="E340" i="11"/>
  <c r="L340" i="11"/>
  <c r="G340" i="11" a="1"/>
  <c r="G340" i="11" s="1"/>
  <c r="H340" i="11" a="1"/>
  <c r="H340" i="11" s="1"/>
  <c r="D339" i="11"/>
  <c r="C339" i="11"/>
  <c r="B340" i="11" l="1"/>
  <c r="E341" i="11" l="1"/>
  <c r="G341" i="11" a="1"/>
  <c r="G341" i="11" s="1"/>
  <c r="I341" i="11"/>
  <c r="F341" i="11"/>
  <c r="L341" i="11"/>
  <c r="H341" i="11" a="1"/>
  <c r="H341" i="11" s="1"/>
  <c r="C340" i="11"/>
  <c r="D340" i="11"/>
  <c r="B341" i="11" l="1"/>
  <c r="F342" i="11" l="1"/>
  <c r="I342" i="11"/>
  <c r="G342" i="11" a="1"/>
  <c r="G342" i="11" s="1"/>
  <c r="L342" i="11"/>
  <c r="H342" i="11" a="1"/>
  <c r="H342" i="11" s="1"/>
  <c r="E342" i="11"/>
  <c r="D341" i="11"/>
  <c r="C341" i="11"/>
  <c r="B342" i="11" l="1"/>
  <c r="E343" i="11" l="1"/>
  <c r="L343" i="11"/>
  <c r="H343" i="11" a="1"/>
  <c r="H343" i="11" s="1"/>
  <c r="I343" i="11"/>
  <c r="F343" i="11"/>
  <c r="G343" i="11" a="1"/>
  <c r="G343" i="11" s="1"/>
  <c r="D342" i="11"/>
  <c r="C342" i="11"/>
  <c r="B343" i="11" l="1"/>
  <c r="E344" i="11" l="1"/>
  <c r="I344" i="11"/>
  <c r="F344" i="11"/>
  <c r="G344" i="11" a="1"/>
  <c r="G344" i="11" s="1"/>
  <c r="L344" i="11"/>
  <c r="H344" i="11" a="1"/>
  <c r="H344" i="11" s="1"/>
  <c r="D343" i="11"/>
  <c r="C343" i="11"/>
  <c r="B344" i="11" l="1"/>
  <c r="G345" i="11" l="1" a="1"/>
  <c r="G345" i="11" s="1"/>
  <c r="F345" i="11"/>
  <c r="H345" i="11" a="1"/>
  <c r="H345" i="11" s="1"/>
  <c r="L345" i="11"/>
  <c r="E345" i="11"/>
  <c r="I345" i="11"/>
  <c r="D344" i="11"/>
  <c r="C344" i="11"/>
  <c r="B345" i="11" l="1"/>
  <c r="F346" i="11" l="1"/>
  <c r="I346" i="11"/>
  <c r="L346" i="11"/>
  <c r="H346" i="11" a="1"/>
  <c r="H346" i="11" s="1"/>
  <c r="E346" i="11"/>
  <c r="G346" i="11" a="1"/>
  <c r="G346" i="11" s="1"/>
  <c r="C345" i="11"/>
  <c r="D345" i="11"/>
  <c r="B346" i="11" l="1"/>
  <c r="E347" i="11" l="1"/>
  <c r="L347" i="11"/>
  <c r="I347" i="11"/>
  <c r="F347" i="11"/>
  <c r="G347" i="11" a="1"/>
  <c r="G347" i="11" s="1"/>
  <c r="H347" i="11" a="1"/>
  <c r="H347" i="11" s="1"/>
  <c r="D346" i="11"/>
  <c r="C346" i="11"/>
  <c r="B347" i="11" l="1"/>
  <c r="F348" i="11" l="1"/>
  <c r="G348" i="11" a="1"/>
  <c r="G348" i="11" s="1"/>
  <c r="L348" i="11"/>
  <c r="H348" i="11" a="1"/>
  <c r="H348" i="11" s="1"/>
  <c r="I348" i="11"/>
  <c r="E348" i="11"/>
  <c r="C347" i="11"/>
  <c r="D347" i="11"/>
  <c r="B348" i="11" l="1"/>
  <c r="G349" i="11" l="1" a="1"/>
  <c r="G349" i="11" s="1"/>
  <c r="H349" i="11" a="1"/>
  <c r="H349" i="11" s="1"/>
  <c r="L349" i="11"/>
  <c r="E349" i="11"/>
  <c r="I349" i="11"/>
  <c r="F349" i="11"/>
  <c r="C348" i="11"/>
  <c r="D348" i="11"/>
  <c r="B349" i="11" l="1"/>
  <c r="F350" i="11" l="1"/>
  <c r="I350" i="11"/>
  <c r="H350" i="11" a="1"/>
  <c r="H350" i="11" s="1"/>
  <c r="E350" i="11"/>
  <c r="G350" i="11" a="1"/>
  <c r="G350" i="11" s="1"/>
  <c r="L350" i="11"/>
  <c r="D349" i="11"/>
  <c r="C349" i="11"/>
  <c r="B350" i="11" l="1"/>
  <c r="E351" i="11" l="1"/>
  <c r="L351" i="11"/>
  <c r="F351" i="11"/>
  <c r="G351" i="11" a="1"/>
  <c r="G351" i="11" s="1"/>
  <c r="H351" i="11" a="1"/>
  <c r="H351" i="11" s="1"/>
  <c r="I351" i="11"/>
  <c r="D350" i="11"/>
  <c r="C350" i="11"/>
  <c r="B351" i="11" l="1"/>
  <c r="G352" i="11" l="1" a="1"/>
  <c r="G352" i="11" s="1"/>
  <c r="L352" i="11"/>
  <c r="H352" i="11" a="1"/>
  <c r="H352" i="11" s="1"/>
  <c r="E352" i="11"/>
  <c r="I352" i="11"/>
  <c r="F352" i="11"/>
  <c r="C351" i="11"/>
  <c r="D351" i="11"/>
  <c r="B352" i="11" l="1"/>
  <c r="G353" i="11" l="1" a="1"/>
  <c r="G353" i="11" s="1"/>
  <c r="E353" i="11"/>
  <c r="I353" i="11"/>
  <c r="F353" i="11"/>
  <c r="H353" i="11" a="1"/>
  <c r="H353" i="11" s="1"/>
  <c r="L353" i="11"/>
  <c r="D352" i="11"/>
  <c r="C352" i="11"/>
  <c r="B353" i="11" l="1"/>
  <c r="F354" i="11" l="1"/>
  <c r="I354" i="11"/>
  <c r="E354" i="11"/>
  <c r="G354" i="11" a="1"/>
  <c r="G354" i="11" s="1"/>
  <c r="L354" i="11"/>
  <c r="H354" i="11" a="1"/>
  <c r="H354" i="11" s="1"/>
  <c r="C353" i="11"/>
  <c r="D353" i="11"/>
  <c r="B354" i="11" l="1"/>
  <c r="E355" i="11" l="1"/>
  <c r="L355" i="11"/>
  <c r="G355" i="11" a="1"/>
  <c r="G355" i="11" s="1"/>
  <c r="H355" i="11" a="1"/>
  <c r="H355" i="11" s="1"/>
  <c r="I355" i="11"/>
  <c r="F355" i="11"/>
  <c r="D354" i="11"/>
  <c r="C354" i="11"/>
  <c r="B355" i="11" l="1"/>
  <c r="H356" i="11" l="1" a="1"/>
  <c r="H356" i="11" s="1"/>
  <c r="E356" i="11"/>
  <c r="I356" i="11"/>
  <c r="F356" i="11"/>
  <c r="G356" i="11" a="1"/>
  <c r="G356" i="11" s="1"/>
  <c r="L356" i="11"/>
  <c r="C355" i="11"/>
  <c r="D355" i="11"/>
  <c r="B356" i="11" l="1"/>
  <c r="G357" i="11" l="1" a="1"/>
  <c r="G357" i="11" s="1"/>
  <c r="E357" i="11"/>
  <c r="I357" i="11"/>
  <c r="F357" i="11"/>
  <c r="H357" i="11" a="1"/>
  <c r="H357" i="11" s="1"/>
  <c r="L357" i="11"/>
  <c r="C356" i="11"/>
  <c r="D356" i="11"/>
  <c r="B357" i="11" l="1"/>
  <c r="F358" i="11" l="1"/>
  <c r="I358" i="11"/>
  <c r="G358" i="11" a="1"/>
  <c r="G358" i="11" s="1"/>
  <c r="L358" i="11"/>
  <c r="H358" i="11" a="1"/>
  <c r="H358" i="11" s="1"/>
  <c r="E358" i="11"/>
  <c r="C357" i="11"/>
  <c r="D357" i="11"/>
  <c r="B358" i="11" l="1"/>
  <c r="E359" i="11" l="1"/>
  <c r="L359" i="11"/>
  <c r="H359" i="11" a="1"/>
  <c r="H359" i="11" s="1"/>
  <c r="I359" i="11"/>
  <c r="F359" i="11"/>
  <c r="G359" i="11" a="1"/>
  <c r="G359" i="11" s="1"/>
  <c r="C358" i="11"/>
  <c r="D358" i="11"/>
  <c r="B359" i="11" l="1"/>
  <c r="E360" i="11" l="1"/>
  <c r="I360" i="11"/>
  <c r="F360" i="11"/>
  <c r="G360" i="11" a="1"/>
  <c r="G360" i="11" s="1"/>
  <c r="L360" i="11"/>
  <c r="H360" i="11" a="1"/>
  <c r="H360" i="11" s="1"/>
  <c r="D359" i="11"/>
  <c r="C359" i="11"/>
  <c r="B360" i="11" l="1"/>
  <c r="G361" i="11" l="1" a="1"/>
  <c r="G361" i="11" s="1"/>
  <c r="F361" i="11"/>
  <c r="H361" i="11" a="1"/>
  <c r="H361" i="11" s="1"/>
  <c r="L361" i="11"/>
  <c r="E361" i="11"/>
  <c r="I361" i="11"/>
  <c r="D360" i="11"/>
  <c r="C360" i="11"/>
  <c r="B361" i="11" l="1"/>
  <c r="F362" i="11" l="1"/>
  <c r="I362" i="11"/>
  <c r="L362" i="11"/>
  <c r="H362" i="11" a="1"/>
  <c r="H362" i="11" s="1"/>
  <c r="E362" i="11"/>
  <c r="G362" i="11" a="1"/>
  <c r="G362" i="11" s="1"/>
  <c r="C361" i="11"/>
  <c r="D361" i="11"/>
  <c r="B362" i="11" l="1"/>
  <c r="E363" i="11" l="1"/>
  <c r="L363" i="11"/>
  <c r="I363" i="11"/>
  <c r="F363" i="11"/>
  <c r="G363" i="11" a="1"/>
  <c r="G363" i="11" s="1"/>
  <c r="H363" i="11" a="1"/>
  <c r="H363" i="11" s="1"/>
  <c r="D362" i="11"/>
  <c r="C362" i="11"/>
  <c r="B363" i="11" l="1"/>
  <c r="F364" i="11" l="1"/>
  <c r="G364" i="11" a="1"/>
  <c r="G364" i="11" s="1"/>
  <c r="L364" i="11"/>
  <c r="H364" i="11" a="1"/>
  <c r="H364" i="11" s="1"/>
  <c r="E364" i="11"/>
  <c r="I364" i="11"/>
  <c r="D363" i="11"/>
  <c r="C363" i="11"/>
  <c r="B364" i="11" l="1"/>
  <c r="G365" i="11" l="1" a="1"/>
  <c r="G365" i="11" s="1"/>
  <c r="H365" i="11" a="1"/>
  <c r="H365" i="11" s="1"/>
  <c r="L365" i="11"/>
  <c r="E365" i="11"/>
  <c r="I365" i="11"/>
  <c r="F365" i="11"/>
  <c r="C364" i="11"/>
  <c r="D364" i="11"/>
  <c r="B365" i="11" l="1"/>
  <c r="F366" i="11" l="1"/>
  <c r="I366" i="11"/>
  <c r="H366" i="11" a="1"/>
  <c r="H366" i="11" s="1"/>
  <c r="E366" i="11"/>
  <c r="G366" i="11" a="1"/>
  <c r="G366" i="11" s="1"/>
  <c r="L366" i="11"/>
  <c r="C365" i="11"/>
  <c r="D365" i="11"/>
  <c r="B366" i="11" l="1"/>
  <c r="E367" i="11" l="1"/>
  <c r="L367" i="11"/>
  <c r="F367" i="11"/>
  <c r="G367" i="11" a="1"/>
  <c r="G367" i="11" s="1"/>
  <c r="H367" i="11" a="1"/>
  <c r="H367" i="11" s="1"/>
  <c r="I367" i="11"/>
  <c r="C366" i="11"/>
  <c r="D366" i="11"/>
  <c r="B367" i="11" l="1"/>
  <c r="G368" i="11" l="1" a="1"/>
  <c r="G368" i="11" s="1"/>
  <c r="L368" i="11"/>
  <c r="H368" i="11" a="1"/>
  <c r="H368" i="11" s="1"/>
  <c r="E368" i="11"/>
  <c r="I368" i="11"/>
  <c r="F368" i="11"/>
  <c r="C367" i="11"/>
  <c r="D367" i="11"/>
  <c r="B368" i="11" l="1"/>
  <c r="G369" i="11" l="1" a="1"/>
  <c r="G369" i="11" s="1"/>
  <c r="E369" i="11"/>
  <c r="I369" i="11"/>
  <c r="F369" i="11"/>
  <c r="L369" i="11"/>
  <c r="H369" i="11" a="1"/>
  <c r="H369" i="11" s="1"/>
  <c r="D368" i="11"/>
  <c r="C368" i="11"/>
  <c r="B369" i="11" l="1"/>
  <c r="F370" i="11" l="1"/>
  <c r="I370" i="11"/>
  <c r="E370" i="11"/>
  <c r="G370" i="11" a="1"/>
  <c r="G370" i="11" s="1"/>
  <c r="L370" i="11"/>
  <c r="H370" i="11" a="1"/>
  <c r="H370" i="11" s="1"/>
  <c r="C369" i="11"/>
  <c r="D369" i="11"/>
  <c r="B370" i="11" l="1"/>
  <c r="E371" i="11" l="1"/>
  <c r="L371" i="11"/>
  <c r="G371" i="11" a="1"/>
  <c r="G371" i="11" s="1"/>
  <c r="H371" i="11" a="1"/>
  <c r="H371" i="11" s="1"/>
  <c r="I371" i="11"/>
  <c r="F371" i="11"/>
  <c r="C370" i="11"/>
  <c r="D370" i="11"/>
  <c r="B371" i="11" l="1"/>
  <c r="H372" i="11" l="1" a="1"/>
  <c r="H372" i="11" s="1"/>
  <c r="E372" i="11"/>
  <c r="I372" i="11"/>
  <c r="F372" i="11"/>
  <c r="G372" i="11" a="1"/>
  <c r="G372" i="11" s="1"/>
  <c r="L372" i="11"/>
  <c r="D371" i="11"/>
  <c r="C371" i="11"/>
  <c r="B372" i="11" l="1"/>
  <c r="G373" i="11" l="1" a="1"/>
  <c r="G373" i="11" s="1"/>
  <c r="E373" i="11"/>
  <c r="I373" i="11"/>
  <c r="F373" i="11"/>
  <c r="H373" i="11" a="1"/>
  <c r="H373" i="11" s="1"/>
  <c r="L373" i="11"/>
  <c r="D372" i="11"/>
  <c r="C372" i="11"/>
  <c r="B373" i="11" l="1"/>
  <c r="F374" i="11" l="1"/>
  <c r="I374" i="11"/>
  <c r="G374" i="11" a="1"/>
  <c r="G374" i="11" s="1"/>
  <c r="L374" i="11"/>
  <c r="H374" i="11" a="1"/>
  <c r="H374" i="11" s="1"/>
  <c r="E374" i="11"/>
  <c r="C373" i="11"/>
  <c r="D373" i="11"/>
  <c r="B374" i="11" l="1"/>
  <c r="E375" i="11" l="1"/>
  <c r="L375" i="11"/>
  <c r="H375" i="11" a="1"/>
  <c r="H375" i="11" s="1"/>
  <c r="I375" i="11"/>
  <c r="F375" i="11"/>
  <c r="G375" i="11" a="1"/>
  <c r="G375" i="11" s="1"/>
  <c r="D374" i="11"/>
  <c r="C374" i="11"/>
  <c r="B375" i="11" l="1"/>
  <c r="E376" i="11" l="1"/>
  <c r="I376" i="11"/>
  <c r="F376" i="11"/>
  <c r="G376" i="11" a="1"/>
  <c r="G376" i="11" s="1"/>
  <c r="L376" i="11"/>
  <c r="H376" i="11" a="1"/>
  <c r="H376" i="11" s="1"/>
  <c r="C375" i="11"/>
  <c r="D375" i="11"/>
  <c r="B376" i="11" l="1"/>
  <c r="G377" i="11" l="1" a="1"/>
  <c r="G377" i="11" s="1"/>
  <c r="F377" i="11"/>
  <c r="H377" i="11" a="1"/>
  <c r="H377" i="11" s="1"/>
  <c r="L377" i="11"/>
  <c r="E377" i="11"/>
  <c r="I377" i="11"/>
  <c r="C376" i="11"/>
  <c r="D376" i="11"/>
  <c r="B377" i="11" l="1"/>
  <c r="F378" i="11" l="1"/>
  <c r="I378" i="11"/>
  <c r="L378" i="11"/>
  <c r="H378" i="11" a="1"/>
  <c r="H378" i="11" s="1"/>
  <c r="E378" i="11"/>
  <c r="G378" i="11" a="1"/>
  <c r="G378" i="11" s="1"/>
  <c r="D377" i="11"/>
  <c r="C377" i="11"/>
  <c r="B378" i="11" l="1"/>
  <c r="E379" i="11" l="1"/>
  <c r="L379" i="11"/>
  <c r="I379" i="11"/>
  <c r="F379" i="11"/>
  <c r="G379" i="11" a="1"/>
  <c r="G379" i="11" s="1"/>
  <c r="H379" i="11" a="1"/>
  <c r="H379" i="11" s="1"/>
  <c r="C378" i="11"/>
  <c r="D378" i="11"/>
  <c r="B379" i="11" l="1"/>
  <c r="F380" i="11" l="1"/>
  <c r="G380" i="11" a="1"/>
  <c r="G380" i="11" s="1"/>
  <c r="L380" i="11"/>
  <c r="H380" i="11" a="1"/>
  <c r="H380" i="11" s="1"/>
  <c r="E380" i="11"/>
  <c r="I380" i="11"/>
  <c r="C379" i="11"/>
  <c r="D379" i="11"/>
  <c r="B380" i="11" l="1"/>
  <c r="G381" i="11" l="1" a="1"/>
  <c r="G381" i="11" s="1"/>
  <c r="H381" i="11" a="1"/>
  <c r="H381" i="11" s="1"/>
  <c r="L381" i="11"/>
  <c r="E381" i="11"/>
  <c r="I381" i="11"/>
  <c r="F381" i="11"/>
  <c r="C380" i="11"/>
  <c r="D380" i="11"/>
  <c r="B381" i="11" l="1"/>
  <c r="E382" i="11" l="1"/>
  <c r="H382" i="11" a="1"/>
  <c r="H382" i="11" s="1"/>
  <c r="L382" i="11"/>
  <c r="F382" i="11"/>
  <c r="I382" i="11"/>
  <c r="G382" i="11" a="1"/>
  <c r="G382" i="11" s="1"/>
  <c r="C381" i="11"/>
  <c r="D381" i="11"/>
  <c r="B382" i="11" l="1"/>
  <c r="G383" i="11" l="1" a="1"/>
  <c r="G383" i="11" s="1"/>
  <c r="H383" i="11" a="1"/>
  <c r="H383" i="11" s="1"/>
  <c r="E383" i="11"/>
  <c r="L383" i="11"/>
  <c r="I383" i="11"/>
  <c r="F383" i="11"/>
  <c r="C382" i="11"/>
  <c r="D382" i="11"/>
  <c r="B383" i="11" l="1"/>
  <c r="F384" i="11" l="1"/>
  <c r="I384" i="11"/>
  <c r="G384" i="11" a="1"/>
  <c r="G384" i="11" s="1"/>
  <c r="E384" i="11"/>
  <c r="H384" i="11" a="1"/>
  <c r="H384" i="11" s="1"/>
  <c r="L384" i="11"/>
  <c r="C383" i="11"/>
  <c r="D383" i="11"/>
  <c r="B384" i="11" l="1"/>
  <c r="E385" i="11" l="1"/>
  <c r="L385" i="11"/>
  <c r="F385" i="11"/>
  <c r="I385" i="11"/>
  <c r="G385" i="11" a="1"/>
  <c r="G385" i="11" s="1"/>
  <c r="H385" i="11" a="1"/>
  <c r="H385" i="11" s="1"/>
  <c r="D384" i="11"/>
  <c r="C384" i="11"/>
  <c r="B385" i="11" l="1"/>
  <c r="E386" i="11" l="1"/>
  <c r="H386" i="11" a="1"/>
  <c r="H386" i="11" s="1"/>
  <c r="F386" i="11"/>
  <c r="L386" i="11"/>
  <c r="G386" i="11" a="1"/>
  <c r="G386" i="11" s="1"/>
  <c r="I386" i="11"/>
  <c r="C385" i="11"/>
  <c r="D385" i="11"/>
  <c r="B386" i="11" l="1"/>
  <c r="F387" i="11" l="1"/>
  <c r="I387" i="11"/>
  <c r="G387" i="11" a="1"/>
  <c r="G387" i="11" s="1"/>
  <c r="E387" i="11"/>
  <c r="H387" i="11" a="1"/>
  <c r="H387" i="11" s="1"/>
  <c r="L387" i="11"/>
  <c r="D386" i="11"/>
  <c r="C386" i="11"/>
  <c r="B387" i="11" l="1"/>
  <c r="E388" i="11" l="1"/>
  <c r="L388" i="11"/>
  <c r="F388" i="11"/>
  <c r="I388" i="11"/>
  <c r="G388" i="11" a="1"/>
  <c r="G388" i="11" s="1"/>
  <c r="H388" i="11" a="1"/>
  <c r="H388" i="11" s="1"/>
  <c r="C387" i="11"/>
  <c r="D387" i="11"/>
  <c r="B388" i="11" l="1"/>
  <c r="E389" i="11" l="1"/>
  <c r="H389" i="11" a="1"/>
  <c r="H389" i="11" s="1"/>
  <c r="L389" i="11"/>
  <c r="F389" i="11"/>
  <c r="I389" i="11"/>
  <c r="G389" i="11" a="1"/>
  <c r="G389" i="11" s="1"/>
  <c r="D388" i="11"/>
  <c r="C388" i="11"/>
  <c r="B389" i="11" l="1"/>
  <c r="G390" i="11" l="1" a="1"/>
  <c r="G390" i="11" s="1"/>
  <c r="H390" i="11" a="1"/>
  <c r="H390" i="11" s="1"/>
  <c r="E390" i="11"/>
  <c r="L390" i="11"/>
  <c r="I390" i="11"/>
  <c r="F390" i="11"/>
  <c r="C389" i="11"/>
  <c r="D389" i="11"/>
  <c r="B390" i="11" l="1"/>
  <c r="F391" i="11" l="1"/>
  <c r="I391" i="11"/>
  <c r="G391" i="11" a="1"/>
  <c r="G391" i="11" s="1"/>
  <c r="E391" i="11"/>
  <c r="H391" i="11" a="1"/>
  <c r="H391" i="11" s="1"/>
  <c r="L391" i="11"/>
  <c r="D390" i="11"/>
  <c r="C390" i="11"/>
  <c r="B391" i="11" l="1"/>
  <c r="E392" i="11" l="1"/>
  <c r="L392" i="11"/>
  <c r="F392" i="11"/>
  <c r="I392" i="11"/>
  <c r="G392" i="11" a="1"/>
  <c r="G392" i="11" s="1"/>
  <c r="H392" i="11" a="1"/>
  <c r="H392" i="11" s="1"/>
  <c r="C391" i="11"/>
  <c r="D391" i="11"/>
  <c r="B392" i="11" l="1"/>
  <c r="E393" i="11" l="1"/>
  <c r="H393" i="11" a="1"/>
  <c r="H393" i="11" s="1"/>
  <c r="L393" i="11"/>
  <c r="F393" i="11"/>
  <c r="I393" i="11"/>
  <c r="G393" i="11" a="1"/>
  <c r="G393" i="11" s="1"/>
  <c r="D392" i="11"/>
  <c r="C392" i="11"/>
  <c r="B393" i="11" l="1"/>
  <c r="G394" i="11" l="1" a="1"/>
  <c r="G394" i="11" s="1"/>
  <c r="H394" i="11" a="1"/>
  <c r="H394" i="11" s="1"/>
  <c r="E394" i="11"/>
  <c r="L394" i="11"/>
  <c r="F394" i="11"/>
  <c r="I394" i="11"/>
  <c r="C393" i="11"/>
  <c r="D393" i="11"/>
  <c r="B394" i="11" l="1"/>
  <c r="F395" i="11" l="1"/>
  <c r="I395" i="11"/>
  <c r="G395" i="11" a="1"/>
  <c r="G395" i="11" s="1"/>
  <c r="L395" i="11"/>
  <c r="E395" i="11"/>
  <c r="H395" i="11" a="1"/>
  <c r="H395" i="11" s="1"/>
  <c r="D394" i="11"/>
  <c r="C394" i="11"/>
  <c r="B395" i="11" l="1"/>
  <c r="E396" i="11" l="1"/>
  <c r="L396" i="11"/>
  <c r="F396" i="11"/>
  <c r="I396" i="11"/>
  <c r="G396" i="11" a="1"/>
  <c r="G396" i="11" s="1"/>
  <c r="H396" i="11" a="1"/>
  <c r="H396" i="11" s="1"/>
  <c r="C395" i="11"/>
  <c r="D395" i="11"/>
  <c r="B396" i="11" l="1"/>
  <c r="E397" i="11" l="1"/>
  <c r="H397" i="11" a="1"/>
  <c r="H397" i="11" s="1"/>
  <c r="L397" i="11"/>
  <c r="F397" i="11"/>
  <c r="I397" i="11"/>
  <c r="G397" i="11" a="1"/>
  <c r="G397" i="11" s="1"/>
  <c r="C396" i="11"/>
  <c r="D396" i="11"/>
  <c r="B397" i="11" l="1"/>
  <c r="G398" i="11" l="1" a="1"/>
  <c r="G398" i="11" s="1"/>
  <c r="H398" i="11" a="1"/>
  <c r="H398" i="11" s="1"/>
  <c r="E398" i="11"/>
  <c r="L398" i="11"/>
  <c r="F398" i="11"/>
  <c r="I398" i="11"/>
  <c r="D397" i="11"/>
  <c r="C397" i="11"/>
  <c r="B398" i="11" l="1"/>
  <c r="F399" i="11" l="1"/>
  <c r="I399" i="11"/>
  <c r="G399" i="11" a="1"/>
  <c r="G399" i="11" s="1"/>
  <c r="H399" i="11" a="1"/>
  <c r="H399" i="11" s="1"/>
  <c r="L399" i="11"/>
  <c r="E399" i="11"/>
  <c r="C398" i="11"/>
  <c r="D398" i="11"/>
  <c r="B399" i="11" l="1"/>
  <c r="E400" i="11" l="1"/>
  <c r="L400" i="11"/>
  <c r="F400" i="11"/>
  <c r="I400" i="11"/>
  <c r="G400" i="11" a="1"/>
  <c r="G400" i="11" s="1"/>
  <c r="H400" i="11" a="1"/>
  <c r="H400" i="11" s="1"/>
  <c r="C399" i="11"/>
  <c r="D399" i="11"/>
  <c r="B400" i="11" l="1"/>
  <c r="E401" i="11" l="1"/>
  <c r="H401" i="11" a="1"/>
  <c r="H401" i="11" s="1"/>
  <c r="L401" i="11"/>
  <c r="F401" i="11"/>
  <c r="I401" i="11"/>
  <c r="G401" i="11" a="1"/>
  <c r="G401" i="11" s="1"/>
  <c r="C400" i="11"/>
  <c r="D400" i="11"/>
  <c r="B401" i="11" l="1"/>
  <c r="G402" i="11" l="1" a="1"/>
  <c r="G402" i="11" s="1"/>
  <c r="H402" i="11" a="1"/>
  <c r="H402" i="11" s="1"/>
  <c r="E402" i="11"/>
  <c r="L402" i="11"/>
  <c r="F402" i="11"/>
  <c r="I402" i="11"/>
  <c r="C401" i="11"/>
  <c r="D401" i="11"/>
  <c r="B402" i="11" l="1"/>
  <c r="F403" i="11" l="1"/>
  <c r="I403" i="11"/>
  <c r="G403" i="11" a="1"/>
  <c r="G403" i="11" s="1"/>
  <c r="E403" i="11"/>
  <c r="H403" i="11" a="1"/>
  <c r="H403" i="11" s="1"/>
  <c r="L403" i="11"/>
  <c r="C402" i="11"/>
  <c r="D402" i="11"/>
  <c r="B403" i="11" l="1"/>
  <c r="E404" i="11" l="1"/>
  <c r="L404" i="11"/>
  <c r="F404" i="11"/>
  <c r="I404" i="11"/>
  <c r="G404" i="11" a="1"/>
  <c r="G404" i="11" s="1"/>
  <c r="H404" i="11" a="1"/>
  <c r="H404" i="11" s="1"/>
  <c r="D403" i="11"/>
  <c r="C403" i="11"/>
  <c r="B404" i="11" l="1"/>
  <c r="E405" i="11" l="1"/>
  <c r="H405" i="11" a="1"/>
  <c r="H405" i="11" s="1"/>
  <c r="L405" i="11"/>
  <c r="F405" i="11"/>
  <c r="I405" i="11"/>
  <c r="G405" i="11" a="1"/>
  <c r="G405" i="11" s="1"/>
  <c r="D404" i="11"/>
  <c r="C404" i="11"/>
  <c r="B405" i="11" l="1"/>
  <c r="G406" i="11" l="1" a="1"/>
  <c r="G406" i="11" s="1"/>
  <c r="H406" i="11" a="1"/>
  <c r="H406" i="11" s="1"/>
  <c r="E406" i="11"/>
  <c r="L406" i="11"/>
  <c r="I406" i="11"/>
  <c r="F406" i="11"/>
  <c r="D405" i="11"/>
  <c r="C405" i="11"/>
  <c r="B406" i="11" l="1"/>
  <c r="F407" i="11" l="1"/>
  <c r="I407" i="11"/>
  <c r="G407" i="11" a="1"/>
  <c r="G407" i="11" s="1"/>
  <c r="E407" i="11"/>
  <c r="H407" i="11" a="1"/>
  <c r="H407" i="11" s="1"/>
  <c r="L407" i="11"/>
  <c r="D406" i="11"/>
  <c r="C406" i="11"/>
  <c r="B407" i="11" l="1"/>
  <c r="E408" i="11" l="1"/>
  <c r="L408" i="11"/>
  <c r="F408" i="11"/>
  <c r="I408" i="11"/>
  <c r="G408" i="11" a="1"/>
  <c r="G408" i="11" s="1"/>
  <c r="H408" i="11" a="1"/>
  <c r="H408" i="11" s="1"/>
  <c r="D407" i="11"/>
  <c r="C407" i="11"/>
  <c r="B408" i="11" l="1"/>
  <c r="E409" i="11" l="1"/>
  <c r="H409" i="11" a="1"/>
  <c r="H409" i="11" s="1"/>
  <c r="L409" i="11"/>
  <c r="F409" i="11"/>
  <c r="I409" i="11"/>
  <c r="G409" i="11" a="1"/>
  <c r="G409" i="11" s="1"/>
  <c r="D408" i="11"/>
  <c r="C408" i="11"/>
  <c r="B409" i="11" l="1"/>
  <c r="G410" i="11" l="1" a="1"/>
  <c r="G410" i="11" s="1"/>
  <c r="H410" i="11" a="1"/>
  <c r="H410" i="11" s="1"/>
  <c r="E410" i="11"/>
  <c r="L410" i="11"/>
  <c r="F410" i="11"/>
  <c r="I410" i="11"/>
  <c r="C409" i="11"/>
  <c r="D409" i="11"/>
  <c r="B410" i="11" l="1"/>
  <c r="F411" i="11" l="1"/>
  <c r="I411" i="11"/>
  <c r="G411" i="11" a="1"/>
  <c r="G411" i="11" s="1"/>
  <c r="L411" i="11"/>
  <c r="E411" i="11"/>
  <c r="H411" i="11" a="1"/>
  <c r="H411" i="11" s="1"/>
  <c r="D410" i="11"/>
  <c r="C410" i="11"/>
  <c r="B411" i="11" l="1"/>
  <c r="E412" i="11" l="1"/>
  <c r="L412" i="11"/>
  <c r="F412" i="11"/>
  <c r="I412" i="11"/>
  <c r="G412" i="11" a="1"/>
  <c r="G412" i="11" s="1"/>
  <c r="H412" i="11" a="1"/>
  <c r="H412" i="11" s="1"/>
  <c r="D411" i="11"/>
  <c r="C411" i="11"/>
  <c r="B412" i="11" l="1"/>
  <c r="E413" i="11" l="1"/>
  <c r="H413" i="11" a="1"/>
  <c r="H413" i="11" s="1"/>
  <c r="L413" i="11"/>
  <c r="F413" i="11"/>
  <c r="I413" i="11"/>
  <c r="G413" i="11" a="1"/>
  <c r="G413" i="11" s="1"/>
  <c r="C412" i="11"/>
  <c r="D412" i="11"/>
  <c r="B413" i="11" l="1"/>
  <c r="G414" i="11" l="1" a="1"/>
  <c r="G414" i="11" s="1"/>
  <c r="H414" i="11" a="1"/>
  <c r="H414" i="11" s="1"/>
  <c r="E414" i="11"/>
  <c r="L414" i="11"/>
  <c r="F414" i="11"/>
  <c r="I414" i="11"/>
  <c r="D413" i="11"/>
  <c r="C413" i="11"/>
  <c r="B414" i="11" l="1"/>
  <c r="F415" i="11" l="1"/>
  <c r="I415" i="11"/>
  <c r="G415" i="11" a="1"/>
  <c r="G415" i="11" s="1"/>
  <c r="H415" i="11" a="1"/>
  <c r="H415" i="11" s="1"/>
  <c r="L415" i="11"/>
  <c r="E415" i="11"/>
  <c r="D414" i="11"/>
  <c r="C414" i="11"/>
  <c r="B415" i="11" l="1"/>
  <c r="E416" i="11" l="1"/>
  <c r="L416" i="11"/>
  <c r="F416" i="11"/>
  <c r="I416" i="11"/>
  <c r="G416" i="11" a="1"/>
  <c r="G416" i="11" s="1"/>
  <c r="H416" i="11" a="1"/>
  <c r="H416" i="11" s="1"/>
  <c r="C415" i="11"/>
  <c r="D415" i="11"/>
  <c r="B416" i="11" l="1"/>
  <c r="E417" i="11" l="1"/>
  <c r="H417" i="11" a="1"/>
  <c r="H417" i="11" s="1"/>
  <c r="L417" i="11"/>
  <c r="F417" i="11"/>
  <c r="I417" i="11"/>
  <c r="G417" i="11" a="1"/>
  <c r="G417" i="11" s="1"/>
  <c r="D416" i="11"/>
  <c r="C416" i="11"/>
  <c r="B417" i="11" l="1"/>
  <c r="G418" i="11" l="1" a="1"/>
  <c r="G418" i="11" s="1"/>
  <c r="H418" i="11" a="1"/>
  <c r="H418" i="11" s="1"/>
  <c r="E418" i="11"/>
  <c r="L418" i="11"/>
  <c r="F418" i="11"/>
  <c r="I418" i="11"/>
  <c r="D417" i="11"/>
  <c r="C417" i="11"/>
  <c r="B418" i="11" l="1"/>
  <c r="F419" i="11" l="1"/>
  <c r="I419" i="11"/>
  <c r="G419" i="11" a="1"/>
  <c r="G419" i="11" s="1"/>
  <c r="E419" i="11"/>
  <c r="H419" i="11" a="1"/>
  <c r="H419" i="11" s="1"/>
  <c r="L419" i="11"/>
  <c r="D418" i="11"/>
  <c r="C418" i="11"/>
  <c r="B419" i="11" l="1"/>
  <c r="E420" i="11" l="1"/>
  <c r="L420" i="11"/>
  <c r="F420" i="11"/>
  <c r="I420" i="11"/>
  <c r="G420" i="11" a="1"/>
  <c r="G420" i="11" s="1"/>
  <c r="H420" i="11" a="1"/>
  <c r="H420" i="11" s="1"/>
  <c r="D419" i="11"/>
  <c r="C419" i="11"/>
  <c r="B420" i="11" l="1"/>
  <c r="E421" i="11" l="1"/>
  <c r="H421" i="11" a="1"/>
  <c r="H421" i="11" s="1"/>
  <c r="L421" i="11"/>
  <c r="F421" i="11"/>
  <c r="I421" i="11"/>
  <c r="G421" i="11" a="1"/>
  <c r="G421" i="11" s="1"/>
  <c r="C420" i="11"/>
  <c r="D420" i="11"/>
  <c r="B421" i="11" l="1"/>
  <c r="G422" i="11" l="1" a="1"/>
  <c r="G422" i="11" s="1"/>
  <c r="H422" i="11" a="1"/>
  <c r="H422" i="11" s="1"/>
  <c r="E422" i="11"/>
  <c r="L422" i="11"/>
  <c r="I422" i="11"/>
  <c r="F422" i="11"/>
  <c r="D421" i="11"/>
  <c r="C421" i="11"/>
  <c r="B422" i="11" l="1"/>
  <c r="F423" i="11" l="1"/>
  <c r="I423" i="11"/>
  <c r="G423" i="11" a="1"/>
  <c r="G423" i="11" s="1"/>
  <c r="E423" i="11"/>
  <c r="H423" i="11" a="1"/>
  <c r="H423" i="11" s="1"/>
  <c r="L423" i="11"/>
  <c r="C422" i="11"/>
  <c r="D422" i="11"/>
  <c r="B423" i="11" l="1"/>
  <c r="E424" i="11" l="1"/>
  <c r="L424" i="11"/>
  <c r="F424" i="11"/>
  <c r="I424" i="11"/>
  <c r="G424" i="11" a="1"/>
  <c r="G424" i="11" s="1"/>
  <c r="H424" i="11" a="1"/>
  <c r="H424" i="11" s="1"/>
  <c r="D423" i="11"/>
  <c r="C423" i="11"/>
  <c r="B424" i="11" l="1"/>
  <c r="E425" i="11" l="1"/>
  <c r="H425" i="11" a="1"/>
  <c r="H425" i="11" s="1"/>
  <c r="L425" i="11"/>
  <c r="F425" i="11"/>
  <c r="I425" i="11"/>
  <c r="G425" i="11" a="1"/>
  <c r="G425" i="11" s="1"/>
  <c r="C424" i="11"/>
  <c r="D424" i="11"/>
  <c r="B425" i="11" l="1"/>
  <c r="G426" i="11" l="1" a="1"/>
  <c r="G426" i="11" s="1"/>
  <c r="H426" i="11" a="1"/>
  <c r="H426" i="11" s="1"/>
  <c r="E426" i="11"/>
  <c r="L426" i="11"/>
  <c r="F426" i="11"/>
  <c r="I426" i="11"/>
  <c r="D425" i="11"/>
  <c r="C425" i="11"/>
  <c r="B426" i="11" l="1"/>
  <c r="F427" i="11" l="1"/>
  <c r="I427" i="11"/>
  <c r="G427" i="11" a="1"/>
  <c r="G427" i="11" s="1"/>
  <c r="L427" i="11"/>
  <c r="E427" i="11"/>
  <c r="H427" i="11" a="1"/>
  <c r="H427" i="11" s="1"/>
  <c r="D426" i="11"/>
  <c r="C426" i="11"/>
  <c r="B427" i="11" l="1"/>
  <c r="E428" i="11" l="1"/>
  <c r="L428" i="11"/>
  <c r="F428" i="11"/>
  <c r="I428" i="11"/>
  <c r="G428" i="11" a="1"/>
  <c r="G428" i="11" s="1"/>
  <c r="H428" i="11" a="1"/>
  <c r="H428" i="11" s="1"/>
  <c r="D427" i="11"/>
  <c r="C427" i="11"/>
  <c r="B428" i="11" l="1"/>
  <c r="E429" i="11" l="1"/>
  <c r="H429" i="11" a="1"/>
  <c r="H429" i="11" s="1"/>
  <c r="L429" i="11"/>
  <c r="F429" i="11"/>
  <c r="I429" i="11"/>
  <c r="G429" i="11" a="1"/>
  <c r="G429" i="11" s="1"/>
  <c r="C428" i="11"/>
  <c r="D428" i="11"/>
  <c r="B429" i="11" l="1"/>
  <c r="G430" i="11" l="1" a="1"/>
  <c r="G430" i="11" s="1"/>
  <c r="H430" i="11" a="1"/>
  <c r="H430" i="11" s="1"/>
  <c r="E430" i="11"/>
  <c r="L430" i="11"/>
  <c r="F430" i="11"/>
  <c r="I430" i="11"/>
  <c r="D429" i="11"/>
  <c r="C429" i="11"/>
  <c r="B430" i="11" l="1"/>
  <c r="F431" i="11" l="1"/>
  <c r="I431" i="11"/>
  <c r="G431" i="11" a="1"/>
  <c r="G431" i="11" s="1"/>
  <c r="H431" i="11" a="1"/>
  <c r="H431" i="11" s="1"/>
  <c r="L431" i="11"/>
  <c r="E431" i="11"/>
  <c r="C430" i="11"/>
  <c r="D430" i="11"/>
  <c r="B431" i="11" l="1"/>
  <c r="E432" i="11" l="1"/>
  <c r="L432" i="11"/>
  <c r="F432" i="11"/>
  <c r="I432" i="11"/>
  <c r="G432" i="11" a="1"/>
  <c r="G432" i="11" s="1"/>
  <c r="H432" i="11" a="1"/>
  <c r="H432" i="11" s="1"/>
  <c r="D431" i="11"/>
  <c r="C431" i="11"/>
  <c r="B432" i="11" l="1"/>
  <c r="E433" i="11" l="1"/>
  <c r="H433" i="11" a="1"/>
  <c r="H433" i="11" s="1"/>
  <c r="L433" i="11"/>
  <c r="F433" i="11"/>
  <c r="I433" i="11"/>
  <c r="G433" i="11" a="1"/>
  <c r="G433" i="11" s="1"/>
  <c r="D432" i="11"/>
  <c r="C432" i="11"/>
  <c r="B433" i="11" l="1"/>
  <c r="G434" i="11" l="1" a="1"/>
  <c r="G434" i="11" s="1"/>
  <c r="H434" i="11" a="1"/>
  <c r="H434" i="11" s="1"/>
  <c r="E434" i="11"/>
  <c r="L434" i="11"/>
  <c r="F434" i="11"/>
  <c r="I434" i="11"/>
  <c r="C433" i="11"/>
  <c r="D433" i="11"/>
  <c r="B434" i="11" l="1"/>
  <c r="F435" i="11" l="1"/>
  <c r="I435" i="11"/>
  <c r="G435" i="11" a="1"/>
  <c r="G435" i="11" s="1"/>
  <c r="E435" i="11"/>
  <c r="H435" i="11" a="1"/>
  <c r="H435" i="11" s="1"/>
  <c r="L435" i="11"/>
  <c r="C434" i="11"/>
  <c r="D434" i="11"/>
  <c r="B435" i="11" l="1"/>
  <c r="E436" i="11" l="1"/>
  <c r="L436" i="11"/>
  <c r="F436" i="11"/>
  <c r="I436" i="11"/>
  <c r="G436" i="11" a="1"/>
  <c r="G436" i="11" s="1"/>
  <c r="H436" i="11" a="1"/>
  <c r="H436" i="11" s="1"/>
  <c r="D435" i="11"/>
  <c r="C435" i="11"/>
  <c r="B436" i="11" l="1"/>
  <c r="E437" i="11" l="1"/>
  <c r="H437" i="11" a="1"/>
  <c r="H437" i="11" s="1"/>
  <c r="L437" i="11"/>
  <c r="F437" i="11"/>
  <c r="I437" i="11"/>
  <c r="G437" i="11" a="1"/>
  <c r="G437" i="11" s="1"/>
  <c r="D436" i="11"/>
  <c r="C436" i="11"/>
  <c r="B437" i="11" l="1"/>
  <c r="G438" i="11" l="1" a="1"/>
  <c r="G438" i="11" s="1"/>
  <c r="H438" i="11" a="1"/>
  <c r="H438" i="11" s="1"/>
  <c r="E438" i="11"/>
  <c r="L438" i="11"/>
  <c r="I438" i="11"/>
  <c r="F438" i="11"/>
  <c r="D437" i="11"/>
  <c r="C437" i="11"/>
  <c r="B438" i="11" l="1"/>
  <c r="F439" i="11" l="1"/>
  <c r="I439" i="11"/>
  <c r="G439" i="11" a="1"/>
  <c r="G439" i="11" s="1"/>
  <c r="E439" i="11"/>
  <c r="H439" i="11" a="1"/>
  <c r="H439" i="11" s="1"/>
  <c r="L439" i="11"/>
  <c r="C438" i="11"/>
  <c r="D438" i="11"/>
  <c r="B439" i="11" l="1"/>
  <c r="E440" i="11" l="1"/>
  <c r="L440" i="11"/>
  <c r="F440" i="11"/>
  <c r="I440" i="11"/>
  <c r="G440" i="11" a="1"/>
  <c r="G440" i="11" s="1"/>
  <c r="H440" i="11" a="1"/>
  <c r="H440" i="11" s="1"/>
  <c r="C439" i="11"/>
  <c r="D439" i="11"/>
  <c r="B440" i="11" l="1"/>
  <c r="E441" i="11" l="1"/>
  <c r="H441" i="11" a="1"/>
  <c r="H441" i="11" s="1"/>
  <c r="L441" i="11"/>
  <c r="F441" i="11"/>
  <c r="I441" i="11"/>
  <c r="G441" i="11" a="1"/>
  <c r="G441" i="11" s="1"/>
  <c r="C440" i="11"/>
  <c r="D440" i="11"/>
  <c r="B441" i="11" l="1"/>
  <c r="G442" i="11" l="1" a="1"/>
  <c r="G442" i="11" s="1"/>
  <c r="H442" i="11" a="1"/>
  <c r="H442" i="11" s="1"/>
  <c r="E442" i="11"/>
  <c r="L442" i="11"/>
  <c r="F442" i="11"/>
  <c r="I442" i="11"/>
  <c r="C441" i="11"/>
  <c r="D441" i="11"/>
  <c r="B442" i="11" l="1"/>
  <c r="F443" i="11" l="1"/>
  <c r="I443" i="11"/>
  <c r="G443" i="11" a="1"/>
  <c r="G443" i="11" s="1"/>
  <c r="L443" i="11"/>
  <c r="E443" i="11"/>
  <c r="H443" i="11" a="1"/>
  <c r="H443" i="11" s="1"/>
  <c r="C442" i="11"/>
  <c r="D442" i="11"/>
  <c r="B443" i="11" l="1"/>
  <c r="E444" i="11" l="1"/>
  <c r="L444" i="11"/>
  <c r="F444" i="11"/>
  <c r="I444" i="11"/>
  <c r="G444" i="11" a="1"/>
  <c r="G444" i="11" s="1"/>
  <c r="H444" i="11" a="1"/>
  <c r="H444" i="11" s="1"/>
  <c r="D443" i="11"/>
  <c r="C443" i="11"/>
  <c r="B444" i="11" l="1"/>
  <c r="E445" i="11" l="1"/>
  <c r="H445" i="11" a="1"/>
  <c r="H445" i="11" s="1"/>
  <c r="F445" i="11"/>
  <c r="L445" i="11"/>
  <c r="I445" i="11"/>
  <c r="G445" i="11" a="1"/>
  <c r="G445" i="11" s="1"/>
  <c r="C444" i="11"/>
  <c r="D444" i="11"/>
  <c r="B445" i="11" l="1"/>
  <c r="F446" i="11" l="1"/>
  <c r="L446" i="11"/>
  <c r="G446" i="11" a="1"/>
  <c r="G446" i="11" s="1"/>
  <c r="I446" i="11"/>
  <c r="E446" i="11"/>
  <c r="H446" i="11" a="1"/>
  <c r="H446" i="11" s="1"/>
  <c r="D445" i="11"/>
  <c r="C445" i="11"/>
  <c r="B446" i="11" l="1"/>
  <c r="F447" i="11" l="1"/>
  <c r="L447" i="11"/>
  <c r="E447" i="11"/>
  <c r="G447" i="11" a="1"/>
  <c r="G447" i="11" s="1"/>
  <c r="H447" i="11" a="1"/>
  <c r="H447" i="11" s="1"/>
  <c r="I447" i="11"/>
  <c r="D446" i="11"/>
  <c r="C446" i="11"/>
  <c r="B447" i="11" l="1"/>
  <c r="F448" i="11" l="1"/>
  <c r="L448" i="11"/>
  <c r="I448" i="11"/>
  <c r="E448" i="11"/>
  <c r="G448" i="11" a="1"/>
  <c r="G448" i="11" s="1"/>
  <c r="H448" i="11" a="1"/>
  <c r="H448" i="11" s="1"/>
  <c r="C447" i="11"/>
  <c r="D447" i="11"/>
  <c r="B448" i="11" l="1"/>
  <c r="F449" i="11" l="1"/>
  <c r="L449" i="11"/>
  <c r="H449" i="11" a="1"/>
  <c r="H449" i="11" s="1"/>
  <c r="I449" i="11"/>
  <c r="E449" i="11"/>
  <c r="G449" i="11" a="1"/>
  <c r="G449" i="11" s="1"/>
  <c r="D448" i="11"/>
  <c r="C448" i="11"/>
  <c r="B449" i="11" l="1"/>
  <c r="F450" i="11" l="1"/>
  <c r="L450" i="11"/>
  <c r="G450" i="11" a="1"/>
  <c r="G450" i="11" s="1"/>
  <c r="H450" i="11" a="1"/>
  <c r="H450" i="11" s="1"/>
  <c r="I450" i="11"/>
  <c r="E450" i="11"/>
  <c r="C449" i="11"/>
  <c r="D449" i="11"/>
  <c r="B450" i="11" l="1"/>
  <c r="F451" i="11" l="1"/>
  <c r="L451" i="11"/>
  <c r="E451" i="11"/>
  <c r="G451" i="11" a="1"/>
  <c r="G451" i="11" s="1"/>
  <c r="H451" i="11" a="1"/>
  <c r="H451" i="11" s="1"/>
  <c r="I451" i="11"/>
  <c r="D450" i="11"/>
  <c r="C450" i="11"/>
  <c r="B451" i="11" l="1"/>
  <c r="F452" i="11" l="1"/>
  <c r="L452" i="11"/>
  <c r="I452" i="11"/>
  <c r="E452" i="11"/>
  <c r="G452" i="11" a="1"/>
  <c r="G452" i="11" s="1"/>
  <c r="H452" i="11" a="1"/>
  <c r="H452" i="11" s="1"/>
  <c r="C451" i="11"/>
  <c r="D451" i="11"/>
  <c r="B452" i="11" l="1"/>
  <c r="F453" i="11" l="1"/>
  <c r="L453" i="11"/>
  <c r="H453" i="11" a="1"/>
  <c r="H453" i="11" s="1"/>
  <c r="I453" i="11"/>
  <c r="E453" i="11"/>
  <c r="G453" i="11" a="1"/>
  <c r="G453" i="11" s="1"/>
  <c r="C452" i="11"/>
  <c r="D452" i="11"/>
  <c r="B453" i="11" l="1"/>
  <c r="F454" i="11" l="1"/>
  <c r="L454" i="11"/>
  <c r="G454" i="11" a="1"/>
  <c r="G454" i="11" s="1"/>
  <c r="H454" i="11" a="1"/>
  <c r="H454" i="11" s="1"/>
  <c r="I454" i="11"/>
  <c r="E454" i="11"/>
  <c r="D453" i="11"/>
  <c r="C453" i="11"/>
  <c r="B454" i="11" l="1"/>
  <c r="F455" i="11" l="1"/>
  <c r="L455" i="11"/>
  <c r="E455" i="11"/>
  <c r="G455" i="11" a="1"/>
  <c r="G455" i="11" s="1"/>
  <c r="H455" i="11" a="1"/>
  <c r="H455" i="11" s="1"/>
  <c r="I455" i="11"/>
  <c r="C454" i="11"/>
  <c r="D454" i="11"/>
  <c r="B455" i="11" l="1"/>
  <c r="F456" i="11" l="1"/>
  <c r="L456" i="11"/>
  <c r="I456" i="11"/>
  <c r="E456" i="11"/>
  <c r="G456" i="11" a="1"/>
  <c r="G456" i="11" s="1"/>
  <c r="H456" i="11" a="1"/>
  <c r="H456" i="11" s="1"/>
  <c r="D455" i="11"/>
  <c r="C455" i="11"/>
  <c r="B456" i="11" l="1"/>
  <c r="F457" i="11" l="1"/>
  <c r="L457" i="11"/>
  <c r="H457" i="11" a="1"/>
  <c r="H457" i="11" s="1"/>
  <c r="I457" i="11"/>
  <c r="E457" i="11"/>
  <c r="G457" i="11" a="1"/>
  <c r="G457" i="11" s="1"/>
  <c r="D456" i="11"/>
  <c r="C456" i="11"/>
  <c r="B457" i="11" l="1"/>
  <c r="F458" i="11" l="1"/>
  <c r="L458" i="11"/>
  <c r="G458" i="11" a="1"/>
  <c r="G458" i="11" s="1"/>
  <c r="H458" i="11" a="1"/>
  <c r="H458" i="11" s="1"/>
  <c r="I458" i="11"/>
  <c r="E458" i="11"/>
  <c r="D457" i="11"/>
  <c r="C457" i="11"/>
  <c r="B458" i="11" l="1"/>
  <c r="F459" i="11" l="1"/>
  <c r="L459" i="11"/>
  <c r="E459" i="11"/>
  <c r="G459" i="11" a="1"/>
  <c r="G459" i="11" s="1"/>
  <c r="H459" i="11" a="1"/>
  <c r="H459" i="11" s="1"/>
  <c r="I459" i="11"/>
  <c r="C458" i="11"/>
  <c r="D458" i="11"/>
  <c r="B459" i="11" l="1"/>
  <c r="F460" i="11" l="1"/>
  <c r="L460" i="11"/>
  <c r="I460" i="11"/>
  <c r="E460" i="11"/>
  <c r="G460" i="11" a="1"/>
  <c r="G460" i="11" s="1"/>
  <c r="H460" i="11" a="1"/>
  <c r="H460" i="11" s="1"/>
  <c r="D459" i="11"/>
  <c r="C459" i="11"/>
  <c r="B460" i="11" l="1"/>
  <c r="F461" i="11" l="1"/>
  <c r="L461" i="11"/>
  <c r="H461" i="11" a="1"/>
  <c r="H461" i="11" s="1"/>
  <c r="I461" i="11"/>
  <c r="E461" i="11"/>
  <c r="G461" i="11" a="1"/>
  <c r="G461" i="11" s="1"/>
  <c r="C460" i="11"/>
  <c r="D460" i="11"/>
  <c r="B461" i="11" l="1"/>
  <c r="F462" i="11" l="1"/>
  <c r="L462" i="11"/>
  <c r="G462" i="11" a="1"/>
  <c r="G462" i="11" s="1"/>
  <c r="H462" i="11" a="1"/>
  <c r="H462" i="11" s="1"/>
  <c r="I462" i="11"/>
  <c r="E462" i="11"/>
  <c r="D461" i="11"/>
  <c r="C461" i="11"/>
  <c r="B462" i="11" l="1"/>
  <c r="F463" i="11" l="1"/>
  <c r="L463" i="11"/>
  <c r="E463" i="11"/>
  <c r="G463" i="11" a="1"/>
  <c r="G463" i="11" s="1"/>
  <c r="H463" i="11" a="1"/>
  <c r="H463" i="11" s="1"/>
  <c r="I463" i="11"/>
  <c r="C462" i="11"/>
  <c r="D462" i="11"/>
  <c r="B463" i="11" l="1"/>
  <c r="F464" i="11" l="1"/>
  <c r="L464" i="11"/>
  <c r="I464" i="11"/>
  <c r="E464" i="11"/>
  <c r="G464" i="11" a="1"/>
  <c r="G464" i="11" s="1"/>
  <c r="H464" i="11" a="1"/>
  <c r="H464" i="11" s="1"/>
  <c r="C463" i="11"/>
  <c r="D463" i="11"/>
  <c r="B464" i="11" l="1"/>
  <c r="F465" i="11" l="1"/>
  <c r="L465" i="11"/>
  <c r="H465" i="11" a="1"/>
  <c r="H465" i="11" s="1"/>
  <c r="I465" i="11"/>
  <c r="E465" i="11"/>
  <c r="G465" i="11" a="1"/>
  <c r="G465" i="11" s="1"/>
  <c r="D464" i="11"/>
  <c r="C464" i="11"/>
  <c r="B465" i="11" l="1"/>
  <c r="F466" i="11" l="1"/>
  <c r="L466" i="11"/>
  <c r="G466" i="11" a="1"/>
  <c r="G466" i="11" s="1"/>
  <c r="H466" i="11" a="1"/>
  <c r="H466" i="11" s="1"/>
  <c r="I466" i="11"/>
  <c r="E466" i="11"/>
  <c r="D465" i="11"/>
  <c r="C465" i="11"/>
  <c r="B466" i="11" l="1"/>
  <c r="F467" i="11" l="1"/>
  <c r="L467" i="11"/>
  <c r="E467" i="11"/>
  <c r="G467" i="11" a="1"/>
  <c r="G467" i="11" s="1"/>
  <c r="H467" i="11" a="1"/>
  <c r="H467" i="11" s="1"/>
  <c r="I467" i="11"/>
  <c r="D466" i="11"/>
  <c r="C466" i="11"/>
  <c r="B467" i="11" l="1"/>
  <c r="F468" i="11" l="1"/>
  <c r="L468" i="11"/>
  <c r="I468" i="11"/>
  <c r="E468" i="11"/>
  <c r="G468" i="11" a="1"/>
  <c r="G468" i="11" s="1"/>
  <c r="H468" i="11" a="1"/>
  <c r="H468" i="11" s="1"/>
  <c r="C467" i="11"/>
  <c r="D467" i="11"/>
  <c r="B468" i="11" l="1"/>
  <c r="F469" i="11" l="1"/>
  <c r="L469" i="11"/>
  <c r="H469" i="11" a="1"/>
  <c r="H469" i="11" s="1"/>
  <c r="I469" i="11"/>
  <c r="E469" i="11"/>
  <c r="G469" i="11" a="1"/>
  <c r="G469" i="11" s="1"/>
  <c r="D468" i="11"/>
  <c r="C468" i="11"/>
  <c r="B469" i="11" l="1"/>
  <c r="F470" i="11" l="1"/>
  <c r="L470" i="11"/>
  <c r="G470" i="11" a="1"/>
  <c r="G470" i="11" s="1"/>
  <c r="H470" i="11" a="1"/>
  <c r="H470" i="11" s="1"/>
  <c r="I470" i="11"/>
  <c r="E470" i="11"/>
  <c r="C469" i="11"/>
  <c r="D469" i="11"/>
  <c r="B470" i="11" l="1"/>
  <c r="F471" i="11" l="1"/>
  <c r="L471" i="11"/>
  <c r="E471" i="11"/>
  <c r="I471" i="11"/>
  <c r="G471" i="11" a="1"/>
  <c r="G471" i="11" s="1"/>
  <c r="H471" i="11" a="1"/>
  <c r="H471" i="11" s="1"/>
  <c r="C470" i="11"/>
  <c r="D470" i="11"/>
  <c r="B471" i="11" l="1"/>
  <c r="F472" i="11" l="1"/>
  <c r="I472" i="11"/>
  <c r="G472" i="11" a="1"/>
  <c r="G472" i="11" s="1"/>
  <c r="H472" i="11" a="1"/>
  <c r="H472" i="11" s="1"/>
  <c r="L472" i="11"/>
  <c r="E472" i="11"/>
  <c r="D471" i="11"/>
  <c r="C471" i="11"/>
  <c r="B472" i="11" l="1"/>
  <c r="F473" i="11" l="1"/>
  <c r="L473" i="11"/>
  <c r="G473" i="11" a="1"/>
  <c r="G473" i="11" s="1"/>
  <c r="H473" i="11" a="1"/>
  <c r="H473" i="11" s="1"/>
  <c r="I473" i="11"/>
  <c r="E473" i="11"/>
  <c r="C472" i="11"/>
  <c r="D472" i="11"/>
  <c r="B473" i="11" l="1"/>
  <c r="G474" i="11" l="1" a="1"/>
  <c r="G474" i="11" s="1"/>
  <c r="H474" i="11" a="1"/>
  <c r="H474" i="11" s="1"/>
  <c r="L474" i="11"/>
  <c r="E474" i="11"/>
  <c r="F474" i="11"/>
  <c r="I474" i="11"/>
  <c r="C473" i="11"/>
  <c r="D473" i="11"/>
  <c r="B474" i="11" l="1"/>
  <c r="F475" i="11" l="1"/>
  <c r="L475" i="11"/>
  <c r="H475" i="11" a="1"/>
  <c r="H475" i="11" s="1"/>
  <c r="E475" i="11"/>
  <c r="I475" i="11"/>
  <c r="G475" i="11" a="1"/>
  <c r="G475" i="11" s="1"/>
  <c r="D474" i="11"/>
  <c r="C474" i="11"/>
  <c r="B475" i="11" l="1"/>
  <c r="H476" i="11" l="1" a="1"/>
  <c r="H476" i="11" s="1"/>
  <c r="L476" i="11"/>
  <c r="E476" i="11"/>
  <c r="F476" i="11"/>
  <c r="I476" i="11"/>
  <c r="G476" i="11" a="1"/>
  <c r="G476" i="11" s="1"/>
  <c r="D475" i="11"/>
  <c r="C475" i="11"/>
  <c r="B476" i="11" l="1"/>
  <c r="F477" i="11" l="1"/>
  <c r="L477" i="11"/>
  <c r="H477" i="11" a="1"/>
  <c r="H477" i="11" s="1"/>
  <c r="E477" i="11"/>
  <c r="I477" i="11"/>
  <c r="G477" i="11" a="1"/>
  <c r="G477" i="11" s="1"/>
  <c r="D476" i="11"/>
  <c r="C476" i="11"/>
  <c r="B477" i="11" l="1"/>
  <c r="E478" i="11" l="1"/>
  <c r="F478" i="11"/>
  <c r="I478" i="11"/>
  <c r="G478" i="11" a="1"/>
  <c r="G478" i="11" s="1"/>
  <c r="H478" i="11" a="1"/>
  <c r="H478" i="11" s="1"/>
  <c r="L478" i="11"/>
  <c r="C477" i="11"/>
  <c r="D477" i="11"/>
  <c r="B478" i="11" l="1"/>
  <c r="F479" i="11" l="1"/>
  <c r="L479" i="11"/>
  <c r="E479" i="11"/>
  <c r="I479" i="11"/>
  <c r="G479" i="11" a="1"/>
  <c r="G479" i="11" s="1"/>
  <c r="H479" i="11" a="1"/>
  <c r="H479" i="11" s="1"/>
  <c r="D478" i="11"/>
  <c r="C478" i="11"/>
  <c r="B479" i="11" l="1"/>
  <c r="F480" i="11" l="1"/>
  <c r="I480" i="11"/>
  <c r="G480" i="11" a="1"/>
  <c r="G480" i="11" s="1"/>
  <c r="H480" i="11" a="1"/>
  <c r="H480" i="11" s="1"/>
  <c r="L480" i="11"/>
  <c r="E480" i="11"/>
  <c r="C479" i="11"/>
  <c r="D479" i="11"/>
  <c r="B480" i="11" l="1"/>
  <c r="F481" i="11" l="1"/>
  <c r="L481" i="11"/>
  <c r="G481" i="11" a="1"/>
  <c r="G481" i="11" s="1"/>
  <c r="H481" i="11" a="1"/>
  <c r="H481" i="11" s="1"/>
  <c r="E481" i="11"/>
  <c r="I481" i="11"/>
  <c r="C480" i="11"/>
  <c r="D480" i="11"/>
  <c r="B481" i="11" l="1"/>
  <c r="G482" i="11" l="1" a="1"/>
  <c r="G482" i="11" s="1"/>
  <c r="H482" i="11" a="1"/>
  <c r="H482" i="11" s="1"/>
  <c r="L482" i="11"/>
  <c r="E482" i="11"/>
  <c r="F482" i="11"/>
  <c r="I482" i="11"/>
  <c r="D481" i="11"/>
  <c r="C481" i="11"/>
  <c r="B482" i="11" l="1"/>
  <c r="F483" i="11" l="1"/>
  <c r="L483" i="11"/>
  <c r="H483" i="11" a="1"/>
  <c r="H483" i="11" s="1"/>
  <c r="E483" i="11"/>
  <c r="I483" i="11"/>
  <c r="G483" i="11" a="1"/>
  <c r="G483" i="11" s="1"/>
  <c r="D482" i="11"/>
  <c r="C482" i="11"/>
  <c r="B483" i="11" l="1"/>
  <c r="H484" i="11" l="1" a="1"/>
  <c r="H484" i="11" s="1"/>
  <c r="L484" i="11"/>
  <c r="E484" i="11"/>
  <c r="F484" i="11"/>
  <c r="I484" i="11"/>
  <c r="G484" i="11" a="1"/>
  <c r="G484" i="11" s="1"/>
  <c r="C483" i="11"/>
  <c r="D483" i="11"/>
  <c r="B484" i="11" l="1"/>
  <c r="F485" i="11" l="1"/>
  <c r="L485" i="11"/>
  <c r="H485" i="11" a="1"/>
  <c r="H485" i="11" s="1"/>
  <c r="E485" i="11"/>
  <c r="I485" i="11"/>
  <c r="G485" i="11" a="1"/>
  <c r="G485" i="11" s="1"/>
  <c r="C484" i="11"/>
  <c r="D484" i="11"/>
  <c r="B485" i="11" l="1"/>
  <c r="E486" i="11" l="1"/>
  <c r="F486" i="11"/>
  <c r="I486" i="11"/>
  <c r="G486" i="11" a="1"/>
  <c r="G486" i="11" s="1"/>
  <c r="H486" i="11" a="1"/>
  <c r="H486" i="11" s="1"/>
  <c r="L486" i="11"/>
  <c r="C485" i="11"/>
  <c r="D485" i="11"/>
  <c r="B486" i="11" l="1"/>
  <c r="F487" i="11" l="1"/>
  <c r="L487" i="11"/>
  <c r="E487" i="11"/>
  <c r="I487" i="11"/>
  <c r="G487" i="11" a="1"/>
  <c r="G487" i="11" s="1"/>
  <c r="H487" i="11" a="1"/>
  <c r="H487" i="11" s="1"/>
  <c r="D486" i="11"/>
  <c r="C486" i="11"/>
  <c r="B487" i="11" l="1"/>
  <c r="F488" i="11" l="1"/>
  <c r="I488" i="11"/>
  <c r="G488" i="11" a="1"/>
  <c r="G488" i="11" s="1"/>
  <c r="H488" i="11" a="1"/>
  <c r="H488" i="11" s="1"/>
  <c r="L488" i="11"/>
  <c r="E488" i="11"/>
  <c r="D487" i="11"/>
  <c r="C487" i="11"/>
  <c r="B488" i="11" l="1"/>
  <c r="F489" i="11" l="1"/>
  <c r="L489" i="11"/>
  <c r="G489" i="11" a="1"/>
  <c r="G489" i="11" s="1"/>
  <c r="H489" i="11" a="1"/>
  <c r="H489" i="11" s="1"/>
  <c r="E489" i="11"/>
  <c r="I489" i="11"/>
  <c r="D488" i="11"/>
  <c r="C488" i="11"/>
  <c r="B489" i="11" l="1"/>
  <c r="G490" i="11" l="1" a="1"/>
  <c r="G490" i="11" s="1"/>
  <c r="H490" i="11" a="1"/>
  <c r="H490" i="11" s="1"/>
  <c r="L490" i="11"/>
  <c r="E490" i="11"/>
  <c r="I490" i="11"/>
  <c r="F490" i="11"/>
  <c r="D489" i="11"/>
  <c r="C489" i="11"/>
  <c r="B490" i="11" l="1"/>
  <c r="F491" i="11" l="1"/>
  <c r="L491" i="11"/>
  <c r="H491" i="11" a="1"/>
  <c r="H491" i="11" s="1"/>
  <c r="E491" i="11"/>
  <c r="I491" i="11"/>
  <c r="G491" i="11" a="1"/>
  <c r="G491" i="11" s="1"/>
  <c r="C490" i="11"/>
  <c r="D490" i="11"/>
  <c r="B491" i="11" l="1"/>
  <c r="H492" i="11" l="1" a="1"/>
  <c r="H492" i="11" s="1"/>
  <c r="L492" i="11"/>
  <c r="E492" i="11"/>
  <c r="F492" i="11"/>
  <c r="I492" i="11"/>
  <c r="G492" i="11" a="1"/>
  <c r="G492" i="11" s="1"/>
  <c r="D491" i="11"/>
  <c r="C491" i="11"/>
  <c r="B492" i="11" l="1"/>
  <c r="F493" i="11" l="1"/>
  <c r="L493" i="11"/>
  <c r="H493" i="11" a="1"/>
  <c r="H493" i="11" s="1"/>
  <c r="E493" i="11"/>
  <c r="I493" i="11"/>
  <c r="G493" i="11" a="1"/>
  <c r="G493" i="11" s="1"/>
  <c r="C492" i="11"/>
  <c r="D492" i="11"/>
  <c r="B493" i="11" l="1"/>
  <c r="E494" i="11" l="1"/>
  <c r="F494" i="11"/>
  <c r="I494" i="11"/>
  <c r="G494" i="11" a="1"/>
  <c r="G494" i="11" s="1"/>
  <c r="L494" i="11"/>
  <c r="H494" i="11" a="1"/>
  <c r="H494" i="11" s="1"/>
  <c r="C493" i="11"/>
  <c r="D493" i="11"/>
  <c r="B494" i="11" l="1"/>
  <c r="F495" i="11" l="1"/>
  <c r="L495" i="11"/>
  <c r="E495" i="11"/>
  <c r="I495" i="11"/>
  <c r="G495" i="11" a="1"/>
  <c r="G495" i="11" s="1"/>
  <c r="H495" i="11" a="1"/>
  <c r="H495" i="11" s="1"/>
  <c r="D494" i="11"/>
  <c r="C494" i="11"/>
  <c r="B495" i="11" l="1"/>
  <c r="F496" i="11" l="1"/>
  <c r="I496" i="11"/>
  <c r="G496" i="11" a="1"/>
  <c r="G496" i="11" s="1"/>
  <c r="H496" i="11" a="1"/>
  <c r="H496" i="11" s="1"/>
  <c r="L496" i="11"/>
  <c r="E496" i="11"/>
  <c r="C495" i="11"/>
  <c r="D495" i="11"/>
  <c r="B496" i="11" l="1"/>
  <c r="F497" i="11" l="1"/>
  <c r="L497" i="11"/>
  <c r="G497" i="11" a="1"/>
  <c r="G497" i="11" s="1"/>
  <c r="H497" i="11" a="1"/>
  <c r="H497" i="11" s="1"/>
  <c r="E497" i="11"/>
  <c r="I497" i="11"/>
  <c r="C496" i="11"/>
  <c r="D496" i="11"/>
  <c r="B497" i="11" l="1"/>
  <c r="G498" i="11" l="1" a="1"/>
  <c r="G498" i="11" s="1"/>
  <c r="H498" i="11" a="1"/>
  <c r="H498" i="11" s="1"/>
  <c r="L498" i="11"/>
  <c r="E498" i="11"/>
  <c r="F498" i="11"/>
  <c r="I498" i="11"/>
  <c r="C497" i="11"/>
  <c r="D497" i="11"/>
  <c r="B498" i="11" l="1"/>
  <c r="F499" i="11" l="1"/>
  <c r="L499" i="11"/>
  <c r="H499" i="11" a="1"/>
  <c r="H499" i="11" s="1"/>
  <c r="E499" i="11"/>
  <c r="I499" i="11"/>
  <c r="G499" i="11" a="1"/>
  <c r="G499" i="11" s="1"/>
  <c r="C498" i="11"/>
  <c r="D498" i="11"/>
  <c r="B499" i="11" l="1"/>
  <c r="H500" i="11" l="1" a="1"/>
  <c r="H500" i="11" s="1"/>
  <c r="L500" i="11"/>
  <c r="E500" i="11"/>
  <c r="F500" i="11"/>
  <c r="I500" i="11"/>
  <c r="G500" i="11" a="1"/>
  <c r="G500" i="11" s="1"/>
  <c r="D499" i="11"/>
  <c r="C499" i="11"/>
  <c r="B500" i="11" l="1"/>
  <c r="F501" i="11" l="1"/>
  <c r="L501" i="11"/>
  <c r="H501" i="11" a="1"/>
  <c r="H501" i="11" s="1"/>
  <c r="E501" i="11"/>
  <c r="I501" i="11"/>
  <c r="G501" i="11" a="1"/>
  <c r="G501" i="11" s="1"/>
  <c r="C500" i="11"/>
  <c r="D500" i="11"/>
  <c r="B501" i="11" l="1"/>
  <c r="E502" i="11" l="1"/>
  <c r="F502" i="11"/>
  <c r="I502" i="11"/>
  <c r="G502" i="11" a="1"/>
  <c r="G502" i="11" s="1"/>
  <c r="H502" i="11" a="1"/>
  <c r="H502" i="11" s="1"/>
  <c r="L502" i="11"/>
  <c r="D501" i="11"/>
  <c r="C501" i="11"/>
  <c r="B502" i="11" l="1"/>
  <c r="F503" i="11" l="1"/>
  <c r="L503" i="11"/>
  <c r="E503" i="11"/>
  <c r="I503" i="11"/>
  <c r="G503" i="11" a="1"/>
  <c r="G503" i="11" s="1"/>
  <c r="H503" i="11" a="1"/>
  <c r="H503" i="11" s="1"/>
  <c r="D502" i="11"/>
  <c r="C502" i="11"/>
  <c r="B503" i="11" l="1"/>
  <c r="F504" i="11" l="1"/>
  <c r="I504" i="11"/>
  <c r="G504" i="11" a="1"/>
  <c r="G504" i="11" s="1"/>
  <c r="H504" i="11" a="1"/>
  <c r="H504" i="11" s="1"/>
  <c r="L504" i="11"/>
  <c r="E504" i="11"/>
  <c r="D503" i="11"/>
  <c r="C503" i="11"/>
  <c r="B504" i="11" l="1"/>
  <c r="F505" i="11" l="1"/>
  <c r="L505" i="11"/>
  <c r="G505" i="11" a="1"/>
  <c r="G505" i="11" s="1"/>
  <c r="H505" i="11" a="1"/>
  <c r="H505" i="11" s="1"/>
  <c r="I505" i="11"/>
  <c r="E505" i="11"/>
  <c r="D504" i="11"/>
  <c r="C504" i="11"/>
  <c r="B505" i="11" l="1"/>
  <c r="G506" i="11" l="1" a="1"/>
  <c r="G506" i="11" s="1"/>
  <c r="H506" i="11" a="1"/>
  <c r="H506" i="11" s="1"/>
  <c r="L506" i="11"/>
  <c r="E506" i="11"/>
  <c r="F506" i="11"/>
  <c r="I506" i="11"/>
  <c r="C505" i="11"/>
  <c r="D505" i="11"/>
  <c r="B506" i="11" l="1"/>
  <c r="F507" i="11" l="1"/>
  <c r="L507" i="11"/>
  <c r="H507" i="11" a="1"/>
  <c r="H507" i="11" s="1"/>
  <c r="E507" i="11"/>
  <c r="I507" i="11"/>
  <c r="G507" i="11" a="1"/>
  <c r="G507" i="11" s="1"/>
  <c r="C506" i="11"/>
  <c r="D506" i="11"/>
  <c r="B507" i="11" l="1"/>
  <c r="H508" i="11" l="1" a="1"/>
  <c r="H508" i="11" s="1"/>
  <c r="E508" i="11"/>
  <c r="L508" i="11"/>
  <c r="F508" i="11"/>
  <c r="I508" i="11"/>
  <c r="G508" i="11" a="1"/>
  <c r="G508" i="11" s="1"/>
  <c r="D507" i="11"/>
  <c r="C507" i="11"/>
  <c r="B508" i="11" l="1"/>
  <c r="G509" i="11" l="1" a="1"/>
  <c r="G509" i="11" s="1"/>
  <c r="I509" i="11"/>
  <c r="E509" i="11"/>
  <c r="H509" i="11" a="1"/>
  <c r="H509" i="11" s="1"/>
  <c r="L509" i="11"/>
  <c r="F509" i="11"/>
  <c r="D508" i="11"/>
  <c r="C508" i="11"/>
  <c r="B509" i="11" l="1"/>
  <c r="E510" i="11" l="1"/>
  <c r="H510" i="11" a="1"/>
  <c r="H510" i="11" s="1"/>
  <c r="F510" i="11"/>
  <c r="L510" i="11"/>
  <c r="G510" i="11" a="1"/>
  <c r="G510" i="11" s="1"/>
  <c r="I510" i="11"/>
  <c r="C509" i="11"/>
  <c r="D509" i="11"/>
  <c r="B510" i="11" l="1"/>
  <c r="G511" i="11" l="1" a="1"/>
  <c r="G511" i="11" s="1"/>
  <c r="I511" i="11"/>
  <c r="E511" i="11"/>
  <c r="H511" i="11" a="1"/>
  <c r="H511" i="11" s="1"/>
  <c r="F511" i="11"/>
  <c r="L511" i="11"/>
  <c r="C510" i="11"/>
  <c r="D510" i="11"/>
  <c r="B511" i="11" l="1"/>
  <c r="E512" i="11" l="1"/>
  <c r="H512" i="11" a="1"/>
  <c r="H512" i="11" s="1"/>
  <c r="F512" i="11"/>
  <c r="L512" i="11"/>
  <c r="G512" i="11" a="1"/>
  <c r="G512" i="11" s="1"/>
  <c r="I512" i="11"/>
  <c r="D511" i="11"/>
  <c r="C511" i="11"/>
  <c r="B512" i="11" l="1"/>
  <c r="G513" i="11" l="1" a="1"/>
  <c r="G513" i="11" s="1"/>
  <c r="I513" i="11"/>
  <c r="E513" i="11"/>
  <c r="H513" i="11" a="1"/>
  <c r="H513" i="11" s="1"/>
  <c r="F513" i="11"/>
  <c r="L513" i="11"/>
  <c r="D512" i="11"/>
  <c r="C512" i="11"/>
  <c r="B513" i="11" l="1"/>
  <c r="E514" i="11" l="1"/>
  <c r="H514" i="11" a="1"/>
  <c r="H514" i="11" s="1"/>
  <c r="F514" i="11"/>
  <c r="L514" i="11"/>
  <c r="G514" i="11" a="1"/>
  <c r="G514" i="11" s="1"/>
  <c r="I514" i="11"/>
  <c r="C513" i="11"/>
  <c r="D513" i="11"/>
  <c r="B514" i="11" l="1"/>
  <c r="G515" i="11" l="1" a="1"/>
  <c r="G515" i="11" s="1"/>
  <c r="I515" i="11"/>
  <c r="E515" i="11"/>
  <c r="H515" i="11" a="1"/>
  <c r="H515" i="11" s="1"/>
  <c r="L515" i="11"/>
  <c r="F515" i="11"/>
  <c r="C514" i="11"/>
  <c r="D514" i="11"/>
  <c r="B515" i="11" l="1"/>
  <c r="E516" i="11" l="1"/>
  <c r="H516" i="11" a="1"/>
  <c r="H516" i="11" s="1"/>
  <c r="F516" i="11"/>
  <c r="L516" i="11"/>
  <c r="G516" i="11" a="1"/>
  <c r="G516" i="11" s="1"/>
  <c r="I516" i="11"/>
  <c r="C515" i="11"/>
  <c r="D515" i="11"/>
  <c r="B516" i="11" l="1"/>
  <c r="G517" i="11" l="1" a="1"/>
  <c r="G517" i="11" s="1"/>
  <c r="I517" i="11"/>
  <c r="E517" i="11"/>
  <c r="H517" i="11" a="1"/>
  <c r="H517" i="11" s="1"/>
  <c r="L517" i="11"/>
  <c r="F517" i="11"/>
  <c r="C516" i="11"/>
  <c r="D516" i="11"/>
  <c r="B517" i="11" l="1"/>
  <c r="E518" i="11" l="1"/>
  <c r="H518" i="11" a="1"/>
  <c r="H518" i="11" s="1"/>
  <c r="F518" i="11"/>
  <c r="L518" i="11"/>
  <c r="G518" i="11" a="1"/>
  <c r="G518" i="11" s="1"/>
  <c r="I518" i="11"/>
  <c r="D517" i="11"/>
  <c r="C517" i="11"/>
  <c r="B518" i="11" l="1"/>
  <c r="G519" i="11" l="1" a="1"/>
  <c r="G519" i="11" s="1"/>
  <c r="I519" i="11"/>
  <c r="E519" i="11"/>
  <c r="H519" i="11" a="1"/>
  <c r="H519" i="11" s="1"/>
  <c r="F519" i="11"/>
  <c r="L519" i="11"/>
  <c r="D518" i="11"/>
  <c r="C518" i="11"/>
  <c r="B519" i="11" l="1"/>
  <c r="E520" i="11" l="1"/>
  <c r="H520" i="11" a="1"/>
  <c r="H520" i="11" s="1"/>
  <c r="F520" i="11"/>
  <c r="L520" i="11"/>
  <c r="G520" i="11" a="1"/>
  <c r="G520" i="11" s="1"/>
  <c r="I520" i="11"/>
  <c r="D519" i="11"/>
  <c r="C519" i="11"/>
  <c r="B520" i="11" l="1"/>
  <c r="G521" i="11" l="1" a="1"/>
  <c r="G521" i="11" s="1"/>
  <c r="I521" i="11"/>
  <c r="E521" i="11"/>
  <c r="H521" i="11" a="1"/>
  <c r="H521" i="11" s="1"/>
  <c r="F521" i="11"/>
  <c r="L521" i="11"/>
  <c r="D520" i="11"/>
  <c r="C520" i="11"/>
  <c r="B521" i="11" l="1"/>
  <c r="E522" i="11" l="1"/>
  <c r="H522" i="11" a="1"/>
  <c r="H522" i="11" s="1"/>
  <c r="F522" i="11"/>
  <c r="L522" i="11"/>
  <c r="G522" i="11" a="1"/>
  <c r="G522" i="11" s="1"/>
  <c r="I522" i="11"/>
  <c r="D521" i="11"/>
  <c r="C521" i="11"/>
  <c r="B522" i="11" l="1"/>
  <c r="G523" i="11" l="1" a="1"/>
  <c r="G523" i="11" s="1"/>
  <c r="I523" i="11"/>
  <c r="E523" i="11"/>
  <c r="H523" i="11" a="1"/>
  <c r="H523" i="11" s="1"/>
  <c r="L523" i="11"/>
  <c r="F523" i="11"/>
  <c r="C522" i="11"/>
  <c r="D522" i="11"/>
  <c r="B523" i="11" l="1"/>
  <c r="E524" i="11" l="1"/>
  <c r="H524" i="11" a="1"/>
  <c r="H524" i="11" s="1"/>
  <c r="F524" i="11"/>
  <c r="L524" i="11"/>
  <c r="G524" i="11" a="1"/>
  <c r="G524" i="11" s="1"/>
  <c r="I524" i="11"/>
  <c r="D523" i="11"/>
  <c r="C523" i="11"/>
  <c r="B524" i="11" l="1"/>
  <c r="G525" i="11" l="1" a="1"/>
  <c r="G525" i="11" s="1"/>
  <c r="I525" i="11"/>
  <c r="E525" i="11"/>
  <c r="H525" i="11" a="1"/>
  <c r="H525" i="11" s="1"/>
  <c r="L525" i="11"/>
  <c r="F525" i="11"/>
  <c r="C524" i="11"/>
  <c r="D524" i="11"/>
  <c r="B525" i="11" l="1"/>
  <c r="E526" i="11" l="1"/>
  <c r="H526" i="11" a="1"/>
  <c r="H526" i="11" s="1"/>
  <c r="F526" i="11"/>
  <c r="L526" i="11"/>
  <c r="G526" i="11" a="1"/>
  <c r="G526" i="11" s="1"/>
  <c r="I526" i="11"/>
  <c r="D525" i="11"/>
  <c r="C525" i="11"/>
  <c r="B526" i="11" l="1"/>
  <c r="G527" i="11" l="1" a="1"/>
  <c r="G527" i="11" s="1"/>
  <c r="I527" i="11"/>
  <c r="E527" i="11"/>
  <c r="H527" i="11" a="1"/>
  <c r="H527" i="11" s="1"/>
  <c r="F527" i="11"/>
  <c r="L527" i="11"/>
  <c r="D526" i="11"/>
  <c r="C526" i="11"/>
  <c r="B527" i="11" l="1"/>
  <c r="E528" i="11" l="1"/>
  <c r="H528" i="11" a="1"/>
  <c r="H528" i="11" s="1"/>
  <c r="F528" i="11"/>
  <c r="L528" i="11"/>
  <c r="G528" i="11" a="1"/>
  <c r="G528" i="11" s="1"/>
  <c r="I528" i="11"/>
  <c r="C527" i="11"/>
  <c r="D527" i="11"/>
  <c r="B528" i="11" l="1"/>
  <c r="G529" i="11" l="1" a="1"/>
  <c r="G529" i="11" s="1"/>
  <c r="I529" i="11"/>
  <c r="E529" i="11"/>
  <c r="H529" i="11" a="1"/>
  <c r="H529" i="11" s="1"/>
  <c r="F529" i="11"/>
  <c r="L529" i="11"/>
  <c r="C528" i="11"/>
  <c r="D528" i="11"/>
  <c r="B529" i="11" l="1"/>
  <c r="E530" i="11" l="1"/>
  <c r="H530" i="11" a="1"/>
  <c r="H530" i="11" s="1"/>
  <c r="F530" i="11"/>
  <c r="L530" i="11"/>
  <c r="G530" i="11" a="1"/>
  <c r="G530" i="11" s="1"/>
  <c r="I530" i="11"/>
  <c r="C529" i="11"/>
  <c r="D529" i="11"/>
  <c r="B530" i="11" l="1"/>
  <c r="G531" i="11" l="1" a="1"/>
  <c r="G531" i="11" s="1"/>
  <c r="I531" i="11"/>
  <c r="E531" i="11"/>
  <c r="H531" i="11" a="1"/>
  <c r="H531" i="11" s="1"/>
  <c r="L531" i="11"/>
  <c r="F531" i="11"/>
  <c r="D530" i="11"/>
  <c r="C530" i="11"/>
  <c r="B531" i="11" l="1"/>
  <c r="E532" i="11" l="1"/>
  <c r="H532" i="11" a="1"/>
  <c r="H532" i="11" s="1"/>
  <c r="F532" i="11"/>
  <c r="L532" i="11"/>
  <c r="G532" i="11" a="1"/>
  <c r="G532" i="11" s="1"/>
  <c r="I532" i="11"/>
  <c r="D531" i="11"/>
  <c r="C531" i="11"/>
  <c r="B532" i="11" l="1"/>
  <c r="G533" i="11" l="1" a="1"/>
  <c r="G533" i="11" s="1"/>
  <c r="I533" i="11"/>
  <c r="E533" i="11"/>
  <c r="H533" i="11" a="1"/>
  <c r="H533" i="11" s="1"/>
  <c r="L533" i="11"/>
  <c r="F533" i="11"/>
  <c r="D532" i="11"/>
  <c r="C532" i="11"/>
  <c r="B533" i="11" l="1"/>
  <c r="E534" i="11" l="1"/>
  <c r="H534" i="11" a="1"/>
  <c r="H534" i="11" s="1"/>
  <c r="F534" i="11"/>
  <c r="L534" i="11"/>
  <c r="G534" i="11" a="1"/>
  <c r="G534" i="11" s="1"/>
  <c r="I534" i="11"/>
  <c r="C533" i="11"/>
  <c r="D533" i="11"/>
  <c r="B534" i="11" l="1"/>
  <c r="G535" i="11" l="1" a="1"/>
  <c r="G535" i="11" s="1"/>
  <c r="I535" i="11"/>
  <c r="E535" i="11"/>
  <c r="H535" i="11" a="1"/>
  <c r="H535" i="11" s="1"/>
  <c r="F535" i="11"/>
  <c r="L535" i="11"/>
  <c r="D534" i="11"/>
  <c r="C534" i="11"/>
  <c r="B535" i="11" l="1"/>
  <c r="E536" i="11" l="1"/>
  <c r="H536" i="11" a="1"/>
  <c r="H536" i="11" s="1"/>
  <c r="F536" i="11"/>
  <c r="L536" i="11"/>
  <c r="G536" i="11" a="1"/>
  <c r="G536" i="11" s="1"/>
  <c r="I536" i="11"/>
  <c r="D535" i="11"/>
  <c r="C535" i="11"/>
  <c r="B536" i="11" l="1"/>
  <c r="G537" i="11" l="1" a="1"/>
  <c r="G537" i="11" s="1"/>
  <c r="I537" i="11"/>
  <c r="E537" i="11"/>
  <c r="H537" i="11" a="1"/>
  <c r="H537" i="11" s="1"/>
  <c r="F537" i="11"/>
  <c r="L537" i="11"/>
  <c r="D536" i="11"/>
  <c r="C536" i="11"/>
  <c r="B537" i="11" l="1"/>
  <c r="E538" i="11" l="1"/>
  <c r="H538" i="11" a="1"/>
  <c r="H538" i="11" s="1"/>
  <c r="F538" i="11"/>
  <c r="L538" i="11"/>
  <c r="G538" i="11" a="1"/>
  <c r="G538" i="11" s="1"/>
  <c r="I538" i="11"/>
  <c r="D537" i="11"/>
  <c r="C537" i="11"/>
  <c r="B538" i="11" l="1"/>
  <c r="G539" i="11" l="1" a="1"/>
  <c r="G539" i="11" s="1"/>
  <c r="I539" i="11"/>
  <c r="E539" i="11"/>
  <c r="H539" i="11" a="1"/>
  <c r="H539" i="11" s="1"/>
  <c r="L539" i="11"/>
  <c r="F539" i="11"/>
  <c r="C538" i="11"/>
  <c r="D538" i="11"/>
  <c r="B539" i="11" l="1"/>
  <c r="E540" i="11" l="1"/>
  <c r="H540" i="11" a="1"/>
  <c r="H540" i="11" s="1"/>
  <c r="F540" i="11"/>
  <c r="L540" i="11"/>
  <c r="G540" i="11" a="1"/>
  <c r="G540" i="11" s="1"/>
  <c r="I540" i="11"/>
  <c r="D539" i="11"/>
  <c r="C539" i="11"/>
  <c r="B540" i="11" l="1"/>
  <c r="G541" i="11" l="1" a="1"/>
  <c r="G541" i="11" s="1"/>
  <c r="I541" i="11"/>
  <c r="E541" i="11"/>
  <c r="H541" i="11" a="1"/>
  <c r="H541" i="11" s="1"/>
  <c r="L541" i="11"/>
  <c r="F541" i="11"/>
  <c r="D540" i="11"/>
  <c r="C540" i="11"/>
  <c r="B541" i="11" l="1"/>
  <c r="E542" i="11" l="1"/>
  <c r="H542" i="11" a="1"/>
  <c r="H542" i="11" s="1"/>
  <c r="F542" i="11"/>
  <c r="L542" i="11"/>
  <c r="G542" i="11" a="1"/>
  <c r="G542" i="11" s="1"/>
  <c r="I542" i="11"/>
  <c r="D541" i="11"/>
  <c r="C541" i="11"/>
  <c r="B542" i="11" l="1"/>
  <c r="G543" i="11" l="1" a="1"/>
  <c r="G543" i="11" s="1"/>
  <c r="I543" i="11"/>
  <c r="E543" i="11"/>
  <c r="H543" i="11" a="1"/>
  <c r="H543" i="11" s="1"/>
  <c r="F543" i="11"/>
  <c r="L543" i="11"/>
  <c r="D542" i="11"/>
  <c r="C542" i="11"/>
  <c r="B543" i="11" l="1"/>
  <c r="E544" i="11" l="1"/>
  <c r="H544" i="11" a="1"/>
  <c r="H544" i="11" s="1"/>
  <c r="F544" i="11"/>
  <c r="L544" i="11"/>
  <c r="G544" i="11" a="1"/>
  <c r="G544" i="11" s="1"/>
  <c r="I544" i="11"/>
  <c r="D543" i="11"/>
  <c r="C543" i="11"/>
  <c r="B544" i="11" l="1"/>
  <c r="G545" i="11" l="1" a="1"/>
  <c r="G545" i="11" s="1"/>
  <c r="I545" i="11"/>
  <c r="E545" i="11"/>
  <c r="H545" i="11" a="1"/>
  <c r="H545" i="11" s="1"/>
  <c r="F545" i="11"/>
  <c r="L545" i="11"/>
  <c r="D544" i="11"/>
  <c r="C544" i="11"/>
  <c r="B545" i="11" l="1"/>
  <c r="E546" i="11" l="1"/>
  <c r="H546" i="11" a="1"/>
  <c r="H546" i="11" s="1"/>
  <c r="F546" i="11"/>
  <c r="L546" i="11"/>
  <c r="G546" i="11" a="1"/>
  <c r="G546" i="11" s="1"/>
  <c r="I546" i="11"/>
  <c r="D545" i="11"/>
  <c r="C545" i="11"/>
  <c r="B546" i="11" l="1"/>
  <c r="G547" i="11" l="1" a="1"/>
  <c r="G547" i="11" s="1"/>
  <c r="I547" i="11"/>
  <c r="E547" i="11"/>
  <c r="H547" i="11" a="1"/>
  <c r="H547" i="11" s="1"/>
  <c r="L547" i="11"/>
  <c r="F547" i="11"/>
  <c r="D546" i="11"/>
  <c r="C546" i="11"/>
  <c r="B547" i="11" l="1"/>
  <c r="E548" i="11" l="1"/>
  <c r="H548" i="11" a="1"/>
  <c r="H548" i="11" s="1"/>
  <c r="F548" i="11"/>
  <c r="L548" i="11"/>
  <c r="G548" i="11" a="1"/>
  <c r="G548" i="11" s="1"/>
  <c r="I548" i="11"/>
  <c r="D547" i="11"/>
  <c r="C547" i="11"/>
  <c r="B548" i="11" l="1"/>
  <c r="G549" i="11" l="1" a="1"/>
  <c r="G549" i="11" s="1"/>
  <c r="I549" i="11"/>
  <c r="E549" i="11"/>
  <c r="H549" i="11" a="1"/>
  <c r="H549" i="11" s="1"/>
  <c r="L549" i="11"/>
  <c r="F549" i="11"/>
  <c r="C548" i="11"/>
  <c r="D548" i="11"/>
  <c r="B549" i="11" l="1"/>
  <c r="E550" i="11" l="1"/>
  <c r="H550" i="11" a="1"/>
  <c r="H550" i="11" s="1"/>
  <c r="F550" i="11"/>
  <c r="L550" i="11"/>
  <c r="G550" i="11" a="1"/>
  <c r="G550" i="11" s="1"/>
  <c r="I550" i="11"/>
  <c r="C549" i="11"/>
  <c r="D549" i="11"/>
  <c r="B550" i="11" l="1"/>
  <c r="G551" i="11" l="1" a="1"/>
  <c r="G551" i="11" s="1"/>
  <c r="I551" i="11"/>
  <c r="E551" i="11"/>
  <c r="H551" i="11" a="1"/>
  <c r="H551" i="11" s="1"/>
  <c r="F551" i="11"/>
  <c r="L551" i="11"/>
  <c r="C550" i="11"/>
  <c r="D550" i="11"/>
  <c r="B551" i="11" l="1"/>
  <c r="E552" i="11" l="1"/>
  <c r="H552" i="11" a="1"/>
  <c r="H552" i="11" s="1"/>
  <c r="F552" i="11"/>
  <c r="L552" i="11"/>
  <c r="G552" i="11" a="1"/>
  <c r="G552" i="11" s="1"/>
  <c r="I552" i="11"/>
  <c r="C551" i="11"/>
  <c r="D551" i="11"/>
  <c r="B552" i="11" l="1"/>
  <c r="G553" i="11" l="1" a="1"/>
  <c r="G553" i="11" s="1"/>
  <c r="I553" i="11"/>
  <c r="E553" i="11"/>
  <c r="H553" i="11" a="1"/>
  <c r="H553" i="11" s="1"/>
  <c r="F553" i="11"/>
  <c r="L553" i="11"/>
  <c r="C552" i="11"/>
  <c r="D552" i="11"/>
  <c r="B553" i="11" l="1"/>
  <c r="E554" i="11" l="1"/>
  <c r="H554" i="11" a="1"/>
  <c r="H554" i="11" s="1"/>
  <c r="F554" i="11"/>
  <c r="L554" i="11"/>
  <c r="G554" i="11" a="1"/>
  <c r="G554" i="11" s="1"/>
  <c r="I554" i="11"/>
  <c r="D553" i="11"/>
  <c r="C553" i="11"/>
  <c r="B554" i="11" l="1"/>
  <c r="G555" i="11" l="1" a="1"/>
  <c r="G555" i="11" s="1"/>
  <c r="I555" i="11"/>
  <c r="E555" i="11"/>
  <c r="H555" i="11" a="1"/>
  <c r="H555" i="11" s="1"/>
  <c r="L555" i="11"/>
  <c r="F555" i="11"/>
  <c r="C554" i="11"/>
  <c r="D554" i="11"/>
  <c r="B555" i="11" l="1"/>
  <c r="E556" i="11" l="1"/>
  <c r="H556" i="11" a="1"/>
  <c r="H556" i="11" s="1"/>
  <c r="F556" i="11"/>
  <c r="L556" i="11"/>
  <c r="G556" i="11" a="1"/>
  <c r="G556" i="11" s="1"/>
  <c r="I556" i="11"/>
  <c r="D555" i="11"/>
  <c r="C555" i="11"/>
  <c r="B556" i="11" l="1"/>
  <c r="G557" i="11" l="1" a="1"/>
  <c r="G557" i="11" s="1"/>
  <c r="I557" i="11"/>
  <c r="E557" i="11"/>
  <c r="H557" i="11" a="1"/>
  <c r="H557" i="11" s="1"/>
  <c r="L557" i="11"/>
  <c r="F557" i="11"/>
  <c r="C556" i="11"/>
  <c r="D556" i="11"/>
  <c r="B557" i="11" l="1"/>
  <c r="E558" i="11" l="1"/>
  <c r="H558" i="11" a="1"/>
  <c r="H558" i="11" s="1"/>
  <c r="F558" i="11"/>
  <c r="L558" i="11"/>
  <c r="G558" i="11" a="1"/>
  <c r="G558" i="11" s="1"/>
  <c r="I558" i="11"/>
  <c r="C557" i="11"/>
  <c r="D557" i="11"/>
  <c r="B558" i="11" l="1"/>
  <c r="G559" i="11" l="1" a="1"/>
  <c r="G559" i="11" s="1"/>
  <c r="I559" i="11"/>
  <c r="E559" i="11"/>
  <c r="H559" i="11" a="1"/>
  <c r="H559" i="11" s="1"/>
  <c r="F559" i="11"/>
  <c r="L559" i="11"/>
  <c r="D558" i="11"/>
  <c r="C558" i="11"/>
  <c r="B559" i="11" l="1"/>
  <c r="E560" i="11" l="1"/>
  <c r="H560" i="11" a="1"/>
  <c r="H560" i="11" s="1"/>
  <c r="F560" i="11"/>
  <c r="L560" i="11"/>
  <c r="G560" i="11" a="1"/>
  <c r="G560" i="11" s="1"/>
  <c r="I560" i="11"/>
  <c r="C559" i="11"/>
  <c r="D559" i="11"/>
  <c r="B560" i="11" l="1"/>
  <c r="G561" i="11" l="1" a="1"/>
  <c r="G561" i="11" s="1"/>
  <c r="I561" i="11"/>
  <c r="E561" i="11"/>
  <c r="H561" i="11" a="1"/>
  <c r="H561" i="11" s="1"/>
  <c r="F561" i="11"/>
  <c r="L561" i="11"/>
  <c r="C560" i="11"/>
  <c r="D560" i="11"/>
  <c r="B561" i="11" l="1"/>
  <c r="E562" i="11" l="1"/>
  <c r="H562" i="11" a="1"/>
  <c r="H562" i="11" s="1"/>
  <c r="F562" i="11"/>
  <c r="L562" i="11"/>
  <c r="G562" i="11" a="1"/>
  <c r="G562" i="11" s="1"/>
  <c r="I562" i="11"/>
  <c r="D561" i="11"/>
  <c r="C561" i="11"/>
  <c r="B562" i="11" l="1"/>
  <c r="G563" i="11" l="1" a="1"/>
  <c r="G563" i="11" s="1"/>
  <c r="I563" i="11"/>
  <c r="E563" i="11"/>
  <c r="H563" i="11" a="1"/>
  <c r="H563" i="11" s="1"/>
  <c r="L563" i="11"/>
  <c r="F563" i="11"/>
  <c r="C562" i="11"/>
  <c r="D562" i="11"/>
  <c r="B563" i="11" l="1"/>
  <c r="E564" i="11" l="1"/>
  <c r="H564" i="11" a="1"/>
  <c r="H564" i="11" s="1"/>
  <c r="F564" i="11"/>
  <c r="L564" i="11"/>
  <c r="G564" i="11" a="1"/>
  <c r="G564" i="11" s="1"/>
  <c r="I564" i="11"/>
  <c r="D563" i="11"/>
  <c r="C563" i="11"/>
  <c r="B564" i="11" l="1"/>
  <c r="G565" i="11" l="1" a="1"/>
  <c r="G565" i="11" s="1"/>
  <c r="I565" i="11"/>
  <c r="E565" i="11"/>
  <c r="H565" i="11" a="1"/>
  <c r="H565" i="11" s="1"/>
  <c r="L565" i="11"/>
  <c r="F565" i="11"/>
  <c r="D564" i="11"/>
  <c r="C564" i="11"/>
  <c r="B565" i="11" l="1"/>
  <c r="E566" i="11" l="1"/>
  <c r="H566" i="11" a="1"/>
  <c r="H566" i="11" s="1"/>
  <c r="F566" i="11"/>
  <c r="L566" i="11"/>
  <c r="G566" i="11" a="1"/>
  <c r="G566" i="11" s="1"/>
  <c r="I566" i="11"/>
  <c r="C565" i="11"/>
  <c r="D565" i="11"/>
  <c r="B566" i="11" l="1"/>
  <c r="G567" i="11" l="1" a="1"/>
  <c r="G567" i="11" s="1"/>
  <c r="I567" i="11"/>
  <c r="E567" i="11"/>
  <c r="H567" i="11" a="1"/>
  <c r="H567" i="11" s="1"/>
  <c r="F567" i="11"/>
  <c r="L567" i="11"/>
  <c r="D566" i="11"/>
  <c r="C566" i="11"/>
  <c r="B567" i="11" l="1"/>
  <c r="E568" i="11" l="1"/>
  <c r="H568" i="11" a="1"/>
  <c r="H568" i="11" s="1"/>
  <c r="F568" i="11"/>
  <c r="L568" i="11"/>
  <c r="G568" i="11" a="1"/>
  <c r="G568" i="11" s="1"/>
  <c r="I568" i="11"/>
  <c r="C567" i="11"/>
  <c r="D567" i="11"/>
  <c r="B568" i="11" l="1"/>
  <c r="G569" i="11" l="1" a="1"/>
  <c r="G569" i="11" s="1"/>
  <c r="I569" i="11"/>
  <c r="E569" i="11"/>
  <c r="H569" i="11" a="1"/>
  <c r="H569" i="11" s="1"/>
  <c r="F569" i="11"/>
  <c r="L569" i="11"/>
  <c r="C568" i="11"/>
  <c r="D568" i="11"/>
  <c r="B569" i="11" l="1"/>
  <c r="E570" i="11" l="1"/>
  <c r="H570" i="11" a="1"/>
  <c r="H570" i="11" s="1"/>
  <c r="F570" i="11"/>
  <c r="L570" i="11"/>
  <c r="G570" i="11" a="1"/>
  <c r="G570" i="11" s="1"/>
  <c r="I570" i="11"/>
  <c r="D569" i="11"/>
  <c r="C569" i="11"/>
  <c r="B570" i="11" l="1"/>
  <c r="G571" i="11" l="1" a="1"/>
  <c r="G571" i="11" s="1"/>
  <c r="I571" i="11"/>
  <c r="E571" i="11"/>
  <c r="H571" i="11" a="1"/>
  <c r="H571" i="11" s="1"/>
  <c r="L571" i="11"/>
  <c r="F571" i="11"/>
  <c r="D570" i="11"/>
  <c r="C570" i="11"/>
  <c r="B571" i="11" l="1"/>
  <c r="E572" i="11" l="1"/>
  <c r="H572" i="11" a="1"/>
  <c r="H572" i="11" s="1"/>
  <c r="F572" i="11"/>
  <c r="L572" i="11"/>
  <c r="G572" i="11" a="1"/>
  <c r="G572" i="11" s="1"/>
  <c r="I572" i="11"/>
  <c r="C571" i="11"/>
  <c r="D571" i="11"/>
  <c r="B572" i="11" l="1"/>
  <c r="E573" i="11" l="1"/>
  <c r="H573" i="11" a="1"/>
  <c r="H573" i="11" s="1"/>
  <c r="F573" i="11"/>
  <c r="L573" i="11"/>
  <c r="G573" i="11" a="1"/>
  <c r="G573" i="11" s="1"/>
  <c r="I573" i="11"/>
  <c r="C572" i="11"/>
  <c r="D572" i="11"/>
  <c r="B573" i="11" l="1"/>
  <c r="F574" i="11" l="1"/>
  <c r="L574" i="11"/>
  <c r="G574" i="11" a="1"/>
  <c r="G574" i="11" s="1"/>
  <c r="I574" i="11"/>
  <c r="E574" i="11"/>
  <c r="H574" i="11" a="1"/>
  <c r="H574" i="11" s="1"/>
  <c r="C573" i="11"/>
  <c r="D573" i="11"/>
  <c r="B574" i="11" l="1"/>
  <c r="E575" i="11" l="1"/>
  <c r="H575" i="11" a="1"/>
  <c r="H575" i="11" s="1"/>
  <c r="I575" i="11"/>
  <c r="F575" i="11"/>
  <c r="L575" i="11"/>
  <c r="G575" i="11" a="1"/>
  <c r="G575" i="11" s="1"/>
  <c r="C574" i="11"/>
  <c r="D574" i="11"/>
  <c r="B575" i="11" l="1"/>
  <c r="F576" i="11" l="1"/>
  <c r="G576" i="11" a="1"/>
  <c r="G576" i="11" s="1"/>
  <c r="I576" i="11"/>
  <c r="L576" i="11"/>
  <c r="H576" i="11" a="1"/>
  <c r="H576" i="11" s="1"/>
  <c r="E576" i="11"/>
  <c r="C575" i="11"/>
  <c r="D575" i="11"/>
  <c r="B576" i="11" l="1"/>
  <c r="E577" i="11" l="1"/>
  <c r="H577" i="11" a="1"/>
  <c r="H577" i="11" s="1"/>
  <c r="F577" i="11"/>
  <c r="I577" i="11"/>
  <c r="G577" i="11" a="1"/>
  <c r="G577" i="11" s="1"/>
  <c r="L577" i="11"/>
  <c r="C576" i="11"/>
  <c r="D576" i="11"/>
  <c r="B577" i="11" l="1"/>
  <c r="G578" i="11" l="1" a="1"/>
  <c r="G578" i="11" s="1"/>
  <c r="I578" i="11"/>
  <c r="E578" i="11"/>
  <c r="F578" i="11"/>
  <c r="H578" i="11" a="1"/>
  <c r="H578" i="11" s="1"/>
  <c r="L578" i="11"/>
  <c r="C577" i="11"/>
  <c r="D577" i="11"/>
  <c r="B578" i="11" l="1"/>
  <c r="E579" i="11" l="1"/>
  <c r="H579" i="11" a="1"/>
  <c r="H579" i="11" s="1"/>
  <c r="F579" i="11"/>
  <c r="I579" i="11"/>
  <c r="G579" i="11" a="1"/>
  <c r="G579" i="11" s="1"/>
  <c r="L579" i="11"/>
  <c r="C578" i="11"/>
  <c r="D578" i="11"/>
  <c r="B579" i="11" l="1"/>
  <c r="G580" i="11" l="1" a="1"/>
  <c r="G580" i="11" s="1"/>
  <c r="I580" i="11"/>
  <c r="F580" i="11"/>
  <c r="H580" i="11" a="1"/>
  <c r="H580" i="11" s="1"/>
  <c r="L580" i="11"/>
  <c r="E580" i="11"/>
  <c r="C579" i="11"/>
  <c r="D579" i="11"/>
  <c r="B580" i="11" l="1"/>
  <c r="E581" i="11" l="1"/>
  <c r="H581" i="11" a="1"/>
  <c r="H581" i="11" s="1"/>
  <c r="G581" i="11" a="1"/>
  <c r="G581" i="11" s="1"/>
  <c r="L581" i="11"/>
  <c r="I581" i="11"/>
  <c r="F581" i="11"/>
  <c r="D580" i="11"/>
  <c r="C580" i="11"/>
  <c r="B581" i="11" l="1"/>
  <c r="G582" i="11" l="1" a="1"/>
  <c r="G582" i="11" s="1"/>
  <c r="I582" i="11"/>
  <c r="H582" i="11" a="1"/>
  <c r="H582" i="11" s="1"/>
  <c r="L582" i="11"/>
  <c r="E582" i="11"/>
  <c r="F582" i="11"/>
  <c r="D581" i="11"/>
  <c r="C581" i="11"/>
  <c r="B582" i="11" l="1"/>
  <c r="E583" i="11" l="1"/>
  <c r="H583" i="11" a="1"/>
  <c r="H583" i="11" s="1"/>
  <c r="L583" i="11"/>
  <c r="F583" i="11"/>
  <c r="I583" i="11"/>
  <c r="G583" i="11" a="1"/>
  <c r="G583" i="11" s="1"/>
  <c r="C582" i="11"/>
  <c r="D582" i="11"/>
  <c r="B583" i="11" l="1"/>
  <c r="G584" i="11" l="1" a="1"/>
  <c r="G584" i="11" s="1"/>
  <c r="I584" i="11"/>
  <c r="H584" i="11" a="1"/>
  <c r="H584" i="11" s="1"/>
  <c r="L584" i="11"/>
  <c r="E584" i="11"/>
  <c r="F584" i="11"/>
  <c r="C583" i="11"/>
  <c r="D583" i="11"/>
  <c r="B584" i="11" l="1"/>
  <c r="E585" i="11" l="1"/>
  <c r="H585" i="11" a="1"/>
  <c r="H585" i="11" s="1"/>
  <c r="F585" i="11"/>
  <c r="I585" i="11"/>
  <c r="G585" i="11" a="1"/>
  <c r="G585" i="11" s="1"/>
  <c r="L585" i="11"/>
  <c r="C584" i="11"/>
  <c r="D584" i="11"/>
  <c r="B585" i="11" l="1"/>
  <c r="G586" i="11" l="1" a="1"/>
  <c r="G586" i="11" s="1"/>
  <c r="I586" i="11"/>
  <c r="E586" i="11"/>
  <c r="F586" i="11"/>
  <c r="H586" i="11" a="1"/>
  <c r="H586" i="11" s="1"/>
  <c r="L586" i="11"/>
  <c r="D585" i="11"/>
  <c r="C585" i="11"/>
  <c r="B586" i="11" l="1"/>
  <c r="E587" i="11" l="1"/>
  <c r="H587" i="11" a="1"/>
  <c r="H587" i="11" s="1"/>
  <c r="F587" i="11"/>
  <c r="I587" i="11"/>
  <c r="G587" i="11" a="1"/>
  <c r="G587" i="11" s="1"/>
  <c r="L587" i="11"/>
  <c r="D586" i="11"/>
  <c r="C586" i="11"/>
  <c r="B587" i="11" l="1"/>
  <c r="G588" i="11" l="1" a="1"/>
  <c r="G588" i="11" s="1"/>
  <c r="I588" i="11"/>
  <c r="F588" i="11"/>
  <c r="H588" i="11" a="1"/>
  <c r="H588" i="11" s="1"/>
  <c r="L588" i="11"/>
  <c r="E588" i="11"/>
  <c r="D587" i="11"/>
  <c r="C587" i="11"/>
  <c r="B588" i="11" l="1"/>
  <c r="E589" i="11" l="1"/>
  <c r="H589" i="11" a="1"/>
  <c r="H589" i="11" s="1"/>
  <c r="G589" i="11" a="1"/>
  <c r="G589" i="11" s="1"/>
  <c r="L589" i="11"/>
  <c r="F589" i="11"/>
  <c r="I589" i="11"/>
  <c r="C588" i="11"/>
  <c r="D588" i="11"/>
  <c r="B589" i="11" l="1"/>
  <c r="G590" i="11" l="1" a="1"/>
  <c r="G590" i="11" s="1"/>
  <c r="I590" i="11"/>
  <c r="H590" i="11" a="1"/>
  <c r="H590" i="11" s="1"/>
  <c r="L590" i="11"/>
  <c r="E590" i="11"/>
  <c r="F590" i="11"/>
  <c r="C589" i="11"/>
  <c r="D589" i="11"/>
  <c r="B590" i="11" l="1"/>
  <c r="E591" i="11" l="1"/>
  <c r="H591" i="11" a="1"/>
  <c r="H591" i="11" s="1"/>
  <c r="L591" i="11"/>
  <c r="F591" i="11"/>
  <c r="I591" i="11"/>
  <c r="G591" i="11" a="1"/>
  <c r="G591" i="11" s="1"/>
  <c r="D590" i="11"/>
  <c r="C590" i="11"/>
  <c r="B591" i="11" l="1"/>
  <c r="G592" i="11" l="1" a="1"/>
  <c r="G592" i="11" s="1"/>
  <c r="I592" i="11"/>
  <c r="H592" i="11" a="1"/>
  <c r="H592" i="11" s="1"/>
  <c r="L592" i="11"/>
  <c r="E592" i="11"/>
  <c r="F592" i="11"/>
  <c r="C591" i="11"/>
  <c r="D591" i="11"/>
  <c r="B592" i="11" l="1"/>
  <c r="E593" i="11" l="1"/>
  <c r="H593" i="11" a="1"/>
  <c r="H593" i="11" s="1"/>
  <c r="F593" i="11"/>
  <c r="I593" i="11"/>
  <c r="G593" i="11" a="1"/>
  <c r="G593" i="11" s="1"/>
  <c r="L593" i="11"/>
  <c r="C592" i="11"/>
  <c r="D592" i="11"/>
  <c r="B593" i="11" l="1"/>
  <c r="G594" i="11" l="1" a="1"/>
  <c r="G594" i="11" s="1"/>
  <c r="I594" i="11"/>
  <c r="E594" i="11"/>
  <c r="F594" i="11"/>
  <c r="H594" i="11" a="1"/>
  <c r="H594" i="11" s="1"/>
  <c r="L594" i="11"/>
  <c r="C593" i="11"/>
  <c r="D593" i="11"/>
  <c r="B594" i="11" l="1"/>
  <c r="E595" i="11" l="1"/>
  <c r="H595" i="11" a="1"/>
  <c r="H595" i="11" s="1"/>
  <c r="F595" i="11"/>
  <c r="I595" i="11"/>
  <c r="G595" i="11" a="1"/>
  <c r="G595" i="11" s="1"/>
  <c r="L595" i="11"/>
  <c r="C594" i="11"/>
  <c r="D594" i="11"/>
  <c r="B595" i="11" l="1"/>
  <c r="G596" i="11" l="1" a="1"/>
  <c r="G596" i="11" s="1"/>
  <c r="I596" i="11"/>
  <c r="F596" i="11"/>
  <c r="H596" i="11" a="1"/>
  <c r="H596" i="11" s="1"/>
  <c r="L596" i="11"/>
  <c r="E596" i="11"/>
  <c r="D595" i="11"/>
  <c r="C595" i="11"/>
  <c r="B596" i="11" l="1"/>
  <c r="E597" i="11" l="1"/>
  <c r="H597" i="11" a="1"/>
  <c r="H597" i="11" s="1"/>
  <c r="G597" i="11" a="1"/>
  <c r="G597" i="11" s="1"/>
  <c r="L597" i="11"/>
  <c r="F597" i="11"/>
  <c r="I597" i="11"/>
  <c r="C596" i="11"/>
  <c r="D596" i="11"/>
  <c r="B597" i="11" l="1"/>
  <c r="G598" i="11" l="1" a="1"/>
  <c r="G598" i="11" s="1"/>
  <c r="I598" i="11"/>
  <c r="H598" i="11" a="1"/>
  <c r="H598" i="11" s="1"/>
  <c r="L598" i="11"/>
  <c r="E598" i="11"/>
  <c r="F598" i="11"/>
  <c r="C597" i="11"/>
  <c r="D597" i="11"/>
  <c r="B598" i="11" l="1"/>
  <c r="E599" i="11" l="1"/>
  <c r="H599" i="11" a="1"/>
  <c r="H599" i="11" s="1"/>
  <c r="L599" i="11"/>
  <c r="F599" i="11"/>
  <c r="I599" i="11"/>
  <c r="G599" i="11" a="1"/>
  <c r="G599" i="11" s="1"/>
  <c r="C598" i="11"/>
  <c r="D598" i="11"/>
  <c r="B599" i="11" l="1"/>
  <c r="G600" i="11" l="1" a="1"/>
  <c r="G600" i="11" s="1"/>
  <c r="I600" i="11"/>
  <c r="H600" i="11" a="1"/>
  <c r="H600" i="11" s="1"/>
  <c r="L600" i="11"/>
  <c r="E600" i="11"/>
  <c r="F600" i="11"/>
  <c r="C599" i="11"/>
  <c r="D599" i="11"/>
  <c r="B600" i="11" l="1"/>
  <c r="E601" i="11" l="1"/>
  <c r="H601" i="11" a="1"/>
  <c r="H601" i="11" s="1"/>
  <c r="F601" i="11"/>
  <c r="I601" i="11"/>
  <c r="G601" i="11" a="1"/>
  <c r="G601" i="11" s="1"/>
  <c r="L601" i="11"/>
  <c r="D600" i="11"/>
  <c r="C600" i="11"/>
  <c r="B601" i="11" l="1"/>
  <c r="G602" i="11" l="1" a="1"/>
  <c r="G602" i="11" s="1"/>
  <c r="I602" i="11"/>
  <c r="E602" i="11"/>
  <c r="F602" i="11"/>
  <c r="L602" i="11"/>
  <c r="H602" i="11" a="1"/>
  <c r="H602" i="11" s="1"/>
  <c r="D601" i="11"/>
  <c r="C601" i="11"/>
  <c r="B602" i="11" l="1"/>
  <c r="E603" i="11" l="1"/>
  <c r="H603" i="11" a="1"/>
  <c r="H603" i="11" s="1"/>
  <c r="F603" i="11"/>
  <c r="I603" i="11"/>
  <c r="G603" i="11" a="1"/>
  <c r="G603" i="11" s="1"/>
  <c r="L603" i="11"/>
  <c r="C602" i="11"/>
  <c r="D602" i="11"/>
  <c r="B603" i="11" l="1"/>
  <c r="G604" i="11" l="1" a="1"/>
  <c r="G604" i="11" s="1"/>
  <c r="I604" i="11"/>
  <c r="F604" i="11"/>
  <c r="H604" i="11" a="1"/>
  <c r="H604" i="11" s="1"/>
  <c r="L604" i="11"/>
  <c r="E604" i="11"/>
  <c r="C603" i="11"/>
  <c r="D603" i="11"/>
  <c r="B604" i="11" l="1"/>
  <c r="E605" i="11" l="1"/>
  <c r="H605" i="11" a="1"/>
  <c r="H605" i="11" s="1"/>
  <c r="G605" i="11" a="1"/>
  <c r="G605" i="11" s="1"/>
  <c r="L605" i="11"/>
  <c r="F605" i="11"/>
  <c r="I605" i="11"/>
  <c r="C604" i="11"/>
  <c r="D604" i="11"/>
  <c r="B605" i="11" l="1"/>
  <c r="G606" i="11" l="1" a="1"/>
  <c r="G606" i="11" s="1"/>
  <c r="I606" i="11"/>
  <c r="H606" i="11" a="1"/>
  <c r="H606" i="11" s="1"/>
  <c r="L606" i="11"/>
  <c r="E606" i="11"/>
  <c r="F606" i="11"/>
  <c r="C605" i="11"/>
  <c r="D605" i="11"/>
  <c r="B606" i="11" l="1"/>
  <c r="E607" i="11" l="1"/>
  <c r="H607" i="11" a="1"/>
  <c r="H607" i="11" s="1"/>
  <c r="L607" i="11"/>
  <c r="F607" i="11"/>
  <c r="I607" i="11"/>
  <c r="G607" i="11" a="1"/>
  <c r="G607" i="11" s="1"/>
  <c r="D606" i="11"/>
  <c r="C606" i="11"/>
  <c r="B607" i="11" l="1"/>
  <c r="G608" i="11" l="1" a="1"/>
  <c r="G608" i="11" s="1"/>
  <c r="I608" i="11"/>
  <c r="H608" i="11" a="1"/>
  <c r="H608" i="11" s="1"/>
  <c r="L608" i="11"/>
  <c r="E608" i="11"/>
  <c r="F608" i="11"/>
  <c r="C607" i="11"/>
  <c r="D607" i="11"/>
  <c r="B608" i="11" l="1"/>
  <c r="E609" i="11" l="1"/>
  <c r="H609" i="11" a="1"/>
  <c r="H609" i="11" s="1"/>
  <c r="F609" i="11"/>
  <c r="I609" i="11"/>
  <c r="G609" i="11" a="1"/>
  <c r="G609" i="11" s="1"/>
  <c r="L609" i="11"/>
  <c r="D608" i="11"/>
  <c r="C608" i="11"/>
  <c r="B609" i="11" l="1"/>
  <c r="G610" i="11" l="1" a="1"/>
  <c r="G610" i="11" s="1"/>
  <c r="I610" i="11"/>
  <c r="E610" i="11"/>
  <c r="F610" i="11"/>
  <c r="H610" i="11" a="1"/>
  <c r="H610" i="11" s="1"/>
  <c r="L610" i="11"/>
  <c r="D609" i="11"/>
  <c r="C609" i="11"/>
  <c r="B610" i="11" l="1"/>
  <c r="E611" i="11" l="1"/>
  <c r="H611" i="11" a="1"/>
  <c r="H611" i="11" s="1"/>
  <c r="F611" i="11"/>
  <c r="I611" i="11"/>
  <c r="G611" i="11" a="1"/>
  <c r="G611" i="11" s="1"/>
  <c r="L611" i="11"/>
  <c r="D610" i="11"/>
  <c r="C610" i="11"/>
  <c r="B611" i="11" l="1"/>
  <c r="G612" i="11" l="1" a="1"/>
  <c r="G612" i="11" s="1"/>
  <c r="I612" i="11"/>
  <c r="F612" i="11"/>
  <c r="H612" i="11" a="1"/>
  <c r="H612" i="11" s="1"/>
  <c r="L612" i="11"/>
  <c r="E612" i="11"/>
  <c r="D611" i="11"/>
  <c r="C611" i="11"/>
  <c r="B612" i="11" l="1"/>
  <c r="E613" i="11" l="1"/>
  <c r="H613" i="11" a="1"/>
  <c r="H613" i="11" s="1"/>
  <c r="G613" i="11" a="1"/>
  <c r="G613" i="11" s="1"/>
  <c r="L613" i="11"/>
  <c r="I613" i="11"/>
  <c r="F613" i="11"/>
  <c r="D612" i="11"/>
  <c r="C612" i="11"/>
  <c r="B613" i="11" l="1"/>
  <c r="G614" i="11" l="1" a="1"/>
  <c r="G614" i="11" s="1"/>
  <c r="I614" i="11"/>
  <c r="H614" i="11" a="1"/>
  <c r="H614" i="11" s="1"/>
  <c r="L614" i="11"/>
  <c r="E614" i="11"/>
  <c r="F614" i="11"/>
  <c r="C613" i="11"/>
  <c r="D613" i="11"/>
  <c r="B614" i="11" l="1"/>
  <c r="E615" i="11" l="1"/>
  <c r="H615" i="11" a="1"/>
  <c r="H615" i="11" s="1"/>
  <c r="L615" i="11"/>
  <c r="F615" i="11"/>
  <c r="I615" i="11"/>
  <c r="G615" i="11" a="1"/>
  <c r="G615" i="11" s="1"/>
  <c r="C614" i="11"/>
  <c r="D614" i="11"/>
  <c r="B615" i="11" l="1"/>
  <c r="G616" i="11" l="1" a="1"/>
  <c r="G616" i="11" s="1"/>
  <c r="I616" i="11"/>
  <c r="H616" i="11" a="1"/>
  <c r="H616" i="11" s="1"/>
  <c r="L616" i="11"/>
  <c r="E616" i="11"/>
  <c r="F616" i="11"/>
  <c r="C615" i="11"/>
  <c r="D615" i="11"/>
  <c r="B616" i="11" l="1"/>
  <c r="E617" i="11" l="1"/>
  <c r="H617" i="11" a="1"/>
  <c r="H617" i="11" s="1"/>
  <c r="F617" i="11"/>
  <c r="I617" i="11"/>
  <c r="G617" i="11" a="1"/>
  <c r="G617" i="11" s="1"/>
  <c r="L617" i="11"/>
  <c r="D616" i="11"/>
  <c r="C616" i="11"/>
  <c r="B617" i="11" l="1"/>
  <c r="G618" i="11" l="1" a="1"/>
  <c r="G618" i="11" s="1"/>
  <c r="I618" i="11"/>
  <c r="E618" i="11"/>
  <c r="F618" i="11"/>
  <c r="H618" i="11" a="1"/>
  <c r="H618" i="11" s="1"/>
  <c r="L618" i="11"/>
  <c r="D617" i="11"/>
  <c r="C617" i="11"/>
  <c r="B618" i="11" l="1"/>
  <c r="E619" i="11" l="1"/>
  <c r="H619" i="11" a="1"/>
  <c r="H619" i="11" s="1"/>
  <c r="F619" i="11"/>
  <c r="I619" i="11"/>
  <c r="G619" i="11" a="1"/>
  <c r="G619" i="11" s="1"/>
  <c r="L619" i="11"/>
  <c r="C618" i="11"/>
  <c r="D618" i="11"/>
  <c r="B619" i="11" l="1"/>
  <c r="G620" i="11" l="1" a="1"/>
  <c r="G620" i="11" s="1"/>
  <c r="I620" i="11"/>
  <c r="F620" i="11"/>
  <c r="H620" i="11" a="1"/>
  <c r="H620" i="11" s="1"/>
  <c r="L620" i="11"/>
  <c r="E620" i="11"/>
  <c r="C619" i="11"/>
  <c r="D619" i="11"/>
  <c r="B620" i="11" l="1"/>
  <c r="E621" i="11" l="1"/>
  <c r="H621" i="11" a="1"/>
  <c r="H621" i="11" s="1"/>
  <c r="G621" i="11" a="1"/>
  <c r="G621" i="11" s="1"/>
  <c r="L621" i="11"/>
  <c r="F621" i="11"/>
  <c r="I621" i="11"/>
  <c r="C620" i="11"/>
  <c r="D620" i="11"/>
  <c r="B621" i="11" l="1"/>
  <c r="G622" i="11" l="1" a="1"/>
  <c r="G622" i="11" s="1"/>
  <c r="I622" i="11"/>
  <c r="H622" i="11" a="1"/>
  <c r="H622" i="11" s="1"/>
  <c r="L622" i="11"/>
  <c r="E622" i="11"/>
  <c r="F622" i="11"/>
  <c r="C621" i="11"/>
  <c r="D621" i="11"/>
  <c r="B622" i="11" l="1"/>
  <c r="E623" i="11" l="1"/>
  <c r="H623" i="11" a="1"/>
  <c r="H623" i="11" s="1"/>
  <c r="L623" i="11"/>
  <c r="F623" i="11"/>
  <c r="I623" i="11"/>
  <c r="G623" i="11" a="1"/>
  <c r="G623" i="11" s="1"/>
  <c r="C622" i="11"/>
  <c r="D622" i="11"/>
  <c r="B623" i="11" l="1"/>
  <c r="G624" i="11" l="1" a="1"/>
  <c r="G624" i="11" s="1"/>
  <c r="H624" i="11" a="1"/>
  <c r="H624" i="11" s="1"/>
  <c r="E624" i="11"/>
  <c r="L624" i="11"/>
  <c r="F624" i="11"/>
  <c r="I624" i="11"/>
  <c r="D623" i="11"/>
  <c r="C623" i="11"/>
  <c r="B624" i="11" l="1"/>
  <c r="G625" i="11" l="1" a="1"/>
  <c r="G625" i="11" s="1"/>
  <c r="I625" i="11"/>
  <c r="E625" i="11"/>
  <c r="H625" i="11" a="1"/>
  <c r="H625" i="11" s="1"/>
  <c r="L625" i="11"/>
  <c r="F625" i="11"/>
  <c r="C624" i="11"/>
  <c r="D624" i="11"/>
  <c r="B625" i="11" l="1"/>
  <c r="E626" i="11" l="1"/>
  <c r="H626" i="11" a="1"/>
  <c r="H626" i="11" s="1"/>
  <c r="F626" i="11"/>
  <c r="L626" i="11"/>
  <c r="G626" i="11" a="1"/>
  <c r="G626" i="11" s="1"/>
  <c r="I626" i="11"/>
  <c r="D625" i="11"/>
  <c r="C625" i="11"/>
  <c r="B626" i="11" l="1"/>
  <c r="G627" i="11" l="1" a="1"/>
  <c r="G627" i="11" s="1"/>
  <c r="I627" i="11"/>
  <c r="E627" i="11"/>
  <c r="H627" i="11" a="1"/>
  <c r="H627" i="11" s="1"/>
  <c r="L627" i="11"/>
  <c r="F627" i="11"/>
  <c r="C626" i="11"/>
  <c r="D626" i="11"/>
  <c r="B627" i="11" l="1"/>
  <c r="E628" i="11" l="1"/>
  <c r="H628" i="11" a="1"/>
  <c r="H628" i="11" s="1"/>
  <c r="F628" i="11"/>
  <c r="L628" i="11"/>
  <c r="G628" i="11" a="1"/>
  <c r="G628" i="11" s="1"/>
  <c r="I628" i="11"/>
  <c r="C627" i="11"/>
  <c r="D627" i="11"/>
  <c r="B628" i="11" l="1"/>
  <c r="G629" i="11" l="1" a="1"/>
  <c r="G629" i="11" s="1"/>
  <c r="I629" i="11"/>
  <c r="E629" i="11"/>
  <c r="H629" i="11" a="1"/>
  <c r="H629" i="11" s="1"/>
  <c r="F629" i="11"/>
  <c r="L629" i="11"/>
  <c r="D628" i="11"/>
  <c r="C628" i="11"/>
  <c r="B629" i="11" l="1"/>
  <c r="E630" i="11" l="1"/>
  <c r="H630" i="11" a="1"/>
  <c r="H630" i="11" s="1"/>
  <c r="F630" i="11"/>
  <c r="L630" i="11"/>
  <c r="G630" i="11" a="1"/>
  <c r="G630" i="11" s="1"/>
  <c r="I630" i="11"/>
  <c r="D629" i="11"/>
  <c r="C629" i="11"/>
  <c r="B630" i="11" l="1"/>
  <c r="G631" i="11" l="1" a="1"/>
  <c r="G631" i="11" s="1"/>
  <c r="I631" i="11"/>
  <c r="E631" i="11"/>
  <c r="H631" i="11" a="1"/>
  <c r="H631" i="11" s="1"/>
  <c r="F631" i="11"/>
  <c r="L631" i="11"/>
  <c r="D630" i="11"/>
  <c r="C630" i="11"/>
  <c r="B631" i="11" l="1"/>
  <c r="E632" i="11" l="1"/>
  <c r="H632" i="11" a="1"/>
  <c r="H632" i="11" s="1"/>
  <c r="F632" i="11"/>
  <c r="L632" i="11"/>
  <c r="G632" i="11" a="1"/>
  <c r="G632" i="11" s="1"/>
  <c r="I632" i="11"/>
  <c r="D631" i="11"/>
  <c r="C631" i="11"/>
  <c r="B632" i="11" l="1"/>
  <c r="G633" i="11" l="1" a="1"/>
  <c r="G633" i="11" s="1"/>
  <c r="I633" i="11"/>
  <c r="E633" i="11"/>
  <c r="H633" i="11" a="1"/>
  <c r="H633" i="11" s="1"/>
  <c r="L633" i="11"/>
  <c r="F633" i="11"/>
  <c r="C632" i="11"/>
  <c r="D632" i="11"/>
  <c r="B633" i="11" l="1"/>
  <c r="E634" i="11" l="1"/>
  <c r="H634" i="11" a="1"/>
  <c r="H634" i="11" s="1"/>
  <c r="F634" i="11"/>
  <c r="L634" i="11"/>
  <c r="G634" i="11" a="1"/>
  <c r="G634" i="11" s="1"/>
  <c r="I634" i="11"/>
  <c r="D633" i="11"/>
  <c r="C633" i="11"/>
  <c r="B634" i="11" l="1"/>
  <c r="G635" i="11" l="1" a="1"/>
  <c r="G635" i="11" s="1"/>
  <c r="H635" i="11" a="1"/>
  <c r="H635" i="11" s="1"/>
  <c r="E635" i="11"/>
  <c r="L635" i="11"/>
  <c r="I635" i="11"/>
  <c r="F635" i="11"/>
  <c r="D634" i="11"/>
  <c r="C634" i="11"/>
  <c r="B635" i="11" l="1"/>
  <c r="F636" i="11" l="1"/>
  <c r="L636" i="11"/>
  <c r="G636" i="11" a="1"/>
  <c r="G636" i="11" s="1"/>
  <c r="I636" i="11"/>
  <c r="E636" i="11"/>
  <c r="H636" i="11" a="1"/>
  <c r="H636" i="11" s="1"/>
  <c r="D635" i="11"/>
  <c r="C635" i="11"/>
  <c r="B636" i="11" l="1"/>
  <c r="H637" i="11" l="1" a="1"/>
  <c r="H637" i="11" s="1"/>
  <c r="E637" i="11"/>
  <c r="L637" i="11"/>
  <c r="F637" i="11"/>
  <c r="I637" i="11"/>
  <c r="G637" i="11" a="1"/>
  <c r="G637" i="11" s="1"/>
  <c r="C636" i="11"/>
  <c r="D636" i="11"/>
  <c r="B637" i="11" l="1"/>
  <c r="G638" i="11" l="1" a="1"/>
  <c r="G638" i="11" s="1"/>
  <c r="I638" i="11"/>
  <c r="E638" i="11"/>
  <c r="H638" i="11" a="1"/>
  <c r="H638" i="11" s="1"/>
  <c r="L638" i="11"/>
  <c r="F638" i="11"/>
  <c r="C637" i="11"/>
  <c r="D637" i="11"/>
  <c r="B638" i="11" l="1"/>
  <c r="E639" i="11" l="1"/>
  <c r="L639" i="11"/>
  <c r="F639" i="11"/>
  <c r="I639" i="11"/>
  <c r="G639" i="11" a="1"/>
  <c r="G639" i="11" s="1"/>
  <c r="H639" i="11" a="1"/>
  <c r="H639" i="11" s="1"/>
  <c r="C638" i="11"/>
  <c r="D638" i="11"/>
  <c r="B639" i="11" l="1"/>
  <c r="E640" i="11" l="1"/>
  <c r="H640" i="11" a="1"/>
  <c r="H640" i="11" s="1"/>
  <c r="F640" i="11"/>
  <c r="L640" i="11"/>
  <c r="I640" i="11"/>
  <c r="G640" i="11" a="1"/>
  <c r="G640" i="11" s="1"/>
  <c r="D639" i="11"/>
  <c r="C639" i="11"/>
  <c r="B640" i="11" l="1"/>
  <c r="F641" i="11" l="1"/>
  <c r="I641" i="11"/>
  <c r="G641" i="11" a="1"/>
  <c r="G641" i="11" s="1"/>
  <c r="H641" i="11" a="1"/>
  <c r="H641" i="11" s="1"/>
  <c r="E641" i="11"/>
  <c r="L641" i="11"/>
  <c r="D640" i="11"/>
  <c r="C640" i="11"/>
  <c r="B641" i="11" l="1"/>
  <c r="E642" i="11" l="1"/>
  <c r="H642" i="11" a="1"/>
  <c r="H642" i="11" s="1"/>
  <c r="F642" i="11"/>
  <c r="L642" i="11"/>
  <c r="G642" i="11" a="1"/>
  <c r="G642" i="11" s="1"/>
  <c r="I642" i="11"/>
  <c r="D641" i="11"/>
  <c r="C641" i="11"/>
  <c r="B642" i="11" l="1"/>
  <c r="G643" i="11" l="1" a="1"/>
  <c r="G643" i="11" s="1"/>
  <c r="H643" i="11" a="1"/>
  <c r="H643" i="11" s="1"/>
  <c r="E643" i="11"/>
  <c r="L643" i="11"/>
  <c r="F643" i="11"/>
  <c r="I643" i="11"/>
  <c r="C642" i="11"/>
  <c r="D642" i="11"/>
  <c r="B643" i="11" l="1"/>
  <c r="F644" i="11" l="1"/>
  <c r="L644" i="11"/>
  <c r="G644" i="11" a="1"/>
  <c r="G644" i="11" s="1"/>
  <c r="I644" i="11"/>
  <c r="E644" i="11"/>
  <c r="H644" i="11" a="1"/>
  <c r="H644" i="11" s="1"/>
  <c r="D643" i="11"/>
  <c r="C643" i="11"/>
  <c r="B644" i="11" l="1"/>
  <c r="H645" i="11" l="1" a="1"/>
  <c r="H645" i="11" s="1"/>
  <c r="E645" i="11"/>
  <c r="L645" i="11"/>
  <c r="F645" i="11"/>
  <c r="I645" i="11"/>
  <c r="G645" i="11" a="1"/>
  <c r="G645" i="11" s="1"/>
  <c r="C644" i="11"/>
  <c r="D644" i="11"/>
  <c r="B645" i="11" l="1"/>
  <c r="G646" i="11" l="1" a="1"/>
  <c r="G646" i="11" s="1"/>
  <c r="I646" i="11"/>
  <c r="E646" i="11"/>
  <c r="H646" i="11" a="1"/>
  <c r="H646" i="11" s="1"/>
  <c r="F646" i="11"/>
  <c r="L646" i="11"/>
  <c r="C645" i="11"/>
  <c r="D645" i="11"/>
  <c r="B646" i="11" l="1"/>
  <c r="E647" i="11" l="1"/>
  <c r="L647" i="11"/>
  <c r="F647" i="11"/>
  <c r="I647" i="11"/>
  <c r="G647" i="11" a="1"/>
  <c r="G647" i="11" s="1"/>
  <c r="H647" i="11" a="1"/>
  <c r="H647" i="11" s="1"/>
  <c r="C646" i="11"/>
  <c r="D646" i="11"/>
  <c r="B647" i="11" l="1"/>
  <c r="E648" i="11" l="1"/>
  <c r="H648" i="11" a="1"/>
  <c r="H648" i="11" s="1"/>
  <c r="F648" i="11"/>
  <c r="L648" i="11"/>
  <c r="G648" i="11" a="1"/>
  <c r="G648" i="11" s="1"/>
  <c r="I648" i="11"/>
  <c r="D647" i="11"/>
  <c r="C647" i="11"/>
  <c r="B648" i="11" l="1"/>
  <c r="F649" i="11" l="1"/>
  <c r="I649" i="11"/>
  <c r="G649" i="11" a="1"/>
  <c r="G649" i="11" s="1"/>
  <c r="H649" i="11" a="1"/>
  <c r="H649" i="11" s="1"/>
  <c r="E649" i="11"/>
  <c r="L649" i="11"/>
  <c r="D648" i="11"/>
  <c r="C648" i="11"/>
  <c r="B649" i="11" l="1"/>
  <c r="E650" i="11" l="1"/>
  <c r="H650" i="11" a="1"/>
  <c r="H650" i="11" s="1"/>
  <c r="F650" i="11"/>
  <c r="L650" i="11"/>
  <c r="G650" i="11" a="1"/>
  <c r="G650" i="11" s="1"/>
  <c r="I650" i="11"/>
  <c r="C649" i="11"/>
  <c r="D649" i="11"/>
  <c r="B650" i="11" l="1"/>
  <c r="G651" i="11" l="1" a="1"/>
  <c r="G651" i="11" s="1"/>
  <c r="H651" i="11" a="1"/>
  <c r="H651" i="11" s="1"/>
  <c r="E651" i="11"/>
  <c r="L651" i="11"/>
  <c r="F651" i="11"/>
  <c r="I651" i="11"/>
  <c r="D650" i="11"/>
  <c r="C650" i="11"/>
  <c r="B651" i="11" l="1"/>
  <c r="F652" i="11" l="1"/>
  <c r="L652" i="11"/>
  <c r="G652" i="11" a="1"/>
  <c r="G652" i="11" s="1"/>
  <c r="I652" i="11"/>
  <c r="H652" i="11" a="1"/>
  <c r="H652" i="11" s="1"/>
  <c r="E652" i="11"/>
  <c r="D651" i="11"/>
  <c r="C651" i="11"/>
  <c r="B652" i="11" l="1"/>
  <c r="H653" i="11" l="1" a="1"/>
  <c r="H653" i="11" s="1"/>
  <c r="E653" i="11"/>
  <c r="L653" i="11"/>
  <c r="F653" i="11"/>
  <c r="I653" i="11"/>
  <c r="G653" i="11" a="1"/>
  <c r="G653" i="11" s="1"/>
  <c r="C652" i="11"/>
  <c r="D652" i="11"/>
  <c r="B653" i="11" l="1"/>
  <c r="G654" i="11" l="1" a="1"/>
  <c r="G654" i="11" s="1"/>
  <c r="I654" i="11"/>
  <c r="E654" i="11"/>
  <c r="H654" i="11" a="1"/>
  <c r="H654" i="11" s="1"/>
  <c r="F654" i="11"/>
  <c r="L654" i="11"/>
  <c r="C653" i="11"/>
  <c r="D653" i="11"/>
  <c r="B654" i="11" l="1"/>
  <c r="E655" i="11" l="1"/>
  <c r="L655" i="11"/>
  <c r="F655" i="11"/>
  <c r="I655" i="11"/>
  <c r="G655" i="11" a="1"/>
  <c r="G655" i="11" s="1"/>
  <c r="H655" i="11" a="1"/>
  <c r="H655" i="11" s="1"/>
  <c r="C654" i="11"/>
  <c r="D654" i="11"/>
  <c r="B655" i="11" l="1"/>
  <c r="E656" i="11" l="1"/>
  <c r="H656" i="11" a="1"/>
  <c r="H656" i="11" s="1"/>
  <c r="F656" i="11"/>
  <c r="L656" i="11"/>
  <c r="G656" i="11" a="1"/>
  <c r="G656" i="11" s="1"/>
  <c r="I656" i="11"/>
  <c r="D655" i="11"/>
  <c r="C655" i="11"/>
  <c r="B656" i="11" l="1"/>
  <c r="F657" i="11" l="1"/>
  <c r="I657" i="11"/>
  <c r="G657" i="11" a="1"/>
  <c r="G657" i="11" s="1"/>
  <c r="H657" i="11" a="1"/>
  <c r="H657" i="11" s="1"/>
  <c r="L657" i="11"/>
  <c r="E657" i="11"/>
  <c r="C656" i="11"/>
  <c r="D656" i="11"/>
  <c r="B657" i="11" l="1"/>
  <c r="E658" i="11" l="1"/>
  <c r="H658" i="11" a="1"/>
  <c r="H658" i="11" s="1"/>
  <c r="F658" i="11"/>
  <c r="L658" i="11"/>
  <c r="G658" i="11" a="1"/>
  <c r="G658" i="11" s="1"/>
  <c r="I658" i="11"/>
  <c r="D657" i="11"/>
  <c r="C657" i="11"/>
  <c r="B658" i="11" l="1"/>
  <c r="G659" i="11" l="1" a="1"/>
  <c r="G659" i="11" s="1"/>
  <c r="H659" i="11" a="1"/>
  <c r="H659" i="11" s="1"/>
  <c r="E659" i="11"/>
  <c r="L659" i="11"/>
  <c r="F659" i="11"/>
  <c r="I659" i="11"/>
  <c r="D658" i="11"/>
  <c r="C658" i="11"/>
  <c r="B659" i="11" l="1"/>
  <c r="F660" i="11" l="1"/>
  <c r="L660" i="11"/>
  <c r="G660" i="11" a="1"/>
  <c r="G660" i="11" s="1"/>
  <c r="I660" i="11"/>
  <c r="E660" i="11"/>
  <c r="H660" i="11" a="1"/>
  <c r="H660" i="11" s="1"/>
  <c r="D659" i="11"/>
  <c r="C659" i="11"/>
  <c r="B660" i="11" l="1"/>
  <c r="H661" i="11" l="1" a="1"/>
  <c r="H661" i="11" s="1"/>
  <c r="E661" i="11"/>
  <c r="L661" i="11"/>
  <c r="F661" i="11"/>
  <c r="I661" i="11"/>
  <c r="G661" i="11" a="1"/>
  <c r="G661" i="11" s="1"/>
  <c r="D660" i="11"/>
  <c r="C660" i="11"/>
  <c r="B661" i="11" l="1"/>
  <c r="G662" i="11" l="1" a="1"/>
  <c r="G662" i="11" s="1"/>
  <c r="I662" i="11"/>
  <c r="E662" i="11"/>
  <c r="H662" i="11" a="1"/>
  <c r="H662" i="11" s="1"/>
  <c r="L662" i="11"/>
  <c r="F662" i="11"/>
  <c r="C661" i="11"/>
  <c r="D661" i="11"/>
  <c r="B662" i="11" l="1"/>
  <c r="E663" i="11" l="1"/>
  <c r="L663" i="11"/>
  <c r="F663" i="11"/>
  <c r="I663" i="11"/>
  <c r="G663" i="11" a="1"/>
  <c r="G663" i="11" s="1"/>
  <c r="H663" i="11" a="1"/>
  <c r="H663" i="11" s="1"/>
  <c r="D662" i="11"/>
  <c r="C662" i="11"/>
  <c r="B663" i="11" l="1"/>
  <c r="E664" i="11" l="1"/>
  <c r="H664" i="11" a="1"/>
  <c r="H664" i="11" s="1"/>
  <c r="F664" i="11"/>
  <c r="L664" i="11"/>
  <c r="G664" i="11" a="1"/>
  <c r="G664" i="11" s="1"/>
  <c r="I664" i="11"/>
  <c r="D663" i="11"/>
  <c r="C663" i="11"/>
  <c r="B664" i="11" l="1"/>
  <c r="F665" i="11" l="1"/>
  <c r="I665" i="11"/>
  <c r="G665" i="11" a="1"/>
  <c r="G665" i="11" s="1"/>
  <c r="H665" i="11" a="1"/>
  <c r="H665" i="11" s="1"/>
  <c r="L665" i="11"/>
  <c r="E665" i="11"/>
  <c r="C664" i="11"/>
  <c r="D664" i="11"/>
  <c r="B665" i="11" l="1"/>
  <c r="E666" i="11" l="1"/>
  <c r="H666" i="11" a="1"/>
  <c r="H666" i="11" s="1"/>
  <c r="L666" i="11"/>
  <c r="F666" i="11"/>
  <c r="I666" i="11"/>
  <c r="G666" i="11" a="1"/>
  <c r="G666" i="11" s="1"/>
  <c r="D665" i="11"/>
  <c r="C665" i="11"/>
  <c r="B666" i="11" l="1"/>
  <c r="H667" i="11" l="1" a="1"/>
  <c r="H667" i="11" s="1"/>
  <c r="E667" i="11"/>
  <c r="L667" i="11"/>
  <c r="F667" i="11"/>
  <c r="I667" i="11"/>
  <c r="G667" i="11" a="1"/>
  <c r="G667" i="11" s="1"/>
  <c r="D666" i="11"/>
  <c r="C666" i="11"/>
  <c r="B667" i="11" l="1"/>
  <c r="G668" i="11" l="1" a="1"/>
  <c r="G668" i="11" s="1"/>
  <c r="E668" i="11"/>
  <c r="H668" i="11" a="1"/>
  <c r="H668" i="11" s="1"/>
  <c r="L668" i="11"/>
  <c r="F668" i="11"/>
  <c r="I668" i="11"/>
  <c r="C667" i="11"/>
  <c r="D667" i="11"/>
  <c r="B668" i="11" l="1"/>
  <c r="F669" i="11" l="1"/>
  <c r="I669" i="11"/>
  <c r="G669" i="11" a="1"/>
  <c r="G669" i="11" s="1"/>
  <c r="H669" i="11" a="1"/>
  <c r="H669" i="11" s="1"/>
  <c r="L669" i="11"/>
  <c r="E669" i="11"/>
  <c r="C668" i="11"/>
  <c r="D668" i="11"/>
  <c r="B669" i="11" l="1"/>
  <c r="E670" i="11" l="1"/>
  <c r="H670" i="11" a="1"/>
  <c r="H670" i="11" s="1"/>
  <c r="L670" i="11"/>
  <c r="F670" i="11"/>
  <c r="I670" i="11"/>
  <c r="G670" i="11" a="1"/>
  <c r="G670" i="11" s="1"/>
  <c r="D669" i="11"/>
  <c r="C669" i="11"/>
  <c r="B670" i="11" l="1"/>
  <c r="H671" i="11" l="1" a="1"/>
  <c r="H671" i="11" s="1"/>
  <c r="E671" i="11"/>
  <c r="L671" i="11"/>
  <c r="F671" i="11"/>
  <c r="I671" i="11"/>
  <c r="G671" i="11" a="1"/>
  <c r="G671" i="11" s="1"/>
  <c r="D670" i="11"/>
  <c r="C670" i="11"/>
  <c r="B671" i="11" l="1"/>
  <c r="G672" i="11" l="1" a="1"/>
  <c r="G672" i="11" s="1"/>
  <c r="E672" i="11"/>
  <c r="H672" i="11" a="1"/>
  <c r="H672" i="11" s="1"/>
  <c r="L672" i="11"/>
  <c r="F672" i="11"/>
  <c r="I672" i="11"/>
  <c r="C671" i="11"/>
  <c r="D671" i="11"/>
  <c r="B672" i="11" l="1"/>
  <c r="F673" i="11" l="1"/>
  <c r="I673" i="11"/>
  <c r="G673" i="11" a="1"/>
  <c r="G673" i="11" s="1"/>
  <c r="H673" i="11" a="1"/>
  <c r="H673" i="11" s="1"/>
  <c r="E673" i="11"/>
  <c r="L673" i="11"/>
  <c r="D672" i="11"/>
  <c r="C672" i="11"/>
  <c r="B673" i="11" l="1"/>
  <c r="E674" i="11" l="1"/>
  <c r="H674" i="11" a="1"/>
  <c r="H674" i="11" s="1"/>
  <c r="L674" i="11"/>
  <c r="F674" i="11"/>
  <c r="I674" i="11"/>
  <c r="G674" i="11" a="1"/>
  <c r="G674" i="11" s="1"/>
  <c r="D673" i="11"/>
  <c r="C673" i="11"/>
  <c r="B674" i="11" l="1"/>
  <c r="H675" i="11" l="1" a="1"/>
  <c r="H675" i="11" s="1"/>
  <c r="E675" i="11"/>
  <c r="L675" i="11"/>
  <c r="F675" i="11"/>
  <c r="I675" i="11"/>
  <c r="G675" i="11" a="1"/>
  <c r="G675" i="11" s="1"/>
  <c r="D674" i="11"/>
  <c r="C674" i="11"/>
  <c r="B675" i="11" l="1"/>
  <c r="G676" i="11" l="1" a="1"/>
  <c r="G676" i="11" s="1"/>
  <c r="E676" i="11"/>
  <c r="H676" i="11" a="1"/>
  <c r="H676" i="11" s="1"/>
  <c r="L676" i="11"/>
  <c r="I676" i="11"/>
  <c r="F676" i="11"/>
  <c r="C675" i="11"/>
  <c r="D675" i="11"/>
  <c r="B676" i="11" l="1"/>
  <c r="F677" i="11" l="1"/>
  <c r="I677" i="11"/>
  <c r="G677" i="11" a="1"/>
  <c r="G677" i="11" s="1"/>
  <c r="H677" i="11" a="1"/>
  <c r="H677" i="11" s="1"/>
  <c r="E677" i="11"/>
  <c r="L677" i="11"/>
  <c r="D676" i="11"/>
  <c r="C676" i="11"/>
  <c r="B677" i="11" l="1"/>
  <c r="E678" i="11" l="1"/>
  <c r="H678" i="11" a="1"/>
  <c r="H678" i="11" s="1"/>
  <c r="L678" i="11"/>
  <c r="F678" i="11"/>
  <c r="I678" i="11"/>
  <c r="G678" i="11" a="1"/>
  <c r="G678" i="11" s="1"/>
  <c r="D677" i="11"/>
  <c r="C677" i="11"/>
  <c r="B678" i="11" l="1"/>
  <c r="H679" i="11" l="1" a="1"/>
  <c r="H679" i="11" s="1"/>
  <c r="E679" i="11"/>
  <c r="L679" i="11"/>
  <c r="F679" i="11"/>
  <c r="I679" i="11"/>
  <c r="G679" i="11" a="1"/>
  <c r="G679" i="11" s="1"/>
  <c r="C678" i="11"/>
  <c r="D678" i="11"/>
  <c r="B679" i="11" l="1"/>
  <c r="G680" i="11" l="1" a="1"/>
  <c r="G680" i="11" s="1"/>
  <c r="E680" i="11"/>
  <c r="H680" i="11" a="1"/>
  <c r="H680" i="11" s="1"/>
  <c r="L680" i="11"/>
  <c r="F680" i="11"/>
  <c r="I680" i="11"/>
  <c r="C679" i="11"/>
  <c r="D679" i="11"/>
  <c r="B680" i="11" l="1"/>
  <c r="F681" i="11" l="1"/>
  <c r="I681" i="11"/>
  <c r="G681" i="11" a="1"/>
  <c r="G681" i="11" s="1"/>
  <c r="H681" i="11" a="1"/>
  <c r="H681" i="11" s="1"/>
  <c r="L681" i="11"/>
  <c r="E681" i="11"/>
  <c r="D680" i="11"/>
  <c r="C680" i="11"/>
  <c r="B681" i="11" l="1"/>
  <c r="E682" i="11" l="1"/>
  <c r="H682" i="11" a="1"/>
  <c r="H682" i="11" s="1"/>
  <c r="L682" i="11"/>
  <c r="F682" i="11"/>
  <c r="I682" i="11"/>
  <c r="G682" i="11" a="1"/>
  <c r="G682" i="11" s="1"/>
  <c r="C681" i="11"/>
  <c r="D681" i="11"/>
  <c r="B682" i="11" l="1"/>
  <c r="H683" i="11" l="1" a="1"/>
  <c r="H683" i="11" s="1"/>
  <c r="E683" i="11"/>
  <c r="L683" i="11"/>
  <c r="F683" i="11"/>
  <c r="I683" i="11"/>
  <c r="G683" i="11" a="1"/>
  <c r="G683" i="11" s="1"/>
  <c r="D682" i="11"/>
  <c r="C682" i="11"/>
  <c r="B683" i="11" l="1"/>
  <c r="G684" i="11" l="1" a="1"/>
  <c r="G684" i="11" s="1"/>
  <c r="E684" i="11"/>
  <c r="H684" i="11" a="1"/>
  <c r="H684" i="11" s="1"/>
  <c r="L684" i="11"/>
  <c r="F684" i="11"/>
  <c r="I684" i="11"/>
  <c r="C683" i="11"/>
  <c r="D683" i="11"/>
  <c r="B684" i="11" l="1"/>
  <c r="F685" i="11" l="1"/>
  <c r="I685" i="11"/>
  <c r="G685" i="11" a="1"/>
  <c r="G685" i="11" s="1"/>
  <c r="H685" i="11" a="1"/>
  <c r="H685" i="11" s="1"/>
  <c r="L685" i="11"/>
  <c r="E685" i="11"/>
  <c r="D684" i="11"/>
  <c r="C684" i="11"/>
  <c r="B685" i="11" l="1"/>
  <c r="E686" i="11" l="1"/>
  <c r="H686" i="11" a="1"/>
  <c r="H686" i="11" s="1"/>
  <c r="L686" i="11"/>
  <c r="F686" i="11"/>
  <c r="I686" i="11"/>
  <c r="G686" i="11" a="1"/>
  <c r="G686" i="11" s="1"/>
  <c r="C685" i="11"/>
  <c r="D685" i="11"/>
  <c r="B686" i="11" l="1"/>
  <c r="H687" i="11" l="1" a="1"/>
  <c r="H687" i="11" s="1"/>
  <c r="E687" i="11"/>
  <c r="L687" i="11"/>
  <c r="F687" i="11"/>
  <c r="I687" i="11"/>
  <c r="G687" i="11" a="1"/>
  <c r="G687" i="11" s="1"/>
  <c r="D686" i="11"/>
  <c r="C686" i="11"/>
  <c r="B687" i="11" l="1"/>
  <c r="G688" i="11" l="1" a="1"/>
  <c r="G688" i="11" s="1"/>
  <c r="E688" i="11"/>
  <c r="H688" i="11" a="1"/>
  <c r="H688" i="11" s="1"/>
  <c r="L688" i="11"/>
  <c r="F688" i="11"/>
  <c r="I688" i="11"/>
  <c r="C687" i="11"/>
  <c r="D687" i="11"/>
  <c r="B688" i="11" l="1"/>
  <c r="F689" i="11" l="1"/>
  <c r="I689" i="11"/>
  <c r="G689" i="11" a="1"/>
  <c r="G689" i="11" s="1"/>
  <c r="H689" i="11" a="1"/>
  <c r="H689" i="11" s="1"/>
  <c r="E689" i="11"/>
  <c r="L689" i="11"/>
  <c r="C688" i="11"/>
  <c r="D688" i="11"/>
  <c r="B689" i="11" l="1"/>
  <c r="E690" i="11" l="1"/>
  <c r="H690" i="11" a="1"/>
  <c r="H690" i="11" s="1"/>
  <c r="L690" i="11"/>
  <c r="F690" i="11"/>
  <c r="I690" i="11"/>
  <c r="G690" i="11" a="1"/>
  <c r="G690" i="11" s="1"/>
  <c r="D689" i="11"/>
  <c r="C689" i="11"/>
  <c r="B690" i="11" l="1"/>
  <c r="H691" i="11" l="1" a="1"/>
  <c r="H691" i="11" s="1"/>
  <c r="E691" i="11"/>
  <c r="L691" i="11"/>
  <c r="F691" i="11"/>
  <c r="I691" i="11"/>
  <c r="G691" i="11" a="1"/>
  <c r="G691" i="11" s="1"/>
  <c r="D690" i="11"/>
  <c r="C690" i="11"/>
  <c r="B691" i="11" l="1"/>
  <c r="G692" i="11" l="1" a="1"/>
  <c r="G692" i="11" s="1"/>
  <c r="E692" i="11"/>
  <c r="H692" i="11" a="1"/>
  <c r="H692" i="11" s="1"/>
  <c r="L692" i="11"/>
  <c r="I692" i="11"/>
  <c r="F692" i="11"/>
  <c r="C691" i="11"/>
  <c r="D691" i="11"/>
  <c r="B692" i="11" l="1"/>
  <c r="F693" i="11" l="1"/>
  <c r="I693" i="11"/>
  <c r="G693" i="11" a="1"/>
  <c r="G693" i="11" s="1"/>
  <c r="H693" i="11" a="1"/>
  <c r="H693" i="11" s="1"/>
  <c r="E693" i="11"/>
  <c r="L693" i="11"/>
  <c r="D692" i="11"/>
  <c r="C692" i="11"/>
  <c r="B693" i="11" l="1"/>
  <c r="E694" i="11" l="1"/>
  <c r="H694" i="11" a="1"/>
  <c r="H694" i="11" s="1"/>
  <c r="L694" i="11"/>
  <c r="F694" i="11"/>
  <c r="I694" i="11"/>
  <c r="G694" i="11" a="1"/>
  <c r="G694" i="11" s="1"/>
  <c r="C693" i="11"/>
  <c r="D693" i="11"/>
  <c r="B694" i="11" l="1"/>
  <c r="H695" i="11" l="1" a="1"/>
  <c r="H695" i="11" s="1"/>
  <c r="E695" i="11"/>
  <c r="L695" i="11"/>
  <c r="F695" i="11"/>
  <c r="I695" i="11"/>
  <c r="G695" i="11" a="1"/>
  <c r="G695" i="11" s="1"/>
  <c r="D694" i="11"/>
  <c r="C694" i="11"/>
  <c r="B695" i="11" l="1"/>
  <c r="G696" i="11" l="1" a="1"/>
  <c r="G696" i="11" s="1"/>
  <c r="E696" i="11"/>
  <c r="H696" i="11" a="1"/>
  <c r="H696" i="11" s="1"/>
  <c r="L696" i="11"/>
  <c r="F696" i="11"/>
  <c r="I696" i="11"/>
  <c r="D695" i="11"/>
  <c r="C695" i="11"/>
  <c r="B696" i="11" l="1"/>
  <c r="F697" i="11" l="1"/>
  <c r="I697" i="11"/>
  <c r="G697" i="11" a="1"/>
  <c r="G697" i="11" s="1"/>
  <c r="H697" i="11" a="1"/>
  <c r="H697" i="11" s="1"/>
  <c r="L697" i="11"/>
  <c r="E697" i="11"/>
  <c r="D696" i="11"/>
  <c r="C696" i="11"/>
  <c r="B697" i="11" l="1"/>
  <c r="E698" i="11" l="1"/>
  <c r="H698" i="11" a="1"/>
  <c r="H698" i="11" s="1"/>
  <c r="L698" i="11"/>
  <c r="F698" i="11"/>
  <c r="I698" i="11"/>
  <c r="G698" i="11" a="1"/>
  <c r="G698" i="11" s="1"/>
  <c r="D697" i="11"/>
  <c r="C697" i="11"/>
  <c r="B698" i="11" l="1"/>
  <c r="H699" i="11" l="1" a="1"/>
  <c r="H699" i="11" s="1"/>
  <c r="E699" i="11"/>
  <c r="L699" i="11"/>
  <c r="F699" i="11"/>
  <c r="I699" i="11"/>
  <c r="G699" i="11" a="1"/>
  <c r="G699" i="11" s="1"/>
  <c r="C698" i="11"/>
  <c r="D698" i="11"/>
  <c r="B699" i="11" l="1"/>
  <c r="G700" i="11" l="1" a="1"/>
  <c r="G700" i="11" s="1"/>
  <c r="E700" i="11"/>
  <c r="H700" i="11" a="1"/>
  <c r="H700" i="11" s="1"/>
  <c r="L700" i="11"/>
  <c r="F700" i="11"/>
  <c r="I700" i="11"/>
  <c r="C699" i="11"/>
  <c r="D699" i="11"/>
  <c r="B700" i="11" l="1"/>
  <c r="F701" i="11" l="1"/>
  <c r="I701" i="11"/>
  <c r="G701" i="11" a="1"/>
  <c r="G701" i="11" s="1"/>
  <c r="H701" i="11" a="1"/>
  <c r="H701" i="11" s="1"/>
  <c r="L701" i="11"/>
  <c r="E701" i="11"/>
  <c r="D700" i="11"/>
  <c r="C700" i="11"/>
  <c r="B701" i="11" l="1"/>
  <c r="E702" i="11" l="1"/>
  <c r="H702" i="11" a="1"/>
  <c r="H702" i="11" s="1"/>
  <c r="L702" i="11"/>
  <c r="F702" i="11"/>
  <c r="I702" i="11"/>
  <c r="G702" i="11" a="1"/>
  <c r="G702" i="11" s="1"/>
  <c r="D701" i="11"/>
  <c r="C701" i="11"/>
  <c r="B702" i="11" l="1"/>
  <c r="H703" i="11" l="1" a="1"/>
  <c r="H703" i="11" s="1"/>
  <c r="E703" i="11"/>
  <c r="L703" i="11"/>
  <c r="F703" i="11"/>
  <c r="I703" i="11"/>
  <c r="G703" i="11" a="1"/>
  <c r="G703" i="11" s="1"/>
  <c r="D702" i="11"/>
  <c r="C702" i="11"/>
  <c r="B703" i="11" l="1"/>
  <c r="G704" i="11" l="1" a="1"/>
  <c r="G704" i="11" s="1"/>
  <c r="E704" i="11"/>
  <c r="H704" i="11" a="1"/>
  <c r="H704" i="11" s="1"/>
  <c r="L704" i="11"/>
  <c r="F704" i="11"/>
  <c r="I704" i="11"/>
  <c r="C703" i="11"/>
  <c r="D703" i="11"/>
  <c r="B704" i="11" l="1"/>
  <c r="F705" i="11" l="1"/>
  <c r="I705" i="11"/>
  <c r="G705" i="11" a="1"/>
  <c r="G705" i="11" s="1"/>
  <c r="H705" i="11" a="1"/>
  <c r="H705" i="11" s="1"/>
  <c r="E705" i="11"/>
  <c r="L705" i="11"/>
  <c r="C704" i="11"/>
  <c r="D704" i="11"/>
  <c r="B705" i="11" l="1"/>
  <c r="E706" i="11" l="1"/>
  <c r="H706" i="11" a="1"/>
  <c r="H706" i="11" s="1"/>
  <c r="L706" i="11"/>
  <c r="F706" i="11"/>
  <c r="I706" i="11"/>
  <c r="G706" i="11" a="1"/>
  <c r="G706" i="11" s="1"/>
  <c r="D705" i="11"/>
  <c r="C705" i="11"/>
  <c r="B706" i="11" l="1"/>
  <c r="H707" i="11" l="1" a="1"/>
  <c r="H707" i="11" s="1"/>
  <c r="E707" i="11"/>
  <c r="L707" i="11"/>
  <c r="F707" i="11"/>
  <c r="I707" i="11"/>
  <c r="G707" i="11" a="1"/>
  <c r="G707" i="11" s="1"/>
  <c r="D706" i="11"/>
  <c r="C706" i="11"/>
  <c r="B707" i="11" l="1"/>
  <c r="G708" i="11" l="1" a="1"/>
  <c r="G708" i="11" s="1"/>
  <c r="E708" i="11"/>
  <c r="H708" i="11" a="1"/>
  <c r="H708" i="11" s="1"/>
  <c r="L708" i="11"/>
  <c r="I708" i="11"/>
  <c r="F708" i="11"/>
  <c r="C707" i="11"/>
  <c r="D707" i="11"/>
  <c r="B708" i="11" l="1"/>
  <c r="F709" i="11" l="1"/>
  <c r="I709" i="11"/>
  <c r="G709" i="11" a="1"/>
  <c r="G709" i="11" s="1"/>
  <c r="H709" i="11" a="1"/>
  <c r="H709" i="11" s="1"/>
  <c r="E709" i="11"/>
  <c r="L709" i="11"/>
  <c r="C708" i="11"/>
  <c r="D708" i="11"/>
  <c r="B709" i="11" l="1"/>
  <c r="E710" i="11" l="1"/>
  <c r="H710" i="11" a="1"/>
  <c r="H710" i="11" s="1"/>
  <c r="L710" i="11"/>
  <c r="F710" i="11"/>
  <c r="I710" i="11"/>
  <c r="G710" i="11" a="1"/>
  <c r="G710" i="11" s="1"/>
  <c r="D709" i="11"/>
  <c r="C709" i="11"/>
  <c r="B710" i="11" l="1"/>
  <c r="H711" i="11" l="1" a="1"/>
  <c r="H711" i="11" s="1"/>
  <c r="E711" i="11"/>
  <c r="L711" i="11"/>
  <c r="F711" i="11"/>
  <c r="I711" i="11"/>
  <c r="G711" i="11" a="1"/>
  <c r="G711" i="11" s="1"/>
  <c r="D710" i="11"/>
  <c r="C710" i="11"/>
  <c r="B711" i="11" l="1"/>
  <c r="G712" i="11" l="1" a="1"/>
  <c r="G712" i="11" s="1"/>
  <c r="E712" i="11"/>
  <c r="H712" i="11" a="1"/>
  <c r="H712" i="11" s="1"/>
  <c r="L712" i="11"/>
  <c r="F712" i="11"/>
  <c r="I712" i="11"/>
  <c r="C711" i="11"/>
  <c r="D711" i="11"/>
  <c r="B712" i="11" l="1"/>
  <c r="F713" i="11" l="1"/>
  <c r="I713" i="11"/>
  <c r="G713" i="11" a="1"/>
  <c r="G713" i="11" s="1"/>
  <c r="H713" i="11" a="1"/>
  <c r="H713" i="11" s="1"/>
  <c r="L713" i="11"/>
  <c r="E713" i="11"/>
  <c r="D712" i="11"/>
  <c r="C712" i="11"/>
  <c r="B713" i="11" l="1"/>
  <c r="E714" i="11" l="1"/>
  <c r="H714" i="11" a="1"/>
  <c r="H714" i="11" s="1"/>
  <c r="L714" i="11"/>
  <c r="F714" i="11"/>
  <c r="I714" i="11"/>
  <c r="G714" i="11" a="1"/>
  <c r="G714" i="11" s="1"/>
  <c r="D713" i="11"/>
  <c r="C713" i="11"/>
  <c r="B714" i="11" l="1"/>
  <c r="H715" i="11" l="1" a="1"/>
  <c r="H715" i="11" s="1"/>
  <c r="E715" i="11"/>
  <c r="L715" i="11"/>
  <c r="F715" i="11"/>
  <c r="I715" i="11"/>
  <c r="G715" i="11" a="1"/>
  <c r="G715" i="11" s="1"/>
  <c r="C714" i="11"/>
  <c r="D714" i="11"/>
  <c r="B715" i="11" l="1"/>
  <c r="G716" i="11" l="1" a="1"/>
  <c r="G716" i="11" s="1"/>
  <c r="E716" i="11"/>
  <c r="H716" i="11" a="1"/>
  <c r="H716" i="11" s="1"/>
  <c r="L716" i="11"/>
  <c r="F716" i="11"/>
  <c r="I716" i="11"/>
  <c r="D715" i="11"/>
  <c r="C715" i="11"/>
  <c r="B716" i="11" l="1"/>
  <c r="F717" i="11" l="1"/>
  <c r="I717" i="11"/>
  <c r="G717" i="11" a="1"/>
  <c r="G717" i="11" s="1"/>
  <c r="H717" i="11" a="1"/>
  <c r="H717" i="11" s="1"/>
  <c r="L717" i="11"/>
  <c r="E717" i="11"/>
  <c r="D716" i="11"/>
  <c r="C716" i="11"/>
  <c r="B717" i="11" l="1"/>
  <c r="E718" i="11" l="1"/>
  <c r="H718" i="11" a="1"/>
  <c r="H718" i="11" s="1"/>
  <c r="L718" i="11"/>
  <c r="F718" i="11"/>
  <c r="I718" i="11"/>
  <c r="G718" i="11" a="1"/>
  <c r="G718" i="11" s="1"/>
  <c r="C717" i="11"/>
  <c r="D717" i="11"/>
  <c r="B718" i="11" l="1"/>
  <c r="H719" i="11" l="1" a="1"/>
  <c r="H719" i="11" s="1"/>
  <c r="E719" i="11"/>
  <c r="L719" i="11"/>
  <c r="F719" i="11"/>
  <c r="I719" i="11"/>
  <c r="G719" i="11" a="1"/>
  <c r="G719" i="11" s="1"/>
  <c r="D718" i="11"/>
  <c r="C718" i="11"/>
  <c r="B719" i="11" l="1"/>
  <c r="G720" i="11" l="1" a="1"/>
  <c r="G720" i="11" s="1"/>
  <c r="E720" i="11"/>
  <c r="H720" i="11" a="1"/>
  <c r="H720" i="11" s="1"/>
  <c r="L720" i="11"/>
  <c r="F720" i="11"/>
  <c r="I720" i="11"/>
  <c r="D719" i="11"/>
  <c r="C719" i="11"/>
  <c r="B720" i="11" l="1"/>
  <c r="F721" i="11" l="1"/>
  <c r="I721" i="11"/>
  <c r="G721" i="11" a="1"/>
  <c r="G721" i="11" s="1"/>
  <c r="H721" i="11" a="1"/>
  <c r="H721" i="11" s="1"/>
  <c r="E721" i="11"/>
  <c r="L721" i="11"/>
  <c r="D720" i="11"/>
  <c r="C720" i="11"/>
  <c r="B721" i="11" l="1"/>
  <c r="E722" i="11" l="1"/>
  <c r="H722" i="11" a="1"/>
  <c r="H722" i="11" s="1"/>
  <c r="L722" i="11"/>
  <c r="F722" i="11"/>
  <c r="I722" i="11"/>
  <c r="G722" i="11" a="1"/>
  <c r="G722" i="11" s="1"/>
  <c r="C721" i="11"/>
  <c r="D721" i="11"/>
  <c r="B722" i="11" l="1"/>
  <c r="H723" i="11" l="1" a="1"/>
  <c r="H723" i="11" s="1"/>
  <c r="E723" i="11"/>
  <c r="L723" i="11"/>
  <c r="F723" i="11"/>
  <c r="I723" i="11"/>
  <c r="G723" i="11" a="1"/>
  <c r="G723" i="11" s="1"/>
  <c r="D722" i="11"/>
  <c r="C722" i="11"/>
  <c r="B723" i="11" l="1"/>
  <c r="G724" i="11" l="1" a="1"/>
  <c r="G724" i="11" s="1"/>
  <c r="E724" i="11"/>
  <c r="H724" i="11" a="1"/>
  <c r="H724" i="11" s="1"/>
  <c r="L724" i="11"/>
  <c r="I724" i="11"/>
  <c r="F724" i="11"/>
  <c r="C723" i="11"/>
  <c r="D723" i="11"/>
  <c r="B724" i="11" l="1"/>
  <c r="F725" i="11" l="1"/>
  <c r="I725" i="11"/>
  <c r="G725" i="11" a="1"/>
  <c r="G725" i="11" s="1"/>
  <c r="H725" i="11" a="1"/>
  <c r="H725" i="11" s="1"/>
  <c r="E725" i="11"/>
  <c r="L725" i="11"/>
  <c r="C724" i="11"/>
  <c r="D724" i="11"/>
  <c r="B725" i="11" l="1"/>
  <c r="E726" i="11" l="1"/>
  <c r="H726" i="11" a="1"/>
  <c r="H726" i="11" s="1"/>
  <c r="L726" i="11"/>
  <c r="F726" i="11"/>
  <c r="I726" i="11"/>
  <c r="G726" i="11" a="1"/>
  <c r="G726" i="11" s="1"/>
  <c r="C725" i="11"/>
  <c r="D725" i="11"/>
  <c r="B726" i="11" l="1"/>
  <c r="H727" i="11" l="1" a="1"/>
  <c r="H727" i="11" s="1"/>
  <c r="E727" i="11"/>
  <c r="L727" i="11"/>
  <c r="F727" i="11"/>
  <c r="I727" i="11"/>
  <c r="G727" i="11" a="1"/>
  <c r="G727" i="11" s="1"/>
  <c r="C726" i="11"/>
  <c r="D726" i="11"/>
  <c r="B727" i="11" l="1"/>
  <c r="G728" i="11" l="1" a="1"/>
  <c r="G728" i="11" s="1"/>
  <c r="E728" i="11"/>
  <c r="H728" i="11" a="1"/>
  <c r="H728" i="11" s="1"/>
  <c r="L728" i="11"/>
  <c r="F728" i="11"/>
  <c r="I728" i="11"/>
  <c r="C727" i="11"/>
  <c r="D727" i="11"/>
  <c r="B728" i="11" l="1"/>
  <c r="F729" i="11" l="1"/>
  <c r="I729" i="11"/>
  <c r="G729" i="11" a="1"/>
  <c r="G729" i="11" s="1"/>
  <c r="H729" i="11" a="1"/>
  <c r="H729" i="11" s="1"/>
  <c r="L729" i="11"/>
  <c r="E729" i="11"/>
  <c r="C728" i="11"/>
  <c r="D728" i="11"/>
  <c r="B729" i="11" l="1"/>
  <c r="E730" i="11" l="1"/>
  <c r="H730" i="11" a="1"/>
  <c r="H730" i="11" s="1"/>
  <c r="L730" i="11"/>
  <c r="F730" i="11"/>
  <c r="I730" i="11"/>
  <c r="G730" i="11" a="1"/>
  <c r="G730" i="11" s="1"/>
  <c r="C729" i="11"/>
  <c r="D729" i="11"/>
  <c r="B730" i="11" l="1"/>
  <c r="H731" i="11" l="1" a="1"/>
  <c r="H731" i="11" s="1"/>
  <c r="E731" i="11"/>
  <c r="L731" i="11"/>
  <c r="F731" i="11"/>
  <c r="I731" i="11"/>
  <c r="G731" i="11" a="1"/>
  <c r="G731" i="11" s="1"/>
  <c r="D730" i="11"/>
  <c r="C730" i="11"/>
  <c r="B731" i="11" l="1"/>
  <c r="G732" i="11" l="1" a="1"/>
  <c r="G732" i="11" s="1"/>
  <c r="E732" i="11"/>
  <c r="H732" i="11" a="1"/>
  <c r="H732" i="11" s="1"/>
  <c r="L732" i="11"/>
  <c r="F732" i="11"/>
  <c r="I732" i="11"/>
  <c r="C731" i="11"/>
  <c r="D731" i="11"/>
  <c r="B732" i="11" l="1"/>
  <c r="F733" i="11" l="1"/>
  <c r="I733" i="11"/>
  <c r="G733" i="11" a="1"/>
  <c r="G733" i="11" s="1"/>
  <c r="H733" i="11" a="1"/>
  <c r="H733" i="11" s="1"/>
  <c r="L733" i="11"/>
  <c r="E733" i="11"/>
  <c r="D732" i="11"/>
  <c r="C732" i="11"/>
  <c r="B733" i="11" l="1"/>
  <c r="E734" i="11" l="1"/>
  <c r="H734" i="11" a="1"/>
  <c r="H734" i="11" s="1"/>
  <c r="L734" i="11"/>
  <c r="F734" i="11"/>
  <c r="I734" i="11"/>
  <c r="G734" i="11" a="1"/>
  <c r="G734" i="11" s="1"/>
  <c r="C733" i="11"/>
  <c r="D733" i="11"/>
  <c r="B734" i="11" l="1"/>
  <c r="H735" i="11" l="1" a="1"/>
  <c r="H735" i="11" s="1"/>
  <c r="E735" i="11"/>
  <c r="L735" i="11"/>
  <c r="F735" i="11"/>
  <c r="I735" i="11"/>
  <c r="G735" i="11" a="1"/>
  <c r="G735" i="11" s="1"/>
  <c r="C734" i="11"/>
  <c r="D734" i="11"/>
  <c r="B735" i="11" l="1"/>
  <c r="G736" i="11" l="1" a="1"/>
  <c r="G736" i="11" s="1"/>
  <c r="E736" i="11"/>
  <c r="H736" i="11" a="1"/>
  <c r="H736" i="11" s="1"/>
  <c r="L736" i="11"/>
  <c r="F736" i="11"/>
  <c r="I736" i="11"/>
  <c r="D735" i="11"/>
  <c r="C735" i="11"/>
  <c r="B736" i="11" l="1"/>
  <c r="F737" i="11" l="1"/>
  <c r="I737" i="11"/>
  <c r="G737" i="11" a="1"/>
  <c r="G737" i="11" s="1"/>
  <c r="H737" i="11" a="1"/>
  <c r="H737" i="11" s="1"/>
  <c r="E737" i="11"/>
  <c r="L737" i="11"/>
  <c r="D736" i="11"/>
  <c r="C736" i="11"/>
  <c r="B737" i="11" l="1"/>
  <c r="E738" i="11" l="1"/>
  <c r="H738" i="11" a="1"/>
  <c r="H738" i="11" s="1"/>
  <c r="L738" i="11"/>
  <c r="F738" i="11"/>
  <c r="I738" i="11"/>
  <c r="G738" i="11" a="1"/>
  <c r="G738" i="11" s="1"/>
  <c r="D737" i="11"/>
  <c r="C737" i="11"/>
  <c r="B738" i="11" l="1"/>
  <c r="H739" i="11" l="1" a="1"/>
  <c r="H739" i="11" s="1"/>
  <c r="E739" i="11"/>
  <c r="L739" i="11"/>
  <c r="F739" i="11"/>
  <c r="I739" i="11"/>
  <c r="G739" i="11" a="1"/>
  <c r="G739" i="11" s="1"/>
  <c r="D738" i="11"/>
  <c r="C738" i="11"/>
  <c r="B739" i="11" l="1"/>
  <c r="G740" i="11" l="1" a="1"/>
  <c r="G740" i="11" s="1"/>
  <c r="E740" i="11"/>
  <c r="H740" i="11" a="1"/>
  <c r="H740" i="11" s="1"/>
  <c r="L740" i="11"/>
  <c r="I740" i="11"/>
  <c r="F740" i="11"/>
  <c r="C739" i="11"/>
  <c r="D739" i="11"/>
  <c r="B740" i="11" l="1"/>
  <c r="F741" i="11" l="1"/>
  <c r="I741" i="11"/>
  <c r="G741" i="11" a="1"/>
  <c r="G741" i="11" s="1"/>
  <c r="H741" i="11" a="1"/>
  <c r="H741" i="11" s="1"/>
  <c r="E741" i="11"/>
  <c r="L741" i="11"/>
  <c r="C740" i="11"/>
  <c r="D740" i="11"/>
  <c r="B741" i="11" l="1"/>
  <c r="E742" i="11" l="1"/>
  <c r="H742" i="11" a="1"/>
  <c r="H742" i="11" s="1"/>
  <c r="L742" i="11"/>
  <c r="F742" i="11"/>
  <c r="I742" i="11"/>
  <c r="G742" i="11" a="1"/>
  <c r="G742" i="11" s="1"/>
  <c r="D741" i="11"/>
  <c r="C741" i="11"/>
  <c r="B742" i="11" l="1"/>
  <c r="H743" i="11" l="1" a="1"/>
  <c r="H743" i="11" s="1"/>
  <c r="E743" i="11"/>
  <c r="L743" i="11"/>
  <c r="F743" i="11"/>
  <c r="I743" i="11"/>
  <c r="G743" i="11" a="1"/>
  <c r="G743" i="11" s="1"/>
  <c r="D742" i="11"/>
  <c r="C742" i="11"/>
  <c r="B743" i="11" l="1"/>
  <c r="G744" i="11" l="1" a="1"/>
  <c r="G744" i="11" s="1"/>
  <c r="E744" i="11"/>
  <c r="H744" i="11" a="1"/>
  <c r="H744" i="11" s="1"/>
  <c r="L744" i="11"/>
  <c r="F744" i="11"/>
  <c r="I744" i="11"/>
  <c r="D743" i="11"/>
  <c r="C743" i="11"/>
  <c r="B744" i="11" l="1"/>
  <c r="F745" i="11" l="1"/>
  <c r="I745" i="11"/>
  <c r="G745" i="11" a="1"/>
  <c r="G745" i="11" s="1"/>
  <c r="H745" i="11" a="1"/>
  <c r="H745" i="11" s="1"/>
  <c r="L745" i="11"/>
  <c r="E745" i="11"/>
  <c r="D744" i="11"/>
  <c r="C744" i="11"/>
  <c r="B745" i="11" l="1"/>
  <c r="E746" i="11" l="1"/>
  <c r="H746" i="11" a="1"/>
  <c r="H746" i="11" s="1"/>
  <c r="L746" i="11"/>
  <c r="F746" i="11"/>
  <c r="I746" i="11"/>
  <c r="G746" i="11" a="1"/>
  <c r="G746" i="11" s="1"/>
  <c r="C745" i="11"/>
  <c r="D745" i="11"/>
  <c r="B746" i="11" l="1"/>
  <c r="H747" i="11" l="1" a="1"/>
  <c r="H747" i="11" s="1"/>
  <c r="L747" i="11"/>
  <c r="E747" i="11"/>
  <c r="I747" i="11"/>
  <c r="F747" i="11"/>
  <c r="G747" i="11" a="1"/>
  <c r="G747" i="11" s="1"/>
  <c r="C746" i="11"/>
  <c r="D746" i="11"/>
  <c r="B747" i="11" l="1"/>
  <c r="H748" i="11" l="1" a="1"/>
  <c r="H748" i="11" s="1"/>
  <c r="L748" i="11"/>
  <c r="E748" i="11"/>
  <c r="I748" i="11"/>
  <c r="F748" i="11"/>
  <c r="G748" i="11" a="1"/>
  <c r="G748" i="11" s="1"/>
  <c r="D747" i="11"/>
  <c r="C747" i="11"/>
  <c r="B748" i="11" l="1"/>
  <c r="H749" i="11" l="1" a="1"/>
  <c r="H749" i="11" s="1"/>
  <c r="E749" i="11"/>
  <c r="L749" i="11"/>
  <c r="F749" i="11"/>
  <c r="I749" i="11"/>
  <c r="G749" i="11" a="1"/>
  <c r="G749" i="11" s="1"/>
  <c r="D748" i="11"/>
  <c r="C748" i="11"/>
  <c r="B749" i="11" l="1"/>
  <c r="G750" i="11" l="1" a="1"/>
  <c r="G750" i="11" s="1"/>
  <c r="E750" i="11"/>
  <c r="H750" i="11" a="1"/>
  <c r="H750" i="11" s="1"/>
  <c r="L750" i="11"/>
  <c r="F750" i="11"/>
  <c r="I750" i="11"/>
  <c r="C749" i="11"/>
  <c r="D749" i="11"/>
  <c r="B750" i="11" l="1"/>
  <c r="F751" i="11" l="1"/>
  <c r="G751" i="11" a="1"/>
  <c r="G751" i="11" s="1"/>
  <c r="H751" i="11" a="1"/>
  <c r="H751" i="11" s="1"/>
  <c r="L751" i="11"/>
  <c r="I751" i="11"/>
  <c r="E751" i="11"/>
  <c r="C750" i="11"/>
  <c r="D750" i="11"/>
  <c r="B751" i="11" l="1"/>
  <c r="F752" i="11" l="1"/>
  <c r="G752" i="11" a="1"/>
  <c r="G752" i="11" s="1"/>
  <c r="H752" i="11" a="1"/>
  <c r="H752" i="11" s="1"/>
  <c r="L752" i="11"/>
  <c r="E752" i="11"/>
  <c r="I752" i="11"/>
  <c r="D751" i="11"/>
  <c r="C751" i="11"/>
  <c r="B752" i="11" l="1"/>
  <c r="F753" i="11" l="1"/>
  <c r="I753" i="11"/>
  <c r="G753" i="11" a="1"/>
  <c r="G753" i="11" s="1"/>
  <c r="H753" i="11" a="1"/>
  <c r="H753" i="11" s="1"/>
  <c r="L753" i="11"/>
  <c r="E753" i="11"/>
  <c r="D752" i="11"/>
  <c r="C752" i="11"/>
  <c r="B753" i="11" l="1"/>
  <c r="E754" i="11" l="1"/>
  <c r="H754" i="11" a="1"/>
  <c r="H754" i="11" s="1"/>
  <c r="L754" i="11"/>
  <c r="F754" i="11"/>
  <c r="I754" i="11"/>
  <c r="G754" i="11" a="1"/>
  <c r="G754" i="11" s="1"/>
  <c r="D753" i="11"/>
  <c r="C753" i="11"/>
  <c r="B754" i="11" l="1"/>
  <c r="H755" i="11" l="1" a="1"/>
  <c r="H755" i="11" s="1"/>
  <c r="L755" i="11"/>
  <c r="E755" i="11"/>
  <c r="I755" i="11"/>
  <c r="F755" i="11"/>
  <c r="G755" i="11" a="1"/>
  <c r="G755" i="11" s="1"/>
  <c r="C754" i="11"/>
  <c r="D754" i="11"/>
  <c r="B755" i="11" l="1"/>
  <c r="H756" i="11" l="1" a="1"/>
  <c r="H756" i="11" s="1"/>
  <c r="L756" i="11"/>
  <c r="E756" i="11"/>
  <c r="I756" i="11"/>
  <c r="F756" i="11"/>
  <c r="G756" i="11" a="1"/>
  <c r="G756" i="11" s="1"/>
  <c r="D755" i="11"/>
  <c r="C755" i="11"/>
  <c r="B756" i="11" l="1"/>
  <c r="H757" i="11" l="1" a="1"/>
  <c r="H757" i="11" s="1"/>
  <c r="E757" i="11"/>
  <c r="L757" i="11"/>
  <c r="F757" i="11"/>
  <c r="I757" i="11"/>
  <c r="G757" i="11" a="1"/>
  <c r="G757" i="11" s="1"/>
  <c r="D756" i="11"/>
  <c r="C756" i="11"/>
  <c r="B757" i="11" l="1"/>
  <c r="G758" i="11" l="1" a="1"/>
  <c r="G758" i="11" s="1"/>
  <c r="E758" i="11"/>
  <c r="H758" i="11" a="1"/>
  <c r="H758" i="11" s="1"/>
  <c r="L758" i="11"/>
  <c r="F758" i="11"/>
  <c r="I758" i="11"/>
  <c r="C757" i="11"/>
  <c r="D757" i="11"/>
  <c r="B758" i="11" l="1"/>
  <c r="F759" i="11" l="1"/>
  <c r="G759" i="11" a="1"/>
  <c r="G759" i="11" s="1"/>
  <c r="H759" i="11" a="1"/>
  <c r="H759" i="11" s="1"/>
  <c r="L759" i="11"/>
  <c r="E759" i="11"/>
  <c r="I759" i="11"/>
  <c r="D758" i="11"/>
  <c r="C758" i="11"/>
  <c r="B759" i="11" l="1"/>
  <c r="F760" i="11" l="1"/>
  <c r="G760" i="11" a="1"/>
  <c r="G760" i="11" s="1"/>
  <c r="H760" i="11" a="1"/>
  <c r="H760" i="11" s="1"/>
  <c r="L760" i="11"/>
  <c r="E760" i="11"/>
  <c r="I760" i="11"/>
  <c r="C759" i="11"/>
  <c r="D759" i="11"/>
  <c r="B760" i="11" l="1"/>
  <c r="F761" i="11" l="1"/>
  <c r="I761" i="11"/>
  <c r="G761" i="11" a="1"/>
  <c r="G761" i="11" s="1"/>
  <c r="H761" i="11" a="1"/>
  <c r="H761" i="11" s="1"/>
  <c r="E761" i="11"/>
  <c r="L761" i="11"/>
  <c r="D760" i="11"/>
  <c r="C760" i="11"/>
  <c r="B761" i="11" l="1"/>
  <c r="E762" i="11" l="1"/>
  <c r="H762" i="11" a="1"/>
  <c r="H762" i="11" s="1"/>
  <c r="L762" i="11"/>
  <c r="F762" i="11"/>
  <c r="I762" i="11"/>
  <c r="G762" i="11" a="1"/>
  <c r="G762" i="11" s="1"/>
  <c r="D761" i="11"/>
  <c r="C761" i="11"/>
  <c r="B762" i="11" l="1"/>
  <c r="H763" i="11" l="1" a="1"/>
  <c r="H763" i="11" s="1"/>
  <c r="L763" i="11"/>
  <c r="E763" i="11"/>
  <c r="I763" i="11"/>
  <c r="F763" i="11"/>
  <c r="G763" i="11" a="1"/>
  <c r="G763" i="11" s="1"/>
  <c r="C762" i="11"/>
  <c r="D762" i="11"/>
  <c r="B763" i="11" l="1"/>
  <c r="H764" i="11" l="1" a="1"/>
  <c r="H764" i="11" s="1"/>
  <c r="L764" i="11"/>
  <c r="E764" i="11"/>
  <c r="I764" i="11"/>
  <c r="F764" i="11"/>
  <c r="G764" i="11" a="1"/>
  <c r="G764" i="11" s="1"/>
  <c r="C763" i="11"/>
  <c r="D763" i="11"/>
  <c r="B764" i="11" l="1"/>
  <c r="H765" i="11" l="1" a="1"/>
  <c r="H765" i="11" s="1"/>
  <c r="E765" i="11"/>
  <c r="L765" i="11"/>
  <c r="F765" i="11"/>
  <c r="I765" i="11"/>
  <c r="G765" i="11" a="1"/>
  <c r="G765" i="11" s="1"/>
  <c r="D764" i="11"/>
  <c r="C764" i="11"/>
  <c r="B765" i="11" l="1"/>
  <c r="G766" i="11" l="1" a="1"/>
  <c r="G766" i="11" s="1"/>
  <c r="E766" i="11"/>
  <c r="H766" i="11" a="1"/>
  <c r="H766" i="11" s="1"/>
  <c r="L766" i="11"/>
  <c r="I766" i="11"/>
  <c r="F766" i="11"/>
  <c r="D765" i="11"/>
  <c r="C765" i="11"/>
  <c r="B766" i="11" l="1"/>
  <c r="F767" i="11" l="1"/>
  <c r="G767" i="11" a="1"/>
  <c r="G767" i="11" s="1"/>
  <c r="H767" i="11" a="1"/>
  <c r="H767" i="11" s="1"/>
  <c r="L767" i="11"/>
  <c r="E767" i="11"/>
  <c r="I767" i="11"/>
  <c r="D766" i="11"/>
  <c r="C766" i="11"/>
  <c r="B767" i="11" l="1"/>
  <c r="F768" i="11" l="1"/>
  <c r="G768" i="11" a="1"/>
  <c r="G768" i="11" s="1"/>
  <c r="H768" i="11" a="1"/>
  <c r="H768" i="11" s="1"/>
  <c r="L768" i="11"/>
  <c r="I768" i="11"/>
  <c r="E768" i="11"/>
  <c r="C767" i="11"/>
  <c r="D767" i="11"/>
  <c r="B768" i="11" l="1"/>
  <c r="F769" i="11" l="1"/>
  <c r="I769" i="11"/>
  <c r="G769" i="11" a="1"/>
  <c r="G769" i="11" s="1"/>
  <c r="H769" i="11" a="1"/>
  <c r="H769" i="11" s="1"/>
  <c r="E769" i="11"/>
  <c r="L769" i="11"/>
  <c r="C768" i="11"/>
  <c r="D768" i="11"/>
  <c r="B769" i="11" l="1"/>
  <c r="E770" i="11" l="1"/>
  <c r="H770" i="11" a="1"/>
  <c r="H770" i="11" s="1"/>
  <c r="L770" i="11"/>
  <c r="F770" i="11"/>
  <c r="I770" i="11"/>
  <c r="G770" i="11" a="1"/>
  <c r="G770" i="11" s="1"/>
  <c r="C769" i="11"/>
  <c r="D769" i="11"/>
  <c r="B770" i="11" l="1"/>
  <c r="H771" i="11" l="1" a="1"/>
  <c r="H771" i="11" s="1"/>
  <c r="L771" i="11"/>
  <c r="E771" i="11"/>
  <c r="I771" i="11"/>
  <c r="F771" i="11"/>
  <c r="G771" i="11" a="1"/>
  <c r="G771" i="11" s="1"/>
  <c r="C770" i="11"/>
  <c r="D770" i="11"/>
  <c r="B771" i="11" l="1"/>
  <c r="H772" i="11" l="1" a="1"/>
  <c r="H772" i="11" s="1"/>
  <c r="L772" i="11"/>
  <c r="E772" i="11"/>
  <c r="I772" i="11"/>
  <c r="F772" i="11"/>
  <c r="G772" i="11" a="1"/>
  <c r="G772" i="11" s="1"/>
  <c r="C771" i="11"/>
  <c r="D771" i="11"/>
  <c r="B772" i="11" l="1"/>
  <c r="H773" i="11" l="1" a="1"/>
  <c r="H773" i="11" s="1"/>
  <c r="E773" i="11"/>
  <c r="L773" i="11"/>
  <c r="F773" i="11"/>
  <c r="I773" i="11"/>
  <c r="G773" i="11" a="1"/>
  <c r="G773" i="11" s="1"/>
  <c r="D772" i="11"/>
  <c r="C772" i="11"/>
  <c r="B773" i="11" l="1"/>
  <c r="G774" i="11" l="1" a="1"/>
  <c r="G774" i="11" s="1"/>
  <c r="E774" i="11"/>
  <c r="H774" i="11" a="1"/>
  <c r="H774" i="11" s="1"/>
  <c r="L774" i="11"/>
  <c r="F774" i="11"/>
  <c r="I774" i="11"/>
  <c r="D773" i="11"/>
  <c r="C773" i="11"/>
  <c r="B774" i="11" l="1"/>
  <c r="F775" i="11" l="1"/>
  <c r="G775" i="11" a="1"/>
  <c r="G775" i="11" s="1"/>
  <c r="H775" i="11" a="1"/>
  <c r="H775" i="11" s="1"/>
  <c r="L775" i="11"/>
  <c r="E775" i="11"/>
  <c r="I775" i="11"/>
  <c r="D774" i="11"/>
  <c r="C774" i="11"/>
  <c r="B775" i="11" l="1"/>
  <c r="F776" i="11" l="1"/>
  <c r="G776" i="11" a="1"/>
  <c r="G776" i="11" s="1"/>
  <c r="H776" i="11" a="1"/>
  <c r="H776" i="11" s="1"/>
  <c r="L776" i="11"/>
  <c r="E776" i="11"/>
  <c r="I776" i="11"/>
  <c r="C775" i="11"/>
  <c r="D775" i="11"/>
  <c r="B776" i="11" l="1"/>
  <c r="F777" i="11" l="1"/>
  <c r="I777" i="11"/>
  <c r="G777" i="11" a="1"/>
  <c r="G777" i="11" s="1"/>
  <c r="H777" i="11" a="1"/>
  <c r="H777" i="11" s="1"/>
  <c r="L777" i="11"/>
  <c r="E777" i="11"/>
  <c r="D776" i="11"/>
  <c r="C776" i="11"/>
  <c r="B777" i="11" l="1"/>
  <c r="E778" i="11" l="1"/>
  <c r="H778" i="11" a="1"/>
  <c r="H778" i="11" s="1"/>
  <c r="L778" i="11"/>
  <c r="F778" i="11"/>
  <c r="I778" i="11"/>
  <c r="G778" i="11" a="1"/>
  <c r="G778" i="11" s="1"/>
  <c r="D777" i="11"/>
  <c r="C777" i="11"/>
  <c r="B778" i="11" l="1"/>
  <c r="H779" i="11" l="1" a="1"/>
  <c r="H779" i="11" s="1"/>
  <c r="L779" i="11"/>
  <c r="E779" i="11"/>
  <c r="I779" i="11"/>
  <c r="F779" i="11"/>
  <c r="G779" i="11" a="1"/>
  <c r="G779" i="11" s="1"/>
  <c r="C778" i="11"/>
  <c r="D778" i="11"/>
  <c r="B779" i="11" l="1"/>
  <c r="H780" i="11" l="1" a="1"/>
  <c r="H780" i="11" s="1"/>
  <c r="L780" i="11"/>
  <c r="E780" i="11"/>
  <c r="I780" i="11"/>
  <c r="F780" i="11"/>
  <c r="G780" i="11" a="1"/>
  <c r="G780" i="11" s="1"/>
  <c r="D779" i="11"/>
  <c r="C779" i="11"/>
  <c r="B780" i="11" l="1"/>
  <c r="H781" i="11" l="1" a="1"/>
  <c r="H781" i="11" s="1"/>
  <c r="E781" i="11"/>
  <c r="L781" i="11"/>
  <c r="F781" i="11"/>
  <c r="I781" i="11"/>
  <c r="G781" i="11" a="1"/>
  <c r="G781" i="11" s="1"/>
  <c r="D780" i="11"/>
  <c r="C780" i="11"/>
  <c r="B781" i="11" l="1"/>
  <c r="G782" i="11" l="1" a="1"/>
  <c r="G782" i="11" s="1"/>
  <c r="E782" i="11"/>
  <c r="H782" i="11" a="1"/>
  <c r="H782" i="11" s="1"/>
  <c r="L782" i="11"/>
  <c r="F782" i="11"/>
  <c r="I782" i="11"/>
  <c r="D781" i="11"/>
  <c r="C781" i="11"/>
  <c r="B782" i="11" l="1"/>
  <c r="F783" i="11" l="1"/>
  <c r="G783" i="11" a="1"/>
  <c r="G783" i="11" s="1"/>
  <c r="H783" i="11" a="1"/>
  <c r="H783" i="11" s="1"/>
  <c r="L783" i="11"/>
  <c r="I783" i="11"/>
  <c r="E783" i="11"/>
  <c r="D782" i="11"/>
  <c r="C782" i="11"/>
  <c r="B783" i="11" l="1"/>
  <c r="F784" i="11" l="1"/>
  <c r="G784" i="11" a="1"/>
  <c r="G784" i="11" s="1"/>
  <c r="H784" i="11" a="1"/>
  <c r="H784" i="11" s="1"/>
  <c r="L784" i="11"/>
  <c r="E784" i="11"/>
  <c r="I784" i="11"/>
  <c r="C783" i="11"/>
  <c r="D783" i="11"/>
  <c r="B784" i="11" l="1"/>
  <c r="F785" i="11" l="1"/>
  <c r="I785" i="11"/>
  <c r="G785" i="11" a="1"/>
  <c r="G785" i="11" s="1"/>
  <c r="H785" i="11" a="1"/>
  <c r="H785" i="11" s="1"/>
  <c r="L785" i="11"/>
  <c r="E785" i="11"/>
  <c r="C784" i="11"/>
  <c r="D784" i="11"/>
  <c r="B785" i="11" l="1"/>
  <c r="E786" i="11" l="1"/>
  <c r="H786" i="11" a="1"/>
  <c r="H786" i="11" s="1"/>
  <c r="L786" i="11"/>
  <c r="F786" i="11"/>
  <c r="I786" i="11"/>
  <c r="G786" i="11" a="1"/>
  <c r="G786" i="11" s="1"/>
  <c r="D785" i="11"/>
  <c r="C785" i="11"/>
  <c r="B786" i="11" l="1"/>
  <c r="H787" i="11" l="1" a="1"/>
  <c r="H787" i="11" s="1"/>
  <c r="L787" i="11"/>
  <c r="E787" i="11"/>
  <c r="I787" i="11"/>
  <c r="F787" i="11"/>
  <c r="G787" i="11" a="1"/>
  <c r="G787" i="11" s="1"/>
  <c r="C786" i="11"/>
  <c r="D786" i="11"/>
  <c r="B787" i="11" l="1"/>
  <c r="H788" i="11" l="1" a="1"/>
  <c r="H788" i="11" s="1"/>
  <c r="L788" i="11"/>
  <c r="E788" i="11"/>
  <c r="I788" i="11"/>
  <c r="F788" i="11"/>
  <c r="G788" i="11" a="1"/>
  <c r="G788" i="11" s="1"/>
  <c r="D787" i="11"/>
  <c r="C787" i="11"/>
  <c r="B788" i="11" l="1"/>
  <c r="H789" i="11" l="1" a="1"/>
  <c r="H789" i="11" s="1"/>
  <c r="E789" i="11"/>
  <c r="L789" i="11"/>
  <c r="F789" i="11"/>
  <c r="I789" i="11"/>
  <c r="G789" i="11" a="1"/>
  <c r="G789" i="11" s="1"/>
  <c r="D788" i="11"/>
  <c r="C788" i="11"/>
  <c r="B789" i="11" l="1"/>
  <c r="G790" i="11" l="1" a="1"/>
  <c r="G790" i="11" s="1"/>
  <c r="E790" i="11"/>
  <c r="H790" i="11" a="1"/>
  <c r="H790" i="11" s="1"/>
  <c r="L790" i="11"/>
  <c r="F790" i="11"/>
  <c r="I790" i="11"/>
  <c r="C789" i="11"/>
  <c r="D789" i="11"/>
  <c r="B790" i="11" l="1"/>
  <c r="F791" i="11" l="1"/>
  <c r="G791" i="11" a="1"/>
  <c r="G791" i="11" s="1"/>
  <c r="H791" i="11" a="1"/>
  <c r="H791" i="11" s="1"/>
  <c r="L791" i="11"/>
  <c r="E791" i="11"/>
  <c r="I791" i="11"/>
  <c r="C790" i="11"/>
  <c r="D790" i="11"/>
  <c r="B791" i="11" l="1"/>
  <c r="F792" i="11" l="1"/>
  <c r="G792" i="11" a="1"/>
  <c r="G792" i="11" s="1"/>
  <c r="H792" i="11" a="1"/>
  <c r="H792" i="11" s="1"/>
  <c r="L792" i="11"/>
  <c r="E792" i="11"/>
  <c r="I792" i="11"/>
  <c r="C791" i="11"/>
  <c r="D791" i="11"/>
  <c r="B792" i="11" l="1"/>
  <c r="F793" i="11" l="1"/>
  <c r="I793" i="11"/>
  <c r="G793" i="11" a="1"/>
  <c r="G793" i="11" s="1"/>
  <c r="H793" i="11" a="1"/>
  <c r="H793" i="11" s="1"/>
  <c r="E793" i="11"/>
  <c r="L793" i="11"/>
  <c r="D792" i="11"/>
  <c r="C792" i="11"/>
  <c r="B793" i="11" l="1"/>
  <c r="E794" i="11" l="1"/>
  <c r="H794" i="11" a="1"/>
  <c r="H794" i="11" s="1"/>
  <c r="L794" i="11"/>
  <c r="F794" i="11"/>
  <c r="I794" i="11"/>
  <c r="G794" i="11" a="1"/>
  <c r="G794" i="11" s="1"/>
  <c r="C793" i="11"/>
  <c r="D793" i="11"/>
  <c r="B794" i="11" l="1"/>
  <c r="H795" i="11" l="1" a="1"/>
  <c r="H795" i="11" s="1"/>
  <c r="L795" i="11"/>
  <c r="E795" i="11"/>
  <c r="I795" i="11"/>
  <c r="F795" i="11"/>
  <c r="G795" i="11" a="1"/>
  <c r="G795" i="11" s="1"/>
  <c r="D794" i="11"/>
  <c r="C794" i="11"/>
  <c r="B795" i="11" l="1"/>
  <c r="H796" i="11" l="1" a="1"/>
  <c r="H796" i="11" s="1"/>
  <c r="L796" i="11"/>
  <c r="E796" i="11"/>
  <c r="I796" i="11"/>
  <c r="F796" i="11"/>
  <c r="G796" i="11" a="1"/>
  <c r="G796" i="11" s="1"/>
  <c r="C795" i="11"/>
  <c r="D795" i="11"/>
  <c r="B796" i="11" l="1"/>
  <c r="H797" i="11" l="1" a="1"/>
  <c r="H797" i="11" s="1"/>
  <c r="E797" i="11"/>
  <c r="L797" i="11"/>
  <c r="F797" i="11"/>
  <c r="I797" i="11"/>
  <c r="G797" i="11" a="1"/>
  <c r="G797" i="11" s="1"/>
  <c r="D796" i="11"/>
  <c r="C796" i="11"/>
  <c r="B797" i="11" l="1"/>
  <c r="G798" i="11" l="1" a="1"/>
  <c r="G798" i="11" s="1"/>
  <c r="E798" i="11"/>
  <c r="H798" i="11" a="1"/>
  <c r="H798" i="11" s="1"/>
  <c r="L798" i="11"/>
  <c r="I798" i="11"/>
  <c r="F798" i="11"/>
  <c r="C797" i="11"/>
  <c r="D797" i="11"/>
  <c r="B798" i="11" l="1"/>
  <c r="F799" i="11" l="1"/>
  <c r="G799" i="11" a="1"/>
  <c r="G799" i="11" s="1"/>
  <c r="H799" i="11" a="1"/>
  <c r="H799" i="11" s="1"/>
  <c r="L799" i="11"/>
  <c r="E799" i="11"/>
  <c r="I799" i="11"/>
  <c r="C798" i="11"/>
  <c r="D798" i="11"/>
  <c r="B799" i="11" l="1"/>
  <c r="F800" i="11" l="1"/>
  <c r="G800" i="11" a="1"/>
  <c r="G800" i="11" s="1"/>
  <c r="H800" i="11" a="1"/>
  <c r="H800" i="11" s="1"/>
  <c r="L800" i="11"/>
  <c r="I800" i="11"/>
  <c r="E800" i="11"/>
  <c r="C799" i="11"/>
  <c r="D799" i="11"/>
  <c r="B800" i="11" l="1"/>
  <c r="F801" i="11" l="1"/>
  <c r="I801" i="11"/>
  <c r="G801" i="11" a="1"/>
  <c r="G801" i="11" s="1"/>
  <c r="H801" i="11" a="1"/>
  <c r="H801" i="11" s="1"/>
  <c r="E801" i="11"/>
  <c r="L801" i="11"/>
  <c r="C800" i="11"/>
  <c r="D800" i="11"/>
  <c r="B801" i="11" l="1"/>
  <c r="E802" i="11" l="1"/>
  <c r="I802" i="11"/>
  <c r="F802" i="11"/>
  <c r="G802" i="11" a="1"/>
  <c r="G802" i="11" s="1"/>
  <c r="H802" i="11" a="1"/>
  <c r="H802" i="11" s="1"/>
  <c r="L802" i="11"/>
  <c r="D801" i="11"/>
  <c r="C801" i="11"/>
  <c r="B802" i="11" l="1"/>
  <c r="E803" i="11" l="1"/>
  <c r="I803" i="11"/>
  <c r="F803" i="11"/>
  <c r="G803" i="11" a="1"/>
  <c r="G803" i="11" s="1"/>
  <c r="H803" i="11" a="1"/>
  <c r="H803" i="11" s="1"/>
  <c r="L803" i="11"/>
  <c r="D802" i="11"/>
  <c r="C802" i="11"/>
  <c r="B803" i="11" l="1"/>
  <c r="E804" i="11" l="1"/>
  <c r="I804" i="11"/>
  <c r="F804" i="11"/>
  <c r="G804" i="11" a="1"/>
  <c r="G804" i="11" s="1"/>
  <c r="H804" i="11" a="1"/>
  <c r="H804" i="11" s="1"/>
  <c r="L804" i="11"/>
  <c r="C803" i="11"/>
  <c r="D803" i="11"/>
  <c r="B804" i="11" l="1"/>
  <c r="E805" i="11" l="1"/>
  <c r="I805" i="11"/>
  <c r="F805" i="11"/>
  <c r="G805" i="11" a="1"/>
  <c r="G805" i="11" s="1"/>
  <c r="H805" i="11" a="1"/>
  <c r="H805" i="11" s="1"/>
  <c r="L805" i="11"/>
  <c r="D804" i="11"/>
  <c r="C804" i="11"/>
  <c r="B805" i="11" l="1"/>
  <c r="E806" i="11" l="1"/>
  <c r="I806" i="11"/>
  <c r="F806" i="11"/>
  <c r="G806" i="11" a="1"/>
  <c r="G806" i="11" s="1"/>
  <c r="H806" i="11" a="1"/>
  <c r="H806" i="11" s="1"/>
  <c r="L806" i="11"/>
  <c r="D805" i="11"/>
  <c r="C805" i="11"/>
  <c r="B806" i="11" l="1"/>
  <c r="E807" i="11" l="1"/>
  <c r="I807" i="11"/>
  <c r="F807" i="11"/>
  <c r="G807" i="11" a="1"/>
  <c r="G807" i="11" s="1"/>
  <c r="H807" i="11" a="1"/>
  <c r="H807" i="11" s="1"/>
  <c r="L807" i="11"/>
  <c r="D806" i="11"/>
  <c r="C806" i="11"/>
  <c r="B807" i="11" l="1"/>
  <c r="E808" i="11" l="1"/>
  <c r="I808" i="11"/>
  <c r="F808" i="11"/>
  <c r="G808" i="11" a="1"/>
  <c r="G808" i="11" s="1"/>
  <c r="H808" i="11" a="1"/>
  <c r="H808" i="11" s="1"/>
  <c r="L808" i="11"/>
  <c r="D807" i="11"/>
  <c r="C807" i="11"/>
  <c r="B808" i="11" l="1"/>
  <c r="E809" i="11" l="1"/>
  <c r="I809" i="11"/>
  <c r="F809" i="11"/>
  <c r="G809" i="11" a="1"/>
  <c r="G809" i="11" s="1"/>
  <c r="H809" i="11" a="1"/>
  <c r="H809" i="11" s="1"/>
  <c r="L809" i="11"/>
  <c r="C808" i="11"/>
  <c r="D808" i="11"/>
  <c r="B809" i="11" l="1"/>
  <c r="E810" i="11" l="1"/>
  <c r="I810" i="11"/>
  <c r="F810" i="11"/>
  <c r="G810" i="11" a="1"/>
  <c r="G810" i="11" s="1"/>
  <c r="H810" i="11" a="1"/>
  <c r="H810" i="11" s="1"/>
  <c r="L810" i="11"/>
  <c r="C809" i="11"/>
  <c r="D809" i="11"/>
  <c r="B810" i="11" l="1"/>
  <c r="E811" i="11" l="1"/>
  <c r="I811" i="11"/>
  <c r="F811" i="11"/>
  <c r="G811" i="11" a="1"/>
  <c r="G811" i="11" s="1"/>
  <c r="H811" i="11" a="1"/>
  <c r="H811" i="11" s="1"/>
  <c r="L811" i="11"/>
  <c r="D810" i="11"/>
  <c r="C810" i="11"/>
  <c r="B811" i="11" l="1"/>
  <c r="E812" i="11" l="1"/>
  <c r="I812" i="11"/>
  <c r="F812" i="11"/>
  <c r="G812" i="11" a="1"/>
  <c r="G812" i="11" s="1"/>
  <c r="H812" i="11" a="1"/>
  <c r="H812" i="11" s="1"/>
  <c r="L812" i="11"/>
  <c r="D811" i="11"/>
  <c r="C811" i="11"/>
  <c r="B812" i="11" l="1"/>
  <c r="E813" i="11" l="1"/>
  <c r="I813" i="11"/>
  <c r="F813" i="11"/>
  <c r="G813" i="11" a="1"/>
  <c r="G813" i="11" s="1"/>
  <c r="H813" i="11" a="1"/>
  <c r="H813" i="11" s="1"/>
  <c r="L813" i="11"/>
  <c r="D812" i="11"/>
  <c r="C812" i="11"/>
  <c r="B813" i="11" l="1"/>
  <c r="E814" i="11" l="1"/>
  <c r="I814" i="11"/>
  <c r="F814" i="11"/>
  <c r="G814" i="11" a="1"/>
  <c r="G814" i="11" s="1"/>
  <c r="H814" i="11" a="1"/>
  <c r="H814" i="11" s="1"/>
  <c r="L814" i="11"/>
  <c r="C813" i="11"/>
  <c r="D813" i="11"/>
  <c r="B814" i="11" l="1"/>
  <c r="E815" i="11" l="1"/>
  <c r="I815" i="11"/>
  <c r="F815" i="11"/>
  <c r="G815" i="11" a="1"/>
  <c r="G815" i="11" s="1"/>
  <c r="H815" i="11" a="1"/>
  <c r="H815" i="11" s="1"/>
  <c r="L815" i="11"/>
  <c r="D814" i="11"/>
  <c r="C814" i="11"/>
  <c r="B815" i="11" l="1"/>
  <c r="E816" i="11" l="1"/>
  <c r="I816" i="11"/>
  <c r="F816" i="11"/>
  <c r="G816" i="11" a="1"/>
  <c r="G816" i="11" s="1"/>
  <c r="H816" i="11" a="1"/>
  <c r="H816" i="11" s="1"/>
  <c r="L816" i="11"/>
  <c r="D815" i="11"/>
  <c r="C815" i="11"/>
  <c r="B816" i="11" l="1"/>
  <c r="E817" i="11" l="1"/>
  <c r="I817" i="11"/>
  <c r="F817" i="11"/>
  <c r="G817" i="11" a="1"/>
  <c r="G817" i="11" s="1"/>
  <c r="H817" i="11" a="1"/>
  <c r="H817" i="11" s="1"/>
  <c r="L817" i="11"/>
  <c r="D816" i="11"/>
  <c r="C816" i="11"/>
  <c r="B817" i="11" l="1"/>
  <c r="E818" i="11" l="1"/>
  <c r="I818" i="11"/>
  <c r="F818" i="11"/>
  <c r="G818" i="11" a="1"/>
  <c r="G818" i="11" s="1"/>
  <c r="H818" i="11" a="1"/>
  <c r="H818" i="11" s="1"/>
  <c r="L818" i="11"/>
  <c r="D817" i="11"/>
  <c r="C817" i="11"/>
  <c r="B818" i="11" l="1"/>
  <c r="E819" i="11" l="1"/>
  <c r="I819" i="11"/>
  <c r="F819" i="11"/>
  <c r="G819" i="11" a="1"/>
  <c r="G819" i="11" s="1"/>
  <c r="H819" i="11" a="1"/>
  <c r="H819" i="11" s="1"/>
  <c r="L819" i="11"/>
  <c r="D818" i="11"/>
  <c r="C818" i="11"/>
  <c r="B819" i="11" l="1"/>
  <c r="E820" i="11" l="1"/>
  <c r="I820" i="11"/>
  <c r="F820" i="11"/>
  <c r="G820" i="11" a="1"/>
  <c r="G820" i="11" s="1"/>
  <c r="H820" i="11" a="1"/>
  <c r="H820" i="11" s="1"/>
  <c r="L820" i="11"/>
  <c r="D819" i="11"/>
  <c r="C819" i="11"/>
  <c r="B820" i="11" l="1"/>
  <c r="E821" i="11" l="1"/>
  <c r="I821" i="11"/>
  <c r="F821" i="11"/>
  <c r="G821" i="11" a="1"/>
  <c r="G821" i="11" s="1"/>
  <c r="H821" i="11" a="1"/>
  <c r="H821" i="11" s="1"/>
  <c r="L821" i="11"/>
  <c r="D820" i="11"/>
  <c r="C820" i="11"/>
  <c r="B821" i="11" l="1"/>
  <c r="E822" i="11" l="1"/>
  <c r="I822" i="11"/>
  <c r="F822" i="11"/>
  <c r="G822" i="11" a="1"/>
  <c r="G822" i="11" s="1"/>
  <c r="H822" i="11" a="1"/>
  <c r="H822" i="11" s="1"/>
  <c r="L822" i="11"/>
  <c r="C821" i="11"/>
  <c r="D821" i="11"/>
  <c r="B822" i="11" l="1"/>
  <c r="E823" i="11" l="1"/>
  <c r="I823" i="11"/>
  <c r="F823" i="11"/>
  <c r="G823" i="11" a="1"/>
  <c r="G823" i="11" s="1"/>
  <c r="H823" i="11" a="1"/>
  <c r="H823" i="11" s="1"/>
  <c r="L823" i="11"/>
  <c r="D822" i="11"/>
  <c r="C822" i="11"/>
  <c r="B823" i="11" l="1"/>
  <c r="E824" i="11" l="1"/>
  <c r="I824" i="11"/>
  <c r="F824" i="11"/>
  <c r="G824" i="11" a="1"/>
  <c r="G824" i="11" s="1"/>
  <c r="H824" i="11" a="1"/>
  <c r="H824" i="11" s="1"/>
  <c r="L824" i="11"/>
  <c r="C823" i="11"/>
  <c r="D823" i="11"/>
  <c r="B824" i="11" l="1"/>
  <c r="E825" i="11" l="1"/>
  <c r="I825" i="11"/>
  <c r="F825" i="11"/>
  <c r="G825" i="11" a="1"/>
  <c r="G825" i="11" s="1"/>
  <c r="H825" i="11" a="1"/>
  <c r="H825" i="11" s="1"/>
  <c r="L825" i="11"/>
  <c r="C824" i="11"/>
  <c r="D824" i="11"/>
  <c r="B825" i="11" l="1"/>
  <c r="E826" i="11" l="1"/>
  <c r="I826" i="11"/>
  <c r="F826" i="11"/>
  <c r="G826" i="11" a="1"/>
  <c r="G826" i="11" s="1"/>
  <c r="H826" i="11" a="1"/>
  <c r="H826" i="11" s="1"/>
  <c r="L826" i="11"/>
  <c r="D825" i="11"/>
  <c r="C825" i="11"/>
  <c r="B826" i="11" l="1"/>
  <c r="E827" i="11" l="1"/>
  <c r="I827" i="11"/>
  <c r="F827" i="11"/>
  <c r="G827" i="11" a="1"/>
  <c r="G827" i="11" s="1"/>
  <c r="H827" i="11" a="1"/>
  <c r="H827" i="11" s="1"/>
  <c r="L827" i="11"/>
  <c r="D826" i="11"/>
  <c r="C826" i="11"/>
  <c r="B827" i="11" l="1"/>
  <c r="E828" i="11" l="1"/>
  <c r="I828" i="11"/>
  <c r="F828" i="11"/>
  <c r="G828" i="11" a="1"/>
  <c r="G828" i="11" s="1"/>
  <c r="H828" i="11" a="1"/>
  <c r="H828" i="11" s="1"/>
  <c r="L828" i="11"/>
  <c r="D827" i="11"/>
  <c r="C827" i="11"/>
  <c r="B828" i="11" l="1"/>
  <c r="E829" i="11" l="1"/>
  <c r="I829" i="11"/>
  <c r="F829" i="11"/>
  <c r="G829" i="11" a="1"/>
  <c r="G829" i="11" s="1"/>
  <c r="H829" i="11" a="1"/>
  <c r="H829" i="11" s="1"/>
  <c r="L829" i="11"/>
  <c r="D828" i="11"/>
  <c r="C828" i="11"/>
  <c r="B829" i="11" l="1"/>
  <c r="E830" i="11" l="1"/>
  <c r="I830" i="11"/>
  <c r="F830" i="11"/>
  <c r="G830" i="11" a="1"/>
  <c r="G830" i="11" s="1"/>
  <c r="H830" i="11" a="1"/>
  <c r="H830" i="11" s="1"/>
  <c r="L830" i="11"/>
  <c r="C829" i="11"/>
  <c r="D829" i="11"/>
  <c r="B830" i="11" l="1"/>
  <c r="E831" i="11" l="1"/>
  <c r="I831" i="11"/>
  <c r="F831" i="11"/>
  <c r="G831" i="11" a="1"/>
  <c r="G831" i="11" s="1"/>
  <c r="H831" i="11" a="1"/>
  <c r="H831" i="11" s="1"/>
  <c r="L831" i="11"/>
  <c r="D830" i="11"/>
  <c r="C830" i="11"/>
  <c r="B831" i="11" l="1"/>
  <c r="E832" i="11" l="1"/>
  <c r="I832" i="11"/>
  <c r="F832" i="11"/>
  <c r="G832" i="11" a="1"/>
  <c r="G832" i="11" s="1"/>
  <c r="H832" i="11" a="1"/>
  <c r="H832" i="11" s="1"/>
  <c r="L832" i="11"/>
  <c r="D831" i="11"/>
  <c r="C831" i="11"/>
  <c r="B832" i="11" l="1"/>
  <c r="E833" i="11" l="1"/>
  <c r="I833" i="11"/>
  <c r="F833" i="11"/>
  <c r="G833" i="11" a="1"/>
  <c r="G833" i="11" s="1"/>
  <c r="H833" i="11" a="1"/>
  <c r="H833" i="11" s="1"/>
  <c r="L833" i="11"/>
  <c r="C832" i="11"/>
  <c r="D832" i="11"/>
  <c r="B833" i="11" l="1"/>
  <c r="E834" i="11" l="1"/>
  <c r="I834" i="11"/>
  <c r="F834" i="11"/>
  <c r="G834" i="11" a="1"/>
  <c r="G834" i="11" s="1"/>
  <c r="H834" i="11" a="1"/>
  <c r="H834" i="11" s="1"/>
  <c r="L834" i="11"/>
  <c r="D833" i="11"/>
  <c r="C833" i="11"/>
  <c r="B834" i="11" l="1"/>
  <c r="E835" i="11" l="1"/>
  <c r="I835" i="11"/>
  <c r="F835" i="11"/>
  <c r="G835" i="11" a="1"/>
  <c r="G835" i="11" s="1"/>
  <c r="H835" i="11" a="1"/>
  <c r="H835" i="11" s="1"/>
  <c r="L835" i="11"/>
  <c r="C834" i="11"/>
  <c r="D834" i="11"/>
  <c r="B835" i="11" l="1"/>
  <c r="E836" i="11" l="1"/>
  <c r="I836" i="11"/>
  <c r="F836" i="11"/>
  <c r="G836" i="11" a="1"/>
  <c r="G836" i="11" s="1"/>
  <c r="H836" i="11" a="1"/>
  <c r="H836" i="11" s="1"/>
  <c r="L836" i="11"/>
  <c r="C835" i="11"/>
  <c r="D835" i="11"/>
  <c r="B836" i="11" l="1"/>
  <c r="E837" i="11" l="1"/>
  <c r="I837" i="11"/>
  <c r="F837" i="11"/>
  <c r="G837" i="11" a="1"/>
  <c r="G837" i="11" s="1"/>
  <c r="H837" i="11" a="1"/>
  <c r="H837" i="11" s="1"/>
  <c r="L837" i="11"/>
  <c r="D836" i="11"/>
  <c r="C836" i="11"/>
  <c r="B837" i="11" l="1"/>
  <c r="E838" i="11" l="1"/>
  <c r="I838" i="11"/>
  <c r="F838" i="11"/>
  <c r="G838" i="11" a="1"/>
  <c r="G838" i="11" s="1"/>
  <c r="H838" i="11" a="1"/>
  <c r="H838" i="11" s="1"/>
  <c r="L838" i="11"/>
  <c r="D837" i="11"/>
  <c r="C837" i="11"/>
  <c r="B838" i="11" l="1"/>
  <c r="E839" i="11" l="1"/>
  <c r="I839" i="11"/>
  <c r="F839" i="11"/>
  <c r="G839" i="11" a="1"/>
  <c r="G839" i="11" s="1"/>
  <c r="H839" i="11" a="1"/>
  <c r="H839" i="11" s="1"/>
  <c r="L839" i="11"/>
  <c r="D838" i="11"/>
  <c r="C838" i="11"/>
  <c r="B839" i="11" l="1"/>
  <c r="E840" i="11" l="1"/>
  <c r="I840" i="11"/>
  <c r="F840" i="11"/>
  <c r="G840" i="11" a="1"/>
  <c r="G840" i="11" s="1"/>
  <c r="H840" i="11" a="1"/>
  <c r="H840" i="11" s="1"/>
  <c r="L840" i="11"/>
  <c r="C839" i="11"/>
  <c r="D839" i="11"/>
  <c r="B840" i="11" l="1"/>
  <c r="E841" i="11" l="1"/>
  <c r="I841" i="11"/>
  <c r="F841" i="11"/>
  <c r="G841" i="11" a="1"/>
  <c r="G841" i="11" s="1"/>
  <c r="H841" i="11" a="1"/>
  <c r="H841" i="11" s="1"/>
  <c r="L841" i="11"/>
  <c r="C840" i="11"/>
  <c r="D840" i="11"/>
  <c r="B841" i="11" l="1"/>
  <c r="E842" i="11" l="1"/>
  <c r="I842" i="11"/>
  <c r="F842" i="11"/>
  <c r="G842" i="11" a="1"/>
  <c r="G842" i="11" s="1"/>
  <c r="H842" i="11" a="1"/>
  <c r="H842" i="11" s="1"/>
  <c r="L842" i="11"/>
  <c r="C841" i="11"/>
  <c r="D841" i="11"/>
  <c r="B842" i="11" l="1"/>
  <c r="E843" i="11" l="1"/>
  <c r="I843" i="11"/>
  <c r="G843" i="11" a="1"/>
  <c r="G843" i="11" s="1"/>
  <c r="L843" i="11"/>
  <c r="F843" i="11"/>
  <c r="H843" i="11" a="1"/>
  <c r="H843" i="11" s="1"/>
  <c r="C842" i="11"/>
  <c r="D842" i="11"/>
  <c r="B843" i="11" l="1"/>
  <c r="E844" i="11" l="1"/>
  <c r="I844" i="11"/>
  <c r="G844" i="11" a="1"/>
  <c r="G844" i="11" s="1"/>
  <c r="L844" i="11"/>
  <c r="F844" i="11"/>
  <c r="H844" i="11" a="1"/>
  <c r="H844" i="11" s="1"/>
  <c r="C843" i="11"/>
  <c r="D843" i="11"/>
  <c r="B844" i="11" l="1"/>
  <c r="E845" i="11" l="1"/>
  <c r="I845" i="11"/>
  <c r="G845" i="11" a="1"/>
  <c r="G845" i="11" s="1"/>
  <c r="L845" i="11"/>
  <c r="F845" i="11"/>
  <c r="H845" i="11" a="1"/>
  <c r="H845" i="11" s="1"/>
  <c r="C844" i="11"/>
  <c r="D844" i="11"/>
  <c r="B845" i="11" l="1"/>
  <c r="E846" i="11" l="1"/>
  <c r="I846" i="11"/>
  <c r="G846" i="11" a="1"/>
  <c r="G846" i="11" s="1"/>
  <c r="L846" i="11"/>
  <c r="F846" i="11"/>
  <c r="H846" i="11" a="1"/>
  <c r="H846" i="11" s="1"/>
  <c r="C845" i="11"/>
  <c r="D845" i="11"/>
  <c r="B846" i="11" l="1"/>
  <c r="E847" i="11" l="1"/>
  <c r="I847" i="11"/>
  <c r="G847" i="11" a="1"/>
  <c r="G847" i="11" s="1"/>
  <c r="L847" i="11"/>
  <c r="F847" i="11"/>
  <c r="H847" i="11" a="1"/>
  <c r="H847" i="11" s="1"/>
  <c r="C846" i="11"/>
  <c r="D846" i="11"/>
  <c r="B847" i="11" l="1"/>
  <c r="E848" i="11" l="1"/>
  <c r="I848" i="11"/>
  <c r="G848" i="11" a="1"/>
  <c r="G848" i="11" s="1"/>
  <c r="L848" i="11"/>
  <c r="F848" i="11"/>
  <c r="H848" i="11" a="1"/>
  <c r="H848" i="11" s="1"/>
  <c r="D847" i="11"/>
  <c r="C847" i="11"/>
  <c r="B848" i="11" l="1"/>
  <c r="E849" i="11" l="1"/>
  <c r="I849" i="11"/>
  <c r="G849" i="11" a="1"/>
  <c r="G849" i="11" s="1"/>
  <c r="L849" i="11"/>
  <c r="F849" i="11"/>
  <c r="H849" i="11" a="1"/>
  <c r="H849" i="11" s="1"/>
  <c r="D848" i="11"/>
  <c r="C848" i="11"/>
  <c r="B849" i="11" l="1"/>
  <c r="E850" i="11" l="1"/>
  <c r="I850" i="11"/>
  <c r="G850" i="11" a="1"/>
  <c r="G850" i="11" s="1"/>
  <c r="L850" i="11"/>
  <c r="F850" i="11"/>
  <c r="H850" i="11" a="1"/>
  <c r="H850" i="11" s="1"/>
  <c r="D849" i="11"/>
  <c r="C849" i="11"/>
  <c r="B850" i="11" l="1"/>
  <c r="E851" i="11" l="1"/>
  <c r="I851" i="11"/>
  <c r="G851" i="11" a="1"/>
  <c r="G851" i="11" s="1"/>
  <c r="F851" i="11"/>
  <c r="L851" i="11"/>
  <c r="H851" i="11" a="1"/>
  <c r="H851" i="11" s="1"/>
  <c r="C850" i="11"/>
  <c r="D850" i="11"/>
  <c r="B851" i="11" l="1"/>
  <c r="E852" i="11" l="1"/>
  <c r="I852" i="11"/>
  <c r="G852" i="11" a="1"/>
  <c r="G852" i="11" s="1"/>
  <c r="L852" i="11"/>
  <c r="H852" i="11" a="1"/>
  <c r="H852" i="11" s="1"/>
  <c r="F852" i="11"/>
  <c r="D851" i="11"/>
  <c r="C851" i="11"/>
  <c r="B852" i="11" l="1"/>
  <c r="E853" i="11" l="1"/>
  <c r="I853" i="11"/>
  <c r="F853" i="11"/>
  <c r="G853" i="11" a="1"/>
  <c r="G853" i="11" s="1"/>
  <c r="L853" i="11"/>
  <c r="H853" i="11" a="1"/>
  <c r="H853" i="11" s="1"/>
  <c r="D852" i="11"/>
  <c r="C852" i="11"/>
  <c r="B853" i="11" l="1"/>
  <c r="E854" i="11" l="1"/>
  <c r="I854" i="11"/>
  <c r="G854" i="11" a="1"/>
  <c r="G854" i="11" s="1"/>
  <c r="L854" i="11"/>
  <c r="H854" i="11" a="1"/>
  <c r="H854" i="11" s="1"/>
  <c r="F854" i="11"/>
  <c r="C853" i="11"/>
  <c r="D853" i="11"/>
  <c r="B854" i="11" l="1"/>
  <c r="H855" i="11" l="1" a="1"/>
  <c r="H855" i="11" s="1"/>
  <c r="L855" i="11"/>
  <c r="E855" i="11"/>
  <c r="I855" i="11"/>
  <c r="F855" i="11"/>
  <c r="G855" i="11" a="1"/>
  <c r="G855" i="11" s="1"/>
  <c r="D854" i="11"/>
  <c r="C854" i="11"/>
  <c r="B855" i="11" l="1"/>
  <c r="H856" i="11" l="1" a="1"/>
  <c r="H856" i="11" s="1"/>
  <c r="L856" i="11"/>
  <c r="E856" i="11"/>
  <c r="I856" i="11"/>
  <c r="F856" i="11"/>
  <c r="G856" i="11" a="1"/>
  <c r="G856" i="11" s="1"/>
  <c r="D855" i="11"/>
  <c r="C855" i="11"/>
  <c r="B856" i="11" l="1"/>
  <c r="H857" i="11" l="1" a="1"/>
  <c r="H857" i="11" s="1"/>
  <c r="L857" i="11"/>
  <c r="E857" i="11"/>
  <c r="I857" i="11"/>
  <c r="F857" i="11"/>
  <c r="G857" i="11" a="1"/>
  <c r="G857" i="11" s="1"/>
  <c r="D856" i="11"/>
  <c r="C856" i="11"/>
  <c r="B857" i="11" l="1"/>
  <c r="H858" i="11" l="1" a="1"/>
  <c r="H858" i="11" s="1"/>
  <c r="L858" i="11"/>
  <c r="E858" i="11"/>
  <c r="I858" i="11"/>
  <c r="F858" i="11"/>
  <c r="G858" i="11" a="1"/>
  <c r="G858" i="11" s="1"/>
  <c r="D857" i="11"/>
  <c r="C857" i="11"/>
  <c r="B858" i="11" l="1"/>
  <c r="H859" i="11" l="1" a="1"/>
  <c r="H859" i="11" s="1"/>
  <c r="L859" i="11"/>
  <c r="E859" i="11"/>
  <c r="I859" i="11"/>
  <c r="F859" i="11"/>
  <c r="G859" i="11" a="1"/>
  <c r="G859" i="11" s="1"/>
  <c r="C858" i="11"/>
  <c r="D858" i="11"/>
  <c r="B859" i="11" l="1"/>
  <c r="H860" i="11" l="1" a="1"/>
  <c r="H860" i="11" s="1"/>
  <c r="L860" i="11"/>
  <c r="E860" i="11"/>
  <c r="I860" i="11"/>
  <c r="F860" i="11"/>
  <c r="G860" i="11" a="1"/>
  <c r="G860" i="11" s="1"/>
  <c r="C859" i="11"/>
  <c r="D859" i="11"/>
  <c r="B860" i="11" l="1"/>
  <c r="H861" i="11" l="1" a="1"/>
  <c r="H861" i="11" s="1"/>
  <c r="L861" i="11"/>
  <c r="E861" i="11"/>
  <c r="I861" i="11"/>
  <c r="F861" i="11"/>
  <c r="G861" i="11" a="1"/>
  <c r="G861" i="11" s="1"/>
  <c r="D860" i="11"/>
  <c r="C860" i="11"/>
  <c r="B861" i="11" l="1"/>
  <c r="H862" i="11" l="1" a="1"/>
  <c r="H862" i="11" s="1"/>
  <c r="L862" i="11"/>
  <c r="E862" i="11"/>
  <c r="I862" i="11"/>
  <c r="F862" i="11"/>
  <c r="G862" i="11" a="1"/>
  <c r="G862" i="11" s="1"/>
  <c r="C861" i="11"/>
  <c r="D861" i="11"/>
  <c r="B862" i="11" l="1"/>
  <c r="H863" i="11" l="1" a="1"/>
  <c r="H863" i="11" s="1"/>
  <c r="L863" i="11"/>
  <c r="E863" i="11"/>
  <c r="I863" i="11"/>
  <c r="F863" i="11"/>
  <c r="G863" i="11" a="1"/>
  <c r="G863" i="11" s="1"/>
  <c r="C862" i="11"/>
  <c r="D862" i="11"/>
  <c r="B863" i="11" l="1"/>
  <c r="H864" i="11" l="1" a="1"/>
  <c r="H864" i="11" s="1"/>
  <c r="L864" i="11"/>
  <c r="E864" i="11"/>
  <c r="I864" i="11"/>
  <c r="F864" i="11"/>
  <c r="G864" i="11" a="1"/>
  <c r="G864" i="11" s="1"/>
  <c r="D863" i="11"/>
  <c r="C863" i="11"/>
  <c r="B864" i="11" l="1"/>
  <c r="H865" i="11" l="1" a="1"/>
  <c r="H865" i="11" s="1"/>
  <c r="L865" i="11"/>
  <c r="E865" i="11"/>
  <c r="I865" i="11"/>
  <c r="F865" i="11"/>
  <c r="G865" i="11" a="1"/>
  <c r="G865" i="11" s="1"/>
  <c r="C864" i="11"/>
  <c r="D864" i="11"/>
  <c r="B865" i="11" l="1"/>
  <c r="H866" i="11" l="1" a="1"/>
  <c r="H866" i="11" s="1"/>
  <c r="L866" i="11"/>
  <c r="E866" i="11"/>
  <c r="I866" i="11"/>
  <c r="F866" i="11"/>
  <c r="G866" i="11" a="1"/>
  <c r="G866" i="11" s="1"/>
  <c r="C865" i="11"/>
  <c r="D865" i="11"/>
  <c r="B866" i="11" l="1"/>
  <c r="H867" i="11" l="1" a="1"/>
  <c r="H867" i="11" s="1"/>
  <c r="L867" i="11"/>
  <c r="E867" i="11"/>
  <c r="I867" i="11"/>
  <c r="F867" i="11"/>
  <c r="G867" i="11" a="1"/>
  <c r="G867" i="11" s="1"/>
  <c r="D866" i="11"/>
  <c r="C866" i="11"/>
  <c r="B867" i="11" l="1"/>
  <c r="H868" i="11" l="1" a="1"/>
  <c r="H868" i="11" s="1"/>
  <c r="L868" i="11"/>
  <c r="E868" i="11"/>
  <c r="I868" i="11"/>
  <c r="F868" i="11"/>
  <c r="G868" i="11" a="1"/>
  <c r="G868" i="11" s="1"/>
  <c r="D867" i="11"/>
  <c r="C867" i="11"/>
  <c r="B868" i="11" l="1"/>
  <c r="H869" i="11" l="1" a="1"/>
  <c r="H869" i="11" s="1"/>
  <c r="L869" i="11"/>
  <c r="E869" i="11"/>
  <c r="I869" i="11"/>
  <c r="F869" i="11"/>
  <c r="G869" i="11" a="1"/>
  <c r="G869" i="11" s="1"/>
  <c r="D868" i="11"/>
  <c r="C868" i="11"/>
  <c r="B869" i="11" l="1"/>
  <c r="H870" i="11" l="1" a="1"/>
  <c r="H870" i="11" s="1"/>
  <c r="L870" i="11"/>
  <c r="E870" i="11"/>
  <c r="I870" i="11"/>
  <c r="F870" i="11"/>
  <c r="G870" i="11" a="1"/>
  <c r="G870" i="11" s="1"/>
  <c r="D869" i="11"/>
  <c r="C869" i="11"/>
  <c r="B870" i="11" l="1"/>
  <c r="H871" i="11" l="1" a="1"/>
  <c r="H871" i="11" s="1"/>
  <c r="L871" i="11"/>
  <c r="E871" i="11"/>
  <c r="I871" i="11"/>
  <c r="F871" i="11"/>
  <c r="G871" i="11" a="1"/>
  <c r="G871" i="11" s="1"/>
  <c r="C870" i="11"/>
  <c r="D870" i="11"/>
  <c r="B871" i="11" l="1"/>
  <c r="H872" i="11" l="1" a="1"/>
  <c r="H872" i="11" s="1"/>
  <c r="L872" i="11"/>
  <c r="E872" i="11"/>
  <c r="I872" i="11"/>
  <c r="F872" i="11"/>
  <c r="G872" i="11" a="1"/>
  <c r="G872" i="11" s="1"/>
  <c r="D871" i="11"/>
  <c r="C871" i="11"/>
  <c r="B872" i="11" l="1"/>
  <c r="H873" i="11" l="1" a="1"/>
  <c r="H873" i="11" s="1"/>
  <c r="L873" i="11"/>
  <c r="E873" i="11"/>
  <c r="I873" i="11"/>
  <c r="F873" i="11"/>
  <c r="G873" i="11" a="1"/>
  <c r="G873" i="11" s="1"/>
  <c r="D872" i="11"/>
  <c r="C872" i="11"/>
  <c r="B873" i="11" l="1"/>
  <c r="H874" i="11" l="1" a="1"/>
  <c r="H874" i="11" s="1"/>
  <c r="L874" i="11"/>
  <c r="E874" i="11"/>
  <c r="I874" i="11"/>
  <c r="F874" i="11"/>
  <c r="G874" i="11" a="1"/>
  <c r="G874" i="11" s="1"/>
  <c r="C873" i="11"/>
  <c r="D873" i="11"/>
  <c r="B874" i="11" l="1"/>
  <c r="H875" i="11" l="1" a="1"/>
  <c r="H875" i="11" s="1"/>
  <c r="L875" i="11"/>
  <c r="E875" i="11"/>
  <c r="I875" i="11"/>
  <c r="F875" i="11"/>
  <c r="G875" i="11" a="1"/>
  <c r="G875" i="11" s="1"/>
  <c r="C874" i="11"/>
  <c r="D874" i="11"/>
  <c r="B875" i="11" l="1"/>
  <c r="H876" i="11" l="1" a="1"/>
  <c r="H876" i="11" s="1"/>
  <c r="L876" i="11"/>
  <c r="E876" i="11"/>
  <c r="I876" i="11"/>
  <c r="F876" i="11"/>
  <c r="G876" i="11" a="1"/>
  <c r="G876" i="11" s="1"/>
  <c r="C875" i="11"/>
  <c r="D875" i="11"/>
  <c r="B876" i="11" l="1"/>
  <c r="H877" i="11" l="1" a="1"/>
  <c r="H877" i="11" s="1"/>
  <c r="L877" i="11"/>
  <c r="E877" i="11"/>
  <c r="I877" i="11"/>
  <c r="F877" i="11"/>
  <c r="G877" i="11" a="1"/>
  <c r="G877" i="11" s="1"/>
  <c r="C876" i="11"/>
  <c r="D876" i="11"/>
  <c r="B877" i="11" l="1"/>
  <c r="H878" i="11" l="1" a="1"/>
  <c r="H878" i="11" s="1"/>
  <c r="L878" i="11"/>
  <c r="E878" i="11"/>
  <c r="I878" i="11"/>
  <c r="F878" i="11"/>
  <c r="G878" i="11" a="1"/>
  <c r="G878" i="11" s="1"/>
  <c r="C877" i="11"/>
  <c r="D877" i="11"/>
  <c r="B878" i="11" l="1"/>
  <c r="H879" i="11" l="1" a="1"/>
  <c r="H879" i="11" s="1"/>
  <c r="L879" i="11"/>
  <c r="E879" i="11"/>
  <c r="I879" i="11"/>
  <c r="F879" i="11"/>
  <c r="G879" i="11" a="1"/>
  <c r="G879" i="11" s="1"/>
  <c r="D878" i="11"/>
  <c r="C878" i="11"/>
  <c r="B879" i="11" l="1"/>
  <c r="H880" i="11" l="1" a="1"/>
  <c r="H880" i="11" s="1"/>
  <c r="L880" i="11"/>
  <c r="E880" i="11"/>
  <c r="I880" i="11"/>
  <c r="F880" i="11"/>
  <c r="G880" i="11" a="1"/>
  <c r="G880" i="11" s="1"/>
  <c r="D879" i="11"/>
  <c r="C879" i="11"/>
  <c r="B880" i="11" l="1"/>
  <c r="H881" i="11" l="1" a="1"/>
  <c r="H881" i="11" s="1"/>
  <c r="L881" i="11"/>
  <c r="E881" i="11"/>
  <c r="I881" i="11"/>
  <c r="F881" i="11"/>
  <c r="G881" i="11" a="1"/>
  <c r="G881" i="11" s="1"/>
  <c r="C880" i="11"/>
  <c r="D880" i="11"/>
  <c r="B881" i="11" l="1"/>
  <c r="H882" i="11" l="1" a="1"/>
  <c r="H882" i="11" s="1"/>
  <c r="L882" i="11"/>
  <c r="E882" i="11"/>
  <c r="I882" i="11"/>
  <c r="F882" i="11"/>
  <c r="G882" i="11" a="1"/>
  <c r="G882" i="11" s="1"/>
  <c r="D881" i="11"/>
  <c r="C881" i="11"/>
  <c r="B882" i="11" l="1"/>
  <c r="H883" i="11" l="1" a="1"/>
  <c r="H883" i="11" s="1"/>
  <c r="L883" i="11"/>
  <c r="E883" i="11"/>
  <c r="I883" i="11"/>
  <c r="F883" i="11"/>
  <c r="G883" i="11" a="1"/>
  <c r="G883" i="11" s="1"/>
  <c r="C882" i="11"/>
  <c r="D882" i="11"/>
  <c r="B883" i="11" l="1"/>
  <c r="H884" i="11" l="1" a="1"/>
  <c r="H884" i="11" s="1"/>
  <c r="L884" i="11"/>
  <c r="E884" i="11"/>
  <c r="I884" i="11"/>
  <c r="F884" i="11"/>
  <c r="G884" i="11" a="1"/>
  <c r="G884" i="11" s="1"/>
  <c r="C883" i="11"/>
  <c r="D883" i="11"/>
  <c r="B884" i="11" l="1"/>
  <c r="H885" i="11" l="1" a="1"/>
  <c r="H885" i="11" s="1"/>
  <c r="L885" i="11"/>
  <c r="E885" i="11"/>
  <c r="I885" i="11"/>
  <c r="F885" i="11"/>
  <c r="G885" i="11" a="1"/>
  <c r="G885" i="11" s="1"/>
  <c r="D884" i="11"/>
  <c r="C884" i="11"/>
  <c r="B885" i="11" l="1"/>
  <c r="H886" i="11" l="1" a="1"/>
  <c r="H886" i="11" s="1"/>
  <c r="L886" i="11"/>
  <c r="E886" i="11"/>
  <c r="I886" i="11"/>
  <c r="F886" i="11"/>
  <c r="G886" i="11" a="1"/>
  <c r="G886" i="11" s="1"/>
  <c r="C885" i="11"/>
  <c r="D885" i="11"/>
  <c r="B886" i="11" l="1"/>
  <c r="H887" i="11" l="1" a="1"/>
  <c r="H887" i="11" s="1"/>
  <c r="L887" i="11"/>
  <c r="E887" i="11"/>
  <c r="I887" i="11"/>
  <c r="F887" i="11"/>
  <c r="G887" i="11" a="1"/>
  <c r="G887" i="11" s="1"/>
  <c r="C886" i="11"/>
  <c r="D886" i="11"/>
  <c r="B887" i="11" l="1"/>
  <c r="H888" i="11" l="1" a="1"/>
  <c r="H888" i="11" s="1"/>
  <c r="E888" i="11"/>
  <c r="I888" i="11"/>
  <c r="F888" i="11"/>
  <c r="L888" i="11"/>
  <c r="G888" i="11" a="1"/>
  <c r="G888" i="11" s="1"/>
  <c r="D887" i="11"/>
  <c r="C887" i="11"/>
  <c r="B888" i="11" l="1"/>
  <c r="E889" i="11" l="1"/>
  <c r="I889" i="11"/>
  <c r="F889" i="11"/>
  <c r="L889" i="11"/>
  <c r="G889" i="11" a="1"/>
  <c r="G889" i="11" s="1"/>
  <c r="H889" i="11" a="1"/>
  <c r="H889" i="11" s="1"/>
  <c r="C888" i="11"/>
  <c r="D888" i="11"/>
  <c r="B889" i="11" l="1"/>
  <c r="E890" i="11" l="1"/>
  <c r="I890" i="11"/>
  <c r="F890" i="11"/>
  <c r="L890" i="11"/>
  <c r="G890" i="11" a="1"/>
  <c r="G890" i="11" s="1"/>
  <c r="H890" i="11" a="1"/>
  <c r="H890" i="11" s="1"/>
  <c r="C889" i="11"/>
  <c r="D889" i="11"/>
  <c r="B890" i="11" l="1"/>
  <c r="F891" i="11" l="1"/>
  <c r="H891" i="11" a="1"/>
  <c r="H891" i="11" s="1"/>
  <c r="I891" i="11"/>
  <c r="E891" i="11"/>
  <c r="G891" i="11" a="1"/>
  <c r="G891" i="11" s="1"/>
  <c r="L891" i="11"/>
  <c r="D890" i="11"/>
  <c r="C890" i="11"/>
  <c r="B891" i="11" l="1"/>
  <c r="F892" i="11" l="1"/>
  <c r="E892" i="11"/>
  <c r="G892" i="11" a="1"/>
  <c r="G892" i="11" s="1"/>
  <c r="L892" i="11"/>
  <c r="H892" i="11" a="1"/>
  <c r="H892" i="11" s="1"/>
  <c r="I892" i="11"/>
  <c r="D891" i="11"/>
  <c r="C891" i="11"/>
  <c r="B892" i="11" l="1"/>
  <c r="F893" i="11" l="1"/>
  <c r="H893" i="11" a="1"/>
  <c r="H893" i="11" s="1"/>
  <c r="I893" i="11"/>
  <c r="E893" i="11"/>
  <c r="G893" i="11" a="1"/>
  <c r="G893" i="11" s="1"/>
  <c r="L893" i="11"/>
  <c r="D892" i="11"/>
  <c r="C892" i="11"/>
  <c r="B893" i="11" l="1"/>
  <c r="F894" i="11" l="1"/>
  <c r="E894" i="11"/>
  <c r="G894" i="11" a="1"/>
  <c r="G894" i="11" s="1"/>
  <c r="L894" i="11"/>
  <c r="H894" i="11" a="1"/>
  <c r="H894" i="11" s="1"/>
  <c r="I894" i="11"/>
  <c r="D893" i="11"/>
  <c r="C893" i="11"/>
  <c r="B894" i="11" l="1"/>
  <c r="F895" i="11" l="1"/>
  <c r="H895" i="11" a="1"/>
  <c r="H895" i="11" s="1"/>
  <c r="I895" i="11"/>
  <c r="E895" i="11"/>
  <c r="G895" i="11" a="1"/>
  <c r="G895" i="11" s="1"/>
  <c r="L895" i="11"/>
  <c r="C894" i="11"/>
  <c r="D894" i="11"/>
  <c r="B895" i="11" l="1"/>
  <c r="F896" i="11" l="1"/>
  <c r="E896" i="11"/>
  <c r="G896" i="11" a="1"/>
  <c r="G896" i="11" s="1"/>
  <c r="L896" i="11"/>
  <c r="H896" i="11" a="1"/>
  <c r="H896" i="11" s="1"/>
  <c r="I896" i="11"/>
  <c r="C895" i="11"/>
  <c r="D895" i="11"/>
  <c r="B896" i="11" l="1"/>
  <c r="F897" i="11" l="1"/>
  <c r="H897" i="11" a="1"/>
  <c r="H897" i="11" s="1"/>
  <c r="I897" i="11"/>
  <c r="E897" i="11"/>
  <c r="G897" i="11" a="1"/>
  <c r="G897" i="11" s="1"/>
  <c r="L897" i="11"/>
  <c r="C896" i="11"/>
  <c r="D896" i="11"/>
  <c r="B897" i="11" l="1"/>
  <c r="F898" i="11" l="1"/>
  <c r="E898" i="11"/>
  <c r="G898" i="11" a="1"/>
  <c r="G898" i="11" s="1"/>
  <c r="L898" i="11"/>
  <c r="H898" i="11" a="1"/>
  <c r="H898" i="11" s="1"/>
  <c r="I898" i="11"/>
  <c r="D897" i="11"/>
  <c r="C897" i="11"/>
  <c r="B898" i="11" l="1"/>
  <c r="F899" i="11" l="1"/>
  <c r="H899" i="11" a="1"/>
  <c r="H899" i="11" s="1"/>
  <c r="I899" i="11"/>
  <c r="E899" i="11"/>
  <c r="G899" i="11" a="1"/>
  <c r="G899" i="11" s="1"/>
  <c r="L899" i="11"/>
  <c r="D898" i="11"/>
  <c r="C898" i="11"/>
  <c r="B899" i="11" l="1"/>
  <c r="F900" i="11" l="1"/>
  <c r="E900" i="11"/>
  <c r="G900" i="11" a="1"/>
  <c r="G900" i="11" s="1"/>
  <c r="L900" i="11"/>
  <c r="I900" i="11"/>
  <c r="H900" i="11" a="1"/>
  <c r="H900" i="11" s="1"/>
  <c r="D899" i="11"/>
  <c r="C899" i="11"/>
  <c r="B900" i="11" l="1"/>
  <c r="F901" i="11" l="1"/>
  <c r="H901" i="11" a="1"/>
  <c r="H901" i="11" s="1"/>
  <c r="I901" i="11"/>
  <c r="G901" i="11" a="1"/>
  <c r="G901" i="11" s="1"/>
  <c r="L901" i="11"/>
  <c r="E901" i="11"/>
  <c r="D900" i="11"/>
  <c r="C900" i="11"/>
  <c r="B901" i="11" l="1"/>
  <c r="F902" i="11" l="1"/>
  <c r="E902" i="11"/>
  <c r="G902" i="11" a="1"/>
  <c r="G902" i="11" s="1"/>
  <c r="L902" i="11"/>
  <c r="I902" i="11"/>
  <c r="H902" i="11" a="1"/>
  <c r="H902" i="11" s="1"/>
  <c r="C901" i="11"/>
  <c r="D901" i="11"/>
  <c r="B902" i="11" l="1"/>
  <c r="F903" i="11" l="1"/>
  <c r="H903" i="11" a="1"/>
  <c r="H903" i="11" s="1"/>
  <c r="I903" i="11"/>
  <c r="G903" i="11" a="1"/>
  <c r="G903" i="11" s="1"/>
  <c r="L903" i="11"/>
  <c r="E903" i="11"/>
  <c r="C902" i="11"/>
  <c r="D902" i="11"/>
  <c r="B903" i="11" l="1"/>
  <c r="F904" i="11" l="1"/>
  <c r="E904" i="11"/>
  <c r="G904" i="11" a="1"/>
  <c r="G904" i="11" s="1"/>
  <c r="L904" i="11"/>
  <c r="I904" i="11"/>
  <c r="H904" i="11" a="1"/>
  <c r="H904" i="11" s="1"/>
  <c r="C903" i="11"/>
  <c r="D903" i="11"/>
  <c r="B904" i="11" l="1"/>
  <c r="F905" i="11" l="1"/>
  <c r="H905" i="11" a="1"/>
  <c r="H905" i="11" s="1"/>
  <c r="I905" i="11"/>
  <c r="G905" i="11" a="1"/>
  <c r="G905" i="11" s="1"/>
  <c r="L905" i="11"/>
  <c r="E905" i="11"/>
  <c r="D904" i="11"/>
  <c r="C904" i="11"/>
  <c r="B905" i="11" l="1"/>
  <c r="F906" i="11" l="1"/>
  <c r="E906" i="11"/>
  <c r="G906" i="11" a="1"/>
  <c r="G906" i="11" s="1"/>
  <c r="L906" i="11"/>
  <c r="I906" i="11"/>
  <c r="H906" i="11" a="1"/>
  <c r="H906" i="11" s="1"/>
  <c r="D905" i="11"/>
  <c r="C905" i="11"/>
  <c r="B906" i="11" l="1"/>
  <c r="F907" i="11" l="1"/>
  <c r="H907" i="11" a="1"/>
  <c r="H907" i="11" s="1"/>
  <c r="I907" i="11"/>
  <c r="G907" i="11" a="1"/>
  <c r="G907" i="11" s="1"/>
  <c r="L907" i="11"/>
  <c r="E907" i="11"/>
  <c r="D906" i="11"/>
  <c r="C906" i="11"/>
  <c r="B907" i="11" l="1"/>
  <c r="F908" i="11" l="1"/>
  <c r="E908" i="11"/>
  <c r="G908" i="11" a="1"/>
  <c r="G908" i="11" s="1"/>
  <c r="L908" i="11"/>
  <c r="I908" i="11"/>
  <c r="H908" i="11" a="1"/>
  <c r="H908" i="11" s="1"/>
  <c r="C907" i="11"/>
  <c r="D907" i="11"/>
  <c r="B908" i="11" l="1"/>
  <c r="G909" i="11" l="1" a="1"/>
  <c r="G909" i="11" s="1"/>
  <c r="F909" i="11"/>
  <c r="L909" i="11"/>
  <c r="E909" i="11"/>
  <c r="H909" i="11" a="1"/>
  <c r="H909" i="11" s="1"/>
  <c r="I909" i="11"/>
  <c r="C908" i="11"/>
  <c r="D908" i="11"/>
  <c r="B909" i="11" l="1"/>
  <c r="G910" i="11" l="1" a="1"/>
  <c r="G910" i="11" s="1"/>
  <c r="F910" i="11"/>
  <c r="L910" i="11"/>
  <c r="E910" i="11"/>
  <c r="H910" i="11" a="1"/>
  <c r="H910" i="11" s="1"/>
  <c r="I910" i="11"/>
  <c r="D909" i="11"/>
  <c r="C909" i="11"/>
  <c r="B910" i="11" l="1"/>
  <c r="G911" i="11" l="1" a="1"/>
  <c r="G911" i="11" s="1"/>
  <c r="F911" i="11"/>
  <c r="L911" i="11"/>
  <c r="E911" i="11"/>
  <c r="H911" i="11" a="1"/>
  <c r="H911" i="11" s="1"/>
  <c r="I911" i="11"/>
  <c r="D910" i="11"/>
  <c r="C910" i="11"/>
  <c r="B911" i="11" l="1"/>
  <c r="G912" i="11" l="1" a="1"/>
  <c r="G912" i="11" s="1"/>
  <c r="F912" i="11"/>
  <c r="L912" i="11"/>
  <c r="E912" i="11"/>
  <c r="H912" i="11" a="1"/>
  <c r="H912" i="11" s="1"/>
  <c r="I912" i="11"/>
  <c r="C911" i="11"/>
  <c r="D911" i="11"/>
  <c r="B912" i="11" l="1"/>
  <c r="G913" i="11" l="1" a="1"/>
  <c r="G913" i="11" s="1"/>
  <c r="F913" i="11"/>
  <c r="L913" i="11"/>
  <c r="E913" i="11"/>
  <c r="H913" i="11" a="1"/>
  <c r="H913" i="11" s="1"/>
  <c r="I913" i="11"/>
  <c r="D912" i="11"/>
  <c r="C912" i="11"/>
  <c r="B913" i="11" l="1"/>
  <c r="G914" i="11" l="1" a="1"/>
  <c r="G914" i="11" s="1"/>
  <c r="F914" i="11"/>
  <c r="E914" i="11"/>
  <c r="L914" i="11"/>
  <c r="H914" i="11" a="1"/>
  <c r="H914" i="11" s="1"/>
  <c r="I914" i="11"/>
  <c r="D913" i="11"/>
  <c r="C913" i="11"/>
  <c r="B914" i="11" l="1"/>
  <c r="F915" i="11" l="1"/>
  <c r="H915" i="11" a="1"/>
  <c r="H915" i="11" s="1"/>
  <c r="I915" i="11"/>
  <c r="E915" i="11"/>
  <c r="G915" i="11" a="1"/>
  <c r="G915" i="11" s="1"/>
  <c r="L915" i="11"/>
  <c r="C914" i="11"/>
  <c r="D914" i="11"/>
  <c r="B915" i="11" l="1"/>
  <c r="F916" i="11" l="1"/>
  <c r="E916" i="11"/>
  <c r="G916" i="11" a="1"/>
  <c r="G916" i="11" s="1"/>
  <c r="L916" i="11"/>
  <c r="H916" i="11" a="1"/>
  <c r="H916" i="11" s="1"/>
  <c r="I916" i="11"/>
  <c r="C915" i="11"/>
  <c r="D915" i="11"/>
  <c r="B916" i="11" l="1"/>
  <c r="F917" i="11" l="1"/>
  <c r="H917" i="11" a="1"/>
  <c r="H917" i="11" s="1"/>
  <c r="I917" i="11"/>
  <c r="E917" i="11"/>
  <c r="G917" i="11" a="1"/>
  <c r="G917" i="11" s="1"/>
  <c r="L917" i="11"/>
  <c r="C916" i="11"/>
  <c r="D916" i="11"/>
  <c r="B917" i="11" l="1"/>
  <c r="F918" i="11" l="1"/>
  <c r="E918" i="11"/>
  <c r="G918" i="11" a="1"/>
  <c r="G918" i="11" s="1"/>
  <c r="L918" i="11"/>
  <c r="H918" i="11" a="1"/>
  <c r="H918" i="11" s="1"/>
  <c r="I918" i="11"/>
  <c r="C917" i="11"/>
  <c r="D917" i="11"/>
  <c r="B918" i="11" l="1"/>
  <c r="F919" i="11" l="1"/>
  <c r="H919" i="11" a="1"/>
  <c r="H919" i="11" s="1"/>
  <c r="I919" i="11"/>
  <c r="E919" i="11"/>
  <c r="G919" i="11" a="1"/>
  <c r="G919" i="11" s="1"/>
  <c r="L919" i="11"/>
  <c r="D918" i="11"/>
  <c r="C918" i="11"/>
  <c r="B919" i="11" l="1"/>
  <c r="F920" i="11" l="1"/>
  <c r="E920" i="11"/>
  <c r="G920" i="11" a="1"/>
  <c r="G920" i="11" s="1"/>
  <c r="L920" i="11"/>
  <c r="H920" i="11" a="1"/>
  <c r="H920" i="11" s="1"/>
  <c r="I920" i="11"/>
  <c r="D919" i="11"/>
  <c r="C919" i="11"/>
  <c r="B920" i="11" l="1"/>
  <c r="F921" i="11" l="1"/>
  <c r="H921" i="11" a="1"/>
  <c r="H921" i="11" s="1"/>
  <c r="I921" i="11"/>
  <c r="E921" i="11"/>
  <c r="G921" i="11" a="1"/>
  <c r="G921" i="11" s="1"/>
  <c r="L921" i="11"/>
  <c r="C920" i="11"/>
  <c r="D920" i="11"/>
  <c r="B921" i="11" l="1"/>
  <c r="F922" i="11" l="1"/>
  <c r="E922" i="11"/>
  <c r="G922" i="11" a="1"/>
  <c r="G922" i="11" s="1"/>
  <c r="L922" i="11"/>
  <c r="H922" i="11" a="1"/>
  <c r="H922" i="11" s="1"/>
  <c r="I922" i="11"/>
  <c r="D921" i="11"/>
  <c r="C921" i="11"/>
  <c r="B922" i="11" l="1"/>
  <c r="F923" i="11" l="1"/>
  <c r="H923" i="11" a="1"/>
  <c r="H923" i="11" s="1"/>
  <c r="I923" i="11"/>
  <c r="E923" i="11"/>
  <c r="G923" i="11" a="1"/>
  <c r="G923" i="11" s="1"/>
  <c r="L923" i="11"/>
  <c r="D922" i="11"/>
  <c r="C922" i="11"/>
  <c r="B923" i="11" l="1"/>
  <c r="F924" i="11" l="1"/>
  <c r="E924" i="11"/>
  <c r="G924" i="11" a="1"/>
  <c r="G924" i="11" s="1"/>
  <c r="L924" i="11"/>
  <c r="H924" i="11" a="1"/>
  <c r="H924" i="11" s="1"/>
  <c r="I924" i="11"/>
  <c r="D923" i="11"/>
  <c r="C923" i="11"/>
  <c r="B924" i="11" l="1"/>
  <c r="F925" i="11" l="1"/>
  <c r="H925" i="11" a="1"/>
  <c r="H925" i="11" s="1"/>
  <c r="I925" i="11"/>
  <c r="E925" i="11"/>
  <c r="G925" i="11" a="1"/>
  <c r="G925" i="11" s="1"/>
  <c r="L925" i="11"/>
  <c r="D924" i="11"/>
  <c r="C924" i="11"/>
  <c r="B925" i="11" l="1"/>
  <c r="F926" i="11" l="1"/>
  <c r="E926" i="11"/>
  <c r="G926" i="11" a="1"/>
  <c r="G926" i="11" s="1"/>
  <c r="L926" i="11"/>
  <c r="H926" i="11" a="1"/>
  <c r="H926" i="11" s="1"/>
  <c r="I926" i="11"/>
  <c r="D925" i="11"/>
  <c r="C925" i="11"/>
  <c r="B926" i="11" l="1"/>
  <c r="F927" i="11" l="1"/>
  <c r="H927" i="11" a="1"/>
  <c r="H927" i="11" s="1"/>
  <c r="I927" i="11"/>
  <c r="E927" i="11"/>
  <c r="G927" i="11" a="1"/>
  <c r="G927" i="11" s="1"/>
  <c r="L927" i="11"/>
  <c r="C926" i="11"/>
  <c r="D926" i="11"/>
  <c r="B927" i="11" l="1"/>
  <c r="F928" i="11" l="1"/>
  <c r="E928" i="11"/>
  <c r="G928" i="11" a="1"/>
  <c r="G928" i="11" s="1"/>
  <c r="L928" i="11"/>
  <c r="H928" i="11" a="1"/>
  <c r="H928" i="11" s="1"/>
  <c r="I928" i="11"/>
  <c r="D927" i="11"/>
  <c r="C927" i="11"/>
  <c r="B928" i="11" l="1"/>
  <c r="F929" i="11" l="1"/>
  <c r="H929" i="11" a="1"/>
  <c r="H929" i="11" s="1"/>
  <c r="I929" i="11"/>
  <c r="E929" i="11"/>
  <c r="G929" i="11" a="1"/>
  <c r="G929" i="11" s="1"/>
  <c r="L929" i="11"/>
  <c r="C928" i="11"/>
  <c r="D928" i="11"/>
  <c r="B929" i="11" l="1"/>
  <c r="F930" i="11" l="1"/>
  <c r="E930" i="11"/>
  <c r="G930" i="11" a="1"/>
  <c r="G930" i="11" s="1"/>
  <c r="L930" i="11"/>
  <c r="H930" i="11" a="1"/>
  <c r="H930" i="11" s="1"/>
  <c r="I930" i="11"/>
  <c r="D929" i="11"/>
  <c r="C929" i="11"/>
  <c r="B930" i="11" l="1"/>
  <c r="F931" i="11" l="1"/>
  <c r="H931" i="11" a="1"/>
  <c r="H931" i="11" s="1"/>
  <c r="I931" i="11"/>
  <c r="E931" i="11"/>
  <c r="G931" i="11" a="1"/>
  <c r="G931" i="11" s="1"/>
  <c r="L931" i="11"/>
  <c r="D930" i="11"/>
  <c r="C930" i="11"/>
  <c r="B931" i="11" l="1"/>
  <c r="F932" i="11" l="1"/>
  <c r="E932" i="11"/>
  <c r="G932" i="11" a="1"/>
  <c r="G932" i="11" s="1"/>
  <c r="L932" i="11"/>
  <c r="H932" i="11" a="1"/>
  <c r="H932" i="11" s="1"/>
  <c r="I932" i="11"/>
  <c r="D931" i="11"/>
  <c r="C931" i="11"/>
  <c r="B932" i="11" l="1"/>
  <c r="F933" i="11" l="1"/>
  <c r="H933" i="11" a="1"/>
  <c r="H933" i="11" s="1"/>
  <c r="I933" i="11"/>
  <c r="E933" i="11"/>
  <c r="G933" i="11" a="1"/>
  <c r="G933" i="11" s="1"/>
  <c r="L933" i="11"/>
  <c r="D932" i="11"/>
  <c r="C932" i="11"/>
  <c r="B933" i="11" l="1"/>
  <c r="F934" i="11" l="1"/>
  <c r="E934" i="11"/>
  <c r="G934" i="11" a="1"/>
  <c r="G934" i="11" s="1"/>
  <c r="L934" i="11"/>
  <c r="H934" i="11" a="1"/>
  <c r="H934" i="11" s="1"/>
  <c r="I934" i="11"/>
  <c r="C933" i="11"/>
  <c r="D933" i="11"/>
  <c r="B934" i="11" l="1"/>
  <c r="F935" i="11" l="1"/>
  <c r="H935" i="11" a="1"/>
  <c r="H935" i="11" s="1"/>
  <c r="I935" i="11"/>
  <c r="E935" i="11"/>
  <c r="G935" i="11" a="1"/>
  <c r="G935" i="11" s="1"/>
  <c r="L935" i="11"/>
  <c r="C934" i="11"/>
  <c r="D934" i="11"/>
  <c r="B935" i="11" l="1"/>
  <c r="F936" i="11" l="1"/>
  <c r="E936" i="11"/>
  <c r="G936" i="11" a="1"/>
  <c r="G936" i="11" s="1"/>
  <c r="L936" i="11"/>
  <c r="H936" i="11" a="1"/>
  <c r="H936" i="11" s="1"/>
  <c r="I936" i="11"/>
  <c r="D935" i="11"/>
  <c r="C935" i="11"/>
  <c r="B936" i="11" l="1"/>
  <c r="F937" i="11" l="1"/>
  <c r="H937" i="11" a="1"/>
  <c r="H937" i="11" s="1"/>
  <c r="I937" i="11"/>
  <c r="E937" i="11"/>
  <c r="G937" i="11" a="1"/>
  <c r="G937" i="11" s="1"/>
  <c r="L937" i="11"/>
  <c r="D936" i="11"/>
  <c r="C936" i="11"/>
  <c r="B937" i="11" l="1"/>
  <c r="F938" i="11" l="1"/>
  <c r="E938" i="11"/>
  <c r="G938" i="11" a="1"/>
  <c r="G938" i="11" s="1"/>
  <c r="L938" i="11"/>
  <c r="H938" i="11" a="1"/>
  <c r="H938" i="11" s="1"/>
  <c r="I938" i="11"/>
  <c r="C937" i="11"/>
  <c r="D937" i="11"/>
  <c r="B938" i="11" l="1"/>
  <c r="F939" i="11" l="1"/>
  <c r="H939" i="11" a="1"/>
  <c r="H939" i="11" s="1"/>
  <c r="I939" i="11"/>
  <c r="E939" i="11"/>
  <c r="G939" i="11" a="1"/>
  <c r="G939" i="11" s="1"/>
  <c r="L939" i="11"/>
  <c r="D938" i="11"/>
  <c r="C938" i="11"/>
  <c r="B939" i="11" l="1"/>
  <c r="F940" i="11" l="1"/>
  <c r="E940" i="11"/>
  <c r="G940" i="11" a="1"/>
  <c r="G940" i="11" s="1"/>
  <c r="L940" i="11"/>
  <c r="H940" i="11" a="1"/>
  <c r="H940" i="11" s="1"/>
  <c r="I940" i="11"/>
  <c r="C939" i="11"/>
  <c r="D939" i="11"/>
  <c r="B940" i="11" l="1"/>
  <c r="F941" i="11" l="1"/>
  <c r="H941" i="11" a="1"/>
  <c r="H941" i="11" s="1"/>
  <c r="I941" i="11"/>
  <c r="E941" i="11"/>
  <c r="G941" i="11" a="1"/>
  <c r="G941" i="11" s="1"/>
  <c r="L941" i="11"/>
  <c r="D940" i="11"/>
  <c r="C940" i="11"/>
  <c r="B941" i="11" l="1"/>
  <c r="F942" i="11" l="1"/>
  <c r="E942" i="11"/>
  <c r="G942" i="11" a="1"/>
  <c r="G942" i="11" s="1"/>
  <c r="L942" i="11"/>
  <c r="H942" i="11" a="1"/>
  <c r="H942" i="11" s="1"/>
  <c r="I942" i="11"/>
  <c r="D941" i="11"/>
  <c r="C941" i="11"/>
  <c r="B942" i="11" l="1"/>
  <c r="F943" i="11" l="1"/>
  <c r="H943" i="11" a="1"/>
  <c r="H943" i="11" s="1"/>
  <c r="I943" i="11"/>
  <c r="E943" i="11"/>
  <c r="G943" i="11" a="1"/>
  <c r="G943" i="11" s="1"/>
  <c r="L943" i="11"/>
  <c r="D942" i="11"/>
  <c r="C942" i="11"/>
  <c r="B943" i="11" l="1"/>
  <c r="F944" i="11" l="1"/>
  <c r="E944" i="11"/>
  <c r="G944" i="11" a="1"/>
  <c r="G944" i="11" s="1"/>
  <c r="L944" i="11"/>
  <c r="H944" i="11" a="1"/>
  <c r="H944" i="11" s="1"/>
  <c r="I944" i="11"/>
  <c r="D943" i="11"/>
  <c r="C943" i="11"/>
  <c r="B944" i="11" l="1"/>
  <c r="F945" i="11" l="1"/>
  <c r="H945" i="11" a="1"/>
  <c r="H945" i="11" s="1"/>
  <c r="I945" i="11"/>
  <c r="E945" i="11"/>
  <c r="G945" i="11" a="1"/>
  <c r="G945" i="11" s="1"/>
  <c r="L945" i="11"/>
  <c r="D944" i="11"/>
  <c r="C944" i="11"/>
  <c r="B945" i="11" l="1"/>
  <c r="F946" i="11" l="1"/>
  <c r="E946" i="11"/>
  <c r="G946" i="11" a="1"/>
  <c r="G946" i="11" s="1"/>
  <c r="L946" i="11"/>
  <c r="H946" i="11" a="1"/>
  <c r="H946" i="11" s="1"/>
  <c r="I946" i="11"/>
  <c r="C945" i="11"/>
  <c r="D945" i="11"/>
  <c r="B946" i="11" l="1"/>
  <c r="F947" i="11" l="1"/>
  <c r="H947" i="11" a="1"/>
  <c r="H947" i="11" s="1"/>
  <c r="I947" i="11"/>
  <c r="E947" i="11"/>
  <c r="G947" i="11" a="1"/>
  <c r="G947" i="11" s="1"/>
  <c r="L947" i="11"/>
  <c r="C946" i="11"/>
  <c r="D946" i="11"/>
  <c r="B947" i="11" l="1"/>
  <c r="F948" i="11" l="1"/>
  <c r="E948" i="11"/>
  <c r="G948" i="11" a="1"/>
  <c r="G948" i="11" s="1"/>
  <c r="L948" i="11"/>
  <c r="H948" i="11" a="1"/>
  <c r="H948" i="11" s="1"/>
  <c r="I948" i="11"/>
  <c r="C947" i="11"/>
  <c r="D947" i="11"/>
  <c r="B948" i="11" l="1"/>
  <c r="F949" i="11" l="1"/>
  <c r="H949" i="11" a="1"/>
  <c r="H949" i="11" s="1"/>
  <c r="I949" i="11"/>
  <c r="E949" i="11"/>
  <c r="G949" i="11" a="1"/>
  <c r="G949" i="11" s="1"/>
  <c r="L949" i="11"/>
  <c r="D948" i="11"/>
  <c r="C948" i="11"/>
  <c r="B949" i="11" l="1"/>
  <c r="F950" i="11" l="1"/>
  <c r="E950" i="11"/>
  <c r="G950" i="11" a="1"/>
  <c r="G950" i="11" s="1"/>
  <c r="L950" i="11"/>
  <c r="H950" i="11" a="1"/>
  <c r="H950" i="11" s="1"/>
  <c r="I950" i="11"/>
  <c r="D949" i="11"/>
  <c r="C949" i="11"/>
  <c r="B950" i="11" l="1"/>
  <c r="F951" i="11" l="1"/>
  <c r="H951" i="11" a="1"/>
  <c r="H951" i="11" s="1"/>
  <c r="I951" i="11"/>
  <c r="E951" i="11"/>
  <c r="G951" i="11" a="1"/>
  <c r="G951" i="11" s="1"/>
  <c r="L951" i="11"/>
  <c r="D950" i="11"/>
  <c r="C950" i="11"/>
  <c r="B951" i="11" l="1"/>
  <c r="F952" i="11" l="1"/>
  <c r="E952" i="11"/>
  <c r="G952" i="11" a="1"/>
  <c r="G952" i="11" s="1"/>
  <c r="L952" i="11"/>
  <c r="H952" i="11" a="1"/>
  <c r="H952" i="11" s="1"/>
  <c r="I952" i="11"/>
  <c r="D951" i="11"/>
  <c r="C951" i="11"/>
  <c r="B952" i="11" l="1"/>
  <c r="F953" i="11" l="1"/>
  <c r="H953" i="11" a="1"/>
  <c r="H953" i="11" s="1"/>
  <c r="I953" i="11"/>
  <c r="E953" i="11"/>
  <c r="G953" i="11" a="1"/>
  <c r="G953" i="11" s="1"/>
  <c r="L953" i="11"/>
  <c r="D952" i="11"/>
  <c r="C952" i="11"/>
  <c r="B953" i="11" l="1"/>
  <c r="F954" i="11" l="1"/>
  <c r="E954" i="11"/>
  <c r="G954" i="11" a="1"/>
  <c r="G954" i="11" s="1"/>
  <c r="L954" i="11"/>
  <c r="H954" i="11" a="1"/>
  <c r="H954" i="11" s="1"/>
  <c r="I954" i="11"/>
  <c r="D953" i="11"/>
  <c r="C953" i="11"/>
  <c r="B954" i="11" l="1"/>
  <c r="F955" i="11" l="1"/>
  <c r="H955" i="11" a="1"/>
  <c r="H955" i="11" s="1"/>
  <c r="I955" i="11"/>
  <c r="E955" i="11"/>
  <c r="G955" i="11" a="1"/>
  <c r="G955" i="11" s="1"/>
  <c r="L955" i="11"/>
  <c r="D954" i="11"/>
  <c r="C954" i="11"/>
  <c r="B955" i="11" l="1"/>
  <c r="F956" i="11" l="1"/>
  <c r="E956" i="11"/>
  <c r="G956" i="11" a="1"/>
  <c r="G956" i="11" s="1"/>
  <c r="L956" i="11"/>
  <c r="H956" i="11" a="1"/>
  <c r="H956" i="11" s="1"/>
  <c r="I956" i="11"/>
  <c r="D955" i="11"/>
  <c r="C955" i="11"/>
  <c r="B956" i="11" l="1"/>
  <c r="F957" i="11" l="1"/>
  <c r="H957" i="11" a="1"/>
  <c r="H957" i="11" s="1"/>
  <c r="I957" i="11"/>
  <c r="E957" i="11"/>
  <c r="G957" i="11" a="1"/>
  <c r="G957" i="11" s="1"/>
  <c r="L957" i="11"/>
  <c r="D956" i="11"/>
  <c r="C956" i="11"/>
  <c r="B957" i="11" l="1"/>
  <c r="F958" i="11" l="1"/>
  <c r="E958" i="11"/>
  <c r="G958" i="11" a="1"/>
  <c r="G958" i="11" s="1"/>
  <c r="L958" i="11"/>
  <c r="H958" i="11" a="1"/>
  <c r="H958" i="11" s="1"/>
  <c r="I958" i="11"/>
  <c r="D957" i="11"/>
  <c r="C957" i="11"/>
  <c r="B958" i="11" l="1"/>
  <c r="F959" i="11" l="1"/>
  <c r="H959" i="11" a="1"/>
  <c r="H959" i="11" s="1"/>
  <c r="L959" i="11"/>
  <c r="I959" i="11"/>
  <c r="E959" i="11"/>
  <c r="G959" i="11" a="1"/>
  <c r="G959" i="11" s="1"/>
  <c r="D958" i="11"/>
  <c r="C958" i="11"/>
  <c r="B959" i="11" l="1"/>
  <c r="H960" i="11" l="1" a="1"/>
  <c r="H960" i="11" s="1"/>
  <c r="L960" i="11"/>
  <c r="E960" i="11"/>
  <c r="I960" i="11"/>
  <c r="F960" i="11"/>
  <c r="G960" i="11" a="1"/>
  <c r="G960" i="11" s="1"/>
  <c r="D959" i="11"/>
  <c r="C959" i="11"/>
  <c r="B960" i="11" l="1"/>
  <c r="H961" i="11" l="1" a="1"/>
  <c r="H961" i="11" s="1"/>
  <c r="L961" i="11"/>
  <c r="E961" i="11"/>
  <c r="I961" i="11"/>
  <c r="F961" i="11"/>
  <c r="G961" i="11" a="1"/>
  <c r="G961" i="11" s="1"/>
  <c r="C960" i="11"/>
  <c r="D960" i="11"/>
  <c r="B961" i="11" l="1"/>
  <c r="H962" i="11" l="1" a="1"/>
  <c r="H962" i="11" s="1"/>
  <c r="L962" i="11"/>
  <c r="E962" i="11"/>
  <c r="I962" i="11"/>
  <c r="F962" i="11"/>
  <c r="G962" i="11" a="1"/>
  <c r="G962" i="11" s="1"/>
  <c r="D961" i="11"/>
  <c r="C961" i="11"/>
  <c r="B962" i="11" l="1"/>
  <c r="H963" i="11" l="1" a="1"/>
  <c r="H963" i="11" s="1"/>
  <c r="L963" i="11"/>
  <c r="E963" i="11"/>
  <c r="I963" i="11"/>
  <c r="F963" i="11"/>
  <c r="G963" i="11" a="1"/>
  <c r="G963" i="11" s="1"/>
  <c r="C962" i="11"/>
  <c r="D962" i="11"/>
  <c r="B963" i="11" l="1"/>
  <c r="H964" i="11" l="1" a="1"/>
  <c r="H964" i="11" s="1"/>
  <c r="L964" i="11"/>
  <c r="E964" i="11"/>
  <c r="I964" i="11"/>
  <c r="F964" i="11"/>
  <c r="G964" i="11" a="1"/>
  <c r="G964" i="11" s="1"/>
  <c r="C963" i="11"/>
  <c r="D963" i="11"/>
  <c r="B964" i="11" l="1"/>
  <c r="H965" i="11" l="1" a="1"/>
  <c r="H965" i="11" s="1"/>
  <c r="L965" i="11"/>
  <c r="E965" i="11"/>
  <c r="I965" i="11"/>
  <c r="F965" i="11"/>
  <c r="G965" i="11" a="1"/>
  <c r="G965" i="11" s="1"/>
  <c r="C964" i="11"/>
  <c r="D964" i="11"/>
  <c r="B965" i="11" l="1"/>
  <c r="H966" i="11" l="1" a="1"/>
  <c r="H966" i="11" s="1"/>
  <c r="L966" i="11"/>
  <c r="E966" i="11"/>
  <c r="I966" i="11"/>
  <c r="F966" i="11"/>
  <c r="G966" i="11" a="1"/>
  <c r="G966" i="11" s="1"/>
  <c r="C965" i="11"/>
  <c r="D965" i="11"/>
  <c r="B966" i="11" l="1"/>
  <c r="H967" i="11" l="1" a="1"/>
  <c r="H967" i="11" s="1"/>
  <c r="L967" i="11"/>
  <c r="E967" i="11"/>
  <c r="I967" i="11"/>
  <c r="F967" i="11"/>
  <c r="G967" i="11" a="1"/>
  <c r="G967" i="11" s="1"/>
  <c r="C966" i="11"/>
  <c r="D966" i="11"/>
  <c r="B967" i="11" l="1"/>
  <c r="H968" i="11" l="1" a="1"/>
  <c r="H968" i="11" s="1"/>
  <c r="L968" i="11"/>
  <c r="E968" i="11"/>
  <c r="I968" i="11"/>
  <c r="F968" i="11"/>
  <c r="G968" i="11" a="1"/>
  <c r="G968" i="11" s="1"/>
  <c r="C967" i="11"/>
  <c r="D967" i="11"/>
  <c r="B968" i="11" l="1"/>
  <c r="H969" i="11" l="1" a="1"/>
  <c r="H969" i="11" s="1"/>
  <c r="L969" i="11"/>
  <c r="E969" i="11"/>
  <c r="I969" i="11"/>
  <c r="F969" i="11"/>
  <c r="G969" i="11" a="1"/>
  <c r="G969" i="11" s="1"/>
  <c r="C968" i="11"/>
  <c r="D968" i="11"/>
  <c r="B969" i="11" l="1"/>
  <c r="H970" i="11" l="1" a="1"/>
  <c r="H970" i="11" s="1"/>
  <c r="L970" i="11"/>
  <c r="E970" i="11"/>
  <c r="I970" i="11"/>
  <c r="F970" i="11"/>
  <c r="G970" i="11" a="1"/>
  <c r="G970" i="11" s="1"/>
  <c r="C969" i="11"/>
  <c r="D969" i="11"/>
  <c r="B970" i="11" l="1"/>
  <c r="H971" i="11" l="1" a="1"/>
  <c r="H971" i="11" s="1"/>
  <c r="L971" i="11"/>
  <c r="E971" i="11"/>
  <c r="I971" i="11"/>
  <c r="F971" i="11"/>
  <c r="G971" i="11" a="1"/>
  <c r="G971" i="11" s="1"/>
  <c r="C970" i="11"/>
  <c r="D970" i="11"/>
  <c r="B971" i="11" l="1"/>
  <c r="H972" i="11" l="1" a="1"/>
  <c r="H972" i="11" s="1"/>
  <c r="L972" i="11"/>
  <c r="E972" i="11"/>
  <c r="I972" i="11"/>
  <c r="F972" i="11"/>
  <c r="G972" i="11" a="1"/>
  <c r="G972" i="11" s="1"/>
  <c r="C971" i="11"/>
  <c r="D971" i="11"/>
  <c r="B972" i="11" l="1"/>
  <c r="H973" i="11" l="1" a="1"/>
  <c r="H973" i="11" s="1"/>
  <c r="L973" i="11"/>
  <c r="E973" i="11"/>
  <c r="I973" i="11"/>
  <c r="F973" i="11"/>
  <c r="G973" i="11" a="1"/>
  <c r="G973" i="11" s="1"/>
  <c r="C972" i="11"/>
  <c r="D972" i="11"/>
  <c r="B973" i="11" l="1"/>
  <c r="H974" i="11" l="1" a="1"/>
  <c r="H974" i="11" s="1"/>
  <c r="L974" i="11"/>
  <c r="E974" i="11"/>
  <c r="I974" i="11"/>
  <c r="F974" i="11"/>
  <c r="G974" i="11" a="1"/>
  <c r="G974" i="11" s="1"/>
  <c r="C973" i="11"/>
  <c r="D973" i="11"/>
  <c r="B974" i="11" l="1"/>
  <c r="H975" i="11" l="1" a="1"/>
  <c r="H975" i="11" s="1"/>
  <c r="L975" i="11"/>
  <c r="E975" i="11"/>
  <c r="I975" i="11"/>
  <c r="F975" i="11"/>
  <c r="G975" i="11" a="1"/>
  <c r="G975" i="11" s="1"/>
  <c r="C974" i="11"/>
  <c r="D974" i="11"/>
  <c r="B975" i="11" l="1"/>
  <c r="H976" i="11" l="1" a="1"/>
  <c r="H976" i="11" s="1"/>
  <c r="L976" i="11"/>
  <c r="E976" i="11"/>
  <c r="I976" i="11"/>
  <c r="F976" i="11"/>
  <c r="G976" i="11" a="1"/>
  <c r="G976" i="11" s="1"/>
  <c r="C975" i="11"/>
  <c r="D975" i="11"/>
  <c r="B976" i="11" l="1"/>
  <c r="H977" i="11" l="1" a="1"/>
  <c r="H977" i="11" s="1"/>
  <c r="L977" i="11"/>
  <c r="E977" i="11"/>
  <c r="I977" i="11"/>
  <c r="F977" i="11"/>
  <c r="G977" i="11" a="1"/>
  <c r="G977" i="11" s="1"/>
  <c r="D976" i="11"/>
  <c r="C976" i="11"/>
  <c r="B977" i="11" l="1"/>
  <c r="H978" i="11" l="1" a="1"/>
  <c r="H978" i="11" s="1"/>
  <c r="L978" i="11"/>
  <c r="E978" i="11"/>
  <c r="I978" i="11"/>
  <c r="F978" i="11"/>
  <c r="G978" i="11" a="1"/>
  <c r="G978" i="11" s="1"/>
  <c r="D977" i="11"/>
  <c r="C977" i="11"/>
  <c r="B978" i="11" l="1"/>
  <c r="H979" i="11" l="1" a="1"/>
  <c r="H979" i="11" s="1"/>
  <c r="L979" i="11"/>
  <c r="E979" i="11"/>
  <c r="I979" i="11"/>
  <c r="F979" i="11"/>
  <c r="G979" i="11" a="1"/>
  <c r="G979" i="11" s="1"/>
  <c r="C978" i="11"/>
  <c r="D978" i="11"/>
  <c r="B979" i="11" l="1"/>
  <c r="H980" i="11" l="1" a="1"/>
  <c r="H980" i="11" s="1"/>
  <c r="L980" i="11"/>
  <c r="E980" i="11"/>
  <c r="I980" i="11"/>
  <c r="F980" i="11"/>
  <c r="G980" i="11" a="1"/>
  <c r="G980" i="11" s="1"/>
  <c r="C979" i="11"/>
  <c r="D979" i="11"/>
  <c r="B980" i="11" l="1"/>
  <c r="H981" i="11" l="1" a="1"/>
  <c r="H981" i="11" s="1"/>
  <c r="L981" i="11"/>
  <c r="E981" i="11"/>
  <c r="I981" i="11"/>
  <c r="F981" i="11"/>
  <c r="G981" i="11" a="1"/>
  <c r="G981" i="11" s="1"/>
  <c r="D980" i="11"/>
  <c r="C980" i="11"/>
  <c r="B981" i="11" l="1"/>
  <c r="H982" i="11" l="1" a="1"/>
  <c r="H982" i="11" s="1"/>
  <c r="L982" i="11"/>
  <c r="E982" i="11"/>
  <c r="I982" i="11"/>
  <c r="F982" i="11"/>
  <c r="G982" i="11" a="1"/>
  <c r="G982" i="11" s="1"/>
  <c r="C981" i="11"/>
  <c r="D981" i="11"/>
  <c r="B982" i="11" l="1"/>
  <c r="H983" i="11" l="1" a="1"/>
  <c r="H983" i="11" s="1"/>
  <c r="L983" i="11"/>
  <c r="E983" i="11"/>
  <c r="I983" i="11"/>
  <c r="F983" i="11"/>
  <c r="G983" i="11" a="1"/>
  <c r="G983" i="11" s="1"/>
  <c r="D982" i="11"/>
  <c r="C982" i="11"/>
  <c r="B983" i="11" l="1"/>
  <c r="H984" i="11" l="1" a="1"/>
  <c r="H984" i="11" s="1"/>
  <c r="L984" i="11"/>
  <c r="E984" i="11"/>
  <c r="I984" i="11"/>
  <c r="F984" i="11"/>
  <c r="G984" i="11" a="1"/>
  <c r="G984" i="11" s="1"/>
  <c r="C983" i="11"/>
  <c r="D983" i="11"/>
  <c r="B984" i="11" l="1"/>
  <c r="H985" i="11" l="1" a="1"/>
  <c r="H985" i="11" s="1"/>
  <c r="L985" i="11"/>
  <c r="E985" i="11"/>
  <c r="I985" i="11"/>
  <c r="F985" i="11"/>
  <c r="G985" i="11" a="1"/>
  <c r="G985" i="11" s="1"/>
  <c r="D984" i="11"/>
  <c r="C984" i="11"/>
  <c r="B985" i="11" l="1"/>
  <c r="H986" i="11" l="1" a="1"/>
  <c r="H986" i="11" s="1"/>
  <c r="L986" i="11"/>
  <c r="E986" i="11"/>
  <c r="I986" i="11"/>
  <c r="F986" i="11"/>
  <c r="G986" i="11" a="1"/>
  <c r="G986" i="11" s="1"/>
  <c r="C985" i="11"/>
  <c r="D985" i="11"/>
  <c r="B986" i="11" l="1"/>
  <c r="H987" i="11" l="1" a="1"/>
  <c r="H987" i="11" s="1"/>
  <c r="L987" i="11"/>
  <c r="E987" i="11"/>
  <c r="I987" i="11"/>
  <c r="F987" i="11"/>
  <c r="G987" i="11" a="1"/>
  <c r="G987" i="11" s="1"/>
  <c r="C986" i="11"/>
  <c r="D986" i="11"/>
  <c r="B987" i="11" l="1"/>
  <c r="H988" i="11" l="1" a="1"/>
  <c r="H988" i="11" s="1"/>
  <c r="L988" i="11"/>
  <c r="E988" i="11"/>
  <c r="I988" i="11"/>
  <c r="F988" i="11"/>
  <c r="G988" i="11" a="1"/>
  <c r="G988" i="11" s="1"/>
  <c r="C987" i="11"/>
  <c r="D987" i="11"/>
  <c r="B988" i="11" l="1"/>
  <c r="H989" i="11" l="1" a="1"/>
  <c r="H989" i="11" s="1"/>
  <c r="L989" i="11"/>
  <c r="E989" i="11"/>
  <c r="I989" i="11"/>
  <c r="F989" i="11"/>
  <c r="G989" i="11" a="1"/>
  <c r="G989" i="11" s="1"/>
  <c r="C988" i="11"/>
  <c r="D988" i="11"/>
  <c r="B989" i="11" l="1"/>
  <c r="H990" i="11" l="1" a="1"/>
  <c r="H990" i="11" s="1"/>
  <c r="L990" i="11"/>
  <c r="E990" i="11"/>
  <c r="I990" i="11"/>
  <c r="F990" i="11"/>
  <c r="G990" i="11" a="1"/>
  <c r="G990" i="11" s="1"/>
  <c r="C989" i="11"/>
  <c r="D989" i="11"/>
  <c r="B990" i="11" l="1"/>
  <c r="E991" i="11" l="1"/>
  <c r="H991" i="11" a="1"/>
  <c r="H991" i="11" s="1"/>
  <c r="F991" i="11"/>
  <c r="L991" i="11"/>
  <c r="G991" i="11" a="1"/>
  <c r="G991" i="11" s="1"/>
  <c r="I991" i="11"/>
  <c r="C990" i="11"/>
  <c r="D990" i="11"/>
  <c r="B991" i="11" l="1"/>
  <c r="F992" i="11" l="1"/>
  <c r="L992" i="11"/>
  <c r="G992" i="11" a="1"/>
  <c r="G992" i="11" s="1"/>
  <c r="I992" i="11"/>
  <c r="E992" i="11"/>
  <c r="H992" i="11" a="1"/>
  <c r="H992" i="11" s="1"/>
  <c r="C991" i="11"/>
  <c r="D991" i="11"/>
  <c r="B992" i="11" l="1"/>
  <c r="E993" i="11" l="1"/>
  <c r="H993" i="11" a="1"/>
  <c r="H993" i="11" s="1"/>
  <c r="F993" i="11"/>
  <c r="L993" i="11"/>
  <c r="G993" i="11" a="1"/>
  <c r="G993" i="11" s="1"/>
  <c r="I993" i="11"/>
  <c r="D992" i="11"/>
  <c r="C992" i="11"/>
  <c r="B993" i="11" l="1"/>
  <c r="F994" i="11" l="1"/>
  <c r="L994" i="11"/>
  <c r="G994" i="11" a="1"/>
  <c r="G994" i="11" s="1"/>
  <c r="I994" i="11"/>
  <c r="E994" i="11"/>
  <c r="H994" i="11" a="1"/>
  <c r="H994" i="11" s="1"/>
  <c r="D993" i="11"/>
  <c r="C993" i="11"/>
  <c r="B994" i="11" l="1"/>
  <c r="E995" i="11" l="1"/>
  <c r="H995" i="11" a="1"/>
  <c r="H995" i="11" s="1"/>
  <c r="F995" i="11"/>
  <c r="L995" i="11"/>
  <c r="G995" i="11" a="1"/>
  <c r="G995" i="11" s="1"/>
  <c r="I995" i="11"/>
  <c r="D994" i="11"/>
  <c r="C994" i="11"/>
  <c r="B995" i="11" l="1"/>
  <c r="F996" i="11" l="1"/>
  <c r="L996" i="11"/>
  <c r="G996" i="11" a="1"/>
  <c r="G996" i="11" s="1"/>
  <c r="I996" i="11"/>
  <c r="E996" i="11"/>
  <c r="H996" i="11" a="1"/>
  <c r="H996" i="11" s="1"/>
  <c r="C995" i="11"/>
  <c r="D995" i="11"/>
  <c r="B996" i="11" l="1"/>
  <c r="E997" i="11" l="1"/>
  <c r="H997" i="11" a="1"/>
  <c r="H997" i="11" s="1"/>
  <c r="F997" i="11"/>
  <c r="L997" i="11"/>
  <c r="G997" i="11" a="1"/>
  <c r="G997" i="11" s="1"/>
  <c r="I997" i="11"/>
  <c r="D996" i="11"/>
  <c r="C996" i="11"/>
  <c r="B997" i="11" l="1"/>
  <c r="F998" i="11" l="1"/>
  <c r="L998" i="11"/>
  <c r="G998" i="11" a="1"/>
  <c r="G998" i="11" s="1"/>
  <c r="I998" i="11"/>
  <c r="E998" i="11"/>
  <c r="H998" i="11" a="1"/>
  <c r="H998" i="11" s="1"/>
  <c r="C997" i="11"/>
  <c r="D997" i="11"/>
  <c r="B998" i="11" l="1"/>
  <c r="E999" i="11" l="1"/>
  <c r="H999" i="11" a="1"/>
  <c r="H999" i="11" s="1"/>
  <c r="F999" i="11"/>
  <c r="L999" i="11"/>
  <c r="G999" i="11" a="1"/>
  <c r="G999" i="11" s="1"/>
  <c r="I999" i="11"/>
  <c r="C998" i="11"/>
  <c r="D998" i="11"/>
  <c r="B999" i="11" l="1"/>
  <c r="F1000" i="11" l="1"/>
  <c r="L1000" i="11"/>
  <c r="G1000" i="11" a="1"/>
  <c r="G1000" i="11" s="1"/>
  <c r="I1000" i="11"/>
  <c r="E1000" i="11"/>
  <c r="H1000" i="11" a="1"/>
  <c r="H1000" i="11" s="1"/>
  <c r="C999" i="11"/>
  <c r="D999" i="11"/>
  <c r="B1000" i="11" l="1"/>
  <c r="E1001" i="11" l="1"/>
  <c r="H1001" i="11" a="1"/>
  <c r="H1001" i="11" s="1"/>
  <c r="F1001" i="11"/>
  <c r="L1001" i="11"/>
  <c r="G1001" i="11" a="1"/>
  <c r="G1001" i="11" s="1"/>
  <c r="I1001" i="11"/>
  <c r="C1000" i="11"/>
  <c r="D1000" i="11"/>
  <c r="B1001" i="11" l="1"/>
  <c r="F1002" i="11" l="1"/>
  <c r="L1002" i="11"/>
  <c r="G1002" i="11" a="1"/>
  <c r="G1002" i="11" s="1"/>
  <c r="I1002" i="11"/>
  <c r="E1002" i="11"/>
  <c r="H1002" i="11" a="1"/>
  <c r="H1002" i="11" s="1"/>
  <c r="C1001" i="11"/>
  <c r="D1001" i="11"/>
  <c r="B1002" i="11" l="1"/>
  <c r="E1003" i="11" l="1"/>
  <c r="H1003" i="11" a="1"/>
  <c r="H1003" i="11" s="1"/>
  <c r="F1003" i="11"/>
  <c r="L1003" i="11"/>
  <c r="G1003" i="11" a="1"/>
  <c r="G1003" i="11" s="1"/>
  <c r="I1003" i="11"/>
  <c r="C1002" i="11"/>
  <c r="D1002" i="11"/>
  <c r="B1003" i="11" l="1"/>
  <c r="F1004" i="11" l="1"/>
  <c r="L1004" i="11"/>
  <c r="G1004" i="11" a="1"/>
  <c r="G1004" i="11" s="1"/>
  <c r="I1004" i="11"/>
  <c r="E1004" i="11"/>
  <c r="H1004" i="11" a="1"/>
  <c r="H1004" i="11" s="1"/>
  <c r="D1003" i="11"/>
  <c r="C1003" i="11"/>
  <c r="B1004" i="11" l="1"/>
  <c r="E1005" i="11" l="1"/>
  <c r="H1005" i="11" a="1"/>
  <c r="H1005" i="11" s="1"/>
  <c r="F1005" i="11"/>
  <c r="L1005" i="11"/>
  <c r="G1005" i="11" a="1"/>
  <c r="G1005" i="11" s="1"/>
  <c r="I1005" i="11"/>
  <c r="C1004" i="11"/>
  <c r="D1004" i="11"/>
  <c r="B1005" i="11" l="1"/>
  <c r="F1006" i="11" l="1"/>
  <c r="L1006" i="11"/>
  <c r="G1006" i="11" a="1"/>
  <c r="G1006" i="11" s="1"/>
  <c r="I1006" i="11"/>
  <c r="E1006" i="11"/>
  <c r="H1006" i="11" a="1"/>
  <c r="H1006" i="11" s="1"/>
  <c r="C1005" i="11"/>
  <c r="D1005" i="11"/>
  <c r="B1006" i="11" l="1"/>
  <c r="E1007" i="11" l="1"/>
  <c r="H1007" i="11" a="1"/>
  <c r="H1007" i="11" s="1"/>
  <c r="F1007" i="11"/>
  <c r="L1007" i="11"/>
  <c r="G1007" i="11" a="1"/>
  <c r="G1007" i="11" s="1"/>
  <c r="I1007" i="11"/>
  <c r="C1006" i="11"/>
  <c r="D1006" i="11"/>
  <c r="B1007" i="11" l="1"/>
  <c r="F1008" i="11" l="1"/>
  <c r="L1008" i="11"/>
  <c r="G1008" i="11" a="1"/>
  <c r="G1008" i="11" s="1"/>
  <c r="I1008" i="11"/>
  <c r="E1008" i="11"/>
  <c r="H1008" i="11" a="1"/>
  <c r="H1008" i="11" s="1"/>
  <c r="C1007" i="11"/>
  <c r="D1007" i="11"/>
  <c r="B1008" i="11" l="1"/>
  <c r="E1009" i="11" l="1"/>
  <c r="H1009" i="11" a="1"/>
  <c r="H1009" i="11" s="1"/>
  <c r="F1009" i="11"/>
  <c r="L1009" i="11"/>
  <c r="G1009" i="11" a="1"/>
  <c r="G1009" i="11" s="1"/>
  <c r="I1009" i="11"/>
  <c r="D1008" i="11"/>
  <c r="C1008" i="11"/>
  <c r="B1009" i="11" l="1"/>
  <c r="F1010" i="11" l="1"/>
  <c r="L1010" i="11"/>
  <c r="G1010" i="11" a="1"/>
  <c r="G1010" i="11" s="1"/>
  <c r="I1010" i="11"/>
  <c r="E1010" i="11"/>
  <c r="H1010" i="11" a="1"/>
  <c r="H1010" i="11" s="1"/>
  <c r="C1009" i="11"/>
  <c r="D1009" i="11"/>
  <c r="B1010" i="11" l="1"/>
  <c r="E1011" i="11" l="1"/>
  <c r="H1011" i="11" a="1"/>
  <c r="H1011" i="11" s="1"/>
  <c r="F1011" i="11"/>
  <c r="L1011" i="11"/>
  <c r="G1011" i="11" a="1"/>
  <c r="G1011" i="11" s="1"/>
  <c r="I1011" i="11"/>
  <c r="D1010" i="11"/>
  <c r="C1010" i="11"/>
  <c r="B1011" i="11" l="1"/>
  <c r="F1012" i="11" l="1"/>
  <c r="L1012" i="11"/>
  <c r="G1012" i="11" a="1"/>
  <c r="G1012" i="11" s="1"/>
  <c r="I1012" i="11"/>
  <c r="E1012" i="11"/>
  <c r="H1012" i="11" a="1"/>
  <c r="H1012" i="11" s="1"/>
  <c r="D1011" i="11"/>
  <c r="C1011" i="11"/>
  <c r="B1012" i="11" l="1"/>
  <c r="E1013" i="11" l="1"/>
  <c r="H1013" i="11" a="1"/>
  <c r="H1013" i="11" s="1"/>
  <c r="F1013" i="11"/>
  <c r="L1013" i="11"/>
  <c r="G1013" i="11" a="1"/>
  <c r="G1013" i="11" s="1"/>
  <c r="I1013" i="11"/>
  <c r="C1012" i="11"/>
  <c r="D1012" i="11"/>
  <c r="B1013" i="11" l="1"/>
  <c r="F1014" i="11" l="1"/>
  <c r="L1014" i="11"/>
  <c r="G1014" i="11" a="1"/>
  <c r="G1014" i="11" s="1"/>
  <c r="I1014" i="11"/>
  <c r="E1014" i="11"/>
  <c r="H1014" i="11" a="1"/>
  <c r="H1014" i="11" s="1"/>
  <c r="C1013" i="11"/>
  <c r="D1013" i="11"/>
  <c r="B1014" i="11" l="1"/>
  <c r="E1015" i="11" l="1"/>
  <c r="H1015" i="11" a="1"/>
  <c r="H1015" i="11" s="1"/>
  <c r="F1015" i="11"/>
  <c r="L1015" i="11"/>
  <c r="G1015" i="11" a="1"/>
  <c r="G1015" i="11" s="1"/>
  <c r="I1015" i="11"/>
  <c r="C1014" i="11"/>
  <c r="D1014" i="11"/>
  <c r="B1015" i="11" l="1"/>
  <c r="F1016" i="11" l="1"/>
  <c r="L1016" i="11"/>
  <c r="G1016" i="11" a="1"/>
  <c r="G1016" i="11" s="1"/>
  <c r="I1016" i="11"/>
  <c r="E1016" i="11"/>
  <c r="H1016" i="11" a="1"/>
  <c r="H1016" i="11" s="1"/>
  <c r="D1015" i="11"/>
  <c r="C1015" i="11"/>
  <c r="B1016" i="11" l="1"/>
  <c r="E1017" i="11" l="1"/>
  <c r="H1017" i="11" a="1"/>
  <c r="H1017" i="11" s="1"/>
  <c r="F1017" i="11"/>
  <c r="L1017" i="11"/>
  <c r="G1017" i="11" a="1"/>
  <c r="G1017" i="11" s="1"/>
  <c r="I1017" i="11"/>
  <c r="C1016" i="11"/>
  <c r="D1016" i="11"/>
  <c r="B1017" i="11" l="1"/>
  <c r="F1018" i="11" l="1"/>
  <c r="L1018" i="11"/>
  <c r="G1018" i="11" a="1"/>
  <c r="G1018" i="11" s="1"/>
  <c r="I1018" i="11"/>
  <c r="E1018" i="11"/>
  <c r="H1018" i="11" a="1"/>
  <c r="H1018" i="11" s="1"/>
  <c r="D1017" i="11"/>
  <c r="C1017" i="11"/>
  <c r="B1018" i="11" l="1"/>
  <c r="E1019" i="11" l="1"/>
  <c r="H1019" i="11" a="1"/>
  <c r="H1019" i="11" s="1"/>
  <c r="F1019" i="11"/>
  <c r="L1019" i="11"/>
  <c r="G1019" i="11" a="1"/>
  <c r="G1019" i="11" s="1"/>
  <c r="I1019" i="11"/>
  <c r="D1018" i="11"/>
  <c r="C1018" i="11"/>
  <c r="B1019" i="11" l="1"/>
  <c r="F1020" i="11" l="1"/>
  <c r="L1020" i="11"/>
  <c r="G1020" i="11" a="1"/>
  <c r="G1020" i="11" s="1"/>
  <c r="I1020" i="11"/>
  <c r="E1020" i="11"/>
  <c r="H1020" i="11" a="1"/>
  <c r="H1020" i="11" s="1"/>
  <c r="D1019" i="11"/>
  <c r="C1019" i="11"/>
  <c r="B1020" i="11" l="1"/>
  <c r="E1021" i="11" l="1"/>
  <c r="H1021" i="11" a="1"/>
  <c r="H1021" i="11" s="1"/>
  <c r="F1021" i="11"/>
  <c r="L1021" i="11"/>
  <c r="G1021" i="11" a="1"/>
  <c r="G1021" i="11" s="1"/>
  <c r="I1021" i="11"/>
  <c r="D1020" i="11"/>
  <c r="C1020" i="11"/>
  <c r="B1021" i="11" l="1"/>
  <c r="F1022" i="11" l="1"/>
  <c r="L1022" i="11"/>
  <c r="G1022" i="11" a="1"/>
  <c r="G1022" i="11" s="1"/>
  <c r="I1022" i="11"/>
  <c r="E1022" i="11"/>
  <c r="H1022" i="11" a="1"/>
  <c r="H1022" i="11" s="1"/>
  <c r="C1021" i="11"/>
  <c r="D1021" i="11"/>
  <c r="B1022" i="11" l="1"/>
  <c r="E1023" i="11" l="1"/>
  <c r="H1023" i="11" a="1"/>
  <c r="H1023" i="11" s="1"/>
  <c r="F1023" i="11"/>
  <c r="L1023" i="11"/>
  <c r="G1023" i="11" a="1"/>
  <c r="G1023" i="11" s="1"/>
  <c r="I1023" i="11"/>
  <c r="C1022" i="11"/>
  <c r="D1022" i="11"/>
  <c r="B1023" i="11" l="1"/>
  <c r="F1024" i="11" l="1"/>
  <c r="L1024" i="11"/>
  <c r="G1024" i="11" a="1"/>
  <c r="G1024" i="11" s="1"/>
  <c r="I1024" i="11"/>
  <c r="E1024" i="11"/>
  <c r="H1024" i="11" a="1"/>
  <c r="H1024" i="11" s="1"/>
  <c r="D1023" i="11"/>
  <c r="C1023" i="11"/>
  <c r="B1024" i="11" l="1"/>
  <c r="E1025" i="11" l="1"/>
  <c r="H1025" i="11" a="1"/>
  <c r="H1025" i="11" s="1"/>
  <c r="F1025" i="11"/>
  <c r="L1025" i="11"/>
  <c r="G1025" i="11" a="1"/>
  <c r="G1025" i="11" s="1"/>
  <c r="I1025" i="11"/>
  <c r="C1024" i="11"/>
  <c r="D1024" i="11"/>
  <c r="B1025" i="11" l="1"/>
  <c r="F1026" i="11" l="1"/>
  <c r="L1026" i="11"/>
  <c r="G1026" i="11" a="1"/>
  <c r="G1026" i="11" s="1"/>
  <c r="I1026" i="11"/>
  <c r="E1026" i="11"/>
  <c r="H1026" i="11" a="1"/>
  <c r="H1026" i="11" s="1"/>
  <c r="C1025" i="11"/>
  <c r="D1025" i="11"/>
  <c r="B1026" i="11" l="1"/>
  <c r="E1027" i="11" l="1"/>
  <c r="H1027" i="11" a="1"/>
  <c r="H1027" i="11" s="1"/>
  <c r="F1027" i="11"/>
  <c r="L1027" i="11"/>
  <c r="G1027" i="11" a="1"/>
  <c r="G1027" i="11" s="1"/>
  <c r="I1027" i="11"/>
  <c r="C1026" i="11"/>
  <c r="D1026" i="11"/>
  <c r="B1027" i="11" l="1"/>
  <c r="F1028" i="11" l="1"/>
  <c r="L1028" i="11"/>
  <c r="G1028" i="11" a="1"/>
  <c r="G1028" i="11" s="1"/>
  <c r="I1028" i="11"/>
  <c r="E1028" i="11"/>
  <c r="H1028" i="11" a="1"/>
  <c r="H1028" i="11" s="1"/>
  <c r="C1027" i="11"/>
  <c r="D1027" i="11"/>
  <c r="B1028" i="11" l="1"/>
  <c r="E1029" i="11" l="1"/>
  <c r="H1029" i="11" a="1"/>
  <c r="H1029" i="11" s="1"/>
  <c r="F1029" i="11"/>
  <c r="L1029" i="11"/>
  <c r="G1029" i="11" a="1"/>
  <c r="G1029" i="11" s="1"/>
  <c r="I1029" i="11"/>
  <c r="D1028" i="11"/>
  <c r="C1028" i="11"/>
  <c r="B1029" i="11" l="1"/>
  <c r="F1030" i="11" l="1"/>
  <c r="L1030" i="11"/>
  <c r="G1030" i="11" a="1"/>
  <c r="G1030" i="11" s="1"/>
  <c r="I1030" i="11"/>
  <c r="E1030" i="11"/>
  <c r="H1030" i="11" a="1"/>
  <c r="H1030" i="11" s="1"/>
  <c r="C1029" i="11"/>
  <c r="D1029" i="11"/>
  <c r="B1030" i="11" l="1"/>
  <c r="E1031" i="11" l="1"/>
  <c r="H1031" i="11" a="1"/>
  <c r="H1031" i="11" s="1"/>
  <c r="F1031" i="11"/>
  <c r="L1031" i="11"/>
  <c r="G1031" i="11" a="1"/>
  <c r="G1031" i="11" s="1"/>
  <c r="I1031" i="11"/>
  <c r="C1030" i="11"/>
  <c r="D1030" i="11"/>
  <c r="B1031" i="11" l="1"/>
  <c r="F1032" i="11" l="1"/>
  <c r="L1032" i="11"/>
  <c r="G1032" i="11" a="1"/>
  <c r="G1032" i="11" s="1"/>
  <c r="I1032" i="11"/>
  <c r="E1032" i="11"/>
  <c r="H1032" i="11" a="1"/>
  <c r="H1032" i="11" s="1"/>
  <c r="D1031" i="11"/>
  <c r="C1031" i="11"/>
  <c r="B1032" i="11" l="1"/>
  <c r="E1033" i="11" l="1"/>
  <c r="H1033" i="11" a="1"/>
  <c r="H1033" i="11" s="1"/>
  <c r="F1033" i="11"/>
  <c r="L1033" i="11"/>
  <c r="G1033" i="11" a="1"/>
  <c r="G1033" i="11" s="1"/>
  <c r="I1033" i="11"/>
  <c r="D1032" i="11"/>
  <c r="C1032" i="11"/>
  <c r="B1033" i="11" l="1"/>
  <c r="F1034" i="11" l="1"/>
  <c r="L1034" i="11"/>
  <c r="G1034" i="11" a="1"/>
  <c r="G1034" i="11" s="1"/>
  <c r="I1034" i="11"/>
  <c r="E1034" i="11"/>
  <c r="H1034" i="11" a="1"/>
  <c r="H1034" i="11" s="1"/>
  <c r="C1033" i="11"/>
  <c r="D1033" i="11"/>
  <c r="B1034" i="11" l="1"/>
  <c r="E1035" i="11" l="1"/>
  <c r="H1035" i="11" a="1"/>
  <c r="H1035" i="11" s="1"/>
  <c r="F1035" i="11"/>
  <c r="L1035" i="11"/>
  <c r="G1035" i="11" a="1"/>
  <c r="G1035" i="11" s="1"/>
  <c r="I1035" i="11"/>
  <c r="C1034" i="11"/>
  <c r="D1034" i="11"/>
  <c r="B1035" i="11" l="1"/>
  <c r="F1036" i="11" l="1"/>
  <c r="L1036" i="11"/>
  <c r="G1036" i="11" a="1"/>
  <c r="G1036" i="11" s="1"/>
  <c r="I1036" i="11"/>
  <c r="E1036" i="11"/>
  <c r="H1036" i="11" a="1"/>
  <c r="H1036" i="11" s="1"/>
  <c r="C1035" i="11"/>
  <c r="D1035" i="11"/>
  <c r="B1036" i="11" l="1"/>
  <c r="E1037" i="11" l="1"/>
  <c r="H1037" i="11" a="1"/>
  <c r="H1037" i="11" s="1"/>
  <c r="F1037" i="11"/>
  <c r="L1037" i="11"/>
  <c r="G1037" i="11" a="1"/>
  <c r="G1037" i="11" s="1"/>
  <c r="I1037" i="11"/>
  <c r="D1036" i="11"/>
  <c r="C1036" i="11"/>
  <c r="B1037" i="11" l="1"/>
  <c r="F1038" i="11" l="1"/>
  <c r="L1038" i="11"/>
  <c r="G1038" i="11" a="1"/>
  <c r="G1038" i="11" s="1"/>
  <c r="I1038" i="11"/>
  <c r="E1038" i="11"/>
  <c r="H1038" i="11" a="1"/>
  <c r="H1038" i="11" s="1"/>
  <c r="C1037" i="11"/>
  <c r="D1037" i="11"/>
  <c r="B1038" i="11" l="1"/>
  <c r="E1039" i="11" l="1"/>
  <c r="H1039" i="11" a="1"/>
  <c r="H1039" i="11" s="1"/>
  <c r="F1039" i="11"/>
  <c r="L1039" i="11"/>
  <c r="G1039" i="11" a="1"/>
  <c r="G1039" i="11" s="1"/>
  <c r="I1039" i="11"/>
  <c r="C1038" i="11"/>
  <c r="D1038" i="11"/>
  <c r="B1039" i="11" l="1"/>
  <c r="F1040" i="11" l="1"/>
  <c r="L1040" i="11"/>
  <c r="G1040" i="11" a="1"/>
  <c r="G1040" i="11" s="1"/>
  <c r="I1040" i="11"/>
  <c r="E1040" i="11"/>
  <c r="H1040" i="11" a="1"/>
  <c r="H1040" i="11" s="1"/>
  <c r="D1039" i="11"/>
  <c r="C1039" i="11"/>
  <c r="B1040" i="11" l="1"/>
  <c r="E1041" i="11" l="1"/>
  <c r="H1041" i="11" a="1"/>
  <c r="H1041" i="11" s="1"/>
  <c r="F1041" i="11"/>
  <c r="L1041" i="11"/>
  <c r="G1041" i="11" a="1"/>
  <c r="G1041" i="11" s="1"/>
  <c r="I1041" i="11"/>
  <c r="D1040" i="11"/>
  <c r="C1040" i="11"/>
  <c r="B1041" i="11" l="1"/>
  <c r="F1042" i="11" l="1"/>
  <c r="L1042" i="11"/>
  <c r="G1042" i="11" a="1"/>
  <c r="G1042" i="11" s="1"/>
  <c r="I1042" i="11"/>
  <c r="E1042" i="11"/>
  <c r="H1042" i="11" a="1"/>
  <c r="H1042" i="11" s="1"/>
  <c r="C1041" i="11"/>
  <c r="D1041" i="11"/>
  <c r="B1042" i="11" l="1"/>
  <c r="E1043" i="11" l="1"/>
  <c r="H1043" i="11" a="1"/>
  <c r="H1043" i="11" s="1"/>
  <c r="F1043" i="11"/>
  <c r="L1043" i="11"/>
  <c r="G1043" i="11" a="1"/>
  <c r="G1043" i="11" s="1"/>
  <c r="I1043" i="11"/>
  <c r="D1042" i="11"/>
  <c r="C1042" i="11"/>
  <c r="B1043" i="11" l="1"/>
  <c r="F1044" i="11" l="1"/>
  <c r="L1044" i="11"/>
  <c r="G1044" i="11" a="1"/>
  <c r="G1044" i="11" s="1"/>
  <c r="I1044" i="11"/>
  <c r="E1044" i="11"/>
  <c r="H1044" i="11" a="1"/>
  <c r="H1044" i="11" s="1"/>
  <c r="C1043" i="11"/>
  <c r="D1043" i="11"/>
  <c r="B1044" i="11" l="1"/>
  <c r="E1045" i="11" l="1"/>
  <c r="H1045" i="11" a="1"/>
  <c r="H1045" i="11" s="1"/>
  <c r="G1045" i="11" a="1"/>
  <c r="G1045" i="11" s="1"/>
  <c r="I1045" i="11"/>
  <c r="L1045" i="11"/>
  <c r="F1045" i="11"/>
  <c r="C1044" i="11"/>
  <c r="D1044" i="11"/>
  <c r="B1045" i="11" l="1"/>
  <c r="F1046" i="11" l="1"/>
  <c r="L1046" i="11"/>
  <c r="G1046" i="11" a="1"/>
  <c r="G1046" i="11" s="1"/>
  <c r="I1046" i="11"/>
  <c r="E1046" i="11"/>
  <c r="H1046" i="11" a="1"/>
  <c r="H1046" i="11" s="1"/>
  <c r="C1045" i="11"/>
  <c r="D1045" i="11"/>
  <c r="B1046" i="11" l="1"/>
  <c r="E1047" i="11" l="1"/>
  <c r="H1047" i="11" a="1"/>
  <c r="H1047" i="11" s="1"/>
  <c r="G1047" i="11" a="1"/>
  <c r="G1047" i="11" s="1"/>
  <c r="I1047" i="11"/>
  <c r="L1047" i="11"/>
  <c r="F1047" i="11"/>
  <c r="D1046" i="11"/>
  <c r="C1046" i="11"/>
  <c r="B1047" i="11" l="1"/>
  <c r="F1048" i="11" l="1"/>
  <c r="L1048" i="11"/>
  <c r="G1048" i="11" a="1"/>
  <c r="G1048" i="11" s="1"/>
  <c r="I1048" i="11"/>
  <c r="E1048" i="11"/>
  <c r="H1048" i="11" a="1"/>
  <c r="H1048" i="11" s="1"/>
  <c r="D1047" i="11"/>
  <c r="C1047" i="11"/>
  <c r="B1048" i="11" l="1"/>
  <c r="E1049" i="11" l="1"/>
  <c r="H1049" i="11" a="1"/>
  <c r="H1049" i="11" s="1"/>
  <c r="G1049" i="11" a="1"/>
  <c r="G1049" i="11" s="1"/>
  <c r="I1049" i="11"/>
  <c r="F1049" i="11"/>
  <c r="L1049" i="11"/>
  <c r="C1048" i="11"/>
  <c r="D1048" i="11"/>
  <c r="B1049" i="11" l="1"/>
  <c r="F1050" i="11" l="1"/>
  <c r="L1050" i="11"/>
  <c r="G1050" i="11" a="1"/>
  <c r="G1050" i="11" s="1"/>
  <c r="I1050" i="11"/>
  <c r="E1050" i="11"/>
  <c r="H1050" i="11" a="1"/>
  <c r="H1050" i="11" s="1"/>
  <c r="D1049" i="11"/>
  <c r="C1049" i="11"/>
  <c r="B1050" i="11" l="1"/>
  <c r="E1051" i="11" l="1"/>
  <c r="H1051" i="11" a="1"/>
  <c r="H1051" i="11" s="1"/>
  <c r="G1051" i="11" a="1"/>
  <c r="G1051" i="11" s="1"/>
  <c r="I1051" i="11"/>
  <c r="F1051" i="11"/>
  <c r="L1051" i="11"/>
  <c r="C1050" i="11"/>
  <c r="D1050" i="11"/>
  <c r="B1051" i="11" l="1"/>
  <c r="F1052" i="11" l="1"/>
  <c r="L1052" i="11"/>
  <c r="E1052" i="11"/>
  <c r="H1052" i="11" a="1"/>
  <c r="H1052" i="11" s="1"/>
  <c r="G1052" i="11" a="1"/>
  <c r="G1052" i="11" s="1"/>
  <c r="I1052" i="11"/>
  <c r="C1051" i="11"/>
  <c r="D1051" i="11"/>
  <c r="B1052" i="11" l="1"/>
  <c r="G1053" i="11" l="1" a="1"/>
  <c r="G1053" i="11" s="1"/>
  <c r="I1053" i="11"/>
  <c r="E1053" i="11"/>
  <c r="F1053" i="11"/>
  <c r="L1053" i="11"/>
  <c r="H1053" i="11" a="1"/>
  <c r="H1053" i="11" s="1"/>
  <c r="D1052" i="11"/>
  <c r="C1052" i="11"/>
  <c r="B1053" i="11" l="1"/>
  <c r="F1054" i="11" l="1"/>
  <c r="L1054" i="11"/>
  <c r="E1054" i="11"/>
  <c r="H1054" i="11" a="1"/>
  <c r="H1054" i="11" s="1"/>
  <c r="I1054" i="11"/>
  <c r="G1054" i="11" a="1"/>
  <c r="G1054" i="11" s="1"/>
  <c r="C1053" i="11"/>
  <c r="D1053" i="11"/>
  <c r="B1054" i="11" l="1"/>
  <c r="G1055" i="11" l="1" a="1"/>
  <c r="G1055" i="11" s="1"/>
  <c r="I1055" i="11"/>
  <c r="H1055" i="11" a="1"/>
  <c r="H1055" i="11" s="1"/>
  <c r="E1055" i="11"/>
  <c r="F1055" i="11"/>
  <c r="L1055" i="11"/>
  <c r="D1054" i="11"/>
  <c r="C1054" i="11"/>
  <c r="B1055" i="11" l="1"/>
  <c r="F1056" i="11" l="1"/>
  <c r="L1056" i="11"/>
  <c r="E1056" i="11"/>
  <c r="H1056" i="11" a="1"/>
  <c r="H1056" i="11" s="1"/>
  <c r="G1056" i="11" a="1"/>
  <c r="G1056" i="11" s="1"/>
  <c r="I1056" i="11"/>
  <c r="C1055" i="11"/>
  <c r="D1055" i="11"/>
  <c r="B1056" i="11" l="1"/>
  <c r="G1057" i="11" l="1" a="1"/>
  <c r="G1057" i="11" s="1"/>
  <c r="I1057" i="11"/>
  <c r="E1057" i="11"/>
  <c r="F1057" i="11"/>
  <c r="L1057" i="11"/>
  <c r="H1057" i="11" a="1"/>
  <c r="H1057" i="11" s="1"/>
  <c r="C1056" i="11"/>
  <c r="D1056" i="11"/>
  <c r="B1057" i="11" l="1"/>
  <c r="F1058" i="11" l="1"/>
  <c r="L1058" i="11"/>
  <c r="E1058" i="11"/>
  <c r="H1058" i="11" a="1"/>
  <c r="H1058" i="11" s="1"/>
  <c r="I1058" i="11"/>
  <c r="G1058" i="11" a="1"/>
  <c r="G1058" i="11" s="1"/>
  <c r="C1057" i="11"/>
  <c r="D1057" i="11"/>
  <c r="B1058" i="11" l="1"/>
  <c r="G1059" i="11" l="1" a="1"/>
  <c r="G1059" i="11" s="1"/>
  <c r="I1059" i="11"/>
  <c r="H1059" i="11" a="1"/>
  <c r="H1059" i="11" s="1"/>
  <c r="E1059" i="11"/>
  <c r="F1059" i="11"/>
  <c r="L1059" i="11"/>
  <c r="C1058" i="11"/>
  <c r="D1058" i="11"/>
  <c r="B1059" i="11" l="1"/>
  <c r="F1060" i="11" l="1"/>
  <c r="E1060" i="11"/>
  <c r="H1060" i="11" a="1"/>
  <c r="H1060" i="11" s="1"/>
  <c r="G1060" i="11" a="1"/>
  <c r="G1060" i="11" s="1"/>
  <c r="L1060" i="11"/>
  <c r="I1060" i="11"/>
  <c r="C1059" i="11"/>
  <c r="D1059" i="11"/>
  <c r="B1060" i="11" l="1"/>
  <c r="G1061" i="11" l="1" a="1"/>
  <c r="G1061" i="11" s="1"/>
  <c r="I1061" i="11"/>
  <c r="H1061" i="11" a="1"/>
  <c r="H1061" i="11" s="1"/>
  <c r="L1061" i="11"/>
  <c r="E1061" i="11"/>
  <c r="F1061" i="11"/>
  <c r="C1060" i="11"/>
  <c r="D1060" i="11"/>
  <c r="B1061" i="11" l="1"/>
  <c r="E1062" i="11" l="1"/>
  <c r="H1062" i="11" a="1"/>
  <c r="H1062" i="11" s="1"/>
  <c r="L1062" i="11"/>
  <c r="F1062" i="11"/>
  <c r="I1062" i="11"/>
  <c r="G1062" i="11" a="1"/>
  <c r="G1062" i="11" s="1"/>
  <c r="C1061" i="11"/>
  <c r="D1061" i="11"/>
  <c r="B1062" i="11" l="1"/>
  <c r="G1063" i="11" l="1" a="1"/>
  <c r="G1063" i="11" s="1"/>
  <c r="I1063" i="11"/>
  <c r="H1063" i="11" a="1"/>
  <c r="H1063" i="11" s="1"/>
  <c r="L1063" i="11"/>
  <c r="E1063" i="11"/>
  <c r="F1063" i="11"/>
  <c r="C1062" i="11"/>
  <c r="D1062" i="11"/>
  <c r="B1063" i="11" l="1"/>
  <c r="E1064" i="11" l="1"/>
  <c r="H1064" i="11" a="1"/>
  <c r="H1064" i="11" s="1"/>
  <c r="F1064" i="11"/>
  <c r="I1064" i="11"/>
  <c r="G1064" i="11" a="1"/>
  <c r="G1064" i="11" s="1"/>
  <c r="L1064" i="11"/>
  <c r="C1063" i="11"/>
  <c r="D1063" i="11"/>
  <c r="B1064" i="11" l="1"/>
  <c r="G1065" i="11" l="1" a="1"/>
  <c r="G1065" i="11" s="1"/>
  <c r="I1065" i="11"/>
  <c r="E1065" i="11"/>
  <c r="F1065" i="11"/>
  <c r="H1065" i="11" a="1"/>
  <c r="H1065" i="11" s="1"/>
  <c r="L1065" i="11"/>
  <c r="D1064" i="11"/>
  <c r="C1064" i="11"/>
  <c r="B1065" i="11" l="1"/>
  <c r="E1066" i="11" l="1"/>
  <c r="H1066" i="11" a="1"/>
  <c r="H1066" i="11" s="1"/>
  <c r="F1066" i="11"/>
  <c r="I1066" i="11"/>
  <c r="G1066" i="11" a="1"/>
  <c r="G1066" i="11" s="1"/>
  <c r="L1066" i="11"/>
  <c r="D1065" i="11"/>
  <c r="C1065" i="11"/>
  <c r="B1066" i="11" l="1"/>
  <c r="G1067" i="11" l="1" a="1"/>
  <c r="G1067" i="11" s="1"/>
  <c r="I1067" i="11"/>
  <c r="F1067" i="11"/>
  <c r="H1067" i="11" a="1"/>
  <c r="H1067" i="11" s="1"/>
  <c r="L1067" i="11"/>
  <c r="E1067" i="11"/>
  <c r="C1066" i="11"/>
  <c r="D1066" i="11"/>
  <c r="B1067" i="11" l="1"/>
  <c r="E1068" i="11" l="1"/>
  <c r="H1068" i="11" a="1"/>
  <c r="H1068" i="11" s="1"/>
  <c r="G1068" i="11" a="1"/>
  <c r="G1068" i="11" s="1"/>
  <c r="L1068" i="11"/>
  <c r="F1068" i="11"/>
  <c r="I1068" i="11"/>
  <c r="D1067" i="11"/>
  <c r="C1067" i="11"/>
  <c r="B1068" i="11" l="1"/>
  <c r="G1069" i="11" l="1" a="1"/>
  <c r="G1069" i="11" s="1"/>
  <c r="I1069" i="11"/>
  <c r="H1069" i="11" a="1"/>
  <c r="H1069" i="11" s="1"/>
  <c r="L1069" i="11"/>
  <c r="E1069" i="11"/>
  <c r="F1069" i="11"/>
  <c r="C1068" i="11"/>
  <c r="D1068" i="11"/>
  <c r="B1069" i="11" l="1"/>
  <c r="E1070" i="11" l="1"/>
  <c r="H1070" i="11" a="1"/>
  <c r="H1070" i="11" s="1"/>
  <c r="L1070" i="11"/>
  <c r="F1070" i="11"/>
  <c r="I1070" i="11"/>
  <c r="G1070" i="11" a="1"/>
  <c r="G1070" i="11" s="1"/>
  <c r="D1069" i="11"/>
  <c r="C1069" i="11"/>
  <c r="B1070" i="11" l="1"/>
  <c r="G1071" i="11" l="1" a="1"/>
  <c r="G1071" i="11" s="1"/>
  <c r="I1071" i="11"/>
  <c r="H1071" i="11" a="1"/>
  <c r="H1071" i="11" s="1"/>
  <c r="L1071" i="11"/>
  <c r="E1071" i="11"/>
  <c r="F1071" i="11"/>
  <c r="D1070" i="11"/>
  <c r="C1070" i="11"/>
  <c r="B1071" i="11" l="1"/>
  <c r="E1072" i="11" l="1"/>
  <c r="H1072" i="11" a="1"/>
  <c r="H1072" i="11" s="1"/>
  <c r="F1072" i="11"/>
  <c r="L1072" i="11"/>
  <c r="G1072" i="11" a="1"/>
  <c r="G1072" i="11" s="1"/>
  <c r="I1072" i="11"/>
  <c r="D1071" i="11"/>
  <c r="C1071" i="11"/>
  <c r="B1072" i="11" l="1"/>
  <c r="F1073" i="11" l="1"/>
  <c r="L1073" i="11"/>
  <c r="G1073" i="11" a="1"/>
  <c r="G1073" i="11" s="1"/>
  <c r="I1073" i="11"/>
  <c r="E1073" i="11"/>
  <c r="H1073" i="11" a="1"/>
  <c r="H1073" i="11" s="1"/>
  <c r="C1072" i="11"/>
  <c r="D1072" i="11"/>
  <c r="B1073" i="11" l="1"/>
  <c r="E1074" i="11" l="1"/>
  <c r="H1074" i="11" a="1"/>
  <c r="H1074" i="11" s="1"/>
  <c r="F1074" i="11"/>
  <c r="L1074" i="11"/>
  <c r="G1074" i="11" a="1"/>
  <c r="G1074" i="11" s="1"/>
  <c r="I1074" i="11"/>
  <c r="D1073" i="11"/>
  <c r="C1073" i="11"/>
  <c r="B1074" i="11" l="1"/>
  <c r="F1075" i="11" l="1"/>
  <c r="L1075" i="11"/>
  <c r="G1075" i="11" a="1"/>
  <c r="G1075" i="11" s="1"/>
  <c r="I1075" i="11"/>
  <c r="E1075" i="11"/>
  <c r="H1075" i="11" a="1"/>
  <c r="H1075" i="11" s="1"/>
  <c r="C1074" i="11"/>
  <c r="D1074" i="11"/>
  <c r="B1075" i="11" l="1"/>
  <c r="E1076" i="11" l="1"/>
  <c r="H1076" i="11" a="1"/>
  <c r="H1076" i="11" s="1"/>
  <c r="F1076" i="11"/>
  <c r="L1076" i="11"/>
  <c r="G1076" i="11" a="1"/>
  <c r="G1076" i="11" s="1"/>
  <c r="I1076" i="11"/>
  <c r="D1075" i="11"/>
  <c r="C1075" i="11"/>
  <c r="B1076" i="11" l="1"/>
  <c r="F1077" i="11" l="1"/>
  <c r="L1077" i="11"/>
  <c r="G1077" i="11" a="1"/>
  <c r="G1077" i="11" s="1"/>
  <c r="I1077" i="11"/>
  <c r="E1077" i="11"/>
  <c r="H1077" i="11" a="1"/>
  <c r="H1077" i="11" s="1"/>
  <c r="C1076" i="11"/>
  <c r="D1076" i="11"/>
  <c r="B1077" i="11" l="1"/>
  <c r="E1078" i="11" l="1"/>
  <c r="H1078" i="11" a="1"/>
  <c r="H1078" i="11" s="1"/>
  <c r="F1078" i="11"/>
  <c r="L1078" i="11"/>
  <c r="G1078" i="11" a="1"/>
  <c r="G1078" i="11" s="1"/>
  <c r="I1078" i="11"/>
  <c r="C1077" i="11"/>
  <c r="D1077" i="11"/>
  <c r="B1078" i="11" l="1"/>
  <c r="F1079" i="11" l="1"/>
  <c r="L1079" i="11"/>
  <c r="G1079" i="11" a="1"/>
  <c r="G1079" i="11" s="1"/>
  <c r="I1079" i="11"/>
  <c r="E1079" i="11"/>
  <c r="H1079" i="11" a="1"/>
  <c r="H1079" i="11" s="1"/>
  <c r="D1078" i="11"/>
  <c r="C1078" i="11"/>
  <c r="B1079" i="11" l="1"/>
  <c r="E1080" i="11" l="1"/>
  <c r="H1080" i="11" a="1"/>
  <c r="H1080" i="11" s="1"/>
  <c r="F1080" i="11"/>
  <c r="L1080" i="11"/>
  <c r="G1080" i="11" a="1"/>
  <c r="G1080" i="11" s="1"/>
  <c r="I1080" i="11"/>
  <c r="D1079" i="11"/>
  <c r="C1079" i="11"/>
  <c r="B1080" i="11" l="1"/>
  <c r="F1081" i="11" l="1"/>
  <c r="L1081" i="11"/>
  <c r="G1081" i="11" a="1"/>
  <c r="G1081" i="11" s="1"/>
  <c r="I1081" i="11"/>
  <c r="E1081" i="11"/>
  <c r="H1081" i="11" a="1"/>
  <c r="H1081" i="11" s="1"/>
  <c r="C1080" i="11"/>
  <c r="D1080" i="11"/>
  <c r="B1081" i="11" l="1"/>
  <c r="E1082" i="11" l="1"/>
  <c r="H1082" i="11" a="1"/>
  <c r="H1082" i="11" s="1"/>
  <c r="F1082" i="11"/>
  <c r="L1082" i="11"/>
  <c r="G1082" i="11" a="1"/>
  <c r="G1082" i="11" s="1"/>
  <c r="I1082" i="11"/>
  <c r="D1081" i="11"/>
  <c r="C1081" i="11"/>
  <c r="B1082" i="11" l="1"/>
  <c r="F1083" i="11" l="1"/>
  <c r="L1083" i="11"/>
  <c r="G1083" i="11" a="1"/>
  <c r="G1083" i="11" s="1"/>
  <c r="I1083" i="11"/>
  <c r="E1083" i="11"/>
  <c r="H1083" i="11" a="1"/>
  <c r="H1083" i="11" s="1"/>
  <c r="C1082" i="11"/>
  <c r="D1082" i="11"/>
  <c r="B1083" i="11" l="1"/>
  <c r="E1084" i="11" l="1"/>
  <c r="H1084" i="11" a="1"/>
  <c r="H1084" i="11" s="1"/>
  <c r="F1084" i="11"/>
  <c r="L1084" i="11"/>
  <c r="G1084" i="11" a="1"/>
  <c r="G1084" i="11" s="1"/>
  <c r="I1084" i="11"/>
  <c r="C1083" i="11"/>
  <c r="D1083" i="11"/>
  <c r="B1084" i="11" l="1"/>
  <c r="F1085" i="11" l="1"/>
  <c r="L1085" i="11"/>
  <c r="G1085" i="11" a="1"/>
  <c r="G1085" i="11" s="1"/>
  <c r="I1085" i="11"/>
  <c r="E1085" i="11"/>
  <c r="H1085" i="11" a="1"/>
  <c r="H1085" i="11" s="1"/>
  <c r="D1084" i="11"/>
  <c r="C1084" i="11"/>
  <c r="B1085" i="11" l="1"/>
  <c r="E1086" i="11" l="1"/>
  <c r="H1086" i="11" a="1"/>
  <c r="H1086" i="11" s="1"/>
  <c r="F1086" i="11"/>
  <c r="L1086" i="11"/>
  <c r="G1086" i="11" a="1"/>
  <c r="G1086" i="11" s="1"/>
  <c r="I1086" i="11"/>
  <c r="C1085" i="11"/>
  <c r="D1085" i="11"/>
  <c r="B1086" i="11" l="1"/>
  <c r="F1087" i="11" l="1"/>
  <c r="L1087" i="11"/>
  <c r="G1087" i="11" a="1"/>
  <c r="G1087" i="11" s="1"/>
  <c r="I1087" i="11"/>
  <c r="E1087" i="11"/>
  <c r="H1087" i="11" a="1"/>
  <c r="H1087" i="11" s="1"/>
  <c r="C1086" i="11"/>
  <c r="D1086" i="11"/>
  <c r="B1087" i="11" l="1"/>
  <c r="E1088" i="11" l="1"/>
  <c r="H1088" i="11" a="1"/>
  <c r="H1088" i="11" s="1"/>
  <c r="F1088" i="11"/>
  <c r="L1088" i="11"/>
  <c r="G1088" i="11" a="1"/>
  <c r="G1088" i="11" s="1"/>
  <c r="I1088" i="11"/>
  <c r="D1087" i="11"/>
  <c r="C1087" i="11"/>
  <c r="B1088" i="11" l="1"/>
  <c r="F1089" i="11" l="1"/>
  <c r="L1089" i="11"/>
  <c r="G1089" i="11" a="1"/>
  <c r="G1089" i="11" s="1"/>
  <c r="I1089" i="11"/>
  <c r="E1089" i="11"/>
  <c r="H1089" i="11" a="1"/>
  <c r="H1089" i="11" s="1"/>
  <c r="D1088" i="11"/>
  <c r="C1088" i="11"/>
  <c r="B1089" i="11" l="1"/>
  <c r="E1090" i="11" l="1"/>
  <c r="H1090" i="11" a="1"/>
  <c r="H1090" i="11" s="1"/>
  <c r="F1090" i="11"/>
  <c r="L1090" i="11"/>
  <c r="G1090" i="11" a="1"/>
  <c r="G1090" i="11" s="1"/>
  <c r="I1090" i="11"/>
  <c r="C1089" i="11"/>
  <c r="D1089" i="11"/>
  <c r="B1090" i="11" l="1"/>
  <c r="F1091" i="11" l="1"/>
  <c r="L1091" i="11"/>
  <c r="G1091" i="11" a="1"/>
  <c r="G1091" i="11" s="1"/>
  <c r="I1091" i="11"/>
  <c r="E1091" i="11"/>
  <c r="H1091" i="11" a="1"/>
  <c r="H1091" i="11" s="1"/>
  <c r="D1090" i="11"/>
  <c r="C1090" i="11"/>
  <c r="B1091" i="11" l="1"/>
  <c r="E1092" i="11" l="1"/>
  <c r="H1092" i="11" a="1"/>
  <c r="H1092" i="11" s="1"/>
  <c r="F1092" i="11"/>
  <c r="L1092" i="11"/>
  <c r="G1092" i="11" a="1"/>
  <c r="G1092" i="11" s="1"/>
  <c r="I1092" i="11"/>
  <c r="D1091" i="11"/>
  <c r="C1091" i="11"/>
  <c r="B1092" i="11" l="1"/>
  <c r="F1093" i="11" l="1"/>
  <c r="L1093" i="11"/>
  <c r="G1093" i="11" a="1"/>
  <c r="G1093" i="11" s="1"/>
  <c r="I1093" i="11"/>
  <c r="E1093" i="11"/>
  <c r="H1093" i="11" a="1"/>
  <c r="H1093" i="11" s="1"/>
  <c r="D1092" i="11"/>
  <c r="C1092" i="11"/>
  <c r="B1093" i="11" l="1"/>
  <c r="E1094" i="11" l="1"/>
  <c r="H1094" i="11" a="1"/>
  <c r="H1094" i="11" s="1"/>
  <c r="F1094" i="11"/>
  <c r="L1094" i="11"/>
  <c r="G1094" i="11" a="1"/>
  <c r="G1094" i="11" s="1"/>
  <c r="I1094" i="11"/>
  <c r="C1093" i="11"/>
  <c r="D1093" i="11"/>
  <c r="B1094" i="11" l="1"/>
  <c r="F1095" i="11" l="1"/>
  <c r="L1095" i="11"/>
  <c r="G1095" i="11" a="1"/>
  <c r="G1095" i="11" s="1"/>
  <c r="I1095" i="11"/>
  <c r="E1095" i="11"/>
  <c r="H1095" i="11" a="1"/>
  <c r="H1095" i="11" s="1"/>
  <c r="D1094" i="11"/>
  <c r="C1094" i="11"/>
  <c r="B1095" i="11" l="1"/>
  <c r="E1096" i="11" l="1"/>
  <c r="H1096" i="11" a="1"/>
  <c r="H1096" i="11" s="1"/>
  <c r="F1096" i="11"/>
  <c r="L1096" i="11"/>
  <c r="G1096" i="11" a="1"/>
  <c r="G1096" i="11" s="1"/>
  <c r="I1096" i="11"/>
  <c r="D1095" i="11"/>
  <c r="C1095" i="11"/>
  <c r="B1096" i="11" l="1"/>
  <c r="F1097" i="11" l="1"/>
  <c r="L1097" i="11"/>
  <c r="G1097" i="11" a="1"/>
  <c r="G1097" i="11" s="1"/>
  <c r="I1097" i="11"/>
  <c r="E1097" i="11"/>
  <c r="H1097" i="11" a="1"/>
  <c r="H1097" i="11" s="1"/>
  <c r="D1096" i="11"/>
  <c r="C1096" i="11"/>
  <c r="B1097" i="11" l="1"/>
  <c r="E1098" i="11" l="1"/>
  <c r="H1098" i="11" a="1"/>
  <c r="H1098" i="11" s="1"/>
  <c r="F1098" i="11"/>
  <c r="L1098" i="11"/>
  <c r="G1098" i="11" a="1"/>
  <c r="G1098" i="11" s="1"/>
  <c r="I1098" i="11"/>
  <c r="D1097" i="11"/>
  <c r="C1097" i="11"/>
  <c r="B1098" i="11" l="1"/>
  <c r="F1099" i="11" l="1"/>
  <c r="L1099" i="11"/>
  <c r="G1099" i="11" a="1"/>
  <c r="G1099" i="11" s="1"/>
  <c r="I1099" i="11"/>
  <c r="E1099" i="11"/>
  <c r="H1099" i="11" a="1"/>
  <c r="H1099" i="11" s="1"/>
  <c r="D1098" i="11"/>
  <c r="C1098" i="11"/>
  <c r="B1099" i="11" l="1"/>
  <c r="E1100" i="11" l="1"/>
  <c r="H1100" i="11" a="1"/>
  <c r="H1100" i="11" s="1"/>
  <c r="F1100" i="11"/>
  <c r="L1100" i="11"/>
  <c r="G1100" i="11" a="1"/>
  <c r="G1100" i="11" s="1"/>
  <c r="I1100" i="11"/>
  <c r="D1099" i="11"/>
  <c r="C1099" i="11"/>
  <c r="B1100" i="11" l="1"/>
  <c r="F1101" i="11" l="1"/>
  <c r="L1101" i="11"/>
  <c r="G1101" i="11" a="1"/>
  <c r="G1101" i="11" s="1"/>
  <c r="I1101" i="11"/>
  <c r="E1101" i="11"/>
  <c r="H1101" i="11" a="1"/>
  <c r="H1101" i="11" s="1"/>
  <c r="D1100" i="11"/>
  <c r="C1100" i="11"/>
  <c r="B1101" i="11" l="1"/>
  <c r="E1102" i="11" l="1"/>
  <c r="H1102" i="11" a="1"/>
  <c r="H1102" i="11" s="1"/>
  <c r="F1102" i="11"/>
  <c r="L1102" i="11"/>
  <c r="G1102" i="11" a="1"/>
  <c r="G1102" i="11" s="1"/>
  <c r="I1102" i="11"/>
  <c r="C1101" i="11"/>
  <c r="D1101" i="11"/>
  <c r="B1102" i="11" l="1"/>
  <c r="F1103" i="11" l="1"/>
  <c r="L1103" i="11"/>
  <c r="G1103" i="11" a="1"/>
  <c r="G1103" i="11" s="1"/>
  <c r="I1103" i="11"/>
  <c r="E1103" i="11"/>
  <c r="H1103" i="11" a="1"/>
  <c r="H1103" i="11" s="1"/>
  <c r="D1102" i="11"/>
  <c r="C1102" i="11"/>
  <c r="B1103" i="11" l="1"/>
  <c r="E1104" i="11" l="1"/>
  <c r="H1104" i="11" a="1"/>
  <c r="H1104" i="11" s="1"/>
  <c r="F1104" i="11"/>
  <c r="L1104" i="11"/>
  <c r="G1104" i="11" a="1"/>
  <c r="G1104" i="11" s="1"/>
  <c r="I1104" i="11"/>
  <c r="D1103" i="11"/>
  <c r="C1103" i="11"/>
  <c r="B1104" i="11" l="1"/>
  <c r="F1105" i="11" l="1"/>
  <c r="L1105" i="11"/>
  <c r="G1105" i="11" a="1"/>
  <c r="G1105" i="11" s="1"/>
  <c r="I1105" i="11"/>
  <c r="E1105" i="11"/>
  <c r="H1105" i="11" a="1"/>
  <c r="H1105" i="11" s="1"/>
  <c r="D1104" i="11"/>
  <c r="C1104" i="11"/>
  <c r="B1105" i="11" l="1"/>
  <c r="E1106" i="11" l="1"/>
  <c r="H1106" i="11" a="1"/>
  <c r="H1106" i="11" s="1"/>
  <c r="F1106" i="11"/>
  <c r="L1106" i="11"/>
  <c r="G1106" i="11" a="1"/>
  <c r="G1106" i="11" s="1"/>
  <c r="I1106" i="11"/>
  <c r="D1105" i="11"/>
  <c r="C1105" i="11"/>
  <c r="B1106" i="11" l="1"/>
  <c r="F1107" i="11" l="1"/>
  <c r="L1107" i="11"/>
  <c r="G1107" i="11" a="1"/>
  <c r="G1107" i="11" s="1"/>
  <c r="I1107" i="11"/>
  <c r="E1107" i="11"/>
  <c r="H1107" i="11" a="1"/>
  <c r="H1107" i="11" s="1"/>
  <c r="C1106" i="11"/>
  <c r="D1106" i="11"/>
  <c r="B1107" i="11" l="1"/>
  <c r="E1108" i="11" l="1"/>
  <c r="H1108" i="11" a="1"/>
  <c r="H1108" i="11" s="1"/>
  <c r="F1108" i="11"/>
  <c r="L1108" i="11"/>
  <c r="G1108" i="11" a="1"/>
  <c r="G1108" i="11" s="1"/>
  <c r="I1108" i="11"/>
  <c r="C1107" i="11"/>
  <c r="D1107" i="11"/>
  <c r="B1108" i="11" l="1"/>
  <c r="F1109" i="11" l="1"/>
  <c r="L1109" i="11"/>
  <c r="G1109" i="11" a="1"/>
  <c r="G1109" i="11" s="1"/>
  <c r="I1109" i="11"/>
  <c r="E1109" i="11"/>
  <c r="H1109" i="11" a="1"/>
  <c r="H1109" i="11" s="1"/>
  <c r="D1108" i="11"/>
  <c r="C1108" i="11"/>
  <c r="B1109" i="11" l="1"/>
  <c r="E1110" i="11" l="1"/>
  <c r="H1110" i="11" a="1"/>
  <c r="H1110" i="11" s="1"/>
  <c r="F1110" i="11"/>
  <c r="L1110" i="11"/>
  <c r="G1110" i="11" a="1"/>
  <c r="G1110" i="11" s="1"/>
  <c r="I1110" i="11"/>
  <c r="D1109" i="11"/>
  <c r="C1109" i="11"/>
  <c r="B1110" i="11" l="1"/>
  <c r="F1111" i="11" l="1"/>
  <c r="L1111" i="11"/>
  <c r="G1111" i="11" a="1"/>
  <c r="G1111" i="11" s="1"/>
  <c r="I1111" i="11"/>
  <c r="E1111" i="11"/>
  <c r="H1111" i="11" a="1"/>
  <c r="H1111" i="11" s="1"/>
  <c r="C1110" i="11"/>
  <c r="D1110" i="11"/>
  <c r="B1111" i="11" l="1"/>
  <c r="E1112" i="11" l="1"/>
  <c r="H1112" i="11" a="1"/>
  <c r="H1112" i="11" s="1"/>
  <c r="F1112" i="11"/>
  <c r="L1112" i="11"/>
  <c r="G1112" i="11" a="1"/>
  <c r="G1112" i="11" s="1"/>
  <c r="I1112" i="11"/>
  <c r="D1111" i="11"/>
  <c r="C1111" i="11"/>
  <c r="B1112" i="11" l="1"/>
  <c r="F1113" i="11" l="1"/>
  <c r="L1113" i="11"/>
  <c r="G1113" i="11" a="1"/>
  <c r="G1113" i="11" s="1"/>
  <c r="I1113" i="11"/>
  <c r="E1113" i="11"/>
  <c r="H1113" i="11" a="1"/>
  <c r="H1113" i="11" s="1"/>
  <c r="D1112" i="11"/>
  <c r="C1112" i="11"/>
  <c r="B1113" i="11" l="1"/>
  <c r="E1114" i="11" l="1"/>
  <c r="H1114" i="11" a="1"/>
  <c r="H1114" i="11" s="1"/>
  <c r="F1114" i="11"/>
  <c r="L1114" i="11"/>
  <c r="G1114" i="11" a="1"/>
  <c r="G1114" i="11" s="1"/>
  <c r="I1114" i="11"/>
  <c r="C1113" i="11"/>
  <c r="D1113" i="11"/>
  <c r="B1114" i="11" l="1"/>
  <c r="F1115" i="11" l="1"/>
  <c r="L1115" i="11"/>
  <c r="G1115" i="11" a="1"/>
  <c r="G1115" i="11" s="1"/>
  <c r="I1115" i="11"/>
  <c r="E1115" i="11"/>
  <c r="H1115" i="11" a="1"/>
  <c r="H1115" i="11" s="1"/>
  <c r="C1114" i="11"/>
  <c r="D1114" i="11"/>
  <c r="B1115" i="11" l="1"/>
  <c r="E1116" i="11" l="1"/>
  <c r="H1116" i="11" a="1"/>
  <c r="H1116" i="11" s="1"/>
  <c r="F1116" i="11"/>
  <c r="L1116" i="11"/>
  <c r="G1116" i="11" a="1"/>
  <c r="G1116" i="11" s="1"/>
  <c r="I1116" i="11"/>
  <c r="C1115" i="11"/>
  <c r="D1115" i="11"/>
  <c r="B1116" i="11" l="1"/>
  <c r="F1117" i="11" l="1"/>
  <c r="L1117" i="11"/>
  <c r="G1117" i="11" a="1"/>
  <c r="G1117" i="11" s="1"/>
  <c r="I1117" i="11"/>
  <c r="E1117" i="11"/>
  <c r="H1117" i="11" a="1"/>
  <c r="H1117" i="11" s="1"/>
  <c r="C1116" i="11"/>
  <c r="D1116" i="11"/>
  <c r="B1117" i="11" l="1"/>
  <c r="E1118" i="11" l="1"/>
  <c r="H1118" i="11" a="1"/>
  <c r="H1118" i="11" s="1"/>
  <c r="F1118" i="11"/>
  <c r="L1118" i="11"/>
  <c r="G1118" i="11" a="1"/>
  <c r="G1118" i="11" s="1"/>
  <c r="I1118" i="11"/>
  <c r="D1117" i="11"/>
  <c r="C1117" i="11"/>
  <c r="B1118" i="11" l="1"/>
  <c r="F1119" i="11" l="1"/>
  <c r="L1119" i="11"/>
  <c r="G1119" i="11" a="1"/>
  <c r="G1119" i="11" s="1"/>
  <c r="I1119" i="11"/>
  <c r="E1119" i="11"/>
  <c r="H1119" i="11" a="1"/>
  <c r="H1119" i="11" s="1"/>
  <c r="D1118" i="11"/>
  <c r="C1118" i="11"/>
  <c r="B1119" i="11" l="1"/>
  <c r="E1120" i="11" l="1"/>
  <c r="H1120" i="11" a="1"/>
  <c r="H1120" i="11" s="1"/>
  <c r="F1120" i="11"/>
  <c r="L1120" i="11"/>
  <c r="G1120" i="11" a="1"/>
  <c r="G1120" i="11" s="1"/>
  <c r="I1120" i="11"/>
  <c r="D1119" i="11"/>
  <c r="C1119" i="11"/>
  <c r="B1120" i="11" l="1"/>
  <c r="F1121" i="11" l="1"/>
  <c r="L1121" i="11"/>
  <c r="G1121" i="11" a="1"/>
  <c r="G1121" i="11" s="1"/>
  <c r="I1121" i="11"/>
  <c r="E1121" i="11"/>
  <c r="H1121" i="11" a="1"/>
  <c r="H1121" i="11" s="1"/>
  <c r="D1120" i="11"/>
  <c r="C1120" i="11"/>
  <c r="B1121" i="11" l="1"/>
  <c r="E1122" i="11" l="1"/>
  <c r="H1122" i="11" a="1"/>
  <c r="H1122" i="11" s="1"/>
  <c r="F1122" i="11"/>
  <c r="L1122" i="11"/>
  <c r="G1122" i="11" a="1"/>
  <c r="G1122" i="11" s="1"/>
  <c r="I1122" i="11"/>
  <c r="D1121" i="11"/>
  <c r="C1121" i="11"/>
  <c r="B1122" i="11" l="1"/>
  <c r="F1123" i="11" l="1"/>
  <c r="L1123" i="11"/>
  <c r="G1123" i="11" a="1"/>
  <c r="G1123" i="11" s="1"/>
  <c r="I1123" i="11"/>
  <c r="E1123" i="11"/>
  <c r="H1123" i="11" a="1"/>
  <c r="H1123" i="11" s="1"/>
  <c r="C1122" i="11"/>
  <c r="D1122" i="11"/>
  <c r="B1123" i="11" l="1"/>
  <c r="E1124" i="11" l="1"/>
  <c r="H1124" i="11" a="1"/>
  <c r="H1124" i="11" s="1"/>
  <c r="F1124" i="11"/>
  <c r="L1124" i="11"/>
  <c r="G1124" i="11" a="1"/>
  <c r="G1124" i="11" s="1"/>
  <c r="I1124" i="11"/>
  <c r="D1123" i="11"/>
  <c r="C1123" i="11"/>
  <c r="B1124" i="11" l="1"/>
  <c r="F1125" i="11" l="1"/>
  <c r="L1125" i="11"/>
  <c r="G1125" i="11" a="1"/>
  <c r="G1125" i="11" s="1"/>
  <c r="I1125" i="11"/>
  <c r="E1125" i="11"/>
  <c r="H1125" i="11" a="1"/>
  <c r="H1125" i="11" s="1"/>
  <c r="D1124" i="11"/>
  <c r="C1124" i="11"/>
  <c r="B1125" i="11" l="1"/>
  <c r="E1126" i="11" l="1"/>
  <c r="H1126" i="11" a="1"/>
  <c r="H1126" i="11" s="1"/>
  <c r="F1126" i="11"/>
  <c r="L1126" i="11"/>
  <c r="G1126" i="11" a="1"/>
  <c r="G1126" i="11" s="1"/>
  <c r="I1126" i="11"/>
  <c r="C1125" i="11"/>
  <c r="D1125" i="11"/>
  <c r="B1126" i="11" l="1"/>
  <c r="F1127" i="11" l="1"/>
  <c r="L1127" i="11"/>
  <c r="G1127" i="11" a="1"/>
  <c r="G1127" i="11" s="1"/>
  <c r="I1127" i="11"/>
  <c r="E1127" i="11"/>
  <c r="H1127" i="11" a="1"/>
  <c r="H1127" i="11" s="1"/>
  <c r="D1126" i="11"/>
  <c r="C1126" i="11"/>
  <c r="B1127" i="11" l="1"/>
  <c r="E1128" i="11" l="1"/>
  <c r="H1128" i="11" a="1"/>
  <c r="H1128" i="11" s="1"/>
  <c r="F1128" i="11"/>
  <c r="L1128" i="11"/>
  <c r="G1128" i="11" a="1"/>
  <c r="G1128" i="11" s="1"/>
  <c r="I1128" i="11"/>
  <c r="C1127" i="11"/>
  <c r="D1127" i="11"/>
  <c r="B1128" i="11" l="1"/>
  <c r="F1129" i="11" l="1"/>
  <c r="L1129" i="11"/>
  <c r="G1129" i="11" a="1"/>
  <c r="G1129" i="11" s="1"/>
  <c r="I1129" i="11"/>
  <c r="E1129" i="11"/>
  <c r="H1129" i="11" a="1"/>
  <c r="H1129" i="11" s="1"/>
  <c r="C1128" i="11"/>
  <c r="D1128" i="11"/>
  <c r="B1129" i="11" l="1"/>
  <c r="E1130" i="11" l="1"/>
  <c r="H1130" i="11" a="1"/>
  <c r="H1130" i="11" s="1"/>
  <c r="F1130" i="11"/>
  <c r="L1130" i="11"/>
  <c r="G1130" i="11" a="1"/>
  <c r="G1130" i="11" s="1"/>
  <c r="I1130" i="11"/>
  <c r="C1129" i="11"/>
  <c r="D1129" i="11"/>
  <c r="B1130" i="11" l="1"/>
  <c r="F1131" i="11" l="1"/>
  <c r="L1131" i="11"/>
  <c r="G1131" i="11" a="1"/>
  <c r="G1131" i="11" s="1"/>
  <c r="I1131" i="11"/>
  <c r="E1131" i="11"/>
  <c r="H1131" i="11" a="1"/>
  <c r="H1131" i="11" s="1"/>
  <c r="C1130" i="11"/>
  <c r="D1130" i="11"/>
  <c r="B1131" i="11" l="1"/>
  <c r="E1132" i="11" l="1"/>
  <c r="H1132" i="11" a="1"/>
  <c r="H1132" i="11" s="1"/>
  <c r="F1132" i="11"/>
  <c r="L1132" i="11"/>
  <c r="G1132" i="11" a="1"/>
  <c r="G1132" i="11" s="1"/>
  <c r="I1132" i="11"/>
  <c r="C1131" i="11"/>
  <c r="D1131" i="11"/>
  <c r="B1132" i="11" l="1"/>
  <c r="F1133" i="11" l="1"/>
  <c r="L1133" i="11"/>
  <c r="G1133" i="11" a="1"/>
  <c r="G1133" i="11" s="1"/>
  <c r="I1133" i="11"/>
  <c r="E1133" i="11"/>
  <c r="H1133" i="11" a="1"/>
  <c r="H1133" i="11" s="1"/>
  <c r="D1132" i="11"/>
  <c r="C1132" i="11"/>
  <c r="B1133" i="11" l="1"/>
  <c r="E1134" i="11" l="1"/>
  <c r="H1134" i="11" a="1"/>
  <c r="H1134" i="11" s="1"/>
  <c r="F1134" i="11"/>
  <c r="L1134" i="11"/>
  <c r="G1134" i="11" a="1"/>
  <c r="G1134" i="11" s="1"/>
  <c r="I1134" i="11"/>
  <c r="C1133" i="11"/>
  <c r="D1133" i="11"/>
  <c r="B1134" i="11" l="1"/>
  <c r="F1135" i="11" l="1"/>
  <c r="L1135" i="11"/>
  <c r="G1135" i="11" a="1"/>
  <c r="G1135" i="11" s="1"/>
  <c r="I1135" i="11"/>
  <c r="E1135" i="11"/>
  <c r="H1135" i="11" a="1"/>
  <c r="H1135" i="11" s="1"/>
  <c r="C1134" i="11"/>
  <c r="D1134" i="11"/>
  <c r="B1135" i="11" l="1"/>
  <c r="E1136" i="11" l="1"/>
  <c r="H1136" i="11" a="1"/>
  <c r="H1136" i="11" s="1"/>
  <c r="F1136" i="11"/>
  <c r="L1136" i="11"/>
  <c r="G1136" i="11" a="1"/>
  <c r="G1136" i="11" s="1"/>
  <c r="I1136" i="11"/>
  <c r="D1135" i="11"/>
  <c r="C1135" i="11"/>
  <c r="B1136" i="11" l="1"/>
  <c r="F1137" i="11" l="1"/>
  <c r="L1137" i="11"/>
  <c r="G1137" i="11" a="1"/>
  <c r="G1137" i="11" s="1"/>
  <c r="I1137" i="11"/>
  <c r="E1137" i="11"/>
  <c r="H1137" i="11" a="1"/>
  <c r="H1137" i="11" s="1"/>
  <c r="C1136" i="11"/>
  <c r="D1136" i="11"/>
  <c r="B1137" i="11" l="1"/>
  <c r="E1138" i="11" l="1"/>
  <c r="H1138" i="11" a="1"/>
  <c r="H1138" i="11" s="1"/>
  <c r="F1138" i="11"/>
  <c r="L1138" i="11"/>
  <c r="G1138" i="11" a="1"/>
  <c r="G1138" i="11" s="1"/>
  <c r="I1138" i="11"/>
  <c r="D1137" i="11"/>
  <c r="C1137" i="11"/>
  <c r="B1138" i="11" l="1"/>
  <c r="F1139" i="11" l="1"/>
  <c r="L1139" i="11"/>
  <c r="G1139" i="11" a="1"/>
  <c r="G1139" i="11" s="1"/>
  <c r="I1139" i="11"/>
  <c r="E1139" i="11"/>
  <c r="H1139" i="11" a="1"/>
  <c r="H1139" i="11" s="1"/>
  <c r="D1138" i="11"/>
  <c r="C1138" i="11"/>
  <c r="B1139" i="11" l="1"/>
  <c r="E1140" i="11" l="1"/>
  <c r="H1140" i="11" a="1"/>
  <c r="H1140" i="11" s="1"/>
  <c r="F1140" i="11"/>
  <c r="L1140" i="11"/>
  <c r="G1140" i="11" a="1"/>
  <c r="G1140" i="11" s="1"/>
  <c r="I1140" i="11"/>
  <c r="C1139" i="11"/>
  <c r="D1139" i="11"/>
  <c r="B1140" i="11" l="1"/>
  <c r="F1141" i="11" l="1"/>
  <c r="L1141" i="11"/>
  <c r="G1141" i="11" a="1"/>
  <c r="G1141" i="11" s="1"/>
  <c r="I1141" i="11"/>
  <c r="E1141" i="11"/>
  <c r="H1141" i="11" a="1"/>
  <c r="H1141" i="11" s="1"/>
  <c r="D1140" i="11"/>
  <c r="C1140" i="11"/>
  <c r="B1141" i="11" l="1"/>
  <c r="E1142" i="11" l="1"/>
  <c r="H1142" i="11" a="1"/>
  <c r="H1142" i="11" s="1"/>
  <c r="F1142" i="11"/>
  <c r="L1142" i="11"/>
  <c r="G1142" i="11" a="1"/>
  <c r="G1142" i="11" s="1"/>
  <c r="I1142" i="11"/>
  <c r="C1141" i="11"/>
  <c r="D1141" i="11"/>
  <c r="B1142" i="11" l="1"/>
  <c r="F1143" i="11" l="1"/>
  <c r="L1143" i="11"/>
  <c r="G1143" i="11" a="1"/>
  <c r="G1143" i="11" s="1"/>
  <c r="I1143" i="11"/>
  <c r="E1143" i="11"/>
  <c r="H1143" i="11" a="1"/>
  <c r="H1143" i="11" s="1"/>
  <c r="C1142" i="11"/>
  <c r="D1142" i="11"/>
  <c r="B1143" i="11" l="1"/>
  <c r="E1144" i="11" l="1"/>
  <c r="H1144" i="11" a="1"/>
  <c r="H1144" i="11" s="1"/>
  <c r="F1144" i="11"/>
  <c r="L1144" i="11"/>
  <c r="G1144" i="11" a="1"/>
  <c r="G1144" i="11" s="1"/>
  <c r="I1144" i="11"/>
  <c r="D1143" i="11"/>
  <c r="C1143" i="11"/>
  <c r="B1144" i="11" l="1"/>
  <c r="F1145" i="11" l="1"/>
  <c r="L1145" i="11"/>
  <c r="G1145" i="11" a="1"/>
  <c r="G1145" i="11" s="1"/>
  <c r="I1145" i="11"/>
  <c r="E1145" i="11"/>
  <c r="H1145" i="11" a="1"/>
  <c r="H1145" i="11" s="1"/>
  <c r="D1144" i="11"/>
  <c r="C1144" i="11"/>
  <c r="B1145" i="11" l="1"/>
  <c r="E1146" i="11" l="1"/>
  <c r="H1146" i="11" a="1"/>
  <c r="H1146" i="11" s="1"/>
  <c r="F1146" i="11"/>
  <c r="L1146" i="11"/>
  <c r="G1146" i="11" a="1"/>
  <c r="G1146" i="11" s="1"/>
  <c r="I1146" i="11"/>
  <c r="C1145" i="11"/>
  <c r="D1145" i="11"/>
  <c r="B1146" i="11" l="1"/>
  <c r="F1147" i="11" l="1"/>
  <c r="L1147" i="11"/>
  <c r="G1147" i="11" a="1"/>
  <c r="G1147" i="11" s="1"/>
  <c r="I1147" i="11"/>
  <c r="E1147" i="11"/>
  <c r="H1147" i="11" a="1"/>
  <c r="H1147" i="11" s="1"/>
  <c r="C1146" i="11"/>
  <c r="D1146" i="11"/>
  <c r="B1147" i="11" l="1"/>
  <c r="E1148" i="11" l="1"/>
  <c r="H1148" i="11" a="1"/>
  <c r="H1148" i="11" s="1"/>
  <c r="F1148" i="11"/>
  <c r="L1148" i="11"/>
  <c r="G1148" i="11" a="1"/>
  <c r="G1148" i="11" s="1"/>
  <c r="I1148" i="11"/>
  <c r="D1147" i="11"/>
  <c r="C1147" i="11"/>
  <c r="B1148" i="11" l="1"/>
  <c r="F1149" i="11" l="1"/>
  <c r="L1149" i="11"/>
  <c r="G1149" i="11" a="1"/>
  <c r="G1149" i="11" s="1"/>
  <c r="I1149" i="11"/>
  <c r="E1149" i="11"/>
  <c r="H1149" i="11" a="1"/>
  <c r="H1149" i="11" s="1"/>
  <c r="C1148" i="11"/>
  <c r="D1148" i="11"/>
  <c r="B1149" i="11" l="1"/>
  <c r="E1150" i="11" l="1"/>
  <c r="H1150" i="11" a="1"/>
  <c r="H1150" i="11" s="1"/>
  <c r="F1150" i="11"/>
  <c r="L1150" i="11"/>
  <c r="G1150" i="11" a="1"/>
  <c r="G1150" i="11" s="1"/>
  <c r="I1150" i="11"/>
  <c r="D1149" i="11"/>
  <c r="C1149" i="11"/>
  <c r="B1150" i="11" l="1"/>
  <c r="F1151" i="11" l="1"/>
  <c r="L1151" i="11"/>
  <c r="G1151" i="11" a="1"/>
  <c r="G1151" i="11" s="1"/>
  <c r="I1151" i="11"/>
  <c r="E1151" i="11"/>
  <c r="H1151" i="11" a="1"/>
  <c r="H1151" i="11" s="1"/>
  <c r="D1150" i="11"/>
  <c r="C1150" i="11"/>
  <c r="B1151" i="11" l="1"/>
  <c r="E1152" i="11" l="1"/>
  <c r="H1152" i="11" a="1"/>
  <c r="H1152" i="11" s="1"/>
  <c r="F1152" i="11"/>
  <c r="L1152" i="11"/>
  <c r="G1152" i="11" a="1"/>
  <c r="G1152" i="11" s="1"/>
  <c r="I1152" i="11"/>
  <c r="D1151" i="11"/>
  <c r="C1151" i="11"/>
  <c r="B1152" i="11" l="1"/>
  <c r="F1153" i="11" l="1"/>
  <c r="L1153" i="11"/>
  <c r="G1153" i="11" a="1"/>
  <c r="G1153" i="11" s="1"/>
  <c r="I1153" i="11"/>
  <c r="E1153" i="11"/>
  <c r="H1153" i="11" a="1"/>
  <c r="H1153" i="11" s="1"/>
  <c r="D1152" i="11"/>
  <c r="C1152" i="11"/>
  <c r="B1153" i="11" l="1"/>
  <c r="E1154" i="11" l="1"/>
  <c r="H1154" i="11" a="1"/>
  <c r="H1154" i="11" s="1"/>
  <c r="F1154" i="11"/>
  <c r="L1154" i="11"/>
  <c r="G1154" i="11" a="1"/>
  <c r="G1154" i="11" s="1"/>
  <c r="I1154" i="11"/>
  <c r="D1153" i="11"/>
  <c r="C1153" i="11"/>
  <c r="B1154" i="11" l="1"/>
  <c r="F1155" i="11" l="1"/>
  <c r="L1155" i="11"/>
  <c r="G1155" i="11" a="1"/>
  <c r="G1155" i="11" s="1"/>
  <c r="I1155" i="11"/>
  <c r="E1155" i="11"/>
  <c r="H1155" i="11" a="1"/>
  <c r="H1155" i="11" s="1"/>
  <c r="C1154" i="11"/>
  <c r="D1154" i="11"/>
  <c r="B1155" i="11" l="1"/>
  <c r="E1156" i="11" l="1"/>
  <c r="H1156" i="11" a="1"/>
  <c r="H1156" i="11" s="1"/>
  <c r="F1156" i="11"/>
  <c r="L1156" i="11"/>
  <c r="G1156" i="11" a="1"/>
  <c r="G1156" i="11" s="1"/>
  <c r="I1156" i="11"/>
  <c r="C1155" i="11"/>
  <c r="D1155" i="11"/>
  <c r="B1156" i="11" l="1"/>
  <c r="F1157" i="11" l="1"/>
  <c r="L1157" i="11"/>
  <c r="G1157" i="11" a="1"/>
  <c r="G1157" i="11" s="1"/>
  <c r="I1157" i="11"/>
  <c r="E1157" i="11"/>
  <c r="H1157" i="11" a="1"/>
  <c r="H1157" i="11" s="1"/>
  <c r="C1156" i="11"/>
  <c r="D1156" i="11"/>
  <c r="B1157" i="11" l="1"/>
  <c r="E1158" i="11" l="1"/>
  <c r="H1158" i="11" a="1"/>
  <c r="H1158" i="11" s="1"/>
  <c r="F1158" i="11"/>
  <c r="L1158" i="11"/>
  <c r="G1158" i="11" a="1"/>
  <c r="G1158" i="11" s="1"/>
  <c r="I1158" i="11"/>
  <c r="D1157" i="11"/>
  <c r="C1157" i="11"/>
  <c r="B1158" i="11" l="1"/>
  <c r="F1159" i="11" l="1"/>
  <c r="L1159" i="11"/>
  <c r="G1159" i="11" a="1"/>
  <c r="G1159" i="11" s="1"/>
  <c r="I1159" i="11"/>
  <c r="E1159" i="11"/>
  <c r="H1159" i="11" a="1"/>
  <c r="H1159" i="11" s="1"/>
  <c r="D1158" i="11"/>
  <c r="C1158" i="11"/>
  <c r="B1159" i="11" l="1"/>
  <c r="E1160" i="11" l="1"/>
  <c r="H1160" i="11" a="1"/>
  <c r="H1160" i="11" s="1"/>
  <c r="F1160" i="11"/>
  <c r="L1160" i="11"/>
  <c r="G1160" i="11" a="1"/>
  <c r="G1160" i="11" s="1"/>
  <c r="I1160" i="11"/>
  <c r="C1159" i="11"/>
  <c r="D1159" i="11"/>
  <c r="B1160" i="11" l="1"/>
  <c r="F1161" i="11" l="1"/>
  <c r="L1161" i="11"/>
  <c r="G1161" i="11" a="1"/>
  <c r="G1161" i="11" s="1"/>
  <c r="I1161" i="11"/>
  <c r="E1161" i="11"/>
  <c r="H1161" i="11" a="1"/>
  <c r="H1161" i="11" s="1"/>
  <c r="D1160" i="11"/>
  <c r="C1160" i="11"/>
  <c r="B1161" i="11" l="1"/>
  <c r="E1162" i="11" l="1"/>
  <c r="H1162" i="11" a="1"/>
  <c r="H1162" i="11" s="1"/>
  <c r="F1162" i="11"/>
  <c r="L1162" i="11"/>
  <c r="G1162" i="11" a="1"/>
  <c r="G1162" i="11" s="1"/>
  <c r="I1162" i="11"/>
  <c r="C1161" i="11"/>
  <c r="D1161" i="11"/>
  <c r="B1162" i="11" l="1"/>
  <c r="F1163" i="11" l="1"/>
  <c r="L1163" i="11"/>
  <c r="G1163" i="11" a="1"/>
  <c r="G1163" i="11" s="1"/>
  <c r="I1163" i="11"/>
  <c r="E1163" i="11"/>
  <c r="H1163" i="11" a="1"/>
  <c r="H1163" i="11" s="1"/>
  <c r="D1162" i="11"/>
  <c r="C1162" i="11"/>
  <c r="B1163" i="11" l="1"/>
  <c r="E1164" i="11" l="1"/>
  <c r="H1164" i="11" a="1"/>
  <c r="H1164" i="11" s="1"/>
  <c r="F1164" i="11"/>
  <c r="L1164" i="11"/>
  <c r="G1164" i="11" a="1"/>
  <c r="G1164" i="11" s="1"/>
  <c r="I1164" i="11"/>
  <c r="C1163" i="11"/>
  <c r="D1163" i="11"/>
  <c r="B1164" i="11" l="1"/>
  <c r="F1165" i="11" l="1"/>
  <c r="L1165" i="11"/>
  <c r="G1165" i="11" a="1"/>
  <c r="G1165" i="11" s="1"/>
  <c r="I1165" i="11"/>
  <c r="E1165" i="11"/>
  <c r="H1165" i="11" a="1"/>
  <c r="H1165" i="11" s="1"/>
  <c r="D1164" i="11"/>
  <c r="C1164" i="11"/>
  <c r="B1165" i="11" l="1"/>
  <c r="E1166" i="11" l="1"/>
  <c r="H1166" i="11" a="1"/>
  <c r="H1166" i="11" s="1"/>
  <c r="F1166" i="11"/>
  <c r="L1166" i="11"/>
  <c r="G1166" i="11" a="1"/>
  <c r="G1166" i="11" s="1"/>
  <c r="I1166" i="11"/>
  <c r="D1165" i="11"/>
  <c r="C1165" i="11"/>
  <c r="B1166" i="11" l="1"/>
  <c r="F1167" i="11" l="1"/>
  <c r="L1167" i="11"/>
  <c r="G1167" i="11" a="1"/>
  <c r="G1167" i="11" s="1"/>
  <c r="I1167" i="11"/>
  <c r="E1167" i="11"/>
  <c r="H1167" i="11" a="1"/>
  <c r="H1167" i="11" s="1"/>
  <c r="C1166" i="11"/>
  <c r="D1166" i="11"/>
  <c r="B1167" i="11" l="1"/>
  <c r="E1168" i="11" l="1"/>
  <c r="H1168" i="11" a="1"/>
  <c r="H1168" i="11" s="1"/>
  <c r="F1168" i="11"/>
  <c r="L1168" i="11"/>
  <c r="G1168" i="11" a="1"/>
  <c r="G1168" i="11" s="1"/>
  <c r="I1168" i="11"/>
  <c r="C1167" i="11"/>
  <c r="D1167" i="11"/>
  <c r="B1168" i="11" l="1"/>
  <c r="F1169" i="11" l="1"/>
  <c r="L1169" i="11"/>
  <c r="G1169" i="11" a="1"/>
  <c r="G1169" i="11" s="1"/>
  <c r="I1169" i="11"/>
  <c r="E1169" i="11"/>
  <c r="H1169" i="11" a="1"/>
  <c r="H1169" i="11" s="1"/>
  <c r="C1168" i="11"/>
  <c r="D1168" i="11"/>
  <c r="B1169" i="11" l="1"/>
  <c r="E1170" i="11" l="1"/>
  <c r="H1170" i="11" a="1"/>
  <c r="H1170" i="11" s="1"/>
  <c r="F1170" i="11"/>
  <c r="L1170" i="11"/>
  <c r="G1170" i="11" a="1"/>
  <c r="G1170" i="11" s="1"/>
  <c r="I1170" i="11"/>
  <c r="D1169" i="11"/>
  <c r="C1169" i="11"/>
  <c r="B1170" i="11" l="1"/>
  <c r="F1171" i="11" l="1"/>
  <c r="L1171" i="11"/>
  <c r="G1171" i="11" a="1"/>
  <c r="G1171" i="11" s="1"/>
  <c r="I1171" i="11"/>
  <c r="E1171" i="11"/>
  <c r="H1171" i="11" a="1"/>
  <c r="H1171" i="11" s="1"/>
  <c r="D1170" i="11"/>
  <c r="C1170" i="11"/>
  <c r="B1171" i="11" l="1"/>
  <c r="E1172" i="11" l="1"/>
  <c r="H1172" i="11" a="1"/>
  <c r="H1172" i="11" s="1"/>
  <c r="F1172" i="11"/>
  <c r="L1172" i="11"/>
  <c r="G1172" i="11" a="1"/>
  <c r="G1172" i="11" s="1"/>
  <c r="I1172" i="11"/>
  <c r="C1171" i="11"/>
  <c r="D1171" i="11"/>
  <c r="B1172" i="11" l="1"/>
  <c r="F1173" i="11" l="1"/>
  <c r="L1173" i="11"/>
  <c r="G1173" i="11" a="1"/>
  <c r="G1173" i="11" s="1"/>
  <c r="I1173" i="11"/>
  <c r="E1173" i="11"/>
  <c r="H1173" i="11" a="1"/>
  <c r="H1173" i="11" s="1"/>
  <c r="C1172" i="11"/>
  <c r="D1172" i="11"/>
  <c r="B1173" i="11" l="1"/>
  <c r="E1174" i="11" l="1"/>
  <c r="H1174" i="11" a="1"/>
  <c r="H1174" i="11" s="1"/>
  <c r="F1174" i="11"/>
  <c r="L1174" i="11"/>
  <c r="G1174" i="11" a="1"/>
  <c r="G1174" i="11" s="1"/>
  <c r="I1174" i="11"/>
  <c r="C1173" i="11"/>
  <c r="D1173" i="11"/>
  <c r="B1174" i="11" l="1"/>
  <c r="F1175" i="11" l="1"/>
  <c r="L1175" i="11"/>
  <c r="G1175" i="11" a="1"/>
  <c r="G1175" i="11" s="1"/>
  <c r="I1175" i="11"/>
  <c r="E1175" i="11"/>
  <c r="H1175" i="11" a="1"/>
  <c r="H1175" i="11" s="1"/>
  <c r="D1174" i="11"/>
  <c r="C1174" i="11"/>
  <c r="B1175" i="11" l="1"/>
  <c r="E1176" i="11" l="1"/>
  <c r="H1176" i="11" a="1"/>
  <c r="H1176" i="11" s="1"/>
  <c r="F1176" i="11"/>
  <c r="L1176" i="11"/>
  <c r="G1176" i="11" a="1"/>
  <c r="G1176" i="11" s="1"/>
  <c r="I1176" i="11"/>
  <c r="C1175" i="11"/>
  <c r="D1175" i="11"/>
  <c r="B1176" i="11" l="1"/>
  <c r="F1177" i="11" l="1"/>
  <c r="L1177" i="11"/>
  <c r="G1177" i="11" a="1"/>
  <c r="G1177" i="11" s="1"/>
  <c r="I1177" i="11"/>
  <c r="E1177" i="11"/>
  <c r="H1177" i="11" a="1"/>
  <c r="H1177" i="11" s="1"/>
  <c r="C1176" i="11"/>
  <c r="D1176" i="11"/>
  <c r="B1177" i="11" l="1"/>
  <c r="E1178" i="11" l="1"/>
  <c r="H1178" i="11" a="1"/>
  <c r="H1178" i="11" s="1"/>
  <c r="F1178" i="11"/>
  <c r="L1178" i="11"/>
  <c r="G1178" i="11" a="1"/>
  <c r="G1178" i="11" s="1"/>
  <c r="I1178" i="11"/>
  <c r="D1177" i="11"/>
  <c r="C1177" i="11"/>
  <c r="B1178" i="11" l="1"/>
  <c r="F1179" i="11" l="1"/>
  <c r="L1179" i="11"/>
  <c r="G1179" i="11" a="1"/>
  <c r="G1179" i="11" s="1"/>
  <c r="I1179" i="11"/>
  <c r="E1179" i="11"/>
  <c r="H1179" i="11" a="1"/>
  <c r="H1179" i="11" s="1"/>
  <c r="D1178" i="11"/>
  <c r="C1178" i="11"/>
  <c r="B1179" i="11" l="1"/>
  <c r="E1180" i="11" l="1"/>
  <c r="H1180" i="11" a="1"/>
  <c r="H1180" i="11" s="1"/>
  <c r="F1180" i="11"/>
  <c r="L1180" i="11"/>
  <c r="G1180" i="11" a="1"/>
  <c r="G1180" i="11" s="1"/>
  <c r="I1180" i="11"/>
  <c r="C1179" i="11"/>
  <c r="D1179" i="11"/>
  <c r="B1180" i="11" l="1"/>
  <c r="F1181" i="11" l="1"/>
  <c r="L1181" i="11"/>
  <c r="G1181" i="11" a="1"/>
  <c r="G1181" i="11" s="1"/>
  <c r="I1181" i="11"/>
  <c r="E1181" i="11"/>
  <c r="H1181" i="11" a="1"/>
  <c r="H1181" i="11" s="1"/>
  <c r="D1180" i="11"/>
  <c r="C1180" i="11"/>
  <c r="B1181" i="11" l="1"/>
  <c r="E1182" i="11" l="1"/>
  <c r="H1182" i="11" a="1"/>
  <c r="H1182" i="11" s="1"/>
  <c r="F1182" i="11"/>
  <c r="L1182" i="11"/>
  <c r="G1182" i="11" a="1"/>
  <c r="G1182" i="11" s="1"/>
  <c r="I1182" i="11"/>
  <c r="C1181" i="11"/>
  <c r="D1181" i="11"/>
  <c r="B1182" i="11" l="1"/>
  <c r="F1183" i="11" l="1"/>
  <c r="L1183" i="11"/>
  <c r="G1183" i="11" a="1"/>
  <c r="G1183" i="11" s="1"/>
  <c r="I1183" i="11"/>
  <c r="E1183" i="11"/>
  <c r="H1183" i="11" a="1"/>
  <c r="H1183" i="11" s="1"/>
  <c r="C1182" i="11"/>
  <c r="D1182" i="11"/>
  <c r="B1183" i="11" l="1"/>
  <c r="E1184" i="11" l="1"/>
  <c r="H1184" i="11" a="1"/>
  <c r="H1184" i="11" s="1"/>
  <c r="F1184" i="11"/>
  <c r="L1184" i="11"/>
  <c r="G1184" i="11" a="1"/>
  <c r="G1184" i="11" s="1"/>
  <c r="I1184" i="11"/>
  <c r="D1183" i="11"/>
  <c r="C1183" i="11"/>
  <c r="B1184" i="11" l="1"/>
  <c r="F1185" i="11" l="1"/>
  <c r="L1185" i="11"/>
  <c r="G1185" i="11" a="1"/>
  <c r="G1185" i="11" s="1"/>
  <c r="I1185" i="11"/>
  <c r="E1185" i="11"/>
  <c r="H1185" i="11" a="1"/>
  <c r="H1185" i="11" s="1"/>
  <c r="D1184" i="11"/>
  <c r="C1184" i="11"/>
  <c r="B1185" i="11" l="1"/>
  <c r="E1186" i="11" l="1"/>
  <c r="H1186" i="11" a="1"/>
  <c r="H1186" i="11" s="1"/>
  <c r="F1186" i="11"/>
  <c r="L1186" i="11"/>
  <c r="G1186" i="11" a="1"/>
  <c r="G1186" i="11" s="1"/>
  <c r="I1186" i="11"/>
  <c r="C1185" i="11"/>
  <c r="D1185" i="11"/>
  <c r="B1186" i="11" l="1"/>
  <c r="F1187" i="11" l="1"/>
  <c r="L1187" i="11"/>
  <c r="G1187" i="11" a="1"/>
  <c r="G1187" i="11" s="1"/>
  <c r="I1187" i="11"/>
  <c r="E1187" i="11"/>
  <c r="H1187" i="11" a="1"/>
  <c r="H1187" i="11" s="1"/>
  <c r="D1186" i="11"/>
  <c r="C1186" i="11"/>
  <c r="B1187" i="11" l="1"/>
  <c r="E1188" i="11" l="1"/>
  <c r="H1188" i="11" a="1"/>
  <c r="H1188" i="11" s="1"/>
  <c r="F1188" i="11"/>
  <c r="L1188" i="11"/>
  <c r="G1188" i="11" a="1"/>
  <c r="G1188" i="11" s="1"/>
  <c r="I1188" i="11"/>
  <c r="C1187" i="11"/>
  <c r="D1187" i="11"/>
  <c r="B1188" i="11" l="1"/>
  <c r="F1189" i="11" l="1"/>
  <c r="L1189" i="11"/>
  <c r="G1189" i="11" a="1"/>
  <c r="G1189" i="11" s="1"/>
  <c r="I1189" i="11"/>
  <c r="E1189" i="11"/>
  <c r="H1189" i="11" a="1"/>
  <c r="H1189" i="11" s="1"/>
  <c r="C1188" i="11"/>
  <c r="D1188" i="11"/>
  <c r="B1189" i="11" l="1"/>
  <c r="E1190" i="11" l="1"/>
  <c r="H1190" i="11" a="1"/>
  <c r="H1190" i="11" s="1"/>
  <c r="F1190" i="11"/>
  <c r="L1190" i="11"/>
  <c r="G1190" i="11" a="1"/>
  <c r="G1190" i="11" s="1"/>
  <c r="I1190" i="11"/>
  <c r="C1189" i="11"/>
  <c r="D1189" i="11"/>
  <c r="B1190" i="11" l="1"/>
  <c r="F1191" i="11" l="1"/>
  <c r="L1191" i="11"/>
  <c r="G1191" i="11" a="1"/>
  <c r="G1191" i="11" s="1"/>
  <c r="I1191" i="11"/>
  <c r="E1191" i="11"/>
  <c r="H1191" i="11" a="1"/>
  <c r="H1191" i="11" s="1"/>
  <c r="D1190" i="11"/>
  <c r="C1190" i="11"/>
  <c r="B1191" i="11" l="1"/>
  <c r="E1192" i="11" l="1"/>
  <c r="H1192" i="11" a="1"/>
  <c r="H1192" i="11" s="1"/>
  <c r="F1192" i="11"/>
  <c r="L1192" i="11"/>
  <c r="G1192" i="11" a="1"/>
  <c r="G1192" i="11" s="1"/>
  <c r="I1192" i="11"/>
  <c r="C1191" i="11"/>
  <c r="D1191" i="11"/>
  <c r="B1192" i="11" l="1"/>
  <c r="F1193" i="11" l="1"/>
  <c r="L1193" i="11"/>
  <c r="G1193" i="11" a="1"/>
  <c r="G1193" i="11" s="1"/>
  <c r="I1193" i="11"/>
  <c r="E1193" i="11"/>
  <c r="H1193" i="11" a="1"/>
  <c r="H1193" i="11" s="1"/>
  <c r="D1192" i="11"/>
  <c r="C1192" i="11"/>
  <c r="B1193" i="11" l="1"/>
  <c r="E1194" i="11" l="1"/>
  <c r="H1194" i="11" a="1"/>
  <c r="H1194" i="11" s="1"/>
  <c r="F1194" i="11"/>
  <c r="L1194" i="11"/>
  <c r="G1194" i="11" a="1"/>
  <c r="G1194" i="11" s="1"/>
  <c r="I1194" i="11"/>
  <c r="D1193" i="11"/>
  <c r="C1193" i="11"/>
  <c r="B1194" i="11" l="1"/>
  <c r="F1195" i="11" l="1"/>
  <c r="L1195" i="11"/>
  <c r="G1195" i="11" a="1"/>
  <c r="G1195" i="11" s="1"/>
  <c r="I1195" i="11"/>
  <c r="E1195" i="11"/>
  <c r="H1195" i="11" a="1"/>
  <c r="H1195" i="11" s="1"/>
  <c r="C1194" i="11"/>
  <c r="D1194" i="11"/>
  <c r="B1195" i="11" l="1"/>
  <c r="E1196" i="11" l="1"/>
  <c r="H1196" i="11" a="1"/>
  <c r="H1196" i="11" s="1"/>
  <c r="F1196" i="11"/>
  <c r="L1196" i="11"/>
  <c r="G1196" i="11" a="1"/>
  <c r="G1196" i="11" s="1"/>
  <c r="I1196" i="11"/>
  <c r="D1195" i="11"/>
  <c r="C1195" i="11"/>
  <c r="B1196" i="11" l="1"/>
  <c r="F1197" i="11" l="1"/>
  <c r="L1197" i="11"/>
  <c r="G1197" i="11" a="1"/>
  <c r="G1197" i="11" s="1"/>
  <c r="I1197" i="11"/>
  <c r="E1197" i="11"/>
  <c r="H1197" i="11" a="1"/>
  <c r="H1197" i="11" s="1"/>
  <c r="C1196" i="11"/>
  <c r="D1196" i="11"/>
  <c r="B1197" i="11" l="1"/>
  <c r="E1198" i="11" l="1"/>
  <c r="H1198" i="11" a="1"/>
  <c r="H1198" i="11" s="1"/>
  <c r="F1198" i="11"/>
  <c r="L1198" i="11"/>
  <c r="G1198" i="11" a="1"/>
  <c r="G1198" i="11" s="1"/>
  <c r="I1198" i="11"/>
  <c r="D1197" i="11"/>
  <c r="C1197" i="11"/>
  <c r="B1198" i="11" l="1"/>
  <c r="F1199" i="11" l="1"/>
  <c r="L1199" i="11"/>
  <c r="G1199" i="11" a="1"/>
  <c r="G1199" i="11" s="1"/>
  <c r="I1199" i="11"/>
  <c r="E1199" i="11"/>
  <c r="H1199" i="11" a="1"/>
  <c r="H1199" i="11" s="1"/>
  <c r="D1198" i="11"/>
  <c r="C1198" i="11"/>
  <c r="B1199" i="11" l="1"/>
  <c r="E1200" i="11" l="1"/>
  <c r="H1200" i="11" a="1"/>
  <c r="H1200" i="11" s="1"/>
  <c r="F1200" i="11"/>
  <c r="L1200" i="11"/>
  <c r="G1200" i="11" a="1"/>
  <c r="G1200" i="11" s="1"/>
  <c r="I1200" i="11"/>
  <c r="D1199" i="11"/>
  <c r="C1199" i="11"/>
  <c r="B1200" i="11" l="1"/>
  <c r="F1201" i="11" l="1"/>
  <c r="L1201" i="11"/>
  <c r="G1201" i="11" a="1"/>
  <c r="G1201" i="11" s="1"/>
  <c r="I1201" i="11"/>
  <c r="E1201" i="11"/>
  <c r="H1201" i="11" a="1"/>
  <c r="H1201" i="11" s="1"/>
  <c r="C1200" i="11"/>
  <c r="D1200" i="11"/>
  <c r="B1201" i="11" l="1"/>
  <c r="E1202" i="11" l="1"/>
  <c r="H1202" i="11" a="1"/>
  <c r="H1202" i="11" s="1"/>
  <c r="F1202" i="11"/>
  <c r="L1202" i="11"/>
  <c r="G1202" i="11" a="1"/>
  <c r="G1202" i="11" s="1"/>
  <c r="I1202" i="11"/>
  <c r="C1201" i="11"/>
  <c r="D1201" i="11"/>
  <c r="B1202" i="11" l="1"/>
  <c r="F1203" i="11" l="1"/>
  <c r="L1203" i="11"/>
  <c r="G1203" i="11" a="1"/>
  <c r="G1203" i="11" s="1"/>
  <c r="I1203" i="11"/>
  <c r="E1203" i="11"/>
  <c r="H1203" i="11" a="1"/>
  <c r="H1203" i="11" s="1"/>
  <c r="D1202" i="11"/>
  <c r="C1202" i="11"/>
  <c r="B1203" i="11" l="1"/>
  <c r="E1204" i="11" l="1"/>
  <c r="H1204" i="11" a="1"/>
  <c r="H1204" i="11" s="1"/>
  <c r="F1204" i="11"/>
  <c r="L1204" i="11"/>
  <c r="G1204" i="11" a="1"/>
  <c r="G1204" i="11" s="1"/>
  <c r="I1204" i="11"/>
  <c r="D1203" i="11"/>
  <c r="C1203" i="11"/>
  <c r="B1204" i="11" l="1"/>
  <c r="F1205" i="11" l="1"/>
  <c r="L1205" i="11"/>
  <c r="G1205" i="11" a="1"/>
  <c r="G1205" i="11" s="1"/>
  <c r="I1205" i="11"/>
  <c r="E1205" i="11"/>
  <c r="H1205" i="11" a="1"/>
  <c r="H1205" i="11" s="1"/>
  <c r="D1204" i="11"/>
  <c r="C1204" i="11"/>
  <c r="B1205" i="11" l="1"/>
  <c r="E1206" i="11" l="1"/>
  <c r="H1206" i="11" a="1"/>
  <c r="H1206" i="11" s="1"/>
  <c r="F1206" i="11"/>
  <c r="L1206" i="11"/>
  <c r="G1206" i="11" a="1"/>
  <c r="G1206" i="11" s="1"/>
  <c r="I1206" i="11"/>
  <c r="C1205" i="11"/>
  <c r="D1205" i="11"/>
  <c r="B1206" i="11" l="1"/>
  <c r="F1207" i="11" l="1"/>
  <c r="L1207" i="11"/>
  <c r="G1207" i="11" a="1"/>
  <c r="G1207" i="11" s="1"/>
  <c r="I1207" i="11"/>
  <c r="E1207" i="11"/>
  <c r="H1207" i="11" a="1"/>
  <c r="H1207" i="11" s="1"/>
  <c r="D1206" i="11"/>
  <c r="C1206" i="11"/>
  <c r="B1207" i="11" l="1"/>
  <c r="E1208" i="11" l="1"/>
  <c r="H1208" i="11" a="1"/>
  <c r="H1208" i="11" s="1"/>
  <c r="F1208" i="11"/>
  <c r="L1208" i="11"/>
  <c r="G1208" i="11" a="1"/>
  <c r="G1208" i="11" s="1"/>
  <c r="I1208" i="11"/>
  <c r="C1207" i="11"/>
  <c r="D1207" i="11"/>
  <c r="B1208" i="11" l="1"/>
  <c r="F1209" i="11" l="1"/>
  <c r="L1209" i="11"/>
  <c r="G1209" i="11" a="1"/>
  <c r="G1209" i="11" s="1"/>
  <c r="I1209" i="11"/>
  <c r="E1209" i="11"/>
  <c r="H1209" i="11" a="1"/>
  <c r="H1209" i="11" s="1"/>
  <c r="D1208" i="11"/>
  <c r="C1208" i="11"/>
  <c r="B1209" i="11" l="1"/>
  <c r="E1210" i="11" l="1"/>
  <c r="H1210" i="11" a="1"/>
  <c r="H1210" i="11" s="1"/>
  <c r="F1210" i="11"/>
  <c r="L1210" i="11"/>
  <c r="G1210" i="11" a="1"/>
  <c r="G1210" i="11" s="1"/>
  <c r="I1210" i="11"/>
  <c r="C1209" i="11"/>
  <c r="D1209" i="11"/>
  <c r="B1210" i="11" l="1"/>
  <c r="F1211" i="11" l="1"/>
  <c r="L1211" i="11"/>
  <c r="G1211" i="11" a="1"/>
  <c r="G1211" i="11" s="1"/>
  <c r="I1211" i="11"/>
  <c r="E1211" i="11"/>
  <c r="H1211" i="11" a="1"/>
  <c r="H1211" i="11" s="1"/>
  <c r="C1210" i="11"/>
  <c r="D1210" i="11"/>
  <c r="B1211" i="11" l="1"/>
  <c r="E1212" i="11" l="1"/>
  <c r="H1212" i="11" a="1"/>
  <c r="H1212" i="11" s="1"/>
  <c r="F1212" i="11"/>
  <c r="L1212" i="11"/>
  <c r="G1212" i="11" a="1"/>
  <c r="G1212" i="11" s="1"/>
  <c r="I1212" i="11"/>
  <c r="C1211" i="11"/>
  <c r="D1211" i="11"/>
  <c r="B1212" i="11" l="1"/>
  <c r="F1213" i="11" l="1"/>
  <c r="L1213" i="11"/>
  <c r="G1213" i="11" a="1"/>
  <c r="G1213" i="11" s="1"/>
  <c r="I1213" i="11"/>
  <c r="E1213" i="11"/>
  <c r="H1213" i="11" a="1"/>
  <c r="H1213" i="11" s="1"/>
  <c r="D1212" i="11"/>
  <c r="C1212" i="11"/>
  <c r="B1213" i="11" l="1"/>
  <c r="E1214" i="11" l="1"/>
  <c r="H1214" i="11" a="1"/>
  <c r="H1214" i="11" s="1"/>
  <c r="F1214" i="11"/>
  <c r="L1214" i="11"/>
  <c r="G1214" i="11" a="1"/>
  <c r="G1214" i="11" s="1"/>
  <c r="I1214" i="11"/>
  <c r="C1213" i="11"/>
  <c r="D1213" i="11"/>
  <c r="B1214" i="11" l="1"/>
  <c r="F1215" i="11" l="1"/>
  <c r="L1215" i="11"/>
  <c r="G1215" i="11" a="1"/>
  <c r="G1215" i="11" s="1"/>
  <c r="I1215" i="11"/>
  <c r="E1215" i="11"/>
  <c r="H1215" i="11" a="1"/>
  <c r="H1215" i="11" s="1"/>
  <c r="C1214" i="11"/>
  <c r="D1214" i="11"/>
  <c r="B1215" i="11" l="1"/>
  <c r="E1216" i="11" l="1"/>
  <c r="H1216" i="11" a="1"/>
  <c r="H1216" i="11" s="1"/>
  <c r="L1216" i="11"/>
  <c r="F1216" i="11"/>
  <c r="I1216" i="11"/>
  <c r="G1216" i="11" a="1"/>
  <c r="G1216" i="11" s="1"/>
  <c r="C1215" i="11"/>
  <c r="D1215" i="11"/>
  <c r="B1216" i="11" l="1"/>
  <c r="G1217" i="11" l="1" a="1"/>
  <c r="G1217" i="11" s="1"/>
  <c r="H1217" i="11" a="1"/>
  <c r="H1217" i="11" s="1"/>
  <c r="E1217" i="11"/>
  <c r="L1217" i="11"/>
  <c r="F1217" i="11"/>
  <c r="I1217" i="11"/>
  <c r="D1216" i="11"/>
  <c r="C1216" i="11"/>
  <c r="B1217" i="11" l="1"/>
  <c r="F1218" i="11" l="1"/>
  <c r="I1218" i="11"/>
  <c r="G1218" i="11" a="1"/>
  <c r="G1218" i="11" s="1"/>
  <c r="E1218" i="11"/>
  <c r="H1218" i="11" a="1"/>
  <c r="H1218" i="11" s="1"/>
  <c r="L1218" i="11"/>
  <c r="C1217" i="11"/>
  <c r="D1217" i="11"/>
  <c r="B1218" i="11" l="1"/>
  <c r="E1219" i="11" l="1"/>
  <c r="L1219" i="11"/>
  <c r="F1219" i="11"/>
  <c r="I1219" i="11"/>
  <c r="G1219" i="11" a="1"/>
  <c r="G1219" i="11" s="1"/>
  <c r="H1219" i="11" a="1"/>
  <c r="H1219" i="11" s="1"/>
  <c r="D1218" i="11"/>
  <c r="C1218" i="11"/>
  <c r="B1219" i="11" l="1"/>
  <c r="E1220" i="11" l="1"/>
  <c r="H1220" i="11" a="1"/>
  <c r="H1220" i="11" s="1"/>
  <c r="L1220" i="11"/>
  <c r="F1220" i="11"/>
  <c r="I1220" i="11"/>
  <c r="G1220" i="11" a="1"/>
  <c r="G1220" i="11" s="1"/>
  <c r="D1219" i="11"/>
  <c r="C1219" i="11"/>
  <c r="B1220" i="11" l="1"/>
  <c r="G1221" i="11" l="1" a="1"/>
  <c r="G1221" i="11" s="1"/>
  <c r="H1221" i="11" a="1"/>
  <c r="H1221" i="11" s="1"/>
  <c r="E1221" i="11"/>
  <c r="L1221" i="11"/>
  <c r="F1221" i="11"/>
  <c r="I1221" i="11"/>
  <c r="D1220" i="11"/>
  <c r="C1220" i="11"/>
  <c r="B1221" i="11" l="1"/>
  <c r="F1222" i="11" l="1"/>
  <c r="I1222" i="11"/>
  <c r="G1222" i="11" a="1"/>
  <c r="G1222" i="11" s="1"/>
  <c r="E1222" i="11"/>
  <c r="H1222" i="11" a="1"/>
  <c r="H1222" i="11" s="1"/>
  <c r="L1222" i="11"/>
  <c r="C1221" i="11"/>
  <c r="D1221" i="11"/>
  <c r="B1222" i="11" l="1"/>
  <c r="E1223" i="11" l="1"/>
  <c r="L1223" i="11"/>
  <c r="F1223" i="11"/>
  <c r="I1223" i="11"/>
  <c r="G1223" i="11" a="1"/>
  <c r="G1223" i="11" s="1"/>
  <c r="H1223" i="11" a="1"/>
  <c r="H1223" i="11" s="1"/>
  <c r="C1222" i="11"/>
  <c r="D1222" i="11"/>
  <c r="B1223" i="11" l="1"/>
  <c r="E1224" i="11" l="1"/>
  <c r="H1224" i="11" a="1"/>
  <c r="H1224" i="11" s="1"/>
  <c r="L1224" i="11"/>
  <c r="F1224" i="11"/>
  <c r="I1224" i="11"/>
  <c r="G1224" i="11" a="1"/>
  <c r="G1224" i="11" s="1"/>
  <c r="C1223" i="11"/>
  <c r="D1223" i="11"/>
  <c r="B1224" i="11" l="1"/>
  <c r="G1225" i="11" l="1" a="1"/>
  <c r="G1225" i="11" s="1"/>
  <c r="H1225" i="11" a="1"/>
  <c r="H1225" i="11" s="1"/>
  <c r="E1225" i="11"/>
  <c r="L1225" i="11"/>
  <c r="F1225" i="11"/>
  <c r="I1225" i="11"/>
  <c r="D1224" i="11"/>
  <c r="C1224" i="11"/>
  <c r="B1225" i="11" l="1"/>
  <c r="F1226" i="11" l="1"/>
  <c r="I1226" i="11"/>
  <c r="G1226" i="11" a="1"/>
  <c r="G1226" i="11" s="1"/>
  <c r="E1226" i="11"/>
  <c r="H1226" i="11" a="1"/>
  <c r="H1226" i="11" s="1"/>
  <c r="L1226" i="11"/>
  <c r="C1225" i="11"/>
  <c r="D1225" i="11"/>
  <c r="B1226" i="11" l="1"/>
  <c r="E1227" i="11" l="1"/>
  <c r="L1227" i="11"/>
  <c r="F1227" i="11"/>
  <c r="I1227" i="11"/>
  <c r="G1227" i="11" a="1"/>
  <c r="G1227" i="11" s="1"/>
  <c r="H1227" i="11" a="1"/>
  <c r="H1227" i="11" s="1"/>
  <c r="D1226" i="11"/>
  <c r="C1226" i="11"/>
  <c r="B1227" i="11" l="1"/>
  <c r="E1228" i="11" l="1"/>
  <c r="H1228" i="11" a="1"/>
  <c r="H1228" i="11" s="1"/>
  <c r="L1228" i="11"/>
  <c r="F1228" i="11"/>
  <c r="I1228" i="11"/>
  <c r="G1228" i="11" a="1"/>
  <c r="G1228" i="11" s="1"/>
  <c r="D1227" i="11"/>
  <c r="C1227" i="11"/>
  <c r="B1228" i="11" l="1"/>
  <c r="G1229" i="11" l="1" a="1"/>
  <c r="G1229" i="11" s="1"/>
  <c r="H1229" i="11" a="1"/>
  <c r="H1229" i="11" s="1"/>
  <c r="E1229" i="11"/>
  <c r="L1229" i="11"/>
  <c r="F1229" i="11"/>
  <c r="I1229" i="11"/>
  <c r="D1228" i="11"/>
  <c r="C1228" i="11"/>
  <c r="B1229" i="11" l="1"/>
  <c r="F1230" i="11" l="1"/>
  <c r="I1230" i="11"/>
  <c r="G1230" i="11" a="1"/>
  <c r="G1230" i="11" s="1"/>
  <c r="E1230" i="11"/>
  <c r="H1230" i="11" a="1"/>
  <c r="H1230" i="11" s="1"/>
  <c r="L1230" i="11"/>
  <c r="C1229" i="11"/>
  <c r="D1229" i="11"/>
  <c r="B1230" i="11" l="1"/>
  <c r="E1231" i="11" l="1"/>
  <c r="L1231" i="11"/>
  <c r="F1231" i="11"/>
  <c r="I1231" i="11"/>
  <c r="G1231" i="11" a="1"/>
  <c r="G1231" i="11" s="1"/>
  <c r="H1231" i="11" a="1"/>
  <c r="H1231" i="11" s="1"/>
  <c r="D1230" i="11"/>
  <c r="C1230" i="11"/>
  <c r="B1231" i="11" l="1"/>
  <c r="E1232" i="11" l="1"/>
  <c r="H1232" i="11" a="1"/>
  <c r="H1232" i="11" s="1"/>
  <c r="L1232" i="11"/>
  <c r="F1232" i="11"/>
  <c r="I1232" i="11"/>
  <c r="G1232" i="11" a="1"/>
  <c r="G1232" i="11" s="1"/>
  <c r="C1231" i="11"/>
  <c r="D1231" i="11"/>
  <c r="B1232" i="11" l="1"/>
  <c r="G1233" i="11" l="1" a="1"/>
  <c r="G1233" i="11" s="1"/>
  <c r="H1233" i="11" a="1"/>
  <c r="H1233" i="11" s="1"/>
  <c r="E1233" i="11"/>
  <c r="L1233" i="11"/>
  <c r="F1233" i="11"/>
  <c r="I1233" i="11"/>
  <c r="D1232" i="11"/>
  <c r="C1232" i="11"/>
  <c r="B1233" i="11" l="1"/>
  <c r="F1234" i="11" l="1"/>
  <c r="I1234" i="11"/>
  <c r="G1234" i="11" a="1"/>
  <c r="G1234" i="11" s="1"/>
  <c r="E1234" i="11"/>
  <c r="H1234" i="11" a="1"/>
  <c r="H1234" i="11" s="1"/>
  <c r="L1234" i="11"/>
  <c r="D1233" i="11"/>
  <c r="C1233" i="11"/>
  <c r="B1234" i="11" l="1"/>
  <c r="E1235" i="11" l="1"/>
  <c r="L1235" i="11"/>
  <c r="F1235" i="11"/>
  <c r="I1235" i="11"/>
  <c r="G1235" i="11" a="1"/>
  <c r="G1235" i="11" s="1"/>
  <c r="H1235" i="11" a="1"/>
  <c r="H1235" i="11" s="1"/>
  <c r="C1234" i="11"/>
  <c r="D1234" i="11"/>
  <c r="B1235" i="11" l="1"/>
  <c r="E1236" i="11" l="1"/>
  <c r="H1236" i="11" a="1"/>
  <c r="H1236" i="11" s="1"/>
  <c r="L1236" i="11"/>
  <c r="F1236" i="11"/>
  <c r="I1236" i="11"/>
  <c r="G1236" i="11" a="1"/>
  <c r="G1236" i="11" s="1"/>
  <c r="D1235" i="11"/>
  <c r="C1235" i="11"/>
  <c r="B1236" i="11" l="1"/>
  <c r="G1237" i="11" l="1" a="1"/>
  <c r="G1237" i="11" s="1"/>
  <c r="H1237" i="11" a="1"/>
  <c r="H1237" i="11" s="1"/>
  <c r="E1237" i="11"/>
  <c r="L1237" i="11"/>
  <c r="F1237" i="11"/>
  <c r="I1237" i="11"/>
  <c r="C1236" i="11"/>
  <c r="D1236" i="11"/>
  <c r="B1237" i="11" l="1"/>
  <c r="F1238" i="11" l="1"/>
  <c r="I1238" i="11"/>
  <c r="G1238" i="11" a="1"/>
  <c r="G1238" i="11" s="1"/>
  <c r="E1238" i="11"/>
  <c r="H1238" i="11" a="1"/>
  <c r="H1238" i="11" s="1"/>
  <c r="L1238" i="11"/>
  <c r="C1237" i="11"/>
  <c r="D1237" i="11"/>
  <c r="B1238" i="11" l="1"/>
  <c r="E1239" i="11" l="1"/>
  <c r="L1239" i="11"/>
  <c r="F1239" i="11"/>
  <c r="I1239" i="11"/>
  <c r="G1239" i="11" a="1"/>
  <c r="G1239" i="11" s="1"/>
  <c r="H1239" i="11" a="1"/>
  <c r="H1239" i="11" s="1"/>
  <c r="C1238" i="11"/>
  <c r="D1238" i="11"/>
  <c r="B1239" i="11" l="1"/>
  <c r="E1240" i="11" l="1"/>
  <c r="H1240" i="11" a="1"/>
  <c r="H1240" i="11" s="1"/>
  <c r="L1240" i="11"/>
  <c r="F1240" i="11"/>
  <c r="I1240" i="11"/>
  <c r="G1240" i="11" a="1"/>
  <c r="G1240" i="11" s="1"/>
  <c r="D1239" i="11"/>
  <c r="C1239" i="11"/>
  <c r="B1240" i="11" l="1"/>
  <c r="G1241" i="11" l="1" a="1"/>
  <c r="G1241" i="11" s="1"/>
  <c r="H1241" i="11" a="1"/>
  <c r="H1241" i="11" s="1"/>
  <c r="E1241" i="11"/>
  <c r="L1241" i="11"/>
  <c r="F1241" i="11"/>
  <c r="I1241" i="11"/>
  <c r="D1240" i="11"/>
  <c r="C1240" i="11"/>
  <c r="B1241" i="11" l="1"/>
  <c r="F1242" i="11" l="1"/>
  <c r="I1242" i="11"/>
  <c r="G1242" i="11" a="1"/>
  <c r="G1242" i="11" s="1"/>
  <c r="E1242" i="11"/>
  <c r="H1242" i="11" a="1"/>
  <c r="H1242" i="11" s="1"/>
  <c r="L1242" i="11"/>
  <c r="C1241" i="11"/>
  <c r="D1241" i="11"/>
  <c r="B1242" i="11" l="1"/>
  <c r="E1243" i="11" l="1"/>
  <c r="L1243" i="11"/>
  <c r="F1243" i="11"/>
  <c r="I1243" i="11"/>
  <c r="G1243" i="11" a="1"/>
  <c r="G1243" i="11" s="1"/>
  <c r="H1243" i="11" a="1"/>
  <c r="H1243" i="11" s="1"/>
  <c r="C1242" i="11"/>
  <c r="D1242" i="11"/>
  <c r="B1243" i="11" l="1"/>
  <c r="E1244" i="11" l="1"/>
  <c r="H1244" i="11" a="1"/>
  <c r="H1244" i="11" s="1"/>
  <c r="L1244" i="11"/>
  <c r="F1244" i="11"/>
  <c r="I1244" i="11"/>
  <c r="G1244" i="11" a="1"/>
  <c r="G1244" i="11" s="1"/>
  <c r="C1243" i="11"/>
  <c r="D1243" i="11"/>
  <c r="B1244" i="11" l="1"/>
  <c r="G1245" i="11" l="1" a="1"/>
  <c r="G1245" i="11" s="1"/>
  <c r="H1245" i="11" a="1"/>
  <c r="H1245" i="11" s="1"/>
  <c r="E1245" i="11"/>
  <c r="L1245" i="11"/>
  <c r="F1245" i="11"/>
  <c r="I1245" i="11"/>
  <c r="D1244" i="11"/>
  <c r="C1244" i="11"/>
  <c r="B1245" i="11" l="1"/>
  <c r="F1246" i="11" l="1"/>
  <c r="I1246" i="11"/>
  <c r="G1246" i="11" a="1"/>
  <c r="G1246" i="11" s="1"/>
  <c r="E1246" i="11"/>
  <c r="H1246" i="11" a="1"/>
  <c r="H1246" i="11" s="1"/>
  <c r="L1246" i="11"/>
  <c r="C1245" i="11"/>
  <c r="D1245" i="11"/>
  <c r="B1246" i="11" l="1"/>
  <c r="E1247" i="11" l="1"/>
  <c r="L1247" i="11"/>
  <c r="F1247" i="11"/>
  <c r="I1247" i="11"/>
  <c r="G1247" i="11" a="1"/>
  <c r="G1247" i="11" s="1"/>
  <c r="H1247" i="11" a="1"/>
  <c r="H1247" i="11" s="1"/>
  <c r="C1246" i="11"/>
  <c r="D1246" i="11"/>
  <c r="B1247" i="11" l="1"/>
  <c r="E1248" i="11" l="1"/>
  <c r="H1248" i="11" a="1"/>
  <c r="H1248" i="11" s="1"/>
  <c r="L1248" i="11"/>
  <c r="F1248" i="11"/>
  <c r="I1248" i="11"/>
  <c r="G1248" i="11" a="1"/>
  <c r="G1248" i="11" s="1"/>
  <c r="D1247" i="11"/>
  <c r="C1247" i="11"/>
  <c r="B1248" i="11" l="1"/>
  <c r="G1249" i="11" l="1" a="1"/>
  <c r="G1249" i="11" s="1"/>
  <c r="H1249" i="11" a="1"/>
  <c r="H1249" i="11" s="1"/>
  <c r="E1249" i="11"/>
  <c r="L1249" i="11"/>
  <c r="F1249" i="11"/>
  <c r="I1249" i="11"/>
  <c r="D1248" i="11"/>
  <c r="C1248" i="11"/>
  <c r="B1249" i="11" l="1"/>
  <c r="F1250" i="11" l="1"/>
  <c r="I1250" i="11"/>
  <c r="G1250" i="11" a="1"/>
  <c r="G1250" i="11" s="1"/>
  <c r="E1250" i="11"/>
  <c r="H1250" i="11" a="1"/>
  <c r="H1250" i="11" s="1"/>
  <c r="L1250" i="11"/>
  <c r="C1249" i="11"/>
  <c r="D1249" i="11"/>
  <c r="B1250" i="11" l="1"/>
  <c r="E1251" i="11" l="1"/>
  <c r="L1251" i="11"/>
  <c r="F1251" i="11"/>
  <c r="I1251" i="11"/>
  <c r="G1251" i="11" a="1"/>
  <c r="G1251" i="11" s="1"/>
  <c r="H1251" i="11" a="1"/>
  <c r="H1251" i="11" s="1"/>
  <c r="C1250" i="11"/>
  <c r="D1250" i="11"/>
  <c r="B1251" i="11" l="1"/>
  <c r="E1252" i="11" l="1"/>
  <c r="H1252" i="11" a="1"/>
  <c r="H1252" i="11" s="1"/>
  <c r="L1252" i="11"/>
  <c r="F1252" i="11"/>
  <c r="I1252" i="11"/>
  <c r="G1252" i="11" a="1"/>
  <c r="G1252" i="11" s="1"/>
  <c r="C1251" i="11"/>
  <c r="D1251" i="11"/>
  <c r="B1252" i="11" l="1"/>
  <c r="G1253" i="11" l="1" a="1"/>
  <c r="G1253" i="11" s="1"/>
  <c r="H1253" i="11" a="1"/>
  <c r="H1253" i="11" s="1"/>
  <c r="E1253" i="11"/>
  <c r="L1253" i="11"/>
  <c r="F1253" i="11"/>
  <c r="I1253" i="11"/>
  <c r="D1252" i="11"/>
  <c r="C1252" i="11"/>
  <c r="B1253" i="11" l="1"/>
  <c r="F1254" i="11" l="1"/>
  <c r="I1254" i="11"/>
  <c r="G1254" i="11" a="1"/>
  <c r="G1254" i="11" s="1"/>
  <c r="E1254" i="11"/>
  <c r="H1254" i="11" a="1"/>
  <c r="H1254" i="11" s="1"/>
  <c r="L1254" i="11"/>
  <c r="C1253" i="11"/>
  <c r="D1253" i="11"/>
  <c r="B1254" i="11" l="1"/>
  <c r="E1255" i="11" l="1"/>
  <c r="L1255" i="11"/>
  <c r="F1255" i="11"/>
  <c r="I1255" i="11"/>
  <c r="G1255" i="11" a="1"/>
  <c r="G1255" i="11" s="1"/>
  <c r="H1255" i="11" a="1"/>
  <c r="H1255" i="11" s="1"/>
  <c r="C1254" i="11"/>
  <c r="D1254" i="11"/>
  <c r="B1255" i="11" l="1"/>
  <c r="E1256" i="11" l="1"/>
  <c r="H1256" i="11" a="1"/>
  <c r="H1256" i="11" s="1"/>
  <c r="L1256" i="11"/>
  <c r="F1256" i="11"/>
  <c r="I1256" i="11"/>
  <c r="G1256" i="11" a="1"/>
  <c r="G1256" i="11" s="1"/>
  <c r="C1255" i="11"/>
  <c r="D1255" i="11"/>
  <c r="B1256" i="11" l="1"/>
  <c r="G1257" i="11" l="1" a="1"/>
  <c r="G1257" i="11" s="1"/>
  <c r="H1257" i="11" a="1"/>
  <c r="H1257" i="11" s="1"/>
  <c r="E1257" i="11"/>
  <c r="L1257" i="11"/>
  <c r="F1257" i="11"/>
  <c r="I1257" i="11"/>
  <c r="D1256" i="11"/>
  <c r="C1256" i="11"/>
  <c r="B1257" i="11" l="1"/>
  <c r="F1258" i="11" l="1"/>
  <c r="I1258" i="11"/>
  <c r="G1258" i="11" a="1"/>
  <c r="G1258" i="11" s="1"/>
  <c r="E1258" i="11"/>
  <c r="H1258" i="11" a="1"/>
  <c r="H1258" i="11" s="1"/>
  <c r="L1258" i="11"/>
  <c r="C1257" i="11"/>
  <c r="D1257" i="11"/>
  <c r="B1258" i="11" l="1"/>
  <c r="E1259" i="11" l="1"/>
  <c r="L1259" i="11"/>
  <c r="F1259" i="11"/>
  <c r="I1259" i="11"/>
  <c r="G1259" i="11" a="1"/>
  <c r="G1259" i="11" s="1"/>
  <c r="H1259" i="11" a="1"/>
  <c r="H1259" i="11" s="1"/>
  <c r="C1258" i="11"/>
  <c r="D1258" i="11"/>
  <c r="B1259" i="11" l="1"/>
  <c r="E1260" i="11" l="1"/>
  <c r="H1260" i="11" a="1"/>
  <c r="H1260" i="11" s="1"/>
  <c r="L1260" i="11"/>
  <c r="F1260" i="11"/>
  <c r="I1260" i="11"/>
  <c r="G1260" i="11" a="1"/>
  <c r="G1260" i="11" s="1"/>
  <c r="C1259" i="11"/>
  <c r="D1259" i="11"/>
  <c r="B1260" i="11" l="1"/>
  <c r="G1261" i="11" l="1" a="1"/>
  <c r="G1261" i="11" s="1"/>
  <c r="H1261" i="11" a="1"/>
  <c r="H1261" i="11" s="1"/>
  <c r="E1261" i="11"/>
  <c r="L1261" i="11"/>
  <c r="F1261" i="11"/>
  <c r="I1261" i="11"/>
  <c r="C1260" i="11"/>
  <c r="D1260" i="11"/>
  <c r="B1261" i="11" l="1"/>
  <c r="F1262" i="11" l="1"/>
  <c r="I1262" i="11"/>
  <c r="G1262" i="11" a="1"/>
  <c r="G1262" i="11" s="1"/>
  <c r="E1262" i="11"/>
  <c r="H1262" i="11" a="1"/>
  <c r="H1262" i="11" s="1"/>
  <c r="L1262" i="11"/>
  <c r="C1261" i="11"/>
  <c r="D1261" i="11"/>
  <c r="B1262" i="11" l="1"/>
  <c r="E1263" i="11" l="1"/>
  <c r="L1263" i="11"/>
  <c r="F1263" i="11"/>
  <c r="I1263" i="11"/>
  <c r="G1263" i="11" a="1"/>
  <c r="G1263" i="11" s="1"/>
  <c r="H1263" i="11" a="1"/>
  <c r="H1263" i="11" s="1"/>
  <c r="C1262" i="11"/>
  <c r="D1262" i="11"/>
  <c r="B1263" i="11" l="1"/>
  <c r="E1264" i="11" l="1"/>
  <c r="H1264" i="11" a="1"/>
  <c r="H1264" i="11" s="1"/>
  <c r="L1264" i="11"/>
  <c r="F1264" i="11"/>
  <c r="I1264" i="11"/>
  <c r="G1264" i="11" a="1"/>
  <c r="G1264" i="11" s="1"/>
  <c r="C1263" i="11"/>
  <c r="D1263" i="11"/>
  <c r="B1264" i="11" l="1"/>
  <c r="G1265" i="11" l="1" a="1"/>
  <c r="G1265" i="11" s="1"/>
  <c r="H1265" i="11" a="1"/>
  <c r="H1265" i="11" s="1"/>
  <c r="E1265" i="11"/>
  <c r="L1265" i="11"/>
  <c r="F1265" i="11"/>
  <c r="I1265" i="11"/>
  <c r="D1264" i="11"/>
  <c r="C1264" i="11"/>
  <c r="B1265" i="11" l="1"/>
  <c r="F1266" i="11" l="1"/>
  <c r="I1266" i="11"/>
  <c r="G1266" i="11" a="1"/>
  <c r="G1266" i="11" s="1"/>
  <c r="E1266" i="11"/>
  <c r="H1266" i="11" a="1"/>
  <c r="H1266" i="11" s="1"/>
  <c r="L1266" i="11"/>
  <c r="C1265" i="11"/>
  <c r="D1265" i="11"/>
  <c r="B1266" i="11" l="1"/>
  <c r="E1267" i="11" l="1"/>
  <c r="L1267" i="11"/>
  <c r="F1267" i="11"/>
  <c r="I1267" i="11"/>
  <c r="G1267" i="11" a="1"/>
  <c r="G1267" i="11" s="1"/>
  <c r="H1267" i="11" a="1"/>
  <c r="H1267" i="11" s="1"/>
  <c r="D1266" i="11"/>
  <c r="C1266" i="11"/>
  <c r="B1267" i="11" l="1"/>
  <c r="E1268" i="11" l="1"/>
  <c r="H1268" i="11" a="1"/>
  <c r="H1268" i="11" s="1"/>
  <c r="L1268" i="11"/>
  <c r="F1268" i="11"/>
  <c r="I1268" i="11"/>
  <c r="G1268" i="11" a="1"/>
  <c r="G1268" i="11" s="1"/>
  <c r="C1267" i="11"/>
  <c r="D1267" i="11"/>
  <c r="B1268" i="11" l="1"/>
  <c r="G1269" i="11" l="1" a="1"/>
  <c r="G1269" i="11" s="1"/>
  <c r="H1269" i="11" a="1"/>
  <c r="H1269" i="11" s="1"/>
  <c r="E1269" i="11"/>
  <c r="L1269" i="11"/>
  <c r="F1269" i="11"/>
  <c r="I1269" i="11"/>
  <c r="D1268" i="11"/>
  <c r="C1268" i="11"/>
  <c r="B1269" i="11" l="1"/>
  <c r="F1270" i="11" l="1"/>
  <c r="I1270" i="11"/>
  <c r="G1270" i="11" a="1"/>
  <c r="G1270" i="11" s="1"/>
  <c r="E1270" i="11"/>
  <c r="H1270" i="11" a="1"/>
  <c r="H1270" i="11" s="1"/>
  <c r="L1270" i="11"/>
  <c r="C1269" i="11"/>
  <c r="D1269" i="11"/>
  <c r="B1270" i="11" l="1"/>
  <c r="E1271" i="11" l="1"/>
  <c r="L1271" i="11"/>
  <c r="F1271" i="11"/>
  <c r="I1271" i="11"/>
  <c r="G1271" i="11" a="1"/>
  <c r="G1271" i="11" s="1"/>
  <c r="H1271" i="11" a="1"/>
  <c r="H1271" i="11" s="1"/>
  <c r="D1270" i="11"/>
  <c r="C1270" i="11"/>
  <c r="B1271" i="11" l="1"/>
  <c r="E1272" i="11" l="1"/>
  <c r="H1272" i="11" a="1"/>
  <c r="H1272" i="11" s="1"/>
  <c r="L1272" i="11"/>
  <c r="F1272" i="11"/>
  <c r="I1272" i="11"/>
  <c r="G1272" i="11" a="1"/>
  <c r="G1272" i="11" s="1"/>
  <c r="C1271" i="11"/>
  <c r="D1271" i="11"/>
  <c r="B1272" i="11" l="1"/>
  <c r="G1273" i="11" l="1" a="1"/>
  <c r="G1273" i="11" s="1"/>
  <c r="H1273" i="11" a="1"/>
  <c r="H1273" i="11" s="1"/>
  <c r="E1273" i="11"/>
  <c r="L1273" i="11"/>
  <c r="F1273" i="11"/>
  <c r="I1273" i="11"/>
  <c r="D1272" i="11"/>
  <c r="C1272" i="11"/>
  <c r="B1273" i="11" l="1"/>
  <c r="F1274" i="11" l="1"/>
  <c r="I1274" i="11"/>
  <c r="G1274" i="11" a="1"/>
  <c r="G1274" i="11" s="1"/>
  <c r="E1274" i="11"/>
  <c r="H1274" i="11" a="1"/>
  <c r="H1274" i="11" s="1"/>
  <c r="L1274" i="11"/>
  <c r="D1273" i="11"/>
  <c r="C1273" i="11"/>
  <c r="B1274" i="11" l="1"/>
  <c r="E1275" i="11" l="1"/>
  <c r="L1275" i="11"/>
  <c r="F1275" i="11"/>
  <c r="I1275" i="11"/>
  <c r="G1275" i="11" a="1"/>
  <c r="G1275" i="11" s="1"/>
  <c r="H1275" i="11" a="1"/>
  <c r="H1275" i="11" s="1"/>
  <c r="D1274" i="11"/>
  <c r="C1274" i="11"/>
  <c r="B1275" i="11" l="1"/>
  <c r="E1276" i="11" l="1"/>
  <c r="H1276" i="11" a="1"/>
  <c r="H1276" i="11" s="1"/>
  <c r="L1276" i="11"/>
  <c r="F1276" i="11"/>
  <c r="I1276" i="11"/>
  <c r="G1276" i="11" a="1"/>
  <c r="G1276" i="11" s="1"/>
  <c r="C1275" i="11"/>
  <c r="D1275" i="11"/>
  <c r="B1276" i="11" l="1"/>
  <c r="G1277" i="11" l="1" a="1"/>
  <c r="G1277" i="11" s="1"/>
  <c r="H1277" i="11" a="1"/>
  <c r="H1277" i="11" s="1"/>
  <c r="E1277" i="11"/>
  <c r="L1277" i="11"/>
  <c r="F1277" i="11"/>
  <c r="I1277" i="11"/>
  <c r="C1276" i="11"/>
  <c r="D1276" i="11"/>
  <c r="B1277" i="11" l="1"/>
  <c r="F1278" i="11" l="1"/>
  <c r="I1278" i="11"/>
  <c r="G1278" i="11" a="1"/>
  <c r="G1278" i="11" s="1"/>
  <c r="E1278" i="11"/>
  <c r="H1278" i="11" a="1"/>
  <c r="H1278" i="11" s="1"/>
  <c r="L1278" i="11"/>
  <c r="C1277" i="11"/>
  <c r="D1277" i="11"/>
  <c r="B1278" i="11" l="1"/>
  <c r="E1279" i="11" l="1"/>
  <c r="L1279" i="11"/>
  <c r="F1279" i="11"/>
  <c r="I1279" i="11"/>
  <c r="G1279" i="11" a="1"/>
  <c r="G1279" i="11" s="1"/>
  <c r="H1279" i="11" a="1"/>
  <c r="H1279" i="11" s="1"/>
  <c r="D1278" i="11"/>
  <c r="C1278" i="11"/>
  <c r="B1279" i="11" l="1"/>
  <c r="E1280" i="11" l="1"/>
  <c r="H1280" i="11" a="1"/>
  <c r="H1280" i="11" s="1"/>
  <c r="L1280" i="11"/>
  <c r="F1280" i="11"/>
  <c r="I1280" i="11"/>
  <c r="G1280" i="11" a="1"/>
  <c r="G1280" i="11" s="1"/>
  <c r="C1279" i="11"/>
  <c r="D1279" i="11"/>
  <c r="B1280" i="11" l="1"/>
  <c r="G1281" i="11" l="1" a="1"/>
  <c r="G1281" i="11" s="1"/>
  <c r="H1281" i="11" a="1"/>
  <c r="H1281" i="11" s="1"/>
  <c r="E1281" i="11"/>
  <c r="L1281" i="11"/>
  <c r="F1281" i="11"/>
  <c r="I1281" i="11"/>
  <c r="C1280" i="11"/>
  <c r="D1280" i="11"/>
  <c r="B1281" i="11" l="1"/>
  <c r="F1282" i="11" l="1"/>
  <c r="I1282" i="11"/>
  <c r="G1282" i="11" a="1"/>
  <c r="G1282" i="11" s="1"/>
  <c r="E1282" i="11"/>
  <c r="H1282" i="11" a="1"/>
  <c r="H1282" i="11" s="1"/>
  <c r="L1282" i="11"/>
  <c r="C1281" i="11"/>
  <c r="D1281" i="11"/>
  <c r="B1282" i="11" l="1"/>
  <c r="E1283" i="11" l="1"/>
  <c r="L1283" i="11"/>
  <c r="F1283" i="11"/>
  <c r="I1283" i="11"/>
  <c r="G1283" i="11" a="1"/>
  <c r="G1283" i="11" s="1"/>
  <c r="H1283" i="11" a="1"/>
  <c r="H1283" i="11" s="1"/>
  <c r="C1282" i="11"/>
  <c r="D1282" i="11"/>
  <c r="B1283" i="11" l="1"/>
  <c r="E1284" i="11" l="1"/>
  <c r="H1284" i="11" a="1"/>
  <c r="H1284" i="11" s="1"/>
  <c r="L1284" i="11"/>
  <c r="F1284" i="11"/>
  <c r="I1284" i="11"/>
  <c r="G1284" i="11" a="1"/>
  <c r="G1284" i="11" s="1"/>
  <c r="C1283" i="11"/>
  <c r="D1283" i="11"/>
  <c r="B1284" i="11" l="1"/>
  <c r="G1285" i="11" l="1" a="1"/>
  <c r="G1285" i="11" s="1"/>
  <c r="H1285" i="11" a="1"/>
  <c r="H1285" i="11" s="1"/>
  <c r="E1285" i="11"/>
  <c r="L1285" i="11"/>
  <c r="F1285" i="11"/>
  <c r="I1285" i="11"/>
  <c r="D1284" i="11"/>
  <c r="C1284" i="11"/>
  <c r="B1285" i="11" l="1"/>
  <c r="F1286" i="11" l="1"/>
  <c r="I1286" i="11"/>
  <c r="G1286" i="11" a="1"/>
  <c r="G1286" i="11" s="1"/>
  <c r="E1286" i="11"/>
  <c r="H1286" i="11" a="1"/>
  <c r="H1286" i="11" s="1"/>
  <c r="L1286" i="11"/>
  <c r="C1285" i="11"/>
  <c r="D1285" i="11"/>
  <c r="B1286" i="11" l="1"/>
  <c r="E1287" i="11" l="1"/>
  <c r="L1287" i="11"/>
  <c r="F1287" i="11"/>
  <c r="I1287" i="11"/>
  <c r="G1287" i="11" a="1"/>
  <c r="G1287" i="11" s="1"/>
  <c r="H1287" i="11" a="1"/>
  <c r="H1287" i="11" s="1"/>
  <c r="D1286" i="11"/>
  <c r="C1286" i="11"/>
  <c r="B1287" i="11" l="1"/>
  <c r="E1288" i="11" l="1"/>
  <c r="H1288" i="11" a="1"/>
  <c r="H1288" i="11" s="1"/>
  <c r="L1288" i="11"/>
  <c r="F1288" i="11"/>
  <c r="I1288" i="11"/>
  <c r="G1288" i="11" a="1"/>
  <c r="G1288" i="11" s="1"/>
  <c r="D1287" i="11"/>
  <c r="C1287" i="11"/>
  <c r="B1288" i="11" l="1"/>
  <c r="G1289" i="11" l="1" a="1"/>
  <c r="G1289" i="11" s="1"/>
  <c r="H1289" i="11" a="1"/>
  <c r="H1289" i="11" s="1"/>
  <c r="E1289" i="11"/>
  <c r="L1289" i="11"/>
  <c r="F1289" i="11"/>
  <c r="I1289" i="11"/>
  <c r="D1288" i="11"/>
  <c r="C1288" i="11"/>
  <c r="B1289" i="11" l="1"/>
  <c r="F1290" i="11" l="1"/>
  <c r="I1290" i="11"/>
  <c r="G1290" i="11" a="1"/>
  <c r="G1290" i="11" s="1"/>
  <c r="E1290" i="11"/>
  <c r="H1290" i="11" a="1"/>
  <c r="H1290" i="11" s="1"/>
  <c r="L1290" i="11"/>
  <c r="C1289" i="11"/>
  <c r="D1289" i="11"/>
  <c r="B1290" i="11" l="1"/>
  <c r="E1291" i="11" l="1"/>
  <c r="L1291" i="11"/>
  <c r="F1291" i="11"/>
  <c r="I1291" i="11"/>
  <c r="G1291" i="11" a="1"/>
  <c r="G1291" i="11" s="1"/>
  <c r="H1291" i="11" a="1"/>
  <c r="H1291" i="11" s="1"/>
  <c r="C1290" i="11"/>
  <c r="D1290" i="11"/>
  <c r="B1291" i="11" l="1"/>
  <c r="E1292" i="11" l="1"/>
  <c r="H1292" i="11" a="1"/>
  <c r="H1292" i="11" s="1"/>
  <c r="L1292" i="11"/>
  <c r="F1292" i="11"/>
  <c r="I1292" i="11"/>
  <c r="G1292" i="11" a="1"/>
  <c r="G1292" i="11" s="1"/>
  <c r="C1291" i="11"/>
  <c r="D1291" i="11"/>
  <c r="B1292" i="11" l="1"/>
  <c r="G1293" i="11" l="1" a="1"/>
  <c r="G1293" i="11" s="1"/>
  <c r="H1293" i="11" a="1"/>
  <c r="H1293" i="11" s="1"/>
  <c r="E1293" i="11"/>
  <c r="L1293" i="11"/>
  <c r="F1293" i="11"/>
  <c r="I1293" i="11"/>
  <c r="D1292" i="11"/>
  <c r="C1292" i="11"/>
  <c r="B1293" i="11" l="1"/>
  <c r="F1294" i="11" l="1"/>
  <c r="I1294" i="11"/>
  <c r="G1294" i="11" a="1"/>
  <c r="G1294" i="11" s="1"/>
  <c r="E1294" i="11"/>
  <c r="H1294" i="11" a="1"/>
  <c r="H1294" i="11" s="1"/>
  <c r="L1294" i="11"/>
  <c r="C1293" i="11"/>
  <c r="D1293" i="11"/>
  <c r="B1294" i="11" l="1"/>
  <c r="E1295" i="11" l="1"/>
  <c r="L1295" i="11"/>
  <c r="F1295" i="11"/>
  <c r="I1295" i="11"/>
  <c r="G1295" i="11" a="1"/>
  <c r="G1295" i="11" s="1"/>
  <c r="H1295" i="11" a="1"/>
  <c r="H1295" i="11" s="1"/>
  <c r="C1294" i="11"/>
  <c r="D1294" i="11"/>
  <c r="B1295" i="11" l="1"/>
  <c r="E1296" i="11" l="1"/>
  <c r="H1296" i="11" a="1"/>
  <c r="H1296" i="11" s="1"/>
  <c r="L1296" i="11"/>
  <c r="F1296" i="11"/>
  <c r="I1296" i="11"/>
  <c r="G1296" i="11" a="1"/>
  <c r="G1296" i="11" s="1"/>
  <c r="C1295" i="11"/>
  <c r="D1295" i="11"/>
  <c r="B1296" i="11" l="1"/>
  <c r="G1297" i="11" l="1" a="1"/>
  <c r="G1297" i="11" s="1"/>
  <c r="H1297" i="11" a="1"/>
  <c r="H1297" i="11" s="1"/>
  <c r="E1297" i="11"/>
  <c r="L1297" i="11"/>
  <c r="F1297" i="11"/>
  <c r="I1297" i="11"/>
  <c r="D1296" i="11"/>
  <c r="C1296" i="11"/>
  <c r="B1297" i="11" l="1"/>
  <c r="F1298" i="11" l="1"/>
  <c r="I1298" i="11"/>
  <c r="G1298" i="11" a="1"/>
  <c r="G1298" i="11" s="1"/>
  <c r="E1298" i="11"/>
  <c r="H1298" i="11" a="1"/>
  <c r="H1298" i="11" s="1"/>
  <c r="L1298" i="11"/>
  <c r="C1297" i="11"/>
  <c r="D1297" i="11"/>
  <c r="B1298" i="11" l="1"/>
  <c r="E1299" i="11" l="1"/>
  <c r="L1299" i="11"/>
  <c r="F1299" i="11"/>
  <c r="I1299" i="11"/>
  <c r="G1299" i="11" a="1"/>
  <c r="G1299" i="11" s="1"/>
  <c r="H1299" i="11" a="1"/>
  <c r="H1299" i="11" s="1"/>
  <c r="C1298" i="11"/>
  <c r="D1298" i="11"/>
  <c r="B1299" i="11" l="1"/>
  <c r="E1300" i="11" l="1"/>
  <c r="H1300" i="11" a="1"/>
  <c r="H1300" i="11" s="1"/>
  <c r="L1300" i="11"/>
  <c r="F1300" i="11"/>
  <c r="I1300" i="11"/>
  <c r="G1300" i="11" a="1"/>
  <c r="G1300" i="11" s="1"/>
  <c r="C1299" i="11"/>
  <c r="D1299" i="11"/>
  <c r="B1300" i="11" l="1"/>
  <c r="G1301" i="11" l="1" a="1"/>
  <c r="G1301" i="11" s="1"/>
  <c r="H1301" i="11" a="1"/>
  <c r="H1301" i="11" s="1"/>
  <c r="E1301" i="11"/>
  <c r="L1301" i="11"/>
  <c r="F1301" i="11"/>
  <c r="I1301" i="11"/>
  <c r="D1300" i="11"/>
  <c r="C1300" i="11"/>
  <c r="B1301" i="11" l="1"/>
  <c r="F1302" i="11" l="1"/>
  <c r="I1302" i="11"/>
  <c r="G1302" i="11" a="1"/>
  <c r="G1302" i="11" s="1"/>
  <c r="E1302" i="11"/>
  <c r="H1302" i="11" a="1"/>
  <c r="H1302" i="11" s="1"/>
  <c r="L1302" i="11"/>
  <c r="D1301" i="11"/>
  <c r="C1301" i="11"/>
  <c r="B1302" i="11" l="1"/>
  <c r="E1303" i="11" l="1"/>
  <c r="L1303" i="11"/>
  <c r="F1303" i="11"/>
  <c r="I1303" i="11"/>
  <c r="G1303" i="11" a="1"/>
  <c r="G1303" i="11" s="1"/>
  <c r="H1303" i="11" a="1"/>
  <c r="H1303" i="11" s="1"/>
  <c r="D1302" i="11"/>
  <c r="C1302" i="11"/>
  <c r="B1303" i="11" l="1"/>
  <c r="E1304" i="11" l="1"/>
  <c r="H1304" i="11" a="1"/>
  <c r="H1304" i="11" s="1"/>
  <c r="L1304" i="11"/>
  <c r="F1304" i="11"/>
  <c r="I1304" i="11"/>
  <c r="G1304" i="11" a="1"/>
  <c r="G1304" i="11" s="1"/>
  <c r="D1303" i="11"/>
  <c r="C1303" i="11"/>
  <c r="B1304" i="11" l="1"/>
  <c r="G1305" i="11" l="1" a="1"/>
  <c r="G1305" i="11" s="1"/>
  <c r="H1305" i="11" a="1"/>
  <c r="H1305" i="11" s="1"/>
  <c r="E1305" i="11"/>
  <c r="L1305" i="11"/>
  <c r="F1305" i="11"/>
  <c r="I1305" i="11"/>
  <c r="C1304" i="11"/>
  <c r="D1304" i="11"/>
  <c r="B1305" i="11" l="1"/>
  <c r="F1306" i="11" l="1"/>
  <c r="I1306" i="11"/>
  <c r="G1306" i="11" a="1"/>
  <c r="G1306" i="11" s="1"/>
  <c r="E1306" i="11"/>
  <c r="H1306" i="11" a="1"/>
  <c r="H1306" i="11" s="1"/>
  <c r="L1306" i="11"/>
  <c r="C1305" i="11"/>
  <c r="D1305" i="11"/>
  <c r="B1306" i="11" l="1"/>
  <c r="E1307" i="11" l="1"/>
  <c r="L1307" i="11"/>
  <c r="F1307" i="11"/>
  <c r="I1307" i="11"/>
  <c r="G1307" i="11" a="1"/>
  <c r="G1307" i="11" s="1"/>
  <c r="H1307" i="11" a="1"/>
  <c r="H1307" i="11" s="1"/>
  <c r="C1306" i="11"/>
  <c r="D1306" i="11"/>
  <c r="B1307" i="11" l="1"/>
  <c r="E1308" i="11" l="1"/>
  <c r="H1308" i="11" a="1"/>
  <c r="H1308" i="11" s="1"/>
  <c r="L1308" i="11"/>
  <c r="F1308" i="11"/>
  <c r="I1308" i="11"/>
  <c r="G1308" i="11" a="1"/>
  <c r="G1308" i="11" s="1"/>
  <c r="C1307" i="11"/>
  <c r="D1307" i="11"/>
  <c r="B1308" i="11" l="1"/>
  <c r="G1309" i="11" l="1" a="1"/>
  <c r="G1309" i="11" s="1"/>
  <c r="H1309" i="11" a="1"/>
  <c r="H1309" i="11" s="1"/>
  <c r="E1309" i="11"/>
  <c r="L1309" i="11"/>
  <c r="F1309" i="11"/>
  <c r="I1309" i="11"/>
  <c r="D1308" i="11"/>
  <c r="C1308" i="11"/>
  <c r="B1309" i="11" l="1"/>
  <c r="F1310" i="11" l="1"/>
  <c r="I1310" i="11"/>
  <c r="G1310" i="11" a="1"/>
  <c r="G1310" i="11" s="1"/>
  <c r="E1310" i="11"/>
  <c r="H1310" i="11" a="1"/>
  <c r="H1310" i="11" s="1"/>
  <c r="L1310" i="11"/>
  <c r="C1309" i="11"/>
  <c r="D1309" i="11"/>
  <c r="B1310" i="11" l="1"/>
  <c r="E1311" i="11" l="1"/>
  <c r="L1311" i="11"/>
  <c r="F1311" i="11"/>
  <c r="I1311" i="11"/>
  <c r="G1311" i="11" a="1"/>
  <c r="G1311" i="11" s="1"/>
  <c r="H1311" i="11" a="1"/>
  <c r="H1311" i="11" s="1"/>
  <c r="C1310" i="11"/>
  <c r="D1310" i="11"/>
  <c r="B1311" i="11" l="1"/>
  <c r="E1312" i="11" l="1"/>
  <c r="H1312" i="11" a="1"/>
  <c r="H1312" i="11" s="1"/>
  <c r="L1312" i="11"/>
  <c r="F1312" i="11"/>
  <c r="I1312" i="11"/>
  <c r="G1312" i="11" a="1"/>
  <c r="G1312" i="11" s="1"/>
  <c r="C1311" i="11"/>
  <c r="D1311" i="11"/>
  <c r="B1312" i="11" l="1"/>
  <c r="G1313" i="11" l="1" a="1"/>
  <c r="G1313" i="11" s="1"/>
  <c r="H1313" i="11" a="1"/>
  <c r="H1313" i="11" s="1"/>
  <c r="E1313" i="11"/>
  <c r="L1313" i="11"/>
  <c r="F1313" i="11"/>
  <c r="I1313" i="11"/>
  <c r="C1312" i="11"/>
  <c r="D1312" i="11"/>
  <c r="B1313" i="11" l="1"/>
  <c r="F1314" i="11" l="1"/>
  <c r="I1314" i="11"/>
  <c r="G1314" i="11" a="1"/>
  <c r="G1314" i="11" s="1"/>
  <c r="E1314" i="11"/>
  <c r="H1314" i="11" a="1"/>
  <c r="H1314" i="11" s="1"/>
  <c r="L1314" i="11"/>
  <c r="D1313" i="11"/>
  <c r="C1313" i="11"/>
  <c r="B1314" i="11" l="1"/>
  <c r="E1315" i="11" l="1"/>
  <c r="L1315" i="11"/>
  <c r="F1315" i="11"/>
  <c r="I1315" i="11"/>
  <c r="G1315" i="11" a="1"/>
  <c r="G1315" i="11" s="1"/>
  <c r="H1315" i="11" a="1"/>
  <c r="H1315" i="11" s="1"/>
  <c r="D1314" i="11"/>
  <c r="C1314" i="11"/>
  <c r="B1315" i="11" l="1"/>
  <c r="E1316" i="11" l="1"/>
  <c r="H1316" i="11" a="1"/>
  <c r="H1316" i="11" s="1"/>
  <c r="L1316" i="11"/>
  <c r="F1316" i="11"/>
  <c r="I1316" i="11"/>
  <c r="G1316" i="11" a="1"/>
  <c r="G1316" i="11" s="1"/>
  <c r="D1315" i="11"/>
  <c r="C1315" i="11"/>
  <c r="B1316" i="11" l="1"/>
  <c r="G1317" i="11" l="1" a="1"/>
  <c r="G1317" i="11" s="1"/>
  <c r="H1317" i="11" a="1"/>
  <c r="H1317" i="11" s="1"/>
  <c r="E1317" i="11"/>
  <c r="L1317" i="11"/>
  <c r="F1317" i="11"/>
  <c r="I1317" i="11"/>
  <c r="D1316" i="11"/>
  <c r="C1316" i="11"/>
  <c r="B1317" i="11" l="1"/>
  <c r="F1318" i="11" l="1"/>
  <c r="I1318" i="11"/>
  <c r="G1318" i="11" a="1"/>
  <c r="G1318" i="11" s="1"/>
  <c r="E1318" i="11"/>
  <c r="H1318" i="11" a="1"/>
  <c r="H1318" i="11" s="1"/>
  <c r="L1318" i="11"/>
  <c r="C1317" i="11"/>
  <c r="D1317" i="11"/>
  <c r="B1318" i="11" l="1"/>
  <c r="E1319" i="11" l="1"/>
  <c r="L1319" i="11"/>
  <c r="F1319" i="11"/>
  <c r="I1319" i="11"/>
  <c r="G1319" i="11" a="1"/>
  <c r="G1319" i="11" s="1"/>
  <c r="H1319" i="11" a="1"/>
  <c r="H1319" i="11" s="1"/>
  <c r="D1318" i="11"/>
  <c r="C1318" i="11"/>
  <c r="B1319" i="11" l="1"/>
  <c r="E1320" i="11" l="1"/>
  <c r="H1320" i="11" a="1"/>
  <c r="H1320" i="11" s="1"/>
  <c r="L1320" i="11"/>
  <c r="F1320" i="11"/>
  <c r="I1320" i="11"/>
  <c r="G1320" i="11" a="1"/>
  <c r="G1320" i="11" s="1"/>
  <c r="D1319" i="11"/>
  <c r="C1319" i="11"/>
  <c r="B1320" i="11" l="1"/>
  <c r="G1321" i="11" l="1" a="1"/>
  <c r="G1321" i="11" s="1"/>
  <c r="H1321" i="11" a="1"/>
  <c r="H1321" i="11" s="1"/>
  <c r="E1321" i="11"/>
  <c r="L1321" i="11"/>
  <c r="F1321" i="11"/>
  <c r="I1321" i="11"/>
  <c r="C1320" i="11"/>
  <c r="D1320" i="11"/>
  <c r="B1321" i="11" l="1"/>
  <c r="F1322" i="11" l="1"/>
  <c r="I1322" i="11"/>
  <c r="G1322" i="11" a="1"/>
  <c r="G1322" i="11" s="1"/>
  <c r="E1322" i="11"/>
  <c r="H1322" i="11" a="1"/>
  <c r="H1322" i="11" s="1"/>
  <c r="L1322" i="11"/>
  <c r="C1321" i="11"/>
  <c r="D1321" i="11"/>
  <c r="B1322" i="11" l="1"/>
  <c r="E1323" i="11" l="1"/>
  <c r="L1323" i="11"/>
  <c r="F1323" i="11"/>
  <c r="I1323" i="11"/>
  <c r="G1323" i="11" a="1"/>
  <c r="G1323" i="11" s="1"/>
  <c r="H1323" i="11" a="1"/>
  <c r="H1323" i="11" s="1"/>
  <c r="C1322" i="11"/>
  <c r="D1322" i="11"/>
  <c r="B1323" i="11" l="1"/>
  <c r="E1324" i="11" l="1"/>
  <c r="H1324" i="11" a="1"/>
  <c r="H1324" i="11" s="1"/>
  <c r="L1324" i="11"/>
  <c r="F1324" i="11"/>
  <c r="I1324" i="11"/>
  <c r="G1324" i="11" a="1"/>
  <c r="G1324" i="11" s="1"/>
  <c r="C1323" i="11"/>
  <c r="D1323" i="11"/>
  <c r="B1324" i="11" l="1"/>
  <c r="G1325" i="11" l="1" a="1"/>
  <c r="G1325" i="11" s="1"/>
  <c r="H1325" i="11" a="1"/>
  <c r="H1325" i="11" s="1"/>
  <c r="E1325" i="11"/>
  <c r="L1325" i="11"/>
  <c r="F1325" i="11"/>
  <c r="I1325" i="11"/>
  <c r="D1324" i="11"/>
  <c r="C1324" i="11"/>
  <c r="B1325" i="11" l="1"/>
  <c r="F1326" i="11" l="1"/>
  <c r="I1326" i="11"/>
  <c r="G1326" i="11" a="1"/>
  <c r="G1326" i="11" s="1"/>
  <c r="E1326" i="11"/>
  <c r="H1326" i="11" a="1"/>
  <c r="H1326" i="11" s="1"/>
  <c r="L1326" i="11"/>
  <c r="C1325" i="11"/>
  <c r="D1325" i="11"/>
  <c r="B1326" i="11" l="1"/>
  <c r="E1327" i="11" l="1"/>
  <c r="L1327" i="11"/>
  <c r="F1327" i="11"/>
  <c r="I1327" i="11"/>
  <c r="G1327" i="11" a="1"/>
  <c r="G1327" i="11" s="1"/>
  <c r="H1327" i="11" a="1"/>
  <c r="H1327" i="11" s="1"/>
  <c r="C1326" i="11"/>
  <c r="D1326" i="11"/>
  <c r="B1327" i="11" l="1"/>
  <c r="E1328" i="11" l="1"/>
  <c r="H1328" i="11" a="1"/>
  <c r="H1328" i="11" s="1"/>
  <c r="L1328" i="11"/>
  <c r="F1328" i="11"/>
  <c r="I1328" i="11"/>
  <c r="G1328" i="11" a="1"/>
  <c r="G1328" i="11" s="1"/>
  <c r="C1327" i="11"/>
  <c r="D1327" i="11"/>
  <c r="B1328" i="11" l="1"/>
  <c r="G1329" i="11" l="1" a="1"/>
  <c r="G1329" i="11" s="1"/>
  <c r="H1329" i="11" a="1"/>
  <c r="H1329" i="11" s="1"/>
  <c r="E1329" i="11"/>
  <c r="L1329" i="11"/>
  <c r="I1329" i="11"/>
  <c r="F1329" i="11"/>
  <c r="D1328" i="11"/>
  <c r="C1328" i="11"/>
  <c r="B1329" i="11" l="1"/>
  <c r="F1330" i="11" l="1"/>
  <c r="I1330" i="11"/>
  <c r="G1330" i="11" a="1"/>
  <c r="G1330" i="11" s="1"/>
  <c r="E1330" i="11"/>
  <c r="H1330" i="11" a="1"/>
  <c r="H1330" i="11" s="1"/>
  <c r="L1330" i="11"/>
  <c r="C1329" i="11"/>
  <c r="D1329" i="11"/>
  <c r="B1330" i="11" l="1"/>
  <c r="E1331" i="11" l="1"/>
  <c r="L1331" i="11"/>
  <c r="F1331" i="11"/>
  <c r="I1331" i="11"/>
  <c r="G1331" i="11" a="1"/>
  <c r="G1331" i="11" s="1"/>
  <c r="H1331" i="11" a="1"/>
  <c r="H1331" i="11" s="1"/>
  <c r="C1330" i="11"/>
  <c r="D1330" i="11"/>
  <c r="B1331" i="11" l="1"/>
  <c r="E1332" i="11" l="1"/>
  <c r="H1332" i="11" a="1"/>
  <c r="H1332" i="11" s="1"/>
  <c r="L1332" i="11"/>
  <c r="F1332" i="11"/>
  <c r="I1332" i="11"/>
  <c r="G1332" i="11" a="1"/>
  <c r="G1332" i="11" s="1"/>
  <c r="C1331" i="11"/>
  <c r="D1331" i="11"/>
  <c r="B1332" i="11" l="1"/>
  <c r="G1333" i="11" l="1" a="1"/>
  <c r="G1333" i="11" s="1"/>
  <c r="H1333" i="11" a="1"/>
  <c r="H1333" i="11" s="1"/>
  <c r="E1333" i="11"/>
  <c r="L1333" i="11"/>
  <c r="F1333" i="11"/>
  <c r="I1333" i="11"/>
  <c r="D1332" i="11"/>
  <c r="C1332" i="11"/>
  <c r="B1333" i="11" l="1"/>
  <c r="F1334" i="11" l="1"/>
  <c r="I1334" i="11"/>
  <c r="G1334" i="11" a="1"/>
  <c r="G1334" i="11" s="1"/>
  <c r="L1334" i="11"/>
  <c r="E1334" i="11"/>
  <c r="H1334" i="11" a="1"/>
  <c r="H1334" i="11" s="1"/>
  <c r="C1333" i="11"/>
  <c r="D1333" i="11"/>
  <c r="B1334" i="11" l="1"/>
  <c r="E1335" i="11" l="1"/>
  <c r="L1335" i="11"/>
  <c r="F1335" i="11"/>
  <c r="I1335" i="11"/>
  <c r="G1335" i="11" a="1"/>
  <c r="G1335" i="11" s="1"/>
  <c r="H1335" i="11" a="1"/>
  <c r="H1335" i="11" s="1"/>
  <c r="D1334" i="11"/>
  <c r="C1334" i="11"/>
  <c r="B1335" i="11" l="1"/>
  <c r="E1336" i="11" l="1"/>
  <c r="H1336" i="11" a="1"/>
  <c r="H1336" i="11" s="1"/>
  <c r="L1336" i="11"/>
  <c r="F1336" i="11"/>
  <c r="I1336" i="11"/>
  <c r="G1336" i="11" a="1"/>
  <c r="G1336" i="11" s="1"/>
  <c r="D1335" i="11"/>
  <c r="C1335" i="11"/>
  <c r="B1336" i="11" l="1"/>
  <c r="G1337" i="11" l="1" a="1"/>
  <c r="G1337" i="11" s="1"/>
  <c r="H1337" i="11" a="1"/>
  <c r="H1337" i="11" s="1"/>
  <c r="E1337" i="11"/>
  <c r="L1337" i="11"/>
  <c r="F1337" i="11"/>
  <c r="I1337" i="11"/>
  <c r="D1336" i="11"/>
  <c r="C1336" i="11"/>
  <c r="B1337" i="11" l="1"/>
  <c r="F1338" i="11" l="1"/>
  <c r="I1338" i="11"/>
  <c r="G1338" i="11" a="1"/>
  <c r="G1338" i="11" s="1"/>
  <c r="H1338" i="11" a="1"/>
  <c r="H1338" i="11" s="1"/>
  <c r="L1338" i="11"/>
  <c r="E1338" i="11"/>
  <c r="C1337" i="11"/>
  <c r="D1337" i="11"/>
  <c r="B1338" i="11" l="1"/>
  <c r="E1339" i="11" l="1"/>
  <c r="L1339" i="11"/>
  <c r="F1339" i="11"/>
  <c r="I1339" i="11"/>
  <c r="G1339" i="11" a="1"/>
  <c r="G1339" i="11" s="1"/>
  <c r="H1339" i="11" a="1"/>
  <c r="H1339" i="11" s="1"/>
  <c r="C1338" i="11"/>
  <c r="D1338" i="11"/>
  <c r="B1339" i="11" l="1"/>
  <c r="E1340" i="11" l="1"/>
  <c r="H1340" i="11" a="1"/>
  <c r="H1340" i="11" s="1"/>
  <c r="L1340" i="11"/>
  <c r="F1340" i="11"/>
  <c r="I1340" i="11"/>
  <c r="G1340" i="11" a="1"/>
  <c r="G1340" i="11" s="1"/>
  <c r="D1339" i="11"/>
  <c r="C1339" i="11"/>
  <c r="B1340" i="11" l="1"/>
  <c r="G1341" i="11" l="1" a="1"/>
  <c r="G1341" i="11" s="1"/>
  <c r="H1341" i="11" a="1"/>
  <c r="H1341" i="11" s="1"/>
  <c r="E1341" i="11"/>
  <c r="L1341" i="11"/>
  <c r="F1341" i="11"/>
  <c r="I1341" i="11"/>
  <c r="D1340" i="11"/>
  <c r="C1340" i="11"/>
  <c r="B1341" i="11" l="1"/>
  <c r="H1342" i="11" l="1" a="1"/>
  <c r="H1342" i="11" s="1"/>
  <c r="L1342" i="11"/>
  <c r="E1342" i="11"/>
  <c r="I1342" i="11"/>
  <c r="F1342" i="11"/>
  <c r="G1342" i="11" a="1"/>
  <c r="G1342" i="11" s="1"/>
  <c r="C1341" i="11"/>
  <c r="D1341" i="11"/>
  <c r="B1342" i="11" l="1"/>
  <c r="H1343" i="11" l="1" a="1"/>
  <c r="H1343" i="11" s="1"/>
  <c r="E1343" i="11"/>
  <c r="L1343" i="11"/>
  <c r="F1343" i="11"/>
  <c r="I1343" i="11"/>
  <c r="G1343" i="11" a="1"/>
  <c r="G1343" i="11" s="1"/>
  <c r="D1342" i="11"/>
  <c r="C1342" i="11"/>
  <c r="B1343" i="11" l="1"/>
  <c r="G1344" i="11" l="1" a="1"/>
  <c r="G1344" i="11" s="1"/>
  <c r="E1344" i="11"/>
  <c r="H1344" i="11" a="1"/>
  <c r="H1344" i="11" s="1"/>
  <c r="L1344" i="11"/>
  <c r="F1344" i="11"/>
  <c r="I1344" i="11"/>
  <c r="D1343" i="11"/>
  <c r="C1343" i="11"/>
  <c r="B1344" i="11" l="1"/>
  <c r="F1345" i="11" l="1"/>
  <c r="I1345" i="11"/>
  <c r="G1345" i="11" a="1"/>
  <c r="G1345" i="11" s="1"/>
  <c r="H1345" i="11" a="1"/>
  <c r="H1345" i="11" s="1"/>
  <c r="E1345" i="11"/>
  <c r="L1345" i="11"/>
  <c r="D1344" i="11"/>
  <c r="C1344" i="11"/>
  <c r="B1345" i="11" l="1"/>
  <c r="E1346" i="11" l="1"/>
  <c r="H1346" i="11" a="1"/>
  <c r="H1346" i="11" s="1"/>
  <c r="L1346" i="11"/>
  <c r="F1346" i="11"/>
  <c r="I1346" i="11"/>
  <c r="G1346" i="11" a="1"/>
  <c r="G1346" i="11" s="1"/>
  <c r="C1345" i="11"/>
  <c r="D1345" i="11"/>
  <c r="B1346" i="11" l="1"/>
  <c r="H1347" i="11" l="1" a="1"/>
  <c r="H1347" i="11" s="1"/>
  <c r="E1347" i="11"/>
  <c r="L1347" i="11"/>
  <c r="F1347" i="11"/>
  <c r="I1347" i="11"/>
  <c r="G1347" i="11" a="1"/>
  <c r="G1347" i="11" s="1"/>
  <c r="D1346" i="11"/>
  <c r="C1346" i="11"/>
  <c r="B1347" i="11" l="1"/>
  <c r="G1348" i="11" l="1" a="1"/>
  <c r="G1348" i="11" s="1"/>
  <c r="E1348" i="11"/>
  <c r="H1348" i="11" a="1"/>
  <c r="H1348" i="11" s="1"/>
  <c r="L1348" i="11"/>
  <c r="F1348" i="11"/>
  <c r="I1348" i="11"/>
  <c r="C1347" i="11"/>
  <c r="D1347" i="11"/>
  <c r="B1348" i="11" l="1"/>
  <c r="F1349" i="11" l="1"/>
  <c r="I1349" i="11"/>
  <c r="G1349" i="11" a="1"/>
  <c r="G1349" i="11" s="1"/>
  <c r="H1349" i="11" a="1"/>
  <c r="H1349" i="11" s="1"/>
  <c r="E1349" i="11"/>
  <c r="L1349" i="11"/>
  <c r="C1348" i="11"/>
  <c r="D1348" i="11"/>
  <c r="B1349" i="11" l="1"/>
  <c r="E1350" i="11" l="1"/>
  <c r="H1350" i="11" a="1"/>
  <c r="H1350" i="11" s="1"/>
  <c r="L1350" i="11"/>
  <c r="F1350" i="11"/>
  <c r="I1350" i="11"/>
  <c r="G1350" i="11" a="1"/>
  <c r="G1350" i="11" s="1"/>
  <c r="C1349" i="11"/>
  <c r="D1349" i="11"/>
  <c r="B1350" i="11" l="1"/>
  <c r="H1351" i="11" l="1" a="1"/>
  <c r="H1351" i="11" s="1"/>
  <c r="E1351" i="11"/>
  <c r="L1351" i="11"/>
  <c r="F1351" i="11"/>
  <c r="I1351" i="11"/>
  <c r="G1351" i="11" a="1"/>
  <c r="G1351" i="11" s="1"/>
  <c r="D1350" i="11"/>
  <c r="C1350" i="11"/>
  <c r="B1351" i="11" l="1"/>
  <c r="G1352" i="11" l="1" a="1"/>
  <c r="G1352" i="11" s="1"/>
  <c r="E1352" i="11"/>
  <c r="H1352" i="11" a="1"/>
  <c r="H1352" i="11" s="1"/>
  <c r="L1352" i="11"/>
  <c r="F1352" i="11"/>
  <c r="I1352" i="11"/>
  <c r="D1351" i="11"/>
  <c r="C1351" i="11"/>
  <c r="B1352" i="11" l="1"/>
  <c r="F1353" i="11" l="1"/>
  <c r="I1353" i="11"/>
  <c r="G1353" i="11" a="1"/>
  <c r="G1353" i="11" s="1"/>
  <c r="H1353" i="11" a="1"/>
  <c r="H1353" i="11" s="1"/>
  <c r="E1353" i="11"/>
  <c r="L1353" i="11"/>
  <c r="C1352" i="11"/>
  <c r="D1352" i="11"/>
  <c r="B1353" i="11" l="1"/>
  <c r="E1354" i="11" l="1"/>
  <c r="H1354" i="11" a="1"/>
  <c r="H1354" i="11" s="1"/>
  <c r="L1354" i="11"/>
  <c r="F1354" i="11"/>
  <c r="I1354" i="11"/>
  <c r="G1354" i="11" a="1"/>
  <c r="G1354" i="11" s="1"/>
  <c r="C1353" i="11"/>
  <c r="D1353" i="11"/>
  <c r="B1354" i="11" l="1"/>
  <c r="H1355" i="11" l="1" a="1"/>
  <c r="H1355" i="11" s="1"/>
  <c r="E1355" i="11"/>
  <c r="L1355" i="11"/>
  <c r="F1355" i="11"/>
  <c r="I1355" i="11"/>
  <c r="G1355" i="11" a="1"/>
  <c r="G1355" i="11" s="1"/>
  <c r="D1354" i="11"/>
  <c r="C1354" i="11"/>
  <c r="B1355" i="11" l="1"/>
  <c r="G1356" i="11" l="1" a="1"/>
  <c r="G1356" i="11" s="1"/>
  <c r="E1356" i="11"/>
  <c r="H1356" i="11" a="1"/>
  <c r="H1356" i="11" s="1"/>
  <c r="L1356" i="11"/>
  <c r="F1356" i="11"/>
  <c r="I1356" i="11"/>
  <c r="C1355" i="11"/>
  <c r="D1355" i="11"/>
  <c r="B1356" i="11" l="1"/>
  <c r="F1357" i="11" l="1"/>
  <c r="I1357" i="11"/>
  <c r="G1357" i="11" a="1"/>
  <c r="G1357" i="11" s="1"/>
  <c r="H1357" i="11" a="1"/>
  <c r="H1357" i="11" s="1"/>
  <c r="E1357" i="11"/>
  <c r="L1357" i="11"/>
  <c r="C1356" i="11"/>
  <c r="D1356" i="11"/>
  <c r="B1357" i="11" l="1"/>
  <c r="E1358" i="11" l="1"/>
  <c r="H1358" i="11" a="1"/>
  <c r="H1358" i="11" s="1"/>
  <c r="L1358" i="11"/>
  <c r="F1358" i="11"/>
  <c r="I1358" i="11"/>
  <c r="G1358" i="11" a="1"/>
  <c r="G1358" i="11" s="1"/>
  <c r="D1357" i="11"/>
  <c r="C1357" i="11"/>
  <c r="B1358" i="11" l="1"/>
  <c r="H1359" i="11" l="1" a="1"/>
  <c r="H1359" i="11" s="1"/>
  <c r="E1359" i="11"/>
  <c r="L1359" i="11"/>
  <c r="F1359" i="11"/>
  <c r="I1359" i="11"/>
  <c r="G1359" i="11" a="1"/>
  <c r="G1359" i="11" s="1"/>
  <c r="C1358" i="11"/>
  <c r="D1358" i="11"/>
  <c r="B1359" i="11" l="1"/>
  <c r="G1360" i="11" l="1" a="1"/>
  <c r="G1360" i="11" s="1"/>
  <c r="E1360" i="11"/>
  <c r="H1360" i="11" a="1"/>
  <c r="H1360" i="11" s="1"/>
  <c r="L1360" i="11"/>
  <c r="F1360" i="11"/>
  <c r="I1360" i="11"/>
  <c r="C1359" i="11"/>
  <c r="D1359" i="11"/>
  <c r="B1360" i="11" l="1"/>
  <c r="F1361" i="11" l="1"/>
  <c r="I1361" i="11"/>
  <c r="G1361" i="11" a="1"/>
  <c r="G1361" i="11" s="1"/>
  <c r="H1361" i="11" a="1"/>
  <c r="H1361" i="11" s="1"/>
  <c r="E1361" i="11"/>
  <c r="L1361" i="11"/>
  <c r="C1360" i="11"/>
  <c r="D1360" i="11"/>
  <c r="B1361" i="11" l="1"/>
  <c r="E1362" i="11" l="1"/>
  <c r="H1362" i="11" a="1"/>
  <c r="H1362" i="11" s="1"/>
  <c r="L1362" i="11"/>
  <c r="F1362" i="11"/>
  <c r="I1362" i="11"/>
  <c r="G1362" i="11" a="1"/>
  <c r="G1362" i="11" s="1"/>
  <c r="D1361" i="11"/>
  <c r="C1361" i="11"/>
  <c r="B1362" i="11" l="1"/>
  <c r="H1363" i="11" l="1" a="1"/>
  <c r="H1363" i="11" s="1"/>
  <c r="E1363" i="11"/>
  <c r="L1363" i="11"/>
  <c r="F1363" i="11"/>
  <c r="I1363" i="11"/>
  <c r="G1363" i="11" a="1"/>
  <c r="G1363" i="11" s="1"/>
  <c r="D1362" i="11"/>
  <c r="C1362" i="11"/>
  <c r="B1363" i="11" l="1"/>
  <c r="G1364" i="11" l="1" a="1"/>
  <c r="G1364" i="11" s="1"/>
  <c r="E1364" i="11"/>
  <c r="H1364" i="11" a="1"/>
  <c r="H1364" i="11" s="1"/>
  <c r="L1364" i="11"/>
  <c r="F1364" i="11"/>
  <c r="I1364" i="11"/>
  <c r="C1363" i="11"/>
  <c r="D1363" i="11"/>
  <c r="B1364" i="11" l="1"/>
  <c r="F1365" i="11" l="1"/>
  <c r="I1365" i="11"/>
  <c r="G1365" i="11" a="1"/>
  <c r="G1365" i="11" s="1"/>
  <c r="H1365" i="11" a="1"/>
  <c r="H1365" i="11" s="1"/>
  <c r="E1365" i="11"/>
  <c r="L1365" i="11"/>
  <c r="C1364" i="11"/>
  <c r="D1364" i="11"/>
  <c r="B1365" i="11" l="1"/>
  <c r="E1366" i="11" l="1"/>
  <c r="H1366" i="11" a="1"/>
  <c r="H1366" i="11" s="1"/>
  <c r="L1366" i="11"/>
  <c r="F1366" i="11"/>
  <c r="I1366" i="11"/>
  <c r="G1366" i="11" a="1"/>
  <c r="G1366" i="11" s="1"/>
  <c r="C1365" i="11"/>
  <c r="D1365" i="11"/>
  <c r="B1366" i="11" l="1"/>
  <c r="H1367" i="11" l="1" a="1"/>
  <c r="H1367" i="11" s="1"/>
  <c r="E1367" i="11"/>
  <c r="L1367" i="11"/>
  <c r="F1367" i="11"/>
  <c r="I1367" i="11"/>
  <c r="G1367" i="11" a="1"/>
  <c r="G1367" i="11" s="1"/>
  <c r="C1366" i="11"/>
  <c r="D1366" i="11"/>
  <c r="B1367" i="11" l="1"/>
  <c r="G1368" i="11" l="1" a="1"/>
  <c r="G1368" i="11" s="1"/>
  <c r="E1368" i="11"/>
  <c r="H1368" i="11" a="1"/>
  <c r="H1368" i="11" s="1"/>
  <c r="L1368" i="11"/>
  <c r="F1368" i="11"/>
  <c r="I1368" i="11"/>
  <c r="D1367" i="11"/>
  <c r="C1367" i="11"/>
  <c r="B1368" i="11" l="1"/>
  <c r="F1369" i="11" l="1"/>
  <c r="I1369" i="11"/>
  <c r="G1369" i="11" a="1"/>
  <c r="G1369" i="11" s="1"/>
  <c r="H1369" i="11" a="1"/>
  <c r="H1369" i="11" s="1"/>
  <c r="E1369" i="11"/>
  <c r="L1369" i="11"/>
  <c r="C1368" i="11"/>
  <c r="D1368" i="11"/>
  <c r="B1369" i="11" l="1"/>
  <c r="E1370" i="11" l="1"/>
  <c r="H1370" i="11" a="1"/>
  <c r="H1370" i="11" s="1"/>
  <c r="L1370" i="11"/>
  <c r="F1370" i="11"/>
  <c r="I1370" i="11"/>
  <c r="G1370" i="11" a="1"/>
  <c r="G1370" i="11" s="1"/>
  <c r="C1369" i="11"/>
  <c r="D1369" i="11"/>
  <c r="B1370" i="11" l="1"/>
  <c r="H1371" i="11" l="1" a="1"/>
  <c r="H1371" i="11" s="1"/>
  <c r="E1371" i="11"/>
  <c r="L1371" i="11"/>
  <c r="F1371" i="11"/>
  <c r="I1371" i="11"/>
  <c r="G1371" i="11" a="1"/>
  <c r="G1371" i="11" s="1"/>
  <c r="C1370" i="11"/>
  <c r="D1370" i="11"/>
  <c r="B1371" i="11" l="1"/>
  <c r="G1372" i="11" l="1" a="1"/>
  <c r="G1372" i="11" s="1"/>
  <c r="E1372" i="11"/>
  <c r="H1372" i="11" a="1"/>
  <c r="H1372" i="11" s="1"/>
  <c r="L1372" i="11"/>
  <c r="F1372" i="11"/>
  <c r="I1372" i="11"/>
  <c r="D1371" i="11"/>
  <c r="C1371" i="11"/>
  <c r="B1372" i="11" l="1"/>
  <c r="F1373" i="11" l="1"/>
  <c r="I1373" i="11"/>
  <c r="G1373" i="11" a="1"/>
  <c r="G1373" i="11" s="1"/>
  <c r="H1373" i="11" a="1"/>
  <c r="H1373" i="11" s="1"/>
  <c r="E1373" i="11"/>
  <c r="L1373" i="11"/>
  <c r="D1372" i="11"/>
  <c r="C1372" i="11"/>
  <c r="B1373" i="11" l="1"/>
  <c r="E1374" i="11" l="1"/>
  <c r="H1374" i="11" a="1"/>
  <c r="H1374" i="11" s="1"/>
  <c r="L1374" i="11"/>
  <c r="F1374" i="11"/>
  <c r="I1374" i="11"/>
  <c r="G1374" i="11" a="1"/>
  <c r="G1374" i="11" s="1"/>
  <c r="C1373" i="11"/>
  <c r="D1373" i="11"/>
  <c r="B1374" i="11" l="1"/>
  <c r="H1375" i="11" l="1" a="1"/>
  <c r="H1375" i="11" s="1"/>
  <c r="E1375" i="11"/>
  <c r="L1375" i="11"/>
  <c r="F1375" i="11"/>
  <c r="I1375" i="11"/>
  <c r="G1375" i="11" a="1"/>
  <c r="G1375" i="11" s="1"/>
  <c r="D1374" i="11"/>
  <c r="C1374" i="11"/>
  <c r="B1375" i="11" l="1"/>
  <c r="G1376" i="11" l="1" a="1"/>
  <c r="G1376" i="11" s="1"/>
  <c r="E1376" i="11"/>
  <c r="H1376" i="11" a="1"/>
  <c r="H1376" i="11" s="1"/>
  <c r="L1376" i="11"/>
  <c r="F1376" i="11"/>
  <c r="I1376" i="11"/>
  <c r="C1375" i="11"/>
  <c r="D1375" i="11"/>
  <c r="B1376" i="11" l="1"/>
  <c r="F1377" i="11" l="1"/>
  <c r="I1377" i="11"/>
  <c r="G1377" i="11" a="1"/>
  <c r="G1377" i="11" s="1"/>
  <c r="H1377" i="11" a="1"/>
  <c r="H1377" i="11" s="1"/>
  <c r="E1377" i="11"/>
  <c r="L1377" i="11"/>
  <c r="C1376" i="11"/>
  <c r="D1376" i="11"/>
  <c r="B1377" i="11" l="1"/>
  <c r="E1378" i="11" l="1"/>
  <c r="H1378" i="11" a="1"/>
  <c r="H1378" i="11" s="1"/>
  <c r="L1378" i="11"/>
  <c r="F1378" i="11"/>
  <c r="I1378" i="11"/>
  <c r="G1378" i="11" a="1"/>
  <c r="G1378" i="11" s="1"/>
  <c r="C1377" i="11"/>
  <c r="D1377" i="11"/>
  <c r="B1378" i="11" l="1"/>
  <c r="H1379" i="11" l="1" a="1"/>
  <c r="H1379" i="11" s="1"/>
  <c r="E1379" i="11"/>
  <c r="L1379" i="11"/>
  <c r="F1379" i="11"/>
  <c r="I1379" i="11"/>
  <c r="G1379" i="11" a="1"/>
  <c r="G1379" i="11" s="1"/>
  <c r="C1378" i="11"/>
  <c r="D1378" i="11"/>
  <c r="B1379" i="11" l="1"/>
  <c r="G1380" i="11" l="1" a="1"/>
  <c r="G1380" i="11" s="1"/>
  <c r="E1380" i="11"/>
  <c r="H1380" i="11" a="1"/>
  <c r="H1380" i="11" s="1"/>
  <c r="L1380" i="11"/>
  <c r="F1380" i="11"/>
  <c r="I1380" i="11"/>
  <c r="D1379" i="11"/>
  <c r="C1379" i="11"/>
  <c r="B1380" i="11" l="1"/>
  <c r="F1381" i="11" l="1"/>
  <c r="I1381" i="11"/>
  <c r="G1381" i="11" a="1"/>
  <c r="G1381" i="11" s="1"/>
  <c r="H1381" i="11" a="1"/>
  <c r="H1381" i="11" s="1"/>
  <c r="E1381" i="11"/>
  <c r="L1381" i="11"/>
  <c r="D1380" i="11"/>
  <c r="C1380" i="11"/>
  <c r="B1381" i="11" l="1"/>
  <c r="E1382" i="11" l="1"/>
  <c r="H1382" i="11" a="1"/>
  <c r="H1382" i="11" s="1"/>
  <c r="L1382" i="11"/>
  <c r="F1382" i="11"/>
  <c r="I1382" i="11"/>
  <c r="G1382" i="11" a="1"/>
  <c r="G1382" i="11" s="1"/>
  <c r="D1381" i="11"/>
  <c r="C1381" i="11"/>
  <c r="B1382" i="11" l="1"/>
  <c r="H1383" i="11" l="1" a="1"/>
  <c r="H1383" i="11" s="1"/>
  <c r="E1383" i="11"/>
  <c r="L1383" i="11"/>
  <c r="F1383" i="11"/>
  <c r="I1383" i="11"/>
  <c r="G1383" i="11" a="1"/>
  <c r="G1383" i="11" s="1"/>
  <c r="C1382" i="11"/>
  <c r="D1382" i="11"/>
  <c r="B1383" i="11" l="1"/>
  <c r="G1384" i="11" l="1" a="1"/>
  <c r="G1384" i="11" s="1"/>
  <c r="E1384" i="11"/>
  <c r="H1384" i="11" a="1"/>
  <c r="H1384" i="11" s="1"/>
  <c r="L1384" i="11"/>
  <c r="F1384" i="11"/>
  <c r="I1384" i="11"/>
  <c r="D1383" i="11"/>
  <c r="C1383" i="11"/>
  <c r="B1384" i="11" l="1"/>
  <c r="F1385" i="11" l="1"/>
  <c r="I1385" i="11"/>
  <c r="G1385" i="11" a="1"/>
  <c r="G1385" i="11" s="1"/>
  <c r="H1385" i="11" a="1"/>
  <c r="H1385" i="11" s="1"/>
  <c r="E1385" i="11"/>
  <c r="L1385" i="11"/>
  <c r="C1384" i="11"/>
  <c r="D1384" i="11"/>
  <c r="B1385" i="11" l="1"/>
  <c r="E1386" i="11" l="1"/>
  <c r="H1386" i="11" a="1"/>
  <c r="H1386" i="11" s="1"/>
  <c r="F1386" i="11"/>
  <c r="L1386" i="11"/>
  <c r="G1386" i="11" a="1"/>
  <c r="G1386" i="11" s="1"/>
  <c r="I1386" i="11"/>
  <c r="D1385" i="11"/>
  <c r="C1385" i="11"/>
  <c r="B1386" i="11" l="1"/>
  <c r="G1387" i="11" l="1" a="1"/>
  <c r="G1387" i="11" s="1"/>
  <c r="I1387" i="11"/>
  <c r="E1387" i="11"/>
  <c r="H1387" i="11" a="1"/>
  <c r="H1387" i="11" s="1"/>
  <c r="F1387" i="11"/>
  <c r="L1387" i="11"/>
  <c r="D1386" i="11"/>
  <c r="C1386" i="11"/>
  <c r="B1387" i="11" l="1"/>
  <c r="E1388" i="11" l="1"/>
  <c r="H1388" i="11" a="1"/>
  <c r="H1388" i="11" s="1"/>
  <c r="F1388" i="11"/>
  <c r="L1388" i="11"/>
  <c r="G1388" i="11" a="1"/>
  <c r="G1388" i="11" s="1"/>
  <c r="I1388" i="11"/>
  <c r="C1387" i="11"/>
  <c r="D1387" i="11"/>
  <c r="B1388" i="11" l="1"/>
  <c r="G1389" i="11" l="1" a="1"/>
  <c r="G1389" i="11" s="1"/>
  <c r="I1389" i="11"/>
  <c r="E1389" i="11"/>
  <c r="H1389" i="11" a="1"/>
  <c r="H1389" i="11" s="1"/>
  <c r="F1389" i="11"/>
  <c r="L1389" i="11"/>
  <c r="C1388" i="11"/>
  <c r="D1388" i="11"/>
  <c r="B1389" i="11" l="1"/>
  <c r="E1390" i="11" l="1"/>
  <c r="H1390" i="11" a="1"/>
  <c r="H1390" i="11" s="1"/>
  <c r="F1390" i="11"/>
  <c r="L1390" i="11"/>
  <c r="G1390" i="11" a="1"/>
  <c r="G1390" i="11" s="1"/>
  <c r="I1390" i="11"/>
  <c r="D1389" i="11"/>
  <c r="C1389" i="11"/>
  <c r="B1390" i="11" l="1"/>
  <c r="G1391" i="11" l="1" a="1"/>
  <c r="G1391" i="11" s="1"/>
  <c r="I1391" i="11"/>
  <c r="E1391" i="11"/>
  <c r="H1391" i="11" a="1"/>
  <c r="H1391" i="11" s="1"/>
  <c r="F1391" i="11"/>
  <c r="L1391" i="11"/>
  <c r="C1390" i="11"/>
  <c r="D1390" i="11"/>
  <c r="B1391" i="11" l="1"/>
  <c r="E1392" i="11" l="1"/>
  <c r="H1392" i="11" a="1"/>
  <c r="H1392" i="11" s="1"/>
  <c r="F1392" i="11"/>
  <c r="L1392" i="11"/>
  <c r="G1392" i="11" a="1"/>
  <c r="G1392" i="11" s="1"/>
  <c r="I1392" i="11"/>
  <c r="C1391" i="11"/>
  <c r="D1391" i="11"/>
  <c r="B1392" i="11" l="1"/>
  <c r="G1393" i="11" l="1" a="1"/>
  <c r="G1393" i="11" s="1"/>
  <c r="I1393" i="11"/>
  <c r="E1393" i="11"/>
  <c r="H1393" i="11" a="1"/>
  <c r="H1393" i="11" s="1"/>
  <c r="F1393" i="11"/>
  <c r="L1393" i="11"/>
  <c r="C1392" i="11"/>
  <c r="D1392" i="11"/>
  <c r="B1393" i="11" l="1"/>
  <c r="E1394" i="11" l="1"/>
  <c r="H1394" i="11" a="1"/>
  <c r="H1394" i="11" s="1"/>
  <c r="F1394" i="11"/>
  <c r="L1394" i="11"/>
  <c r="G1394" i="11" a="1"/>
  <c r="G1394" i="11" s="1"/>
  <c r="I1394" i="11"/>
  <c r="C1393" i="11"/>
  <c r="D1393" i="11"/>
  <c r="B1394" i="11" l="1"/>
  <c r="G1395" i="11" l="1" a="1"/>
  <c r="G1395" i="11" s="1"/>
  <c r="I1395" i="11"/>
  <c r="E1395" i="11"/>
  <c r="H1395" i="11" a="1"/>
  <c r="H1395" i="11" s="1"/>
  <c r="F1395" i="11"/>
  <c r="L1395" i="11"/>
  <c r="D1394" i="11"/>
  <c r="C1394" i="11"/>
  <c r="B1395" i="11" l="1"/>
  <c r="E1396" i="11" l="1"/>
  <c r="H1396" i="11" a="1"/>
  <c r="H1396" i="11" s="1"/>
  <c r="F1396" i="11"/>
  <c r="L1396" i="11"/>
  <c r="G1396" i="11" a="1"/>
  <c r="G1396" i="11" s="1"/>
  <c r="I1396" i="11"/>
  <c r="C1395" i="11"/>
  <c r="D1395" i="11"/>
  <c r="B1396" i="11" l="1"/>
  <c r="G1397" i="11" l="1" a="1"/>
  <c r="G1397" i="11" s="1"/>
  <c r="I1397" i="11"/>
  <c r="E1397" i="11"/>
  <c r="H1397" i="11" a="1"/>
  <c r="H1397" i="11" s="1"/>
  <c r="F1397" i="11"/>
  <c r="L1397" i="11"/>
  <c r="C1396" i="11"/>
  <c r="D1396" i="11"/>
  <c r="B1397" i="11" l="1"/>
  <c r="E1398" i="11" l="1"/>
  <c r="H1398" i="11" a="1"/>
  <c r="H1398" i="11" s="1"/>
  <c r="F1398" i="11"/>
  <c r="L1398" i="11"/>
  <c r="G1398" i="11" a="1"/>
  <c r="G1398" i="11" s="1"/>
  <c r="I1398" i="11"/>
  <c r="C1397" i="11"/>
  <c r="D1397" i="11"/>
  <c r="B1398" i="11" l="1"/>
  <c r="G1399" i="11" l="1" a="1"/>
  <c r="G1399" i="11" s="1"/>
  <c r="I1399" i="11"/>
  <c r="E1399" i="11"/>
  <c r="H1399" i="11" a="1"/>
  <c r="H1399" i="11" s="1"/>
  <c r="F1399" i="11"/>
  <c r="L1399" i="11"/>
  <c r="C1398" i="11"/>
  <c r="D1398" i="11"/>
  <c r="B1399" i="11" l="1"/>
  <c r="E1400" i="11" l="1"/>
  <c r="H1400" i="11" a="1"/>
  <c r="H1400" i="11" s="1"/>
  <c r="F1400" i="11"/>
  <c r="L1400" i="11"/>
  <c r="G1400" i="11" a="1"/>
  <c r="G1400" i="11" s="1"/>
  <c r="I1400" i="11"/>
  <c r="C1399" i="11"/>
  <c r="D1399" i="11"/>
  <c r="B1400" i="11" l="1"/>
  <c r="G1401" i="11" l="1" a="1"/>
  <c r="G1401" i="11" s="1"/>
  <c r="I1401" i="11"/>
  <c r="E1401" i="11"/>
  <c r="H1401" i="11" a="1"/>
  <c r="H1401" i="11" s="1"/>
  <c r="F1401" i="11"/>
  <c r="L1401" i="11"/>
  <c r="D1400" i="11"/>
  <c r="C1400" i="11"/>
  <c r="B1401" i="11" l="1"/>
  <c r="E1402" i="11" l="1"/>
  <c r="H1402" i="11" a="1"/>
  <c r="H1402" i="11" s="1"/>
  <c r="F1402" i="11"/>
  <c r="L1402" i="11"/>
  <c r="G1402" i="11" a="1"/>
  <c r="G1402" i="11" s="1"/>
  <c r="I1402" i="11"/>
  <c r="D1401" i="11"/>
  <c r="C1401" i="11"/>
  <c r="B1402" i="11" l="1"/>
  <c r="G1403" i="11" l="1" a="1"/>
  <c r="G1403" i="11" s="1"/>
  <c r="I1403" i="11"/>
  <c r="E1403" i="11"/>
  <c r="H1403" i="11" a="1"/>
  <c r="H1403" i="11" s="1"/>
  <c r="F1403" i="11"/>
  <c r="L1403" i="11"/>
  <c r="C1402" i="11"/>
  <c r="D1402" i="11"/>
  <c r="B1403" i="11" l="1"/>
  <c r="E1404" i="11" l="1"/>
  <c r="H1404" i="11" a="1"/>
  <c r="H1404" i="11" s="1"/>
  <c r="F1404" i="11"/>
  <c r="L1404" i="11"/>
  <c r="G1404" i="11" a="1"/>
  <c r="G1404" i="11" s="1"/>
  <c r="I1404" i="11"/>
  <c r="D1403" i="11"/>
  <c r="C1403" i="11"/>
  <c r="B1404" i="11" l="1"/>
  <c r="G1405" i="11" l="1" a="1"/>
  <c r="G1405" i="11" s="1"/>
  <c r="I1405" i="11"/>
  <c r="E1405" i="11"/>
  <c r="H1405" i="11" a="1"/>
  <c r="H1405" i="11" s="1"/>
  <c r="F1405" i="11"/>
  <c r="L1405" i="11"/>
  <c r="D1404" i="11"/>
  <c r="C1404" i="11"/>
  <c r="B1405" i="11" l="1"/>
  <c r="E1406" i="11" l="1"/>
  <c r="H1406" i="11" a="1"/>
  <c r="H1406" i="11" s="1"/>
  <c r="F1406" i="11"/>
  <c r="L1406" i="11"/>
  <c r="G1406" i="11" a="1"/>
  <c r="G1406" i="11" s="1"/>
  <c r="I1406" i="11"/>
  <c r="C1405" i="11"/>
  <c r="D1405" i="11"/>
  <c r="B1406" i="11" l="1"/>
  <c r="G1407" i="11" l="1" a="1"/>
  <c r="G1407" i="11" s="1"/>
  <c r="I1407" i="11"/>
  <c r="E1407" i="11"/>
  <c r="H1407" i="11" a="1"/>
  <c r="H1407" i="11" s="1"/>
  <c r="F1407" i="11"/>
  <c r="L1407" i="11"/>
  <c r="D1406" i="11"/>
  <c r="C1406" i="11"/>
  <c r="B1407" i="11" l="1"/>
  <c r="E1408" i="11" l="1"/>
  <c r="H1408" i="11" a="1"/>
  <c r="H1408" i="11" s="1"/>
  <c r="F1408" i="11"/>
  <c r="L1408" i="11"/>
  <c r="G1408" i="11" a="1"/>
  <c r="G1408" i="11" s="1"/>
  <c r="I1408" i="11"/>
  <c r="C1407" i="11"/>
  <c r="D1407" i="11"/>
  <c r="B1408" i="11" l="1"/>
  <c r="G1409" i="11" l="1" a="1"/>
  <c r="G1409" i="11" s="1"/>
  <c r="I1409" i="11"/>
  <c r="E1409" i="11"/>
  <c r="H1409" i="11" a="1"/>
  <c r="H1409" i="11" s="1"/>
  <c r="F1409" i="11"/>
  <c r="L1409" i="11"/>
  <c r="D1408" i="11"/>
  <c r="C1408" i="11"/>
  <c r="B1409" i="11" l="1"/>
  <c r="E1410" i="11" l="1"/>
  <c r="H1410" i="11" a="1"/>
  <c r="H1410" i="11" s="1"/>
  <c r="F1410" i="11"/>
  <c r="L1410" i="11"/>
  <c r="G1410" i="11" a="1"/>
  <c r="G1410" i="11" s="1"/>
  <c r="I1410" i="11"/>
  <c r="C1409" i="11"/>
  <c r="D1409" i="11"/>
  <c r="B1410" i="11" l="1"/>
  <c r="G1411" i="11" l="1" a="1"/>
  <c r="G1411" i="11" s="1"/>
  <c r="I1411" i="11"/>
  <c r="E1411" i="11"/>
  <c r="H1411" i="11" a="1"/>
  <c r="H1411" i="11" s="1"/>
  <c r="F1411" i="11"/>
  <c r="L1411" i="11"/>
  <c r="D1410" i="11"/>
  <c r="C1410" i="11"/>
  <c r="B1411" i="11" l="1"/>
  <c r="E1412" i="11" l="1"/>
  <c r="H1412" i="11" a="1"/>
  <c r="H1412" i="11" s="1"/>
  <c r="F1412" i="11"/>
  <c r="L1412" i="11"/>
  <c r="G1412" i="11" a="1"/>
  <c r="G1412" i="11" s="1"/>
  <c r="I1412" i="11"/>
  <c r="C1411" i="11"/>
  <c r="D1411" i="11"/>
  <c r="B1412" i="11" l="1"/>
  <c r="G1413" i="11" l="1" a="1"/>
  <c r="G1413" i="11" s="1"/>
  <c r="I1413" i="11"/>
  <c r="E1413" i="11"/>
  <c r="H1413" i="11" a="1"/>
  <c r="H1413" i="11" s="1"/>
  <c r="F1413" i="11"/>
  <c r="L1413" i="11"/>
  <c r="C1412" i="11"/>
  <c r="D1412" i="11"/>
  <c r="B1413" i="11" l="1"/>
  <c r="E1414" i="11" l="1"/>
  <c r="H1414" i="11" a="1"/>
  <c r="H1414" i="11" s="1"/>
  <c r="F1414" i="11"/>
  <c r="L1414" i="11"/>
  <c r="G1414" i="11" a="1"/>
  <c r="G1414" i="11" s="1"/>
  <c r="I1414" i="11"/>
  <c r="D1413" i="11"/>
  <c r="C1413" i="11"/>
  <c r="B1414" i="11" l="1"/>
  <c r="G1415" i="11" l="1" a="1"/>
  <c r="G1415" i="11" s="1"/>
  <c r="I1415" i="11"/>
  <c r="E1415" i="11"/>
  <c r="H1415" i="11" a="1"/>
  <c r="H1415" i="11" s="1"/>
  <c r="F1415" i="11"/>
  <c r="L1415" i="11"/>
  <c r="C1414" i="11"/>
  <c r="D1414" i="11"/>
  <c r="B1415" i="11" l="1"/>
  <c r="E1416" i="11" l="1"/>
  <c r="H1416" i="11" a="1"/>
  <c r="H1416" i="11" s="1"/>
  <c r="F1416" i="11"/>
  <c r="L1416" i="11"/>
  <c r="G1416" i="11" a="1"/>
  <c r="G1416" i="11" s="1"/>
  <c r="I1416" i="11"/>
  <c r="C1415" i="11"/>
  <c r="D1415" i="11"/>
  <c r="B1416" i="11" l="1"/>
  <c r="G1417" i="11" l="1" a="1"/>
  <c r="G1417" i="11" s="1"/>
  <c r="I1417" i="11"/>
  <c r="E1417" i="11"/>
  <c r="H1417" i="11" a="1"/>
  <c r="H1417" i="11" s="1"/>
  <c r="F1417" i="11"/>
  <c r="L1417" i="11"/>
  <c r="C1416" i="11"/>
  <c r="D1416" i="11"/>
  <c r="B1417" i="11" l="1"/>
  <c r="E1418" i="11" l="1"/>
  <c r="H1418" i="11" a="1"/>
  <c r="H1418" i="11" s="1"/>
  <c r="F1418" i="11"/>
  <c r="L1418" i="11"/>
  <c r="G1418" i="11" a="1"/>
  <c r="G1418" i="11" s="1"/>
  <c r="I1418" i="11"/>
  <c r="C1417" i="11"/>
  <c r="D1417" i="11"/>
  <c r="B1418" i="11" l="1"/>
  <c r="G1419" i="11" l="1" a="1"/>
  <c r="G1419" i="11" s="1"/>
  <c r="I1419" i="11"/>
  <c r="E1419" i="11"/>
  <c r="H1419" i="11" a="1"/>
  <c r="H1419" i="11" s="1"/>
  <c r="F1419" i="11"/>
  <c r="L1419" i="11"/>
  <c r="D1418" i="11"/>
  <c r="C1418" i="11"/>
  <c r="B1419" i="11" l="1"/>
  <c r="E1420" i="11" l="1"/>
  <c r="H1420" i="11" a="1"/>
  <c r="H1420" i="11" s="1"/>
  <c r="F1420" i="11"/>
  <c r="L1420" i="11"/>
  <c r="G1420" i="11" a="1"/>
  <c r="G1420" i="11" s="1"/>
  <c r="I1420" i="11"/>
  <c r="C1419" i="11"/>
  <c r="D1419" i="11"/>
  <c r="B1420" i="11" l="1"/>
  <c r="G1421" i="11" l="1" a="1"/>
  <c r="G1421" i="11" s="1"/>
  <c r="I1421" i="11"/>
  <c r="E1421" i="11"/>
  <c r="H1421" i="11" a="1"/>
  <c r="H1421" i="11" s="1"/>
  <c r="F1421" i="11"/>
  <c r="L1421" i="11"/>
  <c r="C1420" i="11"/>
  <c r="D1420" i="11"/>
  <c r="B1421" i="11" l="1"/>
  <c r="E1422" i="11" l="1"/>
  <c r="H1422" i="11" a="1"/>
  <c r="H1422" i="11" s="1"/>
  <c r="F1422" i="11"/>
  <c r="L1422" i="11"/>
  <c r="G1422" i="11" a="1"/>
  <c r="G1422" i="11" s="1"/>
  <c r="I1422" i="11"/>
  <c r="C1421" i="11"/>
  <c r="D1421" i="11"/>
  <c r="B1422" i="11" l="1"/>
  <c r="G1423" i="11" l="1" a="1"/>
  <c r="G1423" i="11" s="1"/>
  <c r="I1423" i="11"/>
  <c r="E1423" i="11"/>
  <c r="H1423" i="11" a="1"/>
  <c r="H1423" i="11" s="1"/>
  <c r="F1423" i="11"/>
  <c r="L1423" i="11"/>
  <c r="D1422" i="11"/>
  <c r="C1422" i="11"/>
  <c r="B1423" i="11" l="1"/>
  <c r="E1424" i="11" l="1"/>
  <c r="H1424" i="11" a="1"/>
  <c r="H1424" i="11" s="1"/>
  <c r="F1424" i="11"/>
  <c r="L1424" i="11"/>
  <c r="G1424" i="11" a="1"/>
  <c r="G1424" i="11" s="1"/>
  <c r="I1424" i="11"/>
  <c r="D1423" i="11"/>
  <c r="C1423" i="11"/>
  <c r="B1424" i="11" l="1"/>
  <c r="G1425" i="11" l="1" a="1"/>
  <c r="G1425" i="11" s="1"/>
  <c r="I1425" i="11"/>
  <c r="E1425" i="11"/>
  <c r="H1425" i="11" a="1"/>
  <c r="H1425" i="11" s="1"/>
  <c r="F1425" i="11"/>
  <c r="L1425" i="11"/>
  <c r="C1424" i="11"/>
  <c r="D1424" i="11"/>
  <c r="B1425" i="11" l="1"/>
  <c r="E1426" i="11" l="1"/>
  <c r="H1426" i="11" a="1"/>
  <c r="H1426" i="11" s="1"/>
  <c r="F1426" i="11"/>
  <c r="L1426" i="11"/>
  <c r="G1426" i="11" a="1"/>
  <c r="G1426" i="11" s="1"/>
  <c r="I1426" i="11"/>
  <c r="C1425" i="11"/>
  <c r="D1425" i="11"/>
  <c r="B1426" i="11" l="1"/>
  <c r="G1427" i="11" l="1" a="1"/>
  <c r="G1427" i="11" s="1"/>
  <c r="I1427" i="11"/>
  <c r="E1427" i="11"/>
  <c r="H1427" i="11" a="1"/>
  <c r="H1427" i="11" s="1"/>
  <c r="F1427" i="11"/>
  <c r="L1427" i="11"/>
  <c r="C1426" i="11"/>
  <c r="D1426" i="11"/>
  <c r="B1427" i="11" l="1"/>
  <c r="E1428" i="11" l="1"/>
  <c r="H1428" i="11" a="1"/>
  <c r="H1428" i="11" s="1"/>
  <c r="F1428" i="11"/>
  <c r="L1428" i="11"/>
  <c r="G1428" i="11" a="1"/>
  <c r="G1428" i="11" s="1"/>
  <c r="I1428" i="11"/>
  <c r="C1427" i="11"/>
  <c r="D1427" i="11"/>
  <c r="B1428" i="11" l="1"/>
  <c r="G1429" i="11" l="1" a="1"/>
  <c r="G1429" i="11" s="1"/>
  <c r="I1429" i="11"/>
  <c r="E1429" i="11"/>
  <c r="H1429" i="11" a="1"/>
  <c r="H1429" i="11" s="1"/>
  <c r="F1429" i="11"/>
  <c r="L1429" i="11"/>
  <c r="C1428" i="11"/>
  <c r="D1428" i="11"/>
  <c r="B1429" i="11" l="1"/>
  <c r="E1430" i="11" l="1"/>
  <c r="H1430" i="11" a="1"/>
  <c r="H1430" i="11" s="1"/>
  <c r="F1430" i="11"/>
  <c r="L1430" i="11"/>
  <c r="G1430" i="11" a="1"/>
  <c r="G1430" i="11" s="1"/>
  <c r="I1430" i="11"/>
  <c r="C1429" i="11"/>
  <c r="D1429" i="11"/>
  <c r="B1430" i="11" l="1"/>
  <c r="G1431" i="11" l="1" a="1"/>
  <c r="G1431" i="11" s="1"/>
  <c r="I1431" i="11"/>
  <c r="E1431" i="11"/>
  <c r="H1431" i="11" a="1"/>
  <c r="H1431" i="11" s="1"/>
  <c r="F1431" i="11"/>
  <c r="L1431" i="11"/>
  <c r="D1430" i="11"/>
  <c r="C1430" i="11"/>
  <c r="B1431" i="11" l="1"/>
  <c r="E1432" i="11" l="1"/>
  <c r="H1432" i="11" a="1"/>
  <c r="H1432" i="11" s="1"/>
  <c r="F1432" i="11"/>
  <c r="L1432" i="11"/>
  <c r="G1432" i="11" a="1"/>
  <c r="G1432" i="11" s="1"/>
  <c r="I1432" i="11"/>
  <c r="C1431" i="11"/>
  <c r="D1431" i="11"/>
  <c r="B1432" i="11" l="1"/>
  <c r="G1433" i="11" l="1" a="1"/>
  <c r="G1433" i="11" s="1"/>
  <c r="I1433" i="11"/>
  <c r="E1433" i="11"/>
  <c r="H1433" i="11" a="1"/>
  <c r="H1433" i="11" s="1"/>
  <c r="F1433" i="11"/>
  <c r="L1433" i="11"/>
  <c r="C1432" i="11"/>
  <c r="D1432" i="11"/>
  <c r="B1433" i="11" l="1"/>
  <c r="E1434" i="11" l="1"/>
  <c r="H1434" i="11" a="1"/>
  <c r="H1434" i="11" s="1"/>
  <c r="F1434" i="11"/>
  <c r="L1434" i="11"/>
  <c r="G1434" i="11" a="1"/>
  <c r="G1434" i="11" s="1"/>
  <c r="I1434" i="11"/>
  <c r="C1433" i="11"/>
  <c r="D1433" i="11"/>
  <c r="B1434" i="11" l="1"/>
  <c r="G1435" i="11" l="1" a="1"/>
  <c r="G1435" i="11" s="1"/>
  <c r="I1435" i="11"/>
  <c r="E1435" i="11"/>
  <c r="H1435" i="11" a="1"/>
  <c r="H1435" i="11" s="1"/>
  <c r="F1435" i="11"/>
  <c r="L1435" i="11"/>
  <c r="C1434" i="11"/>
  <c r="D1434" i="11"/>
  <c r="B1435" i="11" l="1"/>
  <c r="E1436" i="11" l="1"/>
  <c r="H1436" i="11" a="1"/>
  <c r="H1436" i="11" s="1"/>
  <c r="F1436" i="11"/>
  <c r="L1436" i="11"/>
  <c r="G1436" i="11" a="1"/>
  <c r="G1436" i="11" s="1"/>
  <c r="I1436" i="11"/>
  <c r="D1435" i="11"/>
  <c r="C1435" i="11"/>
  <c r="B1436" i="11" l="1"/>
  <c r="G1437" i="11" l="1" a="1"/>
  <c r="G1437" i="11" s="1"/>
  <c r="I1437" i="11"/>
  <c r="E1437" i="11"/>
  <c r="H1437" i="11" a="1"/>
  <c r="H1437" i="11" s="1"/>
  <c r="F1437" i="11"/>
  <c r="L1437" i="11"/>
  <c r="D1436" i="11"/>
  <c r="C1436" i="11"/>
  <c r="B1437" i="11" l="1"/>
  <c r="E1438" i="11" l="1"/>
  <c r="H1438" i="11" a="1"/>
  <c r="H1438" i="11" s="1"/>
  <c r="F1438" i="11"/>
  <c r="L1438" i="11"/>
  <c r="G1438" i="11" a="1"/>
  <c r="G1438" i="11" s="1"/>
  <c r="I1438" i="11"/>
  <c r="C1437" i="11"/>
  <c r="D1437" i="11"/>
  <c r="B1438" i="11" l="1"/>
  <c r="G1439" i="11" l="1" a="1"/>
  <c r="G1439" i="11" s="1"/>
  <c r="I1439" i="11"/>
  <c r="E1439" i="11"/>
  <c r="H1439" i="11" a="1"/>
  <c r="H1439" i="11" s="1"/>
  <c r="F1439" i="11"/>
  <c r="L1439" i="11"/>
  <c r="C1438" i="11"/>
  <c r="D1438" i="11"/>
  <c r="B1439" i="11" l="1"/>
  <c r="E1440" i="11" l="1"/>
  <c r="H1440" i="11" a="1"/>
  <c r="H1440" i="11" s="1"/>
  <c r="F1440" i="11"/>
  <c r="L1440" i="11"/>
  <c r="G1440" i="11" a="1"/>
  <c r="G1440" i="11" s="1"/>
  <c r="I1440" i="11"/>
  <c r="C1439" i="11"/>
  <c r="D1439" i="11"/>
  <c r="B1440" i="11" l="1"/>
  <c r="G1441" i="11" l="1" a="1"/>
  <c r="G1441" i="11" s="1"/>
  <c r="I1441" i="11"/>
  <c r="E1441" i="11"/>
  <c r="H1441" i="11" a="1"/>
  <c r="H1441" i="11" s="1"/>
  <c r="F1441" i="11"/>
  <c r="L1441" i="11"/>
  <c r="C1440" i="11"/>
  <c r="D1440" i="11"/>
  <c r="B1441" i="11" l="1"/>
  <c r="E1442" i="11" l="1"/>
  <c r="H1442" i="11" a="1"/>
  <c r="H1442" i="11" s="1"/>
  <c r="F1442" i="11"/>
  <c r="L1442" i="11"/>
  <c r="G1442" i="11" a="1"/>
  <c r="G1442" i="11" s="1"/>
  <c r="I1442" i="11"/>
  <c r="C1441" i="11"/>
  <c r="D1441" i="11"/>
  <c r="B1442" i="11" l="1"/>
  <c r="G1443" i="11" l="1" a="1"/>
  <c r="G1443" i="11" s="1"/>
  <c r="I1443" i="11"/>
  <c r="E1443" i="11"/>
  <c r="H1443" i="11" a="1"/>
  <c r="H1443" i="11" s="1"/>
  <c r="F1443" i="11"/>
  <c r="L1443" i="11"/>
  <c r="C1442" i="11"/>
  <c r="D1442" i="11"/>
  <c r="B1443" i="11" l="1"/>
  <c r="E1444" i="11" l="1"/>
  <c r="H1444" i="11" a="1"/>
  <c r="H1444" i="11" s="1"/>
  <c r="F1444" i="11"/>
  <c r="L1444" i="11"/>
  <c r="G1444" i="11" a="1"/>
  <c r="G1444" i="11" s="1"/>
  <c r="I1444" i="11"/>
  <c r="C1443" i="11"/>
  <c r="D1443" i="11"/>
  <c r="B1444" i="11" l="1"/>
  <c r="G1445" i="11" l="1" a="1"/>
  <c r="G1445" i="11" s="1"/>
  <c r="I1445" i="11"/>
  <c r="E1445" i="11"/>
  <c r="H1445" i="11" a="1"/>
  <c r="H1445" i="11" s="1"/>
  <c r="F1445" i="11"/>
  <c r="L1445" i="11"/>
  <c r="C1444" i="11"/>
  <c r="D1444" i="11"/>
  <c r="B1445" i="11" l="1"/>
  <c r="E1446" i="11" l="1"/>
  <c r="H1446" i="11" a="1"/>
  <c r="H1446" i="11" s="1"/>
  <c r="F1446" i="11"/>
  <c r="L1446" i="11"/>
  <c r="G1446" i="11" a="1"/>
  <c r="G1446" i="11" s="1"/>
  <c r="I1446" i="11"/>
  <c r="C1445" i="11"/>
  <c r="D1445" i="11"/>
  <c r="B1446" i="11" l="1"/>
  <c r="G1447" i="11" l="1" a="1"/>
  <c r="G1447" i="11" s="1"/>
  <c r="I1447" i="11"/>
  <c r="E1447" i="11"/>
  <c r="H1447" i="11" a="1"/>
  <c r="H1447" i="11" s="1"/>
  <c r="F1447" i="11"/>
  <c r="L1447" i="11"/>
  <c r="D1446" i="11"/>
  <c r="C1446" i="11"/>
  <c r="B1447" i="11" l="1"/>
  <c r="E1448" i="11" l="1"/>
  <c r="H1448" i="11" a="1"/>
  <c r="H1448" i="11" s="1"/>
  <c r="F1448" i="11"/>
  <c r="L1448" i="11"/>
  <c r="G1448" i="11" a="1"/>
  <c r="G1448" i="11" s="1"/>
  <c r="I1448" i="11"/>
  <c r="D1447" i="11"/>
  <c r="C1447" i="11"/>
  <c r="B1448" i="11" l="1"/>
  <c r="G1449" i="11" l="1" a="1"/>
  <c r="G1449" i="11" s="1"/>
  <c r="I1449" i="11"/>
  <c r="E1449" i="11"/>
  <c r="H1449" i="11" a="1"/>
  <c r="H1449" i="11" s="1"/>
  <c r="F1449" i="11"/>
  <c r="L1449" i="11"/>
  <c r="C1448" i="11"/>
  <c r="D1448" i="11"/>
  <c r="B1449" i="11" l="1"/>
  <c r="E1450" i="11" l="1"/>
  <c r="H1450" i="11" a="1"/>
  <c r="H1450" i="11" s="1"/>
  <c r="F1450" i="11"/>
  <c r="L1450" i="11"/>
  <c r="G1450" i="11" a="1"/>
  <c r="G1450" i="11" s="1"/>
  <c r="I1450" i="11"/>
  <c r="C1449" i="11"/>
  <c r="D1449" i="11"/>
  <c r="B1450" i="11" l="1"/>
  <c r="G1451" i="11" l="1" a="1"/>
  <c r="G1451" i="11" s="1"/>
  <c r="I1451" i="11"/>
  <c r="E1451" i="11"/>
  <c r="H1451" i="11" a="1"/>
  <c r="H1451" i="11" s="1"/>
  <c r="F1451" i="11"/>
  <c r="L1451" i="11"/>
  <c r="D1450" i="11"/>
  <c r="C1450" i="11"/>
  <c r="B1451" i="11" l="1"/>
  <c r="E1452" i="11" l="1"/>
  <c r="H1452" i="11" a="1"/>
  <c r="H1452" i="11" s="1"/>
  <c r="F1452" i="11"/>
  <c r="L1452" i="11"/>
  <c r="G1452" i="11" a="1"/>
  <c r="G1452" i="11" s="1"/>
  <c r="I1452" i="11"/>
  <c r="D1451" i="11"/>
  <c r="C1451" i="11"/>
  <c r="B1452" i="11" l="1"/>
  <c r="G1453" i="11" l="1" a="1"/>
  <c r="G1453" i="11" s="1"/>
  <c r="I1453" i="11"/>
  <c r="E1453" i="11"/>
  <c r="H1453" i="11" a="1"/>
  <c r="H1453" i="11" s="1"/>
  <c r="F1453" i="11"/>
  <c r="L1453" i="11"/>
  <c r="D1452" i="11"/>
  <c r="C1452" i="11"/>
  <c r="B1453" i="11" l="1"/>
  <c r="E1454" i="11" l="1"/>
  <c r="H1454" i="11" a="1"/>
  <c r="H1454" i="11" s="1"/>
  <c r="F1454" i="11"/>
  <c r="L1454" i="11"/>
  <c r="G1454" i="11" a="1"/>
  <c r="G1454" i="11" s="1"/>
  <c r="I1454" i="11"/>
  <c r="D1453" i="11"/>
  <c r="C1453" i="11"/>
  <c r="B1454" i="11" l="1"/>
  <c r="G1455" i="11" l="1" a="1"/>
  <c r="G1455" i="11" s="1"/>
  <c r="I1455" i="11"/>
  <c r="E1455" i="11"/>
  <c r="H1455" i="11" a="1"/>
  <c r="H1455" i="11" s="1"/>
  <c r="F1455" i="11"/>
  <c r="L1455" i="11"/>
  <c r="D1454" i="11"/>
  <c r="C1454" i="11"/>
  <c r="B1455" i="11" l="1"/>
  <c r="E1456" i="11" l="1"/>
  <c r="H1456" i="11" a="1"/>
  <c r="H1456" i="11" s="1"/>
  <c r="F1456" i="11"/>
  <c r="L1456" i="11"/>
  <c r="G1456" i="11" a="1"/>
  <c r="G1456" i="11" s="1"/>
  <c r="I1456" i="11"/>
  <c r="C1455" i="11"/>
  <c r="D1455" i="11"/>
  <c r="B1456" i="11" l="1"/>
  <c r="G1457" i="11" l="1" a="1"/>
  <c r="G1457" i="11" s="1"/>
  <c r="I1457" i="11"/>
  <c r="E1457" i="11"/>
  <c r="H1457" i="11" a="1"/>
  <c r="H1457" i="11" s="1"/>
  <c r="F1457" i="11"/>
  <c r="L1457" i="11"/>
  <c r="C1456" i="11"/>
  <c r="D1456" i="11"/>
  <c r="B1457" i="11" l="1"/>
  <c r="E1458" i="11" l="1"/>
  <c r="H1458" i="11" a="1"/>
  <c r="H1458" i="11" s="1"/>
  <c r="F1458" i="11"/>
  <c r="L1458" i="11"/>
  <c r="G1458" i="11" a="1"/>
  <c r="G1458" i="11" s="1"/>
  <c r="I1458" i="11"/>
  <c r="C1457" i="11"/>
  <c r="D1457" i="11"/>
  <c r="B1458" i="11" l="1"/>
  <c r="G1459" i="11" l="1" a="1"/>
  <c r="G1459" i="11" s="1"/>
  <c r="I1459" i="11"/>
  <c r="E1459" i="11"/>
  <c r="H1459" i="11" a="1"/>
  <c r="H1459" i="11" s="1"/>
  <c r="F1459" i="11"/>
  <c r="L1459" i="11"/>
  <c r="D1458" i="11"/>
  <c r="C1458" i="11"/>
  <c r="B1459" i="11" l="1"/>
  <c r="E1460" i="11" l="1"/>
  <c r="H1460" i="11" a="1"/>
  <c r="H1460" i="11" s="1"/>
  <c r="F1460" i="11"/>
  <c r="L1460" i="11"/>
  <c r="G1460" i="11" a="1"/>
  <c r="G1460" i="11" s="1"/>
  <c r="I1460" i="11"/>
  <c r="C1459" i="11"/>
  <c r="D1459" i="11"/>
  <c r="B1460" i="11" l="1"/>
  <c r="G1461" i="11" l="1" a="1"/>
  <c r="G1461" i="11" s="1"/>
  <c r="I1461" i="11"/>
  <c r="E1461" i="11"/>
  <c r="H1461" i="11" a="1"/>
  <c r="H1461" i="11" s="1"/>
  <c r="F1461" i="11"/>
  <c r="L1461" i="11"/>
  <c r="D1460" i="11"/>
  <c r="C1460" i="11"/>
  <c r="B1461" i="11" l="1"/>
  <c r="E1462" i="11" l="1"/>
  <c r="H1462" i="11" a="1"/>
  <c r="H1462" i="11" s="1"/>
  <c r="F1462" i="11"/>
  <c r="L1462" i="11"/>
  <c r="G1462" i="11" a="1"/>
  <c r="G1462" i="11" s="1"/>
  <c r="I1462" i="11"/>
  <c r="C1461" i="11"/>
  <c r="D1461" i="11"/>
  <c r="B1462" i="11" l="1"/>
  <c r="G1463" i="11" l="1" a="1"/>
  <c r="G1463" i="11" s="1"/>
  <c r="H1463" i="11" a="1"/>
  <c r="H1463" i="11" s="1"/>
  <c r="E1463" i="11"/>
  <c r="L1463" i="11"/>
  <c r="F1463" i="11"/>
  <c r="I1463" i="11"/>
  <c r="C1462" i="11"/>
  <c r="D1462" i="11"/>
  <c r="B1463" i="11" l="1"/>
  <c r="F1464" i="11" l="1"/>
  <c r="I1464" i="11"/>
  <c r="G1464" i="11" a="1"/>
  <c r="G1464" i="11" s="1"/>
  <c r="E1464" i="11"/>
  <c r="H1464" i="11" a="1"/>
  <c r="H1464" i="11" s="1"/>
  <c r="L1464" i="11"/>
  <c r="C1463" i="11"/>
  <c r="D1463" i="11"/>
  <c r="B1464" i="11" l="1"/>
  <c r="E1465" i="11" l="1"/>
  <c r="L1465" i="11"/>
  <c r="F1465" i="11"/>
  <c r="I1465" i="11"/>
  <c r="G1465" i="11" a="1"/>
  <c r="G1465" i="11" s="1"/>
  <c r="H1465" i="11" a="1"/>
  <c r="H1465" i="11" s="1"/>
  <c r="C1464" i="11"/>
  <c r="D1464" i="11"/>
  <c r="B1465" i="11" l="1"/>
  <c r="E1466" i="11" l="1"/>
  <c r="H1466" i="11" a="1"/>
  <c r="H1466" i="11" s="1"/>
  <c r="L1466" i="11"/>
  <c r="F1466" i="11"/>
  <c r="I1466" i="11"/>
  <c r="G1466" i="11" a="1"/>
  <c r="G1466" i="11" s="1"/>
  <c r="C1465" i="11"/>
  <c r="D1465" i="11"/>
  <c r="B1466" i="11" l="1"/>
  <c r="G1467" i="11" l="1" a="1"/>
  <c r="G1467" i="11" s="1"/>
  <c r="H1467" i="11" a="1"/>
  <c r="H1467" i="11" s="1"/>
  <c r="E1467" i="11"/>
  <c r="L1467" i="11"/>
  <c r="F1467" i="11"/>
  <c r="I1467" i="11"/>
  <c r="D1466" i="11"/>
  <c r="C1466" i="11"/>
  <c r="B1467" i="11" l="1"/>
  <c r="F1468" i="11" l="1"/>
  <c r="I1468" i="11"/>
  <c r="G1468" i="11" a="1"/>
  <c r="G1468" i="11" s="1"/>
  <c r="E1468" i="11"/>
  <c r="H1468" i="11" a="1"/>
  <c r="H1468" i="11" s="1"/>
  <c r="L1468" i="11"/>
  <c r="D1467" i="11"/>
  <c r="C1467" i="11"/>
  <c r="B1468" i="11" l="1"/>
  <c r="E1469" i="11" l="1"/>
  <c r="L1469" i="11"/>
  <c r="F1469" i="11"/>
  <c r="I1469" i="11"/>
  <c r="G1469" i="11" a="1"/>
  <c r="G1469" i="11" s="1"/>
  <c r="H1469" i="11" a="1"/>
  <c r="H1469" i="11" s="1"/>
  <c r="C1468" i="11"/>
  <c r="D1468" i="11"/>
  <c r="B1469" i="11" l="1"/>
  <c r="E1470" i="11" l="1"/>
  <c r="H1470" i="11" a="1"/>
  <c r="H1470" i="11" s="1"/>
  <c r="L1470" i="11"/>
  <c r="F1470" i="11"/>
  <c r="I1470" i="11"/>
  <c r="G1470" i="11" a="1"/>
  <c r="G1470" i="11" s="1"/>
  <c r="C1469" i="11"/>
  <c r="D1469" i="11"/>
  <c r="B1470" i="11" l="1"/>
  <c r="G1471" i="11" l="1" a="1"/>
  <c r="G1471" i="11" s="1"/>
  <c r="H1471" i="11" a="1"/>
  <c r="H1471" i="11" s="1"/>
  <c r="E1471" i="11"/>
  <c r="L1471" i="11"/>
  <c r="F1471" i="11"/>
  <c r="I1471" i="11"/>
  <c r="D1470" i="11"/>
  <c r="C1470" i="11"/>
  <c r="B1471" i="11" l="1"/>
  <c r="F1472" i="11" l="1"/>
  <c r="I1472" i="11"/>
  <c r="G1472" i="11" a="1"/>
  <c r="G1472" i="11" s="1"/>
  <c r="E1472" i="11"/>
  <c r="H1472" i="11" a="1"/>
  <c r="H1472" i="11" s="1"/>
  <c r="L1472" i="11"/>
  <c r="C1471" i="11"/>
  <c r="D1471" i="11"/>
  <c r="B1472" i="11" l="1"/>
  <c r="E1473" i="11" l="1"/>
  <c r="L1473" i="11"/>
  <c r="F1473" i="11"/>
  <c r="I1473" i="11"/>
  <c r="G1473" i="11" a="1"/>
  <c r="G1473" i="11" s="1"/>
  <c r="H1473" i="11" a="1"/>
  <c r="H1473" i="11" s="1"/>
  <c r="C1472" i="11"/>
  <c r="D1472" i="11"/>
  <c r="B1473" i="11" l="1"/>
  <c r="E1474" i="11" l="1"/>
  <c r="H1474" i="11" a="1"/>
  <c r="H1474" i="11" s="1"/>
  <c r="L1474" i="11"/>
  <c r="F1474" i="11"/>
  <c r="I1474" i="11"/>
  <c r="G1474" i="11" a="1"/>
  <c r="G1474" i="11" s="1"/>
  <c r="C1473" i="11"/>
  <c r="D1473" i="11"/>
  <c r="B1474" i="11" l="1"/>
  <c r="G1475" i="11" l="1" a="1"/>
  <c r="G1475" i="11" s="1"/>
  <c r="H1475" i="11" a="1"/>
  <c r="H1475" i="11" s="1"/>
  <c r="E1475" i="11"/>
  <c r="L1475" i="11"/>
  <c r="F1475" i="11"/>
  <c r="I1475" i="11"/>
  <c r="D1474" i="11"/>
  <c r="C1474" i="11"/>
  <c r="B1475" i="11" l="1"/>
  <c r="F1476" i="11" l="1"/>
  <c r="I1476" i="11"/>
  <c r="G1476" i="11" a="1"/>
  <c r="G1476" i="11" s="1"/>
  <c r="E1476" i="11"/>
  <c r="H1476" i="11" a="1"/>
  <c r="H1476" i="11" s="1"/>
  <c r="L1476" i="11"/>
  <c r="C1475" i="11"/>
  <c r="D1475" i="11"/>
  <c r="B1476" i="11" l="1"/>
  <c r="E1477" i="11" l="1"/>
  <c r="L1477" i="11"/>
  <c r="F1477" i="11"/>
  <c r="I1477" i="11"/>
  <c r="G1477" i="11" a="1"/>
  <c r="G1477" i="11" s="1"/>
  <c r="H1477" i="11" a="1"/>
  <c r="H1477" i="11" s="1"/>
  <c r="D1476" i="11"/>
  <c r="C1476" i="11"/>
  <c r="B1477" i="11" l="1"/>
  <c r="E1478" i="11" l="1"/>
  <c r="H1478" i="11" a="1"/>
  <c r="H1478" i="11" s="1"/>
  <c r="L1478" i="11"/>
  <c r="F1478" i="11"/>
  <c r="I1478" i="11"/>
  <c r="G1478" i="11" a="1"/>
  <c r="G1478" i="11" s="1"/>
  <c r="C1477" i="11"/>
  <c r="D1477" i="11"/>
  <c r="B1478" i="11" l="1"/>
  <c r="G1479" i="11" l="1" a="1"/>
  <c r="G1479" i="11" s="1"/>
  <c r="H1479" i="11" a="1"/>
  <c r="H1479" i="11" s="1"/>
  <c r="E1479" i="11"/>
  <c r="L1479" i="11"/>
  <c r="F1479" i="11"/>
  <c r="I1479" i="11"/>
  <c r="D1478" i="11"/>
  <c r="C1478" i="11"/>
  <c r="B1479" i="11" l="1"/>
  <c r="F1480" i="11" l="1"/>
  <c r="I1480" i="11"/>
  <c r="G1480" i="11" a="1"/>
  <c r="G1480" i="11" s="1"/>
  <c r="E1480" i="11"/>
  <c r="H1480" i="11" a="1"/>
  <c r="H1480" i="11" s="1"/>
  <c r="L1480" i="11"/>
  <c r="C1479" i="11"/>
  <c r="D1479" i="11"/>
  <c r="B1480" i="11" l="1"/>
  <c r="E1481" i="11" l="1"/>
  <c r="L1481" i="11"/>
  <c r="F1481" i="11"/>
  <c r="I1481" i="11"/>
  <c r="G1481" i="11" a="1"/>
  <c r="G1481" i="11" s="1"/>
  <c r="H1481" i="11" a="1"/>
  <c r="H1481" i="11" s="1"/>
  <c r="D1480" i="11"/>
  <c r="C1480" i="11"/>
  <c r="B1481" i="11" l="1"/>
  <c r="E1482" i="11" l="1"/>
  <c r="H1482" i="11" a="1"/>
  <c r="H1482" i="11" s="1"/>
  <c r="L1482" i="11"/>
  <c r="F1482" i="11"/>
  <c r="I1482" i="11"/>
  <c r="G1482" i="11" a="1"/>
  <c r="G1482" i="11" s="1"/>
  <c r="D1481" i="11"/>
  <c r="C1481" i="11"/>
  <c r="B1482" i="11" l="1"/>
  <c r="G1483" i="11" l="1" a="1"/>
  <c r="G1483" i="11" s="1"/>
  <c r="H1483" i="11" a="1"/>
  <c r="H1483" i="11" s="1"/>
  <c r="E1483" i="11"/>
  <c r="L1483" i="11"/>
  <c r="F1483" i="11"/>
  <c r="I1483" i="11"/>
  <c r="D1482" i="11"/>
  <c r="C1482" i="11"/>
  <c r="B1483" i="11" l="1"/>
  <c r="F1484" i="11" l="1"/>
  <c r="I1484" i="11"/>
  <c r="G1484" i="11" a="1"/>
  <c r="G1484" i="11" s="1"/>
  <c r="E1484" i="11"/>
  <c r="H1484" i="11" a="1"/>
  <c r="H1484" i="11" s="1"/>
  <c r="L1484" i="11"/>
  <c r="D1483" i="11"/>
  <c r="C1483" i="11"/>
  <c r="B1484" i="11" l="1"/>
  <c r="E1485" i="11" l="1"/>
  <c r="L1485" i="11"/>
  <c r="F1485" i="11"/>
  <c r="I1485" i="11"/>
  <c r="G1485" i="11" a="1"/>
  <c r="G1485" i="11" s="1"/>
  <c r="H1485" i="11" a="1"/>
  <c r="H1485" i="11" s="1"/>
  <c r="C1484" i="11"/>
  <c r="D1484" i="11"/>
  <c r="B1485" i="11" l="1"/>
  <c r="E1486" i="11" l="1"/>
  <c r="H1486" i="11" a="1"/>
  <c r="H1486" i="11" s="1"/>
  <c r="L1486" i="11"/>
  <c r="F1486" i="11"/>
  <c r="I1486" i="11"/>
  <c r="G1486" i="11" a="1"/>
  <c r="G1486" i="11" s="1"/>
  <c r="C1485" i="11"/>
  <c r="D1485" i="11"/>
  <c r="B1486" i="11" l="1"/>
  <c r="G1487" i="11" l="1" a="1"/>
  <c r="G1487" i="11" s="1"/>
  <c r="H1487" i="11" a="1"/>
  <c r="H1487" i="11" s="1"/>
  <c r="E1487" i="11"/>
  <c r="L1487" i="11"/>
  <c r="F1487" i="11"/>
  <c r="I1487" i="11"/>
  <c r="D1486" i="11"/>
  <c r="C1486" i="11"/>
  <c r="B1487" i="11" l="1"/>
  <c r="F1488" i="11" l="1"/>
  <c r="I1488" i="11"/>
  <c r="G1488" i="11" a="1"/>
  <c r="G1488" i="11" s="1"/>
  <c r="E1488" i="11"/>
  <c r="H1488" i="11" a="1"/>
  <c r="H1488" i="11" s="1"/>
  <c r="L1488" i="11"/>
  <c r="D1487" i="11"/>
  <c r="C1487" i="11"/>
  <c r="B1488" i="11" l="1"/>
  <c r="E1489" i="11" l="1"/>
  <c r="L1489" i="11"/>
  <c r="F1489" i="11"/>
  <c r="I1489" i="11"/>
  <c r="G1489" i="11" a="1"/>
  <c r="G1489" i="11" s="1"/>
  <c r="H1489" i="11" a="1"/>
  <c r="H1489" i="11" s="1"/>
  <c r="C1488" i="11"/>
  <c r="D1488" i="11"/>
  <c r="B1489" i="11" l="1"/>
  <c r="E1490" i="11" l="1"/>
  <c r="H1490" i="11" a="1"/>
  <c r="H1490" i="11" s="1"/>
  <c r="L1490" i="11"/>
  <c r="F1490" i="11"/>
  <c r="I1490" i="11"/>
  <c r="G1490" i="11" a="1"/>
  <c r="G1490" i="11" s="1"/>
  <c r="C1489" i="11"/>
  <c r="D1489" i="11"/>
  <c r="B1490" i="11" l="1"/>
  <c r="G1491" i="11" l="1" a="1"/>
  <c r="G1491" i="11" s="1"/>
  <c r="H1491" i="11" a="1"/>
  <c r="H1491" i="11" s="1"/>
  <c r="E1491" i="11"/>
  <c r="L1491" i="11"/>
  <c r="F1491" i="11"/>
  <c r="I1491" i="11"/>
  <c r="C1490" i="11"/>
  <c r="D1490" i="11"/>
  <c r="B1491" i="11" l="1"/>
  <c r="F1492" i="11" l="1"/>
  <c r="I1492" i="11"/>
  <c r="G1492" i="11" a="1"/>
  <c r="G1492" i="11" s="1"/>
  <c r="E1492" i="11"/>
  <c r="H1492" i="11" a="1"/>
  <c r="H1492" i="11" s="1"/>
  <c r="L1492" i="11"/>
  <c r="C1491" i="11"/>
  <c r="D1491" i="11"/>
  <c r="B1492" i="11" l="1"/>
  <c r="E1493" i="11" l="1"/>
  <c r="L1493" i="11"/>
  <c r="F1493" i="11"/>
  <c r="I1493" i="11"/>
  <c r="G1493" i="11" a="1"/>
  <c r="G1493" i="11" s="1"/>
  <c r="H1493" i="11" a="1"/>
  <c r="H1493" i="11" s="1"/>
  <c r="C1492" i="11"/>
  <c r="D1492" i="11"/>
  <c r="B1493" i="11" l="1"/>
  <c r="E1494" i="11" l="1"/>
  <c r="H1494" i="11" a="1"/>
  <c r="H1494" i="11" s="1"/>
  <c r="L1494" i="11"/>
  <c r="F1494" i="11"/>
  <c r="I1494" i="11"/>
  <c r="G1494" i="11" a="1"/>
  <c r="G1494" i="11" s="1"/>
  <c r="C1493" i="11"/>
  <c r="D1493" i="11"/>
  <c r="B1494" i="11" l="1"/>
  <c r="G1495" i="11" l="1" a="1"/>
  <c r="G1495" i="11" s="1"/>
  <c r="H1495" i="11" a="1"/>
  <c r="H1495" i="11" s="1"/>
  <c r="E1495" i="11"/>
  <c r="L1495" i="11"/>
  <c r="F1495" i="11"/>
  <c r="I1495" i="11"/>
  <c r="D1494" i="11"/>
  <c r="C1494" i="11"/>
  <c r="B1495" i="11" l="1"/>
  <c r="F1496" i="11" l="1"/>
  <c r="I1496" i="11"/>
  <c r="G1496" i="11" a="1"/>
  <c r="G1496" i="11" s="1"/>
  <c r="E1496" i="11"/>
  <c r="H1496" i="11" a="1"/>
  <c r="H1496" i="11" s="1"/>
  <c r="L1496" i="11"/>
  <c r="C1495" i="11"/>
  <c r="D1495" i="11"/>
  <c r="B1496" i="11" l="1"/>
  <c r="E1497" i="11" l="1"/>
  <c r="L1497" i="11"/>
  <c r="F1497" i="11"/>
  <c r="I1497" i="11"/>
  <c r="G1497" i="11" a="1"/>
  <c r="G1497" i="11" s="1"/>
  <c r="H1497" i="11" a="1"/>
  <c r="H1497" i="11" s="1"/>
  <c r="C1496" i="11"/>
  <c r="D1496" i="11"/>
  <c r="B1497" i="11" l="1"/>
  <c r="E1498" i="11" l="1"/>
  <c r="H1498" i="11" a="1"/>
  <c r="H1498" i="11" s="1"/>
  <c r="L1498" i="11"/>
  <c r="F1498" i="11"/>
  <c r="I1498" i="11"/>
  <c r="G1498" i="11" a="1"/>
  <c r="G1498" i="11" s="1"/>
  <c r="C1497" i="11"/>
  <c r="D1497" i="11"/>
  <c r="B1498" i="11" l="1"/>
  <c r="G1499" i="11" l="1" a="1"/>
  <c r="G1499" i="11" s="1"/>
  <c r="H1499" i="11" a="1"/>
  <c r="H1499" i="11" s="1"/>
  <c r="E1499" i="11"/>
  <c r="L1499" i="11"/>
  <c r="F1499" i="11"/>
  <c r="I1499" i="11"/>
  <c r="C1498" i="11"/>
  <c r="D1498" i="11"/>
  <c r="B1499" i="11" l="1"/>
  <c r="F1500" i="11" l="1"/>
  <c r="I1500" i="11"/>
  <c r="G1500" i="11" a="1"/>
  <c r="G1500" i="11" s="1"/>
  <c r="E1500" i="11"/>
  <c r="H1500" i="11" a="1"/>
  <c r="H1500" i="11" s="1"/>
  <c r="L1500" i="11"/>
  <c r="C1499" i="11"/>
  <c r="D1499" i="11"/>
  <c r="B1500" i="11" l="1"/>
  <c r="E1501" i="11" l="1"/>
  <c r="L1501" i="11"/>
  <c r="F1501" i="11"/>
  <c r="I1501" i="11"/>
  <c r="G1501" i="11" a="1"/>
  <c r="G1501" i="11" s="1"/>
  <c r="H1501" i="11" a="1"/>
  <c r="H1501" i="11" s="1"/>
  <c r="D1500" i="11"/>
  <c r="C1500" i="11"/>
  <c r="B1501" i="11" l="1"/>
  <c r="E1502" i="11" l="1"/>
  <c r="H1502" i="11" a="1"/>
  <c r="H1502" i="11" s="1"/>
  <c r="L1502" i="11"/>
  <c r="F1502" i="11"/>
  <c r="I1502" i="11"/>
  <c r="G1502" i="11" a="1"/>
  <c r="G1502" i="11" s="1"/>
  <c r="C1501" i="11"/>
  <c r="D1501" i="11"/>
  <c r="B1502" i="11" l="1"/>
  <c r="G1503" i="11" l="1" a="1"/>
  <c r="G1503" i="11" s="1"/>
  <c r="H1503" i="11" a="1"/>
  <c r="H1503" i="11" s="1"/>
  <c r="E1503" i="11"/>
  <c r="L1503" i="11"/>
  <c r="F1503" i="11"/>
  <c r="I1503" i="11"/>
  <c r="D1502" i="11"/>
  <c r="C1502" i="11"/>
  <c r="B1503" i="11" l="1"/>
  <c r="F1504" i="11" l="1"/>
  <c r="I1504" i="11"/>
  <c r="G1504" i="11" a="1"/>
  <c r="G1504" i="11" s="1"/>
  <c r="E1504" i="11"/>
  <c r="H1504" i="11" a="1"/>
  <c r="H1504" i="11" s="1"/>
  <c r="L1504" i="11"/>
  <c r="C1503" i="11"/>
  <c r="D1503" i="11"/>
  <c r="B1504" i="11" l="1"/>
  <c r="E1505" i="11" l="1"/>
  <c r="L1505" i="11"/>
  <c r="F1505" i="11"/>
  <c r="I1505" i="11"/>
  <c r="G1505" i="11" a="1"/>
  <c r="G1505" i="11" s="1"/>
  <c r="H1505" i="11" a="1"/>
  <c r="H1505" i="11" s="1"/>
  <c r="D1504" i="11"/>
  <c r="C1504" i="11"/>
  <c r="B1505" i="11" l="1"/>
  <c r="E1506" i="11" l="1"/>
  <c r="H1506" i="11" a="1"/>
  <c r="H1506" i="11" s="1"/>
  <c r="L1506" i="11"/>
  <c r="F1506" i="11"/>
  <c r="I1506" i="11"/>
  <c r="G1506" i="11" a="1"/>
  <c r="G1506" i="11" s="1"/>
  <c r="C1505" i="11"/>
  <c r="D1505" i="11"/>
  <c r="B1506" i="11" l="1"/>
  <c r="G1507" i="11" l="1" a="1"/>
  <c r="G1507" i="11" s="1"/>
  <c r="H1507" i="11" a="1"/>
  <c r="H1507" i="11" s="1"/>
  <c r="E1507" i="11"/>
  <c r="L1507" i="11"/>
  <c r="F1507" i="11"/>
  <c r="I1507" i="11"/>
  <c r="D1506" i="11"/>
  <c r="C1506" i="11"/>
  <c r="B1507" i="11" l="1"/>
  <c r="F1508" i="11" l="1"/>
  <c r="I1508" i="11"/>
  <c r="G1508" i="11" a="1"/>
  <c r="G1508" i="11" s="1"/>
  <c r="E1508" i="11"/>
  <c r="H1508" i="11" a="1"/>
  <c r="H1508" i="11" s="1"/>
  <c r="L1508" i="11"/>
  <c r="C1507" i="11"/>
  <c r="D1507" i="11"/>
  <c r="B1508" i="11" l="1"/>
  <c r="E1509" i="11" l="1"/>
  <c r="L1509" i="11"/>
  <c r="F1509" i="11"/>
  <c r="I1509" i="11"/>
  <c r="G1509" i="11" a="1"/>
  <c r="G1509" i="11" s="1"/>
  <c r="H1509" i="11" a="1"/>
  <c r="H1509" i="11" s="1"/>
  <c r="D1508" i="11"/>
  <c r="C1508" i="11"/>
  <c r="B1509" i="11" l="1"/>
  <c r="E1510" i="11" l="1"/>
  <c r="H1510" i="11" a="1"/>
  <c r="H1510" i="11" s="1"/>
  <c r="L1510" i="11"/>
  <c r="F1510" i="11"/>
  <c r="I1510" i="11"/>
  <c r="G1510" i="11" a="1"/>
  <c r="G1510" i="11" s="1"/>
  <c r="C1509" i="11"/>
  <c r="D1509" i="11"/>
  <c r="B1510" i="11" l="1"/>
  <c r="G1511" i="11" l="1" a="1"/>
  <c r="G1511" i="11" s="1"/>
  <c r="H1511" i="11" a="1"/>
  <c r="H1511" i="11" s="1"/>
  <c r="E1511" i="11"/>
  <c r="L1511" i="11"/>
  <c r="F1511" i="11"/>
  <c r="I1511" i="11"/>
  <c r="C1510" i="11"/>
  <c r="D1510" i="11"/>
  <c r="B1511" i="11" l="1"/>
  <c r="F1512" i="11" l="1"/>
  <c r="I1512" i="11"/>
  <c r="G1512" i="11" a="1"/>
  <c r="G1512" i="11" s="1"/>
  <c r="E1512" i="11"/>
  <c r="H1512" i="11" a="1"/>
  <c r="H1512" i="11" s="1"/>
  <c r="L1512" i="11"/>
  <c r="C1511" i="11"/>
  <c r="D1511" i="11"/>
  <c r="B1512" i="11" l="1"/>
  <c r="E1513" i="11" l="1"/>
  <c r="L1513" i="11"/>
  <c r="F1513" i="11"/>
  <c r="I1513" i="11"/>
  <c r="G1513" i="11" a="1"/>
  <c r="G1513" i="11" s="1"/>
  <c r="H1513" i="11" a="1"/>
  <c r="H1513" i="11" s="1"/>
  <c r="C1512" i="11"/>
  <c r="D1512" i="11"/>
  <c r="B1513" i="11" l="1"/>
  <c r="E1514" i="11" l="1"/>
  <c r="H1514" i="11" a="1"/>
  <c r="H1514" i="11" s="1"/>
  <c r="L1514" i="11"/>
  <c r="F1514" i="11"/>
  <c r="I1514" i="11"/>
  <c r="G1514" i="11" a="1"/>
  <c r="G1514" i="11" s="1"/>
  <c r="C1513" i="11"/>
  <c r="D1513" i="11"/>
  <c r="B1514" i="11" l="1"/>
  <c r="G1515" i="11" l="1" a="1"/>
  <c r="G1515" i="11" s="1"/>
  <c r="H1515" i="11" a="1"/>
  <c r="H1515" i="11" s="1"/>
  <c r="E1515" i="11"/>
  <c r="L1515" i="11"/>
  <c r="F1515" i="11"/>
  <c r="I1515" i="11"/>
  <c r="C1514" i="11"/>
  <c r="D1514" i="11"/>
  <c r="B1515" i="11" l="1"/>
  <c r="F1516" i="11" l="1"/>
  <c r="I1516" i="11"/>
  <c r="G1516" i="11" a="1"/>
  <c r="G1516" i="11" s="1"/>
  <c r="E1516" i="11"/>
  <c r="H1516" i="11" a="1"/>
  <c r="H1516" i="11" s="1"/>
  <c r="L1516" i="11"/>
  <c r="C1515" i="11"/>
  <c r="D1515" i="11"/>
  <c r="B1516" i="11" l="1"/>
  <c r="E1517" i="11" l="1"/>
  <c r="L1517" i="11"/>
  <c r="F1517" i="11"/>
  <c r="I1517" i="11"/>
  <c r="G1517" i="11" a="1"/>
  <c r="G1517" i="11" s="1"/>
  <c r="H1517" i="11" a="1"/>
  <c r="H1517" i="11" s="1"/>
  <c r="C1516" i="11"/>
  <c r="D1516" i="11"/>
  <c r="B1517" i="11" l="1"/>
  <c r="E1518" i="11" l="1"/>
  <c r="H1518" i="11" a="1"/>
  <c r="H1518" i="11" s="1"/>
  <c r="L1518" i="11"/>
  <c r="F1518" i="11"/>
  <c r="I1518" i="11"/>
  <c r="G1518" i="11" a="1"/>
  <c r="G1518" i="11" s="1"/>
  <c r="C1517" i="11"/>
  <c r="D1517" i="11"/>
  <c r="B1518" i="11" l="1"/>
  <c r="G1519" i="11" l="1" a="1"/>
  <c r="G1519" i="11" s="1"/>
  <c r="H1519" i="11" a="1"/>
  <c r="H1519" i="11" s="1"/>
  <c r="E1519" i="11"/>
  <c r="L1519" i="11"/>
  <c r="F1519" i="11"/>
  <c r="I1519" i="11"/>
  <c r="D1518" i="11"/>
  <c r="C1518" i="11"/>
  <c r="B1519" i="11" l="1"/>
  <c r="F1520" i="11" l="1"/>
  <c r="I1520" i="11"/>
  <c r="G1520" i="11" a="1"/>
  <c r="G1520" i="11" s="1"/>
  <c r="E1520" i="11"/>
  <c r="H1520" i="11" a="1"/>
  <c r="H1520" i="11" s="1"/>
  <c r="L1520" i="11"/>
  <c r="C1519" i="11"/>
  <c r="D1519" i="11"/>
  <c r="B1520" i="11" l="1"/>
  <c r="E1521" i="11" l="1"/>
  <c r="L1521" i="11"/>
  <c r="F1521" i="11"/>
  <c r="I1521" i="11"/>
  <c r="G1521" i="11" a="1"/>
  <c r="G1521" i="11" s="1"/>
  <c r="H1521" i="11" a="1"/>
  <c r="H1521" i="11" s="1"/>
  <c r="D1520" i="11"/>
  <c r="C1520" i="11"/>
  <c r="B1521" i="11" l="1"/>
  <c r="E1522" i="11" l="1"/>
  <c r="H1522" i="11" a="1"/>
  <c r="H1522" i="11" s="1"/>
  <c r="L1522" i="11"/>
  <c r="F1522" i="11"/>
  <c r="I1522" i="11"/>
  <c r="G1522" i="11" a="1"/>
  <c r="G1522" i="11" s="1"/>
  <c r="C1521" i="11"/>
  <c r="D1521" i="11"/>
  <c r="B1522" i="11" l="1"/>
  <c r="G1523" i="11" l="1" a="1"/>
  <c r="G1523" i="11" s="1"/>
  <c r="H1523" i="11" a="1"/>
  <c r="H1523" i="11" s="1"/>
  <c r="E1523" i="11"/>
  <c r="L1523" i="11"/>
  <c r="F1523" i="11"/>
  <c r="I1523" i="11"/>
  <c r="D1522" i="11"/>
  <c r="C1522" i="11"/>
  <c r="B1523" i="11" l="1"/>
  <c r="F1524" i="11" l="1"/>
  <c r="I1524" i="11"/>
  <c r="G1524" i="11" a="1"/>
  <c r="G1524" i="11" s="1"/>
  <c r="E1524" i="11"/>
  <c r="H1524" i="11" a="1"/>
  <c r="H1524" i="11" s="1"/>
  <c r="L1524" i="11"/>
  <c r="C1523" i="11"/>
  <c r="D1523" i="11"/>
  <c r="B1524" i="11" l="1"/>
  <c r="E1525" i="11" l="1"/>
  <c r="L1525" i="11"/>
  <c r="F1525" i="11"/>
  <c r="I1525" i="11"/>
  <c r="G1525" i="11" a="1"/>
  <c r="G1525" i="11" s="1"/>
  <c r="H1525" i="11" a="1"/>
  <c r="H1525" i="11" s="1"/>
  <c r="D1524" i="11"/>
  <c r="C1524" i="11"/>
  <c r="B1525" i="11" l="1"/>
  <c r="E1526" i="11" l="1"/>
  <c r="H1526" i="11" a="1"/>
  <c r="H1526" i="11" s="1"/>
  <c r="L1526" i="11"/>
  <c r="F1526" i="11"/>
  <c r="I1526" i="11"/>
  <c r="G1526" i="11" a="1"/>
  <c r="G1526" i="11" s="1"/>
  <c r="C1525" i="11"/>
  <c r="D1525" i="11"/>
  <c r="B1526" i="11" l="1"/>
  <c r="G1527" i="11" l="1" a="1"/>
  <c r="G1527" i="11" s="1"/>
  <c r="H1527" i="11" a="1"/>
  <c r="H1527" i="11" s="1"/>
  <c r="E1527" i="11"/>
  <c r="L1527" i="11"/>
  <c r="F1527" i="11"/>
  <c r="I1527" i="11"/>
  <c r="D1526" i="11"/>
  <c r="C1526" i="11"/>
  <c r="B1527" i="11" l="1"/>
  <c r="F1528" i="11" l="1"/>
  <c r="I1528" i="11"/>
  <c r="G1528" i="11" a="1"/>
  <c r="G1528" i="11" s="1"/>
  <c r="E1528" i="11"/>
  <c r="H1528" i="11" a="1"/>
  <c r="H1528" i="11" s="1"/>
  <c r="L1528" i="11"/>
  <c r="C1527" i="11"/>
  <c r="D1527" i="11"/>
  <c r="B1528" i="11" l="1"/>
  <c r="E1529" i="11" l="1"/>
  <c r="L1529" i="11"/>
  <c r="F1529" i="11"/>
  <c r="I1529" i="11"/>
  <c r="G1529" i="11" a="1"/>
  <c r="G1529" i="11" s="1"/>
  <c r="H1529" i="11" a="1"/>
  <c r="H1529" i="11" s="1"/>
  <c r="C1528" i="11"/>
  <c r="D1528" i="11"/>
  <c r="B1529" i="11" l="1"/>
  <c r="E1530" i="11" l="1"/>
  <c r="H1530" i="11" a="1"/>
  <c r="H1530" i="11" s="1"/>
  <c r="L1530" i="11"/>
  <c r="F1530" i="11"/>
  <c r="I1530" i="11"/>
  <c r="G1530" i="11" a="1"/>
  <c r="G1530" i="11" s="1"/>
  <c r="C1529" i="11"/>
  <c r="D1529" i="11"/>
  <c r="B1530" i="11" l="1"/>
  <c r="G1531" i="11" l="1" a="1"/>
  <c r="G1531" i="11" s="1"/>
  <c r="H1531" i="11" a="1"/>
  <c r="H1531" i="11" s="1"/>
  <c r="E1531" i="11"/>
  <c r="L1531" i="11"/>
  <c r="F1531" i="11"/>
  <c r="I1531" i="11"/>
  <c r="D1530" i="11"/>
  <c r="C1530" i="11"/>
  <c r="B1531" i="11" l="1"/>
  <c r="F1532" i="11" l="1"/>
  <c r="I1532" i="11"/>
  <c r="G1532" i="11" a="1"/>
  <c r="G1532" i="11" s="1"/>
  <c r="E1532" i="11"/>
  <c r="H1532" i="11" a="1"/>
  <c r="H1532" i="11" s="1"/>
  <c r="L1532" i="11"/>
  <c r="C1531" i="11"/>
  <c r="D1531" i="11"/>
  <c r="B1532" i="11" l="1"/>
  <c r="E1533" i="11" l="1"/>
  <c r="L1533" i="11"/>
  <c r="F1533" i="11"/>
  <c r="I1533" i="11"/>
  <c r="G1533" i="11" a="1"/>
  <c r="G1533" i="11" s="1"/>
  <c r="H1533" i="11" a="1"/>
  <c r="H1533" i="11" s="1"/>
  <c r="D1532" i="11"/>
  <c r="C1532" i="11"/>
  <c r="B1533" i="11" l="1"/>
  <c r="E1534" i="11" l="1"/>
  <c r="H1534" i="11" a="1"/>
  <c r="H1534" i="11" s="1"/>
  <c r="L1534" i="11"/>
  <c r="F1534" i="11"/>
  <c r="I1534" i="11"/>
  <c r="G1534" i="11" a="1"/>
  <c r="G1534" i="11" s="1"/>
  <c r="C1533" i="11"/>
  <c r="D1533" i="11"/>
  <c r="B1534" i="11" l="1"/>
  <c r="G1535" i="11" l="1" a="1"/>
  <c r="G1535" i="11" s="1"/>
  <c r="H1535" i="11" a="1"/>
  <c r="H1535" i="11" s="1"/>
  <c r="E1535" i="11"/>
  <c r="L1535" i="11"/>
  <c r="F1535" i="11"/>
  <c r="I1535" i="11"/>
  <c r="D1534" i="11"/>
  <c r="C1534" i="11"/>
  <c r="B1535" i="11" l="1"/>
  <c r="F1536" i="11" l="1"/>
  <c r="I1536" i="11"/>
  <c r="G1536" i="11" a="1"/>
  <c r="G1536" i="11" s="1"/>
  <c r="E1536" i="11"/>
  <c r="H1536" i="11" a="1"/>
  <c r="H1536" i="11" s="1"/>
  <c r="L1536" i="11"/>
  <c r="D1535" i="11"/>
  <c r="C1535" i="11"/>
  <c r="B1536" i="11" l="1"/>
  <c r="E1537" i="11" l="1"/>
  <c r="L1537" i="11"/>
  <c r="F1537" i="11"/>
  <c r="I1537" i="11"/>
  <c r="G1537" i="11" a="1"/>
  <c r="G1537" i="11" s="1"/>
  <c r="H1537" i="11" a="1"/>
  <c r="H1537" i="11" s="1"/>
  <c r="D1536" i="11"/>
  <c r="C1536" i="11"/>
  <c r="B1537" i="11" l="1"/>
  <c r="E1538" i="11" l="1"/>
  <c r="H1538" i="11" a="1"/>
  <c r="H1538" i="11" s="1"/>
  <c r="L1538" i="11"/>
  <c r="F1538" i="11"/>
  <c r="I1538" i="11"/>
  <c r="G1538" i="11" a="1"/>
  <c r="G1538" i="11" s="1"/>
  <c r="D1537" i="11"/>
  <c r="C1537" i="11"/>
  <c r="B1538" i="11" l="1"/>
  <c r="G1539" i="11" l="1" a="1"/>
  <c r="G1539" i="11" s="1"/>
  <c r="H1539" i="11" a="1"/>
  <c r="H1539" i="11" s="1"/>
  <c r="E1539" i="11"/>
  <c r="L1539" i="11"/>
  <c r="F1539" i="11"/>
  <c r="I1539" i="11"/>
  <c r="D1538" i="11"/>
  <c r="C1538" i="11"/>
  <c r="B1539" i="11" l="1"/>
  <c r="F1540" i="11" l="1"/>
  <c r="I1540" i="11"/>
  <c r="G1540" i="11" a="1"/>
  <c r="G1540" i="11" s="1"/>
  <c r="E1540" i="11"/>
  <c r="H1540" i="11" a="1"/>
  <c r="H1540" i="11" s="1"/>
  <c r="L1540" i="11"/>
  <c r="D1539" i="11"/>
  <c r="C1539" i="11"/>
  <c r="B1540" i="11" l="1"/>
  <c r="E1541" i="11" l="1"/>
  <c r="L1541" i="11"/>
  <c r="F1541" i="11"/>
  <c r="I1541" i="11"/>
  <c r="G1541" i="11" a="1"/>
  <c r="G1541" i="11" s="1"/>
  <c r="H1541" i="11" a="1"/>
  <c r="H1541" i="11" s="1"/>
  <c r="D1540" i="11"/>
  <c r="C1540" i="11"/>
  <c r="B1541" i="11" l="1"/>
  <c r="E1542" i="11" l="1"/>
  <c r="H1542" i="11" a="1"/>
  <c r="H1542" i="11" s="1"/>
  <c r="L1542" i="11"/>
  <c r="F1542" i="11"/>
  <c r="I1542" i="11"/>
  <c r="G1542" i="11" a="1"/>
  <c r="G1542" i="11" s="1"/>
  <c r="C1541" i="11"/>
  <c r="D1541" i="11"/>
  <c r="B1542" i="11" l="1"/>
  <c r="G1543" i="11" l="1" a="1"/>
  <c r="G1543" i="11" s="1"/>
  <c r="H1543" i="11" a="1"/>
  <c r="H1543" i="11" s="1"/>
  <c r="E1543" i="11"/>
  <c r="L1543" i="11"/>
  <c r="F1543" i="11"/>
  <c r="I1543" i="11"/>
  <c r="D1542" i="11"/>
  <c r="C1542" i="11"/>
  <c r="B1543" i="11" l="1"/>
  <c r="F1544" i="11" l="1"/>
  <c r="I1544" i="11"/>
  <c r="G1544" i="11" a="1"/>
  <c r="G1544" i="11" s="1"/>
  <c r="E1544" i="11"/>
  <c r="H1544" i="11" a="1"/>
  <c r="H1544" i="11" s="1"/>
  <c r="L1544" i="11"/>
  <c r="C1543" i="11"/>
  <c r="D1543" i="11"/>
  <c r="B1544" i="11" l="1"/>
  <c r="E1545" i="11" l="1"/>
  <c r="L1545" i="11"/>
  <c r="F1545" i="11"/>
  <c r="I1545" i="11"/>
  <c r="G1545" i="11" a="1"/>
  <c r="G1545" i="11" s="1"/>
  <c r="H1545" i="11" a="1"/>
  <c r="H1545" i="11" s="1"/>
  <c r="C1544" i="11"/>
  <c r="D1544" i="11"/>
  <c r="B1545" i="11" l="1"/>
  <c r="E1546" i="11" l="1"/>
  <c r="H1546" i="11" a="1"/>
  <c r="H1546" i="11" s="1"/>
  <c r="L1546" i="11"/>
  <c r="F1546" i="11"/>
  <c r="I1546" i="11"/>
  <c r="G1546" i="11" a="1"/>
  <c r="G1546" i="11" s="1"/>
  <c r="C1545" i="11"/>
  <c r="D1545" i="11"/>
  <c r="B1546" i="11" l="1"/>
  <c r="G1547" i="11" l="1" a="1"/>
  <c r="G1547" i="11" s="1"/>
  <c r="H1547" i="11" a="1"/>
  <c r="H1547" i="11" s="1"/>
  <c r="E1547" i="11"/>
  <c r="L1547" i="11"/>
  <c r="F1547" i="11"/>
  <c r="I1547" i="11"/>
  <c r="D1546" i="11"/>
  <c r="C1546" i="11"/>
  <c r="B1547" i="11" l="1"/>
  <c r="F1548" i="11" l="1"/>
  <c r="I1548" i="11"/>
  <c r="G1548" i="11" a="1"/>
  <c r="G1548" i="11" s="1"/>
  <c r="E1548" i="11"/>
  <c r="H1548" i="11" a="1"/>
  <c r="H1548" i="11" s="1"/>
  <c r="L1548" i="11"/>
  <c r="C1547" i="11"/>
  <c r="D1547" i="11"/>
  <c r="B1548" i="11" l="1"/>
  <c r="E1549" i="11" l="1"/>
  <c r="L1549" i="11"/>
  <c r="F1549" i="11"/>
  <c r="I1549" i="11"/>
  <c r="G1549" i="11" a="1"/>
  <c r="G1549" i="11" s="1"/>
  <c r="H1549" i="11" a="1"/>
  <c r="H1549" i="11" s="1"/>
  <c r="C1548" i="11"/>
  <c r="D1548" i="11"/>
  <c r="B1549" i="11" l="1"/>
  <c r="E1550" i="11" l="1"/>
  <c r="H1550" i="11" a="1"/>
  <c r="H1550" i="11" s="1"/>
  <c r="L1550" i="11"/>
  <c r="F1550" i="11"/>
  <c r="I1550" i="11"/>
  <c r="G1550" i="11" a="1"/>
  <c r="G1550" i="11" s="1"/>
  <c r="D1549" i="11"/>
  <c r="C1549" i="11"/>
  <c r="B1550" i="11" l="1"/>
  <c r="G1551" i="11" l="1" a="1"/>
  <c r="G1551" i="11" s="1"/>
  <c r="H1551" i="11" a="1"/>
  <c r="H1551" i="11" s="1"/>
  <c r="E1551" i="11"/>
  <c r="L1551" i="11"/>
  <c r="F1551" i="11"/>
  <c r="I1551" i="11"/>
  <c r="D1550" i="11"/>
  <c r="C1550" i="11"/>
  <c r="B1551" i="11" l="1"/>
  <c r="F1552" i="11" l="1"/>
  <c r="I1552" i="11"/>
  <c r="G1552" i="11" a="1"/>
  <c r="G1552" i="11" s="1"/>
  <c r="E1552" i="11"/>
  <c r="H1552" i="11" a="1"/>
  <c r="H1552" i="11" s="1"/>
  <c r="L1552" i="11"/>
  <c r="D1551" i="11"/>
  <c r="C1551" i="11"/>
  <c r="B1552" i="11" l="1"/>
  <c r="E1553" i="11" l="1"/>
  <c r="L1553" i="11"/>
  <c r="F1553" i="11"/>
  <c r="I1553" i="11"/>
  <c r="G1553" i="11" a="1"/>
  <c r="G1553" i="11" s="1"/>
  <c r="H1553" i="11" a="1"/>
  <c r="H1553" i="11" s="1"/>
  <c r="C1552" i="11"/>
  <c r="D1552" i="11"/>
  <c r="B1553" i="11" l="1"/>
  <c r="E1554" i="11" l="1"/>
  <c r="H1554" i="11" a="1"/>
  <c r="H1554" i="11" s="1"/>
  <c r="L1554" i="11"/>
  <c r="F1554" i="11"/>
  <c r="I1554" i="11"/>
  <c r="G1554" i="11" a="1"/>
  <c r="G1554" i="11" s="1"/>
  <c r="C1553" i="11"/>
  <c r="D1553" i="11"/>
  <c r="B1554" i="11" l="1"/>
  <c r="G1555" i="11" l="1" a="1"/>
  <c r="G1555" i="11" s="1"/>
  <c r="H1555" i="11" a="1"/>
  <c r="H1555" i="11" s="1"/>
  <c r="E1555" i="11"/>
  <c r="L1555" i="11"/>
  <c r="F1555" i="11"/>
  <c r="I1555" i="11"/>
  <c r="D1554" i="11"/>
  <c r="C1554" i="11"/>
  <c r="B1555" i="11" l="1"/>
  <c r="F1556" i="11" l="1"/>
  <c r="I1556" i="11"/>
  <c r="G1556" i="11" a="1"/>
  <c r="G1556" i="11" s="1"/>
  <c r="E1556" i="11"/>
  <c r="H1556" i="11" a="1"/>
  <c r="H1556" i="11" s="1"/>
  <c r="L1556" i="11"/>
  <c r="C1555" i="11"/>
  <c r="D1555" i="11"/>
  <c r="B1556" i="11" l="1"/>
  <c r="E1557" i="11" l="1"/>
  <c r="L1557" i="11"/>
  <c r="F1557" i="11"/>
  <c r="I1557" i="11"/>
  <c r="G1557" i="11" a="1"/>
  <c r="G1557" i="11" s="1"/>
  <c r="H1557" i="11" a="1"/>
  <c r="H1557" i="11" s="1"/>
  <c r="C1556" i="11"/>
  <c r="D1556" i="11"/>
  <c r="B1557" i="11" l="1"/>
  <c r="E1558" i="11" l="1"/>
  <c r="H1558" i="11" a="1"/>
  <c r="H1558" i="11" s="1"/>
  <c r="L1558" i="11"/>
  <c r="F1558" i="11"/>
  <c r="I1558" i="11"/>
  <c r="G1558" i="11" a="1"/>
  <c r="G1558" i="11" s="1"/>
  <c r="D1557" i="11"/>
  <c r="C1557" i="11"/>
  <c r="B1558" i="11" l="1"/>
  <c r="G1559" i="11" l="1" a="1"/>
  <c r="G1559" i="11" s="1"/>
  <c r="H1559" i="11" a="1"/>
  <c r="H1559" i="11" s="1"/>
  <c r="E1559" i="11"/>
  <c r="L1559" i="11"/>
  <c r="F1559" i="11"/>
  <c r="I1559" i="11"/>
  <c r="C1558" i="11"/>
  <c r="D1558" i="11"/>
  <c r="B1559" i="11" l="1"/>
  <c r="F1560" i="11" l="1"/>
  <c r="I1560" i="11"/>
  <c r="G1560" i="11" a="1"/>
  <c r="G1560" i="11" s="1"/>
  <c r="E1560" i="11"/>
  <c r="H1560" i="11" a="1"/>
  <c r="H1560" i="11" s="1"/>
  <c r="L1560" i="11"/>
  <c r="C1559" i="11"/>
  <c r="D1559" i="11"/>
  <c r="B1560" i="11" l="1"/>
  <c r="E1561" i="11" l="1"/>
  <c r="L1561" i="11"/>
  <c r="F1561" i="11"/>
  <c r="I1561" i="11"/>
  <c r="G1561" i="11" a="1"/>
  <c r="G1561" i="11" s="1"/>
  <c r="H1561" i="11" a="1"/>
  <c r="H1561" i="11" s="1"/>
  <c r="C1560" i="11"/>
  <c r="D1560" i="11"/>
  <c r="B1561" i="11" l="1"/>
  <c r="E1562" i="11" l="1"/>
  <c r="H1562" i="11" a="1"/>
  <c r="H1562" i="11" s="1"/>
  <c r="L1562" i="11"/>
  <c r="F1562" i="11"/>
  <c r="I1562" i="11"/>
  <c r="G1562" i="11" a="1"/>
  <c r="G1562" i="11" s="1"/>
  <c r="D1561" i="11"/>
  <c r="C1561" i="11"/>
  <c r="B1562" i="11" l="1"/>
  <c r="G1563" i="11" l="1" a="1"/>
  <c r="G1563" i="11" s="1"/>
  <c r="H1563" i="11" a="1"/>
  <c r="H1563" i="11" s="1"/>
  <c r="E1563" i="11"/>
  <c r="L1563" i="11"/>
  <c r="F1563" i="11"/>
  <c r="I1563" i="11"/>
  <c r="D1562" i="11"/>
  <c r="C1562" i="11"/>
  <c r="B1563" i="11" l="1"/>
  <c r="F1564" i="11" l="1"/>
  <c r="I1564" i="11"/>
  <c r="G1564" i="11" a="1"/>
  <c r="G1564" i="11" s="1"/>
  <c r="E1564" i="11"/>
  <c r="H1564" i="11" a="1"/>
  <c r="H1564" i="11" s="1"/>
  <c r="L1564" i="11"/>
  <c r="C1563" i="11"/>
  <c r="D1563" i="11"/>
  <c r="B1564" i="11" l="1"/>
  <c r="E1565" i="11" l="1"/>
  <c r="L1565" i="11"/>
  <c r="F1565" i="11"/>
  <c r="I1565" i="11"/>
  <c r="G1565" i="11" a="1"/>
  <c r="G1565" i="11" s="1"/>
  <c r="H1565" i="11" a="1"/>
  <c r="H1565" i="11" s="1"/>
  <c r="C1564" i="11"/>
  <c r="D1564" i="11"/>
  <c r="B1565" i="11" l="1"/>
  <c r="E1566" i="11" l="1"/>
  <c r="H1566" i="11" a="1"/>
  <c r="H1566" i="11" s="1"/>
  <c r="L1566" i="11"/>
  <c r="F1566" i="11"/>
  <c r="I1566" i="11"/>
  <c r="G1566" i="11" a="1"/>
  <c r="G1566" i="11" s="1"/>
  <c r="C1565" i="11"/>
  <c r="D1565" i="11"/>
  <c r="B1566" i="11" l="1"/>
  <c r="G1567" i="11" l="1" a="1"/>
  <c r="G1567" i="11" s="1"/>
  <c r="H1567" i="11" a="1"/>
  <c r="H1567" i="11" s="1"/>
  <c r="E1567" i="11"/>
  <c r="L1567" i="11"/>
  <c r="F1567" i="11"/>
  <c r="I1567" i="11"/>
  <c r="C1566" i="11"/>
  <c r="D1566" i="11"/>
  <c r="B1567" i="11" l="1"/>
  <c r="F1568" i="11" l="1"/>
  <c r="I1568" i="11"/>
  <c r="G1568" i="11" a="1"/>
  <c r="G1568" i="11" s="1"/>
  <c r="E1568" i="11"/>
  <c r="H1568" i="11" a="1"/>
  <c r="H1568" i="11" s="1"/>
  <c r="L1568" i="11"/>
  <c r="C1567" i="11"/>
  <c r="D1567" i="11"/>
  <c r="B1568" i="11" l="1"/>
  <c r="E1569" i="11" l="1"/>
  <c r="L1569" i="11"/>
  <c r="F1569" i="11"/>
  <c r="I1569" i="11"/>
  <c r="G1569" i="11" a="1"/>
  <c r="G1569" i="11" s="1"/>
  <c r="H1569" i="11" a="1"/>
  <c r="H1569" i="11" s="1"/>
  <c r="D1568" i="11"/>
  <c r="C1568" i="11"/>
  <c r="B1569" i="11" l="1"/>
  <c r="E1570" i="11" l="1"/>
  <c r="H1570" i="11" a="1"/>
  <c r="H1570" i="11" s="1"/>
  <c r="L1570" i="11"/>
  <c r="F1570" i="11"/>
  <c r="I1570" i="11"/>
  <c r="G1570" i="11" a="1"/>
  <c r="G1570" i="11" s="1"/>
  <c r="C1569" i="11"/>
  <c r="D1569" i="11"/>
  <c r="B1570" i="11" l="1"/>
  <c r="G1571" i="11" l="1" a="1"/>
  <c r="G1571" i="11" s="1"/>
  <c r="H1571" i="11" a="1"/>
  <c r="H1571" i="11" s="1"/>
  <c r="E1571" i="11"/>
  <c r="L1571" i="11"/>
  <c r="F1571" i="11"/>
  <c r="I1571" i="11"/>
  <c r="C1570" i="11"/>
  <c r="D1570" i="11"/>
  <c r="B1571" i="11" l="1"/>
  <c r="F1572" i="11" l="1"/>
  <c r="I1572" i="11"/>
  <c r="G1572" i="11" a="1"/>
  <c r="G1572" i="11" s="1"/>
  <c r="E1572" i="11"/>
  <c r="H1572" i="11" a="1"/>
  <c r="H1572" i="11" s="1"/>
  <c r="L1572" i="11"/>
  <c r="C1571" i="11"/>
  <c r="D1571" i="11"/>
  <c r="B1572" i="11" l="1"/>
  <c r="E1573" i="11" l="1"/>
  <c r="L1573" i="11"/>
  <c r="F1573" i="11"/>
  <c r="I1573" i="11"/>
  <c r="G1573" i="11" a="1"/>
  <c r="G1573" i="11" s="1"/>
  <c r="H1573" i="11" a="1"/>
  <c r="H1573" i="11" s="1"/>
  <c r="C1572" i="11"/>
  <c r="D1572" i="11"/>
  <c r="B1573" i="11" l="1"/>
  <c r="E1574" i="11" l="1"/>
  <c r="H1574" i="11" a="1"/>
  <c r="H1574" i="11" s="1"/>
  <c r="L1574" i="11"/>
  <c r="F1574" i="11"/>
  <c r="I1574" i="11"/>
  <c r="G1574" i="11" a="1"/>
  <c r="G1574" i="11" s="1"/>
  <c r="C1573" i="11"/>
  <c r="D1573" i="11"/>
  <c r="B1574" i="11" l="1"/>
  <c r="G1575" i="11" l="1" a="1"/>
  <c r="G1575" i="11" s="1"/>
  <c r="H1575" i="11" a="1"/>
  <c r="H1575" i="11" s="1"/>
  <c r="E1575" i="11"/>
  <c r="L1575" i="11"/>
  <c r="F1575" i="11"/>
  <c r="I1575" i="11"/>
  <c r="D1574" i="11"/>
  <c r="C1574" i="11"/>
  <c r="B1575" i="11" l="1"/>
  <c r="F1576" i="11" l="1"/>
  <c r="I1576" i="11"/>
  <c r="G1576" i="11" a="1"/>
  <c r="G1576" i="11" s="1"/>
  <c r="E1576" i="11"/>
  <c r="H1576" i="11" a="1"/>
  <c r="H1576" i="11" s="1"/>
  <c r="L1576" i="11"/>
  <c r="C1575" i="11"/>
  <c r="D1575" i="11"/>
  <c r="B1576" i="11" l="1"/>
  <c r="E1577" i="11" l="1"/>
  <c r="L1577" i="11"/>
  <c r="F1577" i="11"/>
  <c r="I1577" i="11"/>
  <c r="G1577" i="11" a="1"/>
  <c r="G1577" i="11" s="1"/>
  <c r="H1577" i="11" a="1"/>
  <c r="H1577" i="11" s="1"/>
  <c r="D1576" i="11"/>
  <c r="C1576" i="11"/>
  <c r="B1577" i="11" l="1"/>
  <c r="E1578" i="11" l="1"/>
  <c r="H1578" i="11" a="1"/>
  <c r="H1578" i="11" s="1"/>
  <c r="L1578" i="11"/>
  <c r="F1578" i="11"/>
  <c r="I1578" i="11"/>
  <c r="G1578" i="11" a="1"/>
  <c r="G1578" i="11" s="1"/>
  <c r="D1577" i="11"/>
  <c r="C1577" i="11"/>
  <c r="B1578" i="11" l="1"/>
  <c r="G1579" i="11" l="1" a="1"/>
  <c r="G1579" i="11" s="1"/>
  <c r="H1579" i="11" a="1"/>
  <c r="H1579" i="11" s="1"/>
  <c r="E1579" i="11"/>
  <c r="L1579" i="11"/>
  <c r="F1579" i="11"/>
  <c r="I1579" i="11"/>
  <c r="D1578" i="11"/>
  <c r="C1578" i="11"/>
  <c r="B1579" i="11" l="1"/>
  <c r="F1580" i="11" l="1"/>
  <c r="I1580" i="11"/>
  <c r="G1580" i="11" a="1"/>
  <c r="G1580" i="11" s="1"/>
  <c r="E1580" i="11"/>
  <c r="H1580" i="11" a="1"/>
  <c r="H1580" i="11" s="1"/>
  <c r="L1580" i="11"/>
  <c r="C1579" i="11"/>
  <c r="D1579" i="11"/>
  <c r="B1580" i="11" l="1"/>
  <c r="E1581" i="11" l="1"/>
  <c r="L1581" i="11"/>
  <c r="F1581" i="11"/>
  <c r="I1581" i="11"/>
  <c r="G1581" i="11" a="1"/>
  <c r="G1581" i="11" s="1"/>
  <c r="H1581" i="11" a="1"/>
  <c r="H1581" i="11" s="1"/>
  <c r="C1580" i="11"/>
  <c r="D1580" i="11"/>
  <c r="B1581" i="11" l="1"/>
  <c r="E1582" i="11" l="1"/>
  <c r="H1582" i="11" a="1"/>
  <c r="H1582" i="11" s="1"/>
  <c r="L1582" i="11"/>
  <c r="F1582" i="11"/>
  <c r="I1582" i="11"/>
  <c r="G1582" i="11" a="1"/>
  <c r="G1582" i="11" s="1"/>
  <c r="C1581" i="11"/>
  <c r="D1581" i="11"/>
  <c r="B1582" i="11" l="1"/>
  <c r="G1583" i="11" l="1" a="1"/>
  <c r="G1583" i="11" s="1"/>
  <c r="H1583" i="11" a="1"/>
  <c r="H1583" i="11" s="1"/>
  <c r="E1583" i="11"/>
  <c r="L1583" i="11"/>
  <c r="F1583" i="11"/>
  <c r="I1583" i="11"/>
  <c r="D1582" i="11"/>
  <c r="C1582" i="11"/>
  <c r="B1583" i="11" l="1"/>
  <c r="F1584" i="11" l="1"/>
  <c r="I1584" i="11"/>
  <c r="G1584" i="11" a="1"/>
  <c r="G1584" i="11" s="1"/>
  <c r="E1584" i="11"/>
  <c r="H1584" i="11" a="1"/>
  <c r="H1584" i="11" s="1"/>
  <c r="L1584" i="11"/>
  <c r="C1583" i="11"/>
  <c r="D1583" i="11"/>
  <c r="B1584" i="11" l="1"/>
  <c r="E1585" i="11" l="1"/>
  <c r="L1585" i="11"/>
  <c r="F1585" i="11"/>
  <c r="I1585" i="11"/>
  <c r="G1585" i="11" a="1"/>
  <c r="G1585" i="11" s="1"/>
  <c r="H1585" i="11" a="1"/>
  <c r="H1585" i="11" s="1"/>
  <c r="C1584" i="11"/>
  <c r="D1584" i="11"/>
  <c r="B1585" i="11" l="1"/>
  <c r="E1586" i="11" l="1"/>
  <c r="H1586" i="11" a="1"/>
  <c r="H1586" i="11" s="1"/>
  <c r="L1586" i="11"/>
  <c r="F1586" i="11"/>
  <c r="I1586" i="11"/>
  <c r="G1586" i="11" a="1"/>
  <c r="G1586" i="11" s="1"/>
  <c r="D1585" i="11"/>
  <c r="C1585" i="11"/>
  <c r="B1586" i="11" l="1"/>
  <c r="G1587" i="11" l="1" a="1"/>
  <c r="G1587" i="11" s="1"/>
  <c r="H1587" i="11" a="1"/>
  <c r="H1587" i="11" s="1"/>
  <c r="E1587" i="11"/>
  <c r="L1587" i="11"/>
  <c r="F1587" i="11"/>
  <c r="I1587" i="11"/>
  <c r="C1586" i="11"/>
  <c r="D1586" i="11"/>
  <c r="B1587" i="11" l="1"/>
  <c r="F1588" i="11" l="1"/>
  <c r="I1588" i="11"/>
  <c r="G1588" i="11" a="1"/>
  <c r="G1588" i="11" s="1"/>
  <c r="E1588" i="11"/>
  <c r="H1588" i="11" a="1"/>
  <c r="H1588" i="11" s="1"/>
  <c r="L1588" i="11"/>
  <c r="D1587" i="11"/>
  <c r="C1587" i="11"/>
  <c r="B1588" i="11" l="1"/>
  <c r="E1589" i="11" l="1"/>
  <c r="L1589" i="11"/>
  <c r="F1589" i="11"/>
  <c r="I1589" i="11"/>
  <c r="G1589" i="11" a="1"/>
  <c r="G1589" i="11" s="1"/>
  <c r="H1589" i="11" a="1"/>
  <c r="H1589" i="11" s="1"/>
  <c r="D1588" i="11"/>
  <c r="C1588" i="11"/>
  <c r="B1589" i="11" l="1"/>
  <c r="E1590" i="11" l="1"/>
  <c r="H1590" i="11" a="1"/>
  <c r="H1590" i="11" s="1"/>
  <c r="L1590" i="11"/>
  <c r="F1590" i="11"/>
  <c r="I1590" i="11"/>
  <c r="G1590" i="11" a="1"/>
  <c r="G1590" i="11" s="1"/>
  <c r="D1589" i="11"/>
  <c r="C1589" i="11"/>
  <c r="B1590" i="11" l="1"/>
  <c r="G1591" i="11" l="1" a="1"/>
  <c r="G1591" i="11" s="1"/>
  <c r="H1591" i="11" a="1"/>
  <c r="H1591" i="11" s="1"/>
  <c r="E1591" i="11"/>
  <c r="L1591" i="11"/>
  <c r="F1591" i="11"/>
  <c r="I1591" i="11"/>
  <c r="D1590" i="11"/>
  <c r="C1590" i="11"/>
  <c r="B1591" i="11" l="1"/>
  <c r="F1592" i="11" l="1"/>
  <c r="I1592" i="11"/>
  <c r="G1592" i="11" a="1"/>
  <c r="G1592" i="11" s="1"/>
  <c r="E1592" i="11"/>
  <c r="H1592" i="11" a="1"/>
  <c r="H1592" i="11" s="1"/>
  <c r="L1592" i="11"/>
  <c r="C1591" i="11"/>
  <c r="D1591" i="11"/>
  <c r="B1592" i="11" l="1"/>
  <c r="E1593" i="11" l="1"/>
  <c r="L1593" i="11"/>
  <c r="F1593" i="11"/>
  <c r="I1593" i="11"/>
  <c r="G1593" i="11" a="1"/>
  <c r="G1593" i="11" s="1"/>
  <c r="H1593" i="11" a="1"/>
  <c r="H1593" i="11" s="1"/>
  <c r="C1592" i="11"/>
  <c r="D1592" i="11"/>
  <c r="B1593" i="11" l="1"/>
  <c r="E1594" i="11" l="1"/>
  <c r="H1594" i="11" a="1"/>
  <c r="H1594" i="11" s="1"/>
  <c r="L1594" i="11"/>
  <c r="F1594" i="11"/>
  <c r="I1594" i="11"/>
  <c r="G1594" i="11" a="1"/>
  <c r="G1594" i="11" s="1"/>
  <c r="D1593" i="11"/>
  <c r="C1593" i="11"/>
  <c r="B1594" i="11" l="1"/>
  <c r="G1595" i="11" l="1" a="1"/>
  <c r="G1595" i="11" s="1"/>
  <c r="H1595" i="11" a="1"/>
  <c r="H1595" i="11" s="1"/>
  <c r="E1595" i="11"/>
  <c r="L1595" i="11"/>
  <c r="F1595" i="11"/>
  <c r="I1595" i="11"/>
  <c r="C1594" i="11"/>
  <c r="D1594" i="11"/>
  <c r="B1595" i="11" l="1"/>
  <c r="F1596" i="11" l="1"/>
  <c r="I1596" i="11"/>
  <c r="G1596" i="11" a="1"/>
  <c r="G1596" i="11" s="1"/>
  <c r="E1596" i="11"/>
  <c r="H1596" i="11" a="1"/>
  <c r="H1596" i="11" s="1"/>
  <c r="L1596" i="11"/>
  <c r="C1595" i="11"/>
  <c r="D1595" i="11"/>
  <c r="B1596" i="11" l="1"/>
  <c r="E1597" i="11" l="1"/>
  <c r="L1597" i="11"/>
  <c r="F1597" i="11"/>
  <c r="I1597" i="11"/>
  <c r="G1597" i="11" a="1"/>
  <c r="G1597" i="11" s="1"/>
  <c r="H1597" i="11" a="1"/>
  <c r="H1597" i="11" s="1"/>
  <c r="D1596" i="11"/>
  <c r="C1596" i="11"/>
  <c r="B1597" i="11" l="1"/>
  <c r="E1598" i="11" l="1"/>
  <c r="H1598" i="11" a="1"/>
  <c r="H1598" i="11" s="1"/>
  <c r="L1598" i="11"/>
  <c r="F1598" i="11"/>
  <c r="I1598" i="11"/>
  <c r="G1598" i="11" a="1"/>
  <c r="G1598" i="11" s="1"/>
  <c r="D1597" i="11"/>
  <c r="C1597" i="11"/>
  <c r="B1598" i="11" l="1"/>
  <c r="G1599" i="11" l="1" a="1"/>
  <c r="G1599" i="11" s="1"/>
  <c r="H1599" i="11" a="1"/>
  <c r="H1599" i="11" s="1"/>
  <c r="E1599" i="11"/>
  <c r="L1599" i="11"/>
  <c r="F1599" i="11"/>
  <c r="I1599" i="11"/>
  <c r="D1598" i="11"/>
  <c r="C1598" i="11"/>
  <c r="B1599" i="11" l="1"/>
  <c r="F1600" i="11" l="1"/>
  <c r="I1600" i="11"/>
  <c r="G1600" i="11" a="1"/>
  <c r="G1600" i="11" s="1"/>
  <c r="E1600" i="11"/>
  <c r="H1600" i="11" a="1"/>
  <c r="H1600" i="11" s="1"/>
  <c r="L1600" i="11"/>
  <c r="C1599" i="11"/>
  <c r="D1599" i="11"/>
  <c r="B1600" i="11" l="1"/>
  <c r="E1601" i="11" l="1"/>
  <c r="L1601" i="11"/>
  <c r="F1601" i="11"/>
  <c r="I1601" i="11"/>
  <c r="G1601" i="11" a="1"/>
  <c r="G1601" i="11" s="1"/>
  <c r="H1601" i="11" a="1"/>
  <c r="H1601" i="11" s="1"/>
  <c r="C1600" i="11"/>
  <c r="D1600" i="11"/>
  <c r="B1601" i="11" l="1"/>
  <c r="E1602" i="11" l="1"/>
  <c r="H1602" i="11" a="1"/>
  <c r="H1602" i="11" s="1"/>
  <c r="L1602" i="11"/>
  <c r="F1602" i="11"/>
  <c r="I1602" i="11"/>
  <c r="G1602" i="11" a="1"/>
  <c r="G1602" i="11" s="1"/>
  <c r="C1601" i="11"/>
  <c r="D1601" i="11"/>
  <c r="B1602" i="11" l="1"/>
  <c r="G1603" i="11" l="1" a="1"/>
  <c r="G1603" i="11" s="1"/>
  <c r="H1603" i="11" a="1"/>
  <c r="H1603" i="11" s="1"/>
  <c r="E1603" i="11"/>
  <c r="L1603" i="11"/>
  <c r="F1603" i="11"/>
  <c r="I1603" i="11"/>
  <c r="C1602" i="11"/>
  <c r="D1602" i="11"/>
  <c r="B1603" i="11" l="1"/>
  <c r="F1604" i="11" l="1"/>
  <c r="I1604" i="11"/>
  <c r="G1604" i="11" a="1"/>
  <c r="G1604" i="11" s="1"/>
  <c r="E1604" i="11"/>
  <c r="H1604" i="11" a="1"/>
  <c r="H1604" i="11" s="1"/>
  <c r="L1604" i="11"/>
  <c r="C1603" i="11"/>
  <c r="D1603" i="11"/>
  <c r="B1604" i="11" l="1"/>
  <c r="E1605" i="11" l="1"/>
  <c r="L1605" i="11"/>
  <c r="F1605" i="11"/>
  <c r="I1605" i="11"/>
  <c r="G1605" i="11" a="1"/>
  <c r="G1605" i="11" s="1"/>
  <c r="H1605" i="11" a="1"/>
  <c r="H1605" i="11" s="1"/>
  <c r="C1604" i="11"/>
  <c r="D1604" i="11"/>
  <c r="B1605" i="11" l="1"/>
  <c r="E1606" i="11" l="1"/>
  <c r="H1606" i="11" a="1"/>
  <c r="H1606" i="11" s="1"/>
  <c r="L1606" i="11"/>
  <c r="F1606" i="11"/>
  <c r="I1606" i="11"/>
  <c r="G1606" i="11" a="1"/>
  <c r="G1606" i="11" s="1"/>
  <c r="C1605" i="11"/>
  <c r="D1605" i="11"/>
  <c r="B1606" i="11" l="1"/>
  <c r="G1607" i="11" l="1" a="1"/>
  <c r="G1607" i="11" s="1"/>
  <c r="H1607" i="11" a="1"/>
  <c r="H1607" i="11" s="1"/>
  <c r="E1607" i="11"/>
  <c r="L1607" i="11"/>
  <c r="F1607" i="11"/>
  <c r="I1607" i="11"/>
  <c r="D1606" i="11"/>
  <c r="C1606" i="11"/>
  <c r="B1607" i="11" l="1"/>
  <c r="F1608" i="11" l="1"/>
  <c r="I1608" i="11"/>
  <c r="G1608" i="11" a="1"/>
  <c r="G1608" i="11" s="1"/>
  <c r="E1608" i="11"/>
  <c r="H1608" i="11" a="1"/>
  <c r="H1608" i="11" s="1"/>
  <c r="L1608" i="11"/>
  <c r="C1607" i="11"/>
  <c r="D1607" i="11"/>
  <c r="B1608" i="11" l="1"/>
  <c r="E1609" i="11" l="1"/>
  <c r="L1609" i="11"/>
  <c r="F1609" i="11"/>
  <c r="I1609" i="11"/>
  <c r="G1609" i="11" a="1"/>
  <c r="G1609" i="11" s="1"/>
  <c r="H1609" i="11" a="1"/>
  <c r="H1609" i="11" s="1"/>
  <c r="C1608" i="11"/>
  <c r="D1608" i="11"/>
  <c r="B1609" i="11" l="1"/>
  <c r="E1610" i="11" l="1"/>
  <c r="H1610" i="11" a="1"/>
  <c r="H1610" i="11" s="1"/>
  <c r="L1610" i="11"/>
  <c r="F1610" i="11"/>
  <c r="I1610" i="11"/>
  <c r="G1610" i="11" a="1"/>
  <c r="G1610" i="11" s="1"/>
  <c r="C1609" i="11"/>
  <c r="D1609" i="11"/>
  <c r="B1610" i="11" l="1"/>
  <c r="G1611" i="11" l="1" a="1"/>
  <c r="G1611" i="11" s="1"/>
  <c r="H1611" i="11" a="1"/>
  <c r="H1611" i="11" s="1"/>
  <c r="E1611" i="11"/>
  <c r="L1611" i="11"/>
  <c r="F1611" i="11"/>
  <c r="I1611" i="11"/>
  <c r="D1610" i="11"/>
  <c r="C1610" i="11"/>
  <c r="B1611" i="11" l="1"/>
  <c r="F1612" i="11" l="1"/>
  <c r="I1612" i="11"/>
  <c r="G1612" i="11" a="1"/>
  <c r="G1612" i="11" s="1"/>
  <c r="E1612" i="11"/>
  <c r="H1612" i="11" a="1"/>
  <c r="H1612" i="11" s="1"/>
  <c r="L1612" i="11"/>
  <c r="C1611" i="11"/>
  <c r="D1611" i="11"/>
  <c r="B1612" i="11" l="1"/>
  <c r="E1613" i="11" l="1"/>
  <c r="L1613" i="11"/>
  <c r="F1613" i="11"/>
  <c r="I1613" i="11"/>
  <c r="G1613" i="11" a="1"/>
  <c r="G1613" i="11" s="1"/>
  <c r="H1613" i="11" a="1"/>
  <c r="H1613" i="11" s="1"/>
  <c r="D1612" i="11"/>
  <c r="C1612" i="11"/>
  <c r="B1613" i="11" l="1"/>
  <c r="E1614" i="11" l="1"/>
  <c r="H1614" i="11" a="1"/>
  <c r="H1614" i="11" s="1"/>
  <c r="L1614" i="11"/>
  <c r="F1614" i="11"/>
  <c r="I1614" i="11"/>
  <c r="G1614" i="11" a="1"/>
  <c r="G1614" i="11" s="1"/>
  <c r="C1613" i="11"/>
  <c r="D1613" i="11"/>
  <c r="B1614" i="11" l="1"/>
  <c r="G1615" i="11" l="1" a="1"/>
  <c r="G1615" i="11" s="1"/>
  <c r="H1615" i="11" a="1"/>
  <c r="H1615" i="11" s="1"/>
  <c r="E1615" i="11"/>
  <c r="L1615" i="11"/>
  <c r="F1615" i="11"/>
  <c r="I1615" i="11"/>
  <c r="C1614" i="11"/>
  <c r="D1614" i="11"/>
  <c r="B1615" i="11" l="1"/>
  <c r="F1616" i="11" l="1"/>
  <c r="I1616" i="11"/>
  <c r="G1616" i="11" a="1"/>
  <c r="G1616" i="11" s="1"/>
  <c r="E1616" i="11"/>
  <c r="H1616" i="11" a="1"/>
  <c r="H1616" i="11" s="1"/>
  <c r="L1616" i="11"/>
  <c r="C1615" i="11"/>
  <c r="D1615" i="11"/>
  <c r="B1616" i="11" l="1"/>
  <c r="E1617" i="11" l="1"/>
  <c r="L1617" i="11"/>
  <c r="F1617" i="11"/>
  <c r="I1617" i="11"/>
  <c r="G1617" i="11" a="1"/>
  <c r="G1617" i="11" s="1"/>
  <c r="H1617" i="11" a="1"/>
  <c r="H1617" i="11" s="1"/>
  <c r="C1616" i="11"/>
  <c r="D1616" i="11"/>
  <c r="B1617" i="11" l="1"/>
  <c r="E1618" i="11" l="1"/>
  <c r="H1618" i="11" a="1"/>
  <c r="H1618" i="11" s="1"/>
  <c r="L1618" i="11"/>
  <c r="F1618" i="11"/>
  <c r="I1618" i="11"/>
  <c r="G1618" i="11" a="1"/>
  <c r="G1618" i="11" s="1"/>
  <c r="C1617" i="11"/>
  <c r="D1617" i="11"/>
  <c r="B1618" i="11" l="1"/>
  <c r="G1619" i="11" l="1" a="1"/>
  <c r="G1619" i="11" s="1"/>
  <c r="H1619" i="11" a="1"/>
  <c r="H1619" i="11" s="1"/>
  <c r="E1619" i="11"/>
  <c r="L1619" i="11"/>
  <c r="F1619" i="11"/>
  <c r="I1619" i="11"/>
  <c r="D1618" i="11"/>
  <c r="C1618" i="11"/>
  <c r="B1619" i="11" l="1"/>
  <c r="F1620" i="11" l="1"/>
  <c r="I1620" i="11"/>
  <c r="G1620" i="11" a="1"/>
  <c r="G1620" i="11" s="1"/>
  <c r="E1620" i="11"/>
  <c r="H1620" i="11" a="1"/>
  <c r="H1620" i="11" s="1"/>
  <c r="L1620" i="11"/>
  <c r="C1619" i="11"/>
  <c r="D1619" i="11"/>
  <c r="B1620" i="11" l="1"/>
  <c r="E1621" i="11" l="1"/>
  <c r="L1621" i="11"/>
  <c r="F1621" i="11"/>
  <c r="I1621" i="11"/>
  <c r="G1621" i="11" a="1"/>
  <c r="G1621" i="11" s="1"/>
  <c r="H1621" i="11" a="1"/>
  <c r="H1621" i="11" s="1"/>
  <c r="C1620" i="11"/>
  <c r="D1620" i="11"/>
  <c r="B1621" i="11" l="1"/>
  <c r="E1622" i="11" l="1"/>
  <c r="H1622" i="11" a="1"/>
  <c r="H1622" i="11" s="1"/>
  <c r="L1622" i="11"/>
  <c r="F1622" i="11"/>
  <c r="I1622" i="11"/>
  <c r="G1622" i="11" a="1"/>
  <c r="G1622" i="11" s="1"/>
  <c r="D1621" i="11"/>
  <c r="C1621" i="11"/>
  <c r="B1622" i="11" l="1"/>
  <c r="G1623" i="11" l="1" a="1"/>
  <c r="G1623" i="11" s="1"/>
  <c r="H1623" i="11" a="1"/>
  <c r="H1623" i="11" s="1"/>
  <c r="E1623" i="11"/>
  <c r="L1623" i="11"/>
  <c r="F1623" i="11"/>
  <c r="I1623" i="11"/>
  <c r="D1622" i="11"/>
  <c r="C1622" i="11"/>
  <c r="B1623" i="11" l="1"/>
  <c r="F1624" i="11" l="1"/>
  <c r="I1624" i="11"/>
  <c r="G1624" i="11" a="1"/>
  <c r="G1624" i="11" s="1"/>
  <c r="E1624" i="11"/>
  <c r="H1624" i="11" a="1"/>
  <c r="H1624" i="11" s="1"/>
  <c r="L1624" i="11"/>
  <c r="C1623" i="11"/>
  <c r="D1623" i="11"/>
  <c r="B1624" i="11" l="1"/>
  <c r="E1625" i="11" l="1"/>
  <c r="L1625" i="11"/>
  <c r="F1625" i="11"/>
  <c r="I1625" i="11"/>
  <c r="G1625" i="11" a="1"/>
  <c r="G1625" i="11" s="1"/>
  <c r="H1625" i="11" a="1"/>
  <c r="H1625" i="11" s="1"/>
  <c r="D1624" i="11"/>
  <c r="C1624" i="11"/>
  <c r="B1625" i="11" l="1"/>
  <c r="E1626" i="11" l="1"/>
  <c r="H1626" i="11" a="1"/>
  <c r="H1626" i="11" s="1"/>
  <c r="L1626" i="11"/>
  <c r="F1626" i="11"/>
  <c r="I1626" i="11"/>
  <c r="G1626" i="11" a="1"/>
  <c r="G1626" i="11" s="1"/>
  <c r="C1625" i="11"/>
  <c r="D1625" i="11"/>
  <c r="B1626" i="11" l="1"/>
  <c r="G1627" i="11" l="1" a="1"/>
  <c r="G1627" i="11" s="1"/>
  <c r="H1627" i="11" a="1"/>
  <c r="H1627" i="11" s="1"/>
  <c r="E1627" i="11"/>
  <c r="L1627" i="11"/>
  <c r="F1627" i="11"/>
  <c r="I1627" i="11"/>
  <c r="D1626" i="11"/>
  <c r="C1626" i="11"/>
  <c r="B1627" i="11" l="1"/>
  <c r="F1628" i="11" l="1"/>
  <c r="I1628" i="11"/>
  <c r="G1628" i="11" a="1"/>
  <c r="G1628" i="11" s="1"/>
  <c r="E1628" i="11"/>
  <c r="H1628" i="11" a="1"/>
  <c r="H1628" i="11" s="1"/>
  <c r="L1628" i="11"/>
  <c r="D1627" i="11"/>
  <c r="C1627" i="11"/>
  <c r="B1628" i="11" l="1"/>
  <c r="E1629" i="11" l="1"/>
  <c r="L1629" i="11"/>
  <c r="F1629" i="11"/>
  <c r="I1629" i="11"/>
  <c r="G1629" i="11" a="1"/>
  <c r="G1629" i="11" s="1"/>
  <c r="H1629" i="11" a="1"/>
  <c r="H1629" i="11" s="1"/>
  <c r="D1628" i="11"/>
  <c r="C1628" i="11"/>
  <c r="B1629" i="11" l="1"/>
  <c r="E1630" i="11" l="1"/>
  <c r="H1630" i="11" a="1"/>
  <c r="H1630" i="11" s="1"/>
  <c r="L1630" i="11"/>
  <c r="F1630" i="11"/>
  <c r="I1630" i="11"/>
  <c r="G1630" i="11" a="1"/>
  <c r="G1630" i="11" s="1"/>
  <c r="D1629" i="11"/>
  <c r="C1629" i="11"/>
  <c r="B1630" i="11" l="1"/>
  <c r="G1631" i="11" l="1" a="1"/>
  <c r="G1631" i="11" s="1"/>
  <c r="H1631" i="11" a="1"/>
  <c r="H1631" i="11" s="1"/>
  <c r="E1631" i="11"/>
  <c r="L1631" i="11"/>
  <c r="F1631" i="11"/>
  <c r="I1631" i="11"/>
  <c r="C1630" i="11"/>
  <c r="D1630" i="11"/>
  <c r="B1631" i="11" l="1"/>
  <c r="F1632" i="11" l="1"/>
  <c r="H1632" i="11" a="1"/>
  <c r="H1632" i="11" s="1"/>
  <c r="L1632" i="11"/>
  <c r="I1632" i="11"/>
  <c r="E1632" i="11"/>
  <c r="G1632" i="11" a="1"/>
  <c r="G1632" i="11" s="1"/>
  <c r="D1631" i="11"/>
  <c r="C1631" i="11"/>
  <c r="B1632" i="11" l="1"/>
  <c r="E1633" i="11" l="1"/>
  <c r="H1633" i="11" a="1"/>
  <c r="H1633" i="11" s="1"/>
  <c r="F1633" i="11"/>
  <c r="L1633" i="11"/>
  <c r="G1633" i="11" a="1"/>
  <c r="G1633" i="11" s="1"/>
  <c r="I1633" i="11"/>
  <c r="D1632" i="11"/>
  <c r="C1632" i="11"/>
  <c r="B1633" i="11" l="1"/>
  <c r="F1634" i="11" l="1"/>
  <c r="L1634" i="11"/>
  <c r="G1634" i="11" a="1"/>
  <c r="G1634" i="11" s="1"/>
  <c r="I1634" i="11"/>
  <c r="E1634" i="11"/>
  <c r="H1634" i="11" a="1"/>
  <c r="H1634" i="11" s="1"/>
  <c r="C1633" i="11"/>
  <c r="D1633" i="11"/>
  <c r="B1634" i="11" l="1"/>
  <c r="E1635" i="11" l="1"/>
  <c r="H1635" i="11" a="1"/>
  <c r="H1635" i="11" s="1"/>
  <c r="F1635" i="11"/>
  <c r="L1635" i="11"/>
  <c r="G1635" i="11" a="1"/>
  <c r="G1635" i="11" s="1"/>
  <c r="I1635" i="11"/>
  <c r="D1634" i="11"/>
  <c r="C1634" i="11"/>
  <c r="B1635" i="11" l="1"/>
  <c r="F1636" i="11" l="1"/>
  <c r="L1636" i="11"/>
  <c r="G1636" i="11" a="1"/>
  <c r="G1636" i="11" s="1"/>
  <c r="I1636" i="11"/>
  <c r="E1636" i="11"/>
  <c r="H1636" i="11" a="1"/>
  <c r="H1636" i="11" s="1"/>
  <c r="C1635" i="11"/>
  <c r="D1635" i="11"/>
  <c r="B1636" i="11" l="1"/>
  <c r="E1637" i="11" l="1"/>
  <c r="H1637" i="11" a="1"/>
  <c r="H1637" i="11" s="1"/>
  <c r="F1637" i="11"/>
  <c r="L1637" i="11"/>
  <c r="G1637" i="11" a="1"/>
  <c r="G1637" i="11" s="1"/>
  <c r="I1637" i="11"/>
  <c r="D1636" i="11"/>
  <c r="C1636" i="11"/>
  <c r="B1637" i="11" l="1"/>
  <c r="F1638" i="11" l="1"/>
  <c r="L1638" i="11"/>
  <c r="G1638" i="11" a="1"/>
  <c r="G1638" i="11" s="1"/>
  <c r="I1638" i="11"/>
  <c r="E1638" i="11"/>
  <c r="H1638" i="11" a="1"/>
  <c r="H1638" i="11" s="1"/>
  <c r="D1637" i="11"/>
  <c r="C1637" i="11"/>
  <c r="B1638" i="11" l="1"/>
  <c r="E1639" i="11" l="1"/>
  <c r="H1639" i="11" a="1"/>
  <c r="H1639" i="11" s="1"/>
  <c r="F1639" i="11"/>
  <c r="L1639" i="11"/>
  <c r="G1639" i="11" a="1"/>
  <c r="G1639" i="11" s="1"/>
  <c r="I1639" i="11"/>
  <c r="D1638" i="11"/>
  <c r="C1638" i="11"/>
  <c r="B1639" i="11" l="1"/>
  <c r="F1640" i="11" l="1"/>
  <c r="L1640" i="11"/>
  <c r="G1640" i="11" a="1"/>
  <c r="G1640" i="11" s="1"/>
  <c r="I1640" i="11"/>
  <c r="E1640" i="11"/>
  <c r="H1640" i="11" a="1"/>
  <c r="H1640" i="11" s="1"/>
  <c r="C1639" i="11"/>
  <c r="D1639" i="11"/>
  <c r="B1640" i="11" l="1"/>
  <c r="E1641" i="11" l="1"/>
  <c r="H1641" i="11" a="1"/>
  <c r="H1641" i="11" s="1"/>
  <c r="F1641" i="11"/>
  <c r="L1641" i="11"/>
  <c r="G1641" i="11" a="1"/>
  <c r="G1641" i="11" s="1"/>
  <c r="I1641" i="11"/>
  <c r="D1640" i="11"/>
  <c r="C1640" i="11"/>
  <c r="B1641" i="11" l="1"/>
  <c r="F1642" i="11" l="1"/>
  <c r="L1642" i="11"/>
  <c r="G1642" i="11" a="1"/>
  <c r="G1642" i="11" s="1"/>
  <c r="I1642" i="11"/>
  <c r="E1642" i="11"/>
  <c r="H1642" i="11" a="1"/>
  <c r="H1642" i="11" s="1"/>
  <c r="C1641" i="11"/>
  <c r="D1641" i="11"/>
  <c r="B1642" i="11" l="1"/>
  <c r="E1643" i="11" l="1"/>
  <c r="H1643" i="11" a="1"/>
  <c r="H1643" i="11" s="1"/>
  <c r="F1643" i="11"/>
  <c r="L1643" i="11"/>
  <c r="G1643" i="11" a="1"/>
  <c r="G1643" i="11" s="1"/>
  <c r="I1643" i="11"/>
  <c r="C1642" i="11"/>
  <c r="D1642" i="11"/>
  <c r="B1643" i="11" l="1"/>
  <c r="F1644" i="11" l="1"/>
  <c r="L1644" i="11"/>
  <c r="G1644" i="11" a="1"/>
  <c r="G1644" i="11" s="1"/>
  <c r="I1644" i="11"/>
  <c r="E1644" i="11"/>
  <c r="H1644" i="11" a="1"/>
  <c r="H1644" i="11" s="1"/>
  <c r="C1643" i="11"/>
  <c r="D1643" i="11"/>
  <c r="B1644" i="11" l="1"/>
  <c r="E1645" i="11" l="1"/>
  <c r="H1645" i="11" a="1"/>
  <c r="H1645" i="11" s="1"/>
  <c r="F1645" i="11"/>
  <c r="L1645" i="11"/>
  <c r="G1645" i="11" a="1"/>
  <c r="G1645" i="11" s="1"/>
  <c r="I1645" i="11"/>
  <c r="D1644" i="11"/>
  <c r="C1644" i="11"/>
  <c r="B1645" i="11" l="1"/>
  <c r="F1646" i="11" l="1"/>
  <c r="L1646" i="11"/>
  <c r="G1646" i="11" a="1"/>
  <c r="G1646" i="11" s="1"/>
  <c r="I1646" i="11"/>
  <c r="E1646" i="11"/>
  <c r="H1646" i="11" a="1"/>
  <c r="H1646" i="11" s="1"/>
  <c r="D1645" i="11"/>
  <c r="C1645" i="11"/>
  <c r="B1646" i="11" l="1"/>
  <c r="E1647" i="11" l="1"/>
  <c r="H1647" i="11" a="1"/>
  <c r="H1647" i="11" s="1"/>
  <c r="F1647" i="11"/>
  <c r="L1647" i="11"/>
  <c r="G1647" i="11" a="1"/>
  <c r="G1647" i="11" s="1"/>
  <c r="I1647" i="11"/>
  <c r="D1646" i="11"/>
  <c r="C1646" i="11"/>
  <c r="B1647" i="11" l="1"/>
  <c r="F1648" i="11" l="1"/>
  <c r="L1648" i="11"/>
  <c r="G1648" i="11" a="1"/>
  <c r="G1648" i="11" s="1"/>
  <c r="I1648" i="11"/>
  <c r="E1648" i="11"/>
  <c r="H1648" i="11" a="1"/>
  <c r="H1648" i="11" s="1"/>
  <c r="C1647" i="11"/>
  <c r="D1647" i="11"/>
  <c r="B1648" i="11" l="1"/>
  <c r="H1649" i="11" l="1" a="1"/>
  <c r="H1649" i="11" s="1"/>
  <c r="E1649" i="11"/>
  <c r="L1649" i="11"/>
  <c r="F1649" i="11"/>
  <c r="I1649" i="11"/>
  <c r="G1649" i="11" a="1"/>
  <c r="G1649" i="11" s="1"/>
  <c r="D1648" i="11"/>
  <c r="C1648" i="11"/>
  <c r="B1649" i="11" l="1"/>
  <c r="G1650" i="11" l="1" a="1"/>
  <c r="G1650" i="11" s="1"/>
  <c r="I1650" i="11"/>
  <c r="E1650" i="11"/>
  <c r="H1650" i="11" a="1"/>
  <c r="H1650" i="11" s="1"/>
  <c r="F1650" i="11"/>
  <c r="L1650" i="11"/>
  <c r="C1649" i="11"/>
  <c r="D1649" i="11"/>
  <c r="B1650" i="11" l="1"/>
  <c r="E1651" i="11" l="1"/>
  <c r="L1651" i="11"/>
  <c r="F1651" i="11"/>
  <c r="I1651" i="11"/>
  <c r="G1651" i="11" a="1"/>
  <c r="G1651" i="11" s="1"/>
  <c r="H1651" i="11" a="1"/>
  <c r="H1651" i="11" s="1"/>
  <c r="D1650" i="11"/>
  <c r="C1650" i="11"/>
  <c r="B1651" i="11" l="1"/>
  <c r="E1652" i="11" l="1"/>
  <c r="H1652" i="11" a="1"/>
  <c r="H1652" i="11" s="1"/>
  <c r="F1652" i="11"/>
  <c r="L1652" i="11"/>
  <c r="G1652" i="11" a="1"/>
  <c r="G1652" i="11" s="1"/>
  <c r="I1652" i="11"/>
  <c r="C1651" i="11"/>
  <c r="D1651" i="11"/>
  <c r="B1652" i="11" l="1"/>
  <c r="F1653" i="11" l="1"/>
  <c r="L1653" i="11"/>
  <c r="G1653" i="11" a="1"/>
  <c r="G1653" i="11" s="1"/>
  <c r="I1653" i="11"/>
  <c r="E1653" i="11"/>
  <c r="H1653" i="11" a="1"/>
  <c r="H1653" i="11" s="1"/>
  <c r="C1652" i="11"/>
  <c r="D1652" i="11"/>
  <c r="B1653" i="11" l="1"/>
  <c r="E1654" i="11" l="1"/>
  <c r="H1654" i="11" a="1"/>
  <c r="H1654" i="11" s="1"/>
  <c r="F1654" i="11"/>
  <c r="L1654" i="11"/>
  <c r="G1654" i="11" a="1"/>
  <c r="G1654" i="11" s="1"/>
  <c r="I1654" i="11"/>
  <c r="C1653" i="11"/>
  <c r="D1653" i="11"/>
  <c r="B1654" i="11" l="1"/>
  <c r="F1655" i="11" l="1"/>
  <c r="L1655" i="11"/>
  <c r="G1655" i="11" a="1"/>
  <c r="G1655" i="11" s="1"/>
  <c r="I1655" i="11"/>
  <c r="E1655" i="11"/>
  <c r="H1655" i="11" a="1"/>
  <c r="H1655" i="11" s="1"/>
  <c r="D1654" i="11"/>
  <c r="C1654" i="11"/>
  <c r="B1655" i="11" l="1"/>
  <c r="E1656" i="11" l="1"/>
  <c r="H1656" i="11" a="1"/>
  <c r="H1656" i="11" s="1"/>
  <c r="F1656" i="11"/>
  <c r="L1656" i="11"/>
  <c r="G1656" i="11" a="1"/>
  <c r="G1656" i="11" s="1"/>
  <c r="I1656" i="11"/>
  <c r="C1655" i="11"/>
  <c r="D1655" i="11"/>
  <c r="B1656" i="11" l="1"/>
  <c r="F1657" i="11" l="1"/>
  <c r="L1657" i="11"/>
  <c r="G1657" i="11" a="1"/>
  <c r="G1657" i="11" s="1"/>
  <c r="I1657" i="11"/>
  <c r="E1657" i="11"/>
  <c r="H1657" i="11" a="1"/>
  <c r="H1657" i="11" s="1"/>
  <c r="C1656" i="11"/>
  <c r="D1656" i="11"/>
  <c r="B1657" i="11" l="1"/>
  <c r="E1658" i="11" l="1"/>
  <c r="H1658" i="11" a="1"/>
  <c r="H1658" i="11" s="1"/>
  <c r="F1658" i="11"/>
  <c r="L1658" i="11"/>
  <c r="G1658" i="11" a="1"/>
  <c r="G1658" i="11" s="1"/>
  <c r="I1658" i="11"/>
  <c r="C1657" i="11"/>
  <c r="D1657" i="11"/>
  <c r="B1658" i="11" l="1"/>
  <c r="F1659" i="11" l="1"/>
  <c r="L1659" i="11"/>
  <c r="G1659" i="11" a="1"/>
  <c r="G1659" i="11" s="1"/>
  <c r="I1659" i="11"/>
  <c r="E1659" i="11"/>
  <c r="H1659" i="11" a="1"/>
  <c r="H1659" i="11" s="1"/>
  <c r="C1658" i="11"/>
  <c r="D1658" i="11"/>
  <c r="B1659" i="11" l="1"/>
  <c r="E1660" i="11" l="1"/>
  <c r="H1660" i="11" a="1"/>
  <c r="H1660" i="11" s="1"/>
  <c r="F1660" i="11"/>
  <c r="L1660" i="11"/>
  <c r="G1660" i="11" a="1"/>
  <c r="G1660" i="11" s="1"/>
  <c r="I1660" i="11"/>
  <c r="C1659" i="11"/>
  <c r="D1659" i="11"/>
  <c r="B1660" i="11" l="1"/>
  <c r="F1661" i="11" l="1"/>
  <c r="L1661" i="11"/>
  <c r="G1661" i="11" a="1"/>
  <c r="G1661" i="11" s="1"/>
  <c r="I1661" i="11"/>
  <c r="E1661" i="11"/>
  <c r="H1661" i="11" a="1"/>
  <c r="H1661" i="11" s="1"/>
  <c r="C1660" i="11"/>
  <c r="D1660" i="11"/>
  <c r="B1661" i="11" l="1"/>
  <c r="E1662" i="11" l="1"/>
  <c r="H1662" i="11" a="1"/>
  <c r="H1662" i="11" s="1"/>
  <c r="F1662" i="11"/>
  <c r="L1662" i="11"/>
  <c r="G1662" i="11" a="1"/>
  <c r="G1662" i="11" s="1"/>
  <c r="I1662" i="11"/>
  <c r="C1661" i="11"/>
  <c r="D1661" i="11"/>
  <c r="B1662" i="11" l="1"/>
  <c r="F1663" i="11" l="1"/>
  <c r="L1663" i="11"/>
  <c r="G1663" i="11" a="1"/>
  <c r="G1663" i="11" s="1"/>
  <c r="I1663" i="11"/>
  <c r="E1663" i="11"/>
  <c r="H1663" i="11" a="1"/>
  <c r="H1663" i="11" s="1"/>
  <c r="C1662" i="11"/>
  <c r="D1662" i="11"/>
  <c r="B1663" i="11" l="1"/>
  <c r="E1664" i="11" l="1"/>
  <c r="H1664" i="11" a="1"/>
  <c r="H1664" i="11" s="1"/>
  <c r="F1664" i="11"/>
  <c r="L1664" i="11"/>
  <c r="G1664" i="11" a="1"/>
  <c r="G1664" i="11" s="1"/>
  <c r="I1664" i="11"/>
  <c r="C1663" i="11"/>
  <c r="D1663" i="11"/>
  <c r="B1664" i="11" l="1"/>
  <c r="F1665" i="11" l="1"/>
  <c r="L1665" i="11"/>
  <c r="G1665" i="11" a="1"/>
  <c r="G1665" i="11" s="1"/>
  <c r="I1665" i="11"/>
  <c r="E1665" i="11"/>
  <c r="H1665" i="11" a="1"/>
  <c r="H1665" i="11" s="1"/>
  <c r="C1664" i="11"/>
  <c r="D1664" i="11"/>
  <c r="B1665" i="11" l="1"/>
  <c r="E1666" i="11" l="1"/>
  <c r="H1666" i="11" a="1"/>
  <c r="H1666" i="11" s="1"/>
  <c r="F1666" i="11"/>
  <c r="L1666" i="11"/>
  <c r="G1666" i="11" a="1"/>
  <c r="G1666" i="11" s="1"/>
  <c r="I1666" i="11"/>
  <c r="C1665" i="11"/>
  <c r="D1665" i="11"/>
  <c r="B1666" i="11" l="1"/>
  <c r="F1667" i="11" l="1"/>
  <c r="L1667" i="11"/>
  <c r="G1667" i="11" a="1"/>
  <c r="G1667" i="11" s="1"/>
  <c r="I1667" i="11"/>
  <c r="E1667" i="11"/>
  <c r="H1667" i="11" a="1"/>
  <c r="H1667" i="11" s="1"/>
  <c r="C1666" i="11"/>
  <c r="D1666" i="11"/>
  <c r="B1667" i="11" l="1"/>
  <c r="E1668" i="11" l="1"/>
  <c r="H1668" i="11" a="1"/>
  <c r="H1668" i="11" s="1"/>
  <c r="F1668" i="11"/>
  <c r="L1668" i="11"/>
  <c r="G1668" i="11" a="1"/>
  <c r="G1668" i="11" s="1"/>
  <c r="I1668" i="11"/>
  <c r="C1667" i="11"/>
  <c r="D1667" i="11"/>
  <c r="B1668" i="11" l="1"/>
  <c r="F1669" i="11" l="1"/>
  <c r="L1669" i="11"/>
  <c r="G1669" i="11" a="1"/>
  <c r="G1669" i="11" s="1"/>
  <c r="I1669" i="11"/>
  <c r="E1669" i="11"/>
  <c r="H1669" i="11" a="1"/>
  <c r="H1669" i="11" s="1"/>
  <c r="C1668" i="11"/>
  <c r="D1668" i="11"/>
  <c r="B1669" i="11" l="1"/>
  <c r="E1670" i="11" l="1"/>
  <c r="H1670" i="11" a="1"/>
  <c r="H1670" i="11" s="1"/>
  <c r="F1670" i="11"/>
  <c r="L1670" i="11"/>
  <c r="G1670" i="11" a="1"/>
  <c r="G1670" i="11" s="1"/>
  <c r="I1670" i="11"/>
  <c r="D1669" i="11"/>
  <c r="C1669" i="11"/>
  <c r="B1670" i="11" l="1"/>
  <c r="F1671" i="11" l="1"/>
  <c r="L1671" i="11"/>
  <c r="G1671" i="11" a="1"/>
  <c r="G1671" i="11" s="1"/>
  <c r="I1671" i="11"/>
  <c r="E1671" i="11"/>
  <c r="H1671" i="11" a="1"/>
  <c r="H1671" i="11" s="1"/>
  <c r="C1670" i="11"/>
  <c r="D1670" i="11"/>
  <c r="B1671" i="11" l="1"/>
  <c r="E1672" i="11" l="1"/>
  <c r="H1672" i="11" a="1"/>
  <c r="H1672" i="11" s="1"/>
  <c r="F1672" i="11"/>
  <c r="L1672" i="11"/>
  <c r="G1672" i="11" a="1"/>
  <c r="G1672" i="11" s="1"/>
  <c r="I1672" i="11"/>
  <c r="C1671" i="11"/>
  <c r="D1671" i="11"/>
  <c r="B1672" i="11" l="1"/>
  <c r="F1673" i="11" l="1"/>
  <c r="L1673" i="11"/>
  <c r="G1673" i="11" a="1"/>
  <c r="G1673" i="11" s="1"/>
  <c r="I1673" i="11"/>
  <c r="E1673" i="11"/>
  <c r="H1673" i="11" a="1"/>
  <c r="H1673" i="11" s="1"/>
  <c r="C1672" i="11"/>
  <c r="D1672" i="11"/>
  <c r="B1673" i="11" l="1"/>
  <c r="E1674" i="11" l="1"/>
  <c r="H1674" i="11" a="1"/>
  <c r="H1674" i="11" s="1"/>
  <c r="F1674" i="11"/>
  <c r="L1674" i="11"/>
  <c r="G1674" i="11" a="1"/>
  <c r="G1674" i="11" s="1"/>
  <c r="I1674" i="11"/>
  <c r="D1673" i="11"/>
  <c r="C1673" i="11"/>
  <c r="B1674" i="11" l="1"/>
  <c r="F1675" i="11" l="1"/>
  <c r="L1675" i="11"/>
  <c r="G1675" i="11" a="1"/>
  <c r="G1675" i="11" s="1"/>
  <c r="I1675" i="11"/>
  <c r="E1675" i="11"/>
  <c r="H1675" i="11" a="1"/>
  <c r="H1675" i="11" s="1"/>
  <c r="D1674" i="11"/>
  <c r="C1674" i="11"/>
  <c r="B1675" i="11" l="1"/>
  <c r="E1676" i="11" l="1"/>
  <c r="H1676" i="11" a="1"/>
  <c r="H1676" i="11" s="1"/>
  <c r="F1676" i="11"/>
  <c r="L1676" i="11"/>
  <c r="G1676" i="11" a="1"/>
  <c r="G1676" i="11" s="1"/>
  <c r="I1676" i="11"/>
  <c r="D1675" i="11"/>
  <c r="C1675" i="11"/>
  <c r="B1676" i="11" l="1"/>
  <c r="F1677" i="11" l="1"/>
  <c r="L1677" i="11"/>
  <c r="G1677" i="11" a="1"/>
  <c r="G1677" i="11" s="1"/>
  <c r="I1677" i="11"/>
  <c r="E1677" i="11"/>
  <c r="H1677" i="11" a="1"/>
  <c r="H1677" i="11" s="1"/>
  <c r="C1676" i="11"/>
  <c r="D1676" i="11"/>
  <c r="B1677" i="11" l="1"/>
  <c r="E1678" i="11" l="1"/>
  <c r="H1678" i="11" a="1"/>
  <c r="H1678" i="11" s="1"/>
  <c r="F1678" i="11"/>
  <c r="L1678" i="11"/>
  <c r="G1678" i="11" a="1"/>
  <c r="G1678" i="11" s="1"/>
  <c r="I1678" i="11"/>
  <c r="D1677" i="11"/>
  <c r="C1677" i="11"/>
  <c r="B1678" i="11" l="1"/>
  <c r="F1679" i="11" l="1"/>
  <c r="L1679" i="11"/>
  <c r="G1679" i="11" a="1"/>
  <c r="G1679" i="11" s="1"/>
  <c r="I1679" i="11"/>
  <c r="E1679" i="11"/>
  <c r="H1679" i="11" a="1"/>
  <c r="H1679" i="11" s="1"/>
  <c r="D1678" i="11"/>
  <c r="C1678" i="11"/>
  <c r="B1679" i="11" l="1"/>
  <c r="E1680" i="11" l="1"/>
  <c r="H1680" i="11" a="1"/>
  <c r="H1680" i="11" s="1"/>
  <c r="F1680" i="11"/>
  <c r="L1680" i="11"/>
  <c r="G1680" i="11" a="1"/>
  <c r="G1680" i="11" s="1"/>
  <c r="I1680" i="11"/>
  <c r="C1679" i="11"/>
  <c r="D1679" i="11"/>
  <c r="B1680" i="11" l="1"/>
  <c r="F1681" i="11" l="1"/>
  <c r="L1681" i="11"/>
  <c r="G1681" i="11" a="1"/>
  <c r="G1681" i="11" s="1"/>
  <c r="I1681" i="11"/>
  <c r="E1681" i="11"/>
  <c r="H1681" i="11" a="1"/>
  <c r="H1681" i="11" s="1"/>
  <c r="C1680" i="11"/>
  <c r="D1680" i="11"/>
  <c r="B1681" i="11" l="1"/>
  <c r="E1682" i="11" l="1"/>
  <c r="H1682" i="11" a="1"/>
  <c r="H1682" i="11" s="1"/>
  <c r="F1682" i="11"/>
  <c r="L1682" i="11"/>
  <c r="G1682" i="11" a="1"/>
  <c r="G1682" i="11" s="1"/>
  <c r="I1682" i="11"/>
  <c r="C1681" i="11"/>
  <c r="D1681" i="11"/>
  <c r="B1682" i="11" l="1"/>
  <c r="F1683" i="11" l="1"/>
  <c r="L1683" i="11"/>
  <c r="G1683" i="11" a="1"/>
  <c r="G1683" i="11" s="1"/>
  <c r="I1683" i="11"/>
  <c r="E1683" i="11"/>
  <c r="H1683" i="11" a="1"/>
  <c r="H1683" i="11" s="1"/>
  <c r="C1682" i="11"/>
  <c r="D1682" i="11"/>
  <c r="B1683" i="11" l="1"/>
  <c r="E1684" i="11" l="1"/>
  <c r="H1684" i="11" a="1"/>
  <c r="H1684" i="11" s="1"/>
  <c r="F1684" i="11"/>
  <c r="L1684" i="11"/>
  <c r="G1684" i="11" a="1"/>
  <c r="G1684" i="11" s="1"/>
  <c r="I1684" i="11"/>
  <c r="C1683" i="11"/>
  <c r="D1683" i="11"/>
  <c r="B1684" i="11" l="1"/>
  <c r="F1685" i="11" l="1"/>
  <c r="L1685" i="11"/>
  <c r="G1685" i="11" a="1"/>
  <c r="G1685" i="11" s="1"/>
  <c r="I1685" i="11"/>
  <c r="E1685" i="11"/>
  <c r="H1685" i="11" a="1"/>
  <c r="H1685" i="11" s="1"/>
  <c r="C1684" i="11"/>
  <c r="D1684" i="11"/>
  <c r="B1685" i="11" l="1"/>
  <c r="E1686" i="11" l="1"/>
  <c r="H1686" i="11" a="1"/>
  <c r="H1686" i="11" s="1"/>
  <c r="F1686" i="11"/>
  <c r="L1686" i="11"/>
  <c r="G1686" i="11" a="1"/>
  <c r="G1686" i="11" s="1"/>
  <c r="I1686" i="11"/>
  <c r="C1685" i="11"/>
  <c r="D1685" i="11"/>
  <c r="B1686" i="11" l="1"/>
  <c r="F1687" i="11" l="1"/>
  <c r="L1687" i="11"/>
  <c r="G1687" i="11" a="1"/>
  <c r="G1687" i="11" s="1"/>
  <c r="I1687" i="11"/>
  <c r="E1687" i="11"/>
  <c r="H1687" i="11" a="1"/>
  <c r="H1687" i="11" s="1"/>
  <c r="D1686" i="11"/>
  <c r="C1686" i="11"/>
  <c r="B1687" i="11" l="1"/>
  <c r="E1688" i="11" l="1"/>
  <c r="H1688" i="11" a="1"/>
  <c r="H1688" i="11" s="1"/>
  <c r="F1688" i="11"/>
  <c r="L1688" i="11"/>
  <c r="G1688" i="11" a="1"/>
  <c r="G1688" i="11" s="1"/>
  <c r="I1688" i="11"/>
  <c r="C1687" i="11"/>
  <c r="D1687" i="11"/>
  <c r="B1688" i="11" l="1"/>
  <c r="F1689" i="11" l="1"/>
  <c r="L1689" i="11"/>
  <c r="G1689" i="11" a="1"/>
  <c r="G1689" i="11" s="1"/>
  <c r="I1689" i="11"/>
  <c r="E1689" i="11"/>
  <c r="H1689" i="11" a="1"/>
  <c r="H1689" i="11" s="1"/>
  <c r="D1688" i="11"/>
  <c r="C1688" i="11"/>
  <c r="B1689" i="11" l="1"/>
  <c r="E1690" i="11" l="1"/>
  <c r="H1690" i="11" a="1"/>
  <c r="H1690" i="11" s="1"/>
  <c r="F1690" i="11"/>
  <c r="L1690" i="11"/>
  <c r="G1690" i="11" a="1"/>
  <c r="G1690" i="11" s="1"/>
  <c r="I1690" i="11"/>
  <c r="C1689" i="11"/>
  <c r="D1689" i="11"/>
  <c r="B1690" i="11" l="1"/>
  <c r="F1691" i="11" l="1"/>
  <c r="L1691" i="11"/>
  <c r="G1691" i="11" a="1"/>
  <c r="G1691" i="11" s="1"/>
  <c r="I1691" i="11"/>
  <c r="E1691" i="11"/>
  <c r="H1691" i="11" a="1"/>
  <c r="H1691" i="11" s="1"/>
  <c r="D1690" i="11"/>
  <c r="C1690" i="11"/>
  <c r="B1691" i="11" l="1"/>
  <c r="E1692" i="11" l="1"/>
  <c r="H1692" i="11" a="1"/>
  <c r="H1692" i="11" s="1"/>
  <c r="F1692" i="11"/>
  <c r="L1692" i="11"/>
  <c r="G1692" i="11" a="1"/>
  <c r="G1692" i="11" s="1"/>
  <c r="I1692" i="11"/>
  <c r="C1691" i="11"/>
  <c r="D1691" i="11"/>
  <c r="B1692" i="11" l="1"/>
  <c r="F1693" i="11" l="1"/>
  <c r="L1693" i="11"/>
  <c r="G1693" i="11" a="1"/>
  <c r="G1693" i="11" s="1"/>
  <c r="I1693" i="11"/>
  <c r="E1693" i="11"/>
  <c r="H1693" i="11" a="1"/>
  <c r="H1693" i="11" s="1"/>
  <c r="C1692" i="11"/>
  <c r="D1692" i="11"/>
  <c r="B1693" i="11" l="1"/>
  <c r="E1694" i="11" l="1"/>
  <c r="H1694" i="11" a="1"/>
  <c r="H1694" i="11" s="1"/>
  <c r="F1694" i="11"/>
  <c r="L1694" i="11"/>
  <c r="G1694" i="11" a="1"/>
  <c r="G1694" i="11" s="1"/>
  <c r="I1694" i="11"/>
  <c r="D1693" i="11"/>
  <c r="C1693" i="11"/>
  <c r="B1694" i="11" l="1"/>
  <c r="F1695" i="11" l="1"/>
  <c r="L1695" i="11"/>
  <c r="G1695" i="11" a="1"/>
  <c r="G1695" i="11" s="1"/>
  <c r="I1695" i="11"/>
  <c r="E1695" i="11"/>
  <c r="H1695" i="11" a="1"/>
  <c r="H1695" i="11" s="1"/>
  <c r="D1694" i="11"/>
  <c r="C1694" i="11"/>
  <c r="B1695" i="11" l="1"/>
  <c r="E1696" i="11" l="1"/>
  <c r="H1696" i="11" a="1"/>
  <c r="H1696" i="11" s="1"/>
  <c r="F1696" i="11"/>
  <c r="L1696" i="11"/>
  <c r="G1696" i="11" a="1"/>
  <c r="G1696" i="11" s="1"/>
  <c r="I1696" i="11"/>
  <c r="D1695" i="11"/>
  <c r="C1695" i="11"/>
  <c r="B1696" i="11" l="1"/>
  <c r="F1697" i="11" l="1"/>
  <c r="L1697" i="11"/>
  <c r="G1697" i="11" a="1"/>
  <c r="G1697" i="11" s="1"/>
  <c r="I1697" i="11"/>
  <c r="E1697" i="11"/>
  <c r="H1697" i="11" a="1"/>
  <c r="H1697" i="11" s="1"/>
  <c r="D1696" i="11"/>
  <c r="C1696" i="11"/>
  <c r="B1697" i="11" l="1"/>
  <c r="E1698" i="11" l="1"/>
  <c r="H1698" i="11" a="1"/>
  <c r="H1698" i="11" s="1"/>
  <c r="F1698" i="11"/>
  <c r="L1698" i="11"/>
  <c r="G1698" i="11" a="1"/>
  <c r="G1698" i="11" s="1"/>
  <c r="I1698" i="11"/>
  <c r="D1697" i="11"/>
  <c r="C1697" i="11"/>
  <c r="B1698" i="11" l="1"/>
  <c r="F1699" i="11" l="1"/>
  <c r="L1699" i="11"/>
  <c r="G1699" i="11" a="1"/>
  <c r="G1699" i="11" s="1"/>
  <c r="I1699" i="11"/>
  <c r="E1699" i="11"/>
  <c r="H1699" i="11" a="1"/>
  <c r="H1699" i="11" s="1"/>
  <c r="C1698" i="11"/>
  <c r="D1698" i="11"/>
  <c r="B1699" i="11" l="1"/>
  <c r="E1700" i="11" l="1"/>
  <c r="H1700" i="11" a="1"/>
  <c r="H1700" i="11" s="1"/>
  <c r="F1700" i="11"/>
  <c r="L1700" i="11"/>
  <c r="G1700" i="11" a="1"/>
  <c r="G1700" i="11" s="1"/>
  <c r="I1700" i="11"/>
  <c r="C1699" i="11"/>
  <c r="D1699" i="11"/>
  <c r="B1700" i="11" l="1"/>
  <c r="F1701" i="11" l="1"/>
  <c r="L1701" i="11"/>
  <c r="G1701" i="11" a="1"/>
  <c r="G1701" i="11" s="1"/>
  <c r="I1701" i="11"/>
  <c r="E1701" i="11"/>
  <c r="H1701" i="11" a="1"/>
  <c r="H1701" i="11" s="1"/>
  <c r="D1700" i="11"/>
  <c r="C1700" i="11"/>
  <c r="B1701" i="11" l="1"/>
  <c r="E1702" i="11" l="1"/>
  <c r="H1702" i="11" a="1"/>
  <c r="H1702" i="11" s="1"/>
  <c r="F1702" i="11"/>
  <c r="L1702" i="11"/>
  <c r="G1702" i="11" a="1"/>
  <c r="G1702" i="11" s="1"/>
  <c r="I1702" i="11"/>
  <c r="D1701" i="11"/>
  <c r="C1701" i="11"/>
  <c r="B1702" i="11" l="1"/>
  <c r="F1703" i="11" l="1"/>
  <c r="L1703" i="11"/>
  <c r="G1703" i="11" a="1"/>
  <c r="G1703" i="11" s="1"/>
  <c r="I1703" i="11"/>
  <c r="E1703" i="11"/>
  <c r="H1703" i="11" a="1"/>
  <c r="H1703" i="11" s="1"/>
  <c r="C1702" i="11"/>
  <c r="D1702" i="11"/>
  <c r="B1703" i="11" l="1"/>
  <c r="E1704" i="11" l="1"/>
  <c r="H1704" i="11" a="1"/>
  <c r="H1704" i="11" s="1"/>
  <c r="F1704" i="11"/>
  <c r="L1704" i="11"/>
  <c r="G1704" i="11" a="1"/>
  <c r="G1704" i="11" s="1"/>
  <c r="I1704" i="11"/>
  <c r="D1703" i="11"/>
  <c r="C1703" i="11"/>
  <c r="B1704" i="11" l="1"/>
  <c r="F1705" i="11" l="1"/>
  <c r="L1705" i="11"/>
  <c r="G1705" i="11" a="1"/>
  <c r="G1705" i="11" s="1"/>
  <c r="I1705" i="11"/>
  <c r="E1705" i="11"/>
  <c r="H1705" i="11" a="1"/>
  <c r="H1705" i="11" s="1"/>
  <c r="C1704" i="11"/>
  <c r="D1704" i="11"/>
  <c r="B1705" i="11" l="1"/>
  <c r="E1706" i="11" l="1"/>
  <c r="H1706" i="11" a="1"/>
  <c r="H1706" i="11" s="1"/>
  <c r="F1706" i="11"/>
  <c r="L1706" i="11"/>
  <c r="G1706" i="11" a="1"/>
  <c r="G1706" i="11" s="1"/>
  <c r="I1706" i="11"/>
  <c r="D1705" i="11"/>
  <c r="C1705" i="11"/>
  <c r="B1706" i="11" l="1"/>
  <c r="F1707" i="11" l="1"/>
  <c r="L1707" i="11"/>
  <c r="G1707" i="11" a="1"/>
  <c r="G1707" i="11" s="1"/>
  <c r="I1707" i="11"/>
  <c r="E1707" i="11"/>
  <c r="H1707" i="11" a="1"/>
  <c r="H1707" i="11" s="1"/>
  <c r="D1706" i="11"/>
  <c r="C1706" i="11"/>
  <c r="B1707" i="11" l="1"/>
  <c r="E1708" i="11" l="1"/>
  <c r="H1708" i="11" a="1"/>
  <c r="H1708" i="11" s="1"/>
  <c r="F1708" i="11"/>
  <c r="L1708" i="11"/>
  <c r="G1708" i="11" a="1"/>
  <c r="G1708" i="11" s="1"/>
  <c r="I1708" i="11"/>
  <c r="D1707" i="11"/>
  <c r="C1707" i="11"/>
  <c r="B1708" i="11" l="1"/>
  <c r="F1709" i="11" l="1"/>
  <c r="L1709" i="11"/>
  <c r="G1709" i="11" a="1"/>
  <c r="G1709" i="11" s="1"/>
  <c r="I1709" i="11"/>
  <c r="E1709" i="11"/>
  <c r="H1709" i="11" a="1"/>
  <c r="H1709" i="11" s="1"/>
  <c r="D1708" i="11"/>
  <c r="C1708" i="11"/>
  <c r="B1709" i="11" l="1"/>
  <c r="E1710" i="11" l="1"/>
  <c r="H1710" i="11" a="1"/>
  <c r="H1710" i="11" s="1"/>
  <c r="F1710" i="11"/>
  <c r="L1710" i="11"/>
  <c r="G1710" i="11" a="1"/>
  <c r="G1710" i="11" s="1"/>
  <c r="I1710" i="11"/>
  <c r="C1709" i="11"/>
  <c r="D1709" i="11"/>
  <c r="B1710" i="11" l="1"/>
  <c r="F1711" i="11" l="1"/>
  <c r="L1711" i="11"/>
  <c r="G1711" i="11" a="1"/>
  <c r="G1711" i="11" s="1"/>
  <c r="I1711" i="11"/>
  <c r="E1711" i="11"/>
  <c r="H1711" i="11" a="1"/>
  <c r="H1711" i="11" s="1"/>
  <c r="C1710" i="11"/>
  <c r="D1710" i="11"/>
  <c r="B1711" i="11" l="1"/>
  <c r="E1712" i="11" l="1"/>
  <c r="H1712" i="11" a="1"/>
  <c r="H1712" i="11" s="1"/>
  <c r="F1712" i="11"/>
  <c r="L1712" i="11"/>
  <c r="G1712" i="11" a="1"/>
  <c r="G1712" i="11" s="1"/>
  <c r="I1712" i="11"/>
  <c r="C1711" i="11"/>
  <c r="D1711" i="11"/>
  <c r="B1712" i="11" l="1"/>
  <c r="F1713" i="11" l="1"/>
  <c r="L1713" i="11"/>
  <c r="G1713" i="11" a="1"/>
  <c r="G1713" i="11" s="1"/>
  <c r="I1713" i="11"/>
  <c r="E1713" i="11"/>
  <c r="H1713" i="11" a="1"/>
  <c r="H1713" i="11" s="1"/>
  <c r="C1712" i="11"/>
  <c r="D1712" i="11"/>
  <c r="B1713" i="11" l="1"/>
  <c r="E1714" i="11" l="1"/>
  <c r="H1714" i="11" a="1"/>
  <c r="H1714" i="11" s="1"/>
  <c r="F1714" i="11"/>
  <c r="L1714" i="11"/>
  <c r="G1714" i="11" a="1"/>
  <c r="G1714" i="11" s="1"/>
  <c r="I1714" i="11"/>
  <c r="D1713" i="11"/>
  <c r="C1713" i="11"/>
  <c r="B1714" i="11" l="1"/>
  <c r="F1715" i="11" l="1"/>
  <c r="L1715" i="11"/>
  <c r="G1715" i="11" a="1"/>
  <c r="G1715" i="11" s="1"/>
  <c r="I1715" i="11"/>
  <c r="E1715" i="11"/>
  <c r="H1715" i="11" a="1"/>
  <c r="H1715" i="11" s="1"/>
  <c r="D1714" i="11"/>
  <c r="C1714" i="11"/>
  <c r="B1715" i="11" l="1"/>
  <c r="E1716" i="11" l="1"/>
  <c r="H1716" i="11" a="1"/>
  <c r="H1716" i="11" s="1"/>
  <c r="F1716" i="11"/>
  <c r="L1716" i="11"/>
  <c r="G1716" i="11" a="1"/>
  <c r="G1716" i="11" s="1"/>
  <c r="I1716" i="11"/>
  <c r="C1715" i="11"/>
  <c r="D1715" i="11"/>
  <c r="B1716" i="11" l="1"/>
  <c r="F1717" i="11" l="1"/>
  <c r="L1717" i="11"/>
  <c r="G1717" i="11" a="1"/>
  <c r="G1717" i="11" s="1"/>
  <c r="I1717" i="11"/>
  <c r="E1717" i="11"/>
  <c r="H1717" i="11" a="1"/>
  <c r="H1717" i="11" s="1"/>
  <c r="C1716" i="11"/>
  <c r="D1716" i="11"/>
  <c r="B1717" i="11" l="1"/>
  <c r="E1718" i="11" l="1"/>
  <c r="H1718" i="11" a="1"/>
  <c r="H1718" i="11" s="1"/>
  <c r="F1718" i="11"/>
  <c r="L1718" i="11"/>
  <c r="G1718" i="11" a="1"/>
  <c r="G1718" i="11" s="1"/>
  <c r="I1718" i="11"/>
  <c r="D1717" i="11"/>
  <c r="C1717" i="11"/>
  <c r="B1718" i="11" l="1"/>
  <c r="F1719" i="11" l="1"/>
  <c r="L1719" i="11"/>
  <c r="G1719" i="11" a="1"/>
  <c r="G1719" i="11" s="1"/>
  <c r="I1719" i="11"/>
  <c r="E1719" i="11"/>
  <c r="H1719" i="11" a="1"/>
  <c r="H1719" i="11" s="1"/>
  <c r="C1718" i="11"/>
  <c r="D1718" i="11"/>
  <c r="B1719" i="11" l="1"/>
  <c r="E1720" i="11" l="1"/>
  <c r="H1720" i="11" a="1"/>
  <c r="H1720" i="11" s="1"/>
  <c r="F1720" i="11"/>
  <c r="L1720" i="11"/>
  <c r="G1720" i="11" a="1"/>
  <c r="G1720" i="11" s="1"/>
  <c r="I1720" i="11"/>
  <c r="D1719" i="11"/>
  <c r="C1719" i="11"/>
  <c r="B1720" i="11" l="1"/>
  <c r="F1721" i="11" l="1"/>
  <c r="L1721" i="11"/>
  <c r="G1721" i="11" a="1"/>
  <c r="G1721" i="11" s="1"/>
  <c r="I1721" i="11"/>
  <c r="E1721" i="11"/>
  <c r="H1721" i="11" a="1"/>
  <c r="H1721" i="11" s="1"/>
  <c r="C1720" i="11"/>
  <c r="D1720" i="11"/>
  <c r="B1721" i="11" l="1"/>
  <c r="E1722" i="11" l="1"/>
  <c r="H1722" i="11" a="1"/>
  <c r="H1722" i="11" s="1"/>
  <c r="F1722" i="11"/>
  <c r="L1722" i="11"/>
  <c r="G1722" i="11" a="1"/>
  <c r="G1722" i="11" s="1"/>
  <c r="I1722" i="11"/>
  <c r="D1721" i="11"/>
  <c r="C1721" i="11"/>
  <c r="B1722" i="11" l="1"/>
  <c r="F1723" i="11" l="1"/>
  <c r="L1723" i="11"/>
  <c r="G1723" i="11" a="1"/>
  <c r="G1723" i="11" s="1"/>
  <c r="I1723" i="11"/>
  <c r="E1723" i="11"/>
  <c r="H1723" i="11" a="1"/>
  <c r="H1723" i="11" s="1"/>
  <c r="C1722" i="11"/>
  <c r="D1722" i="11"/>
  <c r="B1723" i="11" l="1"/>
  <c r="E1724" i="11" l="1"/>
  <c r="H1724" i="11" a="1"/>
  <c r="H1724" i="11" s="1"/>
  <c r="F1724" i="11"/>
  <c r="L1724" i="11"/>
  <c r="G1724" i="11" a="1"/>
  <c r="G1724" i="11" s="1"/>
  <c r="I1724" i="11"/>
  <c r="C1723" i="11"/>
  <c r="D1723" i="11"/>
  <c r="B1724" i="11" l="1"/>
  <c r="F1725" i="11" l="1"/>
  <c r="L1725" i="11"/>
  <c r="G1725" i="11" a="1"/>
  <c r="G1725" i="11" s="1"/>
  <c r="I1725" i="11"/>
  <c r="E1725" i="11"/>
  <c r="H1725" i="11" a="1"/>
  <c r="H1725" i="11" s="1"/>
  <c r="D1724" i="11"/>
  <c r="C1724" i="11"/>
  <c r="B1725" i="11" l="1"/>
  <c r="E1726" i="11" l="1"/>
  <c r="H1726" i="11" a="1"/>
  <c r="H1726" i="11" s="1"/>
  <c r="F1726" i="11"/>
  <c r="L1726" i="11"/>
  <c r="G1726" i="11" a="1"/>
  <c r="G1726" i="11" s="1"/>
  <c r="I1726" i="11"/>
  <c r="D1725" i="11"/>
  <c r="C1725" i="11"/>
  <c r="B1726" i="11" l="1"/>
  <c r="F1727" i="11" l="1"/>
  <c r="L1727" i="11"/>
  <c r="G1727" i="11" a="1"/>
  <c r="G1727" i="11" s="1"/>
  <c r="I1727" i="11"/>
  <c r="E1727" i="11"/>
  <c r="H1727" i="11" a="1"/>
  <c r="H1727" i="11" s="1"/>
  <c r="C1726" i="11"/>
  <c r="D1726" i="11"/>
  <c r="B1727" i="11" l="1"/>
  <c r="E1728" i="11" l="1"/>
  <c r="H1728" i="11" a="1"/>
  <c r="H1728" i="11" s="1"/>
  <c r="F1728" i="11"/>
  <c r="L1728" i="11"/>
  <c r="G1728" i="11" a="1"/>
  <c r="G1728" i="11" s="1"/>
  <c r="I1728" i="11"/>
  <c r="D1727" i="11"/>
  <c r="C1727" i="11"/>
  <c r="B1728" i="11" l="1"/>
  <c r="F1729" i="11" l="1"/>
  <c r="I1729" i="11"/>
  <c r="G1729" i="11" a="1"/>
  <c r="G1729" i="11" s="1"/>
  <c r="H1729" i="11" a="1"/>
  <c r="H1729" i="11" s="1"/>
  <c r="E1729" i="11"/>
  <c r="L1729" i="11"/>
  <c r="C1728" i="11"/>
  <c r="D1728" i="11"/>
  <c r="B1729" i="11" l="1"/>
  <c r="E1730" i="11" l="1"/>
  <c r="H1730" i="11" a="1"/>
  <c r="H1730" i="11" s="1"/>
  <c r="F1730" i="11"/>
  <c r="L1730" i="11"/>
  <c r="G1730" i="11" a="1"/>
  <c r="G1730" i="11" s="1"/>
  <c r="I1730" i="11"/>
  <c r="D1729" i="11"/>
  <c r="C1729" i="11"/>
  <c r="B1730" i="11" l="1"/>
  <c r="G1731" i="11" l="1" a="1"/>
  <c r="G1731" i="11" s="1"/>
  <c r="H1731" i="11" a="1"/>
  <c r="H1731" i="11" s="1"/>
  <c r="E1731" i="11"/>
  <c r="L1731" i="11"/>
  <c r="F1731" i="11"/>
  <c r="I1731" i="11"/>
  <c r="C1730" i="11"/>
  <c r="D1730" i="11"/>
  <c r="B1731" i="11" l="1"/>
  <c r="F1732" i="11" l="1"/>
  <c r="L1732" i="11"/>
  <c r="G1732" i="11" a="1"/>
  <c r="G1732" i="11" s="1"/>
  <c r="I1732" i="11"/>
  <c r="E1732" i="11"/>
  <c r="H1732" i="11" a="1"/>
  <c r="H1732" i="11" s="1"/>
  <c r="C1731" i="11"/>
  <c r="D1731" i="11"/>
  <c r="B1732" i="11" l="1"/>
  <c r="H1733" i="11" l="1" a="1"/>
  <c r="H1733" i="11" s="1"/>
  <c r="E1733" i="11"/>
  <c r="L1733" i="11"/>
  <c r="F1733" i="11"/>
  <c r="I1733" i="11"/>
  <c r="G1733" i="11" a="1"/>
  <c r="G1733" i="11" s="1"/>
  <c r="D1732" i="11"/>
  <c r="C1732" i="11"/>
  <c r="B1733" i="11" l="1"/>
  <c r="G1734" i="11" l="1" a="1"/>
  <c r="G1734" i="11" s="1"/>
  <c r="I1734" i="11"/>
  <c r="E1734" i="11"/>
  <c r="H1734" i="11" a="1"/>
  <c r="H1734" i="11" s="1"/>
  <c r="F1734" i="11"/>
  <c r="L1734" i="11"/>
  <c r="C1733" i="11"/>
  <c r="D1733" i="11"/>
  <c r="B1734" i="11" l="1"/>
  <c r="E1735" i="11" l="1"/>
  <c r="L1735" i="11"/>
  <c r="F1735" i="11"/>
  <c r="I1735" i="11"/>
  <c r="G1735" i="11" a="1"/>
  <c r="G1735" i="11" s="1"/>
  <c r="H1735" i="11" a="1"/>
  <c r="H1735" i="11" s="1"/>
  <c r="C1734" i="11"/>
  <c r="D1734" i="11"/>
  <c r="B1735" i="11" l="1"/>
  <c r="E1736" i="11" l="1"/>
  <c r="H1736" i="11" a="1"/>
  <c r="H1736" i="11" s="1"/>
  <c r="F1736" i="11"/>
  <c r="L1736" i="11"/>
  <c r="G1736" i="11" a="1"/>
  <c r="G1736" i="11" s="1"/>
  <c r="I1736" i="11"/>
  <c r="D1735" i="11"/>
  <c r="C1735" i="11"/>
  <c r="B1736" i="11" l="1"/>
  <c r="F1737" i="11" l="1"/>
  <c r="I1737" i="11"/>
  <c r="G1737" i="11" a="1"/>
  <c r="G1737" i="11" s="1"/>
  <c r="H1737" i="11" a="1"/>
  <c r="H1737" i="11" s="1"/>
  <c r="E1737" i="11"/>
  <c r="L1737" i="11"/>
  <c r="C1736" i="11"/>
  <c r="D1736" i="11"/>
  <c r="B1737" i="11" l="1"/>
  <c r="E1738" i="11" l="1"/>
  <c r="H1738" i="11" a="1"/>
  <c r="H1738" i="11" s="1"/>
  <c r="F1738" i="11"/>
  <c r="L1738" i="11"/>
  <c r="G1738" i="11" a="1"/>
  <c r="G1738" i="11" s="1"/>
  <c r="I1738" i="11"/>
  <c r="D1737" i="11"/>
  <c r="C1737" i="11"/>
  <c r="B1738" i="11" l="1"/>
  <c r="G1739" i="11" l="1" a="1"/>
  <c r="G1739" i="11" s="1"/>
  <c r="H1739" i="11" a="1"/>
  <c r="H1739" i="11" s="1"/>
  <c r="E1739" i="11"/>
  <c r="L1739" i="11"/>
  <c r="F1739" i="11"/>
  <c r="I1739" i="11"/>
  <c r="C1738" i="11"/>
  <c r="D1738" i="11"/>
  <c r="B1739" i="11" l="1"/>
  <c r="F1740" i="11" l="1"/>
  <c r="I1740" i="11"/>
  <c r="G1740" i="11" a="1"/>
  <c r="G1740" i="11" s="1"/>
  <c r="E1740" i="11"/>
  <c r="H1740" i="11" a="1"/>
  <c r="H1740" i="11" s="1"/>
  <c r="L1740" i="11"/>
  <c r="C1739" i="11"/>
  <c r="D1739" i="11"/>
  <c r="B1740" i="11" l="1"/>
  <c r="E1741" i="11" l="1"/>
  <c r="L1741" i="11"/>
  <c r="F1741" i="11"/>
  <c r="I1741" i="11"/>
  <c r="G1741" i="11" a="1"/>
  <c r="G1741" i="11" s="1"/>
  <c r="H1741" i="11" a="1"/>
  <c r="H1741" i="11" s="1"/>
  <c r="C1740" i="11"/>
  <c r="D1740" i="11"/>
  <c r="B1741" i="11" l="1"/>
  <c r="E1742" i="11" l="1"/>
  <c r="H1742" i="11" a="1"/>
  <c r="H1742" i="11" s="1"/>
  <c r="L1742" i="11"/>
  <c r="F1742" i="11"/>
  <c r="I1742" i="11"/>
  <c r="G1742" i="11" a="1"/>
  <c r="G1742" i="11" s="1"/>
  <c r="D1741" i="11"/>
  <c r="C1741" i="11"/>
  <c r="B1742" i="11" l="1"/>
  <c r="G1743" i="11" l="1" a="1"/>
  <c r="G1743" i="11" s="1"/>
  <c r="H1743" i="11" a="1"/>
  <c r="H1743" i="11" s="1"/>
  <c r="E1743" i="11"/>
  <c r="L1743" i="11"/>
  <c r="F1743" i="11"/>
  <c r="I1743" i="11"/>
  <c r="D1742" i="11"/>
  <c r="C1742" i="11"/>
  <c r="B1743" i="11" l="1"/>
  <c r="F1744" i="11" l="1"/>
  <c r="I1744" i="11"/>
  <c r="G1744" i="11" a="1"/>
  <c r="G1744" i="11" s="1"/>
  <c r="E1744" i="11"/>
  <c r="H1744" i="11" a="1"/>
  <c r="H1744" i="11" s="1"/>
  <c r="L1744" i="11"/>
  <c r="C1743" i="11"/>
  <c r="D1743" i="11"/>
  <c r="B1744" i="11" l="1"/>
  <c r="E1745" i="11" l="1"/>
  <c r="L1745" i="11"/>
  <c r="F1745" i="11"/>
  <c r="I1745" i="11"/>
  <c r="G1745" i="11" a="1"/>
  <c r="G1745" i="11" s="1"/>
  <c r="H1745" i="11" a="1"/>
  <c r="H1745" i="11" s="1"/>
  <c r="D1744" i="11"/>
  <c r="C1744" i="11"/>
  <c r="B1745" i="11" l="1"/>
  <c r="E1746" i="11" l="1"/>
  <c r="H1746" i="11" a="1"/>
  <c r="H1746" i="11" s="1"/>
  <c r="L1746" i="11"/>
  <c r="F1746" i="11"/>
  <c r="I1746" i="11"/>
  <c r="G1746" i="11" a="1"/>
  <c r="G1746" i="11" s="1"/>
  <c r="D1745" i="11"/>
  <c r="C1745" i="11"/>
  <c r="B1746" i="11" l="1"/>
  <c r="G1747" i="11" l="1" a="1"/>
  <c r="G1747" i="11" s="1"/>
  <c r="H1747" i="11" a="1"/>
  <c r="H1747" i="11" s="1"/>
  <c r="E1747" i="11"/>
  <c r="L1747" i="11"/>
  <c r="F1747" i="11"/>
  <c r="I1747" i="11"/>
  <c r="C1746" i="11"/>
  <c r="D1746" i="11"/>
  <c r="B1747" i="11" l="1"/>
  <c r="F1748" i="11" l="1"/>
  <c r="I1748" i="11"/>
  <c r="G1748" i="11" a="1"/>
  <c r="G1748" i="11" s="1"/>
  <c r="E1748" i="11"/>
  <c r="H1748" i="11" a="1"/>
  <c r="H1748" i="11" s="1"/>
  <c r="L1748" i="11"/>
  <c r="C1747" i="11"/>
  <c r="D1747" i="11"/>
  <c r="B1748" i="11" l="1"/>
  <c r="E1749" i="11" l="1"/>
  <c r="L1749" i="11"/>
  <c r="F1749" i="11"/>
  <c r="I1749" i="11"/>
  <c r="G1749" i="11" a="1"/>
  <c r="G1749" i="11" s="1"/>
  <c r="H1749" i="11" a="1"/>
  <c r="H1749" i="11" s="1"/>
  <c r="C1748" i="11"/>
  <c r="D1748" i="11"/>
  <c r="B1749" i="11" l="1"/>
  <c r="E1750" i="11" l="1"/>
  <c r="H1750" i="11" a="1"/>
  <c r="H1750" i="11" s="1"/>
  <c r="L1750" i="11"/>
  <c r="F1750" i="11"/>
  <c r="I1750" i="11"/>
  <c r="G1750" i="11" a="1"/>
  <c r="G1750" i="11" s="1"/>
  <c r="D1749" i="11"/>
  <c r="C1749" i="11"/>
  <c r="B1750" i="11" l="1"/>
  <c r="G1751" i="11" l="1" a="1"/>
  <c r="G1751" i="11" s="1"/>
  <c r="H1751" i="11" a="1"/>
  <c r="H1751" i="11" s="1"/>
  <c r="E1751" i="11"/>
  <c r="L1751" i="11"/>
  <c r="F1751" i="11"/>
  <c r="I1751" i="11"/>
  <c r="C1750" i="11"/>
  <c r="D1750" i="11"/>
  <c r="B1751" i="11" l="1"/>
  <c r="F1752" i="11" l="1"/>
  <c r="I1752" i="11"/>
  <c r="G1752" i="11" a="1"/>
  <c r="G1752" i="11" s="1"/>
  <c r="E1752" i="11"/>
  <c r="H1752" i="11" a="1"/>
  <c r="H1752" i="11" s="1"/>
  <c r="L1752" i="11"/>
  <c r="D1751" i="11"/>
  <c r="C1751" i="11"/>
  <c r="B1752" i="11" l="1"/>
  <c r="E1753" i="11" l="1"/>
  <c r="L1753" i="11"/>
  <c r="F1753" i="11"/>
  <c r="I1753" i="11"/>
  <c r="G1753" i="11" a="1"/>
  <c r="G1753" i="11" s="1"/>
  <c r="H1753" i="11" a="1"/>
  <c r="H1753" i="11" s="1"/>
  <c r="C1752" i="11"/>
  <c r="D1752" i="11"/>
  <c r="B1753" i="11" l="1"/>
  <c r="E1754" i="11" l="1"/>
  <c r="H1754" i="11" a="1"/>
  <c r="H1754" i="11" s="1"/>
  <c r="L1754" i="11"/>
  <c r="F1754" i="11"/>
  <c r="I1754" i="11"/>
  <c r="G1754" i="11" a="1"/>
  <c r="G1754" i="11" s="1"/>
  <c r="C1753" i="11"/>
  <c r="D1753" i="11"/>
  <c r="B1754" i="11" l="1"/>
  <c r="G1755" i="11" l="1" a="1"/>
  <c r="G1755" i="11" s="1"/>
  <c r="H1755" i="11" a="1"/>
  <c r="H1755" i="11" s="1"/>
  <c r="E1755" i="11"/>
  <c r="L1755" i="11"/>
  <c r="F1755" i="11"/>
  <c r="I1755" i="11"/>
  <c r="C1754" i="11"/>
  <c r="D1754" i="11"/>
  <c r="B1755" i="11" l="1"/>
  <c r="F1756" i="11" l="1"/>
  <c r="I1756" i="11"/>
  <c r="G1756" i="11" a="1"/>
  <c r="G1756" i="11" s="1"/>
  <c r="E1756" i="11"/>
  <c r="H1756" i="11" a="1"/>
  <c r="H1756" i="11" s="1"/>
  <c r="L1756" i="11"/>
  <c r="D1755" i="11"/>
  <c r="C1755" i="11"/>
  <c r="B1756" i="11" l="1"/>
  <c r="E1757" i="11" l="1"/>
  <c r="L1757" i="11"/>
  <c r="F1757" i="11"/>
  <c r="I1757" i="11"/>
  <c r="G1757" i="11" a="1"/>
  <c r="G1757" i="11" s="1"/>
  <c r="H1757" i="11" a="1"/>
  <c r="H1757" i="11" s="1"/>
  <c r="C1756" i="11"/>
  <c r="D1756" i="11"/>
  <c r="B1757" i="11" l="1"/>
  <c r="E1758" i="11" l="1"/>
  <c r="H1758" i="11" a="1"/>
  <c r="H1758" i="11" s="1"/>
  <c r="L1758" i="11"/>
  <c r="F1758" i="11"/>
  <c r="I1758" i="11"/>
  <c r="G1758" i="11" a="1"/>
  <c r="G1758" i="11" s="1"/>
  <c r="D1757" i="11"/>
  <c r="C1757" i="11"/>
  <c r="B1758" i="11" l="1"/>
  <c r="G1759" i="11" l="1" a="1"/>
  <c r="G1759" i="11" s="1"/>
  <c r="H1759" i="11" a="1"/>
  <c r="H1759" i="11" s="1"/>
  <c r="E1759" i="11"/>
  <c r="L1759" i="11"/>
  <c r="F1759" i="11"/>
  <c r="I1759" i="11"/>
  <c r="C1758" i="11"/>
  <c r="D1758" i="11"/>
  <c r="B1759" i="11" l="1"/>
  <c r="F1760" i="11" l="1"/>
  <c r="I1760" i="11"/>
  <c r="G1760" i="11" a="1"/>
  <c r="G1760" i="11" s="1"/>
  <c r="E1760" i="11"/>
  <c r="H1760" i="11" a="1"/>
  <c r="H1760" i="11" s="1"/>
  <c r="L1760" i="11"/>
  <c r="D1759" i="11"/>
  <c r="C1759" i="11"/>
  <c r="B1760" i="11" l="1"/>
  <c r="E1761" i="11" l="1"/>
  <c r="L1761" i="11"/>
  <c r="F1761" i="11"/>
  <c r="I1761" i="11"/>
  <c r="G1761" i="11" a="1"/>
  <c r="G1761" i="11" s="1"/>
  <c r="H1761" i="11" a="1"/>
  <c r="H1761" i="11" s="1"/>
  <c r="C1760" i="11"/>
  <c r="D1760" i="11"/>
  <c r="B1761" i="11" l="1"/>
  <c r="E1762" i="11" l="1"/>
  <c r="H1762" i="11" a="1"/>
  <c r="H1762" i="11" s="1"/>
  <c r="L1762" i="11"/>
  <c r="F1762" i="11"/>
  <c r="I1762" i="11"/>
  <c r="G1762" i="11" a="1"/>
  <c r="G1762" i="11" s="1"/>
  <c r="C1761" i="11"/>
  <c r="D1761" i="11"/>
  <c r="B1762" i="11" l="1"/>
  <c r="G1763" i="11" l="1" a="1"/>
  <c r="G1763" i="11" s="1"/>
  <c r="H1763" i="11" a="1"/>
  <c r="H1763" i="11" s="1"/>
  <c r="E1763" i="11"/>
  <c r="L1763" i="11"/>
  <c r="F1763" i="11"/>
  <c r="I1763" i="11"/>
  <c r="C1762" i="11"/>
  <c r="D1762" i="11"/>
  <c r="B1763" i="11" l="1"/>
  <c r="F1764" i="11" l="1"/>
  <c r="I1764" i="11"/>
  <c r="G1764" i="11" a="1"/>
  <c r="G1764" i="11" s="1"/>
  <c r="E1764" i="11"/>
  <c r="H1764" i="11" a="1"/>
  <c r="H1764" i="11" s="1"/>
  <c r="L1764" i="11"/>
  <c r="D1763" i="11"/>
  <c r="C1763" i="11"/>
  <c r="B1764" i="11" l="1"/>
  <c r="E1765" i="11" l="1"/>
  <c r="L1765" i="11"/>
  <c r="F1765" i="11"/>
  <c r="I1765" i="11"/>
  <c r="G1765" i="11" a="1"/>
  <c r="G1765" i="11" s="1"/>
  <c r="H1765" i="11" a="1"/>
  <c r="H1765" i="11" s="1"/>
  <c r="D1764" i="11"/>
  <c r="C1764" i="11"/>
  <c r="B1765" i="11" l="1"/>
  <c r="E1766" i="11" l="1"/>
  <c r="H1766" i="11" a="1"/>
  <c r="H1766" i="11" s="1"/>
  <c r="L1766" i="11"/>
  <c r="F1766" i="11"/>
  <c r="I1766" i="11"/>
  <c r="G1766" i="11" a="1"/>
  <c r="G1766" i="11" s="1"/>
  <c r="C1765" i="11"/>
  <c r="D1765" i="11"/>
  <c r="B1766" i="11" l="1"/>
  <c r="G1767" i="11" l="1" a="1"/>
  <c r="G1767" i="11" s="1"/>
  <c r="H1767" i="11" a="1"/>
  <c r="H1767" i="11" s="1"/>
  <c r="E1767" i="11"/>
  <c r="L1767" i="11"/>
  <c r="F1767" i="11"/>
  <c r="I1767" i="11"/>
  <c r="D1766" i="11"/>
  <c r="C1766" i="11"/>
  <c r="B1767" i="11" l="1"/>
  <c r="F1768" i="11" l="1"/>
  <c r="I1768" i="11"/>
  <c r="G1768" i="11" a="1"/>
  <c r="G1768" i="11" s="1"/>
  <c r="E1768" i="11"/>
  <c r="H1768" i="11" a="1"/>
  <c r="H1768" i="11" s="1"/>
  <c r="L1768" i="11"/>
  <c r="D1767" i="11"/>
  <c r="C1767" i="11"/>
  <c r="B1768" i="11" l="1"/>
  <c r="E1769" i="11" l="1"/>
  <c r="L1769" i="11"/>
  <c r="F1769" i="11"/>
  <c r="I1769" i="11"/>
  <c r="G1769" i="11" a="1"/>
  <c r="G1769" i="11" s="1"/>
  <c r="H1769" i="11" a="1"/>
  <c r="H1769" i="11" s="1"/>
  <c r="C1768" i="11"/>
  <c r="D1768" i="11"/>
  <c r="B1769" i="11" l="1"/>
  <c r="E1770" i="11" l="1"/>
  <c r="H1770" i="11" a="1"/>
  <c r="H1770" i="11" s="1"/>
  <c r="L1770" i="11"/>
  <c r="F1770" i="11"/>
  <c r="I1770" i="11"/>
  <c r="G1770" i="11" a="1"/>
  <c r="G1770" i="11" s="1"/>
  <c r="D1769" i="11"/>
  <c r="C1769" i="11"/>
  <c r="B1770" i="11" l="1"/>
  <c r="G1771" i="11" l="1" a="1"/>
  <c r="G1771" i="11" s="1"/>
  <c r="H1771" i="11" a="1"/>
  <c r="H1771" i="11" s="1"/>
  <c r="E1771" i="11"/>
  <c r="L1771" i="11"/>
  <c r="F1771" i="11"/>
  <c r="I1771" i="11"/>
  <c r="C1770" i="11"/>
  <c r="D1770" i="11"/>
  <c r="B1771" i="11" l="1"/>
  <c r="F1772" i="11" l="1"/>
  <c r="I1772" i="11"/>
  <c r="G1772" i="11" a="1"/>
  <c r="G1772" i="11" s="1"/>
  <c r="E1772" i="11"/>
  <c r="H1772" i="11" a="1"/>
  <c r="H1772" i="11" s="1"/>
  <c r="L1772" i="11"/>
  <c r="C1771" i="11"/>
  <c r="D1771" i="11"/>
  <c r="B1772" i="11" l="1"/>
  <c r="E1773" i="11" l="1"/>
  <c r="L1773" i="11"/>
  <c r="F1773" i="11"/>
  <c r="I1773" i="11"/>
  <c r="G1773" i="11" a="1"/>
  <c r="G1773" i="11" s="1"/>
  <c r="H1773" i="11" a="1"/>
  <c r="H1773" i="11" s="1"/>
  <c r="D1772" i="11"/>
  <c r="C1772" i="11"/>
  <c r="B1773" i="11" l="1"/>
  <c r="E1774" i="11" l="1"/>
  <c r="H1774" i="11" a="1"/>
  <c r="H1774" i="11" s="1"/>
  <c r="L1774" i="11"/>
  <c r="F1774" i="11"/>
  <c r="I1774" i="11"/>
  <c r="G1774" i="11" a="1"/>
  <c r="G1774" i="11" s="1"/>
  <c r="D1773" i="11"/>
  <c r="C1773" i="11"/>
  <c r="B1774" i="11" l="1"/>
  <c r="G1775" i="11" l="1" a="1"/>
  <c r="G1775" i="11" s="1"/>
  <c r="H1775" i="11" a="1"/>
  <c r="H1775" i="11" s="1"/>
  <c r="E1775" i="11"/>
  <c r="L1775" i="11"/>
  <c r="F1775" i="11"/>
  <c r="I1775" i="11"/>
  <c r="D1774" i="11"/>
  <c r="C1774" i="11"/>
  <c r="B1775" i="11" l="1"/>
  <c r="F1776" i="11" l="1"/>
  <c r="I1776" i="11"/>
  <c r="G1776" i="11" a="1"/>
  <c r="G1776" i="11" s="1"/>
  <c r="E1776" i="11"/>
  <c r="H1776" i="11" a="1"/>
  <c r="H1776" i="11" s="1"/>
  <c r="L1776" i="11"/>
  <c r="C1775" i="11"/>
  <c r="D1775" i="11"/>
  <c r="B1776" i="11" l="1"/>
  <c r="E1777" i="11" l="1"/>
  <c r="L1777" i="11"/>
  <c r="F1777" i="11"/>
  <c r="I1777" i="11"/>
  <c r="G1777" i="11" a="1"/>
  <c r="G1777" i="11" s="1"/>
  <c r="H1777" i="11" a="1"/>
  <c r="H1777" i="11" s="1"/>
  <c r="D1776" i="11"/>
  <c r="C1776" i="11"/>
  <c r="B1777" i="11" l="1"/>
  <c r="E1778" i="11" l="1"/>
  <c r="H1778" i="11" a="1"/>
  <c r="H1778" i="11" s="1"/>
  <c r="L1778" i="11"/>
  <c r="F1778" i="11"/>
  <c r="I1778" i="11"/>
  <c r="G1778" i="11" a="1"/>
  <c r="G1778" i="11" s="1"/>
  <c r="C1777" i="11"/>
  <c r="D1777" i="11"/>
  <c r="B1778" i="11" l="1"/>
  <c r="G1779" i="11" l="1" a="1"/>
  <c r="G1779" i="11" s="1"/>
  <c r="H1779" i="11" a="1"/>
  <c r="H1779" i="11" s="1"/>
  <c r="E1779" i="11"/>
  <c r="L1779" i="11"/>
  <c r="F1779" i="11"/>
  <c r="I1779" i="11"/>
  <c r="C1778" i="11"/>
  <c r="D1778" i="11"/>
  <c r="B1779" i="11" l="1"/>
  <c r="F1780" i="11" l="1"/>
  <c r="I1780" i="11"/>
  <c r="G1780" i="11" a="1"/>
  <c r="G1780" i="11" s="1"/>
  <c r="E1780" i="11"/>
  <c r="H1780" i="11" a="1"/>
  <c r="H1780" i="11" s="1"/>
  <c r="L1780" i="11"/>
  <c r="C1779" i="11"/>
  <c r="D1779" i="11"/>
  <c r="B1780" i="11" l="1"/>
  <c r="E1781" i="11" l="1"/>
  <c r="L1781" i="11"/>
  <c r="F1781" i="11"/>
  <c r="I1781" i="11"/>
  <c r="G1781" i="11" a="1"/>
  <c r="G1781" i="11" s="1"/>
  <c r="H1781" i="11" a="1"/>
  <c r="H1781" i="11" s="1"/>
  <c r="C1780" i="11"/>
  <c r="D1780" i="11"/>
  <c r="B1781" i="11" l="1"/>
  <c r="E1782" i="11" l="1"/>
  <c r="H1782" i="11" a="1"/>
  <c r="H1782" i="11" s="1"/>
  <c r="L1782" i="11"/>
  <c r="F1782" i="11"/>
  <c r="I1782" i="11"/>
  <c r="G1782" i="11" a="1"/>
  <c r="G1782" i="11" s="1"/>
  <c r="D1781" i="11"/>
  <c r="C1781" i="11"/>
  <c r="B1782" i="11" l="1"/>
  <c r="G1783" i="11" l="1" a="1"/>
  <c r="G1783" i="11" s="1"/>
  <c r="H1783" i="11" a="1"/>
  <c r="H1783" i="11" s="1"/>
  <c r="E1783" i="11"/>
  <c r="L1783" i="11"/>
  <c r="F1783" i="11"/>
  <c r="I1783" i="11"/>
  <c r="C1782" i="11"/>
  <c r="D1782" i="11"/>
  <c r="B1783" i="11" l="1"/>
  <c r="F1784" i="11" l="1"/>
  <c r="I1784" i="11"/>
  <c r="G1784" i="11" a="1"/>
  <c r="G1784" i="11" s="1"/>
  <c r="E1784" i="11"/>
  <c r="H1784" i="11" a="1"/>
  <c r="H1784" i="11" s="1"/>
  <c r="L1784" i="11"/>
  <c r="C1783" i="11"/>
  <c r="D1783" i="11"/>
  <c r="B1784" i="11" l="1"/>
  <c r="E1785" i="11" l="1"/>
  <c r="L1785" i="11"/>
  <c r="F1785" i="11"/>
  <c r="I1785" i="11"/>
  <c r="G1785" i="11" a="1"/>
  <c r="G1785" i="11" s="1"/>
  <c r="H1785" i="11" a="1"/>
  <c r="H1785" i="11" s="1"/>
  <c r="D1784" i="11"/>
  <c r="C1784" i="11"/>
  <c r="B1785" i="11" l="1"/>
  <c r="E1786" i="11" l="1"/>
  <c r="H1786" i="11" a="1"/>
  <c r="H1786" i="11" s="1"/>
  <c r="L1786" i="11"/>
  <c r="F1786" i="11"/>
  <c r="I1786" i="11"/>
  <c r="G1786" i="11" a="1"/>
  <c r="G1786" i="11" s="1"/>
  <c r="C1785" i="11"/>
  <c r="D1785" i="11"/>
  <c r="B1786" i="11" l="1"/>
  <c r="G1787" i="11" l="1" a="1"/>
  <c r="G1787" i="11" s="1"/>
  <c r="H1787" i="11" a="1"/>
  <c r="H1787" i="11" s="1"/>
  <c r="E1787" i="11"/>
  <c r="L1787" i="11"/>
  <c r="F1787" i="11"/>
  <c r="I1787" i="11"/>
  <c r="C1786" i="11"/>
  <c r="D1786" i="11"/>
  <c r="B1787" i="11" l="1"/>
  <c r="F1788" i="11" l="1"/>
  <c r="I1788" i="11"/>
  <c r="G1788" i="11" a="1"/>
  <c r="G1788" i="11" s="1"/>
  <c r="E1788" i="11"/>
  <c r="H1788" i="11" a="1"/>
  <c r="H1788" i="11" s="1"/>
  <c r="L1788" i="11"/>
  <c r="C1787" i="11"/>
  <c r="D1787" i="11"/>
  <c r="B1788" i="11" l="1"/>
  <c r="E1789" i="11" l="1"/>
  <c r="L1789" i="11"/>
  <c r="F1789" i="11"/>
  <c r="I1789" i="11"/>
  <c r="G1789" i="11" a="1"/>
  <c r="G1789" i="11" s="1"/>
  <c r="H1789" i="11" a="1"/>
  <c r="H1789" i="11" s="1"/>
  <c r="D1788" i="11"/>
  <c r="C1788" i="11"/>
  <c r="B1789" i="11" l="1"/>
  <c r="E1790" i="11" l="1"/>
  <c r="H1790" i="11" a="1"/>
  <c r="H1790" i="11" s="1"/>
  <c r="L1790" i="11"/>
  <c r="F1790" i="11"/>
  <c r="I1790" i="11"/>
  <c r="G1790" i="11" a="1"/>
  <c r="G1790" i="11" s="1"/>
  <c r="C1789" i="11"/>
  <c r="D1789" i="11"/>
  <c r="B1790" i="11" l="1"/>
  <c r="G1791" i="11" l="1" a="1"/>
  <c r="G1791" i="11" s="1"/>
  <c r="H1791" i="11" a="1"/>
  <c r="H1791" i="11" s="1"/>
  <c r="E1791" i="11"/>
  <c r="L1791" i="11"/>
  <c r="F1791" i="11"/>
  <c r="I1791" i="11"/>
  <c r="C1790" i="11"/>
  <c r="D1790" i="11"/>
  <c r="B1791" i="11" l="1"/>
  <c r="F1792" i="11" l="1"/>
  <c r="I1792" i="11"/>
  <c r="G1792" i="11" a="1"/>
  <c r="G1792" i="11" s="1"/>
  <c r="E1792" i="11"/>
  <c r="H1792" i="11" a="1"/>
  <c r="H1792" i="11" s="1"/>
  <c r="L1792" i="11"/>
  <c r="D1791" i="11"/>
  <c r="C1791" i="11"/>
  <c r="B1792" i="11" l="1"/>
  <c r="E1793" i="11" l="1"/>
  <c r="L1793" i="11"/>
  <c r="F1793" i="11"/>
  <c r="I1793" i="11"/>
  <c r="G1793" i="11" a="1"/>
  <c r="G1793" i="11" s="1"/>
  <c r="H1793" i="11" a="1"/>
  <c r="H1793" i="11" s="1"/>
  <c r="D1792" i="11"/>
  <c r="C1792" i="11"/>
  <c r="B1793" i="11" l="1"/>
  <c r="E1794" i="11" l="1"/>
  <c r="H1794" i="11" a="1"/>
  <c r="H1794" i="11" s="1"/>
  <c r="L1794" i="11"/>
  <c r="F1794" i="11"/>
  <c r="I1794" i="11"/>
  <c r="G1794" i="11" a="1"/>
  <c r="G1794" i="11" s="1"/>
  <c r="D1793" i="11"/>
  <c r="C1793" i="11"/>
  <c r="B1794" i="11" l="1"/>
  <c r="G1795" i="11" l="1" a="1"/>
  <c r="G1795" i="11" s="1"/>
  <c r="H1795" i="11" a="1"/>
  <c r="H1795" i="11" s="1"/>
  <c r="E1795" i="11"/>
  <c r="L1795" i="11"/>
  <c r="F1795" i="11"/>
  <c r="I1795" i="11"/>
  <c r="C1794" i="11"/>
  <c r="D1794" i="11"/>
  <c r="B1795" i="11" l="1"/>
  <c r="F1796" i="11" l="1"/>
  <c r="I1796" i="11"/>
  <c r="G1796" i="11" a="1"/>
  <c r="G1796" i="11" s="1"/>
  <c r="E1796" i="11"/>
  <c r="H1796" i="11" a="1"/>
  <c r="H1796" i="11" s="1"/>
  <c r="L1796" i="11"/>
  <c r="D1795" i="11"/>
  <c r="C1795" i="11"/>
  <c r="B1796" i="11" l="1"/>
  <c r="E1797" i="11" l="1"/>
  <c r="L1797" i="11"/>
  <c r="F1797" i="11"/>
  <c r="I1797" i="11"/>
  <c r="G1797" i="11" a="1"/>
  <c r="G1797" i="11" s="1"/>
  <c r="H1797" i="11" a="1"/>
  <c r="H1797" i="11" s="1"/>
  <c r="D1796" i="11"/>
  <c r="C1796" i="11"/>
  <c r="B1797" i="11" l="1"/>
  <c r="E1798" i="11" l="1"/>
  <c r="H1798" i="11" a="1"/>
  <c r="H1798" i="11" s="1"/>
  <c r="L1798" i="11"/>
  <c r="F1798" i="11"/>
  <c r="I1798" i="11"/>
  <c r="G1798" i="11" a="1"/>
  <c r="G1798" i="11" s="1"/>
  <c r="D1797" i="11"/>
  <c r="C1797" i="11"/>
  <c r="B1798" i="11" l="1"/>
  <c r="G1799" i="11" l="1" a="1"/>
  <c r="G1799" i="11" s="1"/>
  <c r="H1799" i="11" a="1"/>
  <c r="H1799" i="11" s="1"/>
  <c r="E1799" i="11"/>
  <c r="L1799" i="11"/>
  <c r="F1799" i="11"/>
  <c r="I1799" i="11"/>
  <c r="C1798" i="11"/>
  <c r="D1798" i="11"/>
  <c r="B1799" i="11" l="1"/>
  <c r="F1800" i="11" l="1"/>
  <c r="I1800" i="11"/>
  <c r="G1800" i="11" a="1"/>
  <c r="G1800" i="11" s="1"/>
  <c r="E1800" i="11"/>
  <c r="H1800" i="11" a="1"/>
  <c r="H1800" i="11" s="1"/>
  <c r="L1800" i="11"/>
  <c r="D1799" i="11"/>
  <c r="C1799" i="11"/>
  <c r="B1800" i="11" l="1"/>
  <c r="E1801" i="11" l="1"/>
  <c r="L1801" i="11"/>
  <c r="F1801" i="11"/>
  <c r="I1801" i="11"/>
  <c r="G1801" i="11" a="1"/>
  <c r="G1801" i="11" s="1"/>
  <c r="H1801" i="11" a="1"/>
  <c r="H1801" i="11" s="1"/>
  <c r="C1800" i="11"/>
  <c r="D1800" i="11"/>
  <c r="B1801" i="11" l="1"/>
  <c r="E1802" i="11" l="1"/>
  <c r="H1802" i="11" a="1"/>
  <c r="H1802" i="11" s="1"/>
  <c r="L1802" i="11"/>
  <c r="F1802" i="11"/>
  <c r="I1802" i="11"/>
  <c r="G1802" i="11" a="1"/>
  <c r="G1802" i="11" s="1"/>
  <c r="D1801" i="11"/>
  <c r="C1801" i="11"/>
  <c r="B1802" i="11" l="1"/>
  <c r="G1803" i="11" l="1" a="1"/>
  <c r="G1803" i="11" s="1"/>
  <c r="H1803" i="11" a="1"/>
  <c r="H1803" i="11" s="1"/>
  <c r="E1803" i="11"/>
  <c r="L1803" i="11"/>
  <c r="F1803" i="11"/>
  <c r="I1803" i="11"/>
  <c r="D1802" i="11"/>
  <c r="C1802" i="11"/>
  <c r="B1803" i="11" l="1"/>
  <c r="F1804" i="11" l="1"/>
  <c r="I1804" i="11"/>
  <c r="G1804" i="11" a="1"/>
  <c r="G1804" i="11" s="1"/>
  <c r="E1804" i="11"/>
  <c r="H1804" i="11" a="1"/>
  <c r="H1804" i="11" s="1"/>
  <c r="L1804" i="11"/>
  <c r="C1803" i="11"/>
  <c r="D1803" i="11"/>
  <c r="B1804" i="11" l="1"/>
  <c r="E1805" i="11" l="1"/>
  <c r="L1805" i="11"/>
  <c r="F1805" i="11"/>
  <c r="I1805" i="11"/>
  <c r="G1805" i="11" a="1"/>
  <c r="G1805" i="11" s="1"/>
  <c r="H1805" i="11" a="1"/>
  <c r="H1805" i="11" s="1"/>
  <c r="C1804" i="11"/>
  <c r="D1804" i="11"/>
  <c r="B1805" i="11" l="1"/>
  <c r="E1806" i="11" l="1"/>
  <c r="H1806" i="11" a="1"/>
  <c r="H1806" i="11" s="1"/>
  <c r="L1806" i="11"/>
  <c r="F1806" i="11"/>
  <c r="I1806" i="11"/>
  <c r="G1806" i="11" a="1"/>
  <c r="G1806" i="11" s="1"/>
  <c r="D1805" i="11"/>
  <c r="C1805" i="11"/>
  <c r="B1806" i="11" l="1"/>
  <c r="G1807" i="11" l="1" a="1"/>
  <c r="G1807" i="11" s="1"/>
  <c r="H1807" i="11" a="1"/>
  <c r="H1807" i="11" s="1"/>
  <c r="E1807" i="11"/>
  <c r="L1807" i="11"/>
  <c r="F1807" i="11"/>
  <c r="I1807" i="11"/>
  <c r="C1806" i="11"/>
  <c r="D1806" i="11"/>
  <c r="B1807" i="11" l="1"/>
  <c r="F1808" i="11" l="1"/>
  <c r="I1808" i="11"/>
  <c r="G1808" i="11" a="1"/>
  <c r="G1808" i="11" s="1"/>
  <c r="E1808" i="11"/>
  <c r="H1808" i="11" a="1"/>
  <c r="H1808" i="11" s="1"/>
  <c r="L1808" i="11"/>
  <c r="D1807" i="11"/>
  <c r="C1807" i="11"/>
  <c r="B1808" i="11" l="1"/>
  <c r="E1809" i="11" l="1"/>
  <c r="L1809" i="11"/>
  <c r="F1809" i="11"/>
  <c r="I1809" i="11"/>
  <c r="G1809" i="11" a="1"/>
  <c r="G1809" i="11" s="1"/>
  <c r="H1809" i="11" a="1"/>
  <c r="H1809" i="11" s="1"/>
  <c r="D1808" i="11"/>
  <c r="C1808" i="11"/>
  <c r="B1809" i="11" l="1"/>
  <c r="E1810" i="11" l="1"/>
  <c r="H1810" i="11" a="1"/>
  <c r="H1810" i="11" s="1"/>
  <c r="L1810" i="11"/>
  <c r="F1810" i="11"/>
  <c r="I1810" i="11"/>
  <c r="G1810" i="11" a="1"/>
  <c r="G1810" i="11" s="1"/>
  <c r="D1809" i="11"/>
  <c r="C1809" i="11"/>
  <c r="B1810" i="11" l="1"/>
  <c r="G1811" i="11" l="1" a="1"/>
  <c r="G1811" i="11" s="1"/>
  <c r="H1811" i="11" a="1"/>
  <c r="H1811" i="11" s="1"/>
  <c r="E1811" i="11"/>
  <c r="L1811" i="11"/>
  <c r="F1811" i="11"/>
  <c r="I1811" i="11"/>
  <c r="D1810" i="11"/>
  <c r="C1810" i="11"/>
  <c r="B1811" i="11" l="1"/>
  <c r="F1812" i="11" l="1"/>
  <c r="I1812" i="11"/>
  <c r="G1812" i="11" a="1"/>
  <c r="G1812" i="11" s="1"/>
  <c r="E1812" i="11"/>
  <c r="H1812" i="11" a="1"/>
  <c r="H1812" i="11" s="1"/>
  <c r="L1812" i="11"/>
  <c r="C1811" i="11"/>
  <c r="D1811" i="11"/>
  <c r="B1812" i="11" l="1"/>
  <c r="E1813" i="11" l="1"/>
  <c r="L1813" i="11"/>
  <c r="F1813" i="11"/>
  <c r="I1813" i="11"/>
  <c r="G1813" i="11" a="1"/>
  <c r="G1813" i="11" s="1"/>
  <c r="H1813" i="11" a="1"/>
  <c r="H1813" i="11" s="1"/>
  <c r="D1812" i="11"/>
  <c r="C1812" i="11"/>
  <c r="B1813" i="11" l="1"/>
  <c r="E1814" i="11" l="1"/>
  <c r="H1814" i="11" a="1"/>
  <c r="H1814" i="11" s="1"/>
  <c r="L1814" i="11"/>
  <c r="F1814" i="11"/>
  <c r="I1814" i="11"/>
  <c r="G1814" i="11" a="1"/>
  <c r="G1814" i="11" s="1"/>
  <c r="C1813" i="11"/>
  <c r="D1813" i="11"/>
  <c r="B1814" i="11" l="1"/>
  <c r="G1815" i="11" l="1" a="1"/>
  <c r="G1815" i="11" s="1"/>
  <c r="H1815" i="11" a="1"/>
  <c r="H1815" i="11" s="1"/>
  <c r="E1815" i="11"/>
  <c r="L1815" i="11"/>
  <c r="F1815" i="11"/>
  <c r="I1815" i="11"/>
  <c r="C1814" i="11"/>
  <c r="D1814" i="11"/>
  <c r="B1815" i="11" l="1"/>
  <c r="F1816" i="11" l="1"/>
  <c r="I1816" i="11"/>
  <c r="G1816" i="11" a="1"/>
  <c r="G1816" i="11" s="1"/>
  <c r="E1816" i="11"/>
  <c r="H1816" i="11" a="1"/>
  <c r="H1816" i="11" s="1"/>
  <c r="L1816" i="11"/>
  <c r="D1815" i="11"/>
  <c r="C1815" i="11"/>
  <c r="B1816" i="11" l="1"/>
  <c r="E1817" i="11" l="1"/>
  <c r="L1817" i="11"/>
  <c r="F1817" i="11"/>
  <c r="I1817" i="11"/>
  <c r="G1817" i="11" a="1"/>
  <c r="G1817" i="11" s="1"/>
  <c r="H1817" i="11" a="1"/>
  <c r="H1817" i="11" s="1"/>
  <c r="D1816" i="11"/>
  <c r="C1816" i="11"/>
  <c r="B1817" i="11" l="1"/>
  <c r="E1818" i="11" l="1"/>
  <c r="H1818" i="11" a="1"/>
  <c r="H1818" i="11" s="1"/>
  <c r="L1818" i="11"/>
  <c r="F1818" i="11"/>
  <c r="I1818" i="11"/>
  <c r="G1818" i="11" a="1"/>
  <c r="G1818" i="11" s="1"/>
  <c r="D1817" i="11"/>
  <c r="C1817" i="11"/>
  <c r="B1818" i="11" l="1"/>
  <c r="G1819" i="11" l="1" a="1"/>
  <c r="G1819" i="11" s="1"/>
  <c r="H1819" i="11" a="1"/>
  <c r="H1819" i="11" s="1"/>
  <c r="E1819" i="11"/>
  <c r="L1819" i="11"/>
  <c r="F1819" i="11"/>
  <c r="I1819" i="11"/>
  <c r="C1818" i="11"/>
  <c r="D1818" i="11"/>
  <c r="B1819" i="11" l="1"/>
  <c r="F1820" i="11" l="1"/>
  <c r="I1820" i="11"/>
  <c r="G1820" i="11" a="1"/>
  <c r="G1820" i="11" s="1"/>
  <c r="E1820" i="11"/>
  <c r="H1820" i="11" a="1"/>
  <c r="H1820" i="11" s="1"/>
  <c r="L1820" i="11"/>
  <c r="C1819" i="11"/>
  <c r="D1819" i="11"/>
  <c r="B1820" i="11" l="1"/>
  <c r="E1821" i="11" l="1"/>
  <c r="L1821" i="11"/>
  <c r="F1821" i="11"/>
  <c r="I1821" i="11"/>
  <c r="G1821" i="11" a="1"/>
  <c r="G1821" i="11" s="1"/>
  <c r="H1821" i="11" a="1"/>
  <c r="H1821" i="11" s="1"/>
  <c r="C1820" i="11"/>
  <c r="D1820" i="11"/>
  <c r="B1821" i="11" l="1"/>
  <c r="E1822" i="11" l="1"/>
  <c r="H1822" i="11" a="1"/>
  <c r="H1822" i="11" s="1"/>
  <c r="L1822" i="11"/>
  <c r="F1822" i="11"/>
  <c r="I1822" i="11"/>
  <c r="G1822" i="11" a="1"/>
  <c r="G1822" i="11" s="1"/>
  <c r="D1821" i="11"/>
  <c r="C1821" i="11"/>
  <c r="B1822" i="11" l="1"/>
  <c r="G1823" i="11" l="1" a="1"/>
  <c r="G1823" i="11" s="1"/>
  <c r="H1823" i="11" a="1"/>
  <c r="H1823" i="11" s="1"/>
  <c r="E1823" i="11"/>
  <c r="L1823" i="11"/>
  <c r="F1823" i="11"/>
  <c r="I1823" i="11"/>
  <c r="D1822" i="11"/>
  <c r="C1822" i="11"/>
  <c r="B1823" i="11" l="1"/>
  <c r="F1824" i="11" l="1"/>
  <c r="I1824" i="11"/>
  <c r="G1824" i="11" a="1"/>
  <c r="G1824" i="11" s="1"/>
  <c r="E1824" i="11"/>
  <c r="H1824" i="11" a="1"/>
  <c r="H1824" i="11" s="1"/>
  <c r="L1824" i="11"/>
  <c r="C1823" i="11"/>
  <c r="D1823" i="11"/>
  <c r="B1824" i="11" l="1"/>
  <c r="E1825" i="11" l="1"/>
  <c r="L1825" i="11"/>
  <c r="F1825" i="11"/>
  <c r="I1825" i="11"/>
  <c r="G1825" i="11" a="1"/>
  <c r="G1825" i="11" s="1"/>
  <c r="H1825" i="11" a="1"/>
  <c r="H1825" i="11" s="1"/>
  <c r="C1824" i="11"/>
  <c r="D1824" i="11"/>
  <c r="B1825" i="11" l="1"/>
  <c r="E1826" i="11" l="1"/>
  <c r="H1826" i="11" a="1"/>
  <c r="H1826" i="11" s="1"/>
  <c r="L1826" i="11"/>
  <c r="F1826" i="11"/>
  <c r="I1826" i="11"/>
  <c r="G1826" i="11" a="1"/>
  <c r="G1826" i="11" s="1"/>
  <c r="D1825" i="11"/>
  <c r="C1825" i="11"/>
  <c r="B1826" i="11" l="1"/>
  <c r="G1827" i="11" l="1" a="1"/>
  <c r="G1827" i="11" s="1"/>
  <c r="H1827" i="11" a="1"/>
  <c r="H1827" i="11" s="1"/>
  <c r="E1827" i="11"/>
  <c r="L1827" i="11"/>
  <c r="F1827" i="11"/>
  <c r="I1827" i="11"/>
  <c r="D1826" i="11"/>
  <c r="C1826" i="11"/>
  <c r="B1827" i="11" l="1"/>
  <c r="F1828" i="11" l="1"/>
  <c r="I1828" i="11"/>
  <c r="G1828" i="11" a="1"/>
  <c r="G1828" i="11" s="1"/>
  <c r="E1828" i="11"/>
  <c r="H1828" i="11" a="1"/>
  <c r="H1828" i="11" s="1"/>
  <c r="L1828" i="11"/>
  <c r="C1827" i="11"/>
  <c r="D1827" i="11"/>
  <c r="B1828" i="11" l="1"/>
  <c r="E1829" i="11" l="1"/>
  <c r="L1829" i="11"/>
  <c r="F1829" i="11"/>
  <c r="I1829" i="11"/>
  <c r="G1829" i="11" a="1"/>
  <c r="G1829" i="11" s="1"/>
  <c r="H1829" i="11" a="1"/>
  <c r="H1829" i="11" s="1"/>
  <c r="D1828" i="11"/>
  <c r="C1828" i="11"/>
  <c r="B1829" i="11" l="1"/>
  <c r="E1830" i="11" l="1"/>
  <c r="H1830" i="11" a="1"/>
  <c r="H1830" i="11" s="1"/>
  <c r="L1830" i="11"/>
  <c r="F1830" i="11"/>
  <c r="I1830" i="11"/>
  <c r="G1830" i="11" a="1"/>
  <c r="G1830" i="11" s="1"/>
  <c r="C1829" i="11"/>
  <c r="D1829" i="11"/>
  <c r="B1830" i="11" l="1"/>
  <c r="G1831" i="11" l="1" a="1"/>
  <c r="G1831" i="11" s="1"/>
  <c r="H1831" i="11" a="1"/>
  <c r="H1831" i="11" s="1"/>
  <c r="E1831" i="11"/>
  <c r="L1831" i="11"/>
  <c r="F1831" i="11"/>
  <c r="I1831" i="11"/>
  <c r="C1830" i="11"/>
  <c r="D1830" i="11"/>
  <c r="B1831" i="11" l="1"/>
  <c r="F1832" i="11" l="1"/>
  <c r="I1832" i="11"/>
  <c r="G1832" i="11" a="1"/>
  <c r="G1832" i="11" s="1"/>
  <c r="E1832" i="11"/>
  <c r="H1832" i="11" a="1"/>
  <c r="H1832" i="11" s="1"/>
  <c r="L1832" i="11"/>
  <c r="C1831" i="11"/>
  <c r="D1831" i="11"/>
  <c r="B1832" i="11" l="1"/>
  <c r="E1833" i="11" l="1"/>
  <c r="L1833" i="11"/>
  <c r="F1833" i="11"/>
  <c r="I1833" i="11"/>
  <c r="G1833" i="11" a="1"/>
  <c r="G1833" i="11" s="1"/>
  <c r="H1833" i="11" a="1"/>
  <c r="H1833" i="11" s="1"/>
  <c r="D1832" i="11"/>
  <c r="C1832" i="11"/>
  <c r="B1833" i="11" l="1"/>
  <c r="E1834" i="11" l="1"/>
  <c r="H1834" i="11" a="1"/>
  <c r="H1834" i="11" s="1"/>
  <c r="L1834" i="11"/>
  <c r="F1834" i="11"/>
  <c r="I1834" i="11"/>
  <c r="G1834" i="11" a="1"/>
  <c r="G1834" i="11" s="1"/>
  <c r="D1833" i="11"/>
  <c r="C1833" i="11"/>
  <c r="B1834" i="11" l="1"/>
  <c r="G1835" i="11" l="1" a="1"/>
  <c r="G1835" i="11" s="1"/>
  <c r="H1835" i="11" a="1"/>
  <c r="H1835" i="11" s="1"/>
  <c r="E1835" i="11"/>
  <c r="L1835" i="11"/>
  <c r="F1835" i="11"/>
  <c r="I1835" i="11"/>
  <c r="D1834" i="11"/>
  <c r="C1834" i="11"/>
  <c r="B1835" i="11" l="1"/>
  <c r="F1836" i="11" l="1"/>
  <c r="I1836" i="11"/>
  <c r="G1836" i="11" a="1"/>
  <c r="G1836" i="11" s="1"/>
  <c r="E1836" i="11"/>
  <c r="H1836" i="11" a="1"/>
  <c r="H1836" i="11" s="1"/>
  <c r="L1836" i="11"/>
  <c r="D1835" i="11"/>
  <c r="C1835" i="11"/>
  <c r="B1836" i="11" l="1"/>
  <c r="E1837" i="11" l="1"/>
  <c r="L1837" i="11"/>
  <c r="F1837" i="11"/>
  <c r="I1837" i="11"/>
  <c r="G1837" i="11" a="1"/>
  <c r="G1837" i="11" s="1"/>
  <c r="H1837" i="11" a="1"/>
  <c r="H1837" i="11" s="1"/>
  <c r="C1836" i="11"/>
  <c r="D1836" i="11"/>
  <c r="B1837" i="11" l="1"/>
  <c r="E1838" i="11" l="1"/>
  <c r="H1838" i="11" a="1"/>
  <c r="H1838" i="11" s="1"/>
  <c r="L1838" i="11"/>
  <c r="F1838" i="11"/>
  <c r="I1838" i="11"/>
  <c r="G1838" i="11" a="1"/>
  <c r="G1838" i="11" s="1"/>
  <c r="D1837" i="11"/>
  <c r="C1837" i="11"/>
  <c r="B1838" i="11" l="1"/>
  <c r="G1839" i="11" l="1" a="1"/>
  <c r="G1839" i="11" s="1"/>
  <c r="H1839" i="11" a="1"/>
  <c r="H1839" i="11" s="1"/>
  <c r="E1839" i="11"/>
  <c r="L1839" i="11"/>
  <c r="F1839" i="11"/>
  <c r="I1839" i="11"/>
  <c r="C1838" i="11"/>
  <c r="D1838" i="11"/>
  <c r="B1839" i="11" l="1"/>
  <c r="F1840" i="11" l="1"/>
  <c r="I1840" i="11"/>
  <c r="G1840" i="11" a="1"/>
  <c r="G1840" i="11" s="1"/>
  <c r="E1840" i="11"/>
  <c r="H1840" i="11" a="1"/>
  <c r="H1840" i="11" s="1"/>
  <c r="L1840" i="11"/>
  <c r="D1839" i="11"/>
  <c r="C1839" i="11"/>
  <c r="B1840" i="11" l="1"/>
  <c r="E1841" i="11" l="1"/>
  <c r="L1841" i="11"/>
  <c r="F1841" i="11"/>
  <c r="I1841" i="11"/>
  <c r="G1841" i="11" a="1"/>
  <c r="G1841" i="11" s="1"/>
  <c r="H1841" i="11" a="1"/>
  <c r="H1841" i="11" s="1"/>
  <c r="D1840" i="11"/>
  <c r="C1840" i="11"/>
  <c r="B1841" i="11" l="1"/>
  <c r="E1842" i="11" l="1"/>
  <c r="H1842" i="11" a="1"/>
  <c r="H1842" i="11" s="1"/>
  <c r="L1842" i="11"/>
  <c r="F1842" i="11"/>
  <c r="I1842" i="11"/>
  <c r="G1842" i="11" a="1"/>
  <c r="G1842" i="11" s="1"/>
  <c r="D1841" i="11"/>
  <c r="C1841" i="11"/>
  <c r="B1842" i="11" l="1"/>
  <c r="G1843" i="11" l="1" a="1"/>
  <c r="G1843" i="11" s="1"/>
  <c r="H1843" i="11" a="1"/>
  <c r="H1843" i="11" s="1"/>
  <c r="E1843" i="11"/>
  <c r="L1843" i="11"/>
  <c r="F1843" i="11"/>
  <c r="I1843" i="11"/>
  <c r="C1842" i="11"/>
  <c r="D1842" i="11"/>
  <c r="B1843" i="11" l="1"/>
  <c r="F1844" i="11" l="1"/>
  <c r="I1844" i="11"/>
  <c r="G1844" i="11" a="1"/>
  <c r="G1844" i="11" s="1"/>
  <c r="E1844" i="11"/>
  <c r="H1844" i="11" a="1"/>
  <c r="H1844" i="11" s="1"/>
  <c r="L1844" i="11"/>
  <c r="D1843" i="11"/>
  <c r="C1843" i="11"/>
  <c r="B1844" i="11" l="1"/>
  <c r="E1845" i="11" l="1"/>
  <c r="L1845" i="11"/>
  <c r="F1845" i="11"/>
  <c r="I1845" i="11"/>
  <c r="G1845" i="11" a="1"/>
  <c r="G1845" i="11" s="1"/>
  <c r="H1845" i="11" a="1"/>
  <c r="H1845" i="11" s="1"/>
  <c r="C1844" i="11"/>
  <c r="D1844" i="11"/>
  <c r="B1845" i="11" l="1"/>
  <c r="E1846" i="11" l="1"/>
  <c r="H1846" i="11" a="1"/>
  <c r="H1846" i="11" s="1"/>
  <c r="L1846" i="11"/>
  <c r="F1846" i="11"/>
  <c r="I1846" i="11"/>
  <c r="G1846" i="11" a="1"/>
  <c r="G1846" i="11" s="1"/>
  <c r="D1845" i="11"/>
  <c r="C1845" i="11"/>
  <c r="B1846" i="11" l="1"/>
  <c r="G1847" i="11" l="1" a="1"/>
  <c r="G1847" i="11" s="1"/>
  <c r="H1847" i="11" a="1"/>
  <c r="H1847" i="11" s="1"/>
  <c r="E1847" i="11"/>
  <c r="L1847" i="11"/>
  <c r="F1847" i="11"/>
  <c r="I1847" i="11"/>
  <c r="D1846" i="11"/>
  <c r="C1846" i="11"/>
  <c r="B1847" i="11" l="1"/>
  <c r="F1848" i="11" l="1"/>
  <c r="I1848" i="11"/>
  <c r="G1848" i="11" a="1"/>
  <c r="G1848" i="11" s="1"/>
  <c r="E1848" i="11"/>
  <c r="H1848" i="11" a="1"/>
  <c r="H1848" i="11" s="1"/>
  <c r="L1848" i="11"/>
  <c r="C1847" i="11"/>
  <c r="D1847" i="11"/>
  <c r="B1848" i="11" l="1"/>
  <c r="E1849" i="11" l="1"/>
  <c r="L1849" i="11"/>
  <c r="F1849" i="11"/>
  <c r="I1849" i="11"/>
  <c r="G1849" i="11" a="1"/>
  <c r="G1849" i="11" s="1"/>
  <c r="H1849" i="11" a="1"/>
  <c r="H1849" i="11" s="1"/>
  <c r="C1848" i="11"/>
  <c r="D1848" i="11"/>
  <c r="B1849" i="11" l="1"/>
  <c r="E1850" i="11" l="1"/>
  <c r="H1850" i="11" a="1"/>
  <c r="H1850" i="11" s="1"/>
  <c r="L1850" i="11"/>
  <c r="F1850" i="11"/>
  <c r="I1850" i="11"/>
  <c r="G1850" i="11" a="1"/>
  <c r="G1850" i="11" s="1"/>
  <c r="D1849" i="11"/>
  <c r="C1849" i="11"/>
  <c r="B1850" i="11" l="1"/>
  <c r="G1851" i="11" l="1" a="1"/>
  <c r="G1851" i="11" s="1"/>
  <c r="H1851" i="11" a="1"/>
  <c r="H1851" i="11" s="1"/>
  <c r="E1851" i="11"/>
  <c r="L1851" i="11"/>
  <c r="F1851" i="11"/>
  <c r="I1851" i="11"/>
  <c r="D1850" i="11"/>
  <c r="C1850" i="11"/>
  <c r="B1851" i="11" l="1"/>
  <c r="F1852" i="11" l="1"/>
  <c r="I1852" i="11"/>
  <c r="G1852" i="11" a="1"/>
  <c r="G1852" i="11" s="1"/>
  <c r="E1852" i="11"/>
  <c r="H1852" i="11" a="1"/>
  <c r="H1852" i="11" s="1"/>
  <c r="L1852" i="11"/>
  <c r="C1851" i="11"/>
  <c r="D1851" i="11"/>
  <c r="B1852" i="11" l="1"/>
  <c r="E1853" i="11" l="1"/>
  <c r="L1853" i="11"/>
  <c r="F1853" i="11"/>
  <c r="I1853" i="11"/>
  <c r="G1853" i="11" a="1"/>
  <c r="G1853" i="11" s="1"/>
  <c r="H1853" i="11" a="1"/>
  <c r="H1853" i="11" s="1"/>
  <c r="C1852" i="11"/>
  <c r="D1852" i="11"/>
  <c r="B1853" i="11" l="1"/>
  <c r="E1854" i="11" l="1"/>
  <c r="H1854" i="11" a="1"/>
  <c r="H1854" i="11" s="1"/>
  <c r="L1854" i="11"/>
  <c r="F1854" i="11"/>
  <c r="I1854" i="11"/>
  <c r="G1854" i="11" a="1"/>
  <c r="G1854" i="11" s="1"/>
  <c r="C1853" i="11"/>
  <c r="D1853" i="11"/>
  <c r="B1854" i="11" l="1"/>
  <c r="G1855" i="11" l="1" a="1"/>
  <c r="G1855" i="11" s="1"/>
  <c r="H1855" i="11" a="1"/>
  <c r="H1855" i="11" s="1"/>
  <c r="E1855" i="11"/>
  <c r="L1855" i="11"/>
  <c r="F1855" i="11"/>
  <c r="I1855" i="11"/>
  <c r="C1854" i="11"/>
  <c r="D1854" i="11"/>
  <c r="B1855" i="11" l="1"/>
  <c r="F1856" i="11" l="1"/>
  <c r="I1856" i="11"/>
  <c r="G1856" i="11" a="1"/>
  <c r="G1856" i="11" s="1"/>
  <c r="E1856" i="11"/>
  <c r="H1856" i="11" a="1"/>
  <c r="H1856" i="11" s="1"/>
  <c r="L1856" i="11"/>
  <c r="C1855" i="11"/>
  <c r="D1855" i="11"/>
  <c r="B1856" i="11" l="1"/>
  <c r="E1857" i="11" l="1"/>
  <c r="L1857" i="11"/>
  <c r="F1857" i="11"/>
  <c r="I1857" i="11"/>
  <c r="G1857" i="11" a="1"/>
  <c r="G1857" i="11" s="1"/>
  <c r="H1857" i="11" a="1"/>
  <c r="H1857" i="11" s="1"/>
  <c r="D1856" i="11"/>
  <c r="C1856" i="11"/>
  <c r="B1857" i="11" l="1"/>
  <c r="E1858" i="11" l="1"/>
  <c r="H1858" i="11" a="1"/>
  <c r="H1858" i="11" s="1"/>
  <c r="L1858" i="11"/>
  <c r="F1858" i="11"/>
  <c r="I1858" i="11"/>
  <c r="G1858" i="11" a="1"/>
  <c r="G1858" i="11" s="1"/>
  <c r="C1857" i="11"/>
  <c r="D1857" i="11"/>
  <c r="B1858" i="11" l="1"/>
  <c r="G1859" i="11" l="1" a="1"/>
  <c r="G1859" i="11" s="1"/>
  <c r="H1859" i="11" a="1"/>
  <c r="H1859" i="11" s="1"/>
  <c r="E1859" i="11"/>
  <c r="L1859" i="11"/>
  <c r="F1859" i="11"/>
  <c r="I1859" i="11"/>
  <c r="D1858" i="11"/>
  <c r="C1858" i="11"/>
  <c r="B1859" i="11" l="1"/>
  <c r="F1860" i="11" l="1"/>
  <c r="I1860" i="11"/>
  <c r="G1860" i="11" a="1"/>
  <c r="G1860" i="11" s="1"/>
  <c r="E1860" i="11"/>
  <c r="H1860" i="11" a="1"/>
  <c r="H1860" i="11" s="1"/>
  <c r="L1860" i="11"/>
  <c r="D1859" i="11"/>
  <c r="C1859" i="11"/>
  <c r="B1860" i="11" l="1"/>
  <c r="E1861" i="11" l="1"/>
  <c r="L1861" i="11"/>
  <c r="F1861" i="11"/>
  <c r="I1861" i="11"/>
  <c r="G1861" i="11" a="1"/>
  <c r="G1861" i="11" s="1"/>
  <c r="H1861" i="11" a="1"/>
  <c r="H1861" i="11" s="1"/>
  <c r="C1860" i="11"/>
  <c r="D1860" i="11"/>
  <c r="B1861" i="11" l="1"/>
  <c r="E1862" i="11" l="1"/>
  <c r="H1862" i="11" a="1"/>
  <c r="H1862" i="11" s="1"/>
  <c r="L1862" i="11"/>
  <c r="F1862" i="11"/>
  <c r="I1862" i="11"/>
  <c r="G1862" i="11" a="1"/>
  <c r="G1862" i="11" s="1"/>
  <c r="D1861" i="11"/>
  <c r="C1861" i="11"/>
  <c r="B1862" i="11" l="1"/>
  <c r="G1863" i="11" l="1" a="1"/>
  <c r="G1863" i="11" s="1"/>
  <c r="H1863" i="11" a="1"/>
  <c r="H1863" i="11" s="1"/>
  <c r="E1863" i="11"/>
  <c r="L1863" i="11"/>
  <c r="F1863" i="11"/>
  <c r="I1863" i="11"/>
  <c r="D1862" i="11"/>
  <c r="C1862" i="11"/>
  <c r="B1863" i="11" l="1"/>
  <c r="F1864" i="11" l="1"/>
  <c r="I1864" i="11"/>
  <c r="G1864" i="11" a="1"/>
  <c r="G1864" i="11" s="1"/>
  <c r="E1864" i="11"/>
  <c r="H1864" i="11" a="1"/>
  <c r="H1864" i="11" s="1"/>
  <c r="L1864" i="11"/>
  <c r="C1863" i="11"/>
  <c r="D1863" i="11"/>
  <c r="B1864" i="11" l="1"/>
  <c r="E1865" i="11" l="1"/>
  <c r="L1865" i="11"/>
  <c r="F1865" i="11"/>
  <c r="I1865" i="11"/>
  <c r="G1865" i="11" a="1"/>
  <c r="G1865" i="11" s="1"/>
  <c r="H1865" i="11" a="1"/>
  <c r="H1865" i="11" s="1"/>
  <c r="C1864" i="11"/>
  <c r="D1864" i="11"/>
  <c r="B1865" i="11" l="1"/>
  <c r="E1866" i="11" l="1"/>
  <c r="H1866" i="11" a="1"/>
  <c r="H1866" i="11" s="1"/>
  <c r="L1866" i="11"/>
  <c r="F1866" i="11"/>
  <c r="I1866" i="11"/>
  <c r="G1866" i="11" a="1"/>
  <c r="G1866" i="11" s="1"/>
  <c r="D1865" i="11"/>
  <c r="C1865" i="11"/>
  <c r="B1866" i="11" l="1"/>
  <c r="G1867" i="11" l="1" a="1"/>
  <c r="G1867" i="11" s="1"/>
  <c r="H1867" i="11" a="1"/>
  <c r="H1867" i="11" s="1"/>
  <c r="E1867" i="11"/>
  <c r="L1867" i="11"/>
  <c r="F1867" i="11"/>
  <c r="I1867" i="11"/>
  <c r="C1866" i="11"/>
  <c r="D1866" i="11"/>
  <c r="B1867" i="11" l="1"/>
  <c r="F1868" i="11" l="1"/>
  <c r="I1868" i="11"/>
  <c r="G1868" i="11" a="1"/>
  <c r="G1868" i="11" s="1"/>
  <c r="E1868" i="11"/>
  <c r="H1868" i="11" a="1"/>
  <c r="H1868" i="11" s="1"/>
  <c r="L1868" i="11"/>
  <c r="D1867" i="11"/>
  <c r="C1867" i="11"/>
  <c r="B1868" i="11" l="1"/>
  <c r="E1869" i="11" l="1"/>
  <c r="L1869" i="11"/>
  <c r="F1869" i="11"/>
  <c r="I1869" i="11"/>
  <c r="G1869" i="11" a="1"/>
  <c r="G1869" i="11" s="1"/>
  <c r="H1869" i="11" a="1"/>
  <c r="H1869" i="11" s="1"/>
  <c r="D1868" i="11"/>
  <c r="C1868" i="11"/>
  <c r="B1869" i="11" l="1"/>
  <c r="E1870" i="11" l="1"/>
  <c r="H1870" i="11" a="1"/>
  <c r="H1870" i="11" s="1"/>
  <c r="L1870" i="11"/>
  <c r="F1870" i="11"/>
  <c r="I1870" i="11"/>
  <c r="G1870" i="11" a="1"/>
  <c r="G1870" i="11" s="1"/>
  <c r="C1869" i="11"/>
  <c r="D1869" i="11"/>
  <c r="B1870" i="11" l="1"/>
  <c r="G1871" i="11" l="1" a="1"/>
  <c r="G1871" i="11" s="1"/>
  <c r="H1871" i="11" a="1"/>
  <c r="H1871" i="11" s="1"/>
  <c r="E1871" i="11"/>
  <c r="L1871" i="11"/>
  <c r="F1871" i="11"/>
  <c r="I1871" i="11"/>
  <c r="C1870" i="11"/>
  <c r="D1870" i="11"/>
  <c r="B1871" i="11" l="1"/>
  <c r="F1872" i="11" l="1"/>
  <c r="I1872" i="11"/>
  <c r="G1872" i="11" a="1"/>
  <c r="G1872" i="11" s="1"/>
  <c r="E1872" i="11"/>
  <c r="H1872" i="11" a="1"/>
  <c r="H1872" i="11" s="1"/>
  <c r="L1872" i="11"/>
  <c r="C1871" i="11"/>
  <c r="D1871" i="11"/>
  <c r="B1872" i="11" l="1"/>
  <c r="E1873" i="11" l="1"/>
  <c r="L1873" i="11"/>
  <c r="F1873" i="11"/>
  <c r="I1873" i="11"/>
  <c r="G1873" i="11" a="1"/>
  <c r="G1873" i="11" s="1"/>
  <c r="H1873" i="11" a="1"/>
  <c r="H1873" i="11" s="1"/>
  <c r="C1872" i="11"/>
  <c r="D1872" i="11"/>
  <c r="B1873" i="11" l="1"/>
  <c r="E1874" i="11" l="1"/>
  <c r="H1874" i="11" a="1"/>
  <c r="H1874" i="11" s="1"/>
  <c r="L1874" i="11"/>
  <c r="F1874" i="11"/>
  <c r="I1874" i="11"/>
  <c r="G1874" i="11" a="1"/>
  <c r="G1874" i="11" s="1"/>
  <c r="D1873" i="11"/>
  <c r="C1873" i="11"/>
  <c r="B1874" i="11" l="1"/>
  <c r="G1875" i="11" l="1" a="1"/>
  <c r="G1875" i="11" s="1"/>
  <c r="H1875" i="11" a="1"/>
  <c r="H1875" i="11" s="1"/>
  <c r="E1875" i="11"/>
  <c r="L1875" i="11"/>
  <c r="F1875" i="11"/>
  <c r="I1875" i="11"/>
  <c r="C1874" i="11"/>
  <c r="D1874" i="11"/>
  <c r="B1875" i="11" l="1"/>
  <c r="F1876" i="11" l="1"/>
  <c r="I1876" i="11"/>
  <c r="G1876" i="11" a="1"/>
  <c r="G1876" i="11" s="1"/>
  <c r="E1876" i="11"/>
  <c r="H1876" i="11" a="1"/>
  <c r="H1876" i="11" s="1"/>
  <c r="L1876" i="11"/>
  <c r="D1875" i="11"/>
  <c r="C1875" i="11"/>
  <c r="B1876" i="11" l="1"/>
  <c r="E1877" i="11" l="1"/>
  <c r="L1877" i="11"/>
  <c r="F1877" i="11"/>
  <c r="I1877" i="11"/>
  <c r="G1877" i="11" a="1"/>
  <c r="G1877" i="11" s="1"/>
  <c r="H1877" i="11" a="1"/>
  <c r="H1877" i="11" s="1"/>
  <c r="D1876" i="11"/>
  <c r="C1876" i="11"/>
  <c r="B1877" i="11" l="1"/>
  <c r="E1878" i="11" l="1"/>
  <c r="H1878" i="11" a="1"/>
  <c r="H1878" i="11" s="1"/>
  <c r="L1878" i="11"/>
  <c r="F1878" i="11"/>
  <c r="I1878" i="11"/>
  <c r="G1878" i="11" a="1"/>
  <c r="G1878" i="11" s="1"/>
  <c r="C1877" i="11"/>
  <c r="D1877" i="11"/>
  <c r="B1878" i="11" l="1"/>
  <c r="G1879" i="11" l="1" a="1"/>
  <c r="G1879" i="11" s="1"/>
  <c r="H1879" i="11" a="1"/>
  <c r="H1879" i="11" s="1"/>
  <c r="E1879" i="11"/>
  <c r="L1879" i="11"/>
  <c r="F1879" i="11"/>
  <c r="I1879" i="11"/>
  <c r="C1878" i="11"/>
  <c r="D1878" i="11"/>
  <c r="B1879" i="11" l="1"/>
  <c r="F1880" i="11" s="1"/>
  <c r="C1879" i="11" l="1"/>
  <c r="B1880" i="11" s="1"/>
  <c r="H1880" i="11" a="1"/>
  <c r="H1880" i="11" s="1"/>
  <c r="E1880" i="11"/>
  <c r="G1880" i="11" a="1"/>
  <c r="G1880" i="11" s="1"/>
  <c r="D1879" i="11"/>
  <c r="L1880" i="11"/>
  <c r="I1880" i="11"/>
  <c r="L1881" i="11" l="1"/>
  <c r="G1881" i="11" a="1"/>
  <c r="G1881" i="11" s="1"/>
  <c r="C1880" i="11"/>
  <c r="B1881" i="11" s="1"/>
  <c r="I1881" i="11"/>
  <c r="E1881" i="11"/>
  <c r="D1880" i="11"/>
  <c r="F1881" i="11"/>
  <c r="H1881" i="11" a="1"/>
  <c r="H1881" i="11" s="1"/>
  <c r="F1882" i="11" l="1"/>
  <c r="G1882" i="11" a="1"/>
  <c r="G1882" i="11" s="1"/>
  <c r="H1882" i="11" a="1"/>
  <c r="H1882" i="11" s="1"/>
  <c r="L1882" i="11"/>
  <c r="D1881" i="11"/>
  <c r="I1882" i="11"/>
  <c r="E1882" i="11"/>
  <c r="C1881" i="11"/>
  <c r="B1882" i="11" s="1"/>
  <c r="E1883" i="11" l="1"/>
  <c r="C1882" i="11"/>
  <c r="B1883" i="11" s="1"/>
  <c r="G1883" i="11" a="1"/>
  <c r="G1883" i="11" s="1"/>
  <c r="D1882" i="11"/>
  <c r="H1883" i="11" a="1"/>
  <c r="H1883" i="11" s="1"/>
  <c r="I1883" i="11"/>
  <c r="L1883" i="11"/>
  <c r="F1883" i="11"/>
  <c r="E1884" i="11" l="1"/>
  <c r="D1883" i="11"/>
  <c r="F1884" i="11"/>
  <c r="H1884" i="11" a="1"/>
  <c r="H1884" i="11" s="1"/>
  <c r="C1883" i="11"/>
  <c r="B1884" i="11" s="1"/>
  <c r="I1884" i="11"/>
  <c r="L1884" i="11"/>
  <c r="G1884" i="11" a="1"/>
  <c r="G1884" i="11" s="1"/>
  <c r="I1885" i="11" l="1"/>
  <c r="F1885" i="11"/>
  <c r="H1885" i="11" a="1"/>
  <c r="H1885" i="11" s="1"/>
  <c r="C1884" i="11"/>
  <c r="B1885" i="11" s="1"/>
  <c r="C1885" i="11" s="1"/>
  <c r="L1885" i="11"/>
  <c r="G1885" i="11" a="1"/>
  <c r="G1885" i="11" s="1"/>
  <c r="E1885" i="11"/>
  <c r="D1884" i="11"/>
  <c r="E1886" i="11" l="1"/>
  <c r="G1886" i="11" a="1"/>
  <c r="G1886" i="11" s="1"/>
  <c r="F1886" i="11"/>
  <c r="B1886" i="11"/>
  <c r="E1887" i="11" s="1"/>
  <c r="L1886" i="11"/>
  <c r="D1885" i="11"/>
  <c r="I1886" i="11"/>
  <c r="H1886" i="11" a="1"/>
  <c r="H1886" i="11" s="1"/>
  <c r="H1887" i="11" l="1" a="1"/>
  <c r="H1887" i="11" s="1"/>
  <c r="G1887" i="11" a="1"/>
  <c r="G1887" i="11" s="1"/>
  <c r="F1887" i="11"/>
  <c r="D1886" i="11"/>
  <c r="L1887" i="11"/>
  <c r="I1887" i="11"/>
  <c r="C1886" i="11"/>
  <c r="B1887" i="11" s="1"/>
  <c r="G1888" i="11" l="1" a="1"/>
  <c r="G1888" i="11" s="1"/>
  <c r="C1887" i="11"/>
  <c r="B1888" i="11" s="1"/>
  <c r="E1888" i="11"/>
  <c r="F1888" i="11"/>
  <c r="L1888" i="11"/>
  <c r="D1887" i="11"/>
  <c r="H1888" i="11" a="1"/>
  <c r="H1888" i="11" s="1"/>
  <c r="I1888" i="11"/>
  <c r="L1889" i="11" l="1"/>
  <c r="H1889" i="11" a="1"/>
  <c r="H1889" i="11" s="1"/>
  <c r="F1889" i="11"/>
  <c r="D1888" i="11"/>
  <c r="I1889" i="11"/>
  <c r="C1888" i="11"/>
  <c r="B1889" i="11" s="1"/>
  <c r="E1889" i="11"/>
  <c r="G1889" i="11" a="1"/>
  <c r="G1889" i="11" s="1"/>
  <c r="H1890" i="11" l="1" a="1"/>
  <c r="H1890" i="11" s="1"/>
  <c r="D1889" i="11"/>
  <c r="F1890" i="11"/>
  <c r="C1889" i="11"/>
  <c r="B1890" i="11" s="1"/>
  <c r="I1890" i="11"/>
  <c r="E1890" i="11"/>
  <c r="G1890" i="11" a="1"/>
  <c r="G1890" i="11" s="1"/>
  <c r="L1890" i="11"/>
  <c r="H1891" i="11" l="1" a="1"/>
  <c r="H1891" i="11" s="1"/>
  <c r="I1891" i="11"/>
  <c r="E1891" i="11"/>
  <c r="C1890" i="11"/>
  <c r="B1891" i="11" s="1"/>
  <c r="G1892" i="11" s="1" a="1"/>
  <c r="G1892" i="11" s="1"/>
  <c r="F1891" i="11"/>
  <c r="L1891" i="11"/>
  <c r="D1890" i="11"/>
  <c r="G1891" i="11" a="1"/>
  <c r="G1891" i="11" s="1"/>
  <c r="D1891" i="11" l="1"/>
  <c r="L1892" i="11"/>
  <c r="I1892" i="11"/>
  <c r="H1892" i="11" a="1"/>
  <c r="H1892" i="11" s="1"/>
  <c r="F1892" i="11"/>
  <c r="E1892" i="11"/>
  <c r="C1891" i="11"/>
  <c r="B1892" i="11" s="1"/>
  <c r="I1893" i="11" l="1"/>
  <c r="C1892" i="11"/>
  <c r="B1893" i="11" s="1"/>
  <c r="E1893" i="11"/>
  <c r="G1893" i="11" a="1"/>
  <c r="G1893" i="11" s="1"/>
  <c r="L1893" i="11"/>
  <c r="F1893" i="11"/>
  <c r="D1892" i="11"/>
  <c r="H1893" i="11" a="1"/>
  <c r="H1893" i="11" s="1"/>
  <c r="I1894" i="11" l="1"/>
  <c r="D1893" i="11"/>
  <c r="H1894" i="11" a="1"/>
  <c r="H1894" i="11" s="1"/>
  <c r="C1893" i="11"/>
  <c r="F1894" i="11"/>
  <c r="E1894" i="11"/>
  <c r="G1894" i="11" a="1"/>
  <c r="G1894" i="11" s="1"/>
  <c r="L1894" i="11"/>
  <c r="B1894" i="11" l="1"/>
  <c r="G1895" i="11" l="1" a="1"/>
  <c r="G1895" i="11" s="1"/>
  <c r="C1894" i="11"/>
  <c r="H1895" i="11" a="1"/>
  <c r="H1895" i="11" s="1"/>
  <c r="F1895" i="11"/>
  <c r="D1894" i="11"/>
  <c r="E1895" i="11"/>
  <c r="I1895" i="11"/>
  <c r="L1895" i="11"/>
  <c r="B1895" i="11" l="1"/>
  <c r="L1896" i="11" l="1"/>
  <c r="F1896" i="11"/>
  <c r="E1896" i="11"/>
  <c r="D1895" i="11"/>
  <c r="I1896" i="11"/>
  <c r="H1896" i="11" a="1"/>
  <c r="H1896" i="11" s="1"/>
  <c r="C1895" i="11"/>
  <c r="G1896" i="11" a="1"/>
  <c r="G1896" i="11" s="1"/>
  <c r="B1896" i="11" l="1"/>
  <c r="E1897" i="11" l="1"/>
  <c r="I1897" i="11"/>
  <c r="D1896" i="11"/>
  <c r="L1897" i="11"/>
  <c r="C1896" i="11"/>
  <c r="G1897" i="11" a="1"/>
  <c r="G1897" i="11" s="1"/>
  <c r="F1897" i="11"/>
  <c r="H1897" i="11" a="1"/>
  <c r="H1897" i="11" s="1"/>
  <c r="B1897" i="11" l="1"/>
  <c r="L1898" i="11" l="1"/>
  <c r="G1898" i="11" a="1"/>
  <c r="G1898" i="11" s="1"/>
  <c r="E1898" i="11"/>
  <c r="F1898" i="11"/>
  <c r="C1897" i="11"/>
  <c r="H1898" i="11" a="1"/>
  <c r="H1898" i="11" s="1"/>
  <c r="I1898" i="11"/>
  <c r="D1897" i="11"/>
  <c r="B1898" i="11" l="1"/>
  <c r="G1899" i="11" l="1" a="1"/>
  <c r="G1899" i="11" s="1"/>
  <c r="C1898" i="11"/>
  <c r="H1899" i="11" a="1"/>
  <c r="H1899" i="11" s="1"/>
  <c r="F1899" i="11"/>
  <c r="D1898" i="11"/>
  <c r="E1899" i="11"/>
  <c r="I1899" i="11"/>
  <c r="L1899" i="11"/>
  <c r="B1899" i="11" l="1"/>
  <c r="F1900" i="11" l="1"/>
  <c r="E1900" i="11"/>
  <c r="C1899" i="11"/>
  <c r="D1899" i="11"/>
  <c r="L1900" i="11"/>
  <c r="G1900" i="11" a="1"/>
  <c r="G1900" i="11" s="1"/>
  <c r="I1900" i="11"/>
  <c r="H1900" i="11" a="1"/>
  <c r="H1900" i="11" s="1"/>
  <c r="B1900" i="11" l="1"/>
  <c r="E1901" i="11" l="1"/>
  <c r="I1901" i="11"/>
  <c r="C1900" i="11"/>
  <c r="L1901" i="11"/>
  <c r="D1900" i="11"/>
  <c r="G1901" i="11" a="1"/>
  <c r="G1901" i="11" s="1"/>
  <c r="F1901" i="11"/>
  <c r="H1901" i="11" a="1"/>
  <c r="H1901" i="11" s="1"/>
  <c r="B1901" i="11" l="1"/>
  <c r="G1902" i="11" l="1" a="1"/>
  <c r="G1902" i="11" s="1"/>
  <c r="E1902" i="11"/>
  <c r="F1902" i="11"/>
  <c r="C1901" i="11"/>
  <c r="L1902" i="11"/>
  <c r="H1902" i="11" a="1"/>
  <c r="H1902" i="11" s="1"/>
  <c r="I1902" i="11"/>
  <c r="D1901" i="11"/>
  <c r="B1902" i="11" l="1"/>
  <c r="G1903" i="11" l="1" a="1"/>
  <c r="G1903" i="11" s="1"/>
  <c r="C1902" i="11"/>
  <c r="H1903" i="11" a="1"/>
  <c r="H1903" i="11" s="1"/>
  <c r="F1903" i="11"/>
  <c r="D1902" i="11"/>
  <c r="L1903" i="11"/>
  <c r="E1903" i="11"/>
  <c r="I1903" i="11"/>
  <c r="B1903" i="11" l="1"/>
  <c r="F1904" i="11" l="1"/>
  <c r="E1904" i="11"/>
  <c r="D1903" i="11"/>
  <c r="I1904" i="11"/>
  <c r="H1904" i="11" a="1"/>
  <c r="H1904" i="11" s="1"/>
  <c r="C1903" i="11"/>
  <c r="G1904" i="11" a="1"/>
  <c r="G1904" i="11" s="1"/>
  <c r="L1904" i="11"/>
  <c r="B1904" i="11" l="1"/>
  <c r="L1905" i="11" l="1"/>
  <c r="H1905" i="11" a="1"/>
  <c r="H1905" i="11" s="1"/>
  <c r="C1904" i="11"/>
  <c r="I1905" i="11"/>
  <c r="F1905" i="11"/>
  <c r="E1905" i="11"/>
  <c r="G1905" i="11" a="1"/>
  <c r="G1905" i="11" s="1"/>
  <c r="D1904" i="11"/>
  <c r="B1905" i="11" l="1"/>
  <c r="L1906" i="11" l="1"/>
  <c r="G1906" i="11" a="1"/>
  <c r="G1906" i="11" s="1"/>
  <c r="I1906" i="11"/>
  <c r="H1906" i="11" a="1"/>
  <c r="H1906" i="11" s="1"/>
  <c r="C1905" i="11"/>
  <c r="F1906" i="11"/>
  <c r="E1906" i="11"/>
  <c r="D1905" i="11"/>
  <c r="B1906" i="11" l="1"/>
  <c r="G1907" i="11" l="1" a="1"/>
  <c r="G1907" i="11" s="1"/>
  <c r="F1907" i="11"/>
  <c r="C1906" i="11"/>
  <c r="E1907" i="11"/>
  <c r="I1907" i="11"/>
  <c r="D1906" i="11"/>
  <c r="L1907" i="11"/>
  <c r="H1907" i="11" a="1"/>
  <c r="H1907" i="11" s="1"/>
  <c r="B1907" i="11" l="1"/>
  <c r="I1908" i="11" l="1"/>
  <c r="L1908" i="11"/>
  <c r="C1907" i="11"/>
  <c r="G1908" i="11" a="1"/>
  <c r="G1908" i="11" s="1"/>
  <c r="F1908" i="11"/>
  <c r="H1908" i="11" a="1"/>
  <c r="H1908" i="11" s="1"/>
  <c r="D1907" i="11"/>
  <c r="E1908" i="11"/>
  <c r="B1908" i="11" l="1"/>
  <c r="E1909" i="11" l="1"/>
  <c r="H1909" i="11" a="1"/>
  <c r="H1909" i="11" s="1"/>
  <c r="D1908" i="11"/>
  <c r="L1909" i="11"/>
  <c r="F1909" i="11"/>
  <c r="C1908" i="11"/>
  <c r="I1909" i="11"/>
  <c r="G1909" i="11" a="1"/>
  <c r="G1909" i="11" s="1"/>
  <c r="B1909" i="11" l="1"/>
  <c r="I1910" i="11" l="1"/>
  <c r="D1909" i="11"/>
  <c r="F1910" i="11"/>
  <c r="C1909" i="11"/>
  <c r="E1910" i="11"/>
  <c r="L1910" i="11"/>
  <c r="G1910" i="11" a="1"/>
  <c r="G1910" i="11" s="1"/>
  <c r="H1910" i="11" a="1"/>
  <c r="H1910" i="11" s="1"/>
  <c r="B1910" i="11" l="1"/>
  <c r="G1911" i="11" l="1" a="1"/>
  <c r="G1911" i="11" s="1"/>
  <c r="F1911" i="11"/>
  <c r="C1910" i="11"/>
  <c r="E1911" i="11"/>
  <c r="I1911" i="11"/>
  <c r="D1910" i="11"/>
  <c r="L1911" i="11"/>
  <c r="H1911" i="11" a="1"/>
  <c r="H1911" i="11" s="1"/>
  <c r="B1911" i="11" l="1"/>
  <c r="I1912" i="11" l="1"/>
  <c r="L1912" i="11"/>
  <c r="C1911" i="11"/>
  <c r="E1912" i="11"/>
  <c r="H1912" i="11" a="1"/>
  <c r="H1912" i="11" s="1"/>
  <c r="G1912" i="11" a="1"/>
  <c r="G1912" i="11" s="1"/>
  <c r="F1912" i="11"/>
  <c r="D1911" i="11"/>
  <c r="B1912" i="11" l="1"/>
  <c r="E1913" i="11" l="1"/>
  <c r="H1913" i="11" a="1"/>
  <c r="H1913" i="11" s="1"/>
  <c r="C1912" i="11"/>
  <c r="L1913" i="11"/>
  <c r="F1913" i="11"/>
  <c r="D1912" i="11"/>
  <c r="I1913" i="11"/>
  <c r="G1913" i="11" a="1"/>
  <c r="G1913" i="11" s="1"/>
  <c r="B1913" i="11" l="1"/>
  <c r="I1914" i="11" l="1"/>
  <c r="L1914" i="11"/>
  <c r="C1913" i="11"/>
  <c r="F1914" i="11"/>
  <c r="H1914" i="11" a="1"/>
  <c r="H1914" i="11" s="1"/>
  <c r="G1914" i="11" a="1"/>
  <c r="G1914" i="11" s="1"/>
  <c r="E1914" i="11"/>
  <c r="D1913" i="11"/>
  <c r="B1914" i="11" l="1"/>
  <c r="E1915" i="11" l="1"/>
  <c r="I1915" i="11"/>
  <c r="C1914" i="11"/>
  <c r="L1915" i="11"/>
  <c r="H1915" i="11" a="1"/>
  <c r="H1915" i="11" s="1"/>
  <c r="G1915" i="11" a="1"/>
  <c r="G1915" i="11" s="1"/>
  <c r="F1915" i="11"/>
  <c r="D1914" i="11"/>
  <c r="B1915" i="11" l="1"/>
  <c r="I1916" i="11" l="1"/>
  <c r="L1916" i="11"/>
  <c r="C1915" i="11"/>
  <c r="G1916" i="11" a="1"/>
  <c r="G1916" i="11" s="1"/>
  <c r="F1916" i="11"/>
  <c r="D1915" i="11"/>
  <c r="E1916" i="11"/>
  <c r="H1916" i="11" a="1"/>
  <c r="H1916" i="11" s="1"/>
  <c r="B1916" i="11" l="1"/>
  <c r="E1917" i="11" l="1"/>
  <c r="H1917" i="11" a="1"/>
  <c r="H1917" i="11" s="1"/>
  <c r="D1916" i="11"/>
  <c r="L1917" i="11"/>
  <c r="C1916" i="11"/>
  <c r="F1917" i="11"/>
  <c r="G1917" i="11" a="1"/>
  <c r="G1917" i="11" s="1"/>
  <c r="I1917" i="11"/>
  <c r="B1917" i="11" l="1"/>
  <c r="I1918" i="11" l="1"/>
  <c r="H1918" i="11" a="1"/>
  <c r="H1918" i="11" s="1"/>
  <c r="D1917" i="11"/>
  <c r="L1918" i="11"/>
  <c r="G1918" i="11" a="1"/>
  <c r="G1918" i="11" s="1"/>
  <c r="F1918" i="11"/>
  <c r="E1918" i="11"/>
  <c r="C1917" i="11"/>
  <c r="B1918" i="11" l="1"/>
  <c r="G1919" i="11" l="1" a="1"/>
  <c r="G1919" i="11" s="1"/>
  <c r="F1919" i="11"/>
  <c r="C1918" i="11"/>
  <c r="E1919" i="11"/>
  <c r="I1919" i="11"/>
  <c r="D1918" i="11"/>
  <c r="L1919" i="11"/>
  <c r="H1919" i="11" a="1"/>
  <c r="H1919" i="11" s="1"/>
  <c r="B1919" i="11" l="1"/>
  <c r="I1920" i="11" l="1"/>
  <c r="L1920" i="11"/>
  <c r="C1919" i="11"/>
  <c r="F1920" i="11"/>
  <c r="H1920" i="11" a="1"/>
  <c r="H1920" i="11" s="1"/>
  <c r="D1919" i="11"/>
  <c r="E1920" i="11"/>
  <c r="G1920" i="11" a="1"/>
  <c r="G1920" i="11" s="1"/>
  <c r="B1920" i="11" l="1"/>
  <c r="E1921" i="11" l="1"/>
  <c r="H1921" i="11" a="1"/>
  <c r="H1921" i="11" s="1"/>
  <c r="D1920" i="11"/>
  <c r="L1921" i="11"/>
  <c r="I1921" i="11"/>
  <c r="C1920" i="11"/>
  <c r="G1921" i="11" a="1"/>
  <c r="G1921" i="11" s="1"/>
  <c r="F1921" i="11"/>
  <c r="B1921" i="11" l="1"/>
  <c r="I1922" i="11" l="1"/>
  <c r="E1922" i="11"/>
  <c r="C1921" i="11"/>
  <c r="L1922" i="11"/>
  <c r="H1922" i="11" a="1"/>
  <c r="H1922" i="11" s="1"/>
  <c r="F1922" i="11"/>
  <c r="D1921" i="11"/>
  <c r="G1922" i="11" a="1"/>
  <c r="G1922" i="11" s="1"/>
  <c r="B1922" i="11" l="1"/>
  <c r="G1923" i="11" l="1" a="1"/>
  <c r="G1923" i="11" s="1"/>
  <c r="I1923" i="11"/>
  <c r="C1922" i="11"/>
  <c r="E1923" i="11"/>
  <c r="H1923" i="11" a="1"/>
  <c r="H1923" i="11" s="1"/>
  <c r="D1922" i="11"/>
  <c r="L1923" i="11"/>
  <c r="F1923" i="11"/>
  <c r="B1923" i="11" l="1"/>
  <c r="I1924" i="11" l="1"/>
  <c r="G1924" i="11" a="1"/>
  <c r="G1924" i="11" s="1"/>
  <c r="C1923" i="11"/>
  <c r="E1924" i="11"/>
  <c r="F1924" i="11"/>
  <c r="D1923" i="11"/>
  <c r="L1924" i="11"/>
  <c r="H1924" i="11" a="1"/>
  <c r="H1924" i="11" s="1"/>
  <c r="B1924" i="11" l="1"/>
  <c r="H1925" i="11" l="1" a="1"/>
  <c r="H1925" i="11" s="1"/>
  <c r="F1925" i="11"/>
  <c r="D1924" i="11"/>
  <c r="L1925" i="11"/>
  <c r="G1925" i="11" a="1"/>
  <c r="G1925" i="11" s="1"/>
  <c r="C1924" i="11"/>
  <c r="E1925" i="11"/>
  <c r="I1925" i="11"/>
  <c r="B1925" i="11" l="1"/>
  <c r="I1926" i="11" l="1"/>
  <c r="H1926" i="11" a="1"/>
  <c r="H1926" i="11" s="1"/>
  <c r="D1925" i="11"/>
  <c r="C1925" i="11"/>
  <c r="L1926" i="11"/>
  <c r="G1926" i="11" a="1"/>
  <c r="G1926" i="11" s="1"/>
  <c r="F1926" i="11"/>
  <c r="E1926" i="11"/>
  <c r="B1926" i="11" l="1"/>
  <c r="E1927" i="11" l="1"/>
  <c r="I1927" i="11"/>
  <c r="C1926" i="11"/>
  <c r="L1927" i="11"/>
  <c r="D1926" i="11"/>
  <c r="G1927" i="11" a="1"/>
  <c r="G1927" i="11" s="1"/>
  <c r="F1927" i="11"/>
  <c r="H1927" i="11" a="1"/>
  <c r="H1927" i="11" s="1"/>
  <c r="B1927" i="11" l="1"/>
  <c r="H1928" i="11" l="1" a="1"/>
  <c r="H1928" i="11" s="1"/>
  <c r="I1928" i="11"/>
  <c r="C1927" i="11"/>
  <c r="F1928" i="11"/>
  <c r="L1928" i="11"/>
  <c r="G1928" i="11" a="1"/>
  <c r="G1928" i="11" s="1"/>
  <c r="E1928" i="11"/>
  <c r="D1927" i="11"/>
  <c r="B1928" i="11" l="1"/>
  <c r="H1929" i="11" l="1" a="1"/>
  <c r="H1929" i="11" s="1"/>
  <c r="F1929" i="11"/>
  <c r="D1928" i="11"/>
  <c r="L1929" i="11"/>
  <c r="G1929" i="11" a="1"/>
  <c r="G1929" i="11" s="1"/>
  <c r="C1928" i="11"/>
  <c r="E1929" i="11"/>
  <c r="I1929" i="11"/>
  <c r="B1929" i="11" l="1"/>
  <c r="I1930" i="11" l="1"/>
  <c r="H1930" i="11" a="1"/>
  <c r="H1930" i="11" s="1"/>
  <c r="D1929" i="11"/>
  <c r="G1930" i="11" a="1"/>
  <c r="G1930" i="11" s="1"/>
  <c r="L1930" i="11"/>
  <c r="F1930" i="11"/>
  <c r="E1930" i="11"/>
  <c r="C1929" i="11"/>
  <c r="D14" i="2"/>
  <c r="B1930" i="11" l="1"/>
  <c r="D5" i="11"/>
  <c r="D7" i="11"/>
  <c r="D6" i="11"/>
  <c r="D8" i="11"/>
  <c r="E8" i="11" s="1"/>
  <c r="D15" i="2"/>
  <c r="D16" i="2" s="1"/>
  <c r="E1931" i="11" l="1"/>
  <c r="I1931" i="11"/>
  <c r="C1930" i="11"/>
  <c r="L1931" i="11"/>
  <c r="D1930" i="11"/>
  <c r="G1931" i="11" a="1"/>
  <c r="G1931" i="11" s="1"/>
  <c r="F1931" i="11"/>
  <c r="H1931" i="11" a="1"/>
  <c r="H1931" i="11" s="1"/>
  <c r="D18" i="2"/>
  <c r="D19" i="2" s="1"/>
  <c r="D20" i="2" s="1"/>
  <c r="D21" i="2" s="1"/>
  <c r="D22" i="2" s="1"/>
  <c r="D23" i="2" s="1"/>
  <c r="D24" i="2" s="1"/>
  <c r="D25" i="2" s="1"/>
  <c r="D26" i="2" s="1"/>
  <c r="D27" i="2" s="1"/>
  <c r="D28" i="2" s="1"/>
  <c r="D29" i="2" s="1"/>
  <c r="D30" i="2" s="1"/>
  <c r="D31" i="2" s="1"/>
  <c r="D32" i="2" s="1"/>
  <c r="D17" i="2"/>
  <c r="B1931" i="11" l="1"/>
  <c r="H1932" i="11" l="1" a="1"/>
  <c r="H1932" i="11" s="1"/>
  <c r="I1932" i="11"/>
  <c r="C1931" i="11"/>
  <c r="L1932" i="11"/>
  <c r="G1932" i="11" a="1"/>
  <c r="G1932" i="11" s="1"/>
  <c r="E1932" i="11"/>
  <c r="F1932" i="11"/>
  <c r="D1931" i="11"/>
  <c r="B1932" i="11" l="1"/>
  <c r="G1933" i="11" l="1" a="1"/>
  <c r="G1933" i="11" s="1"/>
  <c r="C1932" i="11"/>
  <c r="H1933" i="11" a="1"/>
  <c r="H1933" i="11" s="1"/>
  <c r="F1933" i="11"/>
  <c r="D1932" i="11"/>
  <c r="E1933" i="11"/>
  <c r="I1933" i="11"/>
  <c r="L1933" i="11"/>
  <c r="B1933" i="11" l="1"/>
  <c r="I1934" i="11" l="1"/>
  <c r="H1934" i="11" a="1"/>
  <c r="H1934" i="11" s="1"/>
  <c r="C1933" i="11"/>
  <c r="L1934" i="11"/>
  <c r="F1934" i="11"/>
  <c r="E1934" i="11"/>
  <c r="D1933" i="11"/>
  <c r="G1934" i="11" a="1"/>
  <c r="G1934" i="11" s="1"/>
  <c r="B1934" i="11" l="1"/>
  <c r="L1935" i="11" l="1"/>
  <c r="C1934" i="11"/>
  <c r="G1935" i="11" a="1"/>
  <c r="G1935" i="11" s="1"/>
  <c r="F1935" i="11"/>
  <c r="H1935" i="11" a="1"/>
  <c r="H1935" i="11" s="1"/>
  <c r="E1935" i="11"/>
  <c r="I1935" i="11"/>
  <c r="D1934" i="11"/>
  <c r="B1935" i="11" l="1"/>
  <c r="H1936" i="11" l="1" a="1"/>
  <c r="H1936" i="11" s="1"/>
  <c r="I1936" i="11"/>
  <c r="C1935" i="11"/>
  <c r="E1936" i="11"/>
  <c r="F1936" i="11"/>
  <c r="L1936" i="11"/>
  <c r="G1936" i="11" a="1"/>
  <c r="G1936" i="11" s="1"/>
  <c r="D1935" i="11"/>
  <c r="B1936" i="11" l="1"/>
  <c r="G1937" i="11" l="1" a="1"/>
  <c r="G1937" i="11" s="1"/>
  <c r="C1936" i="11"/>
  <c r="H1937" i="11" a="1"/>
  <c r="H1937" i="11" s="1"/>
  <c r="F1937" i="11"/>
  <c r="D1936" i="11"/>
  <c r="E1937" i="11"/>
  <c r="I1937" i="11"/>
  <c r="L1937" i="11"/>
  <c r="B1937" i="11" l="1"/>
  <c r="I1938" i="11" l="1"/>
  <c r="H1938" i="11" a="1"/>
  <c r="H1938" i="11" s="1"/>
  <c r="D1937" i="11"/>
  <c r="L1938" i="11"/>
  <c r="G1938" i="11" a="1"/>
  <c r="G1938" i="11" s="1"/>
  <c r="F1938" i="11"/>
  <c r="E1938" i="11"/>
  <c r="C1937" i="11"/>
  <c r="B1938" i="11" l="1"/>
  <c r="E1939" i="11" l="1"/>
  <c r="I1939" i="11"/>
  <c r="C1938" i="11"/>
  <c r="L1939" i="11"/>
  <c r="D1938" i="11"/>
  <c r="G1939" i="11" a="1"/>
  <c r="G1939" i="11" s="1"/>
  <c r="F1939" i="11"/>
  <c r="H1939" i="11" a="1"/>
  <c r="H1939" i="11" s="1"/>
  <c r="B1939" i="11" l="1"/>
  <c r="H1940" i="11" l="1" a="1"/>
  <c r="H1940" i="11" s="1"/>
  <c r="I1940" i="11"/>
  <c r="C1939" i="11"/>
  <c r="L1940" i="11"/>
  <c r="G1940" i="11" a="1"/>
  <c r="G1940" i="11" s="1"/>
  <c r="E1940" i="11"/>
  <c r="F1940" i="11"/>
  <c r="D1939" i="11"/>
  <c r="B1940" i="11" l="1"/>
  <c r="G1941" i="11" l="1" a="1"/>
  <c r="G1941" i="11" s="1"/>
  <c r="C1940" i="11"/>
  <c r="H1941" i="11" a="1"/>
  <c r="H1941" i="11" s="1"/>
  <c r="F1941" i="11"/>
  <c r="D1940" i="11"/>
  <c r="E1941" i="11"/>
  <c r="I1941" i="11"/>
  <c r="L1941" i="11"/>
  <c r="B1941" i="11" l="1"/>
  <c r="I1942" i="11" l="1"/>
  <c r="H1942" i="11" a="1"/>
  <c r="H1942" i="11" s="1"/>
  <c r="D1941" i="11"/>
  <c r="L1942" i="11"/>
  <c r="G1942" i="11" a="1"/>
  <c r="G1942" i="11" s="1"/>
  <c r="F1942" i="11"/>
  <c r="E1942" i="11"/>
  <c r="C1941" i="11"/>
  <c r="B1942" i="11" l="1"/>
  <c r="L1943" i="11" l="1"/>
  <c r="D1942" i="11"/>
  <c r="G1943" i="11" a="1"/>
  <c r="G1943" i="11" s="1"/>
  <c r="F1943" i="11"/>
  <c r="H1943" i="11" a="1"/>
  <c r="H1943" i="11" s="1"/>
  <c r="E1943" i="11"/>
  <c r="I1943" i="11"/>
  <c r="C1942" i="11"/>
  <c r="B1943" i="11" l="1"/>
  <c r="H1944" i="11" l="1" a="1"/>
  <c r="H1944" i="11" s="1"/>
  <c r="I1944" i="11"/>
  <c r="C1943" i="11"/>
  <c r="G1944" i="11" a="1"/>
  <c r="G1944" i="11" s="1"/>
  <c r="L1944" i="11"/>
  <c r="E1944" i="11"/>
  <c r="D1943" i="11"/>
  <c r="F1944" i="11"/>
  <c r="B1944" i="11" l="1"/>
  <c r="G1945" i="11" l="1" a="1"/>
  <c r="G1945" i="11" s="1"/>
  <c r="C1944" i="11"/>
  <c r="H1945" i="11" a="1"/>
  <c r="H1945" i="11" s="1"/>
  <c r="F1945" i="11"/>
  <c r="D1944" i="11"/>
  <c r="E1945" i="11"/>
  <c r="I1945" i="11"/>
  <c r="L1945" i="11"/>
  <c r="B1945" i="11" l="1"/>
  <c r="I1946" i="11" l="1"/>
  <c r="H1946" i="11" a="1"/>
  <c r="H1946" i="11" s="1"/>
  <c r="D1945" i="11"/>
  <c r="E1946" i="11"/>
  <c r="L1946" i="11"/>
  <c r="F1946" i="11"/>
  <c r="C1945" i="11"/>
  <c r="G1946" i="11" a="1"/>
  <c r="G1946" i="11" s="1"/>
  <c r="B1946" i="11" l="1"/>
  <c r="E1947" i="11" l="1"/>
  <c r="I1947" i="11"/>
  <c r="D1946" i="11"/>
  <c r="L1947" i="11"/>
  <c r="C1946" i="11"/>
  <c r="F1947" i="11"/>
  <c r="H1947" i="11" a="1"/>
  <c r="H1947" i="11" s="1"/>
  <c r="G1947" i="11" a="1"/>
  <c r="G1947" i="11" s="1"/>
  <c r="B1947" i="11" l="1"/>
  <c r="H1948" i="11" l="1" a="1"/>
  <c r="H1948" i="11" s="1"/>
  <c r="I1948" i="11"/>
  <c r="D1947" i="11"/>
  <c r="L1948" i="11"/>
  <c r="G1948" i="11" a="1"/>
  <c r="G1948" i="11" s="1"/>
  <c r="E1948" i="11"/>
  <c r="C1947" i="11"/>
  <c r="F1948" i="11"/>
  <c r="B1948" i="11" l="1"/>
  <c r="H1949" i="11" l="1" a="1"/>
  <c r="H1949" i="11" s="1"/>
  <c r="F1949" i="11"/>
  <c r="C1948" i="11"/>
  <c r="E1949" i="11"/>
  <c r="I1949" i="11"/>
  <c r="L1949" i="11"/>
  <c r="G1949" i="11" a="1"/>
  <c r="G1949" i="11" s="1"/>
  <c r="D1948" i="11"/>
  <c r="B1949" i="11" l="1"/>
  <c r="I1950" i="11" l="1"/>
  <c r="H1950" i="11" a="1"/>
  <c r="H1950" i="11" s="1"/>
  <c r="D1949" i="11"/>
  <c r="L1950" i="11"/>
  <c r="E1950" i="11"/>
  <c r="C1949" i="11"/>
  <c r="G1950" i="11" a="1"/>
  <c r="G1950" i="11" s="1"/>
  <c r="F1950" i="11"/>
  <c r="B1950" i="11" l="1"/>
  <c r="E1951" i="11" l="1"/>
  <c r="I1951" i="11"/>
  <c r="C1950" i="11"/>
  <c r="L1951" i="11"/>
  <c r="D1950" i="11"/>
  <c r="F1951" i="11"/>
  <c r="H1951" i="11" a="1"/>
  <c r="H1951" i="11" s="1"/>
  <c r="G1951" i="11" a="1"/>
  <c r="G1951" i="11" s="1"/>
  <c r="B1951" i="11" l="1"/>
  <c r="H1952" i="11" l="1" a="1"/>
  <c r="H1952" i="11" s="1"/>
  <c r="I1952" i="11"/>
  <c r="C1951" i="11"/>
  <c r="L1952" i="11"/>
  <c r="E1952" i="11"/>
  <c r="F1952" i="11"/>
  <c r="D1951" i="11"/>
  <c r="G1952" i="11" a="1"/>
  <c r="G1952" i="11" s="1"/>
  <c r="B1952" i="11" l="1"/>
  <c r="H1953" i="11" l="1" a="1"/>
  <c r="H1953" i="11" s="1"/>
  <c r="F1953" i="11"/>
  <c r="D1952" i="11"/>
  <c r="E1953" i="11"/>
  <c r="I1953" i="11"/>
  <c r="L1953" i="11"/>
  <c r="G1953" i="11" a="1"/>
  <c r="G1953" i="11" s="1"/>
  <c r="C1952" i="11"/>
  <c r="B1953" i="11" l="1"/>
  <c r="I1954" i="11" l="1"/>
  <c r="H1954" i="11" a="1"/>
  <c r="H1954" i="11" s="1"/>
  <c r="D1953" i="11"/>
  <c r="L1954" i="11"/>
  <c r="F1954" i="11"/>
  <c r="C1953" i="11"/>
  <c r="E1954" i="11"/>
  <c r="G1954" i="11" a="1"/>
  <c r="G1954" i="11" s="1"/>
  <c r="B1954" i="11" l="1"/>
  <c r="E1955" i="11" l="1"/>
  <c r="I1955" i="11"/>
  <c r="C1954" i="11"/>
  <c r="L1955" i="11"/>
  <c r="D1954" i="11"/>
  <c r="F1955" i="11"/>
  <c r="H1955" i="11" a="1"/>
  <c r="H1955" i="11" s="1"/>
  <c r="G1955" i="11" a="1"/>
  <c r="G1955" i="11" s="1"/>
  <c r="B1955" i="11" l="1"/>
  <c r="H1956" i="11" l="1" a="1"/>
  <c r="H1956" i="11" s="1"/>
  <c r="I1956" i="11"/>
  <c r="C1955" i="11"/>
  <c r="L1956" i="11"/>
  <c r="E1956" i="11"/>
  <c r="F1956" i="11"/>
  <c r="D1955" i="11"/>
  <c r="G1956" i="11" a="1"/>
  <c r="G1956" i="11" s="1"/>
  <c r="B1956" i="11" l="1"/>
  <c r="G1957" i="11" l="1" a="1"/>
  <c r="G1957" i="11" s="1"/>
  <c r="C1956" i="11"/>
  <c r="H1957" i="11" a="1"/>
  <c r="H1957" i="11" s="1"/>
  <c r="F1957" i="11"/>
  <c r="D1956" i="11"/>
  <c r="E1957" i="11"/>
  <c r="I1957" i="11"/>
  <c r="L1957" i="11"/>
  <c r="B1957" i="11" l="1"/>
  <c r="I1958" i="11" l="1"/>
  <c r="H1958" i="11" a="1"/>
  <c r="H1958" i="11" s="1"/>
  <c r="D1957" i="11"/>
  <c r="L1958" i="11"/>
  <c r="G1958" i="11" a="1"/>
  <c r="G1958" i="11" s="1"/>
  <c r="F1958" i="11"/>
  <c r="E1958" i="11"/>
  <c r="C1957" i="11"/>
  <c r="B1958" i="11" l="1"/>
  <c r="E1959" i="11" l="1"/>
  <c r="I1959" i="11"/>
  <c r="D1958" i="11"/>
  <c r="L1959" i="11"/>
  <c r="C1958" i="11"/>
  <c r="G1959" i="11" a="1"/>
  <c r="G1959" i="11" s="1"/>
  <c r="F1959" i="11"/>
  <c r="H1959" i="11" a="1"/>
  <c r="H1959" i="11" s="1"/>
  <c r="B1959" i="11" l="1"/>
  <c r="H1960" i="11" l="1" a="1"/>
  <c r="H1960" i="11" s="1"/>
  <c r="I1960" i="11"/>
  <c r="D1959" i="11"/>
  <c r="G1960" i="11" a="1"/>
  <c r="G1960" i="11" s="1"/>
  <c r="F1960" i="11"/>
  <c r="L1960" i="11"/>
  <c r="E1960" i="11"/>
  <c r="C1959" i="11"/>
  <c r="B1960" i="11" l="1"/>
  <c r="G1961" i="11" l="1" a="1"/>
  <c r="G1961" i="11" s="1"/>
  <c r="C1960" i="11"/>
  <c r="H1961" i="11" a="1"/>
  <c r="H1961" i="11" s="1"/>
  <c r="F1961" i="11"/>
  <c r="D1960" i="11"/>
  <c r="E1961" i="11"/>
  <c r="I1961" i="11"/>
  <c r="L1961" i="11"/>
  <c r="B1961" i="11" l="1"/>
  <c r="I1962" i="11" l="1"/>
  <c r="H1962" i="11" a="1"/>
  <c r="H1962" i="11" s="1"/>
  <c r="D1961" i="11"/>
  <c r="G1962" i="11" a="1"/>
  <c r="G1962" i="11" s="1"/>
  <c r="F1962" i="11"/>
  <c r="E1962" i="11"/>
  <c r="L1962" i="11"/>
  <c r="C1961" i="11"/>
  <c r="B1962" i="11" l="1"/>
  <c r="E1963" i="11" l="1"/>
  <c r="I1963" i="11"/>
  <c r="D1962" i="11"/>
  <c r="L1963" i="11"/>
  <c r="C1962" i="11"/>
  <c r="G1963" i="11" a="1"/>
  <c r="G1963" i="11" s="1"/>
  <c r="F1963" i="11"/>
  <c r="H1963" i="11" a="1"/>
  <c r="H1963" i="11" s="1"/>
  <c r="B1963" i="11" l="1"/>
  <c r="H1964" i="11" l="1" a="1"/>
  <c r="H1964" i="11" s="1"/>
  <c r="I1964" i="11"/>
  <c r="D1963" i="11"/>
  <c r="G1964" i="11" a="1"/>
  <c r="G1964" i="11" s="1"/>
  <c r="E1964" i="11"/>
  <c r="F1964" i="11"/>
  <c r="C1963" i="11"/>
  <c r="L1964" i="11"/>
  <c r="B1964" i="11" l="1"/>
  <c r="G1965" i="11" l="1" a="1"/>
  <c r="G1965" i="11" s="1"/>
  <c r="D1964" i="11"/>
  <c r="H1965" i="11" a="1"/>
  <c r="H1965" i="11" s="1"/>
  <c r="F1965" i="11"/>
  <c r="C1964" i="11"/>
  <c r="E1965" i="11"/>
  <c r="I1965" i="11"/>
  <c r="L1965" i="11"/>
  <c r="B1965" i="11" l="1"/>
  <c r="I1966" i="11" l="1"/>
  <c r="H1966" i="11" a="1"/>
  <c r="H1966" i="11" s="1"/>
  <c r="C1965" i="11"/>
  <c r="L1966" i="11"/>
  <c r="G1966" i="11" a="1"/>
  <c r="G1966" i="11" s="1"/>
  <c r="F1966" i="11"/>
  <c r="E1966" i="11"/>
  <c r="D1965" i="11"/>
  <c r="B1966" i="11" l="1"/>
  <c r="E1967" i="11" l="1"/>
  <c r="I1967" i="11"/>
  <c r="D1966" i="11"/>
  <c r="L1967" i="11"/>
  <c r="C1966" i="11"/>
  <c r="G1967" i="11" a="1"/>
  <c r="G1967" i="11" s="1"/>
  <c r="F1967" i="11"/>
  <c r="H1967" i="11" a="1"/>
  <c r="H1967" i="11" s="1"/>
  <c r="B1967" i="11" l="1"/>
  <c r="H1968" i="11" l="1" a="1"/>
  <c r="H1968" i="11" s="1"/>
  <c r="I1968" i="11"/>
  <c r="D1967" i="11"/>
  <c r="L1968" i="11"/>
  <c r="E1968" i="11"/>
  <c r="F1968" i="11"/>
  <c r="C1967" i="11"/>
  <c r="G1968" i="11" a="1"/>
  <c r="G1968" i="11" s="1"/>
  <c r="B1968" i="11" l="1"/>
  <c r="H1969" i="11" l="1" a="1"/>
  <c r="H1969" i="11" s="1"/>
  <c r="F1969" i="11"/>
  <c r="D1968" i="11"/>
  <c r="E1969" i="11"/>
  <c r="I1969" i="11"/>
  <c r="L1969" i="11"/>
  <c r="G1969" i="11" a="1"/>
  <c r="G1969" i="11" s="1"/>
  <c r="C1968" i="11"/>
  <c r="B1969" i="11" l="1"/>
  <c r="I1970" i="11" l="1"/>
  <c r="H1970" i="11" a="1"/>
  <c r="H1970" i="11" s="1"/>
  <c r="C1969" i="11"/>
  <c r="F1970" i="11"/>
  <c r="E1970" i="11"/>
  <c r="L1970" i="11"/>
  <c r="G1970" i="11" a="1"/>
  <c r="G1970" i="11" s="1"/>
  <c r="D1969" i="11"/>
  <c r="B1970" i="11" l="1"/>
  <c r="E1971" i="11" l="1"/>
  <c r="I1971" i="11"/>
  <c r="C1970" i="11"/>
  <c r="L1971" i="11"/>
  <c r="D1970" i="11"/>
  <c r="G1971" i="11" a="1"/>
  <c r="G1971" i="11" s="1"/>
  <c r="F1971" i="11"/>
  <c r="H1971" i="11" a="1"/>
  <c r="H1971" i="11" s="1"/>
  <c r="B1971" i="11" l="1"/>
  <c r="H1972" i="11" l="1" a="1"/>
  <c r="H1972" i="11" s="1"/>
  <c r="I1972" i="11"/>
  <c r="C1971" i="11"/>
  <c r="E1972" i="11"/>
  <c r="F1972" i="11"/>
  <c r="L1972" i="11"/>
  <c r="G1972" i="11" a="1"/>
  <c r="G1972" i="11" s="1"/>
  <c r="D1971" i="11"/>
  <c r="B1972" i="11" l="1"/>
  <c r="H1973" i="11" l="1" a="1"/>
  <c r="H1973" i="11" s="1"/>
  <c r="F1973" i="11"/>
  <c r="C1972" i="11"/>
  <c r="E1973" i="11"/>
  <c r="I1973" i="11"/>
  <c r="L1973" i="11"/>
  <c r="G1973" i="11" a="1"/>
  <c r="G1973" i="11" s="1"/>
  <c r="D1972" i="11"/>
  <c r="B1973" i="11" l="1"/>
  <c r="I1974" i="11" l="1"/>
  <c r="H1974" i="11" a="1"/>
  <c r="H1974" i="11" s="1"/>
  <c r="D1973" i="11"/>
  <c r="E1974" i="11"/>
  <c r="L1974" i="11"/>
  <c r="F1974" i="11"/>
  <c r="C1973" i="11"/>
  <c r="G1974" i="11" a="1"/>
  <c r="G1974" i="11" s="1"/>
  <c r="B1974" i="11" l="1"/>
  <c r="L1975" i="11" l="1"/>
  <c r="D1974" i="11"/>
  <c r="G1975" i="11" a="1"/>
  <c r="G1975" i="11" s="1"/>
  <c r="F1975" i="11"/>
  <c r="H1975" i="11" a="1"/>
  <c r="H1975" i="11" s="1"/>
  <c r="E1975" i="11"/>
  <c r="I1975" i="11"/>
  <c r="C1974" i="11"/>
  <c r="B1975" i="11" l="1"/>
  <c r="L1976" i="11" l="1"/>
  <c r="G1976" i="11" a="1"/>
  <c r="G1976" i="11" s="1"/>
  <c r="H1976" i="11" a="1"/>
  <c r="H1976" i="11" s="1"/>
  <c r="I1976" i="11"/>
  <c r="C1975" i="11"/>
  <c r="E1976" i="11"/>
  <c r="F1976" i="11"/>
  <c r="D1975" i="11"/>
  <c r="B1976" i="11" l="1"/>
  <c r="G1977" i="11" l="1" a="1"/>
  <c r="G1977" i="11" s="1"/>
  <c r="C1976" i="11"/>
  <c r="H1977" i="11" a="1"/>
  <c r="H1977" i="11" s="1"/>
  <c r="F1977" i="11"/>
  <c r="D1976" i="11"/>
  <c r="E1977" i="11"/>
  <c r="I1977" i="11"/>
  <c r="L1977" i="11"/>
  <c r="B1977" i="11" l="1"/>
  <c r="G1978" i="11" l="1" a="1"/>
  <c r="G1978" i="11" s="1"/>
  <c r="F1978" i="11"/>
  <c r="E1978" i="11"/>
  <c r="D1977" i="11"/>
  <c r="I1978" i="11"/>
  <c r="H1978" i="11" a="1"/>
  <c r="H1978" i="11" s="1"/>
  <c r="C1977" i="11"/>
  <c r="L1978" i="11"/>
  <c r="B1978" i="11" l="1"/>
  <c r="G1979" i="11" l="1" a="1"/>
  <c r="G1979" i="11" s="1"/>
  <c r="F1979" i="11"/>
  <c r="H1979" i="11" a="1"/>
  <c r="H1979" i="11" s="1"/>
  <c r="E1979" i="11"/>
  <c r="I1979" i="11"/>
  <c r="L1979" i="11"/>
  <c r="D1978" i="11"/>
  <c r="C1978" i="11"/>
  <c r="B1979" i="11" l="1"/>
  <c r="E1980" i="11" l="1"/>
  <c r="F1980" i="11"/>
  <c r="D1979" i="11"/>
  <c r="I1980" i="11"/>
  <c r="H1980" i="11" a="1"/>
  <c r="H1980" i="11" s="1"/>
  <c r="C1979" i="11"/>
  <c r="L1980" i="11"/>
  <c r="G1980" i="11" a="1"/>
  <c r="G1980" i="11" s="1"/>
  <c r="B1980" i="11" l="1"/>
  <c r="L1981" i="11" l="1"/>
  <c r="G1981" i="11" a="1"/>
  <c r="G1981" i="11" s="1"/>
  <c r="C1980" i="11"/>
  <c r="H1981" i="11" a="1"/>
  <c r="H1981" i="11" s="1"/>
  <c r="F1981" i="11"/>
  <c r="D1980" i="11"/>
  <c r="E1981" i="11"/>
  <c r="I1981" i="11"/>
  <c r="B1981" i="11" l="1"/>
  <c r="G1982" i="11" l="1" a="1"/>
  <c r="G1982" i="11" s="1"/>
  <c r="F1982" i="11"/>
  <c r="E1982" i="11"/>
  <c r="C1981" i="11"/>
  <c r="H1982" i="11" a="1"/>
  <c r="H1982" i="11" s="1"/>
  <c r="I1982" i="11"/>
  <c r="D1981" i="11"/>
  <c r="L1982" i="11"/>
  <c r="B1982" i="11" l="1"/>
  <c r="E1983" i="11" l="1"/>
  <c r="I1983" i="11"/>
  <c r="C1982" i="11"/>
  <c r="L1983" i="11"/>
  <c r="D1982" i="11"/>
  <c r="G1983" i="11" a="1"/>
  <c r="G1983" i="11" s="1"/>
  <c r="F1983" i="11"/>
  <c r="H1983" i="11" a="1"/>
  <c r="H1983" i="11" s="1"/>
  <c r="B1983" i="11" l="1"/>
  <c r="E1984" i="11" l="1"/>
  <c r="F1984" i="11"/>
  <c r="D1983" i="11"/>
  <c r="H1984" i="11" a="1"/>
  <c r="H1984" i="11" s="1"/>
  <c r="I1984" i="11"/>
  <c r="C1983" i="11"/>
  <c r="L1984" i="11"/>
  <c r="G1984" i="11" a="1"/>
  <c r="G1984" i="11" s="1"/>
  <c r="B1984" i="11" l="1"/>
  <c r="E1985" i="11" l="1"/>
  <c r="I1985" i="11"/>
  <c r="L1985" i="11"/>
  <c r="G1985" i="11" a="1"/>
  <c r="G1985" i="11" s="1"/>
  <c r="C1984" i="11"/>
  <c r="H1985" i="11" a="1"/>
  <c r="H1985" i="11" s="1"/>
  <c r="F1985" i="11"/>
  <c r="D1984" i="11"/>
  <c r="B1985" i="11" l="1"/>
  <c r="G1986" i="11" l="1" a="1"/>
  <c r="G1986" i="11" s="1"/>
  <c r="F1986" i="11"/>
  <c r="E1986" i="11"/>
  <c r="D1985" i="11"/>
  <c r="I1986" i="11"/>
  <c r="H1986" i="11" a="1"/>
  <c r="H1986" i="11" s="1"/>
  <c r="C1985" i="11"/>
  <c r="L1986" i="11"/>
  <c r="B1986" i="11" l="1"/>
  <c r="G1987" i="11" l="1" a="1"/>
  <c r="G1987" i="11" s="1"/>
  <c r="F1987" i="11"/>
  <c r="H1987" i="11" a="1"/>
  <c r="H1987" i="11" s="1"/>
  <c r="I1987" i="11"/>
  <c r="C1986" i="11"/>
  <c r="E1987" i="11"/>
  <c r="L1987" i="11"/>
  <c r="D1986" i="11"/>
  <c r="B1987" i="11" l="1"/>
  <c r="E1988" i="11" l="1"/>
  <c r="F1988" i="11"/>
  <c r="C1987" i="11"/>
  <c r="L1988" i="11"/>
  <c r="G1988" i="11" a="1"/>
  <c r="G1988" i="11" s="1"/>
  <c r="H1988" i="11" a="1"/>
  <c r="H1988" i="11" s="1"/>
  <c r="I1988" i="11"/>
  <c r="D1987" i="11"/>
  <c r="B1988" i="11" l="1"/>
  <c r="E1989" i="11" l="1"/>
  <c r="I1989" i="11"/>
  <c r="L1989" i="11"/>
  <c r="G1989" i="11" a="1"/>
  <c r="G1989" i="11" s="1"/>
  <c r="D1988" i="11"/>
  <c r="H1989" i="11" a="1"/>
  <c r="H1989" i="11" s="1"/>
  <c r="F1989" i="11"/>
  <c r="C1988" i="11"/>
  <c r="B1989" i="11" l="1"/>
  <c r="G1990" i="11" l="1" a="1"/>
  <c r="G1990" i="11" s="1"/>
  <c r="F1990" i="11"/>
  <c r="E1990" i="11"/>
  <c r="C1989" i="11"/>
  <c r="I1990" i="11"/>
  <c r="D1989" i="11"/>
  <c r="H1990" i="11" a="1"/>
  <c r="H1990" i="11" s="1"/>
  <c r="L1990" i="11"/>
  <c r="B1990" i="11" l="1"/>
  <c r="G1991" i="11" l="1" a="1"/>
  <c r="G1991" i="11" s="1"/>
  <c r="F1991" i="11"/>
  <c r="H1991" i="11" a="1"/>
  <c r="H1991" i="11" s="1"/>
  <c r="E1991" i="11"/>
  <c r="I1991" i="11"/>
  <c r="C1990" i="11"/>
  <c r="L1991" i="11"/>
  <c r="D1990" i="11"/>
  <c r="B1991" i="11" l="1"/>
  <c r="E1992" i="11" l="1"/>
  <c r="F1992" i="11"/>
  <c r="D1991" i="11"/>
  <c r="I1992" i="11"/>
  <c r="C1991" i="11"/>
  <c r="H1992" i="11" a="1"/>
  <c r="H1992" i="11" s="1"/>
  <c r="L1992" i="11"/>
  <c r="G1992" i="11" a="1"/>
  <c r="G1992" i="11" s="1"/>
  <c r="B1992" i="11" l="1"/>
  <c r="E1993" i="11" l="1"/>
  <c r="I1993" i="11"/>
  <c r="L1993" i="11"/>
  <c r="G1993" i="11" a="1"/>
  <c r="G1993" i="11" s="1"/>
  <c r="D1992" i="11"/>
  <c r="H1993" i="11" a="1"/>
  <c r="H1993" i="11" s="1"/>
  <c r="F1993" i="11"/>
  <c r="C1992" i="11"/>
  <c r="B1993" i="11" l="1"/>
  <c r="G1994" i="11" l="1" a="1"/>
  <c r="G1994" i="11" s="1"/>
  <c r="F1994" i="11"/>
  <c r="E1994" i="11"/>
  <c r="D1993" i="11"/>
  <c r="L1994" i="11"/>
  <c r="I1994" i="11"/>
  <c r="H1994" i="11" a="1"/>
  <c r="H1994" i="11" s="1"/>
  <c r="C1993" i="11"/>
  <c r="B1994" i="11" l="1"/>
  <c r="G1995" i="11" l="1" a="1"/>
  <c r="G1995" i="11" s="1"/>
  <c r="F1995" i="11"/>
  <c r="H1995" i="11" a="1"/>
  <c r="H1995" i="11" s="1"/>
  <c r="E1995" i="11"/>
  <c r="I1995" i="11"/>
  <c r="C1994" i="11"/>
  <c r="L1995" i="11"/>
  <c r="D1994" i="11"/>
  <c r="B1995" i="11" l="1"/>
  <c r="E1996" i="11" l="1"/>
  <c r="F1996" i="11"/>
  <c r="D1995" i="11"/>
  <c r="C1995" i="11"/>
  <c r="H1996" i="11" a="1"/>
  <c r="H1996" i="11" s="1"/>
  <c r="I1996" i="11"/>
  <c r="L1996" i="11"/>
  <c r="G1996" i="11" a="1"/>
  <c r="G1996" i="11" s="1"/>
  <c r="B1996" i="11" l="1"/>
  <c r="E1997" i="11" l="1"/>
  <c r="I1997" i="11"/>
  <c r="L1997" i="11"/>
  <c r="G1997" i="11" a="1"/>
  <c r="G1997" i="11" s="1"/>
  <c r="C1996" i="11"/>
  <c r="H1997" i="11" a="1"/>
  <c r="H1997" i="11" s="1"/>
  <c r="F1997" i="11"/>
  <c r="D1996" i="11"/>
  <c r="B1997" i="11" l="1"/>
  <c r="G1998" i="11" l="1" a="1"/>
  <c r="G1998" i="11" s="1"/>
  <c r="F1998" i="11"/>
  <c r="E1998" i="11"/>
  <c r="D1997" i="11"/>
  <c r="C1997" i="11"/>
  <c r="I1998" i="11"/>
  <c r="H1998" i="11" a="1"/>
  <c r="H1998" i="11" s="1"/>
  <c r="L1998" i="11"/>
  <c r="B1998" i="11" l="1"/>
  <c r="F1999" i="11" l="1"/>
  <c r="H1999" i="11" a="1"/>
  <c r="H1999" i="11" s="1"/>
  <c r="E1999" i="11"/>
  <c r="I1999" i="11"/>
  <c r="C1998" i="11"/>
  <c r="L1999" i="11"/>
  <c r="D1998" i="11"/>
  <c r="G1999" i="11" a="1"/>
  <c r="G1999" i="11" s="1"/>
  <c r="B1999" i="11" l="1"/>
  <c r="G2000" i="11" l="1" a="1"/>
  <c r="G2000" i="11" s="1"/>
  <c r="E2000" i="11"/>
  <c r="F2000" i="11"/>
  <c r="C1999" i="11"/>
  <c r="I2000" i="11"/>
  <c r="D1999" i="11"/>
  <c r="H2000" i="11" a="1"/>
  <c r="H2000" i="11" s="1"/>
  <c r="L2000" i="11"/>
  <c r="B2000" i="11" l="1"/>
  <c r="G2001" i="11" l="1" a="1"/>
  <c r="G2001" i="11" s="1"/>
  <c r="C2000" i="11"/>
  <c r="H2001" i="11" a="1"/>
  <c r="H2001" i="11" s="1"/>
  <c r="F2001" i="11"/>
  <c r="D2000" i="11"/>
  <c r="E2001" i="11"/>
  <c r="I2001" i="11"/>
  <c r="L2001" i="11"/>
  <c r="B2001" i="11" l="1"/>
  <c r="F2002" i="11" l="1"/>
  <c r="E2002" i="11"/>
  <c r="D2001" i="11"/>
  <c r="I2002" i="11"/>
  <c r="C2001" i="11"/>
  <c r="H2002" i="11" a="1"/>
  <c r="H2002" i="11" s="1"/>
  <c r="L2002" i="11"/>
  <c r="G2002" i="11" a="1"/>
  <c r="G2002" i="11" s="1"/>
  <c r="B2002" i="11" l="1"/>
  <c r="E2003" i="11" l="1"/>
  <c r="I2003" i="11"/>
  <c r="C2002" i="11"/>
  <c r="L2003" i="11"/>
  <c r="D2002" i="11"/>
  <c r="G2003" i="11" a="1"/>
  <c r="G2003" i="11" s="1"/>
  <c r="F2003" i="11"/>
  <c r="H2003" i="11" a="1"/>
  <c r="H2003" i="11" s="1"/>
  <c r="B2003" i="11" l="1"/>
  <c r="G2004" i="11" l="1" a="1"/>
  <c r="G2004" i="11" s="1"/>
  <c r="E2004" i="11"/>
  <c r="F2004" i="11"/>
  <c r="C2003" i="11"/>
  <c r="H2004" i="11" a="1"/>
  <c r="H2004" i="11" s="1"/>
  <c r="I2004" i="11"/>
  <c r="D2003" i="11"/>
  <c r="L2004" i="11"/>
  <c r="B2004" i="11" l="1"/>
  <c r="E2005" i="11" l="1"/>
  <c r="I2005" i="11"/>
  <c r="L2005" i="11"/>
  <c r="C2004" i="11"/>
  <c r="G2005" i="11" a="1"/>
  <c r="G2005" i="11" s="1"/>
  <c r="H2005" i="11" a="1"/>
  <c r="H2005" i="11" s="1"/>
  <c r="F2005" i="11"/>
  <c r="D2004" i="11"/>
  <c r="B2005" i="11" l="1"/>
  <c r="G2006" i="11" l="1" a="1"/>
  <c r="G2006" i="11" s="1"/>
  <c r="F2006" i="11"/>
  <c r="E2006" i="11"/>
  <c r="D2005" i="11"/>
  <c r="C2005" i="11"/>
  <c r="I2006" i="11"/>
  <c r="H2006" i="11" a="1"/>
  <c r="H2006" i="11" s="1"/>
  <c r="L2006" i="11"/>
  <c r="B2006" i="11" l="1"/>
  <c r="G2007" i="11" l="1" a="1"/>
  <c r="G2007" i="11" s="1"/>
  <c r="F2007" i="11"/>
  <c r="H2007" i="11" a="1"/>
  <c r="H2007" i="11" s="1"/>
  <c r="E2007" i="11"/>
  <c r="I2007" i="11"/>
  <c r="C2006" i="11"/>
  <c r="L2007" i="11"/>
  <c r="D2006" i="11"/>
  <c r="B2007" i="11" l="1"/>
  <c r="G2008" i="11" l="1" a="1"/>
  <c r="G2008" i="11" s="1"/>
  <c r="E2008" i="11"/>
  <c r="F2008" i="11"/>
  <c r="D2007" i="11"/>
  <c r="L2008" i="11"/>
  <c r="H2008" i="11" a="1"/>
  <c r="H2008" i="11" s="1"/>
  <c r="I2008" i="11"/>
  <c r="C2007" i="11"/>
  <c r="B2008" i="11" l="1"/>
  <c r="L2009" i="11" l="1"/>
  <c r="G2009" i="11" a="1"/>
  <c r="G2009" i="11" s="1"/>
  <c r="C2008" i="11"/>
  <c r="H2009" i="11" a="1"/>
  <c r="H2009" i="11" s="1"/>
  <c r="F2009" i="11"/>
  <c r="D2008" i="11"/>
  <c r="E2009" i="11"/>
  <c r="I2009" i="11"/>
  <c r="B2009" i="11" l="1"/>
  <c r="G2010" i="11" l="1" a="1"/>
  <c r="G2010" i="11" s="1"/>
  <c r="F2010" i="11"/>
  <c r="E2010" i="11"/>
  <c r="D2009" i="11"/>
  <c r="C2009" i="11"/>
  <c r="I2010" i="11"/>
  <c r="H2010" i="11" a="1"/>
  <c r="H2010" i="11" s="1"/>
  <c r="L2010" i="11"/>
  <c r="B2010" i="11" l="1"/>
  <c r="E2011" i="11" l="1"/>
  <c r="I2011" i="11"/>
  <c r="C2010" i="11"/>
  <c r="L2011" i="11"/>
  <c r="D2010" i="11"/>
  <c r="G2011" i="11" a="1"/>
  <c r="G2011" i="11" s="1"/>
  <c r="F2011" i="11"/>
  <c r="H2011" i="11" a="1"/>
  <c r="H2011" i="11" s="1"/>
  <c r="B2011" i="11" l="1"/>
  <c r="G2012" i="11" l="1" a="1"/>
  <c r="G2012" i="11" s="1"/>
  <c r="E2012" i="11"/>
  <c r="F2012" i="11"/>
  <c r="C2011" i="11"/>
  <c r="D2011" i="11"/>
  <c r="H2012" i="11" a="1"/>
  <c r="H2012" i="11" s="1"/>
  <c r="I2012" i="11"/>
  <c r="L2012" i="11"/>
  <c r="B2012" i="11" l="1"/>
  <c r="G2013" i="11" l="1" a="1"/>
  <c r="G2013" i="11" s="1"/>
  <c r="C2012" i="11"/>
  <c r="H2013" i="11" a="1"/>
  <c r="H2013" i="11" s="1"/>
  <c r="F2013" i="11"/>
  <c r="D2012" i="11"/>
  <c r="E2013" i="11"/>
  <c r="I2013" i="11"/>
  <c r="L2013" i="11"/>
  <c r="B2013" i="11" l="1"/>
  <c r="G2014" i="11" l="1" a="1"/>
  <c r="G2014" i="11" s="1"/>
  <c r="F2014" i="11"/>
  <c r="E2014" i="11"/>
  <c r="D2013" i="11"/>
  <c r="C2013" i="11"/>
  <c r="I2014" i="11"/>
  <c r="H2014" i="11" a="1"/>
  <c r="H2014" i="11" s="1"/>
  <c r="L2014" i="11"/>
  <c r="B2014" i="11" l="1"/>
  <c r="G2015" i="11" l="1" a="1"/>
  <c r="G2015" i="11" s="1"/>
  <c r="F2015" i="11"/>
  <c r="H2015" i="11" a="1"/>
  <c r="H2015" i="11" s="1"/>
  <c r="E2015" i="11"/>
  <c r="I2015" i="11"/>
  <c r="C2014" i="11"/>
  <c r="L2015" i="11"/>
  <c r="D2014" i="11"/>
  <c r="B2015" i="11" l="1"/>
  <c r="E2016" i="11" l="1"/>
  <c r="F2016" i="11"/>
  <c r="C2015" i="11"/>
  <c r="H2016" i="11" a="1"/>
  <c r="H2016" i="11" s="1"/>
  <c r="D2015" i="11"/>
  <c r="I2016" i="11"/>
  <c r="L2016" i="11"/>
  <c r="G2016" i="11" a="1"/>
  <c r="G2016" i="11" s="1"/>
  <c r="B2016" i="11" l="1"/>
  <c r="E2017" i="11" l="1"/>
  <c r="I2017" i="11"/>
  <c r="L2017" i="11"/>
  <c r="C2016" i="11"/>
  <c r="G2017" i="11" a="1"/>
  <c r="G2017" i="11" s="1"/>
  <c r="H2017" i="11" a="1"/>
  <c r="H2017" i="11" s="1"/>
  <c r="F2017" i="11"/>
  <c r="D2016" i="11"/>
  <c r="B2017" i="11" l="1"/>
  <c r="G2018" i="11" l="1" a="1"/>
  <c r="G2018" i="11" s="1"/>
  <c r="F2018" i="11"/>
  <c r="E2018" i="11"/>
  <c r="C2017" i="11"/>
  <c r="D2017" i="11"/>
  <c r="I2018" i="11"/>
  <c r="H2018" i="11" a="1"/>
  <c r="H2018" i="11" s="1"/>
  <c r="L2018" i="11"/>
  <c r="B2018" i="11" l="1"/>
  <c r="E2019" i="11" l="1"/>
  <c r="I2019" i="11"/>
  <c r="C2018" i="11"/>
  <c r="L2019" i="11"/>
  <c r="D2018" i="11"/>
  <c r="G2019" i="11" a="1"/>
  <c r="G2019" i="11" s="1"/>
  <c r="F2019" i="11"/>
  <c r="H2019" i="11" a="1"/>
  <c r="H2019" i="11" s="1"/>
  <c r="B2019" i="11" l="1"/>
  <c r="G2020" i="11" l="1" a="1"/>
  <c r="G2020" i="11" s="1"/>
  <c r="E2020" i="11"/>
  <c r="F2020" i="11"/>
  <c r="D2019" i="11"/>
  <c r="L2020" i="11"/>
  <c r="H2020" i="11" a="1"/>
  <c r="H2020" i="11" s="1"/>
  <c r="I2020" i="11"/>
  <c r="C2019" i="11"/>
  <c r="B2020" i="11" l="1"/>
  <c r="G2021" i="11" l="1" a="1"/>
  <c r="G2021" i="11" s="1"/>
  <c r="D2020" i="11"/>
  <c r="H2021" i="11" a="1"/>
  <c r="H2021" i="11" s="1"/>
  <c r="F2021" i="11"/>
  <c r="C2020" i="11"/>
  <c r="E2021" i="11"/>
  <c r="I2021" i="11"/>
  <c r="L2021" i="11"/>
  <c r="B2021" i="11" l="1"/>
  <c r="F2022" i="11" l="1"/>
  <c r="E2022" i="11"/>
  <c r="C2021" i="11"/>
  <c r="D2021" i="11"/>
  <c r="I2022" i="11"/>
  <c r="H2022" i="11" a="1"/>
  <c r="H2022" i="11" s="1"/>
  <c r="L2022" i="11"/>
  <c r="G2022" i="11" a="1"/>
  <c r="G2022" i="11" s="1"/>
  <c r="B2022" i="11" l="1"/>
  <c r="E2023" i="11" l="1"/>
  <c r="I2023" i="11"/>
  <c r="D2022" i="11"/>
  <c r="L2023" i="11"/>
  <c r="C2022" i="11"/>
  <c r="G2023" i="11" a="1"/>
  <c r="G2023" i="11" s="1"/>
  <c r="F2023" i="11"/>
  <c r="H2023" i="11" a="1"/>
  <c r="H2023" i="11" s="1"/>
  <c r="B2023" i="11" l="1"/>
  <c r="G2024" i="11" l="1" a="1"/>
  <c r="G2024" i="11" s="1"/>
  <c r="E2024" i="11"/>
  <c r="F2024" i="11"/>
  <c r="C2023" i="11"/>
  <c r="L2024" i="11"/>
  <c r="H2024" i="11" a="1"/>
  <c r="H2024" i="11" s="1"/>
  <c r="I2024" i="11"/>
  <c r="D2023" i="11"/>
  <c r="B2024" i="11" l="1"/>
  <c r="G2025" i="11" l="1" a="1"/>
  <c r="G2025" i="11" s="1"/>
  <c r="C2024" i="11"/>
  <c r="H2025" i="11" a="1"/>
  <c r="H2025" i="11" s="1"/>
  <c r="F2025" i="11"/>
  <c r="D2024" i="11"/>
  <c r="E2025" i="11"/>
  <c r="I2025" i="11"/>
  <c r="L2025" i="11"/>
  <c r="B2025" i="11" l="1"/>
  <c r="G2026" i="11" l="1" a="1"/>
  <c r="G2026" i="11" s="1"/>
  <c r="F2026" i="11"/>
  <c r="E2026" i="11"/>
  <c r="D2025" i="11"/>
  <c r="H2026" i="11" a="1"/>
  <c r="H2026" i="11" s="1"/>
  <c r="I2026" i="11"/>
  <c r="C2025" i="11"/>
  <c r="L2026" i="11"/>
  <c r="B2026" i="11" l="1"/>
  <c r="E2027" i="11" l="1"/>
  <c r="I2027" i="11"/>
  <c r="D2026" i="11"/>
  <c r="L2027" i="11"/>
  <c r="C2026" i="11"/>
  <c r="G2027" i="11" a="1"/>
  <c r="G2027" i="11" s="1"/>
  <c r="F2027" i="11"/>
  <c r="H2027" i="11" a="1"/>
  <c r="H2027" i="11" s="1"/>
  <c r="B2027" i="11" l="1"/>
  <c r="E2028" i="11" l="1"/>
  <c r="F2028" i="11"/>
  <c r="D2027" i="11"/>
  <c r="L2028" i="11"/>
  <c r="G2028" i="11" a="1"/>
  <c r="G2028" i="11" s="1"/>
  <c r="H2028" i="11" a="1"/>
  <c r="H2028" i="11" s="1"/>
  <c r="I2028" i="11"/>
  <c r="C2027" i="11"/>
  <c r="B2028" i="11" l="1"/>
  <c r="E2029" i="11" l="1"/>
  <c r="I2029" i="11"/>
  <c r="L2029" i="11"/>
  <c r="G2029" i="11" a="1"/>
  <c r="G2029" i="11" s="1"/>
  <c r="C2028" i="11"/>
  <c r="H2029" i="11" a="1"/>
  <c r="H2029" i="11" s="1"/>
  <c r="F2029" i="11"/>
  <c r="D2028" i="11"/>
  <c r="B2029" i="11" l="1"/>
  <c r="G2030" i="11" l="1" a="1"/>
  <c r="G2030" i="11" s="1"/>
  <c r="F2030" i="11"/>
  <c r="E2030" i="11"/>
  <c r="D2029" i="11"/>
  <c r="H2030" i="11" a="1"/>
  <c r="H2030" i="11" s="1"/>
  <c r="I2030" i="11"/>
  <c r="C2029" i="11"/>
  <c r="L2030" i="11"/>
  <c r="B2030" i="11" l="1"/>
  <c r="G2031" i="11" l="1" a="1"/>
  <c r="G2031" i="11" s="1"/>
  <c r="F2031" i="11"/>
  <c r="H2031" i="11" a="1"/>
  <c r="H2031" i="11" s="1"/>
  <c r="E2031" i="11"/>
  <c r="I2031" i="11"/>
  <c r="D2030" i="11"/>
  <c r="L2031" i="11"/>
  <c r="C2030" i="11"/>
  <c r="B2031" i="11" l="1"/>
  <c r="G2032" i="11" l="1" a="1"/>
  <c r="G2032" i="11" s="1"/>
  <c r="E2032" i="11"/>
  <c r="F2032" i="11"/>
  <c r="C2031" i="11"/>
  <c r="I2032" i="11"/>
  <c r="D2031" i="11"/>
  <c r="H2032" i="11" a="1"/>
  <c r="H2032" i="11" s="1"/>
  <c r="L2032" i="11"/>
  <c r="B2032" i="11" l="1"/>
  <c r="L2033" i="11" l="1"/>
  <c r="H2033" i="11" a="1"/>
  <c r="H2033" i="11" s="1"/>
  <c r="F2033" i="11"/>
  <c r="D2032" i="11"/>
  <c r="E2033" i="11"/>
  <c r="I2033" i="11"/>
  <c r="G2033" i="11" a="1"/>
  <c r="G2033" i="11" s="1"/>
  <c r="C2032" i="11"/>
  <c r="B2033" i="11" l="1"/>
  <c r="G2034" i="11" l="1" a="1"/>
  <c r="G2034" i="11" s="1"/>
  <c r="F2034" i="11"/>
  <c r="E2034" i="11"/>
  <c r="D2033" i="11"/>
  <c r="H2034" i="11" a="1"/>
  <c r="H2034" i="11" s="1"/>
  <c r="C2033" i="11"/>
  <c r="I2034" i="11"/>
  <c r="L2034" i="11"/>
  <c r="B2034" i="11" l="1"/>
  <c r="G2035" i="11" l="1" a="1"/>
  <c r="G2035" i="11" s="1"/>
  <c r="F2035" i="11"/>
  <c r="H2035" i="11" a="1"/>
  <c r="H2035" i="11" s="1"/>
  <c r="E2035" i="11"/>
  <c r="I2035" i="11"/>
  <c r="C2034" i="11"/>
  <c r="L2035" i="11"/>
  <c r="D2034" i="11"/>
  <c r="B2035" i="11" l="1"/>
  <c r="E2036" i="11" l="1"/>
  <c r="F2036" i="11"/>
  <c r="D2035" i="11"/>
  <c r="I2036" i="11"/>
  <c r="C2035" i="11"/>
  <c r="H2036" i="11" a="1"/>
  <c r="H2036" i="11" s="1"/>
  <c r="L2036" i="11"/>
  <c r="G2036" i="11" a="1"/>
  <c r="G2036" i="11" s="1"/>
  <c r="B2036" i="11" l="1"/>
  <c r="E2037" i="11" l="1"/>
  <c r="I2037" i="11"/>
  <c r="L2037" i="11"/>
  <c r="G2037" i="11" a="1"/>
  <c r="G2037" i="11" s="1"/>
  <c r="D2036" i="11"/>
  <c r="H2037" i="11" a="1"/>
  <c r="H2037" i="11" s="1"/>
  <c r="F2037" i="11"/>
  <c r="C2036" i="11"/>
  <c r="B2037" i="11" l="1"/>
  <c r="G2038" i="11" l="1" a="1"/>
  <c r="G2038" i="11" s="1"/>
  <c r="L2038" i="11"/>
  <c r="F2038" i="11"/>
  <c r="E2038" i="11"/>
  <c r="C2037" i="11"/>
  <c r="H2038" i="11" a="1"/>
  <c r="H2038" i="11" s="1"/>
  <c r="I2038" i="11"/>
  <c r="D2037" i="11"/>
  <c r="B2038" i="11" l="1"/>
  <c r="G2039" i="11" l="1" a="1"/>
  <c r="G2039" i="11" s="1"/>
  <c r="F2039" i="11"/>
  <c r="H2039" i="11" a="1"/>
  <c r="H2039" i="11" s="1"/>
  <c r="E2039" i="11"/>
  <c r="I2039" i="11"/>
  <c r="C2038" i="11"/>
  <c r="L2039" i="11"/>
  <c r="D2038" i="11"/>
  <c r="B2039" i="11" l="1"/>
  <c r="G2040" i="11" l="1" a="1"/>
  <c r="G2040" i="11" s="1"/>
  <c r="E2040" i="11"/>
  <c r="F2040" i="11"/>
  <c r="C2039" i="11"/>
  <c r="D2039" i="11"/>
  <c r="H2040" i="11" a="1"/>
  <c r="H2040" i="11" s="1"/>
  <c r="I2040" i="11"/>
  <c r="L2040" i="11"/>
  <c r="B2040" i="11" l="1"/>
  <c r="E2041" i="11" l="1"/>
  <c r="I2041" i="11"/>
  <c r="L2041" i="11"/>
  <c r="G2041" i="11" a="1"/>
  <c r="G2041" i="11" s="1"/>
  <c r="C2040" i="11"/>
  <c r="H2041" i="11" a="1"/>
  <c r="H2041" i="11" s="1"/>
  <c r="F2041" i="11"/>
  <c r="D2040" i="11"/>
  <c r="B2041" i="11" l="1"/>
  <c r="F2042" i="11" l="1"/>
  <c r="E2042" i="11"/>
  <c r="D2041" i="11"/>
  <c r="I2042" i="11"/>
  <c r="H2042" i="11" a="1"/>
  <c r="H2042" i="11" s="1"/>
  <c r="C2041" i="11"/>
  <c r="L2042" i="11"/>
  <c r="G2042" i="11" a="1"/>
  <c r="G2042" i="11" s="1"/>
  <c r="B2042" i="11" l="1"/>
  <c r="G2043" i="11" l="1" a="1"/>
  <c r="G2043" i="11" s="1"/>
  <c r="F2043" i="11"/>
  <c r="H2043" i="11" a="1"/>
  <c r="H2043" i="11" s="1"/>
  <c r="E2043" i="11"/>
  <c r="I2043" i="11"/>
  <c r="D2042" i="11"/>
  <c r="L2043" i="11"/>
  <c r="C2042" i="11"/>
  <c r="B2043" i="11" l="1"/>
  <c r="G2044" i="11" l="1" a="1"/>
  <c r="G2044" i="11" s="1"/>
  <c r="E2044" i="11"/>
  <c r="F2044" i="11"/>
  <c r="D2043" i="11"/>
  <c r="L2044" i="11"/>
  <c r="H2044" i="11" a="1"/>
  <c r="H2044" i="11" s="1"/>
  <c r="I2044" i="11"/>
  <c r="C2043" i="11"/>
  <c r="B2044" i="11" l="1"/>
  <c r="L2045" i="11" l="1"/>
  <c r="G2045" i="11" a="1"/>
  <c r="G2045" i="11" s="1"/>
  <c r="C2044" i="11"/>
  <c r="H2045" i="11" a="1"/>
  <c r="H2045" i="11" s="1"/>
  <c r="F2045" i="11"/>
  <c r="D2044" i="11"/>
  <c r="E2045" i="11"/>
  <c r="I2045" i="11"/>
  <c r="B2045" i="11" l="1"/>
  <c r="G2046" i="11" l="1" a="1"/>
  <c r="G2046" i="11" s="1"/>
  <c r="F2046" i="11"/>
  <c r="E2046" i="11"/>
  <c r="C2045" i="11"/>
  <c r="L2046" i="11"/>
  <c r="I2046" i="11"/>
  <c r="H2046" i="11" a="1"/>
  <c r="H2046" i="11" s="1"/>
  <c r="D2045" i="11"/>
  <c r="B2046" i="11" l="1"/>
  <c r="G2047" i="11" l="1" a="1"/>
  <c r="G2047" i="11" s="1"/>
  <c r="F2047" i="11"/>
  <c r="H2047" i="11" a="1"/>
  <c r="H2047" i="11" s="1"/>
  <c r="E2047" i="11"/>
  <c r="I2047" i="11"/>
  <c r="C2046" i="11"/>
  <c r="L2047" i="11"/>
  <c r="D2046" i="11"/>
  <c r="B2047" i="11" l="1"/>
  <c r="L2048" i="11" l="1"/>
  <c r="G2048" i="11" a="1"/>
  <c r="G2048" i="11" s="1"/>
  <c r="E2048" i="11"/>
  <c r="F2048" i="11"/>
  <c r="C2047" i="11"/>
  <c r="H2048" i="11" a="1"/>
  <c r="H2048" i="11" s="1"/>
  <c r="I2048" i="11"/>
  <c r="D2047" i="11"/>
  <c r="B2048" i="11" l="1"/>
  <c r="E2049" i="11" l="1"/>
  <c r="I2049" i="11"/>
  <c r="L2049" i="11"/>
  <c r="G2049" i="11" a="1"/>
  <c r="G2049" i="11" s="1"/>
  <c r="C2048" i="11"/>
  <c r="H2049" i="11" a="1"/>
  <c r="H2049" i="11" s="1"/>
  <c r="F2049" i="11"/>
  <c r="D2048" i="11"/>
  <c r="B2049" i="11" l="1"/>
  <c r="G2050" i="11" l="1" a="1"/>
  <c r="G2050" i="11" s="1"/>
  <c r="F2050" i="11"/>
  <c r="E2050" i="11"/>
  <c r="D2049" i="11"/>
  <c r="L2050" i="11"/>
  <c r="I2050" i="11"/>
  <c r="H2050" i="11" a="1"/>
  <c r="H2050" i="11" s="1"/>
  <c r="C2049" i="11"/>
  <c r="B2050" i="11" l="1"/>
  <c r="G2051" i="11" l="1" a="1"/>
  <c r="G2051" i="11" s="1"/>
  <c r="L2051" i="11"/>
  <c r="C2050" i="11"/>
  <c r="F2051" i="11"/>
  <c r="H2051" i="11" a="1"/>
  <c r="H2051" i="11" s="1"/>
  <c r="E2051" i="11"/>
  <c r="I2051" i="11"/>
  <c r="D2050" i="11"/>
  <c r="B2051" i="11" l="1"/>
  <c r="E2052" i="11" l="1"/>
  <c r="F2052" i="11"/>
  <c r="D2051" i="11"/>
  <c r="H2052" i="11" a="1"/>
  <c r="H2052" i="11" s="1"/>
  <c r="I2052" i="11"/>
  <c r="C2051" i="11"/>
  <c r="L2052" i="11"/>
  <c r="G2052" i="11" a="1"/>
  <c r="G2052" i="11" s="1"/>
  <c r="B2052" i="11" l="1"/>
  <c r="L2053" i="11" l="1"/>
  <c r="G2053" i="11" a="1"/>
  <c r="G2053" i="11" s="1"/>
  <c r="D2052" i="11"/>
  <c r="H2053" i="11" a="1"/>
  <c r="H2053" i="11" s="1"/>
  <c r="F2053" i="11"/>
  <c r="C2052" i="11"/>
  <c r="E2053" i="11"/>
  <c r="I2053" i="11"/>
  <c r="B2053" i="11" l="1"/>
  <c r="F2054" i="11" l="1"/>
  <c r="E2054" i="11"/>
  <c r="D2053" i="11"/>
  <c r="L2054" i="11"/>
  <c r="G2054" i="11" a="1"/>
  <c r="G2054" i="11" s="1"/>
  <c r="I2054" i="11"/>
  <c r="H2054" i="11" a="1"/>
  <c r="H2054" i="11" s="1"/>
  <c r="C2053" i="11"/>
  <c r="B2054" i="11" l="1"/>
  <c r="F2055" i="11" l="1"/>
  <c r="H2055" i="11" a="1"/>
  <c r="H2055" i="11" s="1"/>
  <c r="E2055" i="11"/>
  <c r="I2055" i="11"/>
  <c r="C2054" i="11"/>
  <c r="L2055" i="11"/>
  <c r="D2054" i="11"/>
  <c r="G2055" i="11" a="1"/>
  <c r="G2055" i="11" s="1"/>
  <c r="B2055" i="11" l="1"/>
  <c r="G2056" i="11" l="1" a="1"/>
  <c r="G2056" i="11" s="1"/>
  <c r="E2056" i="11"/>
  <c r="F2056" i="11"/>
  <c r="C2055" i="11"/>
  <c r="I2056" i="11"/>
  <c r="H2056" i="11" a="1"/>
  <c r="H2056" i="11" s="1"/>
  <c r="D2055" i="11"/>
  <c r="L2056" i="11"/>
  <c r="B2056" i="11" l="1"/>
  <c r="G2057" i="11" l="1" a="1"/>
  <c r="G2057" i="11" s="1"/>
  <c r="C2056" i="11"/>
  <c r="H2057" i="11" a="1"/>
  <c r="H2057" i="11" s="1"/>
  <c r="F2057" i="11"/>
  <c r="D2056" i="11"/>
  <c r="E2057" i="11"/>
  <c r="I2057" i="11"/>
  <c r="L2057" i="11"/>
  <c r="B2057" i="11" l="1"/>
  <c r="G2058" i="11" l="1" a="1"/>
  <c r="G2058" i="11" s="1"/>
  <c r="F2058" i="11"/>
  <c r="E2058" i="11"/>
  <c r="C2057" i="11"/>
  <c r="L2058" i="11"/>
  <c r="I2058" i="11"/>
  <c r="H2058" i="11" a="1"/>
  <c r="H2058" i="11" s="1"/>
  <c r="D2057" i="11"/>
  <c r="B2058" i="11" l="1"/>
  <c r="G2059" i="11" l="1" a="1"/>
  <c r="G2059" i="11" s="1"/>
  <c r="F2059" i="11"/>
  <c r="H2059" i="11" a="1"/>
  <c r="H2059" i="11" s="1"/>
  <c r="L2059" i="11"/>
  <c r="C2058" i="11"/>
  <c r="E2059" i="11"/>
  <c r="I2059" i="11"/>
  <c r="D2058" i="11"/>
  <c r="B2059" i="11" l="1"/>
  <c r="E2060" i="11" l="1"/>
  <c r="F2060" i="11"/>
  <c r="C2059" i="11"/>
  <c r="H2060" i="11" a="1"/>
  <c r="H2060" i="11" s="1"/>
  <c r="I2060" i="11"/>
  <c r="D2059" i="11"/>
  <c r="L2060" i="11"/>
  <c r="G2060" i="11" a="1"/>
  <c r="G2060" i="11" s="1"/>
  <c r="B2060" i="11" l="1"/>
  <c r="E2061" i="11" l="1"/>
  <c r="I2061" i="11"/>
  <c r="L2061" i="11"/>
  <c r="G2061" i="11" a="1"/>
  <c r="G2061" i="11" s="1"/>
  <c r="C2060" i="11"/>
  <c r="H2061" i="11" a="1"/>
  <c r="H2061" i="11" s="1"/>
  <c r="F2061" i="11"/>
  <c r="D2060" i="11"/>
  <c r="B2061" i="11" l="1"/>
  <c r="G2062" i="11" l="1" a="1"/>
  <c r="G2062" i="11" s="1"/>
  <c r="F2062" i="11"/>
  <c r="E2062" i="11"/>
  <c r="D2061" i="11"/>
  <c r="I2062" i="11"/>
  <c r="H2062" i="11" a="1"/>
  <c r="H2062" i="11" s="1"/>
  <c r="C2061" i="11"/>
  <c r="L2062" i="11"/>
  <c r="B2062" i="11" l="1"/>
  <c r="G2063" i="11" l="1" a="1"/>
  <c r="G2063" i="11" s="1"/>
  <c r="F2063" i="11"/>
  <c r="H2063" i="11" a="1"/>
  <c r="H2063" i="11" s="1"/>
  <c r="E2063" i="11"/>
  <c r="I2063" i="11"/>
  <c r="C2062" i="11"/>
  <c r="L2063" i="11"/>
  <c r="D2062" i="11"/>
  <c r="B2063" i="11" l="1"/>
  <c r="G2064" i="11" l="1" a="1"/>
  <c r="G2064" i="11" s="1"/>
  <c r="E2064" i="11"/>
  <c r="F2064" i="11"/>
  <c r="C2063" i="11"/>
  <c r="H2064" i="11" a="1"/>
  <c r="H2064" i="11" s="1"/>
  <c r="I2064" i="11"/>
  <c r="D2063" i="11"/>
  <c r="L2064" i="11"/>
  <c r="B2064" i="11" l="1"/>
  <c r="E2065" i="11" l="1"/>
  <c r="I2065" i="11"/>
  <c r="L2065" i="11"/>
  <c r="G2065" i="11" a="1"/>
  <c r="G2065" i="11" s="1"/>
  <c r="C2064" i="11"/>
  <c r="H2065" i="11" a="1"/>
  <c r="H2065" i="11" s="1"/>
  <c r="F2065" i="11"/>
  <c r="D2064" i="11"/>
  <c r="B2065" i="11" l="1"/>
  <c r="F2066" i="11" l="1"/>
  <c r="E2066" i="11"/>
  <c r="D2065" i="11"/>
  <c r="L2066" i="11"/>
  <c r="G2066" i="11" a="1"/>
  <c r="G2066" i="11" s="1"/>
  <c r="I2066" i="11"/>
  <c r="H2066" i="11" a="1"/>
  <c r="H2066" i="11" s="1"/>
  <c r="C2065" i="11"/>
  <c r="B2066" i="11" l="1"/>
  <c r="G2067" i="11" l="1" a="1"/>
  <c r="G2067" i="11" s="1"/>
  <c r="F2067" i="11"/>
  <c r="H2067" i="11" a="1"/>
  <c r="H2067" i="11" s="1"/>
  <c r="E2067" i="11"/>
  <c r="I2067" i="11"/>
  <c r="C2066" i="11"/>
  <c r="L2067" i="11"/>
  <c r="D2066" i="11"/>
  <c r="B2067" i="11" l="1"/>
  <c r="G2068" i="11" l="1" a="1"/>
  <c r="G2068" i="11" s="1"/>
  <c r="E2068" i="11"/>
  <c r="F2068" i="11"/>
  <c r="C2067" i="11"/>
  <c r="H2068" i="11" a="1"/>
  <c r="H2068" i="11" s="1"/>
  <c r="I2068" i="11"/>
  <c r="D2067" i="11"/>
  <c r="L2068" i="11"/>
  <c r="B2068" i="11" l="1"/>
  <c r="G2069" i="11" l="1" a="1"/>
  <c r="G2069" i="11" s="1"/>
  <c r="D2068" i="11"/>
  <c r="H2069" i="11" a="1"/>
  <c r="H2069" i="11" s="1"/>
  <c r="F2069" i="11"/>
  <c r="C2068" i="11"/>
  <c r="E2069" i="11"/>
  <c r="I2069" i="11"/>
  <c r="L2069" i="11"/>
  <c r="B2069" i="11" l="1"/>
  <c r="G2070" i="11" l="1" a="1"/>
  <c r="G2070" i="11" s="1"/>
  <c r="F2070" i="11"/>
  <c r="E2070" i="11"/>
  <c r="D2069" i="11"/>
  <c r="I2070" i="11"/>
  <c r="H2070" i="11" a="1"/>
  <c r="H2070" i="11" s="1"/>
  <c r="C2069" i="11"/>
  <c r="L2070" i="11"/>
  <c r="B2070" i="11" l="1"/>
  <c r="G2071" i="11" l="1" a="1"/>
  <c r="G2071" i="11" s="1"/>
  <c r="F2071" i="11"/>
  <c r="H2071" i="11" a="1"/>
  <c r="H2071" i="11" s="1"/>
  <c r="E2071" i="11"/>
  <c r="I2071" i="11"/>
  <c r="C2070" i="11"/>
  <c r="L2071" i="11"/>
  <c r="D2070" i="11"/>
  <c r="B2071" i="11" l="1"/>
  <c r="G2072" i="11" l="1" a="1"/>
  <c r="G2072" i="11" s="1"/>
  <c r="E2072" i="11"/>
  <c r="F2072" i="11"/>
  <c r="D2071" i="11"/>
  <c r="I2072" i="11"/>
  <c r="H2072" i="11" a="1"/>
  <c r="H2072" i="11" s="1"/>
  <c r="C2071" i="11"/>
  <c r="L2072" i="11"/>
  <c r="B2072" i="11" l="1"/>
  <c r="E2073" i="11" l="1"/>
  <c r="I2073" i="11"/>
  <c r="L2073" i="11"/>
  <c r="G2073" i="11" a="1"/>
  <c r="G2073" i="11" s="1"/>
  <c r="D2072" i="11"/>
  <c r="H2073" i="11" a="1"/>
  <c r="H2073" i="11" s="1"/>
  <c r="F2073" i="11"/>
  <c r="C2072" i="11"/>
  <c r="B2073" i="11" l="1"/>
  <c r="G2074" i="11" l="1" a="1"/>
  <c r="G2074" i="11" s="1"/>
  <c r="I2074" i="11"/>
  <c r="H2074" i="11" a="1"/>
  <c r="H2074" i="11" s="1"/>
  <c r="D2073" i="11"/>
  <c r="F2074" i="11"/>
  <c r="E2074" i="11"/>
  <c r="C2073" i="11"/>
  <c r="L2074" i="11"/>
  <c r="B2074" i="11" l="1"/>
  <c r="G2075" i="11" l="1" a="1"/>
  <c r="G2075" i="11" s="1"/>
  <c r="F2075" i="11"/>
  <c r="H2075" i="11" a="1"/>
  <c r="H2075" i="11" s="1"/>
  <c r="E2075" i="11"/>
  <c r="I2075" i="11"/>
  <c r="C2074" i="11"/>
  <c r="L2075" i="11"/>
  <c r="D2074" i="11"/>
  <c r="B2075" i="11" l="1"/>
  <c r="G2076" i="11" l="1" a="1"/>
  <c r="G2076" i="11" s="1"/>
  <c r="H2076" i="11" a="1"/>
  <c r="H2076" i="11" s="1"/>
  <c r="I2076" i="11"/>
  <c r="C2075" i="11"/>
  <c r="L2076" i="11"/>
  <c r="E2076" i="11"/>
  <c r="F2076" i="11"/>
  <c r="D2075" i="11"/>
  <c r="B2076" i="11" l="1"/>
  <c r="G2077" i="11" l="1" a="1"/>
  <c r="G2077" i="11" s="1"/>
  <c r="D2076" i="11"/>
  <c r="H2077" i="11" a="1"/>
  <c r="H2077" i="11" s="1"/>
  <c r="F2077" i="11"/>
  <c r="C2076" i="11"/>
  <c r="E2077" i="11"/>
  <c r="I2077" i="11"/>
  <c r="L2077" i="11"/>
  <c r="B2077" i="11" l="1"/>
  <c r="G2078" i="11" l="1" a="1"/>
  <c r="G2078" i="11" s="1"/>
  <c r="F2078" i="11"/>
  <c r="E2078" i="11"/>
  <c r="D2077" i="11"/>
  <c r="I2078" i="11"/>
  <c r="H2078" i="11" a="1"/>
  <c r="H2078" i="11" s="1"/>
  <c r="C2077" i="11"/>
  <c r="L2078" i="11"/>
  <c r="B2078" i="11" l="1"/>
  <c r="G2079" i="11" l="1" a="1"/>
  <c r="G2079" i="11" s="1"/>
  <c r="F2079" i="11"/>
  <c r="H2079" i="11" a="1"/>
  <c r="H2079" i="11" s="1"/>
  <c r="E2079" i="11"/>
  <c r="I2079" i="11"/>
  <c r="D2078" i="11"/>
  <c r="L2079" i="11"/>
  <c r="C2078" i="11"/>
  <c r="B2079" i="11" l="1"/>
  <c r="G2080" i="11" l="1" a="1"/>
  <c r="G2080" i="11" s="1"/>
  <c r="E2080" i="11"/>
  <c r="F2080" i="11"/>
  <c r="C2079" i="11"/>
  <c r="L2080" i="11"/>
  <c r="H2080" i="11" a="1"/>
  <c r="H2080" i="11" s="1"/>
  <c r="I2080" i="11"/>
  <c r="D2079" i="11"/>
  <c r="B2080" i="11" l="1"/>
  <c r="E2081" i="11" l="1"/>
  <c r="I2081" i="11"/>
  <c r="L2081" i="11"/>
  <c r="G2081" i="11" a="1"/>
  <c r="G2081" i="11" s="1"/>
  <c r="C2080" i="11"/>
  <c r="H2081" i="11" a="1"/>
  <c r="H2081" i="11" s="1"/>
  <c r="F2081" i="11"/>
  <c r="D2080" i="11"/>
  <c r="B2081" i="11" l="1"/>
  <c r="G2082" i="11" l="1" a="1"/>
  <c r="G2082" i="11" s="1"/>
  <c r="F2082" i="11"/>
  <c r="E2082" i="11"/>
  <c r="D2081" i="11"/>
  <c r="I2082" i="11"/>
  <c r="H2082" i="11" a="1"/>
  <c r="H2082" i="11" s="1"/>
  <c r="C2081" i="11"/>
  <c r="L2082" i="11"/>
  <c r="B2082" i="11" l="1"/>
  <c r="E2083" i="11" l="1"/>
  <c r="I2083" i="11"/>
  <c r="C2082" i="11"/>
  <c r="L2083" i="11"/>
  <c r="D2082" i="11"/>
  <c r="G2083" i="11" a="1"/>
  <c r="G2083" i="11" s="1"/>
  <c r="F2083" i="11"/>
  <c r="H2083" i="11" a="1"/>
  <c r="H2083" i="11" s="1"/>
  <c r="B2083" i="11" l="1"/>
  <c r="G2084" i="11" l="1" a="1"/>
  <c r="G2084" i="11" s="1"/>
  <c r="E2084" i="11"/>
  <c r="F2084" i="11"/>
  <c r="D2083" i="11"/>
  <c r="H2084" i="11" a="1"/>
  <c r="H2084" i="11" s="1"/>
  <c r="I2084" i="11"/>
  <c r="C2083" i="11"/>
  <c r="L2084" i="11"/>
  <c r="B2084" i="11" l="1"/>
  <c r="E2085" i="11" l="1"/>
  <c r="I2085" i="11"/>
  <c r="L2085" i="11"/>
  <c r="G2085" i="11" a="1"/>
  <c r="G2085" i="11" s="1"/>
  <c r="D2084" i="11"/>
  <c r="H2085" i="11" a="1"/>
  <c r="H2085" i="11" s="1"/>
  <c r="F2085" i="11"/>
  <c r="C2084" i="11"/>
  <c r="B2085" i="11" l="1"/>
  <c r="G2086" i="11" l="1" a="1"/>
  <c r="G2086" i="11" s="1"/>
  <c r="F2086" i="11"/>
  <c r="E2086" i="11"/>
  <c r="C2085" i="11"/>
  <c r="I2086" i="11"/>
  <c r="H2086" i="11" a="1"/>
  <c r="H2086" i="11" s="1"/>
  <c r="D2085" i="11"/>
  <c r="L2086" i="11"/>
  <c r="B2086" i="11" l="1"/>
  <c r="G2087" i="11" l="1" a="1"/>
  <c r="G2087" i="11" s="1"/>
  <c r="F2087" i="11"/>
  <c r="H2087" i="11" a="1"/>
  <c r="H2087" i="11" s="1"/>
  <c r="E2087" i="11"/>
  <c r="I2087" i="11"/>
  <c r="C2086" i="11"/>
  <c r="L2087" i="11"/>
  <c r="D2086" i="11"/>
  <c r="B2087" i="11" l="1"/>
  <c r="G2088" i="11" l="1" a="1"/>
  <c r="G2088" i="11" s="1"/>
  <c r="E2088" i="11"/>
  <c r="F2088" i="11"/>
  <c r="C2087" i="11"/>
  <c r="H2088" i="11" a="1"/>
  <c r="H2088" i="11" s="1"/>
  <c r="I2088" i="11"/>
  <c r="D2087" i="11"/>
  <c r="L2088" i="11"/>
  <c r="B2088" i="11" l="1"/>
  <c r="E2089" i="11" l="1"/>
  <c r="I2089" i="11"/>
  <c r="L2089" i="11"/>
  <c r="G2089" i="11" a="1"/>
  <c r="G2089" i="11" s="1"/>
  <c r="D2088" i="11"/>
  <c r="H2089" i="11" a="1"/>
  <c r="H2089" i="11" s="1"/>
  <c r="F2089" i="11"/>
  <c r="C2088" i="11"/>
  <c r="B2089" i="11" l="1"/>
  <c r="G2090" i="11" l="1" a="1"/>
  <c r="G2090" i="11" s="1"/>
  <c r="L2090" i="11"/>
  <c r="I2090" i="11"/>
  <c r="E2090" i="11"/>
  <c r="D2089" i="11"/>
  <c r="H2090" i="11" a="1"/>
  <c r="H2090" i="11" s="1"/>
  <c r="F2090" i="11"/>
  <c r="C2089" i="11"/>
  <c r="B2090" i="11" l="1"/>
  <c r="E2091" i="11" l="1"/>
  <c r="G2091" i="11" a="1"/>
  <c r="G2091" i="11" s="1"/>
  <c r="D2090" i="11"/>
  <c r="L2091" i="11"/>
  <c r="C2090" i="11"/>
  <c r="F2091" i="11"/>
  <c r="H2091" i="11" a="1"/>
  <c r="H2091" i="11" s="1"/>
  <c r="I2091" i="11"/>
  <c r="B2091" i="11" l="1"/>
  <c r="F2092" i="11" l="1"/>
  <c r="C2091" i="11"/>
  <c r="E2092" i="11"/>
  <c r="L2092" i="11"/>
  <c r="D2091" i="11"/>
  <c r="H2092" i="11" a="1"/>
  <c r="H2092" i="11" s="1"/>
  <c r="G2092" i="11" a="1"/>
  <c r="G2092" i="11" s="1"/>
  <c r="I2092" i="11"/>
  <c r="B2092" i="11" l="1"/>
  <c r="F2093" i="11" l="1"/>
  <c r="D2092" i="11"/>
  <c r="L2093" i="11"/>
  <c r="E2093" i="11"/>
  <c r="C2092" i="11"/>
  <c r="G2093" i="11" a="1"/>
  <c r="G2093" i="11" s="1"/>
  <c r="H2093" i="11" a="1"/>
  <c r="H2093" i="11" s="1"/>
  <c r="I2093" i="11"/>
  <c r="B2093" i="11" l="1"/>
  <c r="F2094" i="11" l="1"/>
  <c r="C2093" i="11"/>
  <c r="E2094" i="11"/>
  <c r="L2094" i="11"/>
  <c r="D2093" i="11"/>
  <c r="H2094" i="11" a="1"/>
  <c r="H2094" i="11" s="1"/>
  <c r="G2094" i="11" a="1"/>
  <c r="G2094" i="11" s="1"/>
  <c r="I2094" i="11"/>
  <c r="B2094" i="11" l="1"/>
  <c r="G2095" i="11" l="1" a="1"/>
  <c r="G2095" i="11" s="1"/>
  <c r="H2095" i="11" a="1"/>
  <c r="H2095" i="11" s="1"/>
  <c r="I2095" i="11"/>
  <c r="L2095" i="11"/>
  <c r="E2095" i="11"/>
  <c r="C2094" i="11"/>
  <c r="F2095" i="11"/>
  <c r="D2094" i="11"/>
  <c r="B2095" i="11" l="1"/>
  <c r="F2096" i="11" l="1"/>
  <c r="E2096" i="11"/>
  <c r="L2096" i="11"/>
  <c r="D2095" i="11"/>
  <c r="H2096" i="11" a="1"/>
  <c r="H2096" i="11" s="1"/>
  <c r="G2096" i="11" a="1"/>
  <c r="G2096" i="11" s="1"/>
  <c r="I2096" i="11"/>
  <c r="C2095" i="11"/>
  <c r="B2096" i="11" l="1"/>
  <c r="G2097" i="11" l="1" a="1"/>
  <c r="G2097" i="11" s="1"/>
  <c r="H2097" i="11" a="1"/>
  <c r="H2097" i="11" s="1"/>
  <c r="I2097" i="11"/>
  <c r="F2097" i="11"/>
  <c r="C2096" i="11"/>
  <c r="L2097" i="11"/>
  <c r="E2097" i="11"/>
  <c r="D2096" i="11"/>
  <c r="B2097" i="11" l="1"/>
  <c r="F2098" i="11" l="1"/>
  <c r="C2097" i="11"/>
  <c r="E2098" i="11"/>
  <c r="D2097" i="11"/>
  <c r="L2098" i="11"/>
  <c r="H2098" i="11" a="1"/>
  <c r="H2098" i="11" s="1"/>
  <c r="G2098" i="11" a="1"/>
  <c r="G2098" i="11" s="1"/>
  <c r="I2098" i="11"/>
  <c r="B2098" i="11" l="1"/>
  <c r="F2099" i="11" l="1"/>
  <c r="D2098" i="11"/>
  <c r="L2099" i="11"/>
  <c r="E2099" i="11"/>
  <c r="C2098" i="11"/>
  <c r="G2099" i="11" a="1"/>
  <c r="G2099" i="11" s="1"/>
  <c r="H2099" i="11" a="1"/>
  <c r="H2099" i="11" s="1"/>
  <c r="I2099" i="11"/>
  <c r="B2099" i="11" l="1"/>
  <c r="F2100" i="11" l="1"/>
  <c r="C2099" i="11"/>
  <c r="L2100" i="11"/>
  <c r="D2099" i="11"/>
  <c r="E2100" i="11"/>
  <c r="H2100" i="11" a="1"/>
  <c r="H2100" i="11" s="1"/>
  <c r="G2100" i="11" a="1"/>
  <c r="G2100" i="11" s="1"/>
  <c r="I2100" i="11"/>
  <c r="B2100" i="11" l="1"/>
  <c r="F2101" i="11" l="1"/>
  <c r="C2100" i="11"/>
  <c r="L2101" i="11"/>
  <c r="E2101" i="11"/>
  <c r="D2100" i="11"/>
  <c r="G2101" i="11" a="1"/>
  <c r="G2101" i="11" s="1"/>
  <c r="H2101" i="11" a="1"/>
  <c r="H2101" i="11" s="1"/>
  <c r="I2101" i="11"/>
  <c r="B2101" i="11" l="1"/>
  <c r="C2101" i="11" l="1"/>
  <c r="E2102" i="11"/>
  <c r="L2102" i="11"/>
  <c r="D2101" i="11"/>
  <c r="I2102" i="11"/>
  <c r="H2102" i="11" a="1"/>
  <c r="H2102" i="11" s="1"/>
  <c r="G2102" i="11" a="1"/>
  <c r="G2102" i="11" s="1"/>
  <c r="F2102" i="11"/>
  <c r="B2102" i="11" l="1"/>
  <c r="I2103" i="11" l="1"/>
  <c r="F2103" i="11"/>
  <c r="D2102" i="11"/>
  <c r="L2103" i="11"/>
  <c r="E2103" i="11"/>
  <c r="C2102" i="11"/>
  <c r="G2103" i="11" a="1"/>
  <c r="G2103" i="11" s="1"/>
  <c r="H2103" i="11" a="1"/>
  <c r="H2103" i="11" s="1"/>
  <c r="B2103" i="11" l="1"/>
  <c r="I2104" i="11" l="1"/>
  <c r="F2104" i="11"/>
  <c r="C2103" i="11"/>
  <c r="E2104" i="11"/>
  <c r="L2104" i="11"/>
  <c r="D2103" i="11"/>
  <c r="H2104" i="11" a="1"/>
  <c r="H2104" i="11" s="1"/>
  <c r="G2104" i="11" a="1"/>
  <c r="G2104" i="11" s="1"/>
  <c r="B2104" i="11" l="1"/>
  <c r="G2105" i="11" l="1" a="1"/>
  <c r="G2105" i="11" s="1"/>
  <c r="H2105" i="11" a="1"/>
  <c r="H2105" i="11" s="1"/>
  <c r="I2105" i="11"/>
  <c r="E2105" i="11"/>
  <c r="F2105" i="11"/>
  <c r="D2104" i="11"/>
  <c r="L2105" i="11"/>
  <c r="C2104" i="11"/>
  <c r="B2105" i="11" l="1"/>
  <c r="I2106" i="11" l="1"/>
  <c r="F2106" i="11"/>
  <c r="C2105" i="11"/>
  <c r="E2106" i="11"/>
  <c r="L2106" i="11"/>
  <c r="D2105" i="11"/>
  <c r="H2106" i="11" a="1"/>
  <c r="H2106" i="11" s="1"/>
  <c r="G2106" i="11" a="1"/>
  <c r="G2106" i="11" s="1"/>
  <c r="B2106" i="11" l="1"/>
  <c r="G2107" i="11" l="1" a="1"/>
  <c r="G2107" i="11" s="1"/>
  <c r="H2107" i="11" a="1"/>
  <c r="H2107" i="11" s="1"/>
  <c r="I2107" i="11"/>
  <c r="L2107" i="11"/>
  <c r="E2107" i="11"/>
  <c r="C2106" i="11"/>
  <c r="F2107" i="11"/>
  <c r="D2106" i="11"/>
  <c r="B2107" i="11" l="1"/>
  <c r="I2108" i="11" l="1"/>
  <c r="F2108" i="11"/>
  <c r="C2107" i="11"/>
  <c r="D2107" i="11"/>
  <c r="G2108" i="11" a="1"/>
  <c r="G2108" i="11" s="1"/>
  <c r="E2108" i="11"/>
  <c r="L2108" i="11"/>
  <c r="H2108" i="11" a="1"/>
  <c r="H2108" i="11" s="1"/>
  <c r="B2108" i="11" l="1"/>
  <c r="G2109" i="11" l="1" a="1"/>
  <c r="G2109" i="11" s="1"/>
  <c r="H2109" i="11" a="1"/>
  <c r="H2109" i="11" s="1"/>
  <c r="I2109" i="11"/>
  <c r="F2109" i="11"/>
  <c r="D2108" i="11"/>
  <c r="L2109" i="11"/>
  <c r="E2109" i="11"/>
  <c r="C2108" i="11"/>
  <c r="B2109" i="11" l="1"/>
  <c r="F2110" i="11" l="1"/>
  <c r="C2109" i="11"/>
  <c r="G2110" i="11" a="1"/>
  <c r="G2110" i="11" s="1"/>
  <c r="E2110" i="11"/>
  <c r="L2110" i="11"/>
  <c r="D2109" i="11"/>
  <c r="I2110" i="11"/>
  <c r="H2110" i="11" a="1"/>
  <c r="H2110" i="11" s="1"/>
  <c r="B2110" i="11" l="1"/>
  <c r="G2111" i="11" l="1" a="1"/>
  <c r="G2111" i="11" s="1"/>
  <c r="H2111" i="11" a="1"/>
  <c r="H2111" i="11" s="1"/>
  <c r="I2111" i="11"/>
  <c r="F2111" i="11"/>
  <c r="C2110" i="11"/>
  <c r="L2111" i="11"/>
  <c r="E2111" i="11"/>
  <c r="D2110" i="11"/>
  <c r="B2111" i="11" l="1"/>
  <c r="F2112" i="11" l="1"/>
  <c r="D2111" i="11"/>
  <c r="C2111" i="11"/>
  <c r="G2112" i="11" a="1"/>
  <c r="G2112" i="11" s="1"/>
  <c r="E2112" i="11"/>
  <c r="L2112" i="11"/>
  <c r="I2112" i="11"/>
  <c r="H2112" i="11" a="1"/>
  <c r="H2112" i="11" s="1"/>
  <c r="B2112" i="11" l="1"/>
  <c r="G2113" i="11" l="1" a="1"/>
  <c r="G2113" i="11" s="1"/>
  <c r="H2113" i="11" a="1"/>
  <c r="H2113" i="11" s="1"/>
  <c r="I2113" i="11"/>
  <c r="L2113" i="11"/>
  <c r="E2113" i="11"/>
  <c r="D2112" i="11"/>
  <c r="F2113" i="11"/>
  <c r="C2112" i="11"/>
  <c r="B2113" i="11" l="1"/>
  <c r="F2114" i="11" l="1"/>
  <c r="C2113" i="11"/>
  <c r="H2114" i="11" a="1"/>
  <c r="H2114" i="11" s="1"/>
  <c r="I2114" i="11"/>
  <c r="E2114" i="11"/>
  <c r="L2114" i="11"/>
  <c r="D2113" i="11"/>
  <c r="G2114" i="11" a="1"/>
  <c r="G2114" i="11" s="1"/>
  <c r="B2114" i="11" l="1"/>
  <c r="I2115" i="11" l="1"/>
  <c r="F2115" i="11"/>
  <c r="D2114" i="11"/>
  <c r="L2115" i="11"/>
  <c r="E2115" i="11"/>
  <c r="C2114" i="11"/>
  <c r="G2115" i="11" a="1"/>
  <c r="G2115" i="11" s="1"/>
  <c r="H2115" i="11" a="1"/>
  <c r="H2115" i="11" s="1"/>
  <c r="B2115" i="11" l="1"/>
  <c r="F2116" i="11" l="1"/>
  <c r="D2115" i="11"/>
  <c r="I2116" i="11"/>
  <c r="E2116" i="11"/>
  <c r="L2116" i="11"/>
  <c r="C2115" i="11"/>
  <c r="H2116" i="11" a="1"/>
  <c r="H2116" i="11" s="1"/>
  <c r="G2116" i="11" a="1"/>
  <c r="G2116" i="11" s="1"/>
  <c r="B2116" i="11" l="1"/>
  <c r="I2117" i="11" l="1"/>
  <c r="F2117" i="11"/>
  <c r="C2116" i="11"/>
  <c r="L2117" i="11"/>
  <c r="E2117" i="11"/>
  <c r="D2116" i="11"/>
  <c r="G2117" i="11" a="1"/>
  <c r="G2117" i="11" s="1"/>
  <c r="H2117" i="11" a="1"/>
  <c r="H2117" i="11" s="1"/>
  <c r="B2117" i="11" l="1"/>
  <c r="I2118" i="11" l="1"/>
  <c r="F2118" i="11"/>
  <c r="C2117" i="11"/>
  <c r="E2118" i="11"/>
  <c r="L2118" i="11"/>
  <c r="D2117" i="11"/>
  <c r="H2118" i="11" a="1"/>
  <c r="H2118" i="11" s="1"/>
  <c r="G2118" i="11" a="1"/>
  <c r="G2118" i="11" s="1"/>
  <c r="B2118" i="11" l="1"/>
  <c r="G2119" i="11" l="1" a="1"/>
  <c r="G2119" i="11" s="1"/>
  <c r="H2119" i="11" a="1"/>
  <c r="H2119" i="11" s="1"/>
  <c r="I2119" i="11"/>
  <c r="F2119" i="11"/>
  <c r="C2118" i="11"/>
  <c r="L2119" i="11"/>
  <c r="E2119" i="11"/>
  <c r="D2118" i="11"/>
  <c r="B2119" i="11" l="1"/>
  <c r="F2120" i="11" l="1"/>
  <c r="D2119" i="11"/>
  <c r="E2120" i="11"/>
  <c r="C2119" i="11"/>
  <c r="G2120" i="11" a="1"/>
  <c r="G2120" i="11" s="1"/>
  <c r="L2120" i="11"/>
  <c r="I2120" i="11"/>
  <c r="H2120" i="11" a="1"/>
  <c r="H2120" i="11" s="1"/>
  <c r="B2120" i="11" l="1"/>
  <c r="F2121" i="11" l="1"/>
  <c r="C2120" i="11"/>
  <c r="L2121" i="11"/>
  <c r="E2121" i="11"/>
  <c r="D2120" i="11"/>
  <c r="G2121" i="11" a="1"/>
  <c r="G2121" i="11" s="1"/>
  <c r="H2121" i="11" a="1"/>
  <c r="H2121" i="11" s="1"/>
  <c r="I2121" i="11"/>
  <c r="B2121" i="11" l="1"/>
  <c r="F2122" i="11" l="1"/>
  <c r="C2121" i="11"/>
  <c r="E2122" i="11"/>
  <c r="L2122" i="11"/>
  <c r="D2121" i="11"/>
  <c r="I2122" i="11"/>
  <c r="H2122" i="11" a="1"/>
  <c r="H2122" i="11" s="1"/>
  <c r="G2122" i="11" a="1"/>
  <c r="G2122" i="11" s="1"/>
  <c r="B2122" i="11" l="1"/>
  <c r="I2123" i="11" l="1"/>
  <c r="F2123" i="11"/>
  <c r="D2122" i="11"/>
  <c r="L2123" i="11"/>
  <c r="E2123" i="11"/>
  <c r="C2122" i="11"/>
  <c r="G2123" i="11" a="1"/>
  <c r="G2123" i="11" s="1"/>
  <c r="H2123" i="11" a="1"/>
  <c r="H2123" i="11" s="1"/>
  <c r="B2123" i="11" l="1"/>
  <c r="I2124" i="11" l="1"/>
  <c r="G2124" i="11" a="1"/>
  <c r="G2124" i="11" s="1"/>
  <c r="F2124" i="11"/>
  <c r="D2123" i="11"/>
  <c r="E2124" i="11"/>
  <c r="L2124" i="11"/>
  <c r="C2123" i="11"/>
  <c r="H2124" i="11" a="1"/>
  <c r="H2124" i="11" s="1"/>
  <c r="B2124" i="11" l="1"/>
  <c r="F2125" i="11" l="1"/>
  <c r="C2124" i="11"/>
  <c r="L2125" i="11"/>
  <c r="E2125" i="11"/>
  <c r="D2124" i="11"/>
  <c r="G2125" i="11" a="1"/>
  <c r="G2125" i="11" s="1"/>
  <c r="H2125" i="11" a="1"/>
  <c r="H2125" i="11" s="1"/>
  <c r="I2125" i="11"/>
  <c r="B2125" i="11" l="1"/>
  <c r="I2126" i="11" l="1"/>
  <c r="H2126" i="11" a="1"/>
  <c r="H2126" i="11" s="1"/>
  <c r="F2126" i="11"/>
  <c r="C2125" i="11"/>
  <c r="G2126" i="11" a="1"/>
  <c r="G2126" i="11" s="1"/>
  <c r="E2126" i="11"/>
  <c r="L2126" i="11"/>
  <c r="D2125" i="11"/>
  <c r="B2126" i="11" l="1"/>
  <c r="G2127" i="11" l="1" a="1"/>
  <c r="G2127" i="11" s="1"/>
  <c r="H2127" i="11" a="1"/>
  <c r="H2127" i="11" s="1"/>
  <c r="I2127" i="11"/>
  <c r="L2127" i="11"/>
  <c r="E2127" i="11"/>
  <c r="C2126" i="11"/>
  <c r="F2127" i="11"/>
  <c r="D2126" i="11"/>
  <c r="B2127" i="11" l="1"/>
  <c r="I2128" i="11" l="1"/>
  <c r="H2128" i="11" a="1"/>
  <c r="H2128" i="11" s="1"/>
  <c r="G2128" i="11" a="1"/>
  <c r="G2128" i="11" s="1"/>
  <c r="F2128" i="11"/>
  <c r="C2127" i="11"/>
  <c r="E2128" i="11"/>
  <c r="L2128" i="11"/>
  <c r="D2127" i="11"/>
  <c r="B2128" i="11" l="1"/>
  <c r="G2129" i="11" l="1" a="1"/>
  <c r="G2129" i="11" s="1"/>
  <c r="H2129" i="11" a="1"/>
  <c r="H2129" i="11" s="1"/>
  <c r="I2129" i="11"/>
  <c r="F2129" i="11"/>
  <c r="D2128" i="11"/>
  <c r="L2129" i="11"/>
  <c r="E2129" i="11"/>
  <c r="C2128" i="11"/>
  <c r="B2129" i="11" l="1"/>
  <c r="I2130" i="11" l="1"/>
  <c r="G2130" i="11" a="1"/>
  <c r="G2130" i="11" s="1"/>
  <c r="F2130" i="11"/>
  <c r="C2129" i="11"/>
  <c r="L2130" i="11"/>
  <c r="E2130" i="11"/>
  <c r="D2129" i="11"/>
  <c r="H2130" i="11" a="1"/>
  <c r="H2130" i="11" s="1"/>
  <c r="B2130" i="11" l="1"/>
  <c r="I2131" i="11" l="1"/>
  <c r="L2131" i="11"/>
  <c r="E2131" i="11"/>
  <c r="D2130" i="11"/>
  <c r="G2131" i="11" a="1"/>
  <c r="G2131" i="11" s="1"/>
  <c r="H2131" i="11" a="1"/>
  <c r="H2131" i="11" s="1"/>
  <c r="F2131" i="11"/>
  <c r="C2130" i="11"/>
  <c r="B2131" i="11" l="1"/>
  <c r="I2132" i="11" l="1"/>
  <c r="H2132" i="11" a="1"/>
  <c r="H2132" i="11" s="1"/>
  <c r="G2132" i="11" a="1"/>
  <c r="G2132" i="11" s="1"/>
  <c r="F2132" i="11"/>
  <c r="C2131" i="11"/>
  <c r="E2132" i="11"/>
  <c r="L2132" i="11"/>
  <c r="D2131" i="11"/>
  <c r="B2132" i="11" l="1"/>
  <c r="F2133" i="11" l="1"/>
  <c r="D2132" i="11"/>
  <c r="L2133" i="11"/>
  <c r="E2133" i="11"/>
  <c r="C2132" i="11"/>
  <c r="G2133" i="11" a="1"/>
  <c r="G2133" i="11" s="1"/>
  <c r="H2133" i="11" a="1"/>
  <c r="H2133" i="11" s="1"/>
  <c r="I2133" i="11"/>
  <c r="B2133" i="11" l="1"/>
  <c r="I2134" i="11" l="1"/>
  <c r="F2134" i="11"/>
  <c r="C2133" i="11"/>
  <c r="E2134" i="11"/>
  <c r="L2134" i="11"/>
  <c r="D2133" i="11"/>
  <c r="H2134" i="11" a="1"/>
  <c r="H2134" i="11" s="1"/>
  <c r="G2134" i="11" a="1"/>
  <c r="G2134" i="11" s="1"/>
  <c r="B2134" i="11" l="1"/>
  <c r="G2135" i="11" l="1" a="1"/>
  <c r="G2135" i="11" s="1"/>
  <c r="H2135" i="11" a="1"/>
  <c r="H2135" i="11" s="1"/>
  <c r="I2135" i="11"/>
  <c r="F2135" i="11"/>
  <c r="D2134" i="11"/>
  <c r="L2135" i="11"/>
  <c r="E2135" i="11"/>
  <c r="C2134" i="11"/>
  <c r="B2135" i="11" l="1"/>
  <c r="I2136" i="11" l="1"/>
  <c r="F2136" i="11"/>
  <c r="D2135" i="11"/>
  <c r="E2136" i="11"/>
  <c r="L2136" i="11"/>
  <c r="C2135" i="11"/>
  <c r="H2136" i="11" a="1"/>
  <c r="H2136" i="11" s="1"/>
  <c r="G2136" i="11" a="1"/>
  <c r="G2136" i="11" s="1"/>
  <c r="B2136" i="11" l="1"/>
  <c r="I2137" i="11" l="1"/>
  <c r="L2137" i="11"/>
  <c r="E2137" i="11"/>
  <c r="D2136" i="11"/>
  <c r="G2137" i="11" a="1"/>
  <c r="G2137" i="11" s="1"/>
  <c r="H2137" i="11" a="1"/>
  <c r="H2137" i="11" s="1"/>
  <c r="F2137" i="11"/>
  <c r="C2136" i="11"/>
  <c r="B2137" i="11" l="1"/>
  <c r="I2138" i="11" l="1"/>
  <c r="F2138" i="11"/>
  <c r="C2137" i="11"/>
  <c r="E2138" i="11"/>
  <c r="L2138" i="11"/>
  <c r="D2137" i="11"/>
  <c r="H2138" i="11" a="1"/>
  <c r="H2138" i="11" s="1"/>
  <c r="G2138" i="11" a="1"/>
  <c r="G2138" i="11" s="1"/>
  <c r="B2138" i="11" l="1"/>
  <c r="I2139" i="11" l="1"/>
  <c r="F2139" i="11"/>
  <c r="D2138" i="11"/>
  <c r="L2139" i="11"/>
  <c r="E2139" i="11"/>
  <c r="C2138" i="11"/>
  <c r="G2139" i="11" a="1"/>
  <c r="G2139" i="11" s="1"/>
  <c r="H2139" i="11" a="1"/>
  <c r="H2139" i="11" s="1"/>
  <c r="B2139" i="11" l="1"/>
  <c r="I2140" i="11" l="1"/>
  <c r="G2140" i="11" a="1"/>
  <c r="G2140" i="11" s="1"/>
  <c r="F2140" i="11"/>
  <c r="D2139" i="11"/>
  <c r="H2140" i="11" a="1"/>
  <c r="H2140" i="11" s="1"/>
  <c r="E2140" i="11"/>
  <c r="L2140" i="11"/>
  <c r="C2139" i="11"/>
  <c r="B2140" i="11" l="1"/>
  <c r="G2141" i="11" l="1" a="1"/>
  <c r="G2141" i="11" s="1"/>
  <c r="H2141" i="11" a="1"/>
  <c r="H2141" i="11" s="1"/>
  <c r="I2141" i="11"/>
  <c r="F2141" i="11"/>
  <c r="C2140" i="11"/>
  <c r="L2141" i="11"/>
  <c r="E2141" i="11"/>
  <c r="D2140" i="11"/>
  <c r="B2141" i="11" l="1"/>
  <c r="I2142" i="11" l="1"/>
  <c r="H2142" i="11" a="1"/>
  <c r="H2142" i="11" s="1"/>
  <c r="F2142" i="11"/>
  <c r="C2141" i="11"/>
  <c r="G2142" i="11" a="1"/>
  <c r="G2142" i="11" s="1"/>
  <c r="E2142" i="11"/>
  <c r="L2142" i="11"/>
  <c r="D2141" i="11"/>
  <c r="B2142" i="11" l="1"/>
  <c r="G2143" i="11" l="1" a="1"/>
  <c r="G2143" i="11" s="1"/>
  <c r="H2143" i="11" a="1"/>
  <c r="H2143" i="11" s="1"/>
  <c r="I2143" i="11"/>
  <c r="F2143" i="11"/>
  <c r="D2142" i="11"/>
  <c r="L2143" i="11"/>
  <c r="E2143" i="11"/>
  <c r="C2142" i="11"/>
  <c r="B2143" i="11" l="1"/>
  <c r="I2144" i="11" l="1"/>
  <c r="H2144" i="11" a="1"/>
  <c r="H2144" i="11" s="1"/>
  <c r="G2144" i="11" a="1"/>
  <c r="G2144" i="11" s="1"/>
  <c r="F2144" i="11"/>
  <c r="D2143" i="11"/>
  <c r="E2144" i="11"/>
  <c r="L2144" i="11"/>
  <c r="C2143" i="11"/>
  <c r="B2144" i="11" l="1"/>
  <c r="G2145" i="11" l="1" a="1"/>
  <c r="G2145" i="11" s="1"/>
  <c r="H2145" i="11" a="1"/>
  <c r="H2145" i="11" s="1"/>
  <c r="I2145" i="11"/>
  <c r="F2145" i="11"/>
  <c r="C2144" i="11"/>
  <c r="L2145" i="11"/>
  <c r="E2145" i="11"/>
  <c r="D2144" i="11"/>
  <c r="B2145" i="11" l="1"/>
  <c r="I2146" i="11" l="1"/>
  <c r="F2146" i="11"/>
  <c r="C2145" i="11"/>
  <c r="H2146" i="11" a="1"/>
  <c r="H2146" i="11" s="1"/>
  <c r="G2146" i="11" a="1"/>
  <c r="G2146" i="11" s="1"/>
  <c r="E2146" i="11"/>
  <c r="L2146" i="11"/>
  <c r="D2145" i="11"/>
  <c r="B2146" i="11" l="1"/>
  <c r="G2147" i="11" l="1" a="1"/>
  <c r="G2147" i="11" s="1"/>
  <c r="H2147" i="11" a="1"/>
  <c r="H2147" i="11" s="1"/>
  <c r="I2147" i="11"/>
  <c r="D2146" i="11"/>
  <c r="F2147" i="11"/>
  <c r="L2147" i="11"/>
  <c r="E2147" i="11"/>
  <c r="C2146" i="11"/>
  <c r="B2147" i="11" l="1"/>
  <c r="I2148" i="11" l="1"/>
  <c r="F2148" i="11"/>
  <c r="C2147" i="11"/>
  <c r="H2148" i="11" a="1"/>
  <c r="H2148" i="11" s="1"/>
  <c r="G2148" i="11" a="1"/>
  <c r="G2148" i="11" s="1"/>
  <c r="E2148" i="11"/>
  <c r="L2148" i="11"/>
  <c r="D2147" i="11"/>
  <c r="B2148" i="11" l="1"/>
  <c r="G2149" i="11" l="1" a="1"/>
  <c r="G2149" i="11" s="1"/>
  <c r="H2149" i="11" a="1"/>
  <c r="H2149" i="11" s="1"/>
  <c r="I2149" i="11"/>
  <c r="F2149" i="11"/>
  <c r="L2149" i="11"/>
  <c r="E2149" i="11"/>
  <c r="C2148" i="11"/>
  <c r="D2148" i="11"/>
  <c r="B2149" i="11" l="1"/>
  <c r="F2150" i="11" l="1"/>
  <c r="C2149" i="11"/>
  <c r="G2150" i="11" a="1"/>
  <c r="G2150" i="11" s="1"/>
  <c r="E2150" i="11"/>
  <c r="L2150" i="11"/>
  <c r="D2149" i="11"/>
  <c r="H2150" i="11" a="1"/>
  <c r="H2150" i="11" s="1"/>
  <c r="I2150" i="11"/>
  <c r="B2150" i="11" l="1"/>
  <c r="G2151" i="11" l="1" a="1"/>
  <c r="G2151" i="11" s="1"/>
  <c r="H2151" i="11" a="1"/>
  <c r="H2151" i="11" s="1"/>
  <c r="I2151" i="11"/>
  <c r="F2151" i="11"/>
  <c r="C2150" i="11"/>
  <c r="L2151" i="11"/>
  <c r="E2151" i="11"/>
  <c r="D2150" i="11"/>
  <c r="B2151" i="11" l="1"/>
  <c r="I2152" i="11" l="1"/>
  <c r="F2152" i="11"/>
  <c r="D2151" i="11"/>
  <c r="E2152" i="11"/>
  <c r="L2152" i="11"/>
  <c r="C2151" i="11"/>
  <c r="H2152" i="11" a="1"/>
  <c r="H2152" i="11" s="1"/>
  <c r="G2152" i="11" a="1"/>
  <c r="G2152" i="11" s="1"/>
  <c r="B2152" i="11" l="1"/>
  <c r="G2153" i="11" l="1" a="1"/>
  <c r="G2153" i="11" s="1"/>
  <c r="H2153" i="11" a="1"/>
  <c r="H2153" i="11" s="1"/>
  <c r="I2153" i="11"/>
  <c r="L2153" i="11"/>
  <c r="E2153" i="11"/>
  <c r="C2152" i="11"/>
  <c r="F2153" i="11"/>
  <c r="D2152" i="11"/>
  <c r="B2153" i="11" l="1"/>
  <c r="F2154" i="11" l="1"/>
  <c r="D2153" i="11"/>
  <c r="E2154" i="11"/>
  <c r="L2154" i="11"/>
  <c r="C2153" i="11"/>
  <c r="H2154" i="11" a="1"/>
  <c r="H2154" i="11" s="1"/>
  <c r="G2154" i="11" a="1"/>
  <c r="G2154" i="11" s="1"/>
  <c r="I2154" i="11"/>
  <c r="B2154" i="11" l="1"/>
  <c r="I2155" i="11" l="1"/>
  <c r="F2155" i="11"/>
  <c r="D2154" i="11"/>
  <c r="L2155" i="11"/>
  <c r="E2155" i="11"/>
  <c r="C2154" i="11"/>
  <c r="G2155" i="11" a="1"/>
  <c r="G2155" i="11" s="1"/>
  <c r="H2155" i="11" a="1"/>
  <c r="H2155" i="11" s="1"/>
  <c r="B2155" i="11" l="1"/>
  <c r="F2156" i="11" l="1"/>
  <c r="C2155" i="11"/>
  <c r="I2156" i="11"/>
  <c r="E2156" i="11"/>
  <c r="L2156" i="11"/>
  <c r="D2155" i="11"/>
  <c r="H2156" i="11" a="1"/>
  <c r="H2156" i="11" s="1"/>
  <c r="G2156" i="11" a="1"/>
  <c r="G2156" i="11" s="1"/>
  <c r="B2156" i="11" l="1"/>
  <c r="I2157" i="11" l="1"/>
  <c r="F2157" i="11"/>
  <c r="D2156" i="11"/>
  <c r="L2157" i="11"/>
  <c r="E2157" i="11"/>
  <c r="C2156" i="11"/>
  <c r="G2157" i="11" a="1"/>
  <c r="G2157" i="11" s="1"/>
  <c r="H2157" i="11" a="1"/>
  <c r="H2157" i="11" s="1"/>
  <c r="B2157" i="11" l="1"/>
  <c r="I2158" i="11" l="1"/>
  <c r="F2158" i="11"/>
  <c r="D2157" i="11"/>
  <c r="G2158" i="11" a="1"/>
  <c r="G2158" i="11" s="1"/>
  <c r="E2158" i="11"/>
  <c r="L2158" i="11"/>
  <c r="C2157" i="11"/>
  <c r="H2158" i="11" a="1"/>
  <c r="H2158" i="11" s="1"/>
  <c r="B2158" i="11" l="1"/>
  <c r="I2159" i="11" l="1"/>
  <c r="F2159" i="11"/>
  <c r="D2158" i="11"/>
  <c r="L2159" i="11"/>
  <c r="E2159" i="11"/>
  <c r="C2158" i="11"/>
  <c r="G2159" i="11" a="1"/>
  <c r="G2159" i="11" s="1"/>
  <c r="H2159" i="11" a="1"/>
  <c r="H2159" i="11" s="1"/>
  <c r="B2159" i="11" l="1"/>
  <c r="I2160" i="11" l="1"/>
  <c r="F2160" i="11"/>
  <c r="D2159" i="11"/>
  <c r="E2160" i="11"/>
  <c r="L2160" i="11"/>
  <c r="C2159" i="11"/>
  <c r="H2160" i="11" a="1"/>
  <c r="H2160" i="11" s="1"/>
  <c r="G2160" i="11" a="1"/>
  <c r="G2160" i="11" s="1"/>
  <c r="B2160" i="11" l="1"/>
  <c r="I2161" i="11" l="1"/>
  <c r="E2161" i="11"/>
  <c r="H2161" i="11" a="1"/>
  <c r="H2161" i="11" s="1"/>
  <c r="F2161" i="11"/>
  <c r="C2160" i="11"/>
  <c r="L2161" i="11"/>
  <c r="D2160" i="11"/>
  <c r="G2161" i="11" a="1"/>
  <c r="G2161" i="11" s="1"/>
  <c r="B2161" i="11" l="1"/>
  <c r="I2162" i="11" l="1"/>
  <c r="F2162" i="11"/>
  <c r="C2161" i="11"/>
  <c r="H2162" i="11" a="1"/>
  <c r="H2162" i="11" s="1"/>
  <c r="E2162" i="11"/>
  <c r="L2162" i="11"/>
  <c r="D2161" i="11"/>
  <c r="G2162" i="11" a="1"/>
  <c r="G2162" i="11" s="1"/>
  <c r="B2162" i="11" l="1"/>
  <c r="G2163" i="11" l="1" a="1"/>
  <c r="G2163" i="11" s="1"/>
  <c r="H2163" i="11" a="1"/>
  <c r="H2163" i="11" s="1"/>
  <c r="I2163" i="11"/>
  <c r="F2163" i="11"/>
  <c r="D2162" i="11"/>
  <c r="L2163" i="11"/>
  <c r="E2163" i="11"/>
  <c r="C2162" i="11"/>
  <c r="B2163" i="11" l="1"/>
  <c r="F2164" i="11" l="1"/>
  <c r="C2163" i="11"/>
  <c r="E2164" i="11"/>
  <c r="L2164" i="11"/>
  <c r="D2163" i="11"/>
  <c r="H2164" i="11" a="1"/>
  <c r="H2164" i="11" s="1"/>
  <c r="G2164" i="11" a="1"/>
  <c r="G2164" i="11" s="1"/>
  <c r="I2164" i="11"/>
  <c r="B2164" i="11" l="1"/>
  <c r="I2165" i="11" l="1"/>
  <c r="F2165" i="11"/>
  <c r="C2164" i="11"/>
  <c r="L2165" i="11"/>
  <c r="E2165" i="11"/>
  <c r="D2164" i="11"/>
  <c r="G2165" i="11" a="1"/>
  <c r="G2165" i="11" s="1"/>
  <c r="H2165" i="11" a="1"/>
  <c r="H2165" i="11" s="1"/>
  <c r="B2165" i="11" l="1"/>
  <c r="F2166" i="11" l="1"/>
  <c r="C2165" i="11"/>
  <c r="I2166" i="11"/>
  <c r="E2166" i="11"/>
  <c r="L2166" i="11"/>
  <c r="D2165" i="11"/>
  <c r="H2166" i="11" a="1"/>
  <c r="H2166" i="11" s="1"/>
  <c r="G2166" i="11" a="1"/>
  <c r="G2166" i="11" s="1"/>
  <c r="B2166" i="11" l="1"/>
  <c r="G2167" i="11" l="1" a="1"/>
  <c r="G2167" i="11" s="1"/>
  <c r="H2167" i="11" a="1"/>
  <c r="H2167" i="11" s="1"/>
  <c r="C2166" i="11"/>
  <c r="I2167" i="11"/>
  <c r="F2167" i="11"/>
  <c r="D2166" i="11"/>
  <c r="L2167" i="11"/>
  <c r="E2167" i="11"/>
  <c r="B2167" i="11" l="1"/>
  <c r="F2168" i="11" l="1"/>
  <c r="C2167" i="11"/>
  <c r="I2168" i="11"/>
  <c r="E2168" i="11"/>
  <c r="L2168" i="11"/>
  <c r="D2167" i="11"/>
  <c r="H2168" i="11" a="1"/>
  <c r="H2168" i="11" s="1"/>
  <c r="G2168" i="11" a="1"/>
  <c r="G2168" i="11" s="1"/>
  <c r="B2168" i="11" l="1"/>
  <c r="G2169" i="11" l="1" a="1"/>
  <c r="G2169" i="11" s="1"/>
  <c r="H2169" i="11" a="1"/>
  <c r="H2169" i="11" s="1"/>
  <c r="I2169" i="11"/>
  <c r="D2168" i="11"/>
  <c r="L2169" i="11"/>
  <c r="C2168" i="11"/>
  <c r="F2169" i="11"/>
  <c r="E2169" i="11"/>
  <c r="B2169" i="11" l="1"/>
  <c r="I2170" i="11" l="1"/>
  <c r="F2170" i="11"/>
  <c r="D2169" i="11"/>
  <c r="E2170" i="11"/>
  <c r="L2170" i="11"/>
  <c r="C2169" i="11"/>
  <c r="H2170" i="11" a="1"/>
  <c r="H2170" i="11" s="1"/>
  <c r="G2170" i="11" a="1"/>
  <c r="G2170" i="11" s="1"/>
  <c r="B2170" i="11" l="1"/>
  <c r="G2171" i="11" l="1" a="1"/>
  <c r="G2171" i="11" s="1"/>
  <c r="H2171" i="11" a="1"/>
  <c r="H2171" i="11" s="1"/>
  <c r="I2171" i="11"/>
  <c r="F2171" i="11"/>
  <c r="C2170" i="11"/>
  <c r="L2171" i="11"/>
  <c r="E2171" i="11"/>
  <c r="D2170" i="11"/>
  <c r="B2171" i="11" l="1"/>
  <c r="I2172" i="11" l="1"/>
  <c r="F2172" i="11"/>
  <c r="C2171" i="11"/>
  <c r="E2172" i="11"/>
  <c r="L2172" i="11"/>
  <c r="D2171" i="11"/>
  <c r="H2172" i="11" a="1"/>
  <c r="H2172" i="11" s="1"/>
  <c r="G2172" i="11" a="1"/>
  <c r="G2172" i="11" s="1"/>
  <c r="B2172" i="11" l="1"/>
  <c r="I2173" i="11" l="1"/>
  <c r="F2173" i="11"/>
  <c r="D2172" i="11"/>
  <c r="L2173" i="11"/>
  <c r="E2173" i="11"/>
  <c r="C2172" i="11"/>
  <c r="G2173" i="11" a="1"/>
  <c r="G2173" i="11" s="1"/>
  <c r="H2173" i="11" a="1"/>
  <c r="H2173" i="11" s="1"/>
  <c r="B2173" i="11" l="1"/>
  <c r="I2174" i="11" l="1"/>
  <c r="F2174" i="11"/>
  <c r="C2173" i="11"/>
  <c r="E2174" i="11"/>
  <c r="L2174" i="11"/>
  <c r="D2173" i="11"/>
  <c r="H2174" i="11" a="1"/>
  <c r="H2174" i="11" s="1"/>
  <c r="G2174" i="11" a="1"/>
  <c r="G2174" i="11" s="1"/>
  <c r="B2174" i="11" l="1"/>
  <c r="I2175" i="11" l="1"/>
  <c r="F2175" i="11"/>
  <c r="D2174" i="11"/>
  <c r="L2175" i="11"/>
  <c r="E2175" i="11"/>
  <c r="C2174" i="11"/>
  <c r="G2175" i="11" a="1"/>
  <c r="G2175" i="11" s="1"/>
  <c r="H2175" i="11" a="1"/>
  <c r="H2175" i="11" s="1"/>
  <c r="B2175" i="11" l="1"/>
  <c r="F2176" i="11" l="1"/>
  <c r="D2175" i="11"/>
  <c r="I2176" i="11"/>
  <c r="E2176" i="11"/>
  <c r="L2176" i="11"/>
  <c r="C2175" i="11"/>
  <c r="H2176" i="11" a="1"/>
  <c r="H2176" i="11" s="1"/>
  <c r="G2176" i="11" a="1"/>
  <c r="G2176" i="11" s="1"/>
  <c r="B2176" i="11" l="1"/>
  <c r="G2177" i="11" l="1" a="1"/>
  <c r="G2177" i="11" s="1"/>
  <c r="E2177" i="11"/>
  <c r="I2177" i="11"/>
  <c r="H2177" i="11" a="1"/>
  <c r="H2177" i="11" s="1"/>
  <c r="D2176" i="11"/>
  <c r="F2177" i="11"/>
  <c r="C2176" i="11"/>
  <c r="L2177" i="11"/>
  <c r="B2177" i="11" l="1"/>
  <c r="L2178" i="11" l="1"/>
  <c r="C2177" i="11"/>
  <c r="E2178" i="11"/>
  <c r="G2178" i="11" a="1"/>
  <c r="G2178" i="11" s="1"/>
  <c r="H2178" i="11" a="1"/>
  <c r="H2178" i="11" s="1"/>
  <c r="I2178" i="11"/>
  <c r="F2178" i="11"/>
  <c r="D2177" i="11"/>
  <c r="B2178" i="11" l="1"/>
  <c r="I2179" i="11" l="1"/>
  <c r="C2178" i="11"/>
  <c r="F2179" i="11"/>
  <c r="E2179" i="11"/>
  <c r="L2179" i="11"/>
  <c r="H2179" i="11" a="1"/>
  <c r="H2179" i="11" s="1"/>
  <c r="G2179" i="11" a="1"/>
  <c r="G2179" i="11" s="1"/>
  <c r="D2178" i="11"/>
  <c r="B2179" i="11" l="1"/>
  <c r="D2179" i="11" l="1"/>
  <c r="C2179" i="11"/>
  <c r="E13" i="11" s="1"/>
  <c r="E11" i="11" l="1"/>
  <c r="E24" i="11"/>
  <c r="E12" i="11"/>
  <c r="E25" i="11"/>
  <c r="E77" i="11"/>
  <c r="E19" i="11"/>
  <c r="E20" i="11"/>
  <c r="E9" i="11"/>
  <c r="E10" i="11"/>
  <c r="J1876" i="11"/>
  <c r="E6" i="11"/>
  <c r="J1878" i="11"/>
  <c r="K6" i="11"/>
  <c r="J1879" i="11"/>
  <c r="J6" i="11"/>
  <c r="K1876" i="11"/>
  <c r="K1880" i="11"/>
  <c r="E5" i="11"/>
  <c r="J1877" i="11"/>
  <c r="J1875" i="11"/>
  <c r="K1875" i="11"/>
  <c r="J1880" i="11"/>
  <c r="K1878" i="11"/>
  <c r="K1879" i="11"/>
  <c r="J1881" i="11"/>
  <c r="J1883" i="11"/>
  <c r="K1877" i="11"/>
  <c r="J1882" i="11"/>
  <c r="K1882" i="11"/>
  <c r="J1884" i="11"/>
  <c r="K1884" i="11"/>
  <c r="K1883" i="11"/>
  <c r="K1881" i="11"/>
  <c r="K1885" i="11"/>
  <c r="K1886" i="11"/>
  <c r="J1885" i="11"/>
  <c r="J1886" i="11"/>
  <c r="J1888" i="11"/>
  <c r="K1888" i="11"/>
  <c r="K1887" i="11"/>
  <c r="K1890" i="11"/>
  <c r="J1887" i="11"/>
  <c r="J1889" i="11"/>
  <c r="K1891" i="11"/>
  <c r="J1890" i="11"/>
  <c r="K1889" i="11"/>
  <c r="J1892" i="11"/>
  <c r="J1893" i="11"/>
  <c r="J1891" i="11"/>
  <c r="K1892" i="11"/>
  <c r="K1893" i="11"/>
  <c r="K1894" i="11"/>
  <c r="J1897" i="11"/>
  <c r="J1894" i="11"/>
  <c r="K1895" i="11"/>
  <c r="J1895" i="11"/>
  <c r="K1896" i="11"/>
  <c r="J1896" i="11"/>
  <c r="K1897" i="11"/>
  <c r="J1898" i="11"/>
  <c r="K1898" i="11"/>
  <c r="K1899" i="11"/>
  <c r="J1899" i="11"/>
  <c r="K1900" i="11"/>
  <c r="J1900" i="11"/>
  <c r="K1901" i="11"/>
  <c r="J1901" i="11"/>
  <c r="J1902" i="11"/>
  <c r="K1902" i="11"/>
  <c r="J1903" i="11"/>
  <c r="K1903" i="11"/>
  <c r="J1904" i="11"/>
  <c r="K1904" i="11"/>
  <c r="K1905" i="11"/>
  <c r="J1905" i="11"/>
  <c r="J1906" i="11"/>
  <c r="K1906" i="11"/>
  <c r="J1907" i="11"/>
  <c r="K1907" i="11"/>
  <c r="K1908" i="11"/>
  <c r="J1908" i="11"/>
  <c r="J1909" i="11"/>
  <c r="K1909" i="11"/>
  <c r="J1910" i="11"/>
  <c r="K1910" i="11"/>
  <c r="J1911" i="11"/>
  <c r="K1911" i="11"/>
  <c r="K1912" i="11"/>
  <c r="J1912" i="11"/>
  <c r="J1913" i="11"/>
  <c r="K1913" i="11"/>
  <c r="J1914" i="11"/>
  <c r="K1914" i="11"/>
  <c r="J1915" i="11"/>
  <c r="K1915" i="11"/>
  <c r="K1916" i="11"/>
  <c r="J1916" i="11"/>
  <c r="J1917" i="11"/>
  <c r="K1917" i="11"/>
  <c r="J1918" i="11"/>
  <c r="K1918" i="11"/>
  <c r="K1919" i="11"/>
  <c r="J1919" i="11"/>
  <c r="J1920" i="11"/>
  <c r="K1920" i="11"/>
  <c r="J1921" i="11"/>
  <c r="K1921" i="11"/>
  <c r="K1922" i="11"/>
  <c r="J1922" i="11"/>
  <c r="J1923" i="11"/>
  <c r="K1923" i="11"/>
  <c r="K1924" i="11"/>
  <c r="J1924" i="11"/>
  <c r="K1925" i="11"/>
  <c r="J1925" i="11"/>
  <c r="J1926" i="11"/>
  <c r="K1926" i="11"/>
  <c r="J1927" i="11"/>
  <c r="K1927" i="11"/>
  <c r="J1928" i="11"/>
  <c r="K1928" i="11"/>
  <c r="K1929" i="11"/>
  <c r="J1929" i="11"/>
  <c r="J1930" i="11"/>
  <c r="K1930" i="11"/>
  <c r="J1931" i="11"/>
  <c r="K1931" i="11"/>
  <c r="J1932" i="11"/>
  <c r="K1932" i="11"/>
  <c r="J1933" i="11"/>
  <c r="K1933" i="11"/>
  <c r="J1934" i="11"/>
  <c r="K1934" i="11"/>
  <c r="K1935" i="11"/>
  <c r="J1935" i="11"/>
  <c r="J1936" i="11"/>
  <c r="K1936" i="11"/>
  <c r="J1937" i="11"/>
  <c r="K1937" i="11"/>
  <c r="J1938" i="11"/>
  <c r="K1938" i="11"/>
  <c r="J1939" i="11"/>
  <c r="K1939" i="11"/>
  <c r="K1940" i="11"/>
  <c r="J1940" i="11"/>
  <c r="J1941" i="11"/>
  <c r="K1941" i="11"/>
  <c r="J1942" i="11"/>
  <c r="K1942" i="11"/>
  <c r="J1943" i="11"/>
  <c r="K1943" i="11"/>
  <c r="K1944" i="11"/>
  <c r="J1944" i="11"/>
  <c r="K1945" i="11"/>
  <c r="J1945" i="11"/>
  <c r="K1946" i="11"/>
  <c r="J1946" i="11"/>
  <c r="K1947" i="11"/>
  <c r="J1947" i="11"/>
  <c r="J1948" i="11"/>
  <c r="K1948" i="11"/>
  <c r="K1949" i="11"/>
  <c r="J1949" i="11"/>
  <c r="K1950" i="11"/>
  <c r="J1950" i="11"/>
  <c r="K1951" i="11"/>
  <c r="J1951" i="11"/>
  <c r="J1952" i="11"/>
  <c r="K1952" i="11"/>
  <c r="J1953" i="11"/>
  <c r="K1953" i="11"/>
  <c r="K1954" i="11"/>
  <c r="J1954" i="11"/>
  <c r="J1955" i="11"/>
  <c r="K1955" i="11"/>
  <c r="J1956" i="11"/>
  <c r="K1956" i="11"/>
  <c r="J1957" i="11"/>
  <c r="K1957" i="11"/>
  <c r="J1958" i="11"/>
  <c r="K1958" i="11"/>
  <c r="K1959" i="11"/>
  <c r="J1959" i="11"/>
  <c r="K1960" i="11"/>
  <c r="J1960" i="11"/>
  <c r="K1961" i="11"/>
  <c r="J1961" i="11"/>
  <c r="J1962" i="11"/>
  <c r="K1962" i="11"/>
  <c r="J1963" i="11"/>
  <c r="K1963" i="11"/>
  <c r="J1964" i="11"/>
  <c r="K1964" i="11"/>
  <c r="J1965" i="11"/>
  <c r="K1965" i="11"/>
  <c r="K1966" i="11"/>
  <c r="J1966" i="11"/>
  <c r="J1967" i="11"/>
  <c r="K1967" i="11"/>
  <c r="J1968" i="11"/>
  <c r="K1968" i="11"/>
  <c r="K1969" i="11"/>
  <c r="K1970" i="11"/>
  <c r="J1969" i="11"/>
  <c r="J1970" i="11"/>
  <c r="J1971" i="11"/>
  <c r="K1971" i="11"/>
  <c r="K1972" i="11"/>
  <c r="J1972" i="11"/>
  <c r="J1973" i="11"/>
  <c r="K1973" i="11"/>
  <c r="J1974" i="11"/>
  <c r="K1974" i="11"/>
  <c r="J1975" i="11"/>
  <c r="K1975" i="11"/>
  <c r="K1976" i="11"/>
  <c r="J1976" i="11"/>
  <c r="J1977" i="11"/>
  <c r="K1977" i="11"/>
  <c r="K1978" i="11"/>
  <c r="J1978" i="11"/>
  <c r="J1979" i="11"/>
  <c r="K1979" i="11"/>
  <c r="K1980" i="11"/>
  <c r="J1980" i="11"/>
  <c r="J1981" i="11"/>
  <c r="K1981" i="11"/>
  <c r="K1982" i="11"/>
  <c r="J1982" i="11"/>
  <c r="J1983" i="11"/>
  <c r="K1983" i="11"/>
  <c r="J1984" i="11"/>
  <c r="K1984" i="11"/>
  <c r="K1985" i="11"/>
  <c r="J1985" i="11"/>
  <c r="J1986" i="11"/>
  <c r="K1986" i="11"/>
  <c r="K1987" i="11"/>
  <c r="J1987" i="11"/>
  <c r="K1988" i="11"/>
  <c r="J1988" i="11"/>
  <c r="J1991" i="11"/>
  <c r="K1989" i="11"/>
  <c r="J1989" i="11"/>
  <c r="K1990" i="11"/>
  <c r="J1990" i="11"/>
  <c r="K1991" i="11"/>
  <c r="K1992" i="11"/>
  <c r="J1992" i="11"/>
  <c r="K1993" i="11"/>
  <c r="J1993" i="11"/>
  <c r="J1994" i="11"/>
  <c r="K1994" i="11"/>
  <c r="K1995" i="11"/>
  <c r="J1995" i="11"/>
  <c r="J1996" i="11"/>
  <c r="K1996" i="11"/>
  <c r="K1997" i="11"/>
  <c r="J1997" i="11"/>
  <c r="J1998" i="11"/>
  <c r="K1998" i="11"/>
  <c r="J1999" i="11"/>
  <c r="K1999" i="11"/>
  <c r="K2000" i="11"/>
  <c r="J2000" i="11"/>
  <c r="K2001" i="11"/>
  <c r="J2001" i="11"/>
  <c r="K2002" i="11"/>
  <c r="J2002" i="11"/>
  <c r="J2003" i="11"/>
  <c r="K2003" i="11"/>
  <c r="K2004" i="11"/>
  <c r="J2004" i="11"/>
  <c r="K2005" i="11"/>
  <c r="J2005" i="11"/>
  <c r="K2006" i="11"/>
  <c r="J2006" i="11"/>
  <c r="K2007" i="11"/>
  <c r="J2007" i="11"/>
  <c r="K2008" i="11"/>
  <c r="J2008" i="11"/>
  <c r="K2009" i="11"/>
  <c r="J2009" i="11"/>
  <c r="J2010" i="11"/>
  <c r="K2010" i="11"/>
  <c r="K2011" i="11"/>
  <c r="J2011" i="11"/>
  <c r="J2012" i="11"/>
  <c r="K2012" i="11"/>
  <c r="J2013" i="11"/>
  <c r="K2013" i="11"/>
  <c r="J2014" i="11"/>
  <c r="K2014" i="11"/>
  <c r="J2015" i="11"/>
  <c r="K2015" i="11"/>
  <c r="K2016" i="11"/>
  <c r="J2016" i="11"/>
  <c r="K2017" i="11"/>
  <c r="J2017" i="11"/>
  <c r="K2018" i="11"/>
  <c r="J2018" i="11"/>
  <c r="K2019" i="11"/>
  <c r="J2019" i="11"/>
  <c r="J2020" i="11"/>
  <c r="K2020" i="11"/>
  <c r="J2021" i="11"/>
  <c r="K2021" i="11"/>
  <c r="K2022" i="11"/>
  <c r="J2022" i="11"/>
  <c r="J2023" i="11"/>
  <c r="K2023" i="11"/>
  <c r="K2024" i="11"/>
  <c r="J2024" i="11"/>
  <c r="J2025" i="11"/>
  <c r="K2025" i="11"/>
  <c r="J2026" i="11"/>
  <c r="K2026" i="11"/>
  <c r="K2027" i="11"/>
  <c r="J2027" i="11"/>
  <c r="K2028" i="11"/>
  <c r="J2028" i="11"/>
  <c r="J2029" i="11"/>
  <c r="K2029" i="11"/>
  <c r="J2030" i="11"/>
  <c r="K2030" i="11"/>
  <c r="J2031" i="11"/>
  <c r="K2031" i="11"/>
  <c r="J2032" i="11"/>
  <c r="K2032" i="11"/>
  <c r="K2033" i="11"/>
  <c r="J2033" i="11"/>
  <c r="J2034" i="11"/>
  <c r="K2034" i="11"/>
  <c r="K2035" i="11"/>
  <c r="J2035" i="11"/>
  <c r="K2038" i="11"/>
  <c r="J2036" i="11"/>
  <c r="K2036" i="11"/>
  <c r="J2039" i="11"/>
  <c r="J2037" i="11"/>
  <c r="J2038" i="11"/>
  <c r="K2037" i="11"/>
  <c r="K2040" i="11"/>
  <c r="K2039" i="11"/>
  <c r="J2040" i="11"/>
  <c r="K2042" i="11"/>
  <c r="J834" i="11"/>
  <c r="J487" i="11"/>
  <c r="K496" i="11"/>
  <c r="J305" i="11"/>
  <c r="K99" i="11"/>
  <c r="J491" i="11"/>
  <c r="J516" i="11"/>
  <c r="J224" i="11"/>
  <c r="J284" i="11"/>
  <c r="J622" i="11"/>
  <c r="J490" i="11"/>
  <c r="J199" i="11"/>
  <c r="J143" i="11"/>
  <c r="J267" i="11"/>
  <c r="J211" i="11"/>
  <c r="K602" i="11"/>
  <c r="K250" i="11"/>
  <c r="K296" i="11"/>
  <c r="J395" i="11"/>
  <c r="K732" i="11"/>
  <c r="J1375" i="11"/>
  <c r="K1041" i="11"/>
  <c r="J933" i="11"/>
  <c r="K754" i="11"/>
  <c r="K1498" i="11"/>
  <c r="K1177" i="11"/>
  <c r="J718" i="11"/>
  <c r="K615" i="11"/>
  <c r="J343" i="11"/>
  <c r="K975" i="11"/>
  <c r="J854" i="11"/>
  <c r="K751" i="11"/>
  <c r="K884" i="11"/>
  <c r="J1154" i="11"/>
  <c r="J861" i="11"/>
  <c r="J873" i="11"/>
  <c r="J518" i="11"/>
  <c r="J878" i="11"/>
  <c r="J1159" i="11"/>
  <c r="J1449" i="11"/>
  <c r="K1441" i="11"/>
  <c r="K1835" i="11"/>
  <c r="K239" i="11"/>
  <c r="J203" i="11"/>
  <c r="J623" i="11"/>
  <c r="J99" i="11"/>
  <c r="J406" i="11"/>
  <c r="K228" i="11"/>
  <c r="J57" i="11"/>
  <c r="K652" i="11"/>
  <c r="J166" i="11"/>
  <c r="K760" i="11"/>
  <c r="J32" i="11"/>
  <c r="J626" i="11"/>
  <c r="K279" i="11"/>
  <c r="J288" i="11"/>
  <c r="J387" i="11"/>
  <c r="K356" i="11"/>
  <c r="J136" i="11"/>
  <c r="J732" i="11"/>
  <c r="J111" i="11"/>
  <c r="J870" i="11"/>
  <c r="J852" i="11"/>
  <c r="K701" i="11"/>
  <c r="J527" i="11"/>
  <c r="K1064" i="11"/>
  <c r="K989" i="11"/>
  <c r="K1624" i="11"/>
  <c r="K1285" i="11"/>
  <c r="K953" i="11"/>
  <c r="K1102" i="11"/>
  <c r="J666" i="11"/>
  <c r="K1424" i="11"/>
  <c r="K1087" i="11"/>
  <c r="J981" i="11"/>
  <c r="K802" i="11"/>
  <c r="J1546" i="11"/>
  <c r="K1111" i="11"/>
  <c r="K1022" i="11"/>
  <c r="J887" i="11"/>
  <c r="K819" i="11"/>
  <c r="J1267" i="11"/>
  <c r="J1474" i="11"/>
  <c r="J1236" i="11"/>
  <c r="J364" i="11"/>
  <c r="K144" i="11"/>
  <c r="J740" i="11"/>
  <c r="J120" i="11"/>
  <c r="K880" i="11"/>
  <c r="J60" i="11"/>
  <c r="K429" i="11"/>
  <c r="J144" i="11"/>
  <c r="J537" i="11"/>
  <c r="J7" i="11"/>
  <c r="J403" i="11"/>
  <c r="J396" i="11"/>
  <c r="J107" i="11"/>
  <c r="J504" i="11"/>
  <c r="K173" i="11"/>
  <c r="K116" i="11"/>
  <c r="J509" i="11"/>
  <c r="J53" i="11"/>
  <c r="K648" i="11"/>
  <c r="K702" i="11"/>
  <c r="K815" i="11"/>
  <c r="K294" i="11"/>
  <c r="K1171" i="11"/>
  <c r="J1103" i="11"/>
  <c r="J1392" i="11"/>
  <c r="J1084" i="11"/>
  <c r="K1067" i="11"/>
  <c r="J848" i="11"/>
  <c r="J783" i="11"/>
  <c r="J1220" i="11"/>
  <c r="J1203" i="11"/>
  <c r="K1016" i="11"/>
  <c r="J578" i="11"/>
  <c r="J1322" i="11"/>
  <c r="K1225" i="11"/>
  <c r="J768" i="11"/>
  <c r="J663" i="11"/>
  <c r="J535" i="11"/>
  <c r="J1066" i="11"/>
  <c r="J986" i="11"/>
  <c r="J313" i="11"/>
  <c r="K687" i="11"/>
  <c r="K163" i="11"/>
  <c r="K322" i="11"/>
  <c r="J308" i="11"/>
  <c r="K120" i="11"/>
  <c r="J716" i="11"/>
  <c r="J64" i="11"/>
  <c r="J824" i="11"/>
  <c r="J95" i="11"/>
  <c r="J690" i="11"/>
  <c r="K345" i="11"/>
  <c r="K352" i="11"/>
  <c r="J260" i="11"/>
  <c r="K270" i="11"/>
  <c r="J51" i="11"/>
  <c r="K410" i="11"/>
  <c r="J749" i="11"/>
  <c r="J253" i="11"/>
  <c r="J244" i="11"/>
  <c r="K663" i="11"/>
  <c r="K107" i="11"/>
  <c r="K438" i="11"/>
  <c r="J218" i="11"/>
  <c r="K637" i="11"/>
  <c r="J309" i="11"/>
  <c r="J417" i="11"/>
  <c r="K370" i="11"/>
  <c r="J78" i="11"/>
  <c r="J22" i="11"/>
  <c r="K22" i="11" s="1"/>
  <c r="J219" i="11"/>
  <c r="K545" i="11"/>
  <c r="J1169" i="11"/>
  <c r="K710" i="11"/>
  <c r="K607" i="11"/>
  <c r="K311" i="11"/>
  <c r="J1010" i="11"/>
  <c r="J1648" i="11"/>
  <c r="J489" i="11"/>
  <c r="J974" i="11"/>
  <c r="J1197" i="11"/>
  <c r="K1050" i="11"/>
  <c r="J710" i="11"/>
  <c r="J1110" i="11"/>
  <c r="K995" i="11"/>
  <c r="J927" i="11"/>
  <c r="J1184" i="11"/>
  <c r="J1132" i="11"/>
  <c r="J1115" i="11"/>
  <c r="K928" i="11"/>
  <c r="J833" i="11"/>
  <c r="J1235" i="11"/>
  <c r="J1696" i="11"/>
  <c r="K1594" i="11"/>
  <c r="K142" i="11"/>
  <c r="K738" i="11"/>
  <c r="J391" i="11"/>
  <c r="K400" i="11"/>
  <c r="K531" i="11"/>
  <c r="K888" i="11"/>
  <c r="K395" i="11"/>
  <c r="K420" i="11"/>
  <c r="K129" i="11"/>
  <c r="J528" i="11"/>
  <c r="K865" i="11"/>
  <c r="K394" i="11"/>
  <c r="K103" i="11"/>
  <c r="K211" i="11"/>
  <c r="K115" i="11"/>
  <c r="K507" i="11"/>
  <c r="J500" i="11"/>
  <c r="K241" i="11"/>
  <c r="K299" i="11"/>
  <c r="K636" i="11"/>
  <c r="K1277" i="11"/>
  <c r="K945" i="11"/>
  <c r="K1096" i="11"/>
  <c r="K660" i="11"/>
  <c r="K1402" i="11"/>
  <c r="J1081" i="11"/>
  <c r="K622" i="11"/>
  <c r="J857" i="11"/>
  <c r="K281" i="11"/>
  <c r="K1217" i="11"/>
  <c r="K758" i="11"/>
  <c r="K655" i="11"/>
  <c r="K503" i="11"/>
  <c r="J1058" i="11"/>
  <c r="J385" i="11"/>
  <c r="K774" i="11"/>
  <c r="K1211" i="11"/>
  <c r="K1131" i="11"/>
  <c r="J1063" i="11"/>
  <c r="J1355" i="11"/>
  <c r="K1273" i="11"/>
  <c r="K123" i="11"/>
  <c r="J515" i="11"/>
  <c r="J508" i="11"/>
  <c r="K217" i="11"/>
  <c r="J307" i="11"/>
  <c r="J644" i="11"/>
  <c r="J493" i="11"/>
  <c r="K534" i="11"/>
  <c r="K150" i="11"/>
  <c r="K304" i="11"/>
  <c r="J643" i="11"/>
  <c r="K508" i="11"/>
  <c r="K124" i="11"/>
  <c r="J884" i="11"/>
  <c r="J231" i="11"/>
  <c r="K651" i="11"/>
  <c r="J282" i="11"/>
  <c r="J276" i="11"/>
  <c r="J17" i="11"/>
  <c r="K17" i="11" s="1"/>
  <c r="K416" i="11"/>
  <c r="K755" i="11"/>
  <c r="J1076" i="11"/>
  <c r="J1061" i="11"/>
  <c r="K840" i="11"/>
  <c r="K777" i="11"/>
  <c r="K1518" i="11"/>
  <c r="K980" i="11"/>
  <c r="J741" i="11"/>
  <c r="J686" i="11"/>
  <c r="J1104" i="11"/>
  <c r="J977" i="11"/>
  <c r="K877" i="11"/>
  <c r="J770" i="11"/>
  <c r="K1186" i="11"/>
  <c r="K1165" i="11"/>
  <c r="K1800" i="11"/>
  <c r="K359" i="11"/>
  <c r="J1022" i="11"/>
  <c r="K907" i="11"/>
  <c r="K1098" i="11"/>
  <c r="K1470" i="11"/>
  <c r="J41" i="11"/>
  <c r="K41" i="11" s="1"/>
  <c r="J802" i="11"/>
  <c r="J455" i="11"/>
  <c r="J464" i="11"/>
  <c r="J273" i="11"/>
  <c r="J66" i="11"/>
  <c r="J458" i="11"/>
  <c r="K483" i="11"/>
  <c r="J196" i="11"/>
  <c r="K242" i="11"/>
  <c r="K587" i="11"/>
  <c r="K458" i="11"/>
  <c r="K167" i="11"/>
  <c r="K111" i="11"/>
  <c r="J206" i="11"/>
  <c r="K179" i="11"/>
  <c r="J570" i="11"/>
  <c r="J564" i="11"/>
  <c r="J264" i="11"/>
  <c r="J363" i="11"/>
  <c r="K700" i="11"/>
  <c r="J1341" i="11"/>
  <c r="K1009" i="11"/>
  <c r="J898" i="11"/>
  <c r="J722" i="11"/>
  <c r="K1466" i="11"/>
  <c r="J1145" i="11"/>
  <c r="K686" i="11"/>
  <c r="J583" i="11"/>
  <c r="K537" i="11"/>
  <c r="K943" i="11"/>
  <c r="K822" i="11"/>
  <c r="J719" i="11"/>
  <c r="J758" i="11"/>
  <c r="J1122" i="11"/>
  <c r="J733" i="11"/>
  <c r="K839" i="11"/>
  <c r="J390" i="11"/>
  <c r="K1195" i="11"/>
  <c r="K1386" i="11"/>
  <c r="J1429" i="11"/>
  <c r="J1284" i="11"/>
  <c r="K1772" i="11"/>
  <c r="J1873" i="11"/>
  <c r="J1722" i="11"/>
  <c r="K85" i="11"/>
  <c r="J27" i="11"/>
  <c r="J421" i="11"/>
  <c r="J169" i="11"/>
  <c r="J561" i="11"/>
  <c r="J150" i="11"/>
  <c r="J744" i="11"/>
  <c r="K431" i="11"/>
  <c r="K440" i="11"/>
  <c r="K539" i="11"/>
  <c r="K908" i="11"/>
  <c r="K405" i="11"/>
  <c r="K414" i="11"/>
  <c r="J31" i="11"/>
  <c r="K522" i="11"/>
  <c r="J98" i="11"/>
  <c r="K858" i="11"/>
  <c r="J511" i="11"/>
  <c r="K552" i="11"/>
  <c r="K329" i="11"/>
  <c r="K1020" i="11"/>
  <c r="J457" i="11"/>
  <c r="J966" i="11"/>
  <c r="J1189" i="11"/>
  <c r="K1042" i="11"/>
  <c r="K1413" i="11"/>
  <c r="K1095" i="11"/>
  <c r="K1006" i="11"/>
  <c r="K870" i="11"/>
  <c r="K803" i="11"/>
  <c r="J894" i="11"/>
  <c r="K1142" i="11"/>
  <c r="J664" i="11"/>
  <c r="J601" i="11"/>
  <c r="K1389" i="11"/>
  <c r="K1076" i="11"/>
  <c r="K789" i="11"/>
  <c r="K878" i="11"/>
  <c r="J1152" i="11"/>
  <c r="K1077" i="11"/>
  <c r="K1712" i="11"/>
  <c r="J1371" i="11"/>
  <c r="K1761" i="11"/>
  <c r="J355" i="11"/>
  <c r="K348" i="11"/>
  <c r="J488" i="11"/>
  <c r="J827" i="11"/>
  <c r="J333" i="11"/>
  <c r="K374" i="11"/>
  <c r="J154" i="11"/>
  <c r="J484" i="11"/>
  <c r="K821" i="11"/>
  <c r="J348" i="11"/>
  <c r="K128" i="11"/>
  <c r="J724" i="11"/>
  <c r="J71" i="11"/>
  <c r="J832" i="11"/>
  <c r="J445" i="11"/>
  <c r="J454" i="11"/>
  <c r="J102" i="11"/>
  <c r="J251" i="11"/>
  <c r="J593" i="11"/>
  <c r="K916" i="11"/>
  <c r="J890" i="11"/>
  <c r="J680" i="11"/>
  <c r="J617" i="11"/>
  <c r="J1271" i="11"/>
  <c r="K715" i="11"/>
  <c r="J581" i="11"/>
  <c r="J369" i="11"/>
  <c r="J944" i="11"/>
  <c r="K932" i="11"/>
  <c r="K717" i="11"/>
  <c r="K590" i="11"/>
  <c r="J1080" i="11"/>
  <c r="K1005" i="11"/>
  <c r="K1640" i="11"/>
  <c r="J382" i="11"/>
  <c r="K1193" i="11"/>
  <c r="J1085" i="11"/>
  <c r="K938" i="11"/>
  <c r="K1310" i="11"/>
  <c r="J1832" i="11"/>
  <c r="J1682" i="11"/>
  <c r="J453" i="11"/>
  <c r="J462" i="11"/>
  <c r="K262" i="11"/>
  <c r="K603" i="11"/>
  <c r="K450" i="11"/>
  <c r="K190" i="11"/>
  <c r="K135" i="11"/>
  <c r="J256" i="11"/>
  <c r="J543" i="11"/>
  <c r="K166" i="11"/>
  <c r="K109" i="11"/>
  <c r="J501" i="11"/>
  <c r="K608" i="11"/>
  <c r="J562" i="11"/>
  <c r="J188" i="11"/>
  <c r="J44" i="11"/>
  <c r="J370" i="11"/>
  <c r="J649" i="11"/>
  <c r="K1023" i="11"/>
  <c r="K934" i="11"/>
  <c r="K799" i="11"/>
  <c r="K729" i="11"/>
  <c r="K1202" i="11"/>
  <c r="J1840" i="11"/>
  <c r="K593" i="11"/>
  <c r="K1166" i="11"/>
  <c r="K1051" i="11"/>
  <c r="K617" i="11"/>
  <c r="K831" i="11"/>
  <c r="J358" i="11"/>
  <c r="K1187" i="11"/>
  <c r="J1119" i="11"/>
  <c r="J1411" i="11"/>
  <c r="K1301" i="11"/>
  <c r="K969" i="11"/>
  <c r="K1120" i="11"/>
  <c r="J684" i="11"/>
  <c r="J1426" i="11"/>
  <c r="J419" i="11"/>
  <c r="K412" i="11"/>
  <c r="J121" i="11"/>
  <c r="J552" i="11"/>
  <c r="J891" i="11"/>
  <c r="K397" i="11"/>
  <c r="J438" i="11"/>
  <c r="K546" i="11"/>
  <c r="J885" i="11"/>
  <c r="J412" i="11"/>
  <c r="J788" i="11"/>
  <c r="K136" i="11"/>
  <c r="K896" i="11"/>
  <c r="K509" i="11"/>
  <c r="K518" i="11"/>
  <c r="J167" i="11"/>
  <c r="K318" i="11"/>
  <c r="K344" i="11"/>
  <c r="J54" i="11"/>
  <c r="K54" i="11" s="1"/>
  <c r="K719" i="11"/>
  <c r="J195" i="11"/>
  <c r="K449" i="11"/>
  <c r="J340" i="11"/>
  <c r="J152" i="11"/>
  <c r="K748" i="11"/>
  <c r="K95" i="11"/>
  <c r="K856" i="11"/>
  <c r="K126" i="11"/>
  <c r="K722" i="11"/>
  <c r="K375" i="11"/>
  <c r="K384" i="11"/>
  <c r="J483" i="11"/>
  <c r="K452" i="11"/>
  <c r="J828" i="11"/>
  <c r="J208" i="11"/>
  <c r="K627" i="11"/>
  <c r="K1092" i="11"/>
  <c r="K797" i="11"/>
  <c r="J569" i="11"/>
  <c r="J1160" i="11"/>
  <c r="K1085" i="11"/>
  <c r="K1720" i="11"/>
  <c r="K1381" i="11"/>
  <c r="K1049" i="11"/>
  <c r="J941" i="11"/>
  <c r="K764" i="11"/>
  <c r="K930" i="11"/>
  <c r="J640" i="11"/>
  <c r="J1332" i="11"/>
  <c r="J187" i="11"/>
  <c r="K502" i="11"/>
  <c r="J476" i="11"/>
  <c r="J620" i="11"/>
  <c r="J384" i="11"/>
  <c r="J810" i="11"/>
  <c r="J709" i="11"/>
  <c r="K845" i="11"/>
  <c r="K1768" i="11"/>
  <c r="K1066" i="11"/>
  <c r="K254" i="11"/>
  <c r="J731" i="11"/>
  <c r="K386" i="11"/>
  <c r="J628" i="11"/>
  <c r="K358" i="11"/>
  <c r="K1149" i="11"/>
  <c r="J1309" i="11"/>
  <c r="K1179" i="11"/>
  <c r="J984" i="11"/>
  <c r="K1097" i="11"/>
  <c r="J155" i="11"/>
  <c r="K339" i="11"/>
  <c r="J180" i="11"/>
  <c r="K156" i="11"/>
  <c r="K640" i="11"/>
  <c r="K260" i="11"/>
  <c r="K402" i="11"/>
  <c r="K1116" i="11"/>
  <c r="K678" i="11"/>
  <c r="K904" i="11"/>
  <c r="K1138" i="11"/>
  <c r="J1616" i="11"/>
  <c r="J772" i="11"/>
  <c r="K624" i="11"/>
  <c r="K1018" i="11"/>
  <c r="K565" i="11"/>
  <c r="J760" i="11"/>
  <c r="K874" i="11"/>
  <c r="K1831" i="11"/>
  <c r="K885" i="11"/>
  <c r="J874" i="11"/>
  <c r="K1164" i="11"/>
  <c r="K1820" i="11"/>
  <c r="J1774" i="11"/>
  <c r="J1617" i="11"/>
  <c r="K1779" i="11"/>
  <c r="J1557" i="11"/>
  <c r="K1726" i="11"/>
  <c r="J951" i="11"/>
  <c r="J1516" i="11"/>
  <c r="J1313" i="11"/>
  <c r="J1757" i="11"/>
  <c r="J1598" i="11"/>
  <c r="J1028" i="11"/>
  <c r="J1280" i="11"/>
  <c r="K1476" i="11"/>
  <c r="J1244" i="11"/>
  <c r="K1214" i="11"/>
  <c r="K1333" i="11"/>
  <c r="J1528" i="11"/>
  <c r="K1684" i="11"/>
  <c r="J1777" i="11"/>
  <c r="J1626" i="11"/>
  <c r="K1469" i="11"/>
  <c r="K1324" i="11"/>
  <c r="J1861" i="11"/>
  <c r="J1647" i="11"/>
  <c r="J1826" i="11"/>
  <c r="K1676" i="11"/>
  <c r="J1525" i="11"/>
  <c r="J1425" i="11"/>
  <c r="J1751" i="11"/>
  <c r="J1603" i="11"/>
  <c r="K1637" i="11"/>
  <c r="J1446" i="11"/>
  <c r="J1256" i="11"/>
  <c r="K1365" i="11"/>
  <c r="K1196" i="11"/>
  <c r="K1844" i="11"/>
  <c r="J1809" i="11"/>
  <c r="J1658" i="11"/>
  <c r="J1503" i="11"/>
  <c r="K1356" i="11"/>
  <c r="J1659" i="11"/>
  <c r="J1679" i="11"/>
  <c r="J1858" i="11"/>
  <c r="K1708" i="11"/>
  <c r="K1176" i="11"/>
  <c r="J1233" i="11"/>
  <c r="J1783" i="11"/>
  <c r="K1546" i="11"/>
  <c r="J1609" i="11"/>
  <c r="J1438" i="11"/>
  <c r="J1827" i="11"/>
  <c r="K1671" i="11"/>
  <c r="K1338" i="11"/>
  <c r="K1370" i="11"/>
  <c r="K1234" i="11"/>
  <c r="K1405" i="11"/>
  <c r="J1807" i="11"/>
  <c r="J1672" i="11"/>
  <c r="K1578" i="11"/>
  <c r="K1434" i="11"/>
  <c r="J1289" i="11"/>
  <c r="J1677" i="11"/>
  <c r="J1816" i="11"/>
  <c r="K1682" i="11"/>
  <c r="K1539" i="11"/>
  <c r="K1233" i="11"/>
  <c r="K892" i="11"/>
  <c r="K619" i="11"/>
  <c r="J1183" i="11"/>
  <c r="J925" i="11"/>
  <c r="K1850" i="11"/>
  <c r="K335" i="11"/>
  <c r="K309" i="11"/>
  <c r="K165" i="11"/>
  <c r="K194" i="11"/>
  <c r="J1093" i="11"/>
  <c r="J910" i="11"/>
  <c r="J1046" i="11"/>
  <c r="K820" i="11"/>
  <c r="K981" i="11"/>
  <c r="J769" i="11"/>
  <c r="J560" i="11"/>
  <c r="J79" i="11"/>
  <c r="J532" i="11"/>
  <c r="K1309" i="11"/>
  <c r="J1434" i="11"/>
  <c r="K409" i="11"/>
  <c r="J630" i="11"/>
  <c r="J1255" i="11"/>
  <c r="J529" i="11"/>
  <c r="J408" i="11"/>
  <c r="K382" i="11"/>
  <c r="J683" i="11"/>
  <c r="K308" i="11"/>
  <c r="J448" i="11"/>
  <c r="K767" i="11"/>
  <c r="K806" i="11"/>
  <c r="K1030" i="11"/>
  <c r="K1135" i="11"/>
  <c r="J1744" i="11"/>
  <c r="K901" i="11"/>
  <c r="J912" i="11"/>
  <c r="K1144" i="11"/>
  <c r="K694" i="11"/>
  <c r="J1048" i="11"/>
  <c r="J1023" i="11"/>
  <c r="K1632" i="11"/>
  <c r="K798" i="11"/>
  <c r="K1024" i="11"/>
  <c r="J1468" i="11"/>
  <c r="J1748" i="11"/>
  <c r="K1575" i="11"/>
  <c r="J1745" i="11"/>
  <c r="J1705" i="11"/>
  <c r="K1685" i="11"/>
  <c r="K1854" i="11"/>
  <c r="K1125" i="11"/>
  <c r="K1304" i="11"/>
  <c r="K1506" i="11"/>
  <c r="J1555" i="11"/>
  <c r="J1726" i="11"/>
  <c r="J1210" i="11"/>
  <c r="K1408" i="11"/>
  <c r="K1271" i="11"/>
  <c r="J992" i="11"/>
  <c r="K1483" i="11"/>
  <c r="K1460" i="11"/>
  <c r="K1316" i="11"/>
  <c r="J1573" i="11"/>
  <c r="J1575" i="11"/>
  <c r="J1754" i="11"/>
  <c r="J1604" i="11"/>
  <c r="J1452" i="11"/>
  <c r="K1508" i="11"/>
  <c r="J1775" i="11"/>
  <c r="K1627" i="11"/>
  <c r="K1804" i="11"/>
  <c r="K1312" i="11"/>
  <c r="J1276" i="11"/>
  <c r="K1257" i="11"/>
  <c r="K1731" i="11"/>
  <c r="J1819" i="11"/>
  <c r="J1120" i="11"/>
  <c r="J1513" i="11"/>
  <c r="K1493" i="11"/>
  <c r="K1348" i="11"/>
  <c r="K1701" i="11"/>
  <c r="J1607" i="11"/>
  <c r="J1786" i="11"/>
  <c r="K1636" i="11"/>
  <c r="J1485" i="11"/>
  <c r="J1295" i="11"/>
  <c r="K1807" i="11"/>
  <c r="K1659" i="11"/>
  <c r="K1836" i="11"/>
  <c r="J1344" i="11"/>
  <c r="J1404" i="11"/>
  <c r="K1321" i="11"/>
  <c r="J1462" i="11"/>
  <c r="J1865" i="11"/>
  <c r="K1222" i="11"/>
  <c r="K1395" i="11"/>
  <c r="K1799" i="11"/>
  <c r="K1856" i="11"/>
  <c r="K1499" i="11"/>
  <c r="J1362" i="11"/>
  <c r="K1180" i="11"/>
  <c r="K1605" i="11"/>
  <c r="K1848" i="11"/>
  <c r="K1706" i="11"/>
  <c r="K1200" i="11"/>
  <c r="J1416" i="11"/>
  <c r="K1805" i="11"/>
  <c r="J1633" i="11"/>
  <c r="J1810" i="11"/>
  <c r="J1327" i="11"/>
  <c r="K1691" i="11"/>
  <c r="K1529" i="11"/>
  <c r="J1185" i="11"/>
  <c r="J1026" i="11"/>
  <c r="K1099" i="11"/>
  <c r="K1707" i="11"/>
  <c r="K216" i="11"/>
  <c r="J525" i="11"/>
  <c r="K499" i="11"/>
  <c r="J181" i="11"/>
  <c r="K744" i="11"/>
  <c r="J936" i="11"/>
  <c r="J1163" i="11"/>
  <c r="K959" i="11"/>
  <c r="J300" i="11"/>
  <c r="K82" i="11"/>
  <c r="J676" i="11"/>
  <c r="J56" i="11"/>
  <c r="K56" i="11" s="1"/>
  <c r="J816" i="11"/>
  <c r="J242" i="11"/>
  <c r="K661" i="11"/>
  <c r="K365" i="11"/>
  <c r="J80" i="11"/>
  <c r="K473" i="11"/>
  <c r="J905" i="11"/>
  <c r="J339" i="11"/>
  <c r="K332" i="11"/>
  <c r="J440" i="11"/>
  <c r="J109" i="11"/>
  <c r="K53" i="11"/>
  <c r="K445" i="11"/>
  <c r="K193" i="11"/>
  <c r="K584" i="11"/>
  <c r="J1017" i="11"/>
  <c r="J751" i="11"/>
  <c r="J1222" i="11"/>
  <c r="K1107" i="11"/>
  <c r="J1039" i="11"/>
  <c r="K1328" i="11"/>
  <c r="J1020" i="11"/>
  <c r="J1003" i="11"/>
  <c r="J786" i="11"/>
  <c r="K721" i="11"/>
  <c r="K1156" i="11"/>
  <c r="J1139" i="11"/>
  <c r="K952" i="11"/>
  <c r="K857" i="11"/>
  <c r="K1259" i="11"/>
  <c r="J1161" i="11"/>
  <c r="J702" i="11"/>
  <c r="K599" i="11"/>
  <c r="J279" i="11"/>
  <c r="J1002" i="11"/>
  <c r="J1060" i="11"/>
  <c r="K1288" i="11"/>
  <c r="K1487" i="11"/>
  <c r="K421" i="11"/>
  <c r="K430" i="11"/>
  <c r="J190" i="11"/>
  <c r="J571" i="11"/>
  <c r="J418" i="11"/>
  <c r="J159" i="11"/>
  <c r="J103" i="11"/>
  <c r="K267" i="11"/>
  <c r="J415" i="11"/>
  <c r="K133" i="11"/>
  <c r="J76" i="11"/>
  <c r="K77" i="11" s="1"/>
  <c r="K469" i="11"/>
  <c r="K185" i="11"/>
  <c r="K576" i="11"/>
  <c r="J530" i="11"/>
  <c r="J239" i="11"/>
  <c r="K184" i="11"/>
  <c r="J338" i="11"/>
  <c r="K862" i="11"/>
  <c r="J991" i="11"/>
  <c r="J896" i="11"/>
  <c r="K765" i="11"/>
  <c r="K609" i="11"/>
  <c r="J1170" i="11"/>
  <c r="J1808" i="11"/>
  <c r="J806" i="11"/>
  <c r="J1134" i="11"/>
  <c r="K1019" i="11"/>
  <c r="J447" i="11"/>
  <c r="J799" i="11"/>
  <c r="K1247" i="11"/>
  <c r="K1155" i="11"/>
  <c r="K1089" i="11"/>
  <c r="J1379" i="11"/>
  <c r="K1269" i="11"/>
  <c r="K937" i="11"/>
  <c r="K1088" i="11"/>
  <c r="K650" i="11"/>
  <c r="J1393" i="11"/>
  <c r="J1577" i="11"/>
  <c r="K1754" i="11"/>
  <c r="J538" i="11"/>
  <c r="K247" i="11"/>
  <c r="K192" i="11"/>
  <c r="K346" i="11"/>
  <c r="K894" i="11"/>
  <c r="K532" i="11"/>
  <c r="K180" i="11"/>
  <c r="J599" i="11"/>
  <c r="J43" i="11"/>
  <c r="K43" i="11" s="1"/>
  <c r="K707" i="11"/>
  <c r="K154" i="11"/>
  <c r="J573" i="11"/>
  <c r="K229" i="11"/>
  <c r="K215" i="11"/>
  <c r="K353" i="11"/>
  <c r="K306" i="11"/>
  <c r="J14" i="11"/>
  <c r="K14" i="11" s="1"/>
  <c r="J679" i="11"/>
  <c r="K155" i="11"/>
  <c r="K289" i="11"/>
  <c r="J1105" i="11"/>
  <c r="J646" i="11"/>
  <c r="J881" i="11"/>
  <c r="K377" i="11"/>
  <c r="J946" i="11"/>
  <c r="J1584" i="11"/>
  <c r="K202" i="11"/>
  <c r="K910" i="11"/>
  <c r="J1133" i="11"/>
  <c r="K986" i="11"/>
  <c r="K455" i="11"/>
  <c r="K1046" i="11"/>
  <c r="K931" i="11"/>
  <c r="K1122" i="11"/>
  <c r="J1494" i="11"/>
  <c r="K1068" i="11"/>
  <c r="J1054" i="11"/>
  <c r="K832" i="11"/>
  <c r="K768" i="11"/>
  <c r="K1510" i="11"/>
  <c r="J1576" i="11"/>
  <c r="J485" i="11"/>
  <c r="K494" i="11"/>
  <c r="K110" i="11"/>
  <c r="J296" i="11"/>
  <c r="K635" i="11"/>
  <c r="J482" i="11"/>
  <c r="K223" i="11"/>
  <c r="J165" i="11"/>
  <c r="J290" i="11"/>
  <c r="K670" i="11"/>
  <c r="K198" i="11"/>
  <c r="J141" i="11"/>
  <c r="K533" i="11"/>
  <c r="J59" i="11"/>
  <c r="K451" i="11"/>
  <c r="J442" i="11"/>
  <c r="K153" i="11"/>
  <c r="J226" i="11"/>
  <c r="K580" i="11"/>
  <c r="J429" i="11"/>
  <c r="K470" i="11"/>
  <c r="J86" i="11"/>
  <c r="K219" i="11"/>
  <c r="K579" i="11"/>
  <c r="K444" i="11"/>
  <c r="J820" i="11"/>
  <c r="K168" i="11"/>
  <c r="K588" i="11"/>
  <c r="K541" i="11"/>
  <c r="K550" i="11"/>
  <c r="J197" i="11"/>
  <c r="J352" i="11"/>
  <c r="J691" i="11"/>
  <c r="J1012" i="11"/>
  <c r="J995" i="11"/>
  <c r="J778" i="11"/>
  <c r="J713" i="11"/>
  <c r="K1440" i="11"/>
  <c r="J756" i="11"/>
  <c r="K677" i="11"/>
  <c r="J431" i="11"/>
  <c r="J1040" i="11"/>
  <c r="K1124" i="11"/>
  <c r="J813" i="11"/>
  <c r="K633" i="11"/>
  <c r="J1176" i="11"/>
  <c r="K1101" i="11"/>
  <c r="K1736" i="11"/>
  <c r="K425" i="11"/>
  <c r="J960" i="11"/>
  <c r="J1181" i="11"/>
  <c r="K1034" i="11"/>
  <c r="J1406" i="11"/>
  <c r="J1599" i="11"/>
  <c r="J1778" i="11"/>
  <c r="J245" i="11"/>
  <c r="K189" i="11"/>
  <c r="J580" i="11"/>
  <c r="J124" i="11"/>
  <c r="J720" i="11"/>
  <c r="K146" i="11"/>
  <c r="K563" i="11"/>
  <c r="K269" i="11"/>
  <c r="K258" i="11"/>
  <c r="J377" i="11"/>
  <c r="J1068" i="11"/>
  <c r="K226" i="11"/>
  <c r="K206" i="11"/>
  <c r="J189" i="11"/>
  <c r="K343" i="11"/>
  <c r="J677" i="11"/>
  <c r="K349" i="11"/>
  <c r="K96" i="11"/>
  <c r="K489" i="11"/>
  <c r="J921" i="11"/>
  <c r="J773" i="11"/>
  <c r="K1126" i="11"/>
  <c r="K1011" i="11"/>
  <c r="J943" i="11"/>
  <c r="J1234" i="11"/>
  <c r="J924" i="11"/>
  <c r="J907" i="11"/>
  <c r="K688" i="11"/>
  <c r="J625" i="11"/>
  <c r="K1060" i="11"/>
  <c r="J1043" i="11"/>
  <c r="K824" i="11"/>
  <c r="J761" i="11"/>
  <c r="K1501" i="11"/>
  <c r="J1065" i="11"/>
  <c r="K606" i="11"/>
  <c r="K841" i="11"/>
  <c r="J558" i="11"/>
  <c r="K906" i="11"/>
  <c r="J1015" i="11"/>
  <c r="J1532" i="11"/>
  <c r="K685" i="11"/>
  <c r="J357" i="11"/>
  <c r="K104" i="11"/>
  <c r="J497" i="11"/>
  <c r="K86" i="11"/>
  <c r="J682" i="11"/>
  <c r="K367" i="11"/>
  <c r="J376" i="11"/>
  <c r="J475" i="11"/>
  <c r="K812" i="11"/>
  <c r="K341" i="11"/>
  <c r="J350" i="11"/>
  <c r="K130" i="11"/>
  <c r="K460" i="11"/>
  <c r="K794" i="11"/>
  <c r="K447" i="11"/>
  <c r="K488" i="11"/>
  <c r="J262" i="11"/>
  <c r="K957" i="11"/>
  <c r="K542" i="11"/>
  <c r="J902" i="11"/>
  <c r="J1125" i="11"/>
  <c r="K978" i="11"/>
  <c r="J1352" i="11"/>
  <c r="K1029" i="11"/>
  <c r="K942" i="11"/>
  <c r="J807" i="11"/>
  <c r="J739" i="11"/>
  <c r="K1167" i="11"/>
  <c r="K1078" i="11"/>
  <c r="J600" i="11"/>
  <c r="J875" i="11"/>
  <c r="J1326" i="11"/>
  <c r="K948" i="11"/>
  <c r="J725" i="11"/>
  <c r="K623" i="11"/>
  <c r="J1088" i="11"/>
  <c r="K1013" i="11"/>
  <c r="K1648" i="11"/>
  <c r="K268" i="11"/>
  <c r="K644" i="11"/>
  <c r="J782" i="11"/>
  <c r="J210" i="11"/>
  <c r="K629" i="11"/>
  <c r="K333" i="11"/>
  <c r="J50" i="11"/>
  <c r="K441" i="11"/>
  <c r="K1132" i="11"/>
  <c r="K307" i="11"/>
  <c r="K300" i="11"/>
  <c r="K408" i="11"/>
  <c r="J77" i="11"/>
  <c r="K413" i="11"/>
  <c r="J161" i="11"/>
  <c r="J553" i="11"/>
  <c r="J985" i="11"/>
  <c r="K689" i="11"/>
  <c r="J1190" i="11"/>
  <c r="K1075" i="11"/>
  <c r="J1007" i="11"/>
  <c r="K1298" i="11"/>
  <c r="J988" i="11"/>
  <c r="J971" i="11"/>
  <c r="J752" i="11"/>
  <c r="J689" i="11"/>
  <c r="J1124" i="11"/>
  <c r="J1107" i="11"/>
  <c r="K920" i="11"/>
  <c r="J825" i="11"/>
  <c r="K1220" i="11"/>
  <c r="J1129" i="11"/>
  <c r="J670" i="11"/>
  <c r="J565" i="11"/>
  <c r="J1127" i="11"/>
  <c r="J1746" i="11"/>
  <c r="J1620" i="11"/>
  <c r="J1455" i="11"/>
  <c r="K1614" i="11"/>
  <c r="K1528" i="11"/>
  <c r="K1577" i="11"/>
  <c r="K556" i="11"/>
  <c r="J171" i="11"/>
  <c r="J591" i="11"/>
  <c r="K66" i="11"/>
  <c r="K731" i="11"/>
  <c r="K253" i="11"/>
  <c r="J23" i="11"/>
  <c r="K23" i="11" s="1"/>
  <c r="J619" i="11"/>
  <c r="J132" i="11"/>
  <c r="J728" i="11"/>
  <c r="J202" i="11"/>
  <c r="K595" i="11"/>
  <c r="J234" i="11"/>
  <c r="J254" i="11"/>
  <c r="K355" i="11"/>
  <c r="J326" i="11"/>
  <c r="K105" i="11"/>
  <c r="J700" i="11"/>
  <c r="K80" i="11"/>
  <c r="J840" i="11"/>
  <c r="K724" i="11"/>
  <c r="J669" i="11"/>
  <c r="K399" i="11"/>
  <c r="J1032" i="11"/>
  <c r="K958" i="11"/>
  <c r="K1592" i="11"/>
  <c r="K1253" i="11"/>
  <c r="K921" i="11"/>
  <c r="J1072" i="11"/>
  <c r="J634" i="11"/>
  <c r="K1391" i="11"/>
  <c r="K1057" i="11"/>
  <c r="J949" i="11"/>
  <c r="K771" i="11"/>
  <c r="J1514" i="11"/>
  <c r="K1079" i="11"/>
  <c r="K990" i="11"/>
  <c r="K855" i="11"/>
  <c r="J787" i="11"/>
  <c r="K1235" i="11"/>
  <c r="K1346" i="11"/>
  <c r="J1545" i="11"/>
  <c r="J106" i="11"/>
  <c r="K864" i="11"/>
  <c r="K519" i="11"/>
  <c r="K528" i="11"/>
  <c r="K337" i="11"/>
  <c r="J131" i="11"/>
  <c r="J523" i="11"/>
  <c r="J548" i="11"/>
  <c r="K257" i="11"/>
  <c r="K317" i="11"/>
  <c r="J652" i="11"/>
  <c r="J522" i="11"/>
  <c r="J233" i="11"/>
  <c r="K175" i="11"/>
  <c r="K298" i="11"/>
  <c r="K634" i="11"/>
  <c r="J286" i="11"/>
  <c r="J328" i="11"/>
  <c r="K427" i="11"/>
  <c r="J766" i="11"/>
  <c r="J1405" i="11"/>
  <c r="K1073" i="11"/>
  <c r="J965" i="11"/>
  <c r="K786" i="11"/>
  <c r="J1530" i="11"/>
  <c r="K1209" i="11"/>
  <c r="K750" i="11"/>
  <c r="K647" i="11"/>
  <c r="J470" i="11"/>
  <c r="K1007" i="11"/>
  <c r="K918" i="11"/>
  <c r="J781" i="11"/>
  <c r="K673" i="11"/>
  <c r="J1186" i="11"/>
  <c r="J651" i="11"/>
  <c r="K557" i="11"/>
  <c r="K305" i="11"/>
  <c r="J928" i="11"/>
  <c r="J1191" i="11"/>
  <c r="K1481" i="11"/>
  <c r="K1484" i="11"/>
  <c r="J642" i="11"/>
  <c r="K295" i="11"/>
  <c r="J304" i="11"/>
  <c r="K435" i="11"/>
  <c r="K775" i="11"/>
  <c r="J299" i="11"/>
  <c r="K324" i="11"/>
  <c r="J33" i="11"/>
  <c r="K33" i="11" s="1"/>
  <c r="J432" i="11"/>
  <c r="K770" i="11"/>
  <c r="J298" i="11"/>
  <c r="J252" i="11"/>
  <c r="K671" i="11"/>
  <c r="J115" i="11"/>
  <c r="J18" i="11"/>
  <c r="J411" i="11"/>
  <c r="J404" i="11"/>
  <c r="J145" i="11"/>
  <c r="J544" i="11"/>
  <c r="K883" i="11"/>
  <c r="J1204" i="11"/>
  <c r="J1187" i="11"/>
  <c r="J1000" i="11"/>
  <c r="K551" i="11"/>
  <c r="J1307" i="11"/>
  <c r="J969" i="11"/>
  <c r="K867" i="11"/>
  <c r="K761" i="11"/>
  <c r="K1154" i="11"/>
  <c r="J1121" i="11"/>
  <c r="J662" i="11"/>
  <c r="J897" i="11"/>
  <c r="J441" i="11"/>
  <c r="K964" i="11"/>
  <c r="J1600" i="11"/>
  <c r="K871" i="11"/>
  <c r="K1150" i="11"/>
  <c r="K1035" i="11"/>
  <c r="J967" i="11"/>
  <c r="J1258" i="11"/>
  <c r="K169" i="11"/>
  <c r="J589" i="11"/>
  <c r="J258" i="11"/>
  <c r="J247" i="11"/>
  <c r="J401" i="11"/>
  <c r="J194" i="11"/>
  <c r="J586" i="11"/>
  <c r="K271" i="11"/>
  <c r="J280" i="11"/>
  <c r="J379" i="11"/>
  <c r="K716" i="11"/>
  <c r="J230" i="11"/>
  <c r="K248" i="11"/>
  <c r="J36" i="11"/>
  <c r="K36" i="11" s="1"/>
  <c r="K362" i="11"/>
  <c r="K102" i="11"/>
  <c r="K698" i="11"/>
  <c r="K351" i="11"/>
  <c r="J392" i="11"/>
  <c r="K491" i="11"/>
  <c r="K517" i="11"/>
  <c r="K526" i="11"/>
  <c r="J142" i="11"/>
  <c r="K328" i="11"/>
  <c r="J667" i="11"/>
  <c r="J514" i="11"/>
  <c r="K255" i="11"/>
  <c r="J198" i="11"/>
  <c r="J321" i="11"/>
  <c r="J798" i="11"/>
  <c r="J229" i="11"/>
  <c r="J172" i="11"/>
  <c r="K553" i="11"/>
  <c r="K78" i="11"/>
  <c r="J672" i="11"/>
  <c r="K287" i="11"/>
  <c r="J294" i="11"/>
  <c r="K106" i="11"/>
  <c r="K434" i="11"/>
  <c r="K773" i="11"/>
  <c r="J1087" i="11"/>
  <c r="K998" i="11"/>
  <c r="K863" i="11"/>
  <c r="J795" i="11"/>
  <c r="K1243" i="11"/>
  <c r="J469" i="11"/>
  <c r="J759" i="11"/>
  <c r="J1230" i="11"/>
  <c r="K1115" i="11"/>
  <c r="K350" i="11"/>
  <c r="K1302" i="11"/>
  <c r="J577" i="11"/>
  <c r="J91" i="11"/>
  <c r="K275" i="11"/>
  <c r="K117" i="11"/>
  <c r="J92" i="11"/>
  <c r="J241" i="11"/>
  <c r="J723" i="11"/>
  <c r="J743" i="11"/>
  <c r="J559" i="11"/>
  <c r="J737" i="11"/>
  <c r="K187" i="11"/>
  <c r="K1438" i="11"/>
  <c r="J243" i="11"/>
  <c r="K214" i="11"/>
  <c r="K713" i="11"/>
  <c r="J140" i="11"/>
  <c r="J170" i="11"/>
  <c r="J1062" i="11"/>
  <c r="J830" i="11"/>
  <c r="K873" i="11"/>
  <c r="J909" i="11"/>
  <c r="J989" i="11"/>
  <c r="J547" i="11"/>
  <c r="K676" i="11"/>
  <c r="K336" i="11"/>
  <c r="K575" i="11"/>
  <c r="J193" i="11"/>
  <c r="J283" i="11"/>
  <c r="J425" i="11"/>
  <c r="J1137" i="11"/>
  <c r="J1091" i="11"/>
  <c r="K947" i="11"/>
  <c r="J978" i="11"/>
  <c r="J1044" i="11"/>
  <c r="J1102" i="11"/>
  <c r="J1165" i="11"/>
  <c r="J1025" i="11"/>
  <c r="J979" i="11"/>
  <c r="K961" i="11"/>
  <c r="K1197" i="11"/>
  <c r="J993" i="11"/>
  <c r="J1083" i="11"/>
  <c r="K939" i="11"/>
  <c r="K1818" i="11"/>
  <c r="K1603" i="11"/>
  <c r="K1757" i="11"/>
  <c r="J1353" i="11"/>
  <c r="K1351" i="11"/>
  <c r="J1739" i="11"/>
  <c r="K1583" i="11"/>
  <c r="K1240" i="11"/>
  <c r="J1347" i="11"/>
  <c r="J1156" i="11"/>
  <c r="J1363" i="11"/>
  <c r="K1783" i="11"/>
  <c r="K1664" i="11"/>
  <c r="J1451" i="11"/>
  <c r="K1314" i="11"/>
  <c r="K1002" i="11"/>
  <c r="J1586" i="11"/>
  <c r="K1852" i="11"/>
  <c r="J1360" i="11"/>
  <c r="J1208" i="11"/>
  <c r="J1409" i="11"/>
  <c r="K1811" i="11"/>
  <c r="J1660" i="11"/>
  <c r="J1495" i="11"/>
  <c r="J1702" i="11"/>
  <c r="J1293" i="11"/>
  <c r="J1681" i="11"/>
  <c r="J1860" i="11"/>
  <c r="K1702" i="11"/>
  <c r="K1791" i="11"/>
  <c r="J1396" i="11"/>
  <c r="K1785" i="11"/>
  <c r="K1838" i="11"/>
  <c r="K1130" i="11"/>
  <c r="J1618" i="11"/>
  <c r="J1556" i="11"/>
  <c r="K1393" i="11"/>
  <c r="K1350" i="11"/>
  <c r="K1451" i="11"/>
  <c r="K1843" i="11"/>
  <c r="J1692" i="11"/>
  <c r="J1527" i="11"/>
  <c r="J1830" i="11"/>
  <c r="J1324" i="11"/>
  <c r="J1713" i="11"/>
  <c r="J1565" i="11"/>
  <c r="J1734" i="11"/>
  <c r="J1589" i="11"/>
  <c r="J1428" i="11"/>
  <c r="K1377" i="11"/>
  <c r="J1436" i="11"/>
  <c r="J1270" i="11"/>
  <c r="J1464" i="11"/>
  <c r="J1853" i="11"/>
  <c r="K1713" i="11"/>
  <c r="J1562" i="11"/>
  <c r="K1407" i="11"/>
  <c r="J1260" i="11"/>
  <c r="J1605" i="11"/>
  <c r="J1583" i="11"/>
  <c r="J1762" i="11"/>
  <c r="K1612" i="11"/>
  <c r="J1461" i="11"/>
  <c r="J1723" i="11"/>
  <c r="J1687" i="11"/>
  <c r="J1866" i="11"/>
  <c r="J1708" i="11"/>
  <c r="J1350" i="11"/>
  <c r="K1248" i="11"/>
  <c r="J895" i="11"/>
  <c r="K1473" i="11"/>
  <c r="J746" i="11"/>
  <c r="K232" i="11"/>
  <c r="K465" i="11"/>
  <c r="J346" i="11"/>
  <c r="K319" i="11"/>
  <c r="K762" i="11"/>
  <c r="K924" i="11"/>
  <c r="K946" i="11"/>
  <c r="J776" i="11"/>
  <c r="K568" i="11"/>
  <c r="J693" i="11"/>
  <c r="K1616" i="11"/>
  <c r="K423" i="11"/>
  <c r="J427" i="11"/>
  <c r="K899" i="11"/>
  <c r="K243" i="11"/>
  <c r="K195" i="11"/>
  <c r="K977" i="11"/>
  <c r="J1113" i="11"/>
  <c r="K911" i="11"/>
  <c r="J1090" i="11"/>
  <c r="K1163" i="11"/>
  <c r="J717" i="11"/>
  <c r="J118" i="11"/>
  <c r="J507" i="11"/>
  <c r="K162" i="11"/>
  <c r="J292" i="11"/>
  <c r="J668" i="11"/>
  <c r="K680" i="11"/>
  <c r="K927" i="11"/>
  <c r="J1219" i="11"/>
  <c r="K1203" i="11"/>
  <c r="J1106" i="11"/>
  <c r="J1009" i="11"/>
  <c r="J1099" i="11"/>
  <c r="J955" i="11"/>
  <c r="J1153" i="11"/>
  <c r="J876" i="11"/>
  <c r="K1091" i="11"/>
  <c r="J994" i="11"/>
  <c r="K919" i="11"/>
  <c r="K1213" i="11"/>
  <c r="J1067" i="11"/>
  <c r="K1675" i="11"/>
  <c r="J1731" i="11"/>
  <c r="K1829" i="11"/>
  <c r="J1317" i="11"/>
  <c r="J1478" i="11"/>
  <c r="J1867" i="11"/>
  <c r="K1711" i="11"/>
  <c r="K1760" i="11"/>
  <c r="J1475" i="11"/>
  <c r="J1337" i="11"/>
  <c r="K1532" i="11"/>
  <c r="K1581" i="11"/>
  <c r="J1688" i="11"/>
  <c r="K1586" i="11"/>
  <c r="K1442" i="11"/>
  <c r="K917" i="11"/>
  <c r="J1842" i="11"/>
  <c r="K474" i="11"/>
  <c r="J182" i="11"/>
  <c r="J127" i="11"/>
  <c r="K283" i="11"/>
  <c r="K638" i="11"/>
  <c r="K468" i="11"/>
  <c r="J116" i="11"/>
  <c r="K876" i="11"/>
  <c r="J223" i="11"/>
  <c r="K643" i="11"/>
  <c r="J90" i="11"/>
  <c r="K850" i="11"/>
  <c r="J503" i="11"/>
  <c r="K512" i="11"/>
  <c r="J289" i="11"/>
  <c r="K222" i="11"/>
  <c r="K197" i="11"/>
  <c r="J615" i="11"/>
  <c r="K91" i="11"/>
  <c r="J374" i="11"/>
  <c r="J1041" i="11"/>
  <c r="K582" i="11"/>
  <c r="K817" i="11"/>
  <c r="K462" i="11"/>
  <c r="J1211" i="11"/>
  <c r="J1848" i="11"/>
  <c r="J319" i="11"/>
  <c r="J1177" i="11"/>
  <c r="K1069" i="11"/>
  <c r="K922" i="11"/>
  <c r="K521" i="11"/>
  <c r="J982" i="11"/>
  <c r="J1205" i="11"/>
  <c r="K1058" i="11"/>
  <c r="J1433" i="11"/>
  <c r="J1004" i="11"/>
  <c r="J987" i="11"/>
  <c r="K769" i="11"/>
  <c r="J705" i="11"/>
  <c r="J1427" i="11"/>
  <c r="K1696" i="11"/>
  <c r="J1459" i="11"/>
  <c r="K610" i="11"/>
  <c r="J263" i="11"/>
  <c r="K272" i="11"/>
  <c r="K403" i="11"/>
  <c r="K740" i="11"/>
  <c r="J266" i="11"/>
  <c r="K292" i="11"/>
  <c r="K246" i="11"/>
  <c r="J400" i="11"/>
  <c r="K739" i="11"/>
  <c r="K265" i="11"/>
  <c r="K220" i="11"/>
  <c r="J639" i="11"/>
  <c r="K83" i="11"/>
  <c r="J342" i="11"/>
  <c r="K379" i="11"/>
  <c r="J372" i="11"/>
  <c r="K113" i="11"/>
  <c r="J512" i="11"/>
  <c r="K851" i="11"/>
  <c r="J1172" i="11"/>
  <c r="J1157" i="11"/>
  <c r="K968" i="11"/>
  <c r="J871" i="11"/>
  <c r="K1275" i="11"/>
  <c r="K913" i="11"/>
  <c r="J837" i="11"/>
  <c r="K725" i="11"/>
  <c r="J1200" i="11"/>
  <c r="J1089" i="11"/>
  <c r="K630" i="11"/>
  <c r="J867" i="11"/>
  <c r="K312" i="11"/>
  <c r="J930" i="11"/>
  <c r="K1568" i="11"/>
  <c r="J742" i="11"/>
  <c r="J1118" i="11"/>
  <c r="K1003" i="11"/>
  <c r="J935" i="11"/>
  <c r="J1216" i="11"/>
  <c r="J1759" i="11"/>
  <c r="K1611" i="11"/>
  <c r="K387" i="11"/>
  <c r="K380" i="11"/>
  <c r="K89" i="11"/>
  <c r="J520" i="11"/>
  <c r="K859" i="11"/>
  <c r="J365" i="11"/>
  <c r="K406" i="11"/>
  <c r="J21" i="11"/>
  <c r="K21" i="11" s="1"/>
  <c r="K514" i="11"/>
  <c r="K853" i="11"/>
  <c r="J380" i="11"/>
  <c r="J160" i="11"/>
  <c r="K756" i="11"/>
  <c r="J104" i="11"/>
  <c r="J864" i="11"/>
  <c r="J477" i="11"/>
  <c r="J486" i="11"/>
  <c r="J134" i="11"/>
  <c r="K286" i="11"/>
  <c r="J627" i="11"/>
  <c r="J948" i="11"/>
  <c r="J931" i="11"/>
  <c r="K712" i="11"/>
  <c r="K649" i="11"/>
  <c r="K1337" i="11"/>
  <c r="J843" i="11"/>
  <c r="J613" i="11"/>
  <c r="K497" i="11"/>
  <c r="J976" i="11"/>
  <c r="K996" i="11"/>
  <c r="K749" i="11"/>
  <c r="K718" i="11"/>
  <c r="J1112" i="11"/>
  <c r="K1037" i="11"/>
  <c r="K1672" i="11"/>
  <c r="K510" i="11"/>
  <c r="J872" i="11"/>
  <c r="J1117" i="11"/>
  <c r="K970" i="11"/>
  <c r="J1342" i="11"/>
  <c r="K674" i="11"/>
  <c r="K327" i="11"/>
  <c r="J336" i="11"/>
  <c r="K467" i="11"/>
  <c r="K804" i="11"/>
  <c r="K331" i="11"/>
  <c r="J356" i="11"/>
  <c r="K64" i="11"/>
  <c r="K464" i="11"/>
  <c r="J803" i="11"/>
  <c r="J330" i="11"/>
  <c r="K703" i="11"/>
  <c r="K201" i="11"/>
  <c r="K621" i="11"/>
  <c r="K293" i="11"/>
  <c r="J40" i="11"/>
  <c r="K40" i="11" s="1"/>
  <c r="J433" i="11"/>
  <c r="K618" i="11"/>
  <c r="J303" i="11"/>
  <c r="J312" i="11"/>
  <c r="K411" i="11"/>
  <c r="J748" i="11"/>
  <c r="K277" i="11"/>
  <c r="J287" i="11"/>
  <c r="J69" i="11"/>
  <c r="J394" i="11"/>
  <c r="K134" i="11"/>
  <c r="K730" i="11"/>
  <c r="K383" i="11"/>
  <c r="J424" i="11"/>
  <c r="K523" i="11"/>
  <c r="J860" i="11"/>
  <c r="J285" i="11"/>
  <c r="K1169" i="11"/>
  <c r="K1061" i="11"/>
  <c r="J914" i="11"/>
  <c r="K1286" i="11"/>
  <c r="K967" i="11"/>
  <c r="J846" i="11"/>
  <c r="K743" i="11"/>
  <c r="K854" i="11"/>
  <c r="K1103" i="11"/>
  <c r="K1014" i="11"/>
  <c r="K879" i="11"/>
  <c r="K811" i="11"/>
  <c r="J1259" i="11"/>
  <c r="K692" i="11"/>
  <c r="K659" i="11"/>
  <c r="J367" i="11"/>
  <c r="J1024" i="11"/>
  <c r="K949" i="11"/>
  <c r="K1584" i="11"/>
  <c r="J1245" i="11"/>
  <c r="K1633" i="11"/>
  <c r="K378" i="11"/>
  <c r="K87" i="11"/>
  <c r="J30" i="11"/>
  <c r="J227" i="11"/>
  <c r="K249" i="11"/>
  <c r="K372" i="11"/>
  <c r="J780" i="11"/>
  <c r="J128" i="11"/>
  <c r="J888" i="11"/>
  <c r="J158" i="11"/>
  <c r="J754" i="11"/>
  <c r="J407" i="11"/>
  <c r="J416" i="11"/>
  <c r="K515" i="11"/>
  <c r="K484" i="11"/>
  <c r="K100" i="11"/>
  <c r="K860" i="11"/>
  <c r="J240" i="11"/>
  <c r="J659" i="11"/>
  <c r="J882" i="11"/>
  <c r="J829" i="11"/>
  <c r="J697" i="11"/>
  <c r="J1192" i="11"/>
  <c r="K1117" i="11"/>
  <c r="K1752" i="11"/>
  <c r="J1413" i="11"/>
  <c r="K1081" i="11"/>
  <c r="J973" i="11"/>
  <c r="J794" i="11"/>
  <c r="K478" i="11"/>
  <c r="J1217" i="11"/>
  <c r="K1109" i="11"/>
  <c r="K960" i="11"/>
  <c r="K1334" i="11"/>
  <c r="J908" i="11"/>
  <c r="K1151" i="11"/>
  <c r="K672" i="11"/>
  <c r="J609" i="11"/>
  <c r="K1249" i="11"/>
  <c r="J1306" i="11"/>
  <c r="K1364" i="11"/>
  <c r="J492" i="11"/>
  <c r="K108" i="11"/>
  <c r="K866" i="11"/>
  <c r="J248" i="11"/>
  <c r="K667" i="11"/>
  <c r="J191" i="11"/>
  <c r="J164" i="11"/>
  <c r="J557" i="11"/>
  <c r="J70" i="11"/>
  <c r="K70" i="11" s="1"/>
  <c r="K664" i="11"/>
  <c r="J139" i="11"/>
  <c r="J531" i="11"/>
  <c r="J524" i="11"/>
  <c r="J232" i="11"/>
  <c r="J291" i="11"/>
  <c r="J259" i="11"/>
  <c r="J636" i="11"/>
  <c r="J775" i="11"/>
  <c r="J811" i="11"/>
  <c r="J605" i="11"/>
  <c r="J465" i="11"/>
  <c r="J968" i="11"/>
  <c r="J1231" i="11"/>
  <c r="K1521" i="11"/>
  <c r="J1212" i="11"/>
  <c r="J1195" i="11"/>
  <c r="K1008" i="11"/>
  <c r="K570" i="11"/>
  <c r="J1325" i="11"/>
  <c r="K993" i="11"/>
  <c r="J1144" i="11"/>
  <c r="J706" i="11"/>
  <c r="J1450" i="11"/>
  <c r="K1015" i="11"/>
  <c r="K926" i="11"/>
  <c r="K790" i="11"/>
  <c r="K705" i="11"/>
  <c r="J1194" i="11"/>
  <c r="K1409" i="11"/>
  <c r="J443" i="11"/>
  <c r="K151" i="11"/>
  <c r="K94" i="11"/>
  <c r="K240" i="11"/>
  <c r="K511" i="11"/>
  <c r="J436" i="11"/>
  <c r="J84" i="11"/>
  <c r="J844" i="11"/>
  <c r="K191" i="11"/>
  <c r="J611" i="11"/>
  <c r="J818" i="11"/>
  <c r="J471" i="11"/>
  <c r="J480" i="11"/>
  <c r="K252" i="11"/>
  <c r="K548" i="11"/>
  <c r="K164" i="11"/>
  <c r="K583" i="11"/>
  <c r="J58" i="11"/>
  <c r="K58" i="11" s="1"/>
  <c r="K723" i="11"/>
  <c r="J1001" i="11"/>
  <c r="K893" i="11"/>
  <c r="K787" i="11"/>
  <c r="K334" i="11"/>
  <c r="K1181" i="11"/>
  <c r="K1816" i="11"/>
  <c r="J1477" i="11"/>
  <c r="K1145" i="11"/>
  <c r="J1037" i="11"/>
  <c r="J858" i="11"/>
  <c r="K393" i="11"/>
  <c r="J950" i="11"/>
  <c r="J1173" i="11"/>
  <c r="K1026" i="11"/>
  <c r="K1398" i="11"/>
  <c r="J972" i="11"/>
  <c r="K955" i="11"/>
  <c r="K736" i="11"/>
  <c r="J1417" i="11"/>
  <c r="K1857" i="11"/>
  <c r="J1805" i="11"/>
  <c r="J1646" i="11"/>
  <c r="J1018" i="11"/>
  <c r="K1360" i="11"/>
  <c r="K1204" i="11"/>
  <c r="K389" i="11"/>
  <c r="K398" i="11"/>
  <c r="K7" i="11"/>
  <c r="K538" i="11"/>
  <c r="J877" i="11"/>
  <c r="J386" i="11"/>
  <c r="K127" i="11"/>
  <c r="J72" i="11"/>
  <c r="J235" i="11"/>
  <c r="K288" i="11"/>
  <c r="K101" i="11"/>
  <c r="K44" i="11"/>
  <c r="J437" i="11"/>
  <c r="J153" i="11"/>
  <c r="J545" i="11"/>
  <c r="J498" i="11"/>
  <c r="K207" i="11"/>
  <c r="J151" i="11"/>
  <c r="J306" i="11"/>
  <c r="K734" i="11"/>
  <c r="J957" i="11"/>
  <c r="K838" i="11"/>
  <c r="K735" i="11"/>
  <c r="J822" i="11"/>
  <c r="J1138" i="11"/>
  <c r="J1776" i="11"/>
  <c r="J678" i="11"/>
  <c r="K1104" i="11"/>
  <c r="K987" i="11"/>
  <c r="J255" i="11"/>
  <c r="J767" i="11"/>
  <c r="K1178" i="11"/>
  <c r="K1123" i="11"/>
  <c r="K1055" i="11"/>
  <c r="K1345" i="11"/>
  <c r="J1239" i="11"/>
  <c r="K905" i="11"/>
  <c r="K1054" i="11"/>
  <c r="J618" i="11"/>
  <c r="K1361" i="11"/>
  <c r="J1864" i="11"/>
  <c r="K1722" i="11"/>
  <c r="J332" i="11"/>
  <c r="J112" i="11"/>
  <c r="J708" i="11"/>
  <c r="J88" i="11"/>
  <c r="K848" i="11"/>
  <c r="J28" i="11"/>
  <c r="K693" i="11"/>
  <c r="J397" i="11"/>
  <c r="K112" i="11"/>
  <c r="K505" i="11"/>
  <c r="J937" i="11"/>
  <c r="J371" i="11"/>
  <c r="K364" i="11"/>
  <c r="K72" i="11"/>
  <c r="J472" i="11"/>
  <c r="K141" i="11"/>
  <c r="J85" i="11"/>
  <c r="K477" i="11"/>
  <c r="K18" i="11"/>
  <c r="K616" i="11"/>
  <c r="K513" i="11"/>
  <c r="K785" i="11"/>
  <c r="J1232" i="11"/>
  <c r="K1139" i="11"/>
  <c r="J1071" i="11"/>
  <c r="K1362" i="11"/>
  <c r="J1053" i="11"/>
  <c r="J1035" i="11"/>
  <c r="K816" i="11"/>
  <c r="J753" i="11"/>
  <c r="K1188" i="11"/>
  <c r="J1171" i="11"/>
  <c r="K984" i="11"/>
  <c r="K889" i="11"/>
  <c r="K1291" i="11"/>
  <c r="J1193" i="11"/>
  <c r="J734" i="11"/>
  <c r="J631" i="11"/>
  <c r="K407" i="11"/>
  <c r="J1034" i="11"/>
  <c r="K1189" i="11"/>
  <c r="K1323" i="11"/>
  <c r="J149" i="11"/>
  <c r="J93" i="11"/>
  <c r="K485" i="11"/>
  <c r="J29" i="11"/>
  <c r="K29" i="11" s="1"/>
  <c r="J624" i="11"/>
  <c r="J49" i="11"/>
  <c r="K49" i="11" s="1"/>
  <c r="J808" i="11"/>
  <c r="K495" i="11"/>
  <c r="K504" i="11"/>
  <c r="J281" i="11"/>
  <c r="K972" i="11"/>
  <c r="K471" i="11"/>
  <c r="J478" i="11"/>
  <c r="J94" i="11"/>
  <c r="K235" i="11"/>
  <c r="K161" i="11"/>
  <c r="K581" i="11"/>
  <c r="K245" i="11"/>
  <c r="K278" i="11"/>
  <c r="J393" i="11"/>
  <c r="K1084" i="11"/>
  <c r="K391" i="11"/>
  <c r="K1032" i="11"/>
  <c r="K915" i="11"/>
  <c r="K1106" i="11"/>
  <c r="K1478" i="11"/>
  <c r="K1159" i="11"/>
  <c r="J1070" i="11"/>
  <c r="K592" i="11"/>
  <c r="J869" i="11"/>
  <c r="J964" i="11"/>
  <c r="J947" i="11"/>
  <c r="K728" i="11"/>
  <c r="K665" i="11"/>
  <c r="K1369" i="11"/>
  <c r="J945" i="11"/>
  <c r="J853" i="11"/>
  <c r="J745" i="11"/>
  <c r="K1216" i="11"/>
  <c r="K1141" i="11"/>
  <c r="K1776" i="11"/>
  <c r="K396" i="11"/>
  <c r="K176" i="11"/>
  <c r="J771" i="11"/>
  <c r="K152" i="11"/>
  <c r="K571" i="11"/>
  <c r="K93" i="11"/>
  <c r="J67" i="11"/>
  <c r="K67" i="11" s="1"/>
  <c r="K461" i="11"/>
  <c r="K177" i="11"/>
  <c r="J567" i="11"/>
  <c r="J42" i="11"/>
  <c r="K42" i="11" s="1"/>
  <c r="J435" i="11"/>
  <c r="K428" i="11"/>
  <c r="K137" i="11"/>
  <c r="K536" i="11"/>
  <c r="K205" i="11"/>
  <c r="J148" i="11"/>
  <c r="J541" i="11"/>
  <c r="K84" i="11"/>
  <c r="J110" i="11"/>
  <c r="K706" i="11"/>
  <c r="J359" i="11"/>
  <c r="K368" i="11"/>
  <c r="J499" i="11"/>
  <c r="K836" i="11"/>
  <c r="K363" i="11"/>
  <c r="K388" i="11"/>
  <c r="K97" i="11"/>
  <c r="J496" i="11"/>
  <c r="J835" i="11"/>
  <c r="J362" i="11"/>
  <c r="J179" i="11"/>
  <c r="J83" i="11"/>
  <c r="K475" i="11"/>
  <c r="J468" i="11"/>
  <c r="J209" i="11"/>
  <c r="J268" i="11"/>
  <c r="K604" i="11"/>
  <c r="K1245" i="11"/>
  <c r="J911" i="11"/>
  <c r="J1064" i="11"/>
  <c r="K626" i="11"/>
  <c r="J1372" i="11"/>
  <c r="J1049" i="11"/>
  <c r="J592" i="11"/>
  <c r="K825" i="11"/>
  <c r="J494" i="11"/>
  <c r="K1185" i="11"/>
  <c r="K1207" i="11"/>
  <c r="K1363" i="11"/>
  <c r="K482" i="11"/>
  <c r="K612" i="11"/>
  <c r="J272" i="11"/>
  <c r="K852" i="11"/>
  <c r="K227" i="11"/>
  <c r="K1044" i="11"/>
  <c r="J1481" i="11"/>
  <c r="K1072" i="11"/>
  <c r="K1208" i="11"/>
  <c r="J990" i="11"/>
  <c r="J1631" i="11"/>
  <c r="J205" i="11"/>
  <c r="J278" i="11"/>
  <c r="K244" i="11"/>
  <c r="J736" i="11"/>
  <c r="K498" i="11"/>
  <c r="J584" i="11"/>
  <c r="K823" i="11"/>
  <c r="K620" i="11"/>
  <c r="K1537" i="11"/>
  <c r="K810" i="11"/>
  <c r="K540" i="11"/>
  <c r="K525" i="11"/>
  <c r="J675" i="11"/>
  <c r="J46" i="11"/>
  <c r="K46" i="11" s="1"/>
  <c r="J246" i="11"/>
  <c r="K76" i="11"/>
  <c r="K417" i="11"/>
  <c r="J1108" i="11"/>
  <c r="K1062" i="11"/>
  <c r="J505" i="11"/>
  <c r="J1155" i="11"/>
  <c r="K1191" i="11"/>
  <c r="J942" i="11"/>
  <c r="K1136" i="11"/>
  <c r="J996" i="11"/>
  <c r="J1078" i="11"/>
  <c r="J398" i="11"/>
  <c r="K1417" i="11"/>
  <c r="J1100" i="11"/>
  <c r="K1056" i="11"/>
  <c r="K842" i="11"/>
  <c r="K1522" i="11"/>
  <c r="K1367" i="11"/>
  <c r="K1436" i="11"/>
  <c r="J1489" i="11"/>
  <c r="K1523" i="11"/>
  <c r="J1376" i="11"/>
  <c r="K1765" i="11"/>
  <c r="K1689" i="11"/>
  <c r="K1866" i="11"/>
  <c r="K1380" i="11"/>
  <c r="K1238" i="11"/>
  <c r="J1812" i="11"/>
  <c r="J1793" i="11"/>
  <c r="J1642" i="11"/>
  <c r="K1485" i="11"/>
  <c r="J1374" i="11"/>
  <c r="K1729" i="11"/>
  <c r="K1709" i="11"/>
  <c r="J1550" i="11"/>
  <c r="K965" i="11"/>
  <c r="J1264" i="11"/>
  <c r="K1456" i="11"/>
  <c r="J1845" i="11"/>
  <c r="J1686" i="11"/>
  <c r="J1287" i="11"/>
  <c r="J1467" i="11"/>
  <c r="K1325" i="11"/>
  <c r="J1715" i="11"/>
  <c r="K1559" i="11"/>
  <c r="J1442" i="11"/>
  <c r="K1223" i="11"/>
  <c r="J1430" i="11"/>
  <c r="J1834" i="11"/>
  <c r="J1502" i="11"/>
  <c r="K1793" i="11"/>
  <c r="J1741" i="11"/>
  <c r="J1582" i="11"/>
  <c r="K1093" i="11"/>
  <c r="K1296" i="11"/>
  <c r="J1498" i="11"/>
  <c r="K1541" i="11"/>
  <c r="J1718" i="11"/>
  <c r="K1492" i="11"/>
  <c r="K1497" i="11"/>
  <c r="J1359" i="11"/>
  <c r="J1747" i="11"/>
  <c r="K1591" i="11"/>
  <c r="K1230" i="11"/>
  <c r="K1260" i="11"/>
  <c r="J714" i="11"/>
  <c r="K1786" i="11"/>
  <c r="K1788" i="11"/>
  <c r="J1296" i="11"/>
  <c r="J1310" i="11"/>
  <c r="K1289" i="11"/>
  <c r="K1747" i="11"/>
  <c r="J1596" i="11"/>
  <c r="J1431" i="11"/>
  <c r="K1774" i="11"/>
  <c r="J1225" i="11"/>
  <c r="K1617" i="11"/>
  <c r="J1796" i="11"/>
  <c r="K1638" i="11"/>
  <c r="J1862" i="11"/>
  <c r="K1331" i="11"/>
  <c r="J1721" i="11"/>
  <c r="K1582" i="11"/>
  <c r="K1297" i="11"/>
  <c r="K1435" i="11"/>
  <c r="K273" i="11"/>
  <c r="J1364" i="11"/>
  <c r="J1490" i="11"/>
  <c r="K653" i="11"/>
  <c r="J55" i="11"/>
  <c r="K442" i="11"/>
  <c r="K98" i="11"/>
  <c r="K415" i="11"/>
  <c r="J414" i="11"/>
  <c r="J1319" i="11"/>
  <c r="J641" i="11"/>
  <c r="K843" i="11"/>
  <c r="J495" i="11"/>
  <c r="J1277" i="11"/>
  <c r="K432" i="11"/>
  <c r="J452" i="11"/>
  <c r="J426" i="11"/>
  <c r="J147" i="11"/>
  <c r="J331" i="11"/>
  <c r="K1128" i="11"/>
  <c r="J654" i="11"/>
  <c r="J790" i="11"/>
  <c r="K574" i="11"/>
  <c r="J1095" i="11"/>
  <c r="J389" i="11"/>
  <c r="K714" i="11"/>
  <c r="K844" i="11"/>
  <c r="J19" i="11"/>
  <c r="K19" i="11" s="1"/>
  <c r="J314" i="11"/>
  <c r="J48" i="11"/>
  <c r="K48" i="11" s="1"/>
  <c r="J606" i="11"/>
  <c r="K1170" i="11"/>
  <c r="J422" i="11"/>
  <c r="J694" i="11"/>
  <c r="J1338" i="11"/>
  <c r="J1116" i="11"/>
  <c r="K1070" i="11"/>
  <c r="J366" i="11"/>
  <c r="J1228" i="11"/>
  <c r="J1206" i="11"/>
  <c r="K234" i="11"/>
  <c r="J1356" i="11"/>
  <c r="K1228" i="11"/>
  <c r="J1182" i="11"/>
  <c r="J970" i="11"/>
  <c r="J1343" i="11"/>
  <c r="J1496" i="11"/>
  <c r="J1798" i="11"/>
  <c r="K1276" i="11"/>
  <c r="K1308" i="11"/>
  <c r="K1504" i="11"/>
  <c r="K1545" i="11"/>
  <c r="J1817" i="11"/>
  <c r="J1666" i="11"/>
  <c r="K1509" i="11"/>
  <c r="J1366" i="11"/>
  <c r="K1669" i="11"/>
  <c r="J1591" i="11"/>
  <c r="K1770" i="11"/>
  <c r="J1652" i="11"/>
  <c r="K1552" i="11"/>
  <c r="K1343" i="11"/>
  <c r="J1837" i="11"/>
  <c r="J1678" i="11"/>
  <c r="J1147" i="11"/>
  <c r="K1392" i="11"/>
  <c r="K1255" i="11"/>
  <c r="J1643" i="11"/>
  <c r="J1814" i="11"/>
  <c r="K1538" i="11"/>
  <c r="K1252" i="11"/>
  <c r="J1453" i="11"/>
  <c r="J1843" i="11"/>
  <c r="K1687" i="11"/>
  <c r="J1272" i="11"/>
  <c r="J1354" i="11"/>
  <c r="K1190" i="11"/>
  <c r="J1763" i="11"/>
  <c r="K1680" i="11"/>
  <c r="J1401" i="11"/>
  <c r="J1869" i="11"/>
  <c r="J1710" i="11"/>
  <c r="J1251" i="11"/>
  <c r="K321" i="11"/>
  <c r="J315" i="11"/>
  <c r="K456" i="11"/>
  <c r="K795" i="11"/>
  <c r="K301" i="11"/>
  <c r="K342" i="11"/>
  <c r="K122" i="11"/>
  <c r="J450" i="11"/>
  <c r="J791" i="11"/>
  <c r="K316" i="11"/>
  <c r="J96" i="11"/>
  <c r="J692" i="11"/>
  <c r="J39" i="11"/>
  <c r="K39" i="11" s="1"/>
  <c r="K800" i="11"/>
  <c r="J413" i="11"/>
  <c r="K422" i="11"/>
  <c r="K69" i="11"/>
  <c r="K562" i="11"/>
  <c r="K903" i="11"/>
  <c r="J1215" i="11"/>
  <c r="J1126" i="11"/>
  <c r="J648" i="11"/>
  <c r="K585" i="11"/>
  <c r="J1373" i="11"/>
  <c r="K586" i="11"/>
  <c r="K887" i="11"/>
  <c r="J225" i="11"/>
  <c r="K912" i="11"/>
  <c r="K788" i="11"/>
  <c r="K683" i="11"/>
  <c r="J463" i="11"/>
  <c r="K1048" i="11"/>
  <c r="K973" i="11"/>
  <c r="K1608" i="11"/>
  <c r="J1493" i="11"/>
  <c r="K1161" i="11"/>
  <c r="J1055" i="11"/>
  <c r="J906" i="11"/>
  <c r="K1278" i="11"/>
  <c r="K1801" i="11"/>
  <c r="K1650" i="11"/>
  <c r="J117" i="11"/>
  <c r="K60" i="11"/>
  <c r="K453" i="11"/>
  <c r="J200" i="11"/>
  <c r="K591" i="11"/>
  <c r="K776" i="11"/>
  <c r="K463" i="11"/>
  <c r="K472" i="11"/>
  <c r="K236" i="11"/>
  <c r="K940" i="11"/>
  <c r="K437" i="11"/>
  <c r="K446" i="11"/>
  <c r="J61" i="11"/>
  <c r="K61" i="11" s="1"/>
  <c r="K554" i="11"/>
  <c r="J130" i="11"/>
  <c r="K890" i="11"/>
  <c r="K543" i="11"/>
  <c r="K231" i="11"/>
  <c r="J361" i="11"/>
  <c r="J1051" i="11"/>
  <c r="J261" i="11"/>
  <c r="J998" i="11"/>
  <c r="J1221" i="11"/>
  <c r="K1074" i="11"/>
  <c r="K1446" i="11"/>
  <c r="K1127" i="11"/>
  <c r="K1038" i="11"/>
  <c r="J901" i="11"/>
  <c r="K835" i="11"/>
  <c r="J932" i="11"/>
  <c r="J915" i="11"/>
  <c r="K696" i="11"/>
  <c r="J633" i="11"/>
  <c r="J1303" i="11"/>
  <c r="K1140" i="11"/>
  <c r="J821" i="11"/>
  <c r="J665" i="11"/>
  <c r="K1184" i="11"/>
  <c r="J1109" i="11"/>
  <c r="K1744" i="11"/>
  <c r="J1403" i="11"/>
  <c r="J138" i="11"/>
  <c r="K898" i="11"/>
  <c r="J178" i="11"/>
  <c r="K560" i="11"/>
  <c r="K369" i="11"/>
  <c r="J162" i="11"/>
  <c r="J555" i="11"/>
  <c r="K218" i="11"/>
  <c r="K238" i="11"/>
  <c r="J347" i="11"/>
  <c r="K684" i="11"/>
  <c r="J554" i="11"/>
  <c r="K263" i="11"/>
  <c r="J207" i="11"/>
  <c r="K330" i="11"/>
  <c r="K71" i="11"/>
  <c r="K666" i="11"/>
  <c r="J318" i="11"/>
  <c r="J360" i="11"/>
  <c r="K459" i="11"/>
  <c r="J796" i="11"/>
  <c r="J1437" i="11"/>
  <c r="K1105" i="11"/>
  <c r="J997" i="11"/>
  <c r="K818" i="11"/>
  <c r="K1206" i="11"/>
  <c r="K902" i="11"/>
  <c r="J784" i="11"/>
  <c r="K679" i="11"/>
  <c r="K598" i="11"/>
  <c r="K1039" i="11"/>
  <c r="K950" i="11"/>
  <c r="J815" i="11"/>
  <c r="K747" i="11"/>
  <c r="J1218" i="11"/>
  <c r="J777" i="11"/>
  <c r="K597" i="11"/>
  <c r="K433" i="11"/>
  <c r="J962" i="11"/>
  <c r="J1223" i="11"/>
  <c r="K1513" i="11"/>
  <c r="J183" i="11"/>
  <c r="K125" i="11"/>
  <c r="J517" i="11"/>
  <c r="J62" i="11"/>
  <c r="K62" i="11" s="1"/>
  <c r="K656" i="11"/>
  <c r="K81" i="11"/>
  <c r="J842" i="11"/>
  <c r="K527" i="11"/>
  <c r="J536" i="11"/>
  <c r="K314" i="11"/>
  <c r="K1004" i="11"/>
  <c r="K501" i="11"/>
  <c r="J510" i="11"/>
  <c r="J126" i="11"/>
  <c r="J428" i="11"/>
  <c r="J804" i="11"/>
  <c r="K182" i="11"/>
  <c r="J603" i="11"/>
  <c r="J125" i="11"/>
  <c r="J101" i="11"/>
  <c r="K493" i="11"/>
  <c r="K209" i="11"/>
  <c r="K600" i="11"/>
  <c r="J74" i="11"/>
  <c r="K74" i="11" s="1"/>
  <c r="J467" i="11"/>
  <c r="J459" i="11"/>
  <c r="K171" i="11"/>
  <c r="J568" i="11"/>
  <c r="J237" i="11"/>
  <c r="K181" i="11"/>
  <c r="K572" i="11"/>
  <c r="K118" i="11"/>
  <c r="J712" i="11"/>
  <c r="J893" i="11"/>
  <c r="J879" i="11"/>
  <c r="J550" i="11"/>
  <c r="J904" i="11"/>
  <c r="J1167" i="11"/>
  <c r="J1457" i="11"/>
  <c r="K1148" i="11"/>
  <c r="J1131" i="11"/>
  <c r="K944" i="11"/>
  <c r="K849" i="11"/>
  <c r="K1261" i="11"/>
  <c r="K929" i="11"/>
  <c r="K1080" i="11"/>
  <c r="K642" i="11"/>
  <c r="J1385" i="11"/>
  <c r="K951" i="11"/>
  <c r="K830" i="11"/>
  <c r="J727" i="11"/>
  <c r="J789" i="11"/>
  <c r="J1130" i="11"/>
  <c r="K1194" i="11"/>
  <c r="K1419" i="11"/>
  <c r="K1279" i="11"/>
  <c r="K549" i="11"/>
  <c r="K558" i="11"/>
  <c r="K174" i="11"/>
  <c r="K360" i="11"/>
  <c r="J699" i="11"/>
  <c r="J546" i="11"/>
  <c r="K233" i="11"/>
  <c r="K27" i="11"/>
  <c r="J354" i="11"/>
  <c r="J585" i="11"/>
  <c r="K261" i="11"/>
  <c r="J204" i="11"/>
  <c r="J596" i="11"/>
  <c r="J108" i="11"/>
  <c r="J704" i="11"/>
  <c r="J317" i="11"/>
  <c r="K326" i="11"/>
  <c r="K138" i="11"/>
  <c r="K466" i="11"/>
  <c r="K805" i="11"/>
  <c r="K1119" i="11"/>
  <c r="J1029" i="11"/>
  <c r="K895" i="11"/>
  <c r="K827" i="11"/>
  <c r="J1275" i="11"/>
  <c r="K320" i="11"/>
  <c r="K791" i="11"/>
  <c r="K1239" i="11"/>
  <c r="J1146" i="11"/>
  <c r="J747" i="11"/>
  <c r="J587" i="11"/>
  <c r="K401" i="11"/>
  <c r="J952" i="11"/>
  <c r="K1215" i="11"/>
  <c r="K1505" i="11"/>
  <c r="J1397" i="11"/>
  <c r="K1065" i="11"/>
  <c r="J959" i="11"/>
  <c r="K778" i="11"/>
  <c r="J1522" i="11"/>
  <c r="K1705" i="11"/>
  <c r="J1554" i="11"/>
  <c r="J325" i="11"/>
  <c r="J334" i="11"/>
  <c r="J114" i="11"/>
  <c r="J474" i="11"/>
  <c r="K813" i="11"/>
  <c r="J323" i="11"/>
  <c r="K727" i="11"/>
  <c r="J173" i="11"/>
  <c r="J353" i="11"/>
  <c r="J37" i="11"/>
  <c r="J701" i="11"/>
  <c r="J373" i="11"/>
  <c r="J89" i="11"/>
  <c r="K481" i="11"/>
  <c r="J434" i="11"/>
  <c r="K145" i="11"/>
  <c r="J87" i="11"/>
  <c r="K225" i="11"/>
  <c r="J479" i="11"/>
  <c r="K868" i="11"/>
  <c r="J774" i="11"/>
  <c r="J671" i="11"/>
  <c r="K561" i="11"/>
  <c r="J1074" i="11"/>
  <c r="J1712" i="11"/>
  <c r="J423" i="11"/>
  <c r="J1038" i="11"/>
  <c r="K923" i="11"/>
  <c r="K1114" i="11"/>
  <c r="K625" i="11"/>
  <c r="J1174" i="11"/>
  <c r="K1059" i="11"/>
  <c r="K991" i="11"/>
  <c r="J1282" i="11"/>
  <c r="K1198" i="11"/>
  <c r="J1179" i="11"/>
  <c r="K992" i="11"/>
  <c r="K897" i="11"/>
  <c r="J1300" i="11"/>
  <c r="J1784" i="11"/>
  <c r="K291" i="11"/>
  <c r="K284" i="11"/>
  <c r="K237" i="11"/>
  <c r="K424" i="11"/>
  <c r="J762" i="11"/>
  <c r="J269" i="11"/>
  <c r="K310" i="11"/>
  <c r="K90" i="11"/>
  <c r="K418" i="11"/>
  <c r="J757" i="11"/>
  <c r="K285" i="11"/>
  <c r="J65" i="11"/>
  <c r="J661" i="11"/>
  <c r="K172" i="11"/>
  <c r="K766" i="11"/>
  <c r="J381" i="11"/>
  <c r="K390" i="11"/>
  <c r="K37" i="11"/>
  <c r="K530" i="11"/>
  <c r="K869" i="11"/>
  <c r="K1183" i="11"/>
  <c r="K1094" i="11"/>
  <c r="J616" i="11"/>
  <c r="K891" i="11"/>
  <c r="K1341" i="11"/>
  <c r="J797" i="11"/>
  <c r="J855" i="11"/>
  <c r="K454" i="11"/>
  <c r="K1212" i="11"/>
  <c r="J660" i="11"/>
  <c r="J653" i="11"/>
  <c r="J335" i="11"/>
  <c r="J1016" i="11"/>
  <c r="K941" i="11"/>
  <c r="K1576" i="11"/>
  <c r="K1462" i="11"/>
  <c r="K1129" i="11"/>
  <c r="J1021" i="11"/>
  <c r="J1567" i="11"/>
  <c r="K1258" i="11"/>
  <c r="J1435" i="11"/>
  <c r="K1833" i="11"/>
  <c r="J1592" i="11"/>
  <c r="J1531" i="11"/>
  <c r="K188" i="11"/>
  <c r="K578" i="11"/>
  <c r="J192" i="11"/>
  <c r="J220" i="11"/>
  <c r="K371" i="11"/>
  <c r="K708" i="11"/>
  <c r="K204" i="11"/>
  <c r="J257" i="11"/>
  <c r="J214" i="11"/>
  <c r="J368" i="11"/>
  <c r="J707" i="11"/>
  <c r="K200" i="11"/>
  <c r="K186" i="11"/>
  <c r="J607" i="11"/>
  <c r="K50" i="11"/>
  <c r="J715" i="11"/>
  <c r="K347" i="11"/>
  <c r="K340" i="11"/>
  <c r="J81" i="11"/>
  <c r="K480" i="11"/>
  <c r="J819" i="11"/>
  <c r="J1140" i="11"/>
  <c r="J1123" i="11"/>
  <c r="K936" i="11"/>
  <c r="J841" i="11"/>
  <c r="J1243" i="11"/>
  <c r="K1108" i="11"/>
  <c r="J805" i="11"/>
  <c r="K601" i="11"/>
  <c r="J1168" i="11"/>
  <c r="J1057" i="11"/>
  <c r="J598" i="11"/>
  <c r="K833" i="11"/>
  <c r="J526" i="11"/>
  <c r="J886" i="11"/>
  <c r="K1864" i="11"/>
  <c r="J614" i="11"/>
  <c r="J1086" i="11"/>
  <c r="K971" i="11"/>
  <c r="J903" i="11"/>
  <c r="J1537" i="11"/>
  <c r="J1727" i="11"/>
  <c r="K1579" i="11"/>
  <c r="K506" i="11"/>
  <c r="J215" i="11"/>
  <c r="K159" i="11"/>
  <c r="K315" i="11"/>
  <c r="J764" i="11"/>
  <c r="K500" i="11"/>
  <c r="K147" i="11"/>
  <c r="K567" i="11"/>
  <c r="J8" i="11"/>
  <c r="K8" i="11" s="1"/>
  <c r="D9" i="12" s="1"/>
  <c r="K675" i="11"/>
  <c r="J122" i="11"/>
  <c r="K882" i="11"/>
  <c r="K535" i="11"/>
  <c r="K544" i="11"/>
  <c r="J320" i="11"/>
  <c r="J274" i="11"/>
  <c r="J228" i="11"/>
  <c r="J647" i="11"/>
  <c r="J123" i="11"/>
  <c r="J502" i="11"/>
  <c r="J1073" i="11"/>
  <c r="K614" i="11"/>
  <c r="J849" i="11"/>
  <c r="J238" i="11"/>
  <c r="K914" i="11"/>
  <c r="J1552" i="11"/>
  <c r="J446" i="11"/>
  <c r="J1209" i="11"/>
  <c r="J1101" i="11"/>
  <c r="K954" i="11"/>
  <c r="J327" i="11"/>
  <c r="J1014" i="11"/>
  <c r="K886" i="11"/>
  <c r="K1090" i="11"/>
  <c r="K1463" i="11"/>
  <c r="J1036" i="11"/>
  <c r="J1019" i="11"/>
  <c r="J800" i="11"/>
  <c r="K737" i="11"/>
  <c r="K1472" i="11"/>
  <c r="J1824" i="11"/>
  <c r="J1491" i="11"/>
  <c r="K282" i="11"/>
  <c r="J236" i="11"/>
  <c r="J655" i="11"/>
  <c r="K131" i="11"/>
  <c r="J534" i="11"/>
  <c r="K276" i="11"/>
  <c r="K88" i="11"/>
  <c r="J685" i="11"/>
  <c r="K31" i="11"/>
  <c r="K792" i="11"/>
  <c r="J63" i="11"/>
  <c r="J658" i="11"/>
  <c r="K313" i="11"/>
  <c r="J322" i="11"/>
  <c r="K419" i="11"/>
  <c r="J388" i="11"/>
  <c r="J168" i="11"/>
  <c r="J765" i="11"/>
  <c r="K143" i="11"/>
  <c r="K555" i="11"/>
  <c r="K962" i="11"/>
  <c r="K733" i="11"/>
  <c r="K654" i="11"/>
  <c r="J1096" i="11"/>
  <c r="K1021" i="11"/>
  <c r="K1656" i="11"/>
  <c r="K1317" i="11"/>
  <c r="K985" i="11"/>
  <c r="J1136" i="11"/>
  <c r="J698" i="11"/>
  <c r="K1453" i="11"/>
  <c r="K1121" i="11"/>
  <c r="J1013" i="11"/>
  <c r="K834" i="11"/>
  <c r="J1238" i="11"/>
  <c r="K1143" i="11"/>
  <c r="J1052" i="11"/>
  <c r="J576" i="11"/>
  <c r="J851" i="11"/>
  <c r="J1299" i="11"/>
  <c r="K1262" i="11"/>
  <c r="J184" i="11"/>
  <c r="J216" i="11"/>
  <c r="J16" i="11"/>
  <c r="K16" i="11" s="1"/>
  <c r="J378" i="11"/>
  <c r="J681" i="11"/>
  <c r="K564" i="11"/>
  <c r="K212" i="11"/>
  <c r="K631" i="11"/>
  <c r="J310" i="11"/>
  <c r="J185" i="11"/>
  <c r="K605" i="11"/>
  <c r="J277" i="11"/>
  <c r="J270" i="11"/>
  <c r="K385" i="11"/>
  <c r="K338" i="11"/>
  <c r="J47" i="11"/>
  <c r="K711" i="11"/>
  <c r="J186" i="11"/>
  <c r="K213" i="11"/>
  <c r="J157" i="11"/>
  <c r="J549" i="11"/>
  <c r="K92" i="11"/>
  <c r="J688" i="11"/>
  <c r="K114" i="11"/>
  <c r="K872" i="11"/>
  <c r="K210" i="11"/>
  <c r="K183" i="11"/>
  <c r="J344" i="11"/>
  <c r="K1036" i="11"/>
  <c r="J533" i="11"/>
  <c r="J542" i="11"/>
  <c r="K158" i="11"/>
  <c r="J311" i="11"/>
  <c r="K224" i="11"/>
  <c r="K645" i="11"/>
  <c r="J316" i="11"/>
  <c r="K65" i="11"/>
  <c r="K457" i="11"/>
  <c r="K1147" i="11"/>
  <c r="K646" i="11"/>
  <c r="J1094" i="11"/>
  <c r="K979" i="11"/>
  <c r="J913" i="11"/>
  <c r="K1543" i="11"/>
  <c r="J862" i="11"/>
  <c r="K1134" i="11"/>
  <c r="J656" i="11"/>
  <c r="K594" i="11"/>
  <c r="J1077" i="11"/>
  <c r="K1118" i="11"/>
  <c r="K1519" i="11"/>
  <c r="K476" i="11"/>
  <c r="J461" i="11"/>
  <c r="K611" i="11"/>
  <c r="K199" i="11"/>
  <c r="K230" i="11"/>
  <c r="J1027" i="11"/>
  <c r="J916" i="11"/>
  <c r="J929" i="11"/>
  <c r="K1133" i="11"/>
  <c r="J1213" i="11"/>
  <c r="K1810" i="11"/>
  <c r="K392" i="11"/>
  <c r="K59" i="11"/>
  <c r="J34" i="11"/>
  <c r="K34" i="11" s="1"/>
  <c r="J349" i="11"/>
  <c r="K837" i="11"/>
  <c r="J859" i="11"/>
  <c r="K325" i="11"/>
  <c r="K529" i="11"/>
  <c r="K1430" i="11"/>
  <c r="K1174" i="11"/>
  <c r="J249" i="11"/>
  <c r="K566" i="11"/>
  <c r="J540" i="11"/>
  <c r="K280" i="11"/>
  <c r="K613" i="11"/>
  <c r="K32" i="11"/>
  <c r="J785" i="11"/>
  <c r="J519" i="11"/>
  <c r="J575" i="11"/>
  <c r="J809" i="11"/>
  <c r="K1511" i="11"/>
  <c r="K361" i="11"/>
  <c r="J814" i="11"/>
  <c r="J899" i="11"/>
  <c r="J582" i="11"/>
  <c r="K801" i="11"/>
  <c r="K697" i="11"/>
  <c r="K1527" i="11"/>
  <c r="K487" i="11"/>
  <c r="J779" i="11"/>
  <c r="K933" i="11"/>
  <c r="K1515" i="11"/>
  <c r="K1326" i="11"/>
  <c r="K1452" i="11"/>
  <c r="K1794" i="11"/>
  <c r="K1700" i="11"/>
  <c r="K1551" i="11"/>
  <c r="J1166" i="11"/>
  <c r="K1218" i="11"/>
  <c r="K1723" i="11"/>
  <c r="K1572" i="11"/>
  <c r="K1406" i="11"/>
  <c r="K1318" i="11"/>
  <c r="K1431" i="11"/>
  <c r="K1827" i="11"/>
  <c r="K1327" i="11"/>
  <c r="J1737" i="11"/>
  <c r="K1503" i="11"/>
  <c r="K1265" i="11"/>
  <c r="J1735" i="11"/>
  <c r="K1600" i="11"/>
  <c r="K1437" i="11"/>
  <c r="J1298" i="11"/>
  <c r="K1490" i="11"/>
  <c r="K1871" i="11"/>
  <c r="J1760" i="11"/>
  <c r="K1642" i="11"/>
  <c r="J1501" i="11"/>
  <c r="K1352" i="11"/>
  <c r="K1741" i="11"/>
  <c r="J1569" i="11"/>
  <c r="K1746" i="11"/>
  <c r="J1262" i="11"/>
  <c r="K1336" i="11"/>
  <c r="J1769" i="11"/>
  <c r="J1534" i="11"/>
  <c r="K1329" i="11"/>
  <c r="K1767" i="11"/>
  <c r="K1728" i="11"/>
  <c r="K1468" i="11"/>
  <c r="K1330" i="11"/>
  <c r="K1524" i="11"/>
  <c r="K1573" i="11"/>
  <c r="J1800" i="11"/>
  <c r="K1674" i="11"/>
  <c r="K1531" i="11"/>
  <c r="J1383" i="11"/>
  <c r="K1773" i="11"/>
  <c r="K1601" i="11"/>
  <c r="J1706" i="11"/>
  <c r="J1458" i="11"/>
  <c r="J1665" i="11"/>
  <c r="K1645" i="11"/>
  <c r="K1814" i="11"/>
  <c r="J1047" i="11"/>
  <c r="K1540" i="11"/>
  <c r="K1359" i="11"/>
  <c r="J1781" i="11"/>
  <c r="J1622" i="11"/>
  <c r="J1178" i="11"/>
  <c r="K1400" i="11"/>
  <c r="K1263" i="11"/>
  <c r="K1651" i="11"/>
  <c r="J1822" i="11"/>
  <c r="K1526" i="11"/>
  <c r="J1505" i="11"/>
  <c r="J1367" i="11"/>
  <c r="K1567" i="11"/>
  <c r="K1566" i="11"/>
  <c r="K1621" i="11"/>
  <c r="J920" i="11"/>
  <c r="K1033" i="11"/>
  <c r="K1673" i="11"/>
  <c r="J324" i="11"/>
  <c r="J650" i="11"/>
  <c r="K782" i="11"/>
  <c r="K426" i="11"/>
  <c r="J456" i="11"/>
  <c r="K1201" i="11"/>
  <c r="K999" i="11"/>
  <c r="J1135" i="11"/>
  <c r="J1291" i="11"/>
  <c r="J1056" i="11"/>
  <c r="J174" i="11"/>
  <c r="K221" i="11"/>
  <c r="J163" i="11"/>
  <c r="J135" i="11"/>
  <c r="J539" i="11"/>
  <c r="K668" i="11"/>
  <c r="K690" i="11"/>
  <c r="J889" i="11"/>
  <c r="J687" i="11"/>
  <c r="K807" i="11"/>
  <c r="J1384" i="11"/>
  <c r="J137" i="11"/>
  <c r="J399" i="11"/>
  <c r="K373" i="11"/>
  <c r="K323" i="11"/>
  <c r="J73" i="11"/>
  <c r="K73" i="11" s="1"/>
  <c r="K47" i="11"/>
  <c r="J572" i="11"/>
  <c r="J847" i="11"/>
  <c r="J703" i="11"/>
  <c r="J594" i="11"/>
  <c r="K1427" i="11"/>
  <c r="J551" i="11"/>
  <c r="K793" i="11"/>
  <c r="J817" i="11"/>
  <c r="J735" i="11"/>
  <c r="J590" i="11"/>
  <c r="J695" i="11"/>
  <c r="K1294" i="11"/>
  <c r="K1384" i="11"/>
  <c r="J1535" i="11"/>
  <c r="K1710" i="11"/>
  <c r="K1480" i="11"/>
  <c r="J1656" i="11"/>
  <c r="K1426" i="11"/>
  <c r="J1669" i="11"/>
  <c r="J1770" i="11"/>
  <c r="J1480" i="11"/>
  <c r="K1697" i="11"/>
  <c r="J1388" i="11"/>
  <c r="J1695" i="11"/>
  <c r="K1516" i="11"/>
  <c r="J1704" i="11"/>
  <c r="J1641" i="11"/>
  <c r="J1675" i="11"/>
  <c r="J1701" i="11"/>
  <c r="J1454" i="11"/>
  <c r="J1486" i="11"/>
  <c r="J1512" i="11"/>
  <c r="J1111" i="11"/>
  <c r="J1386" i="11"/>
  <c r="J1290" i="11"/>
  <c r="K1399" i="11"/>
  <c r="K1425" i="11"/>
  <c r="K1221" i="11"/>
  <c r="J1690" i="11"/>
  <c r="J1724" i="11"/>
  <c r="J1750" i="11"/>
  <c r="J1711" i="11"/>
  <c r="K1745" i="11"/>
  <c r="J1779" i="11"/>
  <c r="J1361" i="11"/>
  <c r="J1460" i="11"/>
  <c r="K1494" i="11"/>
  <c r="K1725" i="11"/>
  <c r="K1282" i="11"/>
  <c r="J375" i="11"/>
  <c r="J1031" i="11"/>
  <c r="J75" i="11"/>
  <c r="K75" i="11" s="1"/>
  <c r="J133" i="11"/>
  <c r="K492" i="11"/>
  <c r="J604" i="11"/>
  <c r="J337" i="11"/>
  <c r="K976" i="11"/>
  <c r="J674" i="11"/>
  <c r="K759" i="11"/>
  <c r="K1449" i="11"/>
  <c r="J156" i="11"/>
  <c r="J301" i="11"/>
  <c r="J275" i="11"/>
  <c r="J45" i="11"/>
  <c r="K45" i="11" s="1"/>
  <c r="J521" i="11"/>
  <c r="K1043" i="11"/>
  <c r="J939" i="11"/>
  <c r="J1075" i="11"/>
  <c r="J1097" i="11"/>
  <c r="J938" i="11"/>
  <c r="J900" i="11"/>
  <c r="K196" i="11"/>
  <c r="K170" i="11"/>
  <c r="K149" i="11"/>
  <c r="J444" i="11"/>
  <c r="J177" i="11"/>
  <c r="K741" i="11"/>
  <c r="J1469" i="11"/>
  <c r="J271" i="11"/>
  <c r="K763" i="11"/>
  <c r="K1254" i="11"/>
  <c r="J1202" i="11"/>
  <c r="J1198" i="11"/>
  <c r="J726" i="11"/>
  <c r="K1357" i="11"/>
  <c r="K486" i="11"/>
  <c r="K781" i="11"/>
  <c r="J1482" i="11"/>
  <c r="J1335" i="11"/>
  <c r="J217" i="11"/>
  <c r="K1385" i="11"/>
  <c r="J1470" i="11"/>
  <c r="J1412" i="11"/>
  <c r="K1653" i="11"/>
  <c r="K1403" i="11"/>
  <c r="K1439" i="11"/>
  <c r="J1292" i="11"/>
  <c r="J1733" i="11"/>
  <c r="J1615" i="11"/>
  <c r="J1794" i="11"/>
  <c r="K1644" i="11"/>
  <c r="K1495" i="11"/>
  <c r="K1851" i="11"/>
  <c r="J1719" i="11"/>
  <c r="K1571" i="11"/>
  <c r="J1836" i="11"/>
  <c r="J1114" i="11"/>
  <c r="K1172" i="11"/>
  <c r="K1635" i="11"/>
  <c r="K1806" i="11"/>
  <c r="K1251" i="11"/>
  <c r="J1521" i="11"/>
  <c r="K1383" i="11"/>
  <c r="J1771" i="11"/>
  <c r="K1615" i="11"/>
  <c r="K1371" i="11"/>
  <c r="K1379" i="11"/>
  <c r="K1242" i="11"/>
  <c r="K1416" i="11"/>
  <c r="K1815" i="11"/>
  <c r="J1792" i="11"/>
  <c r="J1483" i="11"/>
  <c r="J1346" i="11"/>
  <c r="J1689" i="11"/>
  <c r="J1188" i="11"/>
  <c r="J1247" i="11"/>
  <c r="J1667" i="11"/>
  <c r="J1838" i="11"/>
  <c r="J1380" i="11"/>
  <c r="K1160" i="11"/>
  <c r="K1414" i="11"/>
  <c r="K1803" i="11"/>
  <c r="K1647" i="11"/>
  <c r="J1497" i="11"/>
  <c r="K1411" i="11"/>
  <c r="K1274" i="11"/>
  <c r="K1458" i="11"/>
  <c r="K1847" i="11"/>
  <c r="J1560" i="11"/>
  <c r="J1515" i="11"/>
  <c r="K1173" i="11"/>
  <c r="K1643" i="11"/>
  <c r="J1716" i="11"/>
  <c r="K1558" i="11"/>
  <c r="J1670" i="11"/>
  <c r="J1285" i="11"/>
  <c r="J1673" i="11"/>
  <c r="J1852" i="11"/>
  <c r="K1694" i="11"/>
  <c r="K1813" i="11"/>
  <c r="J1484" i="11"/>
  <c r="K1868" i="11"/>
  <c r="J1610" i="11"/>
  <c r="J792" i="11"/>
  <c r="J574" i="11"/>
  <c r="K1840" i="11"/>
  <c r="J302" i="11"/>
  <c r="K290" i="11"/>
  <c r="J566" i="11"/>
  <c r="K57" i="11"/>
  <c r="K55" i="11"/>
  <c r="K742" i="11"/>
  <c r="J1680" i="11"/>
  <c r="K1082" i="11"/>
  <c r="J961" i="11"/>
  <c r="J958" i="11"/>
  <c r="K1626" i="11"/>
  <c r="K259" i="11"/>
  <c r="J812" i="11"/>
  <c r="K784" i="11"/>
  <c r="K516" i="11"/>
  <c r="K691" i="11"/>
  <c r="J1224" i="11"/>
  <c r="K1113" i="11"/>
  <c r="J918" i="11"/>
  <c r="J940" i="11"/>
  <c r="K1320" i="11"/>
  <c r="J146" i="11"/>
  <c r="J97" i="11"/>
  <c r="K490" i="11"/>
  <c r="J826" i="11"/>
  <c r="K520" i="11"/>
  <c r="K658" i="11"/>
  <c r="J329" i="11"/>
  <c r="K780" i="11"/>
  <c r="K681" i="11"/>
  <c r="J1382" i="11"/>
  <c r="J1349" i="11"/>
  <c r="K303" i="11"/>
  <c r="K772" i="11"/>
  <c r="K1488" i="11"/>
  <c r="K846" i="11"/>
  <c r="K569" i="11"/>
  <c r="K1270" i="11"/>
  <c r="J297" i="11"/>
  <c r="J750" i="11"/>
  <c r="J1246" i="11"/>
  <c r="K1387" i="11"/>
  <c r="J1541" i="11"/>
  <c r="J1175" i="11"/>
  <c r="K1666" i="11"/>
  <c r="J1572" i="11"/>
  <c r="K1421" i="11"/>
  <c r="K1313" i="11"/>
  <c r="J1743" i="11"/>
  <c r="K1595" i="11"/>
  <c r="J1772" i="11"/>
  <c r="K1280" i="11"/>
  <c r="J1488" i="11"/>
  <c r="J1847" i="11"/>
  <c r="K1699" i="11"/>
  <c r="J1691" i="11"/>
  <c r="J1640" i="11"/>
  <c r="K1375" i="11"/>
  <c r="K1763" i="11"/>
  <c r="K1607" i="11"/>
  <c r="K1422" i="11"/>
  <c r="J1308" i="11"/>
  <c r="J1510" i="11"/>
  <c r="K1281" i="11"/>
  <c r="K1743" i="11"/>
  <c r="K1872" i="11"/>
  <c r="J1507" i="11"/>
  <c r="J1801" i="11"/>
  <c r="K997" i="11"/>
  <c r="K1853" i="11"/>
  <c r="K1376" i="11"/>
  <c r="K1795" i="11"/>
  <c r="K1798" i="11"/>
  <c r="J1263" i="11"/>
  <c r="J1547" i="11"/>
  <c r="J1649" i="11"/>
  <c r="J1536" i="11"/>
  <c r="J1698" i="11"/>
  <c r="J1797" i="11"/>
  <c r="K1780" i="11"/>
  <c r="K1236" i="11"/>
  <c r="K1681" i="11"/>
  <c r="K1226" i="11"/>
  <c r="K1730" i="11"/>
  <c r="J1595" i="11"/>
  <c r="J1390" i="11"/>
  <c r="J1870" i="11"/>
  <c r="K1448" i="11"/>
  <c r="J1632" i="11"/>
  <c r="J1499" i="11"/>
  <c r="K1554" i="11"/>
  <c r="J1540" i="11"/>
  <c r="J610" i="11"/>
  <c r="J1568" i="11"/>
  <c r="J1594" i="11"/>
  <c r="K1464" i="11"/>
  <c r="J1806" i="11"/>
  <c r="J1663" i="11"/>
  <c r="J1487" i="11"/>
  <c r="J1196" i="11"/>
  <c r="J1788" i="11"/>
  <c r="K1557" i="11"/>
  <c r="K1809" i="11"/>
  <c r="K1830" i="11"/>
  <c r="J1524" i="11"/>
  <c r="K1695" i="11"/>
  <c r="J1874" i="11"/>
  <c r="J1519" i="11"/>
  <c r="J1253" i="11"/>
  <c r="K1287" i="11"/>
  <c r="K1311" i="11"/>
  <c r="J1685" i="11"/>
  <c r="K1284" i="11"/>
  <c r="J1318" i="11"/>
  <c r="K1862" i="11"/>
  <c r="J1400" i="11"/>
  <c r="J1635" i="11"/>
  <c r="J1351" i="11"/>
  <c r="J1588" i="11"/>
  <c r="J1614" i="11"/>
  <c r="J1841" i="11"/>
  <c r="K1873" i="11"/>
  <c r="J1579" i="11"/>
  <c r="J1787" i="11"/>
  <c r="J1357" i="11"/>
  <c r="J1389" i="11"/>
  <c r="J1248" i="11"/>
  <c r="J1717" i="11"/>
  <c r="K1292" i="11"/>
  <c r="J1563" i="11"/>
  <c r="K1374" i="11"/>
  <c r="J1765" i="11"/>
  <c r="J1664" i="11"/>
  <c r="J1321" i="11"/>
  <c r="J836" i="11"/>
  <c r="J201" i="11"/>
  <c r="K148" i="11"/>
  <c r="J1199" i="11"/>
  <c r="K881" i="11"/>
  <c r="J1418" i="11"/>
  <c r="K577" i="11"/>
  <c r="J212" i="11"/>
  <c r="K752" i="11"/>
  <c r="J15" i="11"/>
  <c r="K15" i="11" s="1"/>
  <c r="K266" i="11"/>
  <c r="K709" i="11"/>
  <c r="J953" i="11"/>
  <c r="J975" i="11"/>
  <c r="K720" i="11"/>
  <c r="J856" i="11"/>
  <c r="J638" i="11"/>
  <c r="J1143" i="11"/>
  <c r="K589" i="11"/>
  <c r="J563" i="11"/>
  <c r="J451" i="11"/>
  <c r="J35" i="11"/>
  <c r="K35" i="11" s="1"/>
  <c r="J176" i="11"/>
  <c r="K828" i="11"/>
  <c r="J637" i="11"/>
  <c r="J831" i="11"/>
  <c r="J850" i="11"/>
  <c r="K1560" i="11"/>
  <c r="J721" i="11"/>
  <c r="J711" i="11"/>
  <c r="J602" i="11"/>
  <c r="J863" i="11"/>
  <c r="K847" i="11"/>
  <c r="J738" i="11"/>
  <c r="J1441" i="11"/>
  <c r="J629" i="11"/>
  <c r="J823" i="11"/>
  <c r="K1641" i="11"/>
  <c r="K1564" i="11"/>
  <c r="K1718" i="11"/>
  <c r="J1466" i="11"/>
  <c r="J1850" i="11"/>
  <c r="K1628" i="11"/>
  <c r="J1463" i="11"/>
  <c r="J1574" i="11"/>
  <c r="J1261" i="11"/>
  <c r="K1649" i="11"/>
  <c r="K1828" i="11"/>
  <c r="K1670" i="11"/>
  <c r="K1663" i="11"/>
  <c r="J1365" i="11"/>
  <c r="K1753" i="11"/>
  <c r="K1749" i="11"/>
  <c r="J1339" i="11"/>
  <c r="K1418" i="11"/>
  <c r="J1273" i="11"/>
  <c r="J1661" i="11"/>
  <c r="J1833" i="11"/>
  <c r="K1698" i="11"/>
  <c r="K1168" i="11"/>
  <c r="J1407" i="11"/>
  <c r="K1797" i="11"/>
  <c r="K1721" i="11"/>
  <c r="J1570" i="11"/>
  <c r="K1415" i="11"/>
  <c r="J1268" i="11"/>
  <c r="J1612" i="11"/>
  <c r="J1825" i="11"/>
  <c r="J1674" i="11"/>
  <c r="K1517" i="11"/>
  <c r="K1507" i="11"/>
  <c r="J1399" i="11"/>
  <c r="K1450" i="11"/>
  <c r="J1305" i="11"/>
  <c r="J1693" i="11"/>
  <c r="J1553" i="11"/>
  <c r="J1730" i="11"/>
  <c r="K1246" i="11"/>
  <c r="J1440" i="11"/>
  <c r="K1861" i="11"/>
  <c r="J1753" i="11"/>
  <c r="K1602" i="11"/>
  <c r="K1447" i="11"/>
  <c r="J1302" i="11"/>
  <c r="J1740" i="11"/>
  <c r="J1857" i="11"/>
  <c r="K1561" i="11"/>
  <c r="K1808" i="11"/>
  <c r="J1443" i="11"/>
  <c r="J1571" i="11"/>
  <c r="J1742" i="11"/>
  <c r="K1378" i="11"/>
  <c r="K1457" i="11"/>
  <c r="K1319" i="11"/>
  <c r="J1707" i="11"/>
  <c r="K1550" i="11"/>
  <c r="K1454" i="11"/>
  <c r="J1316" i="11"/>
  <c r="J1544" i="11"/>
  <c r="K1455" i="11"/>
  <c r="J729" i="11"/>
  <c r="K809" i="11"/>
  <c r="K1500" i="11"/>
  <c r="J82" i="11"/>
  <c r="K30" i="11"/>
  <c r="J250" i="11"/>
  <c r="J449" i="11"/>
  <c r="K251" i="11"/>
  <c r="K639" i="11"/>
  <c r="J295" i="11"/>
  <c r="J838" i="11"/>
  <c r="K1250" i="11"/>
  <c r="J865" i="11"/>
  <c r="J410" i="11"/>
  <c r="J383" i="11"/>
  <c r="K160" i="11"/>
  <c r="J439" i="11"/>
  <c r="K132" i="11"/>
  <c r="K963" i="11"/>
  <c r="J1150" i="11"/>
  <c r="J1005" i="11"/>
  <c r="J1141" i="11"/>
  <c r="J923" i="11"/>
  <c r="J1432" i="11"/>
  <c r="J506" i="11"/>
  <c r="J38" i="11"/>
  <c r="K38" i="11" s="1"/>
  <c r="J513" i="11"/>
  <c r="J175" i="11"/>
  <c r="K274" i="11"/>
  <c r="K988" i="11"/>
  <c r="J763" i="11"/>
  <c r="K746" i="11"/>
  <c r="K1010" i="11"/>
  <c r="K1688" i="11"/>
  <c r="J645" i="11"/>
  <c r="J839" i="11"/>
  <c r="J730" i="11"/>
  <c r="K779" i="11"/>
  <c r="J632" i="11"/>
  <c r="J880" i="11"/>
  <c r="K1704" i="11"/>
  <c r="K757" i="11"/>
  <c r="J608" i="11"/>
  <c r="J1823" i="11"/>
  <c r="K1692" i="11"/>
  <c r="K1846" i="11"/>
  <c r="K1792" i="11"/>
  <c r="J1651" i="11"/>
  <c r="J1756" i="11"/>
  <c r="K1598" i="11"/>
  <c r="K1759" i="11"/>
  <c r="K1390" i="11"/>
  <c r="J1314" i="11"/>
  <c r="K1300" i="11"/>
  <c r="J1828" i="11"/>
  <c r="J1851" i="11"/>
  <c r="K1237" i="11"/>
  <c r="K1290" i="11"/>
  <c r="K1863" i="11"/>
  <c r="K1570" i="11"/>
  <c r="J1281" i="11"/>
  <c r="J1593" i="11"/>
  <c r="J1286" i="11"/>
  <c r="J1863" i="11"/>
  <c r="K1874" i="11"/>
  <c r="J1250" i="11"/>
  <c r="K1322" i="11"/>
  <c r="K1565" i="11"/>
  <c r="J1424" i="11"/>
  <c r="K1461" i="11"/>
  <c r="K1662" i="11"/>
  <c r="J1328" i="11"/>
  <c r="J1802" i="11"/>
  <c r="K1693" i="11"/>
  <c r="K1719" i="11"/>
  <c r="J1729" i="11"/>
  <c r="K1823" i="11"/>
  <c r="J1714" i="11"/>
  <c r="J1773" i="11"/>
  <c r="J1644" i="11"/>
  <c r="K1496" i="11"/>
  <c r="K1530" i="11"/>
  <c r="K1388" i="11"/>
  <c r="K1631" i="11"/>
  <c r="J1529" i="11"/>
  <c r="K1740" i="11"/>
  <c r="K1766" i="11"/>
  <c r="J1358" i="11"/>
  <c r="K1667" i="11"/>
  <c r="J1766" i="11"/>
  <c r="K1751" i="11"/>
  <c r="K726" i="11"/>
  <c r="K745" i="11"/>
  <c r="J1855" i="11"/>
  <c r="J635" i="11"/>
  <c r="K632" i="11"/>
  <c r="K256" i="11"/>
  <c r="K682" i="11"/>
  <c r="K1489" i="11"/>
  <c r="K1293" i="11"/>
  <c r="K983" i="11"/>
  <c r="J1162" i="11"/>
  <c r="K178" i="11"/>
  <c r="J409" i="11"/>
  <c r="J222" i="11"/>
  <c r="K381" i="11"/>
  <c r="K900" i="11"/>
  <c r="J1266" i="11"/>
  <c r="K657" i="11"/>
  <c r="J793" i="11"/>
  <c r="K875" i="11"/>
  <c r="K524" i="11"/>
  <c r="K699" i="11"/>
  <c r="J100" i="11"/>
  <c r="J556" i="11"/>
  <c r="K51" i="11"/>
  <c r="K436" i="11"/>
  <c r="K208" i="11"/>
  <c r="K596" i="11"/>
  <c r="K966" i="11"/>
  <c r="K1031" i="11"/>
  <c r="K925" i="11"/>
  <c r="J1872" i="11"/>
  <c r="K814" i="11"/>
  <c r="K1040" i="11"/>
  <c r="K829" i="11"/>
  <c r="K982" i="11"/>
  <c r="J917" i="11"/>
  <c r="J1151" i="11"/>
  <c r="K559" i="11"/>
  <c r="K956" i="11"/>
  <c r="J868" i="11"/>
  <c r="J1301" i="11"/>
  <c r="K1547" i="11"/>
  <c r="K1703" i="11"/>
  <c r="J1671" i="11"/>
  <c r="K1832" i="11"/>
  <c r="J1813" i="11"/>
  <c r="K1654" i="11"/>
  <c r="J1283" i="11"/>
  <c r="K1433" i="11"/>
  <c r="K1295" i="11"/>
  <c r="J1683" i="11"/>
  <c r="J1854" i="11"/>
  <c r="K1315" i="11"/>
  <c r="K1536" i="11"/>
  <c r="J1398" i="11"/>
  <c r="K662" i="11"/>
  <c r="K1397" i="11"/>
  <c r="K1596" i="11"/>
  <c r="K1444" i="11"/>
  <c r="J1755" i="11"/>
  <c r="J1703" i="11"/>
  <c r="K1555" i="11"/>
  <c r="J1732" i="11"/>
  <c r="J1241" i="11"/>
  <c r="K1340" i="11"/>
  <c r="K1305" i="11"/>
  <c r="K1755" i="11"/>
  <c r="K1604" i="11"/>
  <c r="J1439" i="11"/>
  <c r="J1415" i="11"/>
  <c r="J1473" i="11"/>
  <c r="K1859" i="11"/>
  <c r="J1456" i="11"/>
  <c r="J755" i="11"/>
  <c r="K1429" i="11"/>
  <c r="J1628" i="11"/>
  <c r="K1479" i="11"/>
  <c r="K1241" i="11"/>
  <c r="K1735" i="11"/>
  <c r="K1587" i="11"/>
  <c r="K1764" i="11"/>
  <c r="K1272" i="11"/>
  <c r="K1471" i="11"/>
  <c r="J1369" i="11"/>
  <c r="K1787" i="11"/>
  <c r="J1636" i="11"/>
  <c r="J1471" i="11"/>
  <c r="K1549" i="11"/>
  <c r="K1512" i="11"/>
  <c r="J1378" i="11"/>
  <c r="J1791" i="11"/>
  <c r="K1354" i="11"/>
  <c r="J1548" i="11"/>
  <c r="K1597" i="11"/>
  <c r="J1752" i="11"/>
  <c r="K1634" i="11"/>
  <c r="K1491" i="11"/>
  <c r="J1345" i="11"/>
  <c r="K1733" i="11"/>
  <c r="K1657" i="11"/>
  <c r="K1834" i="11"/>
  <c r="K1716" i="11"/>
  <c r="J1030" i="11"/>
  <c r="K1459" i="11"/>
  <c r="J430" i="11"/>
  <c r="J1279" i="11"/>
  <c r="K443" i="11"/>
  <c r="K695" i="11"/>
  <c r="K669" i="11"/>
  <c r="J402" i="11"/>
  <c r="J351" i="11"/>
  <c r="K439" i="11"/>
  <c r="J1006" i="11"/>
  <c r="J1142" i="11"/>
  <c r="J1164" i="11"/>
  <c r="K1267" i="11"/>
  <c r="K119" i="11"/>
  <c r="K404" i="11"/>
  <c r="J579" i="11"/>
  <c r="K448" i="11"/>
  <c r="J892" i="11"/>
  <c r="K861" i="11"/>
  <c r="K1784" i="11"/>
  <c r="K826" i="11"/>
  <c r="K994" i="11"/>
  <c r="K704" i="11"/>
  <c r="K357" i="11"/>
  <c r="J845" i="11"/>
  <c r="K203" i="11"/>
  <c r="J405" i="11"/>
  <c r="J68" i="11"/>
  <c r="K68" i="11" s="1"/>
  <c r="K479" i="11"/>
  <c r="K297" i="11"/>
  <c r="K1028" i="11"/>
  <c r="J963" i="11"/>
  <c r="K1157" i="11"/>
  <c r="K1052" i="11"/>
  <c r="K628" i="11"/>
  <c r="K974" i="11"/>
  <c r="K909" i="11"/>
  <c r="J1059" i="11"/>
  <c r="K1110" i="11"/>
  <c r="J1045" i="11"/>
  <c r="J1069" i="11"/>
  <c r="K1012" i="11"/>
  <c r="K1086" i="11"/>
  <c r="J1149" i="11"/>
  <c r="K1562" i="11"/>
  <c r="K1677" i="11"/>
  <c r="K1629" i="11"/>
  <c r="J1799" i="11"/>
  <c r="K1410" i="11"/>
  <c r="J1611" i="11"/>
  <c r="J1782" i="11"/>
  <c r="K1412" i="11"/>
  <c r="K1192" i="11"/>
  <c r="J1422" i="11"/>
  <c r="J1811" i="11"/>
  <c r="J1655" i="11"/>
  <c r="K1486" i="11"/>
  <c r="J1323" i="11"/>
  <c r="J1526" i="11"/>
  <c r="J801" i="11"/>
  <c r="K1658" i="11"/>
  <c r="K1724" i="11"/>
  <c r="K1231" i="11"/>
  <c r="K1394" i="11"/>
  <c r="J1831" i="11"/>
  <c r="K1683" i="11"/>
  <c r="K1860" i="11"/>
  <c r="K1366" i="11"/>
  <c r="J1511" i="11"/>
  <c r="J1504" i="11"/>
  <c r="K1553" i="11"/>
  <c r="K1732" i="11"/>
  <c r="K1574" i="11"/>
  <c r="J1606" i="11"/>
  <c r="J1269" i="11"/>
  <c r="J1657" i="11"/>
  <c r="J1288" i="11"/>
  <c r="J588" i="11"/>
  <c r="K1690" i="11"/>
  <c r="K1756" i="11"/>
  <c r="K1264" i="11"/>
  <c r="J1520" i="11"/>
  <c r="J1871" i="11"/>
  <c r="K1715" i="11"/>
  <c r="J1564" i="11"/>
  <c r="K1401" i="11"/>
  <c r="K1646" i="11"/>
  <c r="K1535" i="11"/>
  <c r="K1585" i="11"/>
  <c r="J1764" i="11"/>
  <c r="K1606" i="11"/>
  <c r="K1734" i="11"/>
  <c r="K1299" i="11"/>
  <c r="J1421" i="11"/>
  <c r="K1520" i="11"/>
  <c r="K1482" i="11"/>
  <c r="J1336" i="11"/>
  <c r="J1725" i="11"/>
  <c r="J1585" i="11"/>
  <c r="K1762" i="11"/>
  <c r="J1278" i="11"/>
  <c r="J1472" i="11"/>
  <c r="K1748" i="11"/>
  <c r="J1785" i="11"/>
  <c r="J1634" i="11"/>
  <c r="K1477" i="11"/>
  <c r="K1332" i="11"/>
  <c r="J1868" i="11"/>
  <c r="J1559" i="11"/>
  <c r="K1738" i="11"/>
  <c r="K1620" i="11"/>
  <c r="J1533" i="11"/>
  <c r="J1767" i="11"/>
  <c r="K1796" i="11"/>
  <c r="K1256" i="11"/>
  <c r="K1819" i="11"/>
  <c r="K1502" i="11"/>
  <c r="K1544" i="11"/>
  <c r="K1372" i="11"/>
  <c r="J1370" i="11"/>
  <c r="K1210" i="11"/>
  <c r="K1613" i="11"/>
  <c r="J1728" i="11"/>
  <c r="K1618" i="11"/>
  <c r="K1474" i="11"/>
  <c r="J1391" i="11"/>
  <c r="K1824" i="11"/>
  <c r="J1408" i="11"/>
  <c r="J1795" i="11"/>
  <c r="K1639" i="11"/>
  <c r="K1152" i="11"/>
  <c r="J1340" i="11"/>
  <c r="J1542" i="11"/>
  <c r="J1348" i="11"/>
  <c r="K1775" i="11"/>
  <c r="J1608" i="11"/>
  <c r="J1539" i="11"/>
  <c r="K1404" i="11"/>
  <c r="J1257" i="11"/>
  <c r="J1645" i="11"/>
  <c r="J1768" i="11"/>
  <c r="K1778" i="11"/>
  <c r="J1333" i="11"/>
  <c r="J1803" i="11"/>
  <c r="J1844" i="11"/>
  <c r="K1686" i="11"/>
  <c r="K1855" i="11"/>
  <c r="J1653" i="11"/>
  <c r="J1274" i="11"/>
  <c r="J1694" i="11"/>
  <c r="J1237" i="11"/>
  <c r="K1777" i="11"/>
  <c r="K1845" i="11"/>
  <c r="K1556" i="11"/>
  <c r="J1402" i="11"/>
  <c r="K1826" i="11"/>
  <c r="J1676" i="11"/>
  <c r="J1543" i="11"/>
  <c r="J1623" i="11"/>
  <c r="J1580" i="11"/>
  <c r="K1432" i="11"/>
  <c r="K1858" i="11"/>
  <c r="J1804" i="11"/>
  <c r="K1580" i="11"/>
  <c r="K1655" i="11"/>
  <c r="J1311" i="11"/>
  <c r="J1506" i="11"/>
  <c r="J1835" i="11"/>
  <c r="K1445" i="11"/>
  <c r="J1549" i="11"/>
  <c r="J1410" i="11"/>
  <c r="J657" i="11"/>
  <c r="K1590" i="11"/>
  <c r="J1334" i="11"/>
  <c r="J1700" i="11"/>
  <c r="K1625" i="11"/>
  <c r="K1652" i="11"/>
  <c r="K1742" i="11"/>
  <c r="K1609" i="11"/>
  <c r="K1630" i="11"/>
  <c r="J1420" i="11"/>
  <c r="K1661" i="11"/>
  <c r="J983" i="11"/>
  <c r="J1329" i="11"/>
  <c r="K1045" i="11"/>
  <c r="J1684" i="11"/>
  <c r="K1870" i="11"/>
  <c r="J1602" i="11"/>
  <c r="J1820" i="11"/>
  <c r="J1846" i="11"/>
  <c r="J1625" i="11"/>
  <c r="K1841" i="11"/>
  <c r="K1869" i="11"/>
  <c r="J1590" i="11"/>
  <c r="K1182" i="11"/>
  <c r="J999" i="11"/>
  <c r="K1825" i="11"/>
  <c r="J1252" i="11"/>
  <c r="J1479" i="11"/>
  <c r="J1330" i="11"/>
  <c r="K1533" i="11"/>
  <c r="J1566" i="11"/>
  <c r="K1283" i="11"/>
  <c r="K1563" i="11"/>
  <c r="J1597" i="11"/>
  <c r="K1622" i="11"/>
  <c r="J1815" i="11"/>
  <c r="K1849" i="11"/>
  <c r="J1294" i="11"/>
  <c r="J1419" i="11"/>
  <c r="J621" i="11"/>
  <c r="J1214" i="11"/>
  <c r="J460" i="11"/>
  <c r="K157" i="11"/>
  <c r="J105" i="11"/>
  <c r="J213" i="11"/>
  <c r="K573" i="11"/>
  <c r="J1180" i="11"/>
  <c r="K1112" i="11"/>
  <c r="J866" i="11"/>
  <c r="K1349" i="11"/>
  <c r="J612" i="11"/>
  <c r="J597" i="11"/>
  <c r="K1100" i="11"/>
  <c r="K376" i="11"/>
  <c r="J129" i="11"/>
  <c r="J1158" i="11"/>
  <c r="J956" i="11"/>
  <c r="J1092" i="11"/>
  <c r="K1534" i="11"/>
  <c r="J345" i="11"/>
  <c r="K140" i="11"/>
  <c r="J221" i="11"/>
  <c r="J696" i="11"/>
  <c r="J265" i="11"/>
  <c r="J420" i="11"/>
  <c r="K796" i="11"/>
  <c r="K808" i="11"/>
  <c r="K1053" i="11"/>
  <c r="K1137" i="11"/>
  <c r="K1000" i="11"/>
  <c r="K1162" i="11"/>
  <c r="K935" i="11"/>
  <c r="J1227" i="11"/>
  <c r="K1083" i="11"/>
  <c r="K1071" i="11"/>
  <c r="K1025" i="11"/>
  <c r="K1219" i="11"/>
  <c r="K1224" i="11"/>
  <c r="K1047" i="11"/>
  <c r="K1001" i="11"/>
  <c r="J473" i="11"/>
  <c r="K1867" i="11"/>
  <c r="J1859" i="11"/>
  <c r="J1627" i="11"/>
  <c r="J1444" i="11"/>
  <c r="K1266" i="11"/>
  <c r="J1447" i="11"/>
  <c r="K1839" i="11"/>
  <c r="J1720" i="11"/>
  <c r="K1610" i="11"/>
  <c r="K1465" i="11"/>
  <c r="J1320" i="11"/>
  <c r="J1709" i="11"/>
  <c r="J1856" i="11"/>
  <c r="K1714" i="11"/>
  <c r="K1227" i="11"/>
  <c r="J1098" i="11"/>
  <c r="K1739" i="11"/>
  <c r="J1780" i="11"/>
  <c r="J1621" i="11"/>
  <c r="K1599" i="11"/>
  <c r="K1347" i="11"/>
  <c r="K1737" i="11"/>
  <c r="K1588" i="11"/>
  <c r="K1758" i="11"/>
  <c r="J1079" i="11"/>
  <c r="K1548" i="11"/>
  <c r="J1377" i="11"/>
  <c r="J1789" i="11"/>
  <c r="J1630" i="11"/>
  <c r="K1158" i="11"/>
  <c r="J1312" i="11"/>
  <c r="K1514" i="11"/>
  <c r="J1650" i="11"/>
  <c r="J1226" i="11"/>
  <c r="K1771" i="11"/>
  <c r="K1812" i="11"/>
  <c r="J1654" i="11"/>
  <c r="K1727" i="11"/>
  <c r="J1381" i="11"/>
  <c r="K1769" i="11"/>
  <c r="K1623" i="11"/>
  <c r="J1790" i="11"/>
  <c r="J1207" i="11"/>
  <c r="J1240" i="11"/>
  <c r="J1423" i="11"/>
  <c r="J1821" i="11"/>
  <c r="J1662" i="11"/>
  <c r="J954" i="11"/>
  <c r="K1344" i="11"/>
  <c r="K302" i="11"/>
  <c r="K1268" i="11"/>
  <c r="K1525" i="11"/>
  <c r="K1382" i="11"/>
  <c r="J1829" i="11"/>
  <c r="J1639" i="11"/>
  <c r="J1818" i="11"/>
  <c r="K1668" i="11"/>
  <c r="J1517" i="11"/>
  <c r="K1423" i="11"/>
  <c r="J1839" i="11"/>
  <c r="J1518" i="11"/>
  <c r="J1761" i="11"/>
  <c r="J1011" i="11"/>
  <c r="J1033" i="11"/>
  <c r="K1205" i="11"/>
  <c r="J293" i="11"/>
  <c r="K783" i="11"/>
  <c r="K139" i="11"/>
  <c r="J341" i="11"/>
  <c r="J113" i="11"/>
  <c r="J1201" i="11"/>
  <c r="J1042" i="11"/>
  <c r="K1229" i="11"/>
  <c r="K1027" i="11"/>
  <c r="J1148" i="11"/>
  <c r="J1736" i="11"/>
  <c r="K63" i="11"/>
  <c r="J52" i="11"/>
  <c r="K52" i="11" s="1"/>
  <c r="J26" i="11"/>
  <c r="K547" i="11"/>
  <c r="K28" i="11"/>
  <c r="K753" i="11"/>
  <c r="J1445" i="11"/>
  <c r="K264" i="11"/>
  <c r="J1368" i="11"/>
  <c r="K641" i="11"/>
  <c r="K366" i="11"/>
  <c r="K354" i="11"/>
  <c r="J481" i="11"/>
  <c r="K121" i="11"/>
  <c r="J466" i="11"/>
  <c r="J119" i="11"/>
  <c r="J595" i="11"/>
  <c r="J980" i="11"/>
  <c r="J934" i="11"/>
  <c r="J1128" i="11"/>
  <c r="J1395" i="11"/>
  <c r="K1063" i="11"/>
  <c r="K1017" i="11"/>
  <c r="J1008" i="11"/>
  <c r="K1199" i="11"/>
  <c r="K1153" i="11"/>
  <c r="K1146" i="11"/>
  <c r="K1355" i="11"/>
  <c r="K1175" i="11"/>
  <c r="J926" i="11"/>
  <c r="J673" i="11"/>
  <c r="J1697" i="11"/>
  <c r="J1242" i="11"/>
  <c r="J1265" i="11"/>
  <c r="K1232" i="11"/>
  <c r="J1394" i="11"/>
  <c r="J1249" i="11"/>
  <c r="J1637" i="11"/>
  <c r="J1561" i="11"/>
  <c r="J1738" i="11"/>
  <c r="J1254" i="11"/>
  <c r="J1448" i="11"/>
  <c r="K1837" i="11"/>
  <c r="K1665" i="11"/>
  <c r="K1842" i="11"/>
  <c r="K1358" i="11"/>
  <c r="K1542" i="11"/>
  <c r="K1569" i="11"/>
  <c r="J1581" i="11"/>
  <c r="K1750" i="11"/>
  <c r="K1781" i="11"/>
  <c r="J1476" i="11"/>
  <c r="K1865" i="11"/>
  <c r="K1717" i="11"/>
  <c r="J1558" i="11"/>
  <c r="J922" i="11"/>
  <c r="K1335" i="11"/>
  <c r="J1538" i="11"/>
  <c r="J1587" i="11"/>
  <c r="J1758" i="11"/>
  <c r="J1315" i="11"/>
  <c r="K1443" i="11"/>
  <c r="K1303" i="11"/>
  <c r="J1578" i="11"/>
  <c r="J1331" i="11"/>
  <c r="J1601" i="11"/>
  <c r="J1613" i="11"/>
  <c r="K1782" i="11"/>
  <c r="J919" i="11"/>
  <c r="J1508" i="11"/>
  <c r="J1297" i="11"/>
  <c r="J1749" i="11"/>
  <c r="K1589" i="11"/>
  <c r="J1050" i="11"/>
  <c r="K1368" i="11"/>
  <c r="J1229" i="11"/>
  <c r="J1619" i="11"/>
  <c r="K1790" i="11"/>
  <c r="K1353" i="11"/>
  <c r="K1475" i="11"/>
  <c r="J883" i="11"/>
  <c r="J1523" i="11"/>
  <c r="K1660" i="11"/>
  <c r="J1509" i="11"/>
  <c r="K1467" i="11"/>
  <c r="K1619" i="11"/>
  <c r="J1304" i="11"/>
  <c r="K1420" i="11"/>
  <c r="J1668" i="11"/>
  <c r="K1678" i="11"/>
  <c r="K1593" i="11"/>
  <c r="J1387" i="11"/>
  <c r="J1414" i="11"/>
  <c r="K1822" i="11"/>
  <c r="J1465" i="11"/>
  <c r="J1082" i="11"/>
  <c r="J1500" i="11"/>
  <c r="J1629" i="11"/>
  <c r="J1492" i="11"/>
  <c r="K1307" i="11"/>
  <c r="K1789" i="11"/>
  <c r="K1342" i="11"/>
  <c r="J1849" i="11"/>
  <c r="K1396" i="11"/>
  <c r="K1802" i="11"/>
  <c r="K1339" i="11"/>
  <c r="K1821" i="11"/>
  <c r="K1373" i="11"/>
  <c r="J1551" i="11"/>
  <c r="K1428" i="11"/>
  <c r="K1817" i="11"/>
  <c r="J1699" i="11"/>
  <c r="K1244" i="11"/>
  <c r="K1679" i="11"/>
  <c r="K1306" i="11"/>
  <c r="J1624" i="11"/>
  <c r="J1638" i="11"/>
  <c r="K2043" i="11"/>
  <c r="J2042" i="11"/>
  <c r="K2041" i="11"/>
  <c r="J2041" i="11"/>
  <c r="J2043" i="11"/>
  <c r="K2044" i="11"/>
  <c r="J2044" i="11"/>
  <c r="J2045" i="11"/>
  <c r="K2045" i="11"/>
  <c r="J2046" i="11"/>
  <c r="K2046" i="11"/>
  <c r="J2047" i="11"/>
  <c r="K2047" i="11"/>
  <c r="J2048" i="11"/>
  <c r="K2048" i="11"/>
  <c r="K2049" i="11"/>
  <c r="J2049" i="11"/>
  <c r="K2050" i="11"/>
  <c r="J2050" i="11"/>
  <c r="J2051" i="11"/>
  <c r="K2051" i="11"/>
  <c r="J2052" i="11"/>
  <c r="K2052" i="11"/>
  <c r="K2053" i="11"/>
  <c r="J2053" i="11"/>
  <c r="K2054" i="11"/>
  <c r="J2054" i="11"/>
  <c r="J2055" i="11"/>
  <c r="K2055" i="11"/>
  <c r="K2056" i="11"/>
  <c r="J2056" i="11"/>
  <c r="J2057" i="11"/>
  <c r="K2057" i="11"/>
  <c r="J2058" i="11"/>
  <c r="K2058" i="11"/>
  <c r="J2059" i="11"/>
  <c r="K2059" i="11"/>
  <c r="K2060" i="11"/>
  <c r="J2060" i="11"/>
  <c r="J2061" i="11"/>
  <c r="K2061" i="11"/>
  <c r="K2062" i="11"/>
  <c r="J2062" i="11"/>
  <c r="K2063" i="11"/>
  <c r="J2063" i="11"/>
  <c r="K2064" i="11"/>
  <c r="J2064" i="11"/>
  <c r="K2065" i="11"/>
  <c r="J2065" i="11"/>
  <c r="J2066" i="11"/>
  <c r="K2066" i="11"/>
  <c r="K2067" i="11"/>
  <c r="J2067" i="11"/>
  <c r="J2068" i="11"/>
  <c r="K2068" i="11"/>
  <c r="K2069" i="11"/>
  <c r="J2069" i="11"/>
  <c r="J2070" i="11"/>
  <c r="K2070" i="11"/>
  <c r="K2071" i="11"/>
  <c r="J2071" i="11"/>
  <c r="K2072" i="11"/>
  <c r="J2072" i="11"/>
  <c r="K2073" i="11"/>
  <c r="J2073" i="11"/>
  <c r="J2074" i="11"/>
  <c r="K2074" i="11"/>
  <c r="K2075" i="11"/>
  <c r="J2075" i="11"/>
  <c r="J2076" i="11"/>
  <c r="K2076" i="11"/>
  <c r="K2077" i="11"/>
  <c r="J2077" i="11"/>
  <c r="K2078" i="11"/>
  <c r="J2078" i="11"/>
  <c r="K2079" i="11"/>
  <c r="J2079" i="11"/>
  <c r="J2080" i="11"/>
  <c r="K2080" i="11"/>
  <c r="K2081" i="11"/>
  <c r="J2081" i="11"/>
  <c r="J2082" i="11"/>
  <c r="K2082" i="11"/>
  <c r="K2083" i="11"/>
  <c r="J2083" i="11"/>
  <c r="J2084" i="11"/>
  <c r="K2084" i="11"/>
  <c r="J2085" i="11"/>
  <c r="K2085" i="11"/>
  <c r="J2086" i="11"/>
  <c r="K2086" i="11"/>
  <c r="K2087" i="11"/>
  <c r="J2087" i="11"/>
  <c r="J2088" i="11"/>
  <c r="K2088" i="11"/>
  <c r="K2089" i="11"/>
  <c r="J2089" i="11"/>
  <c r="J2090" i="11"/>
  <c r="K2090" i="11"/>
  <c r="J2091" i="11"/>
  <c r="K2091" i="11"/>
  <c r="K2092" i="11"/>
  <c r="J2092" i="11"/>
  <c r="J2093" i="11"/>
  <c r="K2093" i="11"/>
  <c r="J2094" i="11"/>
  <c r="K2094" i="11"/>
  <c r="J2095" i="11"/>
  <c r="K2095" i="11"/>
  <c r="J2096" i="11"/>
  <c r="K2096" i="11"/>
  <c r="J2097" i="11"/>
  <c r="K2097" i="11"/>
  <c r="K2098" i="11"/>
  <c r="J2098" i="11"/>
  <c r="K2099" i="11"/>
  <c r="J2099" i="11"/>
  <c r="J2100" i="11"/>
  <c r="K2100" i="11"/>
  <c r="K2101" i="11"/>
  <c r="J2101" i="11"/>
  <c r="K2102" i="11"/>
  <c r="J2102" i="11"/>
  <c r="J2103" i="11"/>
  <c r="K2103" i="11"/>
  <c r="K2104" i="11"/>
  <c r="J2104" i="11"/>
  <c r="J2105" i="11"/>
  <c r="K2105" i="11"/>
  <c r="J2106" i="11"/>
  <c r="K2106" i="11"/>
  <c r="K2107" i="11"/>
  <c r="J2107" i="11"/>
  <c r="J2108" i="11"/>
  <c r="K2108" i="11"/>
  <c r="K2109" i="11"/>
  <c r="J2109" i="11"/>
  <c r="K2110" i="11"/>
  <c r="J2110" i="11"/>
  <c r="J2111" i="11"/>
  <c r="K2111" i="11"/>
  <c r="K2112" i="11"/>
  <c r="J2112" i="11"/>
  <c r="J2113" i="11"/>
  <c r="K2113" i="11"/>
  <c r="K2114" i="11"/>
  <c r="J2114" i="11"/>
  <c r="K2115" i="11"/>
  <c r="J2115" i="11"/>
  <c r="K2116" i="11"/>
  <c r="J2116" i="11"/>
  <c r="J2117" i="11"/>
  <c r="K2117" i="11"/>
  <c r="K2118" i="11"/>
  <c r="J2118" i="11"/>
  <c r="J2119" i="11"/>
  <c r="K2119" i="11"/>
  <c r="J2120" i="11"/>
  <c r="K2120" i="11"/>
  <c r="K2121" i="11"/>
  <c r="J2121" i="11"/>
  <c r="J2122" i="11"/>
  <c r="K2122" i="11"/>
  <c r="K2123" i="11"/>
  <c r="J2123" i="11"/>
  <c r="K2124" i="11"/>
  <c r="J2124" i="11"/>
  <c r="J2125" i="11"/>
  <c r="K2125" i="11"/>
  <c r="K2126" i="11"/>
  <c r="J2126" i="11"/>
  <c r="J2127" i="11"/>
  <c r="K2127" i="11"/>
  <c r="J2128" i="11"/>
  <c r="K2128" i="11"/>
  <c r="J2129" i="11"/>
  <c r="K2129" i="11"/>
  <c r="K2130" i="11"/>
  <c r="J2130" i="11"/>
  <c r="K2131" i="11"/>
  <c r="J2131" i="11"/>
  <c r="K2132" i="11"/>
  <c r="J2132" i="11"/>
  <c r="K2133" i="11"/>
  <c r="J2133" i="11"/>
  <c r="J2134" i="11"/>
  <c r="K2134" i="11"/>
  <c r="K2135" i="11"/>
  <c r="J2135" i="11"/>
  <c r="K2136" i="11"/>
  <c r="J2136" i="11"/>
  <c r="K2137" i="11"/>
  <c r="J2137" i="11"/>
  <c r="K2138" i="11"/>
  <c r="J2138" i="11"/>
  <c r="J2139" i="11"/>
  <c r="K2139" i="11"/>
  <c r="J2140" i="11"/>
  <c r="K2140" i="11"/>
  <c r="J2141" i="11"/>
  <c r="K2141" i="11"/>
  <c r="K2142" i="11"/>
  <c r="J2142" i="11"/>
  <c r="K2143" i="11"/>
  <c r="J2143" i="11"/>
  <c r="J2144" i="11"/>
  <c r="K2144" i="11"/>
  <c r="J2145" i="11"/>
  <c r="K2145" i="11"/>
  <c r="K2146" i="11"/>
  <c r="J2146" i="11"/>
  <c r="K2147" i="11"/>
  <c r="J2147" i="11"/>
  <c r="K2148" i="11"/>
  <c r="J2148" i="11"/>
  <c r="J2149" i="11"/>
  <c r="K2149" i="11"/>
  <c r="J2150" i="11"/>
  <c r="K2150" i="11"/>
  <c r="K2151" i="11"/>
  <c r="J2151" i="11"/>
  <c r="K2152" i="11"/>
  <c r="J2152" i="11"/>
  <c r="J2153" i="11"/>
  <c r="K2153" i="11"/>
  <c r="J2154" i="11"/>
  <c r="K2154" i="11"/>
  <c r="K2155" i="11"/>
  <c r="J2155" i="11"/>
  <c r="K2156" i="11"/>
  <c r="J2156" i="11"/>
  <c r="K2157" i="11"/>
  <c r="J2157" i="11"/>
  <c r="J2158" i="11"/>
  <c r="K2158" i="11"/>
  <c r="K2159" i="11"/>
  <c r="J2159" i="11"/>
  <c r="K2160" i="11"/>
  <c r="J2160" i="11"/>
  <c r="J2161" i="11"/>
  <c r="K2161" i="11"/>
  <c r="J2162" i="11"/>
  <c r="K2162" i="11"/>
  <c r="J2163" i="11"/>
  <c r="K2163" i="11"/>
  <c r="K2164" i="11"/>
  <c r="J2164" i="11"/>
  <c r="J2165" i="11"/>
  <c r="K2165" i="11"/>
  <c r="J2166" i="11"/>
  <c r="K2166" i="11"/>
  <c r="J2167" i="11"/>
  <c r="K2167" i="11"/>
  <c r="J2168" i="11"/>
  <c r="K2168" i="11"/>
  <c r="J2169" i="11"/>
  <c r="K2169" i="11"/>
  <c r="J2170" i="11"/>
  <c r="K2170" i="11"/>
  <c r="K2171" i="11"/>
  <c r="J2171" i="11"/>
  <c r="J2172" i="11"/>
  <c r="K2172" i="11"/>
  <c r="J2173" i="11"/>
  <c r="K2173" i="11"/>
  <c r="J2174" i="11"/>
  <c r="K2174" i="11"/>
  <c r="J2175" i="11"/>
  <c r="K2175" i="11"/>
  <c r="J2176" i="11"/>
  <c r="K2176" i="11"/>
  <c r="K2179" i="11"/>
  <c r="J2179" i="11"/>
  <c r="K2177" i="11"/>
  <c r="J2178" i="11"/>
  <c r="J2177" i="11"/>
  <c r="K2178" i="11"/>
  <c r="J24" i="11" l="1"/>
  <c r="J20" i="11"/>
  <c r="K20" i="11" s="1"/>
  <c r="J9" i="11"/>
  <c r="K26" i="11"/>
  <c r="K24" i="11" l="1"/>
  <c r="K25" i="11"/>
  <c r="J25" i="11"/>
  <c r="K9" i="11"/>
  <c r="D15" i="12" s="1"/>
  <c r="J10" i="11"/>
  <c r="F27" i="12" l="1"/>
  <c r="K10" i="11"/>
  <c r="D19" i="12" s="1"/>
  <c r="F19" i="12" s="1"/>
  <c r="J11" i="11"/>
  <c r="K11" i="11" s="1"/>
  <c r="D21" i="12" s="1"/>
  <c r="F21" i="12" s="1"/>
  <c r="G9" i="12" l="1"/>
  <c r="J12" i="11"/>
  <c r="L9" i="12" l="1"/>
  <c r="L10" i="12" s="1"/>
  <c r="P9" i="12"/>
  <c r="P10" i="12" s="1"/>
  <c r="T9" i="12"/>
  <c r="T10" i="12" s="1"/>
  <c r="X9" i="12"/>
  <c r="X10" i="12" s="1"/>
  <c r="I9" i="12"/>
  <c r="I10" i="12" s="1"/>
  <c r="M9" i="12"/>
  <c r="M10" i="12" s="1"/>
  <c r="Q9" i="12"/>
  <c r="Q10" i="12" s="1"/>
  <c r="U9" i="12"/>
  <c r="U10" i="12" s="1"/>
  <c r="Y9" i="12"/>
  <c r="Y10" i="12" s="1"/>
  <c r="J9" i="12"/>
  <c r="J10" i="12" s="1"/>
  <c r="N9" i="12"/>
  <c r="N10" i="12" s="1"/>
  <c r="R9" i="12"/>
  <c r="R10" i="12" s="1"/>
  <c r="V9" i="12"/>
  <c r="V10" i="12" s="1"/>
  <c r="H9" i="12"/>
  <c r="H10" i="12" s="1"/>
  <c r="K9" i="12"/>
  <c r="K10" i="12" s="1"/>
  <c r="O9" i="12"/>
  <c r="O10" i="12" s="1"/>
  <c r="S9" i="12"/>
  <c r="S10" i="12" s="1"/>
  <c r="W9" i="12"/>
  <c r="W10" i="12" s="1"/>
  <c r="J13" i="11"/>
  <c r="K12" i="11"/>
  <c r="K79" i="11" l="1"/>
  <c r="D23" i="12"/>
  <c r="F23" i="12" s="1"/>
  <c r="K13" i="11"/>
  <c r="G11" i="12" l="1"/>
  <c r="G23" i="12"/>
  <c r="G19" i="12"/>
  <c r="G13" i="12"/>
  <c r="G21" i="12"/>
  <c r="G15" i="12"/>
  <c r="G17" i="12" l="1"/>
  <c r="I17" i="12" s="1"/>
  <c r="I18" i="12" s="1"/>
  <c r="I15" i="12"/>
  <c r="I16" i="12" s="1"/>
  <c r="M15" i="12"/>
  <c r="M16" i="12" s="1"/>
  <c r="Q15" i="12"/>
  <c r="Q16" i="12" s="1"/>
  <c r="U15" i="12"/>
  <c r="U16" i="12" s="1"/>
  <c r="N15" i="12"/>
  <c r="N16" i="12" s="1"/>
  <c r="K15" i="12"/>
  <c r="K16" i="12" s="1"/>
  <c r="O15" i="12"/>
  <c r="O16" i="12" s="1"/>
  <c r="S15" i="12"/>
  <c r="S16" i="12" s="1"/>
  <c r="W15" i="12"/>
  <c r="W16" i="12" s="1"/>
  <c r="R15" i="12"/>
  <c r="R16" i="12" s="1"/>
  <c r="L15" i="12"/>
  <c r="L16" i="12" s="1"/>
  <c r="P15" i="12"/>
  <c r="P16" i="12" s="1"/>
  <c r="T15" i="12"/>
  <c r="T16" i="12" s="1"/>
  <c r="H15" i="12"/>
  <c r="H16" i="12" s="1"/>
  <c r="J15" i="12"/>
  <c r="J16" i="12" s="1"/>
  <c r="V15" i="12"/>
  <c r="V16" i="12" s="1"/>
  <c r="K19" i="12"/>
  <c r="K20" i="12" s="1"/>
  <c r="O19" i="12"/>
  <c r="O20" i="12" s="1"/>
  <c r="S19" i="12"/>
  <c r="S20" i="12" s="1"/>
  <c r="W19" i="12"/>
  <c r="W20" i="12" s="1"/>
  <c r="L19" i="12"/>
  <c r="L20" i="12" s="1"/>
  <c r="X19" i="12"/>
  <c r="X20" i="12" s="1"/>
  <c r="I19" i="12"/>
  <c r="I20" i="12" s="1"/>
  <c r="M19" i="12"/>
  <c r="M20" i="12" s="1"/>
  <c r="Q19" i="12"/>
  <c r="Q20" i="12" s="1"/>
  <c r="U19" i="12"/>
  <c r="U20" i="12" s="1"/>
  <c r="Y19" i="12"/>
  <c r="Y20" i="12" s="1"/>
  <c r="T19" i="12"/>
  <c r="T20" i="12" s="1"/>
  <c r="J19" i="12"/>
  <c r="J20" i="12" s="1"/>
  <c r="N19" i="12"/>
  <c r="N20" i="12" s="1"/>
  <c r="R19" i="12"/>
  <c r="R20" i="12" s="1"/>
  <c r="V19" i="12"/>
  <c r="V20" i="12" s="1"/>
  <c r="H19" i="12"/>
  <c r="H20" i="12" s="1"/>
  <c r="P19" i="12"/>
  <c r="P20" i="12" s="1"/>
  <c r="J21" i="12"/>
  <c r="J22" i="12" s="1"/>
  <c r="I21" i="12"/>
  <c r="I22" i="12" s="1"/>
  <c r="H21" i="12"/>
  <c r="H22" i="12" s="1"/>
  <c r="I23" i="12"/>
  <c r="I24" i="12" s="1"/>
  <c r="J23" i="12"/>
  <c r="J24" i="12" s="1"/>
  <c r="H23" i="12"/>
  <c r="H24" i="12" s="1"/>
  <c r="M17" i="12"/>
  <c r="M18" i="12" s="1"/>
  <c r="Q17" i="12"/>
  <c r="Q18" i="12" s="1"/>
  <c r="U17" i="12"/>
  <c r="U18" i="12" s="1"/>
  <c r="J17" i="12"/>
  <c r="J18" i="12" s="1"/>
  <c r="N17" i="12"/>
  <c r="N18" i="12" s="1"/>
  <c r="R17" i="12"/>
  <c r="R18" i="12" s="1"/>
  <c r="V17" i="12"/>
  <c r="V18" i="12" s="1"/>
  <c r="P17" i="12"/>
  <c r="P18" i="12" s="1"/>
  <c r="H17" i="12"/>
  <c r="H18" i="12" s="1"/>
  <c r="K17" i="12"/>
  <c r="K18" i="12" s="1"/>
  <c r="O17" i="12"/>
  <c r="O18" i="12" s="1"/>
  <c r="S17" i="12"/>
  <c r="S18" i="12" s="1"/>
  <c r="W17" i="12"/>
  <c r="W18" i="12" s="1"/>
  <c r="L17" i="12"/>
  <c r="L18" i="12" s="1"/>
  <c r="T17" i="12"/>
  <c r="T18" i="12" s="1"/>
  <c r="J11" i="12"/>
  <c r="J12" i="12" s="1"/>
  <c r="N11" i="12"/>
  <c r="N12" i="12" s="1"/>
  <c r="R11" i="12"/>
  <c r="R12" i="12" s="1"/>
  <c r="K11" i="12"/>
  <c r="K12" i="12" s="1"/>
  <c r="O11" i="12"/>
  <c r="O12" i="12" s="1"/>
  <c r="S11" i="12"/>
  <c r="S12" i="12" s="1"/>
  <c r="M11" i="12"/>
  <c r="M12" i="12" s="1"/>
  <c r="L11" i="12"/>
  <c r="L12" i="12" s="1"/>
  <c r="P11" i="12"/>
  <c r="P12" i="12" s="1"/>
  <c r="I11" i="12"/>
  <c r="I12" i="12" s="1"/>
  <c r="Q11" i="12"/>
  <c r="Q12" i="12" s="1"/>
  <c r="H11" i="12"/>
  <c r="H12" i="12" s="1"/>
  <c r="G25" i="12"/>
  <c r="I13" i="12"/>
  <c r="I14" i="12" s="1"/>
  <c r="M13" i="12"/>
  <c r="M14" i="12" s="1"/>
  <c r="J13" i="12"/>
  <c r="J14" i="12" s="1"/>
  <c r="K13" i="12"/>
  <c r="K14" i="12" s="1"/>
  <c r="H13" i="12"/>
  <c r="H14" i="12" s="1"/>
  <c r="L13" i="12"/>
  <c r="L14" i="12" s="1"/>
  <c r="Y25" i="12" l="1"/>
  <c r="X26" i="12"/>
  <c r="I26" i="12"/>
  <c r="W25" i="12"/>
  <c r="Q25" i="12"/>
  <c r="J25" i="12"/>
  <c r="T25" i="12"/>
  <c r="J26" i="12"/>
  <c r="V25" i="12"/>
  <c r="W26" i="12"/>
  <c r="U26" i="12"/>
  <c r="S25" i="12"/>
  <c r="U25" i="12"/>
  <c r="P25" i="12"/>
  <c r="H26" i="12"/>
  <c r="H28" i="12" s="1"/>
  <c r="S26" i="12"/>
  <c r="Q26" i="12"/>
  <c r="O25" i="12"/>
  <c r="I25" i="12"/>
  <c r="L25" i="12"/>
  <c r="R25" i="12"/>
  <c r="M25" i="12"/>
  <c r="M26" i="12"/>
  <c r="L26" i="12"/>
  <c r="K25" i="12"/>
  <c r="X25" i="12"/>
  <c r="H25" i="12"/>
  <c r="H27" i="12" s="1"/>
  <c r="N25" i="12"/>
  <c r="N26" i="12"/>
  <c r="T26" i="12"/>
  <c r="I27" i="12" l="1"/>
  <c r="J27" i="12" s="1"/>
  <c r="K27" i="12" s="1"/>
  <c r="L27" i="12" s="1"/>
  <c r="M27" i="12" s="1"/>
  <c r="N27" i="12" s="1"/>
  <c r="O27" i="12" s="1"/>
  <c r="P27" i="12" s="1"/>
  <c r="Q27" i="12" s="1"/>
  <c r="R27" i="12" s="1"/>
  <c r="S27" i="12" s="1"/>
  <c r="T27" i="12" s="1"/>
  <c r="U27" i="12" s="1"/>
  <c r="V27" i="12" s="1"/>
  <c r="W27" i="12" s="1"/>
  <c r="X27" i="12" s="1"/>
  <c r="Y27" i="12" s="1"/>
  <c r="I28" i="12"/>
  <c r="J28" i="12" s="1"/>
  <c r="O26" i="12"/>
  <c r="R26" i="12"/>
  <c r="V26" i="12"/>
  <c r="Y26" i="12"/>
  <c r="P26" i="12"/>
  <c r="K26" i="12"/>
  <c r="K28" i="12" l="1"/>
  <c r="L28" i="12" s="1"/>
  <c r="M28" i="12" s="1"/>
  <c r="N28" i="12" s="1"/>
  <c r="O28" i="12" s="1"/>
  <c r="P28" i="12" s="1"/>
  <c r="Q28" i="12" s="1"/>
  <c r="R28" i="12" s="1"/>
  <c r="S28" i="12" s="1"/>
  <c r="T28" i="12" s="1"/>
  <c r="U28" i="12" s="1"/>
  <c r="V28" i="12" s="1"/>
  <c r="W28" i="12" s="1"/>
  <c r="X28" i="12" s="1"/>
  <c r="Y28" i="12" s="1"/>
</calcChain>
</file>

<file path=xl/sharedStrings.xml><?xml version="1.0" encoding="utf-8"?>
<sst xmlns="http://schemas.openxmlformats.org/spreadsheetml/2006/main" count="3424" uniqueCount="600">
  <si>
    <t>CÓDIGO</t>
  </si>
  <si>
    <t>DESCRIÇÃO</t>
  </si>
  <si>
    <t>UNIDADE</t>
  </si>
  <si>
    <t>PE ANTERIOR</t>
  </si>
  <si>
    <t>SITUAÇÃO</t>
  </si>
  <si>
    <t>SEI PE ANTERIOR</t>
  </si>
  <si>
    <t>ESTIMADO</t>
  </si>
  <si>
    <t>VALOR RP ATIVO</t>
  </si>
  <si>
    <t>VALOR ATA FRACASSADA/DESERTA</t>
  </si>
  <si>
    <t>ITEM</t>
  </si>
  <si>
    <t>PREÇO ESTIMADO</t>
  </si>
  <si>
    <t>PREÇOS OBTIDOS</t>
  </si>
  <si>
    <t>FONTE</t>
  </si>
  <si>
    <t>Painel de Preços</t>
  </si>
  <si>
    <t>LicitaCon</t>
  </si>
  <si>
    <t>Contratação pública</t>
  </si>
  <si>
    <t>Fornecedor</t>
  </si>
  <si>
    <t>DATA</t>
  </si>
  <si>
    <t xml:space="preserve">ORIENTAÇÕES: </t>
  </si>
  <si>
    <t>GMAT</t>
  </si>
  <si>
    <t>CATMAT</t>
  </si>
  <si>
    <t>MÉDIA SIMPLES</t>
  </si>
  <si>
    <t>ORIGINAL</t>
  </si>
  <si>
    <t>ATUALIZADO</t>
  </si>
  <si>
    <t>Marcas pré-aprovadas</t>
  </si>
  <si>
    <t>Preços proporcionalizados</t>
  </si>
  <si>
    <t>Exige aparelho em comodato</t>
  </si>
  <si>
    <t>Cor não interfere no preço</t>
  </si>
  <si>
    <t>Tamanho não interfere no preço</t>
  </si>
  <si>
    <t>Sabor não interfere no preço</t>
  </si>
  <si>
    <t>Item</t>
  </si>
  <si>
    <t>Cod. Mat.</t>
  </si>
  <si>
    <t>Especificação do Material</t>
  </si>
  <si>
    <t>Unidade</t>
  </si>
  <si>
    <t>Quant.</t>
  </si>
  <si>
    <t>Valor Unit. (R$)</t>
  </si>
  <si>
    <t>Valor Total (R$)</t>
  </si>
  <si>
    <t xml:space="preserve">IPCA - geral - taxa de variação - (% a.m.) </t>
  </si>
  <si>
    <t>Nº DE ITENS</t>
  </si>
  <si>
    <t>As demais informações sobre a formação de preços, bem como, situações específicas serão tratados em laudo de formação de preços, em documento específico deste processo.</t>
  </si>
  <si>
    <t>As metodologias apresentadas a seguir são técnicas estatísticas que permitem o saneamento da cesta de preços para definição de um preço de referência. A aplicação dessas metodologias visa mitigar a possível heterogeneidade dos valores coletados na etapa de precificação.</t>
  </si>
  <si>
    <t>Valores inexequíveis, inconsistentes ou excessivamente elevados, são desconsiderados para formação dos preços de referência. Para tanto, adotam-se dois filtros estatísticos para determinação de valores a serem descartados.</t>
  </si>
  <si>
    <t>C. MEDIANA</t>
  </si>
  <si>
    <t>Para amostras homogêneas (CV menor ou igual a 25%) o método para a obtenção do preço estimado será a média dos valores considerados exequíveis.</t>
  </si>
  <si>
    <t>5. DECISÃO DAS ESTATÍSTICAS</t>
  </si>
  <si>
    <t>4. PONDERAÇÃO</t>
  </si>
  <si>
    <t>1. CONSIDERAÇÕES INICIAIS</t>
  </si>
  <si>
    <t>2.  METODOLOGIAS</t>
  </si>
  <si>
    <t>2.1.CRITÉRIOS PARA EXCLUSÃO DE VALORES DA AMOSTRA</t>
  </si>
  <si>
    <t>6. ATUALIZAÇÃO DE VALORES</t>
  </si>
  <si>
    <t xml:space="preserve">Para todos os efeitos de cálculo e estimação, os preços obtidos em pesquisa foram atualizados pelo IPCA do Instituto Brasileiro de Geografia e Estatística, obtidos em:
https://www.ibge.gov.br/estatisticas/economicas/precos-e-custos/9256-indice-nacional-de-precos-ao-consumidor-amplo.html?=&amp;t=downloads. Essa atualização já observa ao Art. 5º da IN 65/2021 -SEGES/ME.
</t>
  </si>
  <si>
    <t>7. ARREDONDAMENTO</t>
  </si>
  <si>
    <t>O valor de referência será arredondado em quatro casas decimais para valores inferiores a R$ 1,00, e em 2 casas decimais para os demais. O valor total do item, obtido do produto entre o valor de referência e a quantidade, será arredondado em duas casas decimais.</t>
  </si>
  <si>
    <t>8. CONCLUSÃO</t>
  </si>
  <si>
    <t xml:space="preserve">
Para os casos em que a amostra resultante for considerada heterogênea (CV maior que 25%), o método para a obtenção do preço estimado será a mediana. Essa metodologia tende a representar os valores centrais da amostra, sofrendo menos distorções provocadas por valores extremos.
</t>
  </si>
  <si>
    <t>QUARTIS</t>
  </si>
  <si>
    <t>SANEADA</t>
  </si>
  <si>
    <t>P QUARTIS</t>
  </si>
  <si>
    <t>P SANEADA</t>
  </si>
  <si>
    <t>1 RODADA</t>
  </si>
  <si>
    <t>1 POND</t>
  </si>
  <si>
    <t>2 POND</t>
  </si>
  <si>
    <t>2 RODADA</t>
  </si>
  <si>
    <t>3 POND</t>
  </si>
  <si>
    <t>3 RODADA</t>
  </si>
  <si>
    <t>4 POND</t>
  </si>
  <si>
    <t>4 RODADA</t>
  </si>
  <si>
    <t>5 POND</t>
  </si>
  <si>
    <t>5 RODADA</t>
  </si>
  <si>
    <t>MÉDIA SANEADA</t>
  </si>
  <si>
    <t>TERCEIRO QUARTIL</t>
  </si>
  <si>
    <t>MAIOR VALOR</t>
  </si>
  <si>
    <t>MEDIANA QUARTIL</t>
  </si>
  <si>
    <t>PRIMEIRO QUARTIL</t>
  </si>
  <si>
    <t>MÉDIA QUARTIL</t>
  </si>
  <si>
    <t>PREÇO REFERÊNCIA</t>
  </si>
  <si>
    <t>MENOR VALOR</t>
  </si>
  <si>
    <t>TOTAL ITEM</t>
  </si>
  <si>
    <t>QUANTIDADE</t>
  </si>
  <si>
    <t>Pesos</t>
  </si>
  <si>
    <t>Código PMPA</t>
  </si>
  <si>
    <t>Descrição PMPA</t>
  </si>
  <si>
    <t>ADES</t>
  </si>
  <si>
    <t>adesivo</t>
  </si>
  <si>
    <t>AMP</t>
  </si>
  <si>
    <t>ampola</t>
  </si>
  <si>
    <t>ANO</t>
  </si>
  <si>
    <t>ano</t>
  </si>
  <si>
    <t>BAND</t>
  </si>
  <si>
    <t>bandeja</t>
  </si>
  <si>
    <t>BAST</t>
  </si>
  <si>
    <t>bastão</t>
  </si>
  <si>
    <t>BG</t>
  </si>
  <si>
    <t>bisnaga</t>
  </si>
  <si>
    <t>BL</t>
  </si>
  <si>
    <t>bloco</t>
  </si>
  <si>
    <t>BLD</t>
  </si>
  <si>
    <t>Balde</t>
  </si>
  <si>
    <t>BLI</t>
  </si>
  <si>
    <t>blister</t>
  </si>
  <si>
    <t>BLS</t>
  </si>
  <si>
    <t>bolsa</t>
  </si>
  <si>
    <t>BOB</t>
  </si>
  <si>
    <t>bobina</t>
  </si>
  <si>
    <t>BOMB</t>
  </si>
  <si>
    <t>bombona</t>
  </si>
  <si>
    <t>BOT</t>
  </si>
  <si>
    <t>Botijão</t>
  </si>
  <si>
    <t>BRR</t>
  </si>
  <si>
    <t>barra</t>
  </si>
  <si>
    <t>CAP</t>
  </si>
  <si>
    <t>cápsula</t>
  </si>
  <si>
    <t>CARR</t>
  </si>
  <si>
    <t>carretel</t>
  </si>
  <si>
    <t>CART</t>
  </si>
  <si>
    <t>cartela</t>
  </si>
  <si>
    <t>CENTO</t>
  </si>
  <si>
    <t>cento</t>
  </si>
  <si>
    <t>CH</t>
  </si>
  <si>
    <t>chapa</t>
  </si>
  <si>
    <t>CHI</t>
  </si>
  <si>
    <t>Custo Hora Improdutiva</t>
  </si>
  <si>
    <t>CHP</t>
  </si>
  <si>
    <t>Custo Hora Produtiva</t>
  </si>
  <si>
    <t>CIL</t>
  </si>
  <si>
    <t>cilindro</t>
  </si>
  <si>
    <t>CJ</t>
  </si>
  <si>
    <t>conjunto</t>
  </si>
  <si>
    <t>CM</t>
  </si>
  <si>
    <t>centimetro</t>
  </si>
  <si>
    <t>CMCOL</t>
  </si>
  <si>
    <t>centimetro/coluna</t>
  </si>
  <si>
    <t>CN</t>
  </si>
  <si>
    <t>cone</t>
  </si>
  <si>
    <t>COL</t>
  </si>
  <si>
    <t>coleção</t>
  </si>
  <si>
    <t>COM</t>
  </si>
  <si>
    <t>comprimido</t>
  </si>
  <si>
    <t>CR</t>
  </si>
  <si>
    <t>cartucho</t>
  </si>
  <si>
    <t>CRG</t>
  </si>
  <si>
    <t>carga</t>
  </si>
  <si>
    <t>CX</t>
  </si>
  <si>
    <t>caixa</t>
  </si>
  <si>
    <t>DIA</t>
  </si>
  <si>
    <t>dia</t>
  </si>
  <si>
    <t>DOSE</t>
  </si>
  <si>
    <t>dose</t>
  </si>
  <si>
    <t>DRG</t>
  </si>
  <si>
    <t>drágea</t>
  </si>
  <si>
    <t>DZ</t>
  </si>
  <si>
    <t>dúzia</t>
  </si>
  <si>
    <t>EIXO</t>
  </si>
  <si>
    <t>por eixo</t>
  </si>
  <si>
    <t>EMB</t>
  </si>
  <si>
    <t>embalagem</t>
  </si>
  <si>
    <t>ENV</t>
  </si>
  <si>
    <t>envelope</t>
  </si>
  <si>
    <t>ES</t>
  </si>
  <si>
    <t>estojo</t>
  </si>
  <si>
    <t>FA</t>
  </si>
  <si>
    <t>frasco-ampola</t>
  </si>
  <si>
    <t>FD</t>
  </si>
  <si>
    <t>fardo</t>
  </si>
  <si>
    <t>FITA</t>
  </si>
  <si>
    <t>fita</t>
  </si>
  <si>
    <t>FL</t>
  </si>
  <si>
    <t>folha</t>
  </si>
  <si>
    <t>FLAC</t>
  </si>
  <si>
    <t>flaconete</t>
  </si>
  <si>
    <t>FR</t>
  </si>
  <si>
    <t>frasco</t>
  </si>
  <si>
    <t>FX</t>
  </si>
  <si>
    <t>feixe</t>
  </si>
  <si>
    <t>FXMES</t>
  </si>
  <si>
    <t>faixa.mês</t>
  </si>
  <si>
    <t>G</t>
  </si>
  <si>
    <t>grama</t>
  </si>
  <si>
    <t>GAL</t>
  </si>
  <si>
    <t>galão</t>
  </si>
  <si>
    <t>GFA</t>
  </si>
  <si>
    <t>garrafa</t>
  </si>
  <si>
    <t>H</t>
  </si>
  <si>
    <t>hora</t>
  </si>
  <si>
    <t>HA</t>
  </si>
  <si>
    <t>hectare</t>
  </si>
  <si>
    <t>JG</t>
  </si>
  <si>
    <t>Jogo</t>
  </si>
  <si>
    <t>KCAL</t>
  </si>
  <si>
    <t>Quilocaloria</t>
  </si>
  <si>
    <t>KG</t>
  </si>
  <si>
    <t>quilograma</t>
  </si>
  <si>
    <t>KGXKM</t>
  </si>
  <si>
    <t>quilograma por quilômetro</t>
  </si>
  <si>
    <t>KIT</t>
  </si>
  <si>
    <t>kit</t>
  </si>
  <si>
    <t>KM</t>
  </si>
  <si>
    <t>quilômetro</t>
  </si>
  <si>
    <t>KM2</t>
  </si>
  <si>
    <t>quilômetro quadrado</t>
  </si>
  <si>
    <t>KMROD</t>
  </si>
  <si>
    <t>quilometro rodado</t>
  </si>
  <si>
    <t>KWH</t>
  </si>
  <si>
    <t>quilowatt-hora</t>
  </si>
  <si>
    <t>KWP</t>
  </si>
  <si>
    <t>quilowatt-pico</t>
  </si>
  <si>
    <t>DM3</t>
  </si>
  <si>
    <t>decímetro cúbico</t>
  </si>
  <si>
    <t>DM³</t>
  </si>
  <si>
    <t>L</t>
  </si>
  <si>
    <t>litro</t>
  </si>
  <si>
    <t>LB</t>
  </si>
  <si>
    <t>libra</t>
  </si>
  <si>
    <t>LDIL</t>
  </si>
  <si>
    <t>litro diluido</t>
  </si>
  <si>
    <t>LT</t>
  </si>
  <si>
    <t>lata</t>
  </si>
  <si>
    <t>LXKM</t>
  </si>
  <si>
    <t>litro por quilômetro</t>
  </si>
  <si>
    <t>M</t>
  </si>
  <si>
    <t>metro</t>
  </si>
  <si>
    <t>M2</t>
  </si>
  <si>
    <t>metro quadrado</t>
  </si>
  <si>
    <t>M²</t>
  </si>
  <si>
    <t>M2MES</t>
  </si>
  <si>
    <t>metro quadrado.mes</t>
  </si>
  <si>
    <t>M2XMES</t>
  </si>
  <si>
    <t>M2XKM</t>
  </si>
  <si>
    <t>metro quadrado por quilômetro</t>
  </si>
  <si>
    <t>M3</t>
  </si>
  <si>
    <t>metro cúbico</t>
  </si>
  <si>
    <t>M³</t>
  </si>
  <si>
    <t>M3XKM</t>
  </si>
  <si>
    <t>cubico.quilometro</t>
  </si>
  <si>
    <t>MB</t>
  </si>
  <si>
    <t>megabyte</t>
  </si>
  <si>
    <t>MC</t>
  </si>
  <si>
    <t>Micrograma</t>
  </si>
  <si>
    <t>MD</t>
  </si>
  <si>
    <t>meada</t>
  </si>
  <si>
    <t>MES</t>
  </si>
  <si>
    <t>mês</t>
  </si>
  <si>
    <t>MG</t>
  </si>
  <si>
    <t>miligrama</t>
  </si>
  <si>
    <t>MIL</t>
  </si>
  <si>
    <t>milheiro</t>
  </si>
  <si>
    <t>MIN</t>
  </si>
  <si>
    <t>minuto</t>
  </si>
  <si>
    <t>ML</t>
  </si>
  <si>
    <t>mililitro</t>
  </si>
  <si>
    <t>MOL</t>
  </si>
  <si>
    <t>molho</t>
  </si>
  <si>
    <t>MWH</t>
  </si>
  <si>
    <t>megawatt-hora</t>
  </si>
  <si>
    <t>MXMES</t>
  </si>
  <si>
    <t>metro.mês</t>
  </si>
  <si>
    <t>NOV</t>
  </si>
  <si>
    <t>novelo</t>
  </si>
  <si>
    <t>PAC</t>
  </si>
  <si>
    <t>pacote</t>
  </si>
  <si>
    <t>PAR</t>
  </si>
  <si>
    <t>par</t>
  </si>
  <si>
    <t>PAS</t>
  </si>
  <si>
    <t>Passageiro</t>
  </si>
  <si>
    <t>PC</t>
  </si>
  <si>
    <t>peça</t>
  </si>
  <si>
    <t>PF</t>
  </si>
  <si>
    <t>ponto de função</t>
  </si>
  <si>
    <t>PG</t>
  </si>
  <si>
    <t>página</t>
  </si>
  <si>
    <t>POS</t>
  </si>
  <si>
    <t>posto</t>
  </si>
  <si>
    <t>POT</t>
  </si>
  <si>
    <t>pote</t>
  </si>
  <si>
    <t>PT</t>
  </si>
  <si>
    <t>ponto</t>
  </si>
  <si>
    <t>RD</t>
  </si>
  <si>
    <t>rodada</t>
  </si>
  <si>
    <t>REF</t>
  </si>
  <si>
    <t>refil</t>
  </si>
  <si>
    <t>RL</t>
  </si>
  <si>
    <t>rolo</t>
  </si>
  <si>
    <t>RLT</t>
  </si>
  <si>
    <t>rolete</t>
  </si>
  <si>
    <t>RM</t>
  </si>
  <si>
    <t>resma</t>
  </si>
  <si>
    <t>SC</t>
  </si>
  <si>
    <t>saco</t>
  </si>
  <si>
    <t>SCH</t>
  </si>
  <si>
    <t>sachê</t>
  </si>
  <si>
    <t>SECAO</t>
  </si>
  <si>
    <t>seção</t>
  </si>
  <si>
    <t>SEM</t>
  </si>
  <si>
    <t>semestre</t>
  </si>
  <si>
    <t>SEMAN</t>
  </si>
  <si>
    <t>semana</t>
  </si>
  <si>
    <t>SER</t>
  </si>
  <si>
    <t>seringa</t>
  </si>
  <si>
    <t>SUP</t>
  </si>
  <si>
    <t>supositorio</t>
  </si>
  <si>
    <t>T</t>
  </si>
  <si>
    <t>tonelada</t>
  </si>
  <si>
    <t>TB</t>
  </si>
  <si>
    <t>tubo</t>
  </si>
  <si>
    <t>TBT</t>
  </si>
  <si>
    <t>tubete</t>
  </si>
  <si>
    <t>TIRA</t>
  </si>
  <si>
    <t>tira</t>
  </si>
  <si>
    <t>TL</t>
  </si>
  <si>
    <t>talão</t>
  </si>
  <si>
    <t>TM</t>
  </si>
  <si>
    <t>tambor</t>
  </si>
  <si>
    <t>TO</t>
  </si>
  <si>
    <t>tonel</t>
  </si>
  <si>
    <t>TRN</t>
  </si>
  <si>
    <t>Turno</t>
  </si>
  <si>
    <t>TST</t>
  </si>
  <si>
    <t>teste</t>
  </si>
  <si>
    <t>TX</t>
  </si>
  <si>
    <t>taxa</t>
  </si>
  <si>
    <t>TXKM</t>
  </si>
  <si>
    <t>Tonelada.quilometro</t>
  </si>
  <si>
    <t>UN</t>
  </si>
  <si>
    <t>unidade</t>
  </si>
  <si>
    <t>UND</t>
  </si>
  <si>
    <t>UNMES</t>
  </si>
  <si>
    <t>unidade.mês</t>
  </si>
  <si>
    <t>UNXKM</t>
  </si>
  <si>
    <t>unidade por quilograma</t>
  </si>
  <si>
    <t>UST</t>
  </si>
  <si>
    <t>Unidade de Serviço Técnico</t>
  </si>
  <si>
    <t>VD</t>
  </si>
  <si>
    <t>vidro</t>
  </si>
  <si>
    <t>VG</t>
  </si>
  <si>
    <t>viagem</t>
  </si>
  <si>
    <t>MEDIANA SIMPLES</t>
  </si>
  <si>
    <t>DATA FORMAÇÃO</t>
  </si>
  <si>
    <t>A. DIAGRAMA DE CAIXA</t>
  </si>
  <si>
    <t>B. COEFICIENTE DE VARIAÇÃO</t>
  </si>
  <si>
    <r>
      <t xml:space="preserve">Para reduzir a heterogeneidade dos valores coletados na etapa de precificação (com intuito de se encontrar uma amostra que apresente valores mais próximos aos praticados no mercado) será utilizado como parâmetro o Coeficiente de Variação (CV). 
O Coeficiente de Variação é um método comumente utilizado para a determinação do grau de confiabilidade dos dados coletados. 
Quando o CV for </t>
    </r>
    <r>
      <rPr>
        <b/>
        <sz val="12"/>
        <rFont val="Calibri"/>
        <family val="2"/>
        <scheme val="minor"/>
      </rPr>
      <t>igual ou inferior a 25%</t>
    </r>
    <r>
      <rPr>
        <sz val="12"/>
        <rFont val="Calibri"/>
        <family val="2"/>
        <scheme val="minor"/>
      </rPr>
      <t xml:space="preserve">, o conjunto de dados será considerado </t>
    </r>
    <r>
      <rPr>
        <b/>
        <sz val="12"/>
        <rFont val="Calibri"/>
        <family val="2"/>
        <scheme val="minor"/>
      </rPr>
      <t>homogêneo</t>
    </r>
    <r>
      <rPr>
        <sz val="12"/>
        <rFont val="Calibri"/>
        <family val="2"/>
        <scheme val="minor"/>
      </rPr>
      <t xml:space="preserve">, e caso o CV seja </t>
    </r>
    <r>
      <rPr>
        <b/>
        <sz val="12"/>
        <rFont val="Calibri"/>
        <family val="2"/>
        <scheme val="minor"/>
      </rPr>
      <t>superior a 25%</t>
    </r>
    <r>
      <rPr>
        <sz val="12"/>
        <rFont val="Calibri"/>
        <family val="2"/>
        <scheme val="minor"/>
      </rPr>
      <t xml:space="preserve">, o conjunto de dados será considerado </t>
    </r>
    <r>
      <rPr>
        <b/>
        <sz val="12"/>
        <rFont val="Calibri"/>
        <family val="2"/>
        <scheme val="minor"/>
      </rPr>
      <t>heterogêneo</t>
    </r>
    <r>
      <rPr>
        <sz val="12"/>
        <rFont val="Calibri"/>
        <family val="2"/>
        <scheme val="minor"/>
      </rPr>
      <t xml:space="preserve">. Para o cálculo do Coeficiente de Variação, deve-se comparar o Desvio Padrão (DP) da amostra de preços pesquisada, em relação à Média desses preços: 
                   </t>
    </r>
    <r>
      <rPr>
        <b/>
        <sz val="12"/>
        <rFont val="Calibri"/>
        <family val="2"/>
        <scheme val="minor"/>
      </rPr>
      <t>Coeficiente de Variação (CV) = Desvio Padrão (DP) / Média</t>
    </r>
    <r>
      <rPr>
        <sz val="12"/>
        <rFont val="Calibri"/>
        <family val="2"/>
        <scheme val="minor"/>
      </rPr>
      <t xml:space="preserve">
</t>
    </r>
  </si>
  <si>
    <t>2.2. TRÊS  OU MENOS VALORES NA AMOSTRA</t>
  </si>
  <si>
    <r>
      <t xml:space="preserve">Para amostras contendo três preços ou menos não se aplicam métodos de expurgação de valores (saneamento), sendo aplicada a metodologia da </t>
    </r>
    <r>
      <rPr>
        <b/>
        <sz val="12"/>
        <color theme="1"/>
        <rFont val="Calibri"/>
        <family val="2"/>
        <scheme val="minor"/>
      </rPr>
      <t>média simples ou mediana</t>
    </r>
    <r>
      <rPr>
        <sz val="12"/>
        <color theme="1"/>
        <rFont val="Calibri"/>
        <family val="2"/>
        <scheme val="minor"/>
      </rPr>
      <t xml:space="preserve"> para obtenção do preço de referência para os casos em que a cesta de preços não seja composta apenas por orçamentos. Por essa metodologia o preço de referência será o valor médio de um conjunto de valores da amostra.</t>
    </r>
  </si>
  <si>
    <t xml:space="preserve">                             MENOR VALOR, MÉDIA SIMPLES, MEDIANA, MÉDIA SANEADA PONDERADA, MÉDIA PONDERADA DO QUARTIL, MEDIANA DO QUARTIL</t>
  </si>
  <si>
    <t>A. MENOR VALOR</t>
  </si>
  <si>
    <t>Por essa metodologia, o preço de referência será definido pelo menor valor da amostra. A metodologia do menor preço será utilizada nos casos em que a cesta de preços original for composta apenas por orçamentos.</t>
  </si>
  <si>
    <t>B. MÉDIA SIMPLES</t>
  </si>
  <si>
    <t>E. MEDIANA DO QUARTIL</t>
  </si>
  <si>
    <t xml:space="preserve">Após a aplicação dos tratamentos estatísticos, o preço de referência poderá ser resultado: do menor valor da amostra, média simples, mediana, média saneada ponderada, média do quartil ou mediana do quartil. Excepcionalmente, será admitido preço estimado com base em outro parâmetro, desde que devidamente justificado.
 Essas são as ferramentas utilizadas para que o objetivo de realizar uma estimativa de preços mais condizente com os preços praticados no mercado seja alcançado no âmbito do Poder Executivo Municipal.
</t>
  </si>
  <si>
    <t xml:space="preserve">O preço de referência será a mediana resultante da amostra após eliminação dos valores discrepantes. A mediana do quartil será adotada como preço de referência quando o tratamento estatístico resultar em uma amostra contendo menos de três preços e/ou não homogênea. </t>
  </si>
  <si>
    <t>Por essa metodologia o preço de referência será o valor médio resultante da amostra após eliminação dos valores discrepantes. A média do quartil será utilizada como preço de referência quando a amostra inicial tiver CV menor ou igual à 25%, dispensando a aplicação de outro tratamento estatístico.</t>
  </si>
  <si>
    <t>Por essa metodologia, o preço de referência será o valor médio saneado de um conjunto de valores da amostra. A média saneada será preço de referência quando, após o saneamento, a mostra resultante tenha CV menor ou igual a 25% e com, no mínimo, três preços.</t>
  </si>
  <si>
    <t xml:space="preserve">D. MÉDIA SANEADA </t>
  </si>
  <si>
    <t>E. MÉDIA DO QUARTIL</t>
  </si>
  <si>
    <t xml:space="preserve">No intuito de reduzir o possível impacto no preço de referência ocasionado por uma cesta de preços composta por preços não provenientes contratações similares feitas pela Administração Pública (sítios eletrônicos, cotações, etc), será adotada a ponderação nos valores obtidos na amostra. 
Por esse método, os valores coletados serão ponderados de acordo com a fonte que originou o preço. É atribuído peso 2 (dois) para os preços oriundos de contratação pública, e  para os demais, atribuído peso 1 (um).
</t>
  </si>
  <si>
    <t>BPS</t>
  </si>
  <si>
    <t>Internet</t>
  </si>
  <si>
    <t>Ata anterior</t>
  </si>
  <si>
    <t>Zênite</t>
  </si>
  <si>
    <t>BP - Públicos</t>
  </si>
  <si>
    <t>BP - Outros</t>
  </si>
  <si>
    <t>F. Preços - Públicos</t>
  </si>
  <si>
    <t>F. Preços - Outros</t>
  </si>
  <si>
    <t>COEF. VAR.</t>
  </si>
  <si>
    <t>OBSERVAÇÕES</t>
  </si>
  <si>
    <t>PREFEITURA MUNICIPAL DE PORTO ALEGRE</t>
  </si>
  <si>
    <t xml:space="preserve">A presente formação de preços está balizada na Instrução Normativa nº 73/2020 e 65/2021 - SEGES/ME. Para a definição do preço de referência foram coletados valores para compor uma cesta com diversificadas fontes. Posteriormente, foi aplicado tratamento estatístico a esses valores objetivando eliminar eventuais discrepâncias e assim aproximar o valor estimado ao efetivo valor de mercado no qual este Município está inserido. </t>
  </si>
  <si>
    <t>A</t>
  </si>
  <si>
    <t>B</t>
  </si>
  <si>
    <t>C</t>
  </si>
  <si>
    <r>
      <t xml:space="preserve">Preencher no </t>
    </r>
    <r>
      <rPr>
        <b/>
        <sz val="11"/>
        <color indexed="8"/>
        <rFont val="Calibri"/>
        <family val="2"/>
      </rPr>
      <t>MÍNIMO</t>
    </r>
    <r>
      <rPr>
        <sz val="11"/>
        <color indexed="8"/>
        <rFont val="Calibri"/>
        <family val="2"/>
      </rPr>
      <t xml:space="preserve"> três fontes de pesquisa para cada material.
</t>
    </r>
  </si>
  <si>
    <t>Destacar campos de preenchimento do ítem</t>
  </si>
  <si>
    <t>6 POND</t>
  </si>
  <si>
    <t>6 RODADA</t>
  </si>
  <si>
    <t>7 POND</t>
  </si>
  <si>
    <t>7 RODADA</t>
  </si>
  <si>
    <t>8 POND</t>
  </si>
  <si>
    <t>8 RODADA</t>
  </si>
  <si>
    <t>9 POND</t>
  </si>
  <si>
    <t>9 RODADA</t>
  </si>
  <si>
    <t>10 POND</t>
  </si>
  <si>
    <t>10 RODADA</t>
  </si>
  <si>
    <t>11 POND</t>
  </si>
  <si>
    <t>11 RODADA</t>
  </si>
  <si>
    <t>12 POND</t>
  </si>
  <si>
    <t>12 RODADA</t>
  </si>
  <si>
    <t>13 POND</t>
  </si>
  <si>
    <t>13 RODADA</t>
  </si>
  <si>
    <t>14 POND</t>
  </si>
  <si>
    <t>14 RODADA</t>
  </si>
  <si>
    <t>15 POND</t>
  </si>
  <si>
    <t>15 RODADA</t>
  </si>
  <si>
    <t>16 POND</t>
  </si>
  <si>
    <t>16 RODADA</t>
  </si>
  <si>
    <t>17 POND</t>
  </si>
  <si>
    <t>17 RODADA</t>
  </si>
  <si>
    <t>18 POND</t>
  </si>
  <si>
    <t>18 RODADA</t>
  </si>
  <si>
    <t>19 POND</t>
  </si>
  <si>
    <t>19 RODADA</t>
  </si>
  <si>
    <t>20 POND</t>
  </si>
  <si>
    <t>20 RODADA</t>
  </si>
  <si>
    <t>LOTE</t>
  </si>
  <si>
    <r>
      <t xml:space="preserve">Destacar campos </t>
    </r>
    <r>
      <rPr>
        <b/>
        <sz val="11"/>
        <color rgb="FFFF0000"/>
        <rFont val="Calibri"/>
        <family val="2"/>
        <scheme val="minor"/>
      </rPr>
      <t>OBRIGATÓRIO</t>
    </r>
  </si>
  <si>
    <t>Nº</t>
  </si>
  <si>
    <t>lote</t>
  </si>
  <si>
    <t>item</t>
  </si>
  <si>
    <t>21 POND</t>
  </si>
  <si>
    <t>21 RODADA</t>
  </si>
  <si>
    <t>22 POND</t>
  </si>
  <si>
    <t>22 RODADA</t>
  </si>
  <si>
    <t>23 POND</t>
  </si>
  <si>
    <t>23 RODADA</t>
  </si>
  <si>
    <t>24 POND</t>
  </si>
  <si>
    <t>24 RODADA</t>
  </si>
  <si>
    <t>25 POND</t>
  </si>
  <si>
    <t>25 RODADA</t>
  </si>
  <si>
    <t>26 POND</t>
  </si>
  <si>
    <t>26 RODADA</t>
  </si>
  <si>
    <t>27 POND</t>
  </si>
  <si>
    <t>27 RODADA</t>
  </si>
  <si>
    <t>28 POND</t>
  </si>
  <si>
    <t>28 RODADA</t>
  </si>
  <si>
    <t>29 POND</t>
  </si>
  <si>
    <t>29 RODADA</t>
  </si>
  <si>
    <t>30 POND</t>
  </si>
  <si>
    <t>30 RODADA</t>
  </si>
  <si>
    <t>31 POND</t>
  </si>
  <si>
    <t>31 RODADA</t>
  </si>
  <si>
    <t>32 POND</t>
  </si>
  <si>
    <t>32 RODADA</t>
  </si>
  <si>
    <t>33 POND</t>
  </si>
  <si>
    <t>33 RODADA</t>
  </si>
  <si>
    <t>34 POND</t>
  </si>
  <si>
    <t>34 RODADA</t>
  </si>
  <si>
    <t>35 POND</t>
  </si>
  <si>
    <t>35 RODADA</t>
  </si>
  <si>
    <t>36 POND</t>
  </si>
  <si>
    <t>36 RODADA</t>
  </si>
  <si>
    <t>37 POND</t>
  </si>
  <si>
    <t>37 RODADA</t>
  </si>
  <si>
    <t>38 POND</t>
  </si>
  <si>
    <t>38 RODADA</t>
  </si>
  <si>
    <t>39 POND</t>
  </si>
  <si>
    <t>39 RODADA</t>
  </si>
  <si>
    <t>40 POND</t>
  </si>
  <si>
    <t>40 RODADA</t>
  </si>
  <si>
    <t>41 POND</t>
  </si>
  <si>
    <t>41 RODADA</t>
  </si>
  <si>
    <t>42 POND</t>
  </si>
  <si>
    <t>42 RODADA</t>
  </si>
  <si>
    <t>43 POND</t>
  </si>
  <si>
    <t>43 RODADA</t>
  </si>
  <si>
    <t>44 POND</t>
  </si>
  <si>
    <t>44 RODADA</t>
  </si>
  <si>
    <t>45 POND</t>
  </si>
  <si>
    <t>45 RODADA</t>
  </si>
  <si>
    <t>46 POND</t>
  </si>
  <si>
    <t>46 RODADA</t>
  </si>
  <si>
    <t>47 POND</t>
  </si>
  <si>
    <t>47 RODADA</t>
  </si>
  <si>
    <t>48 POND</t>
  </si>
  <si>
    <t>48 RODADA</t>
  </si>
  <si>
    <t>49 POND</t>
  </si>
  <si>
    <t>49 RODADA</t>
  </si>
  <si>
    <t>50 POND</t>
  </si>
  <si>
    <t>50 RODADA</t>
  </si>
  <si>
    <t>51 POND</t>
  </si>
  <si>
    <t>51 RODADA</t>
  </si>
  <si>
    <t>52 POND</t>
  </si>
  <si>
    <t>52 RODADA</t>
  </si>
  <si>
    <t>53 POND</t>
  </si>
  <si>
    <t>53 RODADA</t>
  </si>
  <si>
    <t>54 POND</t>
  </si>
  <si>
    <t>54 RODADA</t>
  </si>
  <si>
    <t>55 POND</t>
  </si>
  <si>
    <t>55 RODADA</t>
  </si>
  <si>
    <t>56 POND</t>
  </si>
  <si>
    <t>56 RODADA</t>
  </si>
  <si>
    <t>57 POND</t>
  </si>
  <si>
    <t>57 RODADA</t>
  </si>
  <si>
    <t>58 POND</t>
  </si>
  <si>
    <t>58 RODADA</t>
  </si>
  <si>
    <t>59 POND</t>
  </si>
  <si>
    <t>59 RODADA</t>
  </si>
  <si>
    <t>60 POND</t>
  </si>
  <si>
    <t>60 RODADA</t>
  </si>
  <si>
    <t>61 POND</t>
  </si>
  <si>
    <t>61 RODADA</t>
  </si>
  <si>
    <t>62 POND</t>
  </si>
  <si>
    <t>62 RODADA</t>
  </si>
  <si>
    <t>63 POND</t>
  </si>
  <si>
    <t>63 RODADA</t>
  </si>
  <si>
    <t>64 POND</t>
  </si>
  <si>
    <t>64 RODADA</t>
  </si>
  <si>
    <t>SECRETARIA DE PLANEJAMENTO E ASSUNTOS ESTRATÉGICOS</t>
  </si>
  <si>
    <t>SECRETARIA DE ADMINISTRAÇÃO E PATRIMÔNIO</t>
  </si>
  <si>
    <t>SECRETARIA DA TRANSPARÊNCIA E CONTROLADORIA</t>
  </si>
  <si>
    <t>SECRETARIA DE GOVERNANÇA LOCAL E COORDENAÇÃO POLÍTICA</t>
  </si>
  <si>
    <t>SECRETARIA DA FAZENDA</t>
  </si>
  <si>
    <t>SECRETARIA DE PARCERIAS</t>
  </si>
  <si>
    <t>PROCURADORIA-GERAL DO MUNICÍPIO</t>
  </si>
  <si>
    <t>SECRETARIA DE SERVIÇOS URBANOS</t>
  </si>
  <si>
    <t>SECRETARIA DE OBRAS E INFRAESTRUTURA</t>
  </si>
  <si>
    <t>SECRETARIA DE MOBILIDADE URBANA</t>
  </si>
  <si>
    <t>SECRETARIA DE DESENVOLVIMENTO ECONÔMICO E TURISMO</t>
  </si>
  <si>
    <t>SECRETARIA DE MEIO AMBIENTE, URBANISMO E SUSTENTABILIDADE</t>
  </si>
  <si>
    <t>SECRETARIA DA CULTURA</t>
  </si>
  <si>
    <t>SECRETARIA DE SAÚDE</t>
  </si>
  <si>
    <t>SECRETARIA DE SEGURANÇA</t>
  </si>
  <si>
    <t>SECRETARIA DE EDUCAÇÃO</t>
  </si>
  <si>
    <t>SECRETARIA DE DESENVOLVIMENTO SOCIAL</t>
  </si>
  <si>
    <t>SECRETARIA DE ESPORTE, LAZER E JUVENTUDE</t>
  </si>
  <si>
    <t>SECRETARIA DE HABITAÇÃO E REGULARIZAÇÃO FUNDIÁRIA</t>
  </si>
  <si>
    <t>SECRETARIA EXTRAORDINÁRIA DE ENFRENTAMENTO AO CORONAVÍRUS</t>
  </si>
  <si>
    <t>SECRETARIA EXTRAORDINÁRIA DOS 250 ANOS</t>
  </si>
  <si>
    <t>CARRIS</t>
  </si>
  <si>
    <t>DMAE</t>
  </si>
  <si>
    <t>DEMHAB</t>
  </si>
  <si>
    <t>DMLU</t>
  </si>
  <si>
    <t>DEFESA CIVIL</t>
  </si>
  <si>
    <t>EPTC</t>
  </si>
  <si>
    <t>FASC</t>
  </si>
  <si>
    <t>PREVIMPA</t>
  </si>
  <si>
    <t>PROCEMPA</t>
  </si>
  <si>
    <t>PROCON</t>
  </si>
  <si>
    <t>LICITAÇÃO</t>
  </si>
  <si>
    <t>UNIDADE/SETOR</t>
  </si>
  <si>
    <t>Versão</t>
  </si>
  <si>
    <t>Data</t>
  </si>
  <si>
    <t>Alterações</t>
  </si>
  <si>
    <t>Inclusão de "Secretaria" e "Unidade" na identificação do processo;
Inclusão de "Secretaria" e "Unidade" como campos de preenchimentos obrigatórios
Automação da "Secretaria" no cabeçalho das abas "Formação de Preços" e "Edital"
Exclusão da aba "Edital - Legado"
Proteção das abas "Edital" e "ABC"
Mudança do campo "RP" para "Licitação"
Inclusão de histórico das versões na aba "Tabela de Apoio"</t>
  </si>
  <si>
    <t>Nº PROCESSO</t>
  </si>
  <si>
    <t>VALIDADE</t>
  </si>
  <si>
    <t>Bloqueio dos cabeçalhos das planilhas de apoio
Alteração da formatação da coluna "quant" na aba edital
inclusão do campo "Validade" na aba Formação de preços</t>
  </si>
  <si>
    <t>DESCRIÇÃO DO OBJETO</t>
  </si>
  <si>
    <t>RESPONSÁVEL - MATRÍCULA</t>
  </si>
  <si>
    <t>IDENTIFICAÇÃO DA FORMAÇÃO DE PREÇOS</t>
  </si>
  <si>
    <t>IDENTIFICAÇÃO DO PROCESSO LICITATÓRIO</t>
  </si>
  <si>
    <t>Alteração da disposição dos dados da idenficicação do processo e do responsável</t>
  </si>
  <si>
    <t>ORGÃO DEMANDANTE</t>
  </si>
  <si>
    <t>alteração da função truncar para arred
inclusão da coluna com os benefícios para ME/EPP na aba edital
alteração nas células desbloqueadas na aba edital</t>
  </si>
  <si>
    <t>GABINETE DO PREFEITO</t>
  </si>
  <si>
    <t>Sítios especializados</t>
  </si>
  <si>
    <t>bloqueio das fontes para apenas valores da cascata suspensa; automatização para menor preço quando apenas orçamentos</t>
  </si>
  <si>
    <t>Menor lance válido</t>
  </si>
  <si>
    <t>alteração do multiplicador do AIQ; Liberação da reexibição das colunas ocultas</t>
  </si>
  <si>
    <r>
      <t xml:space="preserve">Visando identificar e eliminar os valores discrepantes (inexequíveis, inconsistentes e excessivamente elevados) será utilizado o Diagrama de Caixa. Para tanto, serão calculados o maior e menor valor do conjunto de dados (limites superior e inferior) que não sejam outliers.  
Esses limites são definidos com base na amplitude interquartil (AIQ) - diferença entre o terceiro e o primeiro quartil (AIQ= Q3 – Q1).
São considerados discrepantes os valores fora dos limites inferior e superior. 
                                      </t>
    </r>
    <r>
      <rPr>
        <b/>
        <sz val="12"/>
        <rFont val="Calibri"/>
        <family val="2"/>
        <scheme val="minor"/>
      </rPr>
      <t>Limite Inferior (LI) = Q1 – AIQ
                                      Limite Superior (LS) = Q3 + AIQ</t>
    </r>
  </si>
  <si>
    <t>Termo Aditivo</t>
  </si>
  <si>
    <t>Utilizados preços referênciais do Item X</t>
  </si>
  <si>
    <t>OBS</t>
  </si>
  <si>
    <t>PREÇO 4</t>
  </si>
  <si>
    <t>PREÇO 5</t>
  </si>
  <si>
    <t>PREÇO 6</t>
  </si>
  <si>
    <t>PREÇO 7</t>
  </si>
  <si>
    <t>PREÇO 8</t>
  </si>
  <si>
    <t>PREÇO 9</t>
  </si>
  <si>
    <t>PREÇO 10</t>
  </si>
  <si>
    <t>PREÇO 11</t>
  </si>
  <si>
    <t>PREÇO 12</t>
  </si>
  <si>
    <t>PREÇO 13</t>
  </si>
  <si>
    <t>PREÇO 14</t>
  </si>
  <si>
    <t>PREÇO 15</t>
  </si>
  <si>
    <t>PREÇO 16</t>
  </si>
  <si>
    <t>PREÇO 17</t>
  </si>
  <si>
    <t>PREÇO 18</t>
  </si>
  <si>
    <t>PREÇO 19</t>
  </si>
  <si>
    <t>PREÇO 20</t>
  </si>
  <si>
    <t>Outros</t>
  </si>
  <si>
    <t>VALOR TOTAL ACUMULADO</t>
  </si>
  <si>
    <t>VALOR TOTAL MENSAL</t>
  </si>
  <si>
    <t>% Item</t>
  </si>
  <si>
    <t>Valor(R$)</t>
  </si>
  <si>
    <t>Descrição</t>
  </si>
  <si>
    <t>Local:</t>
  </si>
  <si>
    <t>Objeto:</t>
  </si>
  <si>
    <t>CRONOGRAMA FÍSICO-FINANCEIRO</t>
  </si>
  <si>
    <t>Rovana Reale Bortolini</t>
  </si>
  <si>
    <t>668/2022</t>
  </si>
  <si>
    <t>22.0.000132047-9</t>
  </si>
  <si>
    <t>ECC</t>
  </si>
  <si>
    <t>ESTUDOS URBANÍSTICOS</t>
  </si>
  <si>
    <t>ESTUDOS ECONÔMICOS</t>
  </si>
  <si>
    <t>ESTUDO DE IMPACTO AMBIENTAL E RELATÓRIO DE IMPACTO AMBIENTAL</t>
  </si>
  <si>
    <t>ESTUDO SOCIAIS DEMOGRÁFICOS</t>
  </si>
  <si>
    <t>PLANO DE COMUNICAÇÃO</t>
  </si>
  <si>
    <t>CONTACTO</t>
  </si>
  <si>
    <t>PATRINVEST</t>
  </si>
  <si>
    <t>AMARAL D'AVILA</t>
  </si>
  <si>
    <t>SERVIÇO</t>
  </si>
  <si>
    <t>Secretaria Municipal de Meio Ambiente, Urbanismo e Sustentabilidade</t>
  </si>
  <si>
    <t>Subproduto (Item 6.1)
PROJETO URBANISTICO ESPECÍFICO (PUE) DA OUC AV. IPIRANGA</t>
  </si>
  <si>
    <t>Subproduto (Item 7)
ANTEPROJETO DAS ÁREAS DE TRANSFORMAÇÃO INDUZIDA</t>
  </si>
  <si>
    <t xml:space="preserve">Subproduto (Item 8)
ESTUDO E AVALIAÇÃO DA CAPACIDADE DE SUPORTE DA INFRAESTRUTURA DE MOBILIDADE
</t>
  </si>
  <si>
    <t xml:space="preserve">Subproduto (Item 9.1)
AVALIAÇÃO ECONÔMICA, PROSPECÇÃO MERCADOLÓGICA, ESTIMATIVA DE RECEITAS E ESTRATÉGIAS DE IMPLANTANÇÃO DA OUC AV. IPIRANGA
</t>
  </si>
  <si>
    <t>Subproduto (Item 10)
AVALIAÇÃO ECONÔMICA, PROSPECÇÃO MERCADOLÓGICA, ESTIMATIVA DE RECEITAS E ESTRATÉGIAS DE IMPLANTANÇÃO DAS ÁREAS DE TRANSFORMAÇÃO INDUZIDA</t>
  </si>
  <si>
    <t>PRODUTO 3
ESTUDO DE IMPACTO AMBIENTAL E RELATÓRIO DE IMPACTO AMBIENTAL</t>
  </si>
  <si>
    <t>PRODUTO 4 (Item 12)
ESTUDOS SOCIAIS E DEMOGRÁFICOS</t>
  </si>
  <si>
    <t>PRODUTO 5 (Item 13)
PLANO DE COMUNICAÇÃO</t>
  </si>
  <si>
    <t>Contratação de consultoria especializada para elaboração de estudos urbanísticos, sociais, econômicos e ambientais, bem como plano de comunicação, visando à implementação de Operação Urbana Consorciada (OUC) na Avenida Ipiranga, município de Porto Alegre.</t>
  </si>
  <si>
    <t>Porto Alegre - RS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</si>
</sst>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 #,##0.00_-;\-&quot;R$&quot;\ * #,##0.00_-;_-&quot;R$&quot;\ * &quot;-&quot;??_-;_-@_-"/>
    <numFmt numFmtId="43" formatCode="_-* #,##0.00_-;\-* #,##0.00_-;_-* &quot;-&quot;??_-;_-@_-"/>
    <numFmt numFmtId="164" formatCode="_-&quot;R$&quot;\ * #,##0.0000_-;\-&quot;R$&quot;\ * #,##0.0000_-;_-&quot;R$&quot;\ * &quot;-&quot;??_-;_-@_-"/>
    <numFmt numFmtId="165" formatCode="0.0000"/>
    <numFmt numFmtId="166" formatCode="_-&quot;R$&quot;* #,##0.00_-;\-&quot;R$&quot;* #,##0.00_-;_-&quot;R$&quot;* &quot;-&quot;??_-;_-@_-"/>
    <numFmt numFmtId="167" formatCode="_-&quot;R$&quot;\ * #,##0.0000_-;\-&quot;R$&quot;\ * #,##0.0000_-;_-&quot;R$&quot;\ * &quot;-&quot;????_-;_-@_-"/>
    <numFmt numFmtId="168" formatCode="#,##0.0000"/>
    <numFmt numFmtId="170" formatCode="* #,##0.00\ ;* \(#,##0.00\);* \-#.00\ ;@\ "/>
    <numFmt numFmtId="171" formatCode="&quot;Mês&quot;\ 0"/>
    <numFmt numFmtId="172" formatCode="[$-416]mmm\-yy"/>
    <numFmt numFmtId="173" formatCode="_(* #,##0.00_);_(* \(#,##0.00\);_(* \-??_);_(@_)"/>
    <numFmt numFmtId="174" formatCode="0.0000%"/>
    <numFmt numFmtId="180" formatCode="0.00000000%"/>
    <numFmt numFmtId="202" formatCode="_-&quot;R$&quot;\ * #,##0.000000000000_-;\-&quot;R$&quot;\ * #,##0.000000000000_-;_-&quot;R$&quot;\ * &quot;-&quot;??_-;_-@_-"/>
  </numFmts>
  <fonts count="56" x14ac:knownFonts="1">
    <font>
      <sz val="11"/>
      <color theme="1"/>
      <name val="Calibri"/>
      <family val="2"/>
      <scheme val="minor"/>
    </font>
    <font>
      <sz val="11"/>
      <color indexed="8"/>
      <name val="Calibri"/>
      <family val="2"/>
    </font>
    <font>
      <sz val="10"/>
      <color indexed="8"/>
      <name val="Arial"/>
      <family val="2"/>
    </font>
    <font>
      <sz val="10"/>
      <name val="Arial"/>
      <family val="2"/>
    </font>
    <font>
      <b/>
      <sz val="11"/>
      <color indexed="8"/>
      <name val="Calibri"/>
      <family val="2"/>
    </font>
    <font>
      <sz val="11"/>
      <color theme="1"/>
      <name val="Calibri"/>
      <family val="2"/>
      <scheme val="minor"/>
    </font>
    <font>
      <b/>
      <sz val="11"/>
      <color theme="0"/>
      <name val="Calibri"/>
      <family val="2"/>
      <scheme val="minor"/>
    </font>
    <font>
      <sz val="11"/>
      <color theme="0"/>
      <name val="Calibri"/>
      <family val="2"/>
      <scheme val="minor"/>
    </font>
    <font>
      <b/>
      <sz val="11"/>
      <color theme="3"/>
      <name val="Calibri"/>
      <family val="2"/>
      <scheme val="minor"/>
    </font>
    <font>
      <b/>
      <sz val="11"/>
      <color theme="1"/>
      <name val="Calibri"/>
      <family val="2"/>
      <scheme val="minor"/>
    </font>
    <font>
      <sz val="11"/>
      <color indexed="8"/>
      <name val="Calibri"/>
      <family val="2"/>
      <scheme val="minor"/>
    </font>
    <font>
      <b/>
      <u/>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4"/>
      <color theme="0"/>
      <name val="Calibri"/>
      <family val="2"/>
      <scheme val="minor"/>
    </font>
    <font>
      <sz val="11"/>
      <color theme="1"/>
      <name val="Arial"/>
      <family val="2"/>
    </font>
    <font>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u/>
      <sz val="11"/>
      <color theme="10"/>
      <name val="Calibri"/>
      <family val="2"/>
      <scheme val="minor"/>
    </font>
    <font>
      <b/>
      <sz val="12"/>
      <color indexed="8"/>
      <name val="Calibri"/>
      <family val="2"/>
      <scheme val="minor"/>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u/>
      <sz val="11"/>
      <color theme="0"/>
      <name val="Calibri"/>
      <family val="2"/>
      <scheme val="minor"/>
    </font>
    <font>
      <b/>
      <sz val="12"/>
      <color theme="1"/>
      <name val="Calibri"/>
      <family val="2"/>
      <scheme val="minor"/>
    </font>
    <font>
      <sz val="11"/>
      <color theme="1"/>
      <name val="Calibri"/>
      <family val="2"/>
    </font>
    <font>
      <b/>
      <sz val="20"/>
      <color theme="1"/>
      <name val="Calibri"/>
      <family val="2"/>
    </font>
    <font>
      <b/>
      <sz val="16"/>
      <color theme="1"/>
      <name val="Calibri"/>
      <family val="2"/>
    </font>
    <font>
      <u/>
      <sz val="11"/>
      <color theme="10"/>
      <name val="Arial"/>
      <family val="2"/>
    </font>
    <font>
      <b/>
      <sz val="10"/>
      <color theme="1"/>
      <name val="Arial"/>
      <family val="2"/>
    </font>
    <font>
      <sz val="8"/>
      <name val="Calibri"/>
      <family val="2"/>
      <scheme val="minor"/>
    </font>
    <font>
      <b/>
      <sz val="11"/>
      <color rgb="FFFF0000"/>
      <name val="Calibri"/>
      <family val="2"/>
      <scheme val="minor"/>
    </font>
    <font>
      <sz val="11"/>
      <color rgb="FFFF0000"/>
      <name val="Calibri"/>
      <family val="2"/>
      <scheme val="minor"/>
    </font>
    <font>
      <sz val="11"/>
      <color theme="1"/>
      <name val="Arial"/>
    </font>
    <font>
      <sz val="10"/>
      <color theme="1"/>
      <name val="Arial"/>
      <family val="2"/>
    </font>
    <font>
      <sz val="9"/>
      <color theme="1"/>
      <name val="Arial"/>
      <family val="2"/>
    </font>
    <font>
      <sz val="11"/>
      <name val="Arial"/>
      <family val="2"/>
    </font>
    <font>
      <b/>
      <sz val="11"/>
      <color theme="1"/>
      <name val="Calibri"/>
      <family val="2"/>
    </font>
    <font>
      <b/>
      <sz val="12"/>
      <color theme="1"/>
      <name val="Arial"/>
      <family val="2"/>
    </font>
    <font>
      <b/>
      <sz val="16"/>
      <color theme="1"/>
      <name val="Arial"/>
      <family val="2"/>
    </font>
    <font>
      <b/>
      <sz val="20"/>
      <color theme="1"/>
      <name val="Arial"/>
      <family val="2"/>
    </font>
  </fonts>
  <fills count="34">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4"/>
      </patternFill>
    </fill>
    <fill>
      <patternFill patternType="solid">
        <fgColor theme="0" tint="-4.9989318521683403E-2"/>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theme="5" tint="0.79998168889431442"/>
        <bgColor indexed="64"/>
      </patternFill>
    </fill>
    <fill>
      <patternFill patternType="solid">
        <fgColor rgb="FFFDE9D9"/>
        <bgColor rgb="FFFDE9D9"/>
      </patternFill>
    </fill>
  </fills>
  <borders count="6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style="thin">
        <color theme="0"/>
      </bottom>
      <diagonal/>
    </border>
    <border>
      <left/>
      <right style="thin">
        <color theme="0"/>
      </right>
      <top/>
      <bottom/>
      <diagonal/>
    </border>
    <border>
      <left style="thin">
        <color theme="0"/>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rgb="FF000000"/>
      </top>
      <bottom style="hair">
        <color rgb="FF000000"/>
      </bottom>
      <diagonal/>
    </border>
    <border>
      <left style="thin">
        <color rgb="FF000000"/>
      </left>
      <right style="thin">
        <color indexed="64"/>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style="thin">
        <color rgb="FF000000"/>
      </top>
      <bottom/>
      <diagonal/>
    </border>
    <border>
      <left/>
      <right style="thin">
        <color indexed="64"/>
      </right>
      <top/>
      <bottom style="thin">
        <color rgb="FF000000"/>
      </bottom>
      <diagonal/>
    </border>
  </borders>
  <cellStyleXfs count="105">
    <xf numFmtId="0" fontId="0" fillId="0" borderId="0"/>
    <xf numFmtId="0" fontId="5" fillId="2" borderId="0" applyNumberFormat="0" applyBorder="0" applyAlignment="0" applyProtection="0"/>
    <xf numFmtId="0" fontId="5" fillId="3" borderId="0" applyNumberFormat="0" applyBorder="0" applyAlignment="0" applyProtection="0"/>
    <xf numFmtId="0" fontId="7" fillId="4" borderId="0" applyNumberFormat="0" applyBorder="0" applyAlignment="0" applyProtection="0"/>
    <xf numFmtId="44" fontId="5" fillId="0" borderId="0" applyFont="0" applyFill="0" applyBorder="0" applyAlignment="0" applyProtection="0"/>
    <xf numFmtId="44" fontId="3" fillId="0" borderId="0" applyFill="0" applyBorder="0" applyAlignment="0" applyProtection="0"/>
    <xf numFmtId="0" fontId="1" fillId="0" borderId="0"/>
    <xf numFmtId="0" fontId="2" fillId="0" borderId="0"/>
    <xf numFmtId="9" fontId="5" fillId="0" borderId="0" applyFont="0" applyFill="0" applyBorder="0" applyAlignment="0" applyProtection="0"/>
    <xf numFmtId="43" fontId="3" fillId="0" borderId="0" applyFill="0" applyBorder="0" applyAlignment="0" applyProtection="0"/>
    <xf numFmtId="0" fontId="5" fillId="8" borderId="0" applyNumberFormat="0" applyBorder="0" applyAlignment="0" applyProtection="0"/>
    <xf numFmtId="0" fontId="21" fillId="0" borderId="0" applyNumberFormat="0" applyFill="0" applyBorder="0" applyAlignment="0" applyProtection="0"/>
    <xf numFmtId="0" fontId="3"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3" fillId="10" borderId="0" applyNumberFormat="0" applyBorder="0" applyAlignment="0" applyProtection="0"/>
    <xf numFmtId="0" fontId="29" fillId="11" borderId="0" applyNumberFormat="0" applyBorder="0" applyAlignment="0" applyProtection="0"/>
    <xf numFmtId="0" fontId="30" fillId="15" borderId="21" applyNumberFormat="0" applyAlignment="0" applyProtection="0"/>
    <xf numFmtId="0" fontId="30" fillId="15" borderId="21" applyNumberFormat="0" applyAlignment="0" applyProtection="0"/>
    <xf numFmtId="0" fontId="31" fillId="28" borderId="22" applyNumberFormat="0" applyAlignment="0" applyProtection="0"/>
    <xf numFmtId="0" fontId="23" fillId="0" borderId="23" applyNumberFormat="0" applyFill="0" applyAlignment="0" applyProtection="0"/>
    <xf numFmtId="0" fontId="31" fillId="28" borderId="22" applyNumberFormat="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2" fillId="15" borderId="21" applyNumberFormat="0" applyAlignment="0" applyProtection="0"/>
    <xf numFmtId="0" fontId="37" fillId="0" borderId="0" applyNumberFormat="0" applyFill="0" applyBorder="0" applyAlignment="0" applyProtection="0"/>
    <xf numFmtId="0" fontId="29" fillId="11" borderId="0" applyNumberFormat="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32" fillId="14" borderId="21" applyNumberFormat="0" applyAlignment="0" applyProtection="0"/>
    <xf numFmtId="0" fontId="23" fillId="0" borderId="23" applyNumberFormat="0" applyFill="0" applyAlignment="0" applyProtection="0"/>
    <xf numFmtId="0" fontId="34" fillId="29" borderId="0" applyNumberFormat="0" applyBorder="0" applyAlignment="0" applyProtection="0"/>
    <xf numFmtId="0" fontId="3" fillId="0" borderId="0"/>
    <xf numFmtId="0" fontId="3" fillId="30" borderId="27" applyNumberFormat="0" applyFont="0" applyAlignment="0" applyProtection="0"/>
    <xf numFmtId="0" fontId="1" fillId="30" borderId="27" applyNumberFormat="0" applyFont="0" applyAlignment="0" applyProtection="0"/>
    <xf numFmtId="0" fontId="35" fillId="15" borderId="28" applyNumberFormat="0" applyAlignment="0" applyProtection="0"/>
    <xf numFmtId="0" fontId="35" fillId="15" borderId="28"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4" fillId="0" borderId="29" applyNumberFormat="0" applyFill="0" applyAlignment="0" applyProtection="0"/>
    <xf numFmtId="0" fontId="36" fillId="0" borderId="0" applyNumberFormat="0" applyFill="0" applyBorder="0" applyAlignment="0" applyProtection="0"/>
    <xf numFmtId="0" fontId="16"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9" fontId="16" fillId="0" borderId="0" applyFont="0" applyFill="0" applyBorder="0" applyAlignment="0" applyProtection="0"/>
    <xf numFmtId="166" fontId="16" fillId="0" borderId="0" applyFont="0" applyFill="0" applyBorder="0" applyAlignment="0" applyProtection="0"/>
    <xf numFmtId="44" fontId="5" fillId="0" borderId="0" applyFont="0" applyFill="0" applyBorder="0" applyAlignment="0" applyProtection="0"/>
    <xf numFmtId="44" fontId="3" fillId="0" borderId="0" applyFill="0" applyBorder="0" applyAlignment="0" applyProtection="0"/>
    <xf numFmtId="43" fontId="3" fillId="0" borderId="0" applyFill="0" applyBorder="0" applyAlignment="0" applyProtection="0"/>
    <xf numFmtId="44" fontId="5" fillId="0" borderId="0" applyFont="0" applyFill="0" applyBorder="0" applyAlignment="0" applyProtection="0"/>
    <xf numFmtId="0" fontId="48" fillId="0" borderId="0"/>
  </cellStyleXfs>
  <cellXfs count="309">
    <xf numFmtId="0" fontId="0" fillId="0" borderId="0" xfId="0"/>
    <xf numFmtId="0" fontId="2" fillId="0" borderId="0" xfId="7"/>
    <xf numFmtId="0" fontId="10" fillId="0" borderId="0" xfId="6" applyFont="1" applyAlignment="1" applyProtection="1">
      <alignment vertical="center"/>
      <protection locked="0"/>
    </xf>
    <xf numFmtId="0" fontId="10" fillId="0" borderId="0" xfId="6" applyFont="1" applyProtection="1">
      <protection locked="0"/>
    </xf>
    <xf numFmtId="0" fontId="10" fillId="0" borderId="0" xfId="6" applyFont="1" applyAlignment="1" applyProtection="1">
      <alignment horizontal="center" vertical="center"/>
      <protection locked="0"/>
    </xf>
    <xf numFmtId="0" fontId="5" fillId="5" borderId="1" xfId="2" applyFill="1" applyBorder="1" applyAlignment="1" applyProtection="1">
      <alignment horizontal="center" vertical="center"/>
      <protection locked="0"/>
    </xf>
    <xf numFmtId="1" fontId="10" fillId="5" borderId="1" xfId="8" applyNumberFormat="1" applyFont="1" applyFill="1" applyBorder="1" applyAlignment="1" applyProtection="1">
      <alignment horizontal="center" vertical="center"/>
      <protection locked="0"/>
    </xf>
    <xf numFmtId="0" fontId="7" fillId="4" borderId="18" xfId="3" applyBorder="1"/>
    <xf numFmtId="0" fontId="5" fillId="8" borderId="18" xfId="10" applyBorder="1"/>
    <xf numFmtId="0" fontId="7" fillId="4" borderId="20" xfId="3" applyBorder="1"/>
    <xf numFmtId="0" fontId="5" fillId="8" borderId="20" xfId="10" applyBorder="1"/>
    <xf numFmtId="17" fontId="7" fillId="4" borderId="18" xfId="3" applyNumberFormat="1" applyBorder="1"/>
    <xf numFmtId="17" fontId="5" fillId="8" borderId="18" xfId="10" applyNumberFormat="1" applyBorder="1"/>
    <xf numFmtId="0" fontId="5" fillId="8" borderId="19" xfId="10" applyBorder="1"/>
    <xf numFmtId="0" fontId="7" fillId="4" borderId="19" xfId="3" applyBorder="1"/>
    <xf numFmtId="165" fontId="7" fillId="4" borderId="20" xfId="3" applyNumberFormat="1" applyBorder="1"/>
    <xf numFmtId="165" fontId="5" fillId="8" borderId="20" xfId="10" applyNumberFormat="1" applyBorder="1"/>
    <xf numFmtId="165" fontId="7" fillId="4" borderId="20" xfId="3" applyNumberFormat="1" applyBorder="1" applyAlignment="1"/>
    <xf numFmtId="0" fontId="0" fillId="0" borderId="0" xfId="0" applyProtection="1">
      <protection locked="0"/>
    </xf>
    <xf numFmtId="0" fontId="6" fillId="6" borderId="3" xfId="6" applyFont="1" applyFill="1" applyBorder="1" applyAlignment="1" applyProtection="1">
      <alignment horizontal="center" vertical="center"/>
      <protection locked="0"/>
    </xf>
    <xf numFmtId="0" fontId="0" fillId="8" borderId="18" xfId="10" applyFont="1" applyBorder="1"/>
    <xf numFmtId="0" fontId="0" fillId="0" borderId="0" xfId="0" applyAlignment="1" applyProtection="1">
      <alignment horizontal="left"/>
      <protection locked="0"/>
    </xf>
    <xf numFmtId="44" fontId="10" fillId="5" borderId="6" xfId="4" applyFont="1" applyFill="1" applyBorder="1" applyAlignment="1" applyProtection="1">
      <alignment vertical="center"/>
      <protection locked="0"/>
    </xf>
    <xf numFmtId="17" fontId="7" fillId="4" borderId="18" xfId="3" applyNumberFormat="1" applyBorder="1" applyAlignment="1">
      <alignment vertical="top" wrapText="1"/>
    </xf>
    <xf numFmtId="0" fontId="6" fillId="6" borderId="7" xfId="6" applyFont="1" applyFill="1" applyBorder="1" applyAlignment="1" applyProtection="1">
      <alignment horizontal="center" vertical="center"/>
      <protection locked="0"/>
    </xf>
    <xf numFmtId="0" fontId="7" fillId="0" borderId="0" xfId="6" applyFont="1" applyAlignment="1">
      <alignment vertical="center"/>
    </xf>
    <xf numFmtId="0" fontId="10" fillId="0" borderId="0" xfId="6" applyFont="1" applyAlignment="1">
      <alignment vertical="center"/>
    </xf>
    <xf numFmtId="14" fontId="6" fillId="6" borderId="0" xfId="3" applyNumberFormat="1" applyFont="1" applyFill="1" applyBorder="1" applyAlignment="1" applyProtection="1">
      <alignment horizontal="center" vertical="center"/>
    </xf>
    <xf numFmtId="0" fontId="7" fillId="6" borderId="0" xfId="6" applyFont="1" applyFill="1" applyAlignment="1">
      <alignment horizontal="center" vertical="center"/>
    </xf>
    <xf numFmtId="0" fontId="6" fillId="6" borderId="0" xfId="6" applyFont="1" applyFill="1" applyAlignment="1">
      <alignment horizontal="center" vertical="center" wrapText="1"/>
    </xf>
    <xf numFmtId="0" fontId="8" fillId="6" borderId="0" xfId="6" applyFont="1" applyFill="1" applyAlignment="1">
      <alignment horizontal="center" vertical="center" wrapText="1"/>
    </xf>
    <xf numFmtId="0" fontId="7" fillId="0" borderId="0" xfId="6" applyFont="1" applyAlignment="1">
      <alignment horizontal="center" vertical="center"/>
    </xf>
    <xf numFmtId="0" fontId="6" fillId="0" borderId="0" xfId="6" applyFont="1" applyAlignment="1">
      <alignment horizontal="center" vertical="center" wrapText="1"/>
    </xf>
    <xf numFmtId="0" fontId="8" fillId="0" borderId="0" xfId="6" applyFont="1" applyAlignment="1">
      <alignment horizontal="center" vertical="center" wrapText="1"/>
    </xf>
    <xf numFmtId="0" fontId="6" fillId="6" borderId="1" xfId="1" applyFont="1" applyFill="1" applyBorder="1" applyAlignment="1" applyProtection="1">
      <alignment horizontal="center"/>
    </xf>
    <xf numFmtId="0" fontId="6" fillId="6" borderId="1" xfId="6" applyFont="1" applyFill="1" applyBorder="1" applyAlignment="1">
      <alignment horizontal="center" vertical="center"/>
    </xf>
    <xf numFmtId="164" fontId="13" fillId="5" borderId="1" xfId="4" applyNumberFormat="1" applyFont="1" applyFill="1" applyBorder="1" applyAlignment="1" applyProtection="1">
      <alignment horizontal="center" vertical="center" wrapText="1"/>
    </xf>
    <xf numFmtId="9" fontId="6" fillId="6" borderId="1" xfId="8" applyFont="1" applyFill="1" applyBorder="1" applyAlignment="1" applyProtection="1">
      <alignment horizontal="center" vertical="center"/>
    </xf>
    <xf numFmtId="9" fontId="10" fillId="5" borderId="1" xfId="8" applyFont="1" applyFill="1" applyBorder="1" applyAlignment="1" applyProtection="1">
      <alignment horizontal="center" vertical="center"/>
    </xf>
    <xf numFmtId="164" fontId="13" fillId="5" borderId="1" xfId="5" applyNumberFormat="1" applyFont="1" applyFill="1" applyBorder="1" applyAlignment="1" applyProtection="1">
      <alignment horizontal="center" vertical="center" wrapText="1"/>
    </xf>
    <xf numFmtId="0" fontId="6" fillId="6" borderId="1" xfId="3" applyNumberFormat="1" applyFont="1" applyFill="1" applyBorder="1" applyAlignment="1" applyProtection="1">
      <alignment horizontal="left" vertical="center"/>
    </xf>
    <xf numFmtId="164" fontId="10" fillId="5" borderId="1" xfId="8" applyNumberFormat="1" applyFont="1" applyFill="1" applyBorder="1" applyAlignment="1" applyProtection="1">
      <alignment vertic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0" xfId="0" applyFont="1" applyAlignment="1">
      <alignment wrapTex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justify"/>
    </xf>
    <xf numFmtId="44" fontId="5" fillId="0" borderId="0" xfId="4" applyFont="1" applyProtection="1">
      <protection locked="0"/>
    </xf>
    <xf numFmtId="164" fontId="5" fillId="5" borderId="1" xfId="2" applyNumberFormat="1" applyFill="1" applyBorder="1" applyAlignment="1" applyProtection="1">
      <alignment horizontal="center" vertical="center" wrapText="1"/>
      <protection locked="0"/>
    </xf>
    <xf numFmtId="14" fontId="13" fillId="5" borderId="1" xfId="4" applyNumberFormat="1" applyFont="1" applyFill="1" applyBorder="1" applyAlignment="1" applyProtection="1">
      <alignment horizontal="center" vertical="center" wrapText="1"/>
      <protection locked="0"/>
    </xf>
    <xf numFmtId="44" fontId="13" fillId="5" borderId="1" xfId="11" applyNumberFormat="1" applyFont="1" applyFill="1" applyBorder="1" applyAlignment="1" applyProtection="1">
      <alignment horizontal="left" vertical="center"/>
      <protection locked="0"/>
    </xf>
    <xf numFmtId="49" fontId="10" fillId="5" borderId="1" xfId="8" applyNumberFormat="1" applyFont="1" applyFill="1" applyBorder="1" applyAlignment="1" applyProtection="1">
      <alignment horizontal="center" vertical="center"/>
      <protection locked="0"/>
    </xf>
    <xf numFmtId="0" fontId="6" fillId="6" borderId="1" xfId="6" applyFont="1" applyFill="1" applyBorder="1" applyAlignment="1" applyProtection="1">
      <alignment horizontal="center" vertical="center"/>
      <protection locked="0"/>
    </xf>
    <xf numFmtId="164" fontId="9" fillId="5" borderId="1" xfId="2" applyNumberFormat="1" applyFont="1" applyFill="1" applyBorder="1" applyAlignment="1" applyProtection="1">
      <alignment horizontal="center" vertical="center" wrapText="1"/>
      <protection locked="0"/>
    </xf>
    <xf numFmtId="0" fontId="9" fillId="0" borderId="0" xfId="0" applyFont="1"/>
    <xf numFmtId="3" fontId="0" fillId="0" borderId="0" xfId="0" applyNumberFormat="1" applyProtection="1">
      <protection locked="0"/>
    </xf>
    <xf numFmtId="0" fontId="0" fillId="0" borderId="0" xfId="0" applyAlignment="1" applyProtection="1">
      <alignment wrapText="1"/>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3" fontId="0" fillId="0" borderId="0" xfId="0" applyNumberFormat="1" applyAlignment="1">
      <alignment horizontal="center" vertical="center"/>
    </xf>
    <xf numFmtId="168" fontId="0" fillId="0" borderId="0" xfId="4" applyNumberFormat="1" applyFont="1" applyBorder="1" applyAlignment="1" applyProtection="1">
      <alignment horizontal="center" vertical="center"/>
    </xf>
    <xf numFmtId="4" fontId="0" fillId="0" borderId="0" xfId="4" applyNumberFormat="1" applyFont="1" applyBorder="1" applyAlignment="1" applyProtection="1">
      <alignment horizontal="center" vertical="center"/>
    </xf>
    <xf numFmtId="168" fontId="40" fillId="31" borderId="0" xfId="4" applyNumberFormat="1" applyFont="1" applyFill="1" applyBorder="1" applyAlignment="1" applyProtection="1">
      <alignment horizontal="center" vertical="center"/>
      <protection locked="0"/>
    </xf>
    <xf numFmtId="0" fontId="7" fillId="4" borderId="18" xfId="3" applyNumberFormat="1" applyBorder="1" applyAlignment="1">
      <alignment horizontal="center"/>
    </xf>
    <xf numFmtId="0" fontId="5" fillId="8" borderId="18" xfId="10" applyNumberFormat="1" applyBorder="1" applyAlignment="1">
      <alignment horizontal="center"/>
    </xf>
    <xf numFmtId="0" fontId="2" fillId="0" borderId="0" xfId="7" applyAlignment="1">
      <alignment horizontal="center"/>
    </xf>
    <xf numFmtId="17" fontId="7" fillId="4" borderId="0" xfId="3" applyNumberFormat="1" applyBorder="1" applyAlignment="1">
      <alignment horizontal="center"/>
    </xf>
    <xf numFmtId="14" fontId="5" fillId="8" borderId="0" xfId="10" applyNumberFormat="1" applyBorder="1" applyAlignment="1">
      <alignment horizontal="center"/>
    </xf>
    <xf numFmtId="165" fontId="5" fillId="8" borderId="20" xfId="10" applyNumberFormat="1" applyBorder="1" applyAlignment="1">
      <alignment wrapText="1"/>
    </xf>
    <xf numFmtId="0" fontId="15" fillId="6" borderId="0" xfId="6" applyFont="1" applyFill="1" applyAlignment="1">
      <alignment vertical="center"/>
    </xf>
    <xf numFmtId="0" fontId="10" fillId="0" borderId="0" xfId="6" applyFont="1" applyAlignment="1">
      <alignment horizontal="center" vertical="center"/>
    </xf>
    <xf numFmtId="0" fontId="11" fillId="0" borderId="0" xfId="6" applyFont="1" applyAlignment="1">
      <alignment horizontal="center" vertical="center"/>
    </xf>
    <xf numFmtId="14" fontId="11" fillId="0" borderId="0" xfId="6" applyNumberFormat="1" applyFont="1" applyAlignment="1">
      <alignment horizontal="center" vertical="center"/>
    </xf>
    <xf numFmtId="0" fontId="0" fillId="0" borderId="0" xfId="0" applyProtection="1">
      <protection locked="0" hidden="1"/>
    </xf>
    <xf numFmtId="0" fontId="7" fillId="0" borderId="0" xfId="6" applyFont="1" applyAlignment="1" applyProtection="1">
      <alignment vertical="center"/>
      <protection locked="0" hidden="1"/>
    </xf>
    <xf numFmtId="0" fontId="7" fillId="0" borderId="0" xfId="6" applyFont="1" applyProtection="1">
      <protection locked="0" hidden="1"/>
    </xf>
    <xf numFmtId="0" fontId="6" fillId="0" borderId="0" xfId="6" applyFont="1" applyAlignment="1" applyProtection="1">
      <alignment vertical="center"/>
      <protection locked="0" hidden="1"/>
    </xf>
    <xf numFmtId="1" fontId="47" fillId="0" borderId="0" xfId="6" applyNumberFormat="1" applyFont="1" applyAlignment="1" applyProtection="1">
      <alignment vertical="center"/>
      <protection locked="0" hidden="1"/>
    </xf>
    <xf numFmtId="1" fontId="47" fillId="0" borderId="0" xfId="0" applyNumberFormat="1" applyFont="1" applyProtection="1">
      <protection locked="0" hidden="1"/>
    </xf>
    <xf numFmtId="0" fontId="10" fillId="0" borderId="0" xfId="6" applyFont="1" applyAlignment="1" applyProtection="1">
      <alignment vertical="center"/>
      <protection hidden="1"/>
    </xf>
    <xf numFmtId="0" fontId="10" fillId="0" borderId="1" xfId="6" applyFont="1" applyBorder="1" applyAlignment="1" applyProtection="1">
      <alignment vertical="center"/>
      <protection hidden="1"/>
    </xf>
    <xf numFmtId="14" fontId="12" fillId="0" borderId="1" xfId="6" applyNumberFormat="1" applyFont="1" applyBorder="1" applyAlignment="1" applyProtection="1">
      <alignment horizontal="center" vertical="center"/>
      <protection hidden="1"/>
    </xf>
    <xf numFmtId="0" fontId="12" fillId="0" borderId="0" xfId="6" applyFont="1" applyAlignment="1" applyProtection="1">
      <alignment vertical="center"/>
      <protection hidden="1"/>
    </xf>
    <xf numFmtId="0" fontId="0" fillId="0" borderId="0" xfId="0" applyProtection="1">
      <protection hidden="1"/>
    </xf>
    <xf numFmtId="0" fontId="14" fillId="0" borderId="0" xfId="6" applyFont="1" applyAlignment="1" applyProtection="1">
      <alignment vertical="center"/>
      <protection hidden="1"/>
    </xf>
    <xf numFmtId="0" fontId="38" fillId="0" borderId="0" xfId="6" applyFont="1" applyAlignment="1" applyProtection="1">
      <alignment horizontal="center" vertical="center"/>
      <protection hidden="1"/>
    </xf>
    <xf numFmtId="0" fontId="6" fillId="0" borderId="0" xfId="6" applyFont="1" applyAlignment="1" applyProtection="1">
      <alignment vertical="center"/>
      <protection hidden="1"/>
    </xf>
    <xf numFmtId="0" fontId="7" fillId="0" borderId="0" xfId="0" applyFont="1" applyProtection="1">
      <protection hidden="1"/>
    </xf>
    <xf numFmtId="0" fontId="7" fillId="0" borderId="0" xfId="6" applyFont="1" applyAlignment="1" applyProtection="1">
      <alignment vertical="center"/>
      <protection hidden="1"/>
    </xf>
    <xf numFmtId="0" fontId="7" fillId="0" borderId="0" xfId="6" applyFont="1" applyProtection="1">
      <protection hidden="1"/>
    </xf>
    <xf numFmtId="0" fontId="12" fillId="0" borderId="16" xfId="6" applyFont="1" applyBorder="1" applyAlignment="1" applyProtection="1">
      <alignment vertical="center"/>
      <protection hidden="1"/>
    </xf>
    <xf numFmtId="0" fontId="12" fillId="0" borderId="16" xfId="6" applyFont="1" applyBorder="1" applyAlignment="1" applyProtection="1">
      <alignment horizontal="center" vertical="center"/>
      <protection hidden="1"/>
    </xf>
    <xf numFmtId="0" fontId="0" fillId="0" borderId="0" xfId="0" applyAlignment="1" applyProtection="1">
      <alignment horizontal="left"/>
      <protection hidden="1"/>
    </xf>
    <xf numFmtId="165" fontId="0" fillId="8" borderId="20" xfId="10" applyNumberFormat="1" applyFont="1" applyBorder="1"/>
    <xf numFmtId="4" fontId="40" fillId="31" borderId="0" xfId="4" applyNumberFormat="1" applyFont="1" applyFill="1" applyBorder="1" applyAlignment="1" applyProtection="1">
      <alignment horizontal="center" vertical="center"/>
      <protection locked="0"/>
    </xf>
    <xf numFmtId="4" fontId="0" fillId="0" borderId="0" xfId="4" applyNumberFormat="1"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3" fontId="0" fillId="0" borderId="0" xfId="0" applyNumberFormat="1" applyAlignment="1" applyProtection="1">
      <alignment horizontal="center" vertical="center"/>
      <protection locked="0"/>
    </xf>
    <xf numFmtId="168" fontId="0" fillId="0" borderId="0" xfId="4" applyNumberFormat="1" applyFont="1" applyBorder="1" applyAlignment="1" applyProtection="1">
      <alignment horizontal="center" vertical="center"/>
      <protection locked="0"/>
    </xf>
    <xf numFmtId="0" fontId="40" fillId="31" borderId="18" xfId="93" applyFont="1" applyFill="1" applyBorder="1" applyAlignment="1" applyProtection="1">
      <alignment horizontal="center" vertical="center"/>
      <protection locked="0"/>
    </xf>
    <xf numFmtId="0" fontId="40" fillId="31" borderId="0" xfId="93" applyFont="1" applyFill="1" applyAlignment="1" applyProtection="1">
      <alignment horizontal="center" vertical="center"/>
      <protection locked="0"/>
    </xf>
    <xf numFmtId="0" fontId="40" fillId="31" borderId="0" xfId="93" applyFont="1" applyFill="1" applyAlignment="1" applyProtection="1">
      <alignment horizontal="left" vertical="center"/>
      <protection locked="0"/>
    </xf>
    <xf numFmtId="3" fontId="40" fillId="31" borderId="0" xfId="93" applyNumberFormat="1" applyFont="1" applyFill="1" applyAlignment="1" applyProtection="1">
      <alignment horizontal="center" vertical="center"/>
      <protection locked="0"/>
    </xf>
    <xf numFmtId="4" fontId="40" fillId="31" borderId="20" xfId="4" applyNumberFormat="1" applyFont="1" applyFill="1" applyBorder="1" applyAlignment="1" applyProtection="1">
      <alignment horizontal="center" vertical="center"/>
      <protection locked="0"/>
    </xf>
    <xf numFmtId="167" fontId="0" fillId="0" borderId="0" xfId="0" applyNumberFormat="1" applyProtection="1">
      <protection locked="0"/>
    </xf>
    <xf numFmtId="165" fontId="0" fillId="8" borderId="20" xfId="10" applyNumberFormat="1" applyFont="1" applyBorder="1" applyAlignment="1">
      <alignment wrapText="1"/>
    </xf>
    <xf numFmtId="0" fontId="10" fillId="5" borderId="0" xfId="6" applyFont="1" applyFill="1" applyAlignment="1">
      <alignment horizontal="left" vertical="top" indent="3"/>
    </xf>
    <xf numFmtId="0" fontId="10" fillId="5" borderId="0" xfId="6" applyFont="1" applyFill="1" applyAlignment="1">
      <alignment vertical="top" wrapText="1"/>
    </xf>
    <xf numFmtId="0" fontId="0" fillId="8" borderId="19" xfId="10" applyFont="1" applyBorder="1"/>
    <xf numFmtId="0" fontId="0" fillId="0" borderId="31" xfId="0" applyBorder="1" applyProtection="1">
      <protection hidden="1"/>
    </xf>
    <xf numFmtId="0" fontId="12" fillId="0" borderId="31" xfId="6" applyFont="1" applyBorder="1" applyAlignment="1" applyProtection="1">
      <alignment horizontal="center" vertical="center"/>
      <protection hidden="1"/>
    </xf>
    <xf numFmtId="0" fontId="6" fillId="6" borderId="16" xfId="6" applyFont="1" applyFill="1" applyBorder="1" applyAlignment="1" applyProtection="1">
      <alignment horizontal="center" vertical="center"/>
      <protection locked="0"/>
    </xf>
    <xf numFmtId="0" fontId="10" fillId="0" borderId="16" xfId="6" applyFont="1" applyBorder="1" applyAlignment="1" applyProtection="1">
      <alignment vertical="center"/>
      <protection locked="0"/>
    </xf>
    <xf numFmtId="0" fontId="0" fillId="0" borderId="16" xfId="0" applyBorder="1" applyProtection="1">
      <protection locked="0"/>
    </xf>
    <xf numFmtId="0" fontId="0" fillId="0" borderId="16" xfId="0" applyBorder="1"/>
    <xf numFmtId="0" fontId="6" fillId="6" borderId="1" xfId="6" applyFont="1" applyFill="1" applyBorder="1" applyAlignment="1">
      <alignment horizontal="center" vertical="center"/>
    </xf>
    <xf numFmtId="0" fontId="10" fillId="0" borderId="16" xfId="6" applyFont="1" applyBorder="1" applyAlignment="1" applyProtection="1">
      <alignment vertical="center"/>
      <protection hidden="1"/>
    </xf>
    <xf numFmtId="0" fontId="48" fillId="0" borderId="0" xfId="104" applyFont="1" applyAlignment="1" applyProtection="1"/>
    <xf numFmtId="0" fontId="49" fillId="0" borderId="0" xfId="104" applyFont="1" applyAlignment="1" applyProtection="1">
      <alignment horizontal="center" vertical="center"/>
    </xf>
    <xf numFmtId="0" fontId="49" fillId="0" borderId="40" xfId="104" applyFont="1" applyBorder="1" applyAlignment="1" applyProtection="1">
      <alignment horizontal="center" vertical="center"/>
    </xf>
    <xf numFmtId="0" fontId="49" fillId="0" borderId="41" xfId="104" applyFont="1" applyBorder="1" applyAlignment="1" applyProtection="1">
      <alignment horizontal="center" vertical="center"/>
    </xf>
    <xf numFmtId="0" fontId="49" fillId="0" borderId="42" xfId="104" applyFont="1" applyBorder="1" applyAlignment="1" applyProtection="1">
      <alignment horizontal="center" vertical="center"/>
    </xf>
    <xf numFmtId="0" fontId="49" fillId="0" borderId="32" xfId="104" applyFont="1" applyBorder="1" applyAlignment="1" applyProtection="1">
      <alignment horizontal="center" vertical="center"/>
    </xf>
    <xf numFmtId="0" fontId="40" fillId="0" borderId="32" xfId="104" applyFont="1" applyBorder="1" applyAlignment="1" applyProtection="1">
      <alignment horizontal="center" vertical="center"/>
    </xf>
    <xf numFmtId="171" fontId="52" fillId="0" borderId="49" xfId="104" applyNumberFormat="1" applyFont="1" applyBorder="1" applyAlignment="1" applyProtection="1">
      <alignment horizontal="center" vertical="center"/>
      <protection locked="0"/>
    </xf>
    <xf numFmtId="171" fontId="52" fillId="0" borderId="50" xfId="104" applyNumberFormat="1" applyFont="1" applyBorder="1" applyAlignment="1" applyProtection="1">
      <alignment horizontal="center" vertical="center"/>
      <protection locked="0"/>
    </xf>
    <xf numFmtId="171" fontId="52" fillId="0" borderId="51" xfId="104" applyNumberFormat="1" applyFont="1" applyBorder="1" applyAlignment="1" applyProtection="1">
      <alignment horizontal="center" vertical="center"/>
      <protection locked="0"/>
    </xf>
    <xf numFmtId="171" fontId="52" fillId="0" borderId="48" xfId="104" applyNumberFormat="1" applyFont="1" applyBorder="1" applyAlignment="1" applyProtection="1">
      <alignment horizontal="center" vertical="center"/>
      <protection locked="0"/>
    </xf>
    <xf numFmtId="0" fontId="52" fillId="0" borderId="48" xfId="104" applyFont="1" applyBorder="1" applyAlignment="1" applyProtection="1">
      <alignment horizontal="center" vertical="center"/>
    </xf>
    <xf numFmtId="0" fontId="44" fillId="31" borderId="52" xfId="104" applyFont="1" applyFill="1" applyBorder="1" applyAlignment="1" applyProtection="1">
      <alignment horizontal="right" vertical="center"/>
    </xf>
    <xf numFmtId="0" fontId="44" fillId="31" borderId="0" xfId="104" applyFont="1" applyFill="1" applyBorder="1" applyAlignment="1" applyProtection="1">
      <alignment vertical="center"/>
      <protection locked="0"/>
    </xf>
    <xf numFmtId="0" fontId="44" fillId="31" borderId="0" xfId="104" applyFont="1" applyFill="1" applyBorder="1" applyAlignment="1" applyProtection="1">
      <alignment vertical="center"/>
    </xf>
    <xf numFmtId="0" fontId="0" fillId="5" borderId="1" xfId="2" applyFont="1" applyFill="1" applyBorder="1" applyAlignment="1" applyProtection="1">
      <alignment horizontal="center" vertical="center"/>
      <protection locked="0"/>
    </xf>
    <xf numFmtId="10" fontId="50" fillId="33" borderId="47" xfId="0" applyNumberFormat="1" applyFont="1" applyFill="1" applyBorder="1" applyAlignment="1" applyProtection="1">
      <alignment horizontal="center" vertical="center"/>
      <protection locked="0"/>
    </xf>
    <xf numFmtId="10" fontId="50" fillId="33" borderId="45" xfId="0" applyNumberFormat="1" applyFont="1" applyFill="1" applyBorder="1" applyAlignment="1" applyProtection="1">
      <alignment horizontal="center" vertical="center"/>
      <protection locked="0"/>
    </xf>
    <xf numFmtId="10" fontId="50" fillId="33" borderId="44" xfId="0" applyNumberFormat="1" applyFont="1" applyFill="1" applyBorder="1" applyAlignment="1" applyProtection="1">
      <alignment horizontal="center" vertical="center"/>
      <protection locked="0"/>
    </xf>
    <xf numFmtId="10" fontId="50" fillId="33" borderId="46" xfId="0" applyNumberFormat="1" applyFont="1" applyFill="1" applyBorder="1" applyAlignment="1" applyProtection="1">
      <alignment horizontal="center" vertical="center"/>
      <protection locked="0"/>
    </xf>
    <xf numFmtId="0" fontId="0" fillId="0" borderId="0" xfId="0" applyFont="1" applyAlignment="1" applyProtection="1"/>
    <xf numFmtId="10" fontId="49" fillId="0" borderId="57" xfId="0" applyNumberFormat="1" applyFont="1" applyBorder="1" applyAlignment="1">
      <alignment horizontal="center" vertical="center" wrapText="1"/>
    </xf>
    <xf numFmtId="174" fontId="50" fillId="33" borderId="47" xfId="0" applyNumberFormat="1" applyFont="1" applyFill="1" applyBorder="1" applyAlignment="1" applyProtection="1">
      <alignment horizontal="center" vertical="center"/>
      <protection locked="0"/>
    </xf>
    <xf numFmtId="44" fontId="49" fillId="0" borderId="57" xfId="4" applyFont="1" applyBorder="1" applyAlignment="1">
      <alignment horizontal="center" vertical="center" wrapText="1"/>
    </xf>
    <xf numFmtId="44" fontId="49" fillId="0" borderId="43" xfId="4" applyFont="1" applyBorder="1" applyAlignment="1" applyProtection="1">
      <alignment horizontal="center" vertical="center"/>
      <protection locked="0"/>
    </xf>
    <xf numFmtId="0" fontId="40" fillId="31" borderId="0" xfId="93" applyFont="1" applyFill="1" applyAlignment="1" applyProtection="1">
      <alignment horizontal="left" vertical="center" wrapText="1"/>
      <protection locked="0"/>
    </xf>
    <xf numFmtId="1" fontId="12" fillId="7" borderId="30" xfId="4" applyNumberFormat="1" applyFont="1" applyFill="1" applyBorder="1" applyAlignment="1" applyProtection="1">
      <alignment horizontal="center" vertical="center" wrapText="1"/>
      <protection locked="0"/>
    </xf>
    <xf numFmtId="1" fontId="12" fillId="7" borderId="31" xfId="4" applyNumberFormat="1" applyFont="1" applyFill="1" applyBorder="1" applyAlignment="1" applyProtection="1">
      <alignment horizontal="center" vertical="center" wrapText="1"/>
      <protection locked="0"/>
    </xf>
    <xf numFmtId="1" fontId="12" fillId="7" borderId="2" xfId="4" applyNumberFormat="1" applyFont="1" applyFill="1" applyBorder="1" applyAlignment="1" applyProtection="1">
      <alignment horizontal="center" vertical="center" wrapText="1"/>
      <protection locked="0"/>
    </xf>
    <xf numFmtId="44" fontId="10" fillId="5" borderId="9" xfId="4" applyFont="1" applyFill="1" applyBorder="1" applyAlignment="1" applyProtection="1">
      <alignment horizontal="left" vertical="center"/>
      <protection locked="0"/>
    </xf>
    <xf numFmtId="44" fontId="10" fillId="5" borderId="2" xfId="4" applyFont="1" applyFill="1" applyBorder="1" applyAlignment="1" applyProtection="1">
      <alignment horizontal="left" vertical="center"/>
      <protection locked="0"/>
    </xf>
    <xf numFmtId="0" fontId="6" fillId="6" borderId="30" xfId="6" applyFont="1" applyFill="1" applyBorder="1" applyAlignment="1" applyProtection="1">
      <alignment horizontal="center" vertical="center"/>
      <protection locked="0"/>
    </xf>
    <xf numFmtId="0" fontId="6" fillId="6" borderId="31" xfId="6" applyFont="1" applyFill="1" applyBorder="1" applyAlignment="1" applyProtection="1">
      <alignment horizontal="center" vertical="center"/>
      <protection locked="0"/>
    </xf>
    <xf numFmtId="0" fontId="6" fillId="6" borderId="2" xfId="6" applyFont="1" applyFill="1" applyBorder="1" applyAlignment="1" applyProtection="1">
      <alignment horizontal="center" vertical="center"/>
      <protection locked="0"/>
    </xf>
    <xf numFmtId="1" fontId="12" fillId="7" borderId="1" xfId="4" applyNumberFormat="1" applyFont="1" applyFill="1" applyBorder="1" applyAlignment="1" applyProtection="1">
      <alignment horizontal="center" vertical="center" wrapText="1"/>
      <protection locked="0"/>
    </xf>
    <xf numFmtId="44" fontId="10" fillId="5" borderId="5" xfId="4" applyFont="1" applyFill="1" applyBorder="1" applyAlignment="1" applyProtection="1">
      <alignment horizontal="left" vertical="center"/>
      <protection locked="0"/>
    </xf>
    <xf numFmtId="44" fontId="10" fillId="5" borderId="3" xfId="4" applyFont="1" applyFill="1" applyBorder="1" applyAlignment="1" applyProtection="1">
      <alignment horizontal="left" vertical="center"/>
      <protection locked="0"/>
    </xf>
    <xf numFmtId="0" fontId="5" fillId="5" borderId="6" xfId="2" applyFill="1" applyBorder="1" applyAlignment="1" applyProtection="1">
      <alignment horizontal="left" vertical="center" wrapText="1"/>
      <protection locked="0"/>
    </xf>
    <xf numFmtId="0" fontId="5" fillId="5" borderId="7" xfId="2" applyFill="1" applyBorder="1" applyAlignment="1" applyProtection="1">
      <alignment horizontal="left" vertical="center" wrapText="1"/>
      <protection locked="0"/>
    </xf>
    <xf numFmtId="0" fontId="5" fillId="5" borderId="0" xfId="2" applyFill="1" applyBorder="1" applyAlignment="1" applyProtection="1">
      <alignment horizontal="left" vertical="center" wrapText="1"/>
      <protection locked="0"/>
    </xf>
    <xf numFmtId="0" fontId="5" fillId="5" borderId="16" xfId="2" applyFill="1" applyBorder="1" applyAlignment="1" applyProtection="1">
      <alignment horizontal="left" vertical="center" wrapText="1"/>
      <protection locked="0"/>
    </xf>
    <xf numFmtId="0" fontId="5" fillId="5" borderId="8" xfId="2" applyFill="1" applyBorder="1" applyAlignment="1" applyProtection="1">
      <alignment horizontal="left" vertical="center" wrapText="1"/>
      <protection locked="0"/>
    </xf>
    <xf numFmtId="0" fontId="5" fillId="5" borderId="9" xfId="2" applyFill="1" applyBorder="1" applyAlignment="1" applyProtection="1">
      <alignment horizontal="left" vertical="center" wrapText="1"/>
      <protection locked="0"/>
    </xf>
    <xf numFmtId="164" fontId="22" fillId="7" borderId="30" xfId="4" applyNumberFormat="1" applyFont="1" applyFill="1" applyBorder="1" applyAlignment="1" applyProtection="1">
      <alignment horizontal="center" vertical="center" wrapText="1"/>
    </xf>
    <xf numFmtId="164" fontId="22" fillId="7" borderId="2" xfId="4" applyNumberFormat="1" applyFont="1" applyFill="1" applyBorder="1" applyAlignment="1" applyProtection="1">
      <alignment horizontal="center" vertical="center" wrapText="1"/>
    </xf>
    <xf numFmtId="0" fontId="6" fillId="6" borderId="30" xfId="3" applyNumberFormat="1" applyFont="1" applyFill="1" applyBorder="1" applyAlignment="1" applyProtection="1">
      <alignment horizontal="center" vertical="center"/>
    </xf>
    <xf numFmtId="0" fontId="6" fillId="6" borderId="2" xfId="3" applyNumberFormat="1" applyFont="1" applyFill="1" applyBorder="1" applyAlignment="1" applyProtection="1">
      <alignment horizontal="center" vertical="center"/>
    </xf>
    <xf numFmtId="3" fontId="10" fillId="5" borderId="30" xfId="4" applyNumberFormat="1" applyFont="1" applyFill="1" applyBorder="1" applyAlignment="1" applyProtection="1">
      <alignment horizontal="center" vertical="center"/>
      <protection locked="0"/>
    </xf>
    <xf numFmtId="3" fontId="10" fillId="5" borderId="2" xfId="4" applyNumberFormat="1" applyFont="1" applyFill="1" applyBorder="1" applyAlignment="1" applyProtection="1">
      <alignment horizontal="center" vertical="center"/>
      <protection locked="0"/>
    </xf>
    <xf numFmtId="0" fontId="6" fillId="6" borderId="30" xfId="3" applyNumberFormat="1" applyFont="1" applyFill="1" applyBorder="1" applyAlignment="1" applyProtection="1">
      <alignment horizontal="center" vertical="center" wrapText="1"/>
      <protection locked="0"/>
    </xf>
    <xf numFmtId="0" fontId="6" fillId="6" borderId="2" xfId="3" applyNumberFormat="1" applyFont="1" applyFill="1" applyBorder="1" applyAlignment="1" applyProtection="1">
      <alignment horizontal="center" vertical="center" wrapText="1"/>
      <protection locked="0"/>
    </xf>
    <xf numFmtId="0" fontId="0" fillId="5" borderId="6" xfId="2" applyFont="1" applyFill="1" applyBorder="1" applyAlignment="1" applyProtection="1">
      <alignment horizontal="left" vertical="center" wrapText="1"/>
      <protection locked="0"/>
    </xf>
    <xf numFmtId="0" fontId="6" fillId="6" borderId="0" xfId="6" applyFont="1" applyFill="1" applyAlignment="1">
      <alignment horizontal="center" vertical="center"/>
    </xf>
    <xf numFmtId="0" fontId="6" fillId="6" borderId="3" xfId="6" applyFont="1" applyFill="1" applyBorder="1" applyAlignment="1">
      <alignment horizontal="center" vertical="center"/>
    </xf>
    <xf numFmtId="0" fontId="6" fillId="6" borderId="1" xfId="6" applyFont="1" applyFill="1" applyBorder="1" applyAlignment="1">
      <alignment horizontal="center" vertical="center"/>
    </xf>
    <xf numFmtId="0" fontId="15" fillId="6" borderId="0" xfId="6" applyFont="1" applyFill="1" applyAlignment="1">
      <alignment horizontal="center" vertical="center" wrapText="1"/>
    </xf>
    <xf numFmtId="0" fontId="10" fillId="5" borderId="0" xfId="6" applyFont="1" applyFill="1" applyAlignment="1">
      <alignment horizontal="left" vertical="top" wrapText="1"/>
    </xf>
    <xf numFmtId="0" fontId="10" fillId="5" borderId="1" xfId="6" applyFont="1" applyFill="1" applyBorder="1" applyAlignment="1" applyProtection="1">
      <alignment horizontal="center" vertical="center"/>
      <protection locked="0"/>
    </xf>
    <xf numFmtId="1" fontId="10" fillId="5" borderId="4" xfId="6" applyNumberFormat="1" applyFont="1" applyFill="1" applyBorder="1" applyAlignment="1" applyProtection="1">
      <alignment horizontal="center" vertical="center"/>
      <protection locked="0"/>
    </xf>
    <xf numFmtId="1" fontId="10" fillId="5" borderId="3" xfId="6" applyNumberFormat="1" applyFont="1" applyFill="1" applyBorder="1" applyAlignment="1" applyProtection="1">
      <alignment horizontal="center" vertical="center"/>
      <protection locked="0"/>
    </xf>
    <xf numFmtId="0" fontId="6" fillId="6" borderId="0" xfId="6" applyFont="1" applyFill="1" applyAlignment="1">
      <alignment horizontal="center" vertical="center" wrapText="1"/>
    </xf>
    <xf numFmtId="14" fontId="10" fillId="5" borderId="4" xfId="6" applyNumberFormat="1" applyFont="1" applyFill="1" applyBorder="1" applyAlignment="1" applyProtection="1">
      <alignment horizontal="center" vertical="center"/>
      <protection locked="0"/>
    </xf>
    <xf numFmtId="14" fontId="10" fillId="5" borderId="3" xfId="6" applyNumberFormat="1" applyFont="1" applyFill="1" applyBorder="1" applyAlignment="1" applyProtection="1">
      <alignment horizontal="center" vertical="center"/>
      <protection locked="0"/>
    </xf>
    <xf numFmtId="14" fontId="10" fillId="5" borderId="4" xfId="6" applyNumberFormat="1" applyFont="1" applyFill="1" applyBorder="1" applyAlignment="1">
      <alignment horizontal="center" vertical="center"/>
    </xf>
    <xf numFmtId="14" fontId="10" fillId="5" borderId="3" xfId="6" applyNumberFormat="1" applyFont="1" applyFill="1" applyBorder="1" applyAlignment="1">
      <alignment horizontal="center" vertical="center"/>
    </xf>
    <xf numFmtId="1" fontId="10" fillId="5" borderId="12" xfId="6" applyNumberFormat="1" applyFont="1" applyFill="1" applyBorder="1" applyAlignment="1" applyProtection="1">
      <alignment horizontal="center" vertical="center"/>
      <protection locked="0"/>
    </xf>
    <xf numFmtId="1" fontId="10" fillId="5" borderId="6" xfId="6" applyNumberFormat="1" applyFont="1" applyFill="1" applyBorder="1" applyAlignment="1" applyProtection="1">
      <alignment horizontal="center" vertical="center"/>
      <protection locked="0"/>
    </xf>
    <xf numFmtId="1" fontId="10" fillId="5" borderId="7" xfId="6" applyNumberFormat="1" applyFont="1" applyFill="1" applyBorder="1" applyAlignment="1" applyProtection="1">
      <alignment horizontal="center" vertical="center"/>
      <protection locked="0"/>
    </xf>
    <xf numFmtId="0" fontId="6" fillId="6" borderId="11" xfId="6" applyFont="1" applyFill="1" applyBorder="1" applyAlignment="1">
      <alignment horizontal="center" vertical="center"/>
    </xf>
    <xf numFmtId="0" fontId="6" fillId="6" borderId="8" xfId="6" applyFont="1" applyFill="1" applyBorder="1" applyAlignment="1">
      <alignment horizontal="center" vertical="center"/>
    </xf>
    <xf numFmtId="0" fontId="41" fillId="31" borderId="37" xfId="93" applyFont="1" applyFill="1" applyBorder="1" applyAlignment="1" applyProtection="1">
      <alignment horizontal="center"/>
      <protection locked="0"/>
    </xf>
    <xf numFmtId="0" fontId="41" fillId="31" borderId="38" xfId="93" applyFont="1" applyFill="1" applyBorder="1" applyAlignment="1" applyProtection="1">
      <alignment horizontal="center"/>
      <protection locked="0"/>
    </xf>
    <xf numFmtId="0" fontId="41" fillId="31" borderId="39" xfId="93" applyFont="1" applyFill="1" applyBorder="1" applyAlignment="1" applyProtection="1">
      <alignment horizontal="center"/>
      <protection locked="0"/>
    </xf>
    <xf numFmtId="0" fontId="42" fillId="31" borderId="18" xfId="93" applyFont="1" applyFill="1" applyBorder="1" applyAlignment="1" applyProtection="1">
      <alignment horizontal="center"/>
      <protection locked="0"/>
    </xf>
    <xf numFmtId="0" fontId="42" fillId="31" borderId="0" xfId="93" applyFont="1" applyFill="1" applyAlignment="1" applyProtection="1">
      <alignment horizontal="center"/>
      <protection locked="0"/>
    </xf>
    <xf numFmtId="0" fontId="42" fillId="31" borderId="20" xfId="93" applyFont="1" applyFill="1" applyBorder="1" applyAlignment="1" applyProtection="1">
      <alignment horizontal="center"/>
      <protection locked="0"/>
    </xf>
    <xf numFmtId="0" fontId="40" fillId="31" borderId="34" xfId="93" applyFont="1" applyFill="1" applyBorder="1" applyAlignment="1" applyProtection="1">
      <alignment horizontal="center" vertical="center"/>
      <protection locked="0"/>
    </xf>
    <xf numFmtId="0" fontId="40" fillId="31" borderId="35" xfId="93" applyFont="1" applyFill="1" applyBorder="1" applyAlignment="1" applyProtection="1">
      <alignment horizontal="center" vertical="center"/>
      <protection locked="0"/>
    </xf>
    <xf numFmtId="0" fontId="40" fillId="31" borderId="36" xfId="93" applyFont="1" applyFill="1" applyBorder="1" applyAlignment="1" applyProtection="1">
      <alignment horizontal="center" vertical="center"/>
      <protection locked="0"/>
    </xf>
    <xf numFmtId="0" fontId="44" fillId="0" borderId="59" xfId="0" applyFont="1" applyBorder="1" applyAlignment="1">
      <alignment horizontal="center" vertical="center" wrapText="1"/>
    </xf>
    <xf numFmtId="0" fontId="44" fillId="0" borderId="60" xfId="0" applyFont="1" applyBorder="1" applyAlignment="1">
      <alignment horizontal="center" vertical="center" wrapText="1"/>
    </xf>
    <xf numFmtId="0" fontId="44" fillId="0" borderId="61"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36" xfId="0" applyFont="1" applyBorder="1" applyAlignment="1">
      <alignment horizontal="center" vertical="center" wrapText="1"/>
    </xf>
    <xf numFmtId="44" fontId="44" fillId="32" borderId="48" xfId="4" applyFont="1" applyFill="1" applyBorder="1" applyAlignment="1" applyProtection="1">
      <alignment horizontal="left" vertical="center" wrapText="1"/>
      <protection locked="0"/>
    </xf>
    <xf numFmtId="44" fontId="44" fillId="32" borderId="58" xfId="4" applyFont="1" applyFill="1" applyBorder="1" applyAlignment="1" applyProtection="1">
      <alignment horizontal="left" vertical="center" wrapText="1"/>
      <protection locked="0"/>
    </xf>
    <xf numFmtId="44" fontId="44" fillId="32" borderId="33" xfId="4" applyFont="1" applyFill="1" applyBorder="1" applyAlignment="1" applyProtection="1">
      <alignment horizontal="left" vertical="center" wrapText="1"/>
      <protection locked="0"/>
    </xf>
    <xf numFmtId="44" fontId="51" fillId="32" borderId="33" xfId="4" applyFont="1" applyFill="1" applyBorder="1" applyAlignment="1" applyProtection="1">
      <alignment horizontal="left" vertical="center" wrapText="1"/>
      <protection locked="0"/>
    </xf>
    <xf numFmtId="44" fontId="51" fillId="32" borderId="58" xfId="4" applyFont="1" applyFill="1" applyBorder="1" applyAlignment="1" applyProtection="1">
      <alignment horizontal="left" vertical="center" wrapText="1"/>
      <protection locked="0"/>
    </xf>
    <xf numFmtId="44" fontId="49" fillId="32" borderId="48" xfId="4" applyFont="1" applyFill="1" applyBorder="1" applyAlignment="1" applyProtection="1">
      <alignment horizontal="center" vertical="center" wrapText="1"/>
      <protection locked="0"/>
    </xf>
    <xf numFmtId="44" fontId="51" fillId="32" borderId="33" xfId="4" applyFont="1" applyFill="1" applyBorder="1" applyAlignment="1" applyProtection="1">
      <alignment horizontal="center" vertical="center"/>
      <protection locked="0"/>
    </xf>
    <xf numFmtId="0" fontId="44" fillId="32" borderId="48" xfId="0" applyNumberFormat="1" applyFont="1" applyFill="1" applyBorder="1" applyAlignment="1" applyProtection="1">
      <alignment horizontal="center" vertical="center" wrapText="1"/>
      <protection locked="0"/>
    </xf>
    <xf numFmtId="0" fontId="44" fillId="32" borderId="58" xfId="0" applyNumberFormat="1" applyFont="1" applyFill="1" applyBorder="1" applyAlignment="1" applyProtection="1">
      <alignment horizontal="center" vertical="center" wrapText="1"/>
      <protection locked="0"/>
    </xf>
    <xf numFmtId="0" fontId="44" fillId="32" borderId="33" xfId="0" applyNumberFormat="1" applyFont="1" applyFill="1" applyBorder="1" applyAlignment="1" applyProtection="1">
      <alignment horizontal="center" vertical="center" wrapText="1"/>
      <protection locked="0"/>
    </xf>
    <xf numFmtId="2" fontId="44" fillId="32" borderId="48" xfId="0" applyNumberFormat="1" applyFont="1" applyFill="1" applyBorder="1" applyAlignment="1" applyProtection="1">
      <alignment horizontal="left" vertical="center" wrapText="1"/>
      <protection locked="0"/>
    </xf>
    <xf numFmtId="2" fontId="44" fillId="32" borderId="58" xfId="0" applyNumberFormat="1" applyFont="1" applyFill="1" applyBorder="1" applyAlignment="1" applyProtection="1">
      <alignment horizontal="left" vertical="center" wrapText="1"/>
      <protection locked="0"/>
    </xf>
    <xf numFmtId="2" fontId="44" fillId="32" borderId="33" xfId="0" applyNumberFormat="1" applyFont="1" applyFill="1" applyBorder="1" applyAlignment="1" applyProtection="1">
      <alignment horizontal="left" vertical="center" wrapText="1"/>
      <protection locked="0"/>
    </xf>
    <xf numFmtId="170" fontId="49" fillId="32" borderId="48" xfId="0" applyNumberFormat="1" applyFont="1" applyFill="1" applyBorder="1" applyAlignment="1" applyProtection="1">
      <alignment horizontal="left" vertical="top" wrapText="1"/>
      <protection locked="0"/>
    </xf>
    <xf numFmtId="0" fontId="51" fillId="32" borderId="33" xfId="0" applyFont="1" applyFill="1" applyBorder="1" applyAlignment="1" applyProtection="1">
      <alignment horizontal="left" vertical="top"/>
      <protection locked="0"/>
    </xf>
    <xf numFmtId="0" fontId="51" fillId="32" borderId="58" xfId="0" applyFont="1" applyFill="1" applyBorder="1" applyAlignment="1" applyProtection="1">
      <alignment horizontal="left" vertical="top"/>
      <protection locked="0"/>
    </xf>
    <xf numFmtId="0" fontId="51" fillId="32" borderId="58" xfId="0" applyNumberFormat="1" applyFont="1" applyFill="1" applyBorder="1" applyAlignment="1" applyProtection="1">
      <alignment horizontal="center" vertical="center" wrapText="1"/>
      <protection locked="0"/>
    </xf>
    <xf numFmtId="0" fontId="51" fillId="32" borderId="58" xfId="0" applyFont="1" applyFill="1" applyBorder="1" applyAlignment="1" applyProtection="1">
      <alignment horizontal="left" vertical="center" wrapText="1"/>
      <protection locked="0"/>
    </xf>
    <xf numFmtId="44" fontId="51" fillId="32" borderId="58" xfId="4" applyFont="1" applyFill="1" applyBorder="1" applyAlignment="1" applyProtection="1">
      <alignment horizontal="center" vertical="center"/>
      <protection locked="0"/>
    </xf>
    <xf numFmtId="10" fontId="49" fillId="0" borderId="48" xfId="0" applyNumberFormat="1" applyFont="1" applyBorder="1" applyAlignment="1" applyProtection="1">
      <alignment horizontal="center" vertical="center"/>
    </xf>
    <xf numFmtId="0" fontId="51" fillId="0" borderId="33" xfId="0" applyFont="1" applyBorder="1" applyProtection="1"/>
    <xf numFmtId="0" fontId="51" fillId="32" borderId="33" xfId="0" applyNumberFormat="1" applyFont="1" applyFill="1" applyBorder="1" applyAlignment="1" applyProtection="1">
      <alignment horizontal="center" vertical="center" wrapText="1"/>
      <protection locked="0"/>
    </xf>
    <xf numFmtId="0" fontId="51" fillId="32" borderId="33" xfId="0" applyFont="1" applyFill="1" applyBorder="1" applyAlignment="1" applyProtection="1">
      <alignment horizontal="left" vertical="center" wrapText="1"/>
      <protection locked="0"/>
    </xf>
    <xf numFmtId="0" fontId="55" fillId="31" borderId="55" xfId="104" applyFont="1" applyFill="1" applyBorder="1" applyAlignment="1" applyProtection="1">
      <alignment horizontal="center" vertical="center" wrapText="1"/>
      <protection locked="0"/>
    </xf>
    <xf numFmtId="0" fontId="51" fillId="0" borderId="54" xfId="104" applyFont="1" applyBorder="1" applyProtection="1">
      <protection locked="0"/>
    </xf>
    <xf numFmtId="0" fontId="54" fillId="31" borderId="56" xfId="104" applyFont="1" applyFill="1" applyBorder="1" applyAlignment="1" applyProtection="1">
      <alignment horizontal="center" vertical="top" wrapText="1"/>
      <protection locked="0"/>
    </xf>
    <xf numFmtId="0" fontId="51" fillId="0" borderId="53" xfId="104" applyFont="1" applyBorder="1" applyProtection="1">
      <protection locked="0"/>
    </xf>
    <xf numFmtId="0" fontId="53" fillId="31" borderId="55" xfId="104" applyFont="1" applyFill="1" applyBorder="1" applyAlignment="1" applyProtection="1">
      <alignment horizontal="center" vertical="center"/>
      <protection locked="0"/>
    </xf>
    <xf numFmtId="0" fontId="49" fillId="31" borderId="53" xfId="104" applyFont="1" applyFill="1" applyBorder="1" applyAlignment="1" applyProtection="1">
      <alignment horizontal="left" vertical="center" wrapText="1"/>
      <protection locked="0"/>
    </xf>
    <xf numFmtId="0" fontId="49" fillId="31" borderId="0" xfId="104" applyFont="1" applyFill="1" applyBorder="1" applyAlignment="1" applyProtection="1">
      <alignment horizontal="left" vertical="center" wrapText="1"/>
      <protection locked="0"/>
    </xf>
    <xf numFmtId="0" fontId="18" fillId="6" borderId="1" xfId="3" applyNumberFormat="1" applyFont="1" applyFill="1" applyBorder="1" applyAlignment="1" applyProtection="1">
      <alignment horizontal="center" vertical="center"/>
    </xf>
    <xf numFmtId="0" fontId="17" fillId="5" borderId="12" xfId="0" applyFont="1" applyFill="1" applyBorder="1" applyAlignment="1">
      <alignment horizontal="left" vertical="center" wrapText="1" indent="1"/>
    </xf>
    <xf numFmtId="0" fontId="17" fillId="5" borderId="6" xfId="0" applyFont="1" applyFill="1" applyBorder="1" applyAlignment="1">
      <alignment horizontal="left" vertical="center" wrapText="1" indent="1"/>
    </xf>
    <xf numFmtId="0" fontId="17" fillId="5" borderId="7" xfId="0" applyFont="1" applyFill="1" applyBorder="1" applyAlignment="1">
      <alignment horizontal="left" vertical="center" wrapText="1" indent="1"/>
    </xf>
    <xf numFmtId="0" fontId="17" fillId="5" borderId="10" xfId="0" applyFont="1" applyFill="1" applyBorder="1" applyAlignment="1">
      <alignment horizontal="left" vertical="center" wrapText="1" indent="1"/>
    </xf>
    <xf numFmtId="0" fontId="17" fillId="5" borderId="0" xfId="0" applyFont="1" applyFill="1" applyAlignment="1">
      <alignment horizontal="left" vertical="center" wrapText="1" indent="1"/>
    </xf>
    <xf numFmtId="0" fontId="17" fillId="5" borderId="16" xfId="0" applyFont="1" applyFill="1" applyBorder="1" applyAlignment="1">
      <alignment horizontal="left" vertical="center" wrapText="1" inden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xf numFmtId="0" fontId="18" fillId="6" borderId="4" xfId="3" applyNumberFormat="1" applyFont="1" applyFill="1" applyBorder="1" applyAlignment="1" applyProtection="1">
      <alignment horizontal="center" vertical="center"/>
    </xf>
    <xf numFmtId="0" fontId="18" fillId="6" borderId="5" xfId="3" applyNumberFormat="1" applyFont="1" applyFill="1" applyBorder="1" applyAlignment="1" applyProtection="1">
      <alignment horizontal="center" vertical="center"/>
    </xf>
    <xf numFmtId="0" fontId="18" fillId="6" borderId="3" xfId="3" applyNumberFormat="1" applyFont="1" applyFill="1" applyBorder="1" applyAlignment="1" applyProtection="1">
      <alignment horizontal="center" vertical="center"/>
    </xf>
    <xf numFmtId="0" fontId="18" fillId="6" borderId="10" xfId="3" applyNumberFormat="1" applyFont="1" applyFill="1" applyBorder="1" applyAlignment="1" applyProtection="1">
      <alignment horizontal="center" vertical="center" wrapText="1"/>
    </xf>
    <xf numFmtId="0" fontId="18" fillId="6" borderId="11" xfId="3" applyNumberFormat="1" applyFont="1" applyFill="1" applyBorder="1" applyAlignment="1" applyProtection="1">
      <alignment horizontal="center" vertical="center" wrapText="1"/>
    </xf>
    <xf numFmtId="0" fontId="19" fillId="5" borderId="12" xfId="3" applyNumberFormat="1" applyFont="1" applyFill="1" applyBorder="1" applyAlignment="1" applyProtection="1">
      <alignment horizontal="left" vertical="center" wrapText="1" indent="1"/>
    </xf>
    <xf numFmtId="0" fontId="19" fillId="5" borderId="7" xfId="3" applyNumberFormat="1" applyFont="1" applyFill="1" applyBorder="1" applyAlignment="1" applyProtection="1">
      <alignment horizontal="left" vertical="center" wrapText="1" indent="1"/>
    </xf>
    <xf numFmtId="0" fontId="19" fillId="5" borderId="10" xfId="3" applyNumberFormat="1" applyFont="1" applyFill="1" applyBorder="1" applyAlignment="1" applyProtection="1">
      <alignment horizontal="left" vertical="center" wrapText="1" indent="1"/>
    </xf>
    <xf numFmtId="0" fontId="19" fillId="5" borderId="16" xfId="3" applyNumberFormat="1" applyFont="1" applyFill="1" applyBorder="1" applyAlignment="1" applyProtection="1">
      <alignment horizontal="left" vertical="center" wrapText="1" indent="1"/>
    </xf>
    <xf numFmtId="0" fontId="19" fillId="5" borderId="11" xfId="3" applyNumberFormat="1" applyFont="1" applyFill="1" applyBorder="1" applyAlignment="1" applyProtection="1">
      <alignment horizontal="left" vertical="center" wrapText="1" indent="1"/>
    </xf>
    <xf numFmtId="0" fontId="19" fillId="5" borderId="9" xfId="3" applyNumberFormat="1" applyFont="1" applyFill="1" applyBorder="1" applyAlignment="1" applyProtection="1">
      <alignment horizontal="left" vertical="center" wrapText="1" indent="1"/>
    </xf>
    <xf numFmtId="0" fontId="18" fillId="6" borderId="12" xfId="3" applyNumberFormat="1" applyFont="1" applyFill="1" applyBorder="1" applyAlignment="1" applyProtection="1">
      <alignment horizontal="center" vertical="center" wrapText="1"/>
    </xf>
    <xf numFmtId="0" fontId="19" fillId="5" borderId="6" xfId="3" applyNumberFormat="1" applyFont="1" applyFill="1" applyBorder="1" applyAlignment="1" applyProtection="1">
      <alignment horizontal="left" vertical="center" wrapText="1" indent="1"/>
    </xf>
    <xf numFmtId="0" fontId="19" fillId="5" borderId="0" xfId="3" applyNumberFormat="1" applyFont="1" applyFill="1" applyBorder="1" applyAlignment="1" applyProtection="1">
      <alignment horizontal="left" vertical="center" wrapText="1" indent="1"/>
    </xf>
    <xf numFmtId="0" fontId="19" fillId="5" borderId="8" xfId="3" applyNumberFormat="1" applyFont="1" applyFill="1" applyBorder="1" applyAlignment="1" applyProtection="1">
      <alignment horizontal="left" vertical="center" wrapText="1" indent="1"/>
    </xf>
    <xf numFmtId="0" fontId="18" fillId="6" borderId="1" xfId="3" applyNumberFormat="1" applyFont="1" applyFill="1" applyBorder="1" applyAlignment="1" applyProtection="1">
      <alignment horizontal="center" vertical="center" wrapText="1"/>
    </xf>
    <xf numFmtId="0" fontId="18" fillId="6" borderId="12" xfId="3" applyNumberFormat="1" applyFont="1" applyFill="1" applyBorder="1" applyAlignment="1" applyProtection="1">
      <alignment horizontal="center" vertical="center"/>
    </xf>
    <xf numFmtId="0" fontId="18" fillId="6" borderId="6" xfId="3" applyNumberFormat="1" applyFont="1" applyFill="1" applyBorder="1" applyAlignment="1" applyProtection="1">
      <alignment horizontal="center" vertical="center"/>
    </xf>
    <xf numFmtId="0" fontId="18" fillId="6" borderId="7" xfId="3" applyNumberFormat="1" applyFont="1" applyFill="1" applyBorder="1" applyAlignment="1" applyProtection="1">
      <alignment horizontal="center" vertical="center"/>
    </xf>
    <xf numFmtId="0" fontId="18" fillId="6" borderId="6" xfId="3" applyNumberFormat="1" applyFont="1" applyFill="1" applyBorder="1" applyAlignment="1" applyProtection="1">
      <alignment horizontal="center" vertical="center" wrapText="1"/>
    </xf>
    <xf numFmtId="0" fontId="18" fillId="6" borderId="7" xfId="3" applyNumberFormat="1" applyFont="1" applyFill="1" applyBorder="1" applyAlignment="1" applyProtection="1">
      <alignment horizontal="center" vertical="center" wrapText="1"/>
    </xf>
    <xf numFmtId="0" fontId="18" fillId="6" borderId="0" xfId="3" applyNumberFormat="1" applyFont="1" applyFill="1" applyBorder="1" applyAlignment="1" applyProtection="1">
      <alignment horizontal="center" vertical="center" wrapText="1"/>
    </xf>
    <xf numFmtId="0" fontId="18" fillId="6" borderId="16" xfId="3" applyNumberFormat="1" applyFont="1" applyFill="1" applyBorder="1" applyAlignment="1" applyProtection="1">
      <alignment horizontal="center" vertical="center" wrapText="1"/>
    </xf>
    <xf numFmtId="0" fontId="18" fillId="6" borderId="30" xfId="3" applyNumberFormat="1" applyFont="1" applyFill="1" applyBorder="1" applyAlignment="1" applyProtection="1">
      <alignment horizontal="center" vertical="center" wrapText="1"/>
    </xf>
    <xf numFmtId="0" fontId="18" fillId="6" borderId="31" xfId="3" applyNumberFormat="1" applyFont="1" applyFill="1" applyBorder="1" applyAlignment="1" applyProtection="1">
      <alignment horizontal="center" vertical="center" wrapText="1"/>
    </xf>
    <xf numFmtId="0" fontId="18" fillId="6" borderId="2" xfId="3" applyNumberFormat="1" applyFont="1" applyFill="1" applyBorder="1" applyAlignment="1" applyProtection="1">
      <alignment horizontal="center" vertical="center" wrapText="1"/>
    </xf>
    <xf numFmtId="0" fontId="18" fillId="6" borderId="13" xfId="3" applyNumberFormat="1" applyFont="1" applyFill="1" applyBorder="1" applyAlignment="1" applyProtection="1">
      <alignment horizontal="center" vertical="center" wrapText="1"/>
    </xf>
    <xf numFmtId="0" fontId="18" fillId="6" borderId="17" xfId="3" applyNumberFormat="1" applyFont="1" applyFill="1" applyBorder="1" applyAlignment="1" applyProtection="1">
      <alignment horizontal="center" vertical="center" wrapText="1"/>
    </xf>
    <xf numFmtId="0" fontId="18" fillId="6" borderId="14" xfId="3" applyNumberFormat="1" applyFont="1" applyFill="1" applyBorder="1" applyAlignment="1" applyProtection="1">
      <alignment horizontal="center" vertical="center" wrapText="1"/>
    </xf>
    <xf numFmtId="0" fontId="18" fillId="6" borderId="15" xfId="3" applyNumberFormat="1" applyFont="1" applyFill="1" applyBorder="1" applyAlignment="1" applyProtection="1">
      <alignment horizontal="center" vertical="center" wrapText="1"/>
    </xf>
    <xf numFmtId="0" fontId="17" fillId="5" borderId="4" xfId="0" applyFont="1" applyFill="1" applyBorder="1" applyAlignment="1">
      <alignment horizontal="left" vertical="center" wrapText="1" indent="1"/>
    </xf>
    <xf numFmtId="0" fontId="17" fillId="5" borderId="5" xfId="0" applyFont="1" applyFill="1" applyBorder="1" applyAlignment="1">
      <alignment horizontal="left" vertical="center" wrapText="1" indent="1"/>
    </xf>
    <xf numFmtId="0" fontId="17" fillId="5" borderId="3" xfId="0" applyFont="1" applyFill="1" applyBorder="1" applyAlignment="1">
      <alignment horizontal="left" vertical="center" wrapText="1" indent="1"/>
    </xf>
    <xf numFmtId="0" fontId="19" fillId="5" borderId="4" xfId="0" applyFont="1" applyFill="1" applyBorder="1" applyAlignment="1">
      <alignment horizontal="left" vertical="center" wrapText="1" indent="1"/>
    </xf>
    <xf numFmtId="0" fontId="19" fillId="5" borderId="5" xfId="0" applyFont="1" applyFill="1" applyBorder="1" applyAlignment="1">
      <alignment horizontal="left" vertical="center" wrapText="1" indent="1"/>
    </xf>
    <xf numFmtId="0" fontId="19" fillId="5" borderId="3" xfId="0" applyFont="1" applyFill="1" applyBorder="1" applyAlignment="1">
      <alignment horizontal="left" vertical="center" wrapText="1" indent="1"/>
    </xf>
    <xf numFmtId="170" fontId="49" fillId="0" borderId="62" xfId="0" applyNumberFormat="1" applyFont="1" applyBorder="1" applyAlignment="1">
      <alignment horizontal="center" vertical="center" wrapText="1"/>
    </xf>
    <xf numFmtId="170" fontId="49" fillId="0" borderId="63" xfId="0" applyNumberFormat="1" applyFont="1" applyBorder="1" applyAlignment="1">
      <alignment horizontal="center" vertical="center" wrapText="1"/>
    </xf>
    <xf numFmtId="0" fontId="49" fillId="0" borderId="62" xfId="0" applyFont="1" applyBorder="1" applyAlignment="1">
      <alignment horizontal="center" vertical="center" wrapText="1"/>
    </xf>
    <xf numFmtId="0" fontId="49" fillId="0" borderId="63" xfId="0" applyFont="1" applyBorder="1" applyAlignment="1">
      <alignment horizontal="center" vertical="center" wrapText="1"/>
    </xf>
    <xf numFmtId="0" fontId="51" fillId="0" borderId="64" xfId="104" applyFont="1" applyBorder="1" applyProtection="1">
      <protection locked="0"/>
    </xf>
    <xf numFmtId="0" fontId="51" fillId="0" borderId="65" xfId="104" applyFont="1" applyBorder="1" applyProtection="1">
      <protection locked="0"/>
    </xf>
    <xf numFmtId="0" fontId="44" fillId="31" borderId="20" xfId="104" applyFont="1" applyFill="1" applyBorder="1" applyAlignment="1" applyProtection="1">
      <alignment vertical="center"/>
      <protection locked="0"/>
    </xf>
    <xf numFmtId="0" fontId="44" fillId="31" borderId="56" xfId="104" applyFont="1" applyFill="1" applyBorder="1" applyAlignment="1" applyProtection="1">
      <alignment horizontal="right" vertical="center"/>
    </xf>
    <xf numFmtId="173" fontId="44" fillId="31" borderId="53" xfId="104" applyNumberFormat="1" applyFont="1" applyFill="1" applyBorder="1" applyAlignment="1" applyProtection="1">
      <alignment horizontal="left" vertical="center"/>
    </xf>
    <xf numFmtId="0" fontId="49" fillId="31" borderId="53" xfId="104" applyFont="1" applyFill="1" applyBorder="1" applyAlignment="1" applyProtection="1">
      <alignment horizontal="center" vertical="center"/>
    </xf>
    <xf numFmtId="172" fontId="49" fillId="31" borderId="53" xfId="104" applyNumberFormat="1" applyFont="1" applyFill="1" applyBorder="1" applyAlignment="1" applyProtection="1">
      <alignment horizontal="center" vertical="center"/>
    </xf>
    <xf numFmtId="172" fontId="49" fillId="31" borderId="53" xfId="104" applyNumberFormat="1" applyFont="1" applyFill="1" applyBorder="1" applyAlignment="1" applyProtection="1">
      <alignment horizontal="center" vertical="center"/>
      <protection locked="0"/>
    </xf>
    <xf numFmtId="172" fontId="49" fillId="31" borderId="65" xfId="104" applyNumberFormat="1" applyFont="1" applyFill="1" applyBorder="1" applyAlignment="1" applyProtection="1">
      <alignment horizontal="center" vertical="center"/>
      <protection locked="0"/>
    </xf>
    <xf numFmtId="44" fontId="49" fillId="32" borderId="48" xfId="4" applyNumberFormat="1" applyFont="1" applyFill="1" applyBorder="1" applyAlignment="1" applyProtection="1">
      <alignment horizontal="center" vertical="center" wrapText="1"/>
      <protection locked="0"/>
    </xf>
    <xf numFmtId="44" fontId="51" fillId="32" borderId="33" xfId="4" applyNumberFormat="1" applyFont="1" applyFill="1" applyBorder="1" applyAlignment="1" applyProtection="1">
      <alignment horizontal="center" vertical="center"/>
      <protection locked="0"/>
    </xf>
    <xf numFmtId="180" fontId="0" fillId="0" borderId="0" xfId="0" applyNumberFormat="1" applyFont="1" applyAlignment="1" applyProtection="1"/>
    <xf numFmtId="10" fontId="51" fillId="0" borderId="33" xfId="0" applyNumberFormat="1" applyFont="1" applyBorder="1" applyProtection="1"/>
    <xf numFmtId="44" fontId="49" fillId="0" borderId="0" xfId="104" applyNumberFormat="1" applyFont="1" applyAlignment="1" applyProtection="1">
      <alignment horizontal="center" vertical="center"/>
    </xf>
    <xf numFmtId="202" fontId="49" fillId="0" borderId="0" xfId="104" applyNumberFormat="1" applyFont="1" applyAlignment="1" applyProtection="1">
      <alignment horizontal="center" vertical="center"/>
    </xf>
    <xf numFmtId="10" fontId="49" fillId="0" borderId="49" xfId="0" applyNumberFormat="1" applyFont="1" applyBorder="1" applyAlignment="1">
      <alignment horizontal="center" vertical="center" wrapText="1"/>
    </xf>
    <xf numFmtId="10" fontId="49" fillId="0" borderId="63" xfId="0" applyNumberFormat="1" applyFont="1" applyBorder="1" applyAlignment="1">
      <alignment horizontal="center" vertical="center" wrapText="1"/>
    </xf>
    <xf numFmtId="10" fontId="49" fillId="0" borderId="62" xfId="0" applyNumberFormat="1" applyFont="1" applyBorder="1" applyAlignment="1">
      <alignment horizontal="center" vertical="center" wrapText="1"/>
    </xf>
    <xf numFmtId="44" fontId="0" fillId="0" borderId="0" xfId="0" applyNumberFormat="1" applyFont="1" applyAlignment="1" applyProtection="1"/>
    <xf numFmtId="44" fontId="48" fillId="0" borderId="0" xfId="104" applyNumberFormat="1" applyFont="1" applyAlignment="1" applyProtection="1"/>
  </cellXfs>
  <cellStyles count="105">
    <cellStyle name="20% - Accent1" xfId="13"/>
    <cellStyle name="20% - Accent2" xfId="14"/>
    <cellStyle name="20% - Accent3" xfId="15"/>
    <cellStyle name="20% - Accent4" xfId="16"/>
    <cellStyle name="20% - Accent5" xfId="17"/>
    <cellStyle name="20% - Accent6" xfId="18"/>
    <cellStyle name="20% - Ênfase1" xfId="10" builtinId="30"/>
    <cellStyle name="20% - Ênfase1 2" xfId="19"/>
    <cellStyle name="20% - Ênfase2 2" xfId="20"/>
    <cellStyle name="20% - Ênfase3 2" xfId="21"/>
    <cellStyle name="20% - Ênfase4 2" xfId="22"/>
    <cellStyle name="20% - Ênfase5 2" xfId="23"/>
    <cellStyle name="20% - Ênfase6 2" xfId="24"/>
    <cellStyle name="40% - Accent1" xfId="25"/>
    <cellStyle name="40% - Accent2" xfId="26"/>
    <cellStyle name="40% - Accent3" xfId="27"/>
    <cellStyle name="40% - Accent4" xfId="28"/>
    <cellStyle name="40% - Accent5" xfId="29"/>
    <cellStyle name="40% - Accent6" xfId="30"/>
    <cellStyle name="40% - Ênfase1 2" xfId="31"/>
    <cellStyle name="40% - Ênfase2 2" xfId="32"/>
    <cellStyle name="40% - Ênfase3 2" xfId="33"/>
    <cellStyle name="40% - Ênfase4 2" xfId="34"/>
    <cellStyle name="40% - Ênfase5 2" xfId="35"/>
    <cellStyle name="40% - Ênfase6 2" xfId="36"/>
    <cellStyle name="60% - Accent1" xfId="37"/>
    <cellStyle name="60% - Accent2" xfId="38"/>
    <cellStyle name="60% - Accent3" xfId="39"/>
    <cellStyle name="60% - Accent4" xfId="40"/>
    <cellStyle name="60% - Accent5" xfId="41"/>
    <cellStyle name="60% - Accent6" xfId="42"/>
    <cellStyle name="60% - Ênfase1" xfId="1" builtinId="32"/>
    <cellStyle name="60% - Ênfase1 2" xfId="43"/>
    <cellStyle name="60% - Ênfase2 2" xfId="44"/>
    <cellStyle name="60% - Ênfase3" xfId="2" builtinId="40"/>
    <cellStyle name="60% - Ênfase3 2" xfId="45"/>
    <cellStyle name="60% - Ênfase4 2" xfId="46"/>
    <cellStyle name="60% - Ênfase5 2" xfId="47"/>
    <cellStyle name="60% - Ênfase6 2" xfId="48"/>
    <cellStyle name="Accent1" xfId="49"/>
    <cellStyle name="Accent2" xfId="50"/>
    <cellStyle name="Accent3" xfId="51"/>
    <cellStyle name="Accent4" xfId="52"/>
    <cellStyle name="Accent5" xfId="53"/>
    <cellStyle name="Accent6" xfId="54"/>
    <cellStyle name="Bad" xfId="55"/>
    <cellStyle name="Bom 2" xfId="56"/>
    <cellStyle name="Calculation" xfId="57"/>
    <cellStyle name="Cálculo 2" xfId="58"/>
    <cellStyle name="Célula de Verificação 2" xfId="59"/>
    <cellStyle name="Célula Vinculada 2" xfId="60"/>
    <cellStyle name="Check Cell" xfId="61"/>
    <cellStyle name="Ênfase1" xfId="3" builtinId="29"/>
    <cellStyle name="Ênfase1 2" xfId="62"/>
    <cellStyle name="Ênfase2 2" xfId="63"/>
    <cellStyle name="Ênfase3 2" xfId="64"/>
    <cellStyle name="Ênfase4 2" xfId="65"/>
    <cellStyle name="Ênfase5 2" xfId="66"/>
    <cellStyle name="Ênfase6 2" xfId="67"/>
    <cellStyle name="Entrada 2" xfId="68"/>
    <cellStyle name="Explanatory Text" xfId="69"/>
    <cellStyle name="Good" xfId="70"/>
    <cellStyle name="Heading 1" xfId="71"/>
    <cellStyle name="Heading 2" xfId="72"/>
    <cellStyle name="Heading 3" xfId="73"/>
    <cellStyle name="Heading 4" xfId="74"/>
    <cellStyle name="Hiperlink" xfId="11" builtinId="8"/>
    <cellStyle name="Hiperlink 2" xfId="97"/>
    <cellStyle name="Input" xfId="75"/>
    <cellStyle name="Linked Cell" xfId="76"/>
    <cellStyle name="Moeda" xfId="4" builtinId="4"/>
    <cellStyle name="Moeda 2" xfId="5"/>
    <cellStyle name="Moeda 2 2" xfId="96"/>
    <cellStyle name="Moeda 2 2 2" xfId="103"/>
    <cellStyle name="Moeda 2 3" xfId="101"/>
    <cellStyle name="Moeda 3" xfId="99"/>
    <cellStyle name="Moeda 4" xfId="100"/>
    <cellStyle name="Neutral" xfId="77"/>
    <cellStyle name="Normal" xfId="0" builtinId="0"/>
    <cellStyle name="Normal 2" xfId="6"/>
    <cellStyle name="Normal 2 2" xfId="78"/>
    <cellStyle name="Normal 2 3" xfId="94"/>
    <cellStyle name="Normal 3" xfId="7"/>
    <cellStyle name="Normal 4" xfId="12"/>
    <cellStyle name="Normal 5" xfId="93"/>
    <cellStyle name="Normal 6" xfId="104"/>
    <cellStyle name="Nota 2" xfId="79"/>
    <cellStyle name="Note" xfId="80"/>
    <cellStyle name="Output" xfId="81"/>
    <cellStyle name="Porcentagem" xfId="8" builtinId="5"/>
    <cellStyle name="Porcentagem 2" xfId="95"/>
    <cellStyle name="Porcentagem 3" xfId="98"/>
    <cellStyle name="Saída 2" xfId="82"/>
    <cellStyle name="Texto de Aviso 2" xfId="83"/>
    <cellStyle name="Texto Explicativo 2" xfId="84"/>
    <cellStyle name="Title" xfId="85"/>
    <cellStyle name="Título 1 2" xfId="87"/>
    <cellStyle name="Título 2 2" xfId="88"/>
    <cellStyle name="Título 3 2" xfId="89"/>
    <cellStyle name="Título 4 2" xfId="90"/>
    <cellStyle name="Título 5" xfId="86"/>
    <cellStyle name="Total 2" xfId="91"/>
    <cellStyle name="Vírgula 2" xfId="9"/>
    <cellStyle name="Vírgula 2 2" xfId="102"/>
    <cellStyle name="Warning Text" xfId="92"/>
  </cellStyles>
  <dxfs count="30">
    <dxf>
      <fill>
        <patternFill patternType="solid">
          <fgColor rgb="FFC6D9F0"/>
          <bgColor rgb="FFC6D9F0"/>
        </patternFill>
      </fill>
    </dxf>
    <dxf>
      <fill>
        <patternFill patternType="solid">
          <fgColor rgb="FFC6D9F0"/>
          <bgColor rgb="FFC6D9F0"/>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ill>
    </dxf>
    <dxf>
      <font>
        <color theme="0"/>
      </font>
      <fill>
        <patternFill patternType="none"/>
      </fill>
    </dxf>
    <dxf>
      <font>
        <color theme="0"/>
      </font>
      <fill>
        <patternFill patternType="none"/>
      </fill>
    </dxf>
    <dxf>
      <fill>
        <patternFill patternType="solid">
          <fgColor rgb="FFC6D9F0"/>
          <bgColor rgb="FFC6D9F0"/>
        </patternFill>
      </fill>
    </dxf>
    <dxf>
      <fill>
        <patternFill patternType="solid">
          <fgColor rgb="FFC6D9F0"/>
          <bgColor rgb="FFC6D9F0"/>
        </patternFill>
      </fill>
    </dxf>
    <dxf>
      <font>
        <color rgb="FFFFFF00"/>
      </font>
      <fill>
        <patternFill patternType="solid">
          <fgColor rgb="FFFF0000"/>
          <bgColor rgb="FFFF0000"/>
        </patternFill>
      </fill>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ill>
        <patternFill>
          <bgColor rgb="FFFFC000"/>
        </patternFill>
      </fill>
    </dxf>
    <dxf>
      <font>
        <b/>
        <i val="0"/>
        <color auto="1"/>
      </font>
      <fill>
        <patternFill patternType="solid">
          <bgColor theme="0" tint="-0.14996795556505021"/>
        </patternFill>
      </fill>
    </dxf>
    <dxf>
      <fill>
        <patternFill>
          <bgColor rgb="FFFFC000"/>
        </patternFill>
      </fill>
    </dxf>
    <dxf>
      <font>
        <color theme="0"/>
      </font>
      <fill>
        <patternFill>
          <bgColor theme="1" tint="0.499984740745262"/>
        </patternFill>
      </fill>
    </dxf>
    <dxf>
      <fill>
        <patternFill>
          <bgColor rgb="FFFFC000"/>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s>
  <tableStyles count="0" defaultTableStyle="TableStyleMedium2" defaultPivotStyle="PivotStyleMedium9"/>
  <colors>
    <mruColors>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B7" lockText="1" noThreeD="1"/>
</file>

<file path=xl/ctrlProps/ctrlProp2.xml><?xml version="1.0" encoding="utf-8"?>
<formControlPr xmlns="http://schemas.microsoft.com/office/spreadsheetml/2009/9/main" objectType="CheckBox" fmlaLink="B8"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s://www.ibge.gov.br/estatisticas/economicas/precos-e-custos/9256-indice-nacional-de-precos-ao-consumidor-amplo.html?=&amp;t=downloads" TargetMode="External"/></Relationships>
</file>

<file path=xl/drawings/drawing1.xml><?xml version="1.0" encoding="utf-8"?>
<xdr:wsDr xmlns:xdr="http://schemas.openxmlformats.org/drawingml/2006/spreadsheetDrawing" xmlns:a="http://schemas.openxmlformats.org/drawingml/2006/main">
  <xdr:twoCellAnchor>
    <xdr:from>
      <xdr:col>12</xdr:col>
      <xdr:colOff>9525</xdr:colOff>
      <xdr:row>1</xdr:row>
      <xdr:rowOff>19051</xdr:rowOff>
    </xdr:from>
    <xdr:to>
      <xdr:col>18</xdr:col>
      <xdr:colOff>600074</xdr:colOff>
      <xdr:row>10</xdr:row>
      <xdr:rowOff>1</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1249025" y="209551"/>
          <a:ext cx="4248149"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constante no despacho da EPC-DLC , </a:t>
          </a:r>
          <a:r>
            <a:rPr lang="pt-BR" sz="1100" baseline="0">
              <a:solidFill>
                <a:srgbClr val="FF0000"/>
              </a:solidFill>
              <a:effectLst/>
              <a:latin typeface="+mn-lt"/>
              <a:ea typeface="+mn-ea"/>
              <a:cs typeface="+mn-cs"/>
            </a:rPr>
            <a:t>mantendo o cabeçalho</a:t>
          </a:r>
          <a:r>
            <a:rPr lang="pt-BR" sz="1100">
              <a:solidFill>
                <a:srgbClr val="FF0000"/>
              </a:solidFill>
              <a:effectLst/>
              <a:latin typeface="+mn-lt"/>
              <a:ea typeface="+mn-ea"/>
              <a:cs typeface="+mn-cs"/>
            </a:rPr>
            <a:t> desta planilha,</a:t>
          </a:r>
          <a:r>
            <a:rPr lang="pt-BR" sz="1100" baseline="0">
              <a:solidFill>
                <a:srgbClr val="FF0000"/>
              </a:solidFill>
              <a:effectLst/>
              <a:latin typeface="+mn-lt"/>
              <a:ea typeface="+mn-ea"/>
              <a:cs typeface="+mn-cs"/>
            </a:rPr>
            <a:t> </a:t>
          </a:r>
          <a:r>
            <a:rPr lang="pt-BR" sz="1100">
              <a:solidFill>
                <a:srgbClr val="FF0000"/>
              </a:solidFill>
            </a:rPr>
            <a:t>e colar na célula A2. Para colar, usar a opção "Fazer correspondência com a formatação de destino".</a:t>
          </a:r>
        </a:p>
        <a:p>
          <a:endParaRPr lang="pt-BR" sz="1100">
            <a:solidFill>
              <a:srgbClr val="FF0000"/>
            </a:solidFill>
          </a:endParaRPr>
        </a:p>
        <a:p>
          <a:r>
            <a:rPr lang="pt-BR" sz="1100">
              <a:solidFill>
                <a:srgbClr val="FF0000"/>
              </a:solidFill>
            </a:rPr>
            <a:t>***Ordenar os itens em ordem numérica, de modo que fiquem com a mesma ordem constante no "Anexo quadro resumo de itens", o qual será utilizado no edital. Para isso, selecione "as linhas" com conteúdo e clique em "Classificar e filtrar" e selecione a primeira opção que é " Classificar do menor para o maior".</a:t>
          </a:r>
        </a:p>
        <a:p>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342900</xdr:colOff>
      <xdr:row>0</xdr:row>
      <xdr:rowOff>85725</xdr:rowOff>
    </xdr:from>
    <xdr:to>
      <xdr:col>18</xdr:col>
      <xdr:colOff>247650</xdr:colOff>
      <xdr:row>9</xdr:row>
      <xdr:rowOff>66675</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7048500" y="85725"/>
          <a:ext cx="4171950"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completa,</a:t>
          </a:r>
          <a:r>
            <a:rPr lang="pt-BR" sz="1100" baseline="0">
              <a:solidFill>
                <a:srgbClr val="FF0000"/>
              </a:solidFill>
            </a:rPr>
            <a:t> mantendo o cabeçalho</a:t>
          </a:r>
          <a:r>
            <a:rPr lang="pt-BR" sz="1100">
              <a:solidFill>
                <a:srgbClr val="FF0000"/>
              </a:solidFill>
            </a:rPr>
            <a:t> desta planilha, constante no "Anexo quadro resumo de itens" e colar na célula A2. Para colar, usar a opção "Fazer correspondência com a formatação de destino".</a:t>
          </a:r>
        </a:p>
        <a:p>
          <a:endParaRPr lang="pt-BR" sz="1100">
            <a:solidFill>
              <a:srgbClr val="FF0000"/>
            </a:solidFill>
          </a:endParaRPr>
        </a:p>
        <a:p>
          <a:r>
            <a:rPr lang="pt-BR" sz="1100">
              <a:solidFill>
                <a:srgbClr val="FF0000"/>
              </a:solidFill>
            </a:rPr>
            <a:t>OBS: QUANDO HOUVER CÉLULAS MESCLADAS NA PLANILHA DO  "Anexo quadro resumo de itens" O PREENCHIMENTO AUTOMÁTICO DO EDITAL FICARÁ COMPROMETIDO E DEVE SER FEITO MANUALMENTE.</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85725</xdr:colOff>
      <xdr:row>0</xdr:row>
      <xdr:rowOff>114300</xdr:rowOff>
    </xdr:from>
    <xdr:to>
      <xdr:col>6</xdr:col>
      <xdr:colOff>933450</xdr:colOff>
      <xdr:row>2</xdr:row>
      <xdr:rowOff>57150</xdr:rowOff>
    </xdr:to>
    <xdr:sp macro="" textlink="">
      <xdr:nvSpPr>
        <xdr:cNvPr id="4" name="Retângulo 3">
          <a:extLst>
            <a:ext uri="{FF2B5EF4-FFF2-40B4-BE49-F238E27FC236}">
              <a16:creationId xmlns:a16="http://schemas.microsoft.com/office/drawing/2014/main" xmlns="" id="{00000000-0008-0000-0200-000004000000}"/>
            </a:ext>
          </a:extLst>
        </xdr:cNvPr>
        <xdr:cNvSpPr/>
      </xdr:nvSpPr>
      <xdr:spPr>
        <a:xfrm>
          <a:off x="600075" y="114300"/>
          <a:ext cx="847725" cy="8096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231530</xdr:colOff>
      <xdr:row>1</xdr:row>
      <xdr:rowOff>117739</xdr:rowOff>
    </xdr:from>
    <xdr:to>
      <xdr:col>6</xdr:col>
      <xdr:colOff>804604</xdr:colOff>
      <xdr:row>1</xdr:row>
      <xdr:rowOff>629847</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745880" y="260614"/>
          <a:ext cx="573074" cy="5121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38100</xdr:colOff>
          <xdr:row>5</xdr:row>
          <xdr:rowOff>161925</xdr:rowOff>
        </xdr:from>
        <xdr:to>
          <xdr:col>17</xdr:col>
          <xdr:colOff>590550</xdr:colOff>
          <xdr:row>7</xdr:row>
          <xdr:rowOff>19050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xdr:row>
          <xdr:rowOff>161925</xdr:rowOff>
        </xdr:from>
        <xdr:to>
          <xdr:col>17</xdr:col>
          <xdr:colOff>590550</xdr:colOff>
          <xdr:row>8</xdr:row>
          <xdr:rowOff>19050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219075</xdr:colOff>
      <xdr:row>1</xdr:row>
      <xdr:rowOff>123825</xdr:rowOff>
    </xdr:from>
    <xdr:to>
      <xdr:col>6</xdr:col>
      <xdr:colOff>344474</xdr:colOff>
      <xdr:row>4</xdr:row>
      <xdr:rowOff>35858</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381000" y="314325"/>
          <a:ext cx="573074" cy="512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437029</xdr:colOff>
      <xdr:row>1</xdr:row>
      <xdr:rowOff>280147</xdr:rowOff>
    </xdr:from>
    <xdr:to>
      <xdr:col>2</xdr:col>
      <xdr:colOff>438603</xdr:colOff>
      <xdr:row>2</xdr:row>
      <xdr:rowOff>86284</xdr:rowOff>
    </xdr:to>
    <xdr:pic>
      <xdr:nvPicPr>
        <xdr:cNvPr id="4" name="Imagem 3">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400735" y="470647"/>
          <a:ext cx="573074" cy="512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361950</xdr:colOff>
      <xdr:row>0</xdr:row>
      <xdr:rowOff>123825</xdr:rowOff>
    </xdr:from>
    <xdr:to>
      <xdr:col>2</xdr:col>
      <xdr:colOff>5181600</xdr:colOff>
      <xdr:row>12</xdr:row>
      <xdr:rowOff>123826</xdr:rowOff>
    </xdr:to>
    <xdr:sp macro="" textlink="">
      <xdr:nvSpPr>
        <xdr:cNvPr id="2" name="CaixaDeTexto 1">
          <a:hlinkClick xmlns:r="http://schemas.openxmlformats.org/officeDocument/2006/relationships" r:id="rId1"/>
        </xdr:cNvPr>
        <xdr:cNvSpPr txBox="1"/>
      </xdr:nvSpPr>
      <xdr:spPr>
        <a:xfrm>
          <a:off x="2657475" y="123825"/>
          <a:ext cx="4819650" cy="1971676"/>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t>Passo a passo para atualizar  o IPCA, siga: </a:t>
          </a:r>
        </a:p>
        <a:p>
          <a:r>
            <a:rPr lang="pt-BR" sz="1100"/>
            <a:t>1. Acessar o endereço: https://www.ibge.gov.br/estatisticas/economicas/precos-e-custos/9256-indice-nacional-de-precos-ao-consumidor-amplo.html?=&amp;t=downloads</a:t>
          </a:r>
        </a:p>
        <a:p>
          <a:r>
            <a:rPr lang="pt-BR" sz="1100"/>
            <a:t>2. Abrir a pasta IPCA &gt; Série_historica &gt; ipca_SerieHist.zip</a:t>
          </a:r>
        </a:p>
        <a:p>
          <a:r>
            <a:rPr lang="pt-BR" sz="1100"/>
            <a:t>3. Baixar e descompactar o arquivo ZIP</a:t>
          </a:r>
        </a:p>
        <a:p>
          <a:r>
            <a:rPr lang="pt-BR" sz="1100"/>
            <a:t>4. No arquivo .xls, copiar os novos índices disponíveis na coluna "NÚMERO ÍNDICE"</a:t>
          </a:r>
        </a:p>
        <a:p>
          <a:r>
            <a:rPr lang="pt-BR" sz="1100"/>
            <a:t>5. Usar a ferramenta "colar valor" para inserir na tabela abaixo (Coluna B)</a:t>
          </a:r>
        </a:p>
        <a:p>
          <a:r>
            <a:rPr lang="pt-BR" sz="1100"/>
            <a:t>6. Digitar ou arrastar os rótulos dos meses acrescentados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AN~1.MAC\AppData\Local\Temp\MicrosoftEdgeDownloads\f5bedecb-9fd8-4732-ae52-7b3c10999249\Modelo%20Cronograma%2018%20me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K9"/>
  <sheetViews>
    <sheetView workbookViewId="0"/>
  </sheetViews>
  <sheetFormatPr defaultColWidth="9.140625" defaultRowHeight="15" x14ac:dyDescent="0.25"/>
  <cols>
    <col min="1" max="1" width="7.140625" style="18" customWidth="1"/>
    <col min="2" max="2" width="8.140625" style="18" bestFit="1" customWidth="1"/>
    <col min="3" max="3" width="11" style="18" bestFit="1" customWidth="1"/>
    <col min="4" max="4" width="9.140625" style="18" bestFit="1" customWidth="1"/>
    <col min="5" max="5" width="12.5703125" style="18" bestFit="1" customWidth="1"/>
    <col min="6" max="6" width="10" style="18" bestFit="1" customWidth="1"/>
    <col min="7" max="7" width="15.7109375" style="18" bestFit="1" customWidth="1"/>
    <col min="8" max="8" width="10.28515625" style="18" bestFit="1" customWidth="1"/>
    <col min="9" max="9" width="15.85546875" style="18" bestFit="1" customWidth="1"/>
    <col min="10" max="10" width="32.42578125" style="18" bestFit="1" customWidth="1"/>
    <col min="11" max="16384" width="9.140625" style="18"/>
  </cols>
  <sheetData>
    <row r="1" spans="1:11" x14ac:dyDescent="0.25">
      <c r="A1" t="s">
        <v>401</v>
      </c>
      <c r="B1" t="s">
        <v>0</v>
      </c>
      <c r="C1" t="s">
        <v>1</v>
      </c>
      <c r="D1" t="s">
        <v>2</v>
      </c>
      <c r="E1" t="s">
        <v>3</v>
      </c>
      <c r="F1" t="s">
        <v>4</v>
      </c>
      <c r="G1" t="s">
        <v>5</v>
      </c>
      <c r="H1" t="s">
        <v>6</v>
      </c>
      <c r="I1" t="s">
        <v>7</v>
      </c>
      <c r="J1" t="s">
        <v>8</v>
      </c>
      <c r="K1" t="s">
        <v>20</v>
      </c>
    </row>
    <row r="9" spans="1:11" x14ac:dyDescent="0.25">
      <c r="J9" s="52"/>
    </row>
  </sheetData>
  <sheetProtection algorithmName="SHA-512" hashValue="pLDR2CouF/wkr+HwSlbt9m5iU8sfg7NfohCOF6jLQuaJyhLEon/Dr0mG78c0KlJYxsOAcdxYSByF03eWOpujEQ==" saltValue="10ZO7r1rca0s24bB7BOsXA==" spinCount="100000" sheet="1" objects="1" scenarios="1"/>
  <phoneticPr fontId="4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G60"/>
  <sheetViews>
    <sheetView workbookViewId="0">
      <selection activeCell="C2" sqref="C2:C13"/>
    </sheetView>
  </sheetViews>
  <sheetFormatPr defaultColWidth="9.140625" defaultRowHeight="15" x14ac:dyDescent="0.25"/>
  <cols>
    <col min="1" max="1" width="5.140625" style="18" bestFit="1" customWidth="1"/>
    <col min="2" max="2" width="9.42578125" style="18" bestFit="1" customWidth="1"/>
    <col min="3" max="3" width="23.7109375" style="18" bestFit="1" customWidth="1"/>
    <col min="4" max="4" width="8.42578125" style="18" bestFit="1" customWidth="1"/>
    <col min="5" max="5" width="7" style="18" bestFit="1" customWidth="1"/>
    <col min="6" max="6" width="14.5703125" style="18" bestFit="1" customWidth="1"/>
    <col min="7" max="7" width="14.7109375" style="18" bestFit="1" customWidth="1"/>
    <col min="8" max="16384" width="9.140625" style="18"/>
  </cols>
  <sheetData>
    <row r="1" spans="1:7" x14ac:dyDescent="0.25">
      <c r="A1" t="s">
        <v>30</v>
      </c>
      <c r="B1" t="s">
        <v>31</v>
      </c>
      <c r="C1" t="s">
        <v>32</v>
      </c>
      <c r="D1" t="s">
        <v>33</v>
      </c>
      <c r="E1" t="s">
        <v>34</v>
      </c>
      <c r="F1" t="s">
        <v>35</v>
      </c>
      <c r="G1" t="s">
        <v>36</v>
      </c>
    </row>
    <row r="2" spans="1:7" x14ac:dyDescent="0.25">
      <c r="E2" s="60"/>
    </row>
    <row r="3" spans="1:7" x14ac:dyDescent="0.25">
      <c r="E3" s="60"/>
    </row>
    <row r="4" spans="1:7" x14ac:dyDescent="0.25">
      <c r="E4" s="60"/>
    </row>
    <row r="5" spans="1:7" x14ac:dyDescent="0.25">
      <c r="E5" s="60"/>
    </row>
    <row r="6" spans="1:7" x14ac:dyDescent="0.25">
      <c r="E6" s="60"/>
    </row>
    <row r="7" spans="1:7" x14ac:dyDescent="0.25">
      <c r="E7" s="60"/>
    </row>
    <row r="8" spans="1:7" x14ac:dyDescent="0.25">
      <c r="E8" s="60"/>
    </row>
    <row r="9" spans="1:7" x14ac:dyDescent="0.25">
      <c r="E9" s="60"/>
    </row>
    <row r="10" spans="1:7" x14ac:dyDescent="0.25">
      <c r="E10" s="60"/>
    </row>
    <row r="11" spans="1:7" x14ac:dyDescent="0.25">
      <c r="E11" s="60"/>
    </row>
    <row r="12" spans="1:7" x14ac:dyDescent="0.25">
      <c r="E12" s="60"/>
    </row>
    <row r="14" spans="1:7" x14ac:dyDescent="0.25">
      <c r="E14" s="60"/>
    </row>
    <row r="15" spans="1:7" x14ac:dyDescent="0.25">
      <c r="E15" s="60"/>
    </row>
    <row r="16" spans="1:7" x14ac:dyDescent="0.25">
      <c r="E16" s="60"/>
    </row>
    <row r="17" spans="3:5" x14ac:dyDescent="0.25">
      <c r="E17" s="60"/>
    </row>
    <row r="18" spans="3:5" x14ac:dyDescent="0.25">
      <c r="E18" s="60"/>
    </row>
    <row r="19" spans="3:5" x14ac:dyDescent="0.25">
      <c r="E19" s="60"/>
    </row>
    <row r="21" spans="3:5" ht="15" customHeight="1" x14ac:dyDescent="0.25">
      <c r="C21" s="61"/>
      <c r="E21" s="60"/>
    </row>
    <row r="23" spans="3:5" x14ac:dyDescent="0.25">
      <c r="E23" s="60"/>
    </row>
    <row r="24" spans="3:5" x14ac:dyDescent="0.25">
      <c r="E24" s="60"/>
    </row>
    <row r="25" spans="3:5" x14ac:dyDescent="0.25">
      <c r="E25" s="60"/>
    </row>
    <row r="26" spans="3:5" x14ac:dyDescent="0.25">
      <c r="E26" s="60"/>
    </row>
    <row r="27" spans="3:5" x14ac:dyDescent="0.25">
      <c r="E27" s="60"/>
    </row>
    <row r="29" spans="3:5" x14ac:dyDescent="0.25">
      <c r="E29" s="60"/>
    </row>
    <row r="31" spans="3:5" x14ac:dyDescent="0.25">
      <c r="E31" s="60"/>
    </row>
    <row r="32" spans="3:5" x14ac:dyDescent="0.25">
      <c r="E32" s="60"/>
    </row>
    <row r="33" spans="3:5" x14ac:dyDescent="0.25">
      <c r="E33" s="60"/>
    </row>
    <row r="34" spans="3:5" x14ac:dyDescent="0.25">
      <c r="E34" s="60"/>
    </row>
    <row r="35" spans="3:5" x14ac:dyDescent="0.25">
      <c r="E35" s="60"/>
    </row>
    <row r="36" spans="3:5" x14ac:dyDescent="0.25">
      <c r="E36" s="60"/>
    </row>
    <row r="37" spans="3:5" x14ac:dyDescent="0.25">
      <c r="E37" s="60"/>
    </row>
    <row r="38" spans="3:5" x14ac:dyDescent="0.25">
      <c r="E38" s="60"/>
    </row>
    <row r="39" spans="3:5" x14ac:dyDescent="0.25">
      <c r="E39" s="60"/>
    </row>
    <row r="40" spans="3:5" x14ac:dyDescent="0.25">
      <c r="E40" s="60"/>
    </row>
    <row r="41" spans="3:5" x14ac:dyDescent="0.25">
      <c r="C41" s="61"/>
      <c r="E41" s="60"/>
    </row>
    <row r="42" spans="3:5" x14ac:dyDescent="0.25">
      <c r="E42" s="60"/>
    </row>
    <row r="43" spans="3:5" x14ac:dyDescent="0.25">
      <c r="E43" s="60"/>
    </row>
    <row r="44" spans="3:5" x14ac:dyDescent="0.25">
      <c r="E44" s="60"/>
    </row>
    <row r="45" spans="3:5" x14ac:dyDescent="0.25">
      <c r="E45" s="60"/>
    </row>
    <row r="46" spans="3:5" x14ac:dyDescent="0.25">
      <c r="E46" s="60"/>
    </row>
    <row r="48" spans="3: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sheetData>
  <sheetProtection sheet="1" objects="1" scenarios="1"/>
  <phoneticPr fontId="45" type="noConversion"/>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dimension ref="A1:AI1212"/>
  <sheetViews>
    <sheetView showGridLines="0" zoomScale="85" zoomScaleNormal="85" workbookViewId="0">
      <selection activeCell="H5" sqref="H5:J5"/>
    </sheetView>
  </sheetViews>
  <sheetFormatPr defaultColWidth="14.28515625" defaultRowHeight="15" x14ac:dyDescent="0.25"/>
  <cols>
    <col min="1" max="1" width="1.7109375" style="89" customWidth="1"/>
    <col min="2" max="4" width="7.140625" style="81" hidden="1" customWidth="1"/>
    <col min="5" max="5" width="8.7109375" style="2" bestFit="1" customWidth="1"/>
    <col min="6" max="6" width="0.85546875" style="85" customWidth="1"/>
    <col min="7" max="7" width="15.42578125" style="2" customWidth="1"/>
    <col min="8" max="8" width="19.5703125" style="2" customWidth="1"/>
    <col min="9" max="9" width="13.28515625" style="4" customWidth="1"/>
    <col min="10" max="10" width="19.5703125" style="2" customWidth="1"/>
    <col min="11" max="11" width="0.85546875" style="85" customWidth="1"/>
    <col min="12" max="12" width="16.140625" style="2" customWidth="1"/>
    <col min="13" max="13" width="20.85546875" style="2" customWidth="1"/>
    <col min="14" max="14" width="0.85546875" style="95" customWidth="1"/>
    <col min="15" max="15" width="14.5703125" style="3" customWidth="1"/>
    <col min="16" max="18" width="21.28515625" style="3" customWidth="1"/>
    <col min="19" max="25" width="15.85546875" style="3" customWidth="1"/>
  </cols>
  <sheetData>
    <row r="1" spans="1:35" ht="11.25" customHeight="1" x14ac:dyDescent="0.25">
      <c r="A1"/>
      <c r="B1" s="80"/>
      <c r="C1" s="80"/>
      <c r="D1" s="80"/>
      <c r="E1" s="26"/>
      <c r="F1" s="26"/>
      <c r="G1" s="26"/>
      <c r="H1" s="26"/>
      <c r="I1" s="26"/>
      <c r="J1" s="26"/>
      <c r="K1" s="26"/>
      <c r="L1" s="26"/>
      <c r="M1" s="26"/>
      <c r="N1" s="25"/>
      <c r="O1" s="26"/>
      <c r="P1" s="26"/>
      <c r="Q1" s="26"/>
      <c r="R1" s="26"/>
      <c r="S1" s="26"/>
      <c r="T1" s="26"/>
      <c r="U1" s="26"/>
      <c r="V1" s="26"/>
      <c r="W1" s="26"/>
      <c r="X1" s="26"/>
      <c r="Y1" s="26"/>
    </row>
    <row r="2" spans="1:35" ht="57" customHeight="1" x14ac:dyDescent="0.25">
      <c r="A2" s="121"/>
      <c r="E2" s="179" t="str">
        <f>CONCATENATE("PREFEITURA MUNICIPAL DE PORTO ALEGRE
",H5,"
PLANILHA DE FORMAÇÃO DE PREÇOS DE REFERÊNCIA")</f>
        <v>PREFEITURA MUNICIPAL DE PORTO ALEGRE
SECRETARIA DE MEIO AMBIENTE, URBANISMO E SUSTENTABILIDADE
PLANILHA DE FORMAÇÃO DE PREÇOS DE REFERÊNCIA</v>
      </c>
      <c r="F2" s="179"/>
      <c r="G2" s="179"/>
      <c r="H2" s="179"/>
      <c r="I2" s="179"/>
      <c r="J2" s="179"/>
      <c r="K2" s="179"/>
      <c r="L2" s="179"/>
      <c r="M2" s="179"/>
      <c r="N2" s="179"/>
      <c r="O2" s="179"/>
      <c r="P2" s="179"/>
      <c r="Q2" s="179"/>
      <c r="R2" s="179"/>
      <c r="S2" s="179"/>
      <c r="T2" s="179"/>
      <c r="U2" s="75"/>
      <c r="V2" s="75"/>
      <c r="W2" s="75"/>
      <c r="X2" s="75"/>
      <c r="Y2" s="75"/>
      <c r="Z2" s="75"/>
      <c r="AA2" s="75"/>
      <c r="AB2" s="75"/>
      <c r="AC2" s="75"/>
      <c r="AD2" s="75"/>
      <c r="AE2" s="75"/>
      <c r="AF2" s="75"/>
      <c r="AG2" s="75"/>
      <c r="AH2" s="75"/>
      <c r="AI2" s="75"/>
    </row>
    <row r="3" spans="1:35" x14ac:dyDescent="0.25">
      <c r="A3" s="121"/>
      <c r="B3" s="80"/>
      <c r="C3" s="80"/>
      <c r="D3" s="80"/>
      <c r="E3" s="26"/>
      <c r="F3" s="26"/>
      <c r="G3" s="26"/>
      <c r="H3" s="26"/>
      <c r="I3" s="26"/>
      <c r="J3" s="26"/>
      <c r="K3" s="123"/>
      <c r="L3" s="26"/>
      <c r="M3" s="26"/>
      <c r="N3" s="25"/>
      <c r="O3" s="26"/>
      <c r="P3" s="26"/>
      <c r="Q3" s="26"/>
      <c r="R3" s="26"/>
      <c r="S3" s="26"/>
      <c r="T3" s="26"/>
      <c r="U3" s="26"/>
      <c r="V3" s="26"/>
      <c r="W3" s="26"/>
      <c r="X3" s="26"/>
      <c r="Y3" s="26"/>
    </row>
    <row r="4" spans="1:35" x14ac:dyDescent="0.25">
      <c r="A4"/>
      <c r="B4" s="80"/>
      <c r="C4" s="80"/>
      <c r="D4" s="80"/>
      <c r="E4" s="192" t="s">
        <v>537</v>
      </c>
      <c r="F4" s="193"/>
      <c r="G4" s="193"/>
      <c r="H4" s="193"/>
      <c r="I4" s="193"/>
      <c r="J4" s="193"/>
      <c r="K4" s="123"/>
      <c r="L4" s="193" t="s">
        <v>536</v>
      </c>
      <c r="M4" s="193"/>
      <c r="N4" s="193"/>
      <c r="O4" s="193"/>
      <c r="P4" s="193"/>
      <c r="Q4"/>
      <c r="R4" s="176" t="s">
        <v>18</v>
      </c>
      <c r="S4" s="176"/>
      <c r="T4" s="176"/>
      <c r="U4" s="26"/>
      <c r="V4" s="26"/>
      <c r="W4" s="26"/>
      <c r="X4" s="26"/>
      <c r="Y4" s="26"/>
    </row>
    <row r="5" spans="1:35" ht="15" customHeight="1" x14ac:dyDescent="0.25">
      <c r="A5"/>
      <c r="B5" s="80"/>
      <c r="C5" s="80"/>
      <c r="D5" s="80"/>
      <c r="E5" s="178" t="s">
        <v>539</v>
      </c>
      <c r="F5" s="178"/>
      <c r="G5" s="178"/>
      <c r="H5" s="181" t="s">
        <v>505</v>
      </c>
      <c r="I5" s="181"/>
      <c r="J5" s="181"/>
      <c r="K5" s="86"/>
      <c r="L5" s="177" t="s">
        <v>526</v>
      </c>
      <c r="M5" s="178"/>
      <c r="N5" s="178"/>
      <c r="O5" s="182" t="s">
        <v>579</v>
      </c>
      <c r="P5" s="183"/>
      <c r="Q5"/>
      <c r="R5" s="180" t="s">
        <v>369</v>
      </c>
      <c r="S5" s="180"/>
      <c r="T5" s="180"/>
      <c r="U5" s="26"/>
      <c r="V5" s="26"/>
      <c r="W5" s="26"/>
      <c r="X5" s="26"/>
      <c r="Y5" s="26"/>
    </row>
    <row r="6" spans="1:35" x14ac:dyDescent="0.25">
      <c r="A6"/>
      <c r="B6" s="80"/>
      <c r="C6" s="80"/>
      <c r="D6" s="80"/>
      <c r="E6" s="178" t="s">
        <v>525</v>
      </c>
      <c r="F6" s="178"/>
      <c r="G6" s="178"/>
      <c r="H6" s="181" t="s">
        <v>577</v>
      </c>
      <c r="I6" s="181"/>
      <c r="J6" s="181"/>
      <c r="K6" s="87"/>
      <c r="L6" s="177" t="s">
        <v>535</v>
      </c>
      <c r="M6" s="178"/>
      <c r="N6" s="178"/>
      <c r="O6" s="182" t="s">
        <v>576</v>
      </c>
      <c r="P6" s="183"/>
      <c r="Q6"/>
      <c r="R6" s="180"/>
      <c r="S6" s="180"/>
      <c r="T6" s="180"/>
      <c r="U6" s="26"/>
      <c r="V6" s="26"/>
      <c r="W6" s="26"/>
      <c r="X6" s="26"/>
      <c r="Y6" s="26"/>
    </row>
    <row r="7" spans="1:35" x14ac:dyDescent="0.25">
      <c r="A7" s="79"/>
      <c r="B7" s="80" t="b">
        <v>0</v>
      </c>
      <c r="C7" s="80"/>
      <c r="D7" s="80"/>
      <c r="E7" s="178" t="s">
        <v>531</v>
      </c>
      <c r="F7" s="178"/>
      <c r="G7" s="178"/>
      <c r="H7" s="181" t="s">
        <v>578</v>
      </c>
      <c r="I7" s="181"/>
      <c r="J7" s="181"/>
      <c r="K7" s="86"/>
      <c r="L7" s="177" t="s">
        <v>336</v>
      </c>
      <c r="M7" s="178"/>
      <c r="N7" s="178"/>
      <c r="O7" s="185">
        <v>44838</v>
      </c>
      <c r="P7" s="186"/>
      <c r="Q7"/>
      <c r="R7" s="113" t="s">
        <v>402</v>
      </c>
      <c r="S7" s="114"/>
      <c r="T7" s="114"/>
      <c r="U7" s="26"/>
      <c r="V7" s="26"/>
      <c r="W7" s="26"/>
      <c r="X7" s="26"/>
      <c r="Y7" s="26"/>
    </row>
    <row r="8" spans="1:35" x14ac:dyDescent="0.25">
      <c r="A8" s="79"/>
      <c r="B8" s="80" t="b">
        <v>0</v>
      </c>
      <c r="C8" s="80"/>
      <c r="D8" s="80"/>
      <c r="E8" s="178" t="s">
        <v>38</v>
      </c>
      <c r="F8" s="178"/>
      <c r="G8" s="178"/>
      <c r="H8" s="189">
        <v>5</v>
      </c>
      <c r="I8" s="190"/>
      <c r="J8" s="191"/>
      <c r="K8" s="86"/>
      <c r="L8" s="177" t="s">
        <v>532</v>
      </c>
      <c r="M8" s="178"/>
      <c r="N8" s="178"/>
      <c r="O8" s="187">
        <f>O7+180</f>
        <v>45018</v>
      </c>
      <c r="P8" s="188"/>
      <c r="Q8" s="26"/>
      <c r="R8" s="113" t="s">
        <v>370</v>
      </c>
      <c r="S8" s="114"/>
      <c r="T8" s="114"/>
      <c r="U8" s="26"/>
      <c r="V8" s="26"/>
      <c r="W8" s="26"/>
      <c r="X8" s="26"/>
      <c r="Y8" s="26"/>
    </row>
    <row r="9" spans="1:35" x14ac:dyDescent="0.25">
      <c r="A9" s="79"/>
      <c r="B9" s="80"/>
      <c r="C9" s="80"/>
      <c r="D9" s="80"/>
      <c r="E9" s="26"/>
      <c r="G9" s="26"/>
      <c r="H9" s="26"/>
      <c r="I9" s="76"/>
      <c r="J9" s="26"/>
      <c r="L9" s="26"/>
      <c r="M9" s="26"/>
      <c r="N9" s="91"/>
      <c r="O9" s="77"/>
      <c r="P9" s="78"/>
      <c r="Q9" s="26"/>
      <c r="R9" s="26"/>
      <c r="S9" s="26"/>
      <c r="T9" s="26"/>
      <c r="U9" s="26"/>
      <c r="V9" s="26"/>
      <c r="W9" s="26"/>
      <c r="X9" s="26"/>
      <c r="Y9" s="26"/>
    </row>
    <row r="10" spans="1:35" ht="2.25" customHeight="1" x14ac:dyDescent="0.25">
      <c r="A10"/>
      <c r="B10" s="80"/>
      <c r="C10" s="80"/>
      <c r="D10" s="80"/>
      <c r="E10" s="176" t="s">
        <v>403</v>
      </c>
      <c r="F10" s="88"/>
      <c r="G10" s="176" t="s">
        <v>534</v>
      </c>
      <c r="H10" s="176"/>
      <c r="I10" s="176"/>
      <c r="J10" s="176"/>
      <c r="K10" s="88"/>
      <c r="L10" s="176" t="s">
        <v>10</v>
      </c>
      <c r="M10" s="176"/>
      <c r="N10" s="91"/>
      <c r="O10" s="184" t="s">
        <v>11</v>
      </c>
      <c r="P10" s="27"/>
      <c r="Q10" s="27"/>
      <c r="R10" s="27"/>
      <c r="S10" s="27"/>
      <c r="T10" s="27"/>
      <c r="U10" s="27"/>
      <c r="V10" s="27"/>
      <c r="W10" s="27"/>
      <c r="X10" s="27"/>
      <c r="Y10" s="27"/>
      <c r="Z10" s="27"/>
      <c r="AA10" s="27"/>
      <c r="AB10" s="27"/>
      <c r="AC10" s="27"/>
      <c r="AD10" s="27"/>
      <c r="AE10" s="27"/>
      <c r="AF10" s="27"/>
      <c r="AG10" s="27"/>
      <c r="AH10" s="27"/>
      <c r="AI10" s="27"/>
    </row>
    <row r="11" spans="1:35" s="59" customFormat="1" ht="27" customHeight="1" x14ac:dyDescent="0.25">
      <c r="B11" s="82"/>
      <c r="C11" s="82"/>
      <c r="D11" s="82"/>
      <c r="E11" s="176"/>
      <c r="F11" s="88"/>
      <c r="G11" s="176"/>
      <c r="H11" s="176"/>
      <c r="I11" s="176"/>
      <c r="J11" s="176"/>
      <c r="K11" s="88"/>
      <c r="L11" s="176"/>
      <c r="M11" s="176"/>
      <c r="N11" s="92"/>
      <c r="O11" s="184"/>
      <c r="P11" s="58" t="s">
        <v>585</v>
      </c>
      <c r="Q11" s="58" t="s">
        <v>586</v>
      </c>
      <c r="R11" s="58" t="s">
        <v>587</v>
      </c>
      <c r="S11" s="58" t="s">
        <v>550</v>
      </c>
      <c r="T11" s="58" t="s">
        <v>551</v>
      </c>
      <c r="U11" s="58" t="s">
        <v>552</v>
      </c>
      <c r="V11" s="58" t="s">
        <v>553</v>
      </c>
      <c r="W11" s="58" t="s">
        <v>554</v>
      </c>
      <c r="X11" s="58" t="s">
        <v>555</v>
      </c>
      <c r="Y11" s="58" t="s">
        <v>556</v>
      </c>
      <c r="Z11" s="58" t="s">
        <v>557</v>
      </c>
      <c r="AA11" s="58" t="s">
        <v>558</v>
      </c>
      <c r="AB11" s="58" t="s">
        <v>559</v>
      </c>
      <c r="AC11" s="58" t="s">
        <v>560</v>
      </c>
      <c r="AD11" s="58" t="s">
        <v>561</v>
      </c>
      <c r="AE11" s="58" t="s">
        <v>562</v>
      </c>
      <c r="AF11" s="58" t="s">
        <v>563</v>
      </c>
      <c r="AG11" s="58" t="s">
        <v>564</v>
      </c>
      <c r="AH11" s="58" t="s">
        <v>565</v>
      </c>
      <c r="AI11" s="58" t="s">
        <v>566</v>
      </c>
    </row>
    <row r="12" spans="1:35" ht="2.25" hidden="1" customHeight="1" x14ac:dyDescent="0.25">
      <c r="A12"/>
      <c r="B12" s="80"/>
      <c r="C12" s="80"/>
      <c r="D12" s="80"/>
      <c r="E12" s="28"/>
      <c r="F12" s="88"/>
      <c r="G12" s="28"/>
      <c r="H12" s="28"/>
      <c r="I12" s="28"/>
      <c r="J12" s="28"/>
      <c r="K12" s="88"/>
      <c r="L12" s="28"/>
      <c r="M12" s="28"/>
      <c r="N12" s="92"/>
      <c r="O12" s="29"/>
      <c r="P12" s="30"/>
      <c r="Q12" s="30"/>
      <c r="R12" s="30"/>
      <c r="S12" s="30"/>
      <c r="T12" s="30"/>
      <c r="U12" s="30"/>
      <c r="V12" s="30"/>
      <c r="W12" s="30"/>
      <c r="X12" s="30"/>
      <c r="Y12" s="30"/>
      <c r="Z12" s="30"/>
      <c r="AA12" s="30"/>
      <c r="AB12" s="30"/>
      <c r="AC12" s="30"/>
      <c r="AD12" s="30"/>
      <c r="AE12" s="30"/>
      <c r="AF12" s="30"/>
      <c r="AG12" s="30"/>
      <c r="AH12" s="30"/>
      <c r="AI12" s="30"/>
    </row>
    <row r="13" spans="1:35" ht="14.25" customHeight="1" x14ac:dyDescent="0.25">
      <c r="A13"/>
      <c r="B13" s="80"/>
      <c r="C13" s="80"/>
      <c r="D13" s="80"/>
      <c r="E13" s="31"/>
      <c r="F13" s="88"/>
      <c r="G13"/>
      <c r="H13"/>
      <c r="I13" s="31"/>
      <c r="J13" s="31"/>
      <c r="K13" s="88"/>
      <c r="L13" s="31"/>
      <c r="M13" s="31"/>
      <c r="N13" s="92"/>
      <c r="O13" s="32"/>
      <c r="P13" s="33"/>
      <c r="Q13" s="33"/>
      <c r="R13" s="33"/>
      <c r="S13" s="33"/>
      <c r="T13" s="33"/>
      <c r="U13" s="33"/>
      <c r="V13" s="33"/>
      <c r="W13" s="33"/>
      <c r="X13" s="33"/>
      <c r="Y13" s="33"/>
      <c r="Z13" s="33"/>
      <c r="AA13" s="33"/>
      <c r="AB13" s="33"/>
      <c r="AC13" s="33"/>
      <c r="AD13" s="33"/>
      <c r="AE13" s="33"/>
      <c r="AF13" s="33"/>
      <c r="AG13" s="33"/>
      <c r="AH13" s="33"/>
      <c r="AI13" s="33"/>
    </row>
    <row r="14" spans="1:35" s="18" customFormat="1" x14ac:dyDescent="0.25">
      <c r="A14" s="89"/>
      <c r="B14" s="83">
        <f>LARGE(IFERROR(IF(B12+1&gt;$H$8,"",B12+1),""),1)</f>
        <v>1</v>
      </c>
      <c r="C14" s="83">
        <f>E19</f>
        <v>1</v>
      </c>
      <c r="D14" s="83">
        <f>E15</f>
        <v>1</v>
      </c>
      <c r="E14" s="57" t="s">
        <v>9</v>
      </c>
      <c r="F14" s="96"/>
      <c r="G14" s="57" t="s">
        <v>19</v>
      </c>
      <c r="H14" s="5"/>
      <c r="I14" s="19" t="s">
        <v>20</v>
      </c>
      <c r="J14" s="5"/>
      <c r="K14" s="88"/>
      <c r="L14" s="173" t="s">
        <v>75</v>
      </c>
      <c r="M14" s="167">
        <f>IF(OR(ISBLANK($O$7),ISBLANK($H$8),ISBLANK($O$6),ISBLANK($O$5),ISBLANK($H$5)),"",IFERROR(IF(VLOOKUP(L14,L21:M30,2,FALSE)&lt;1,ROUND(VLOOKUP(L14,L21:M30,2,FALSE),4),ROUND(VLOOKUP(L14,L21:M30,2,FALSE),2)),""))</f>
        <v>1841250</v>
      </c>
      <c r="N14" s="92"/>
      <c r="O14" s="34" t="s">
        <v>22</v>
      </c>
      <c r="P14" s="53">
        <v>3250000</v>
      </c>
      <c r="Q14" s="53">
        <v>1841250</v>
      </c>
      <c r="R14" s="53">
        <v>3200000</v>
      </c>
      <c r="S14" s="53"/>
      <c r="T14" s="53"/>
      <c r="U14" s="53"/>
      <c r="V14" s="53"/>
      <c r="W14" s="53"/>
      <c r="X14" s="53"/>
      <c r="Y14" s="53"/>
      <c r="Z14" s="53"/>
      <c r="AA14" s="53"/>
      <c r="AB14" s="53"/>
      <c r="AC14" s="53"/>
      <c r="AD14" s="53"/>
      <c r="AE14" s="53"/>
      <c r="AF14" s="53"/>
      <c r="AG14" s="53"/>
      <c r="AH14" s="53"/>
      <c r="AI14" s="53"/>
    </row>
    <row r="15" spans="1:35" s="18" customFormat="1" x14ac:dyDescent="0.25">
      <c r="A15" s="89"/>
      <c r="B15" s="84">
        <f t="shared" ref="B15:D17" si="0">B14</f>
        <v>1</v>
      </c>
      <c r="C15" s="84">
        <f t="shared" si="0"/>
        <v>1</v>
      </c>
      <c r="D15" s="84">
        <f t="shared" si="0"/>
        <v>1</v>
      </c>
      <c r="E15" s="150">
        <f>IFERROR(IF(E19=INDEX(E:E,ROW()-16),INDEX(E:E,ROW()-20)+1,1),1)</f>
        <v>1</v>
      </c>
      <c r="F15" s="116"/>
      <c r="G15" s="155" t="s">
        <v>1</v>
      </c>
      <c r="H15" s="175" t="s">
        <v>580</v>
      </c>
      <c r="I15" s="161"/>
      <c r="J15" s="162"/>
      <c r="K15" s="89"/>
      <c r="L15" s="174"/>
      <c r="M15" s="168"/>
      <c r="N15" s="93"/>
      <c r="O15" s="34" t="s">
        <v>17</v>
      </c>
      <c r="P15" s="54">
        <v>44873</v>
      </c>
      <c r="Q15" s="54">
        <v>44837</v>
      </c>
      <c r="R15" s="54">
        <v>44869</v>
      </c>
      <c r="S15" s="54"/>
      <c r="T15" s="54"/>
      <c r="U15" s="54"/>
      <c r="V15" s="54"/>
      <c r="W15" s="54"/>
      <c r="X15" s="54"/>
      <c r="Y15" s="54"/>
      <c r="Z15" s="54"/>
      <c r="AA15" s="54"/>
      <c r="AB15" s="54"/>
      <c r="AC15" s="54"/>
      <c r="AD15" s="54"/>
      <c r="AE15" s="54"/>
      <c r="AF15" s="54"/>
      <c r="AG15" s="54"/>
      <c r="AH15" s="54"/>
      <c r="AI15" s="54"/>
    </row>
    <row r="16" spans="1:35" s="21" customFormat="1" x14ac:dyDescent="0.25">
      <c r="A16" s="98"/>
      <c r="B16" s="84">
        <f t="shared" si="0"/>
        <v>1</v>
      </c>
      <c r="C16" s="84">
        <f t="shared" si="0"/>
        <v>1</v>
      </c>
      <c r="D16" s="84">
        <f t="shared" si="0"/>
        <v>1</v>
      </c>
      <c r="E16" s="151"/>
      <c r="F16" s="117"/>
      <c r="G16" s="156"/>
      <c r="H16" s="163"/>
      <c r="I16" s="163"/>
      <c r="J16" s="164"/>
      <c r="K16" s="85"/>
      <c r="L16" s="169" t="s">
        <v>78</v>
      </c>
      <c r="M16" s="171">
        <v>1</v>
      </c>
      <c r="N16" s="94"/>
      <c r="O16" s="34" t="s">
        <v>12</v>
      </c>
      <c r="P16" s="55" t="s">
        <v>16</v>
      </c>
      <c r="Q16" s="55" t="s">
        <v>16</v>
      </c>
      <c r="R16" s="55" t="s">
        <v>16</v>
      </c>
      <c r="S16" s="55"/>
      <c r="T16" s="55"/>
      <c r="U16" s="55"/>
      <c r="V16" s="55"/>
      <c r="W16" s="55"/>
      <c r="X16" s="55"/>
      <c r="Y16" s="55"/>
      <c r="Z16" s="55"/>
      <c r="AA16" s="55"/>
      <c r="AB16" s="55"/>
      <c r="AC16" s="55"/>
      <c r="AD16" s="55"/>
      <c r="AE16" s="55"/>
      <c r="AF16" s="55"/>
      <c r="AG16" s="55"/>
      <c r="AH16" s="55"/>
      <c r="AI16" s="55"/>
    </row>
    <row r="17" spans="1:35" s="21" customFormat="1" x14ac:dyDescent="0.25">
      <c r="A17" s="98"/>
      <c r="B17" s="84">
        <f t="shared" si="0"/>
        <v>1</v>
      </c>
      <c r="C17" s="84">
        <f t="shared" si="0"/>
        <v>1</v>
      </c>
      <c r="D17" s="84">
        <f t="shared" si="0"/>
        <v>1</v>
      </c>
      <c r="E17" s="152"/>
      <c r="F17" s="117"/>
      <c r="G17" s="157"/>
      <c r="H17" s="165"/>
      <c r="I17" s="165"/>
      <c r="J17" s="166"/>
      <c r="K17" s="85"/>
      <c r="L17" s="170"/>
      <c r="M17" s="172"/>
      <c r="N17" s="94"/>
      <c r="O17" s="34" t="s">
        <v>549</v>
      </c>
      <c r="P17" s="55"/>
      <c r="Q17" s="55"/>
      <c r="R17" s="55"/>
      <c r="S17" s="55"/>
      <c r="T17" s="55"/>
      <c r="U17" s="55"/>
      <c r="V17" s="55"/>
      <c r="W17" s="55"/>
      <c r="X17" s="55"/>
      <c r="Y17" s="55"/>
      <c r="Z17" s="55"/>
      <c r="AA17" s="55"/>
      <c r="AB17" s="55"/>
      <c r="AC17" s="55"/>
      <c r="AD17" s="55"/>
      <c r="AE17" s="55"/>
      <c r="AF17" s="55"/>
      <c r="AG17" s="55"/>
      <c r="AH17" s="55"/>
      <c r="AI17" s="55"/>
    </row>
    <row r="18" spans="1:35" x14ac:dyDescent="0.25">
      <c r="B18" s="84">
        <f>B16</f>
        <v>1</v>
      </c>
      <c r="C18" s="84">
        <f>C16</f>
        <v>1</v>
      </c>
      <c r="D18" s="84">
        <f>D16</f>
        <v>1</v>
      </c>
      <c r="E18" s="57" t="s">
        <v>401</v>
      </c>
      <c r="F18" s="117"/>
      <c r="G18" s="24"/>
      <c r="H18" s="153"/>
      <c r="I18" s="154"/>
      <c r="J18" s="154"/>
      <c r="K18" s="90">
        <f>_xlfn.STDEV.S($P18:$AI18)/AVERAGE($P18:$AI18)</f>
        <v>0.28920832130188723</v>
      </c>
      <c r="L18" s="35" t="s">
        <v>2</v>
      </c>
      <c r="M18" s="139" t="s">
        <v>588</v>
      </c>
      <c r="N18" s="94" t="str">
        <f>IF("A"=J31,1,"")</f>
        <v/>
      </c>
      <c r="O18" s="34" t="s">
        <v>23</v>
      </c>
      <c r="P18" s="36">
        <f t="array" ref="P18">IF(P14="","",IF(OR(P15="",AND(YEAR(P15)=YEAR($O$7),MONTH(MAX('Tabela de Apoio'!$A:$A))&lt;=MONTH(P15))),P14,(INDEX('Tabela de Apoio'!$B:$B,MATCH('FORMAÇÃO DE PREÇO'!$O$7,'Tabela de Apoio'!$A:$A,1))/INDEX('Tabela de Apoio'!$B:$B,MATCH('FORMAÇÃO DE PREÇO'!P15,'Tabela de Apoio'!$A:$A,1)-1))*P14))</f>
        <v>3250000</v>
      </c>
      <c r="Q18" s="36">
        <f t="array" ref="Q18">IF(Q14="","",IF(OR(Q15="",AND(YEAR(Q15)=YEAR($O$7),MONTH(MAX('Tabela de Apoio'!$A:$A))&lt;=MONTH(Q15))),Q14,(INDEX('Tabela de Apoio'!$B:$B,MATCH('FORMAÇÃO DE PREÇO'!$O$7,'Tabela de Apoio'!$A:$A,1))/INDEX('Tabela de Apoio'!$B:$B,MATCH('FORMAÇÃO DE PREÇO'!Q15,'Tabela de Apoio'!$A:$A,1)-1))*Q14))</f>
        <v>1841250</v>
      </c>
      <c r="R18" s="36">
        <f t="array" ref="R18">IF(R14="","",IF(OR(R15="",AND(YEAR(R15)=YEAR($O$7),MONTH(MAX('Tabela de Apoio'!$A:$A))&lt;=MONTH(R15))),R14,(INDEX('Tabela de Apoio'!$B:$B,MATCH('FORMAÇÃO DE PREÇO'!$O$7,'Tabela de Apoio'!$A:$A,1))/INDEX('Tabela de Apoio'!$B:$B,MATCH('FORMAÇÃO DE PREÇO'!R15,'Tabela de Apoio'!$A:$A,1)-1))*R14))</f>
        <v>3200000</v>
      </c>
      <c r="S18" s="36" t="str">
        <f t="array" ref="S18">IF(S14="","",IF(OR(S15="",AND(YEAR(S15)=YEAR($O$7),MONTH(MAX('Tabela de Apoio'!$A:$A))&lt;=MONTH(S15))),S14,(INDEX('Tabela de Apoio'!$B:$B,MATCH('FORMAÇÃO DE PREÇO'!$O$7,'Tabela de Apoio'!$A:$A,1))/INDEX('Tabela de Apoio'!$B:$B,MATCH('FORMAÇÃO DE PREÇO'!S15,'Tabela de Apoio'!$A:$A,1)-1))*S14))</f>
        <v/>
      </c>
      <c r="T18" s="36" t="str">
        <f t="array" ref="T18">IF(T14="","",IF(OR(T15="",AND(YEAR(T15)=YEAR($O$7),MONTH(MAX('Tabela de Apoio'!$A:$A))&lt;=MONTH(T15))),T14,(INDEX('Tabela de Apoio'!$B:$B,MATCH('FORMAÇÃO DE PREÇO'!$O$7,'Tabela de Apoio'!$A:$A,1))/INDEX('Tabela de Apoio'!$B:$B,MATCH('FORMAÇÃO DE PREÇO'!T15,'Tabela de Apoio'!$A:$A,1)-1))*T14))</f>
        <v/>
      </c>
      <c r="U18" s="36" t="str">
        <f t="array" ref="U18">IF(U14="","",IF(OR(U15="",AND(YEAR(U15)=YEAR($O$7),MONTH(MAX('Tabela de Apoio'!$A:$A))&lt;=MONTH(U15))),U14,(INDEX('Tabela de Apoio'!$B:$B,MATCH('FORMAÇÃO DE PREÇO'!$O$7,'Tabela de Apoio'!$A:$A,1))/INDEX('Tabela de Apoio'!$B:$B,MATCH('FORMAÇÃO DE PREÇO'!U15,'Tabela de Apoio'!$A:$A,1)-1))*U14))</f>
        <v/>
      </c>
      <c r="V18" s="36" t="str">
        <f t="array" ref="V18">IF(V14="","",IF(OR(V15="",AND(YEAR(V15)=YEAR($O$7),MONTH(MAX('Tabela de Apoio'!$A:$A))&lt;=MONTH(V15))),V14,(INDEX('Tabela de Apoio'!$B:$B,MATCH('FORMAÇÃO DE PREÇO'!$O$7,'Tabela de Apoio'!$A:$A,1))/INDEX('Tabela de Apoio'!$B:$B,MATCH('FORMAÇÃO DE PREÇO'!V15,'Tabela de Apoio'!$A:$A,1)-1))*V14))</f>
        <v/>
      </c>
      <c r="W18" s="36" t="str">
        <f t="array" ref="W18">IF(W14="","",IF(OR(W15="",AND(YEAR(W15)=YEAR($O$7),MONTH(MAX('Tabela de Apoio'!$A:$A))&lt;=MONTH(W15))),W14,(INDEX('Tabela de Apoio'!$B:$B,MATCH('FORMAÇÃO DE PREÇO'!$O$7,'Tabela de Apoio'!$A:$A,1))/INDEX('Tabela de Apoio'!$B:$B,MATCH('FORMAÇÃO DE PREÇO'!W15,'Tabela de Apoio'!$A:$A,1)-1))*W14))</f>
        <v/>
      </c>
      <c r="X18" s="36" t="str">
        <f t="array" ref="X18">IF(X14="","",IF(OR(X15="",AND(YEAR(X15)=YEAR($O$7),MONTH(MAX('Tabela de Apoio'!$A:$A))&lt;=MONTH(X15))),X14,(INDEX('Tabela de Apoio'!$B:$B,MATCH('FORMAÇÃO DE PREÇO'!$O$7,'Tabela de Apoio'!$A:$A,1))/INDEX('Tabela de Apoio'!$B:$B,MATCH('FORMAÇÃO DE PREÇO'!X15,'Tabela de Apoio'!$A:$A,1)-1))*X14))</f>
        <v/>
      </c>
      <c r="Y18" s="36" t="str">
        <f t="array" ref="Y18">IF(Y14="","",IF(OR(Y15="",AND(YEAR(Y15)=YEAR($O$7),MONTH(MAX('Tabela de Apoio'!$A:$A))&lt;=MONTH(Y15))),Y14,(INDEX('Tabela de Apoio'!$B:$B,MATCH('FORMAÇÃO DE PREÇO'!$O$7,'Tabela de Apoio'!$A:$A,1))/INDEX('Tabela de Apoio'!$B:$B,MATCH('FORMAÇÃO DE PREÇO'!Y15,'Tabela de Apoio'!$A:$A,1)-1))*Y14))</f>
        <v/>
      </c>
      <c r="Z18" s="36" t="str">
        <f t="array" ref="Z18">IF(Z14="","",IF(OR(Z15="",AND(YEAR(Z15)=YEAR($O$7),MONTH(MAX('Tabela de Apoio'!$A:$A))&lt;=MONTH(Z15))),Z14,(INDEX('Tabela de Apoio'!$B:$B,MATCH('FORMAÇÃO DE PREÇO'!$O$7,'Tabela de Apoio'!$A:$A,1))/INDEX('Tabela de Apoio'!$B:$B,MATCH('FORMAÇÃO DE PREÇO'!Z15,'Tabela de Apoio'!$A:$A,1)-1))*Z14))</f>
        <v/>
      </c>
      <c r="AA18" s="36" t="str">
        <f t="array" ref="AA18">IF(AA14="","",IF(OR(AA15="",AND(YEAR(AA15)=YEAR($O$7),MONTH(MAX('Tabela de Apoio'!$A:$A))&lt;=MONTH(AA15))),AA14,(INDEX('Tabela de Apoio'!$B:$B,MATCH('FORMAÇÃO DE PREÇO'!$O$7,'Tabela de Apoio'!$A:$A,1))/INDEX('Tabela de Apoio'!$B:$B,MATCH('FORMAÇÃO DE PREÇO'!AA15,'Tabela de Apoio'!$A:$A,1)-1))*AA14))</f>
        <v/>
      </c>
      <c r="AB18" s="36" t="str">
        <f t="array" ref="AB18">IF(AB14="","",IF(OR(AB15="",AND(YEAR(AB15)=YEAR($O$7),MONTH(MAX('Tabela de Apoio'!$A:$A))&lt;=MONTH(AB15))),AB14,(INDEX('Tabela de Apoio'!$B:$B,MATCH('FORMAÇÃO DE PREÇO'!$O$7,'Tabela de Apoio'!$A:$A,1))/INDEX('Tabela de Apoio'!$B:$B,MATCH('FORMAÇÃO DE PREÇO'!AB15,'Tabela de Apoio'!$A:$A,1)-1))*AB14))</f>
        <v/>
      </c>
      <c r="AC18" s="36" t="str">
        <f t="array" ref="AC18">IF(AC14="","",IF(OR(AC15="",AND(YEAR(AC15)=YEAR($O$7),MONTH(MAX('Tabela de Apoio'!$A:$A))&lt;=MONTH(AC15))),AC14,(INDEX('Tabela de Apoio'!$B:$B,MATCH('FORMAÇÃO DE PREÇO'!$O$7,'Tabela de Apoio'!$A:$A,1))/INDEX('Tabela de Apoio'!$B:$B,MATCH('FORMAÇÃO DE PREÇO'!AC15,'Tabela de Apoio'!$A:$A,1)-1))*AC14))</f>
        <v/>
      </c>
      <c r="AD18" s="36" t="str">
        <f t="array" ref="AD18">IF(AD14="","",IF(OR(AD15="",AND(YEAR(AD15)=YEAR($O$7),MONTH(MAX('Tabela de Apoio'!$A:$A))&lt;=MONTH(AD15))),AD14,(INDEX('Tabela de Apoio'!$B:$B,MATCH('FORMAÇÃO DE PREÇO'!$O$7,'Tabela de Apoio'!$A:$A,1))/INDEX('Tabela de Apoio'!$B:$B,MATCH('FORMAÇÃO DE PREÇO'!AD15,'Tabela de Apoio'!$A:$A,1)-1))*AD14))</f>
        <v/>
      </c>
      <c r="AE18" s="36" t="str">
        <f t="array" ref="AE18">IF(AE14="","",IF(OR(AE15="",AND(YEAR(AE15)=YEAR($O$7),MONTH(MAX('Tabela de Apoio'!$A:$A))&lt;=MONTH(AE15))),AE14,(INDEX('Tabela de Apoio'!$B:$B,MATCH('FORMAÇÃO DE PREÇO'!$O$7,'Tabela de Apoio'!$A:$A,1))/INDEX('Tabela de Apoio'!$B:$B,MATCH('FORMAÇÃO DE PREÇO'!AE15,'Tabela de Apoio'!$A:$A,1)-1))*AE14))</f>
        <v/>
      </c>
      <c r="AF18" s="36" t="str">
        <f t="array" ref="AF18">IF(AF14="","",IF(OR(AF15="",AND(YEAR(AF15)=YEAR($O$7),MONTH(MAX('Tabela de Apoio'!$A:$A))&lt;=MONTH(AF15))),AF14,(INDEX('Tabela de Apoio'!$B:$B,MATCH('FORMAÇÃO DE PREÇO'!$O$7,'Tabela de Apoio'!$A:$A,1))/INDEX('Tabela de Apoio'!$B:$B,MATCH('FORMAÇÃO DE PREÇO'!AF15,'Tabela de Apoio'!$A:$A,1)-1))*AF14))</f>
        <v/>
      </c>
      <c r="AG18" s="36" t="str">
        <f t="array" ref="AG18">IF(AG14="","",IF(OR(AG15="",AND(YEAR(AG15)=YEAR($O$7),MONTH(MAX('Tabela de Apoio'!$A:$A))&lt;=MONTH(AG15))),AG14,(INDEX('Tabela de Apoio'!$B:$B,MATCH('FORMAÇÃO DE PREÇO'!$O$7,'Tabela de Apoio'!$A:$A,1))/INDEX('Tabela de Apoio'!$B:$B,MATCH('FORMAÇÃO DE PREÇO'!AG15,'Tabela de Apoio'!$A:$A,1)-1))*AG14))</f>
        <v/>
      </c>
      <c r="AH18" s="36" t="str">
        <f t="array" ref="AH18">IF(AH14="","",IF(OR(AH15="",AND(YEAR(AH15)=YEAR($O$7),MONTH(MAX('Tabela de Apoio'!$A:$A))&lt;=MONTH(AH15))),AH14,(INDEX('Tabela de Apoio'!$B:$B,MATCH('FORMAÇÃO DE PREÇO'!$O$7,'Tabela de Apoio'!$A:$A,1))/INDEX('Tabela de Apoio'!$B:$B,MATCH('FORMAÇÃO DE PREÇO'!AH15,'Tabela de Apoio'!$A:$A,1)-1))*AH14))</f>
        <v/>
      </c>
      <c r="AI18" s="36" t="str">
        <f t="array" ref="AI18">IF(AI14="","",IF(OR(AI15="",AND(YEAR(AI15)=YEAR($O$7),MONTH(MAX('Tabela de Apoio'!$A:$A))&lt;=MONTH(AI15))),AI14,(INDEX('Tabela de Apoio'!$B:$B,MATCH('FORMAÇÃO DE PREÇO'!$O$7,'Tabela de Apoio'!$A:$A,1))/INDEX('Tabela de Apoio'!$B:$B,MATCH('FORMAÇÃO DE PREÇO'!AI15,'Tabela de Apoio'!$A:$A,1)-1))*AI14))</f>
        <v/>
      </c>
    </row>
    <row r="19" spans="1:35" x14ac:dyDescent="0.25">
      <c r="B19" s="84">
        <f t="shared" ref="B19:D20" si="1">B18</f>
        <v>1</v>
      </c>
      <c r="C19" s="84">
        <f t="shared" si="1"/>
        <v>1</v>
      </c>
      <c r="D19" s="84">
        <f t="shared" si="1"/>
        <v>1</v>
      </c>
      <c r="E19" s="158">
        <f>MAX(INDEX('BASE FORMAÇÃO'!A:A,B14+1),1)</f>
        <v>1</v>
      </c>
      <c r="F19" s="117"/>
      <c r="G19" s="118" t="s">
        <v>363</v>
      </c>
      <c r="H19" s="159"/>
      <c r="I19" s="159"/>
      <c r="J19" s="160"/>
      <c r="K19" s="85">
        <f>_xlfn.STDEV.S($P19:$AI19)/AVERAGE($P19:$AI19)</f>
        <v>0.28920832130188723</v>
      </c>
      <c r="L19" s="37" t="s">
        <v>362</v>
      </c>
      <c r="M19" s="38">
        <f>IFERROR(INDEX(K18:K32,MATCH(1,N18:N32)),"")</f>
        <v>0.28920832130188723</v>
      </c>
      <c r="N19" s="94">
        <f>IF("B"=J31,1,"")</f>
        <v>1</v>
      </c>
      <c r="O19" s="34" t="s">
        <v>55</v>
      </c>
      <c r="P19" s="36">
        <f>IFERROR(IF(P18="","",IF(OR(P18&gt;(_xlfn.QUARTILE.EXC($P18:$AI18,3)+(_xlfn.QUARTILE.EXC($P18:$AI18,3)-_xlfn.QUARTILE.EXC($P18:$AI18,1))),P18&lt;(_xlfn.QUARTILE.EXC($P18:$AI18,1)-(_xlfn.QUARTILE.EXC($P18:$AI18,3)-_xlfn.QUARTILE.EXC($P18:$AI18,1)))),"DESCARTADO",P18)),"")</f>
        <v>3250000</v>
      </c>
      <c r="Q19" s="36">
        <f t="shared" ref="Q19:AI19" si="2">IFERROR(IF(Q18="","",IF(OR(Q18&gt;(_xlfn.QUARTILE.EXC($P18:$AI18,3)+(_xlfn.QUARTILE.EXC($P18:$AI18,3)-_xlfn.QUARTILE.EXC($P18:$AI18,1))),Q18&lt;(_xlfn.QUARTILE.EXC($P18:$AI18,1)-(_xlfn.QUARTILE.EXC($P18:$AI18,3)-_xlfn.QUARTILE.EXC($P18:$AI18,1)))),"DESCARTADO",Q18)),"")</f>
        <v>1841250</v>
      </c>
      <c r="R19" s="36">
        <f t="shared" si="2"/>
        <v>3200000</v>
      </c>
      <c r="S19" s="36" t="str">
        <f t="shared" si="2"/>
        <v/>
      </c>
      <c r="T19" s="36" t="str">
        <f t="shared" si="2"/>
        <v/>
      </c>
      <c r="U19" s="36" t="str">
        <f t="shared" si="2"/>
        <v/>
      </c>
      <c r="V19" s="36" t="str">
        <f t="shared" si="2"/>
        <v/>
      </c>
      <c r="W19" s="36" t="str">
        <f t="shared" si="2"/>
        <v/>
      </c>
      <c r="X19" s="36" t="str">
        <f t="shared" si="2"/>
        <v/>
      </c>
      <c r="Y19" s="36" t="str">
        <f t="shared" si="2"/>
        <v/>
      </c>
      <c r="Z19" s="36" t="str">
        <f t="shared" si="2"/>
        <v/>
      </c>
      <c r="AA19" s="36" t="str">
        <f t="shared" si="2"/>
        <v/>
      </c>
      <c r="AB19" s="36" t="str">
        <f t="shared" si="2"/>
        <v/>
      </c>
      <c r="AC19" s="36" t="str">
        <f t="shared" si="2"/>
        <v/>
      </c>
      <c r="AD19" s="36" t="str">
        <f t="shared" si="2"/>
        <v/>
      </c>
      <c r="AE19" s="36" t="str">
        <f t="shared" si="2"/>
        <v/>
      </c>
      <c r="AF19" s="36" t="str">
        <f t="shared" si="2"/>
        <v/>
      </c>
      <c r="AG19" s="36" t="str">
        <f t="shared" si="2"/>
        <v/>
      </c>
      <c r="AH19" s="36" t="str">
        <f t="shared" si="2"/>
        <v/>
      </c>
      <c r="AI19" s="36" t="str">
        <f t="shared" si="2"/>
        <v/>
      </c>
    </row>
    <row r="20" spans="1:35" hidden="1" x14ac:dyDescent="0.25">
      <c r="B20" s="84">
        <f t="shared" si="1"/>
        <v>1</v>
      </c>
      <c r="C20" s="84">
        <f t="shared" si="1"/>
        <v>1</v>
      </c>
      <c r="D20" s="84">
        <f t="shared" si="1"/>
        <v>1</v>
      </c>
      <c r="E20" s="158"/>
      <c r="F20" s="97"/>
      <c r="G20" s="119"/>
      <c r="K20" s="90"/>
      <c r="N20" s="94"/>
      <c r="O20" s="34" t="s">
        <v>57</v>
      </c>
      <c r="P20" s="39" t="str">
        <f>IF(IFERROR(VLOOKUP(P16,'Tabela de Apoio'!$D:$E,2,FALSE),1)=1,"",P19)</f>
        <v/>
      </c>
      <c r="Q20" s="39" t="str">
        <f>IF(IFERROR(VLOOKUP(Q16,'Tabela de Apoio'!$D:$E,2,FALSE),1)=1,"",Q19)</f>
        <v/>
      </c>
      <c r="R20" s="39" t="str">
        <f>IF(IFERROR(VLOOKUP(R16,'Tabela de Apoio'!$D:$E,2,FALSE),1)=1,"",R19)</f>
        <v/>
      </c>
      <c r="S20" s="39" t="str">
        <f>IF(IFERROR(VLOOKUP(S16,'Tabela de Apoio'!$D:$E,2,FALSE),1)=1,"",S19)</f>
        <v/>
      </c>
      <c r="T20" s="39" t="str">
        <f>IF(IFERROR(VLOOKUP(T16,'Tabela de Apoio'!$D:$E,2,FALSE),1)=1,"",T19)</f>
        <v/>
      </c>
      <c r="U20" s="39" t="str">
        <f>IF(IFERROR(VLOOKUP(U16,'Tabela de Apoio'!$D:$E,2,FALSE),1)=1,"",U19)</f>
        <v/>
      </c>
      <c r="V20" s="39" t="str">
        <f>IF(IFERROR(VLOOKUP(V16,'Tabela de Apoio'!$D:$E,2,FALSE),1)=1,"",V19)</f>
        <v/>
      </c>
      <c r="W20" s="39" t="str">
        <f>IF(IFERROR(VLOOKUP(W16,'Tabela de Apoio'!$D:$E,2,FALSE),1)=1,"",W19)</f>
        <v/>
      </c>
      <c r="X20" s="39" t="str">
        <f>IF(IFERROR(VLOOKUP(X16,'Tabela de Apoio'!$D:$E,2,FALSE),1)=1,"",X19)</f>
        <v/>
      </c>
      <c r="Y20" s="39" t="str">
        <f>IF(IFERROR(VLOOKUP(Y16,'Tabela de Apoio'!$D:$E,2,FALSE),1)=1,"",Y19)</f>
        <v/>
      </c>
      <c r="Z20" s="39" t="str">
        <f>IF(IFERROR(VLOOKUP(Z16,'Tabela de Apoio'!$D:$E,2,FALSE),1)=1,"",Z19)</f>
        <v/>
      </c>
      <c r="AA20" s="39" t="str">
        <f>IF(IFERROR(VLOOKUP(AA16,'Tabela de Apoio'!$D:$E,2,FALSE),1)=1,"",AA19)</f>
        <v/>
      </c>
      <c r="AB20" s="39" t="str">
        <f>IF(IFERROR(VLOOKUP(AB16,'Tabela de Apoio'!$D:$E,2,FALSE),1)=1,"",AB19)</f>
        <v/>
      </c>
      <c r="AC20" s="39" t="str">
        <f>IF(IFERROR(VLOOKUP(AC16,'Tabela de Apoio'!$D:$E,2,FALSE),1)=1,"",AC19)</f>
        <v/>
      </c>
      <c r="AD20" s="39" t="str">
        <f>IF(IFERROR(VLOOKUP(AD16,'Tabela de Apoio'!$D:$E,2,FALSE),1)=1,"",AD19)</f>
        <v/>
      </c>
      <c r="AE20" s="39" t="str">
        <f>IF(IFERROR(VLOOKUP(AE16,'Tabela de Apoio'!$D:$E,2,FALSE),1)=1,"",AE19)</f>
        <v/>
      </c>
      <c r="AF20" s="39" t="str">
        <f>IF(IFERROR(VLOOKUP(AF16,'Tabela de Apoio'!$D:$E,2,FALSE),1)=1,"",AF19)</f>
        <v/>
      </c>
      <c r="AG20" s="39" t="str">
        <f>IF(IFERROR(VLOOKUP(AG16,'Tabela de Apoio'!$D:$E,2,FALSE),1)=1,"",AG19)</f>
        <v/>
      </c>
      <c r="AH20" s="39" t="str">
        <f>IF(IFERROR(VLOOKUP(AH16,'Tabela de Apoio'!$D:$E,2,FALSE),1)=1,"",AH19)</f>
        <v/>
      </c>
      <c r="AI20" s="39" t="str">
        <f>IF(IFERROR(VLOOKUP(AI16,'Tabela de Apoio'!$D:$E,2,FALSE),1)=1,"",AI19)</f>
        <v/>
      </c>
    </row>
    <row r="21" spans="1:35" hidden="1" x14ac:dyDescent="0.25">
      <c r="B21" s="84">
        <f t="shared" ref="B21:B32" si="3">B20</f>
        <v>1</v>
      </c>
      <c r="C21" s="84">
        <f t="shared" ref="C21:C32" si="4">C20</f>
        <v>1</v>
      </c>
      <c r="D21" s="84">
        <f t="shared" ref="D21:D32" si="5">D20</f>
        <v>1</v>
      </c>
      <c r="E21" s="158"/>
      <c r="F21" s="97"/>
      <c r="G21" s="120"/>
      <c r="H21" s="18"/>
      <c r="I21" s="18"/>
      <c r="J21" s="6" t="str">
        <f>IFERROR(IF(M24="",IF(_xlfn.STDEV.S($P19:$AI20)/AVERAGE($P19:$AI20)&lt;25%,J25,J26),J24),J22)</f>
        <v>B</v>
      </c>
      <c r="K21" s="89"/>
      <c r="L21" s="40" t="s">
        <v>75</v>
      </c>
      <c r="M21" s="41">
        <f>IFERROR(IF(AND(P16="Fornecedor",COUNTA(P14:AI14)=COUNTIF(P16:AI16,"Fornecedor")),M29,IF(M24="",IF(_xlfn.STDEV.S($P19:$AI20)/AVERAGE($P19:$AI20)&lt;25%,M25,M26),M24)),M22)</f>
        <v>1841250</v>
      </c>
      <c r="N21" s="94"/>
      <c r="O21" s="34" t="s">
        <v>60</v>
      </c>
      <c r="P21" s="39" t="str">
        <f>IF(IFERROR(VLOOKUP(P16,'Tabela de Apoio'!$D:$E,2,FALSE),1)=1,"",P22)</f>
        <v/>
      </c>
      <c r="Q21" s="39" t="str">
        <f>IF(IFERROR(VLOOKUP(Q16,'Tabela de Apoio'!$D:$E,2,FALSE),1)=1,"",Q22)</f>
        <v/>
      </c>
      <c r="R21" s="39" t="str">
        <f>IF(IFERROR(VLOOKUP(R16,'Tabela de Apoio'!$D:$E,2,FALSE),1)=1,"",R22)</f>
        <v/>
      </c>
      <c r="S21" s="39" t="str">
        <f>IF(IFERROR(VLOOKUP(S16,'Tabela de Apoio'!$D:$E,2,FALSE),1)=1,"",S22)</f>
        <v/>
      </c>
      <c r="T21" s="39" t="str">
        <f>IF(IFERROR(VLOOKUP(T16,'Tabela de Apoio'!$D:$E,2,FALSE),1)=1,"",T22)</f>
        <v/>
      </c>
      <c r="U21" s="39" t="str">
        <f>IF(IFERROR(VLOOKUP(U16,'Tabela de Apoio'!$D:$E,2,FALSE),1)=1,"",U22)</f>
        <v/>
      </c>
      <c r="V21" s="39" t="str">
        <f>IF(IFERROR(VLOOKUP(V16,'Tabela de Apoio'!$D:$E,2,FALSE),1)=1,"",V22)</f>
        <v/>
      </c>
      <c r="W21" s="39" t="str">
        <f>IF(IFERROR(VLOOKUP(W16,'Tabela de Apoio'!$D:$E,2,FALSE),1)=1,"",W22)</f>
        <v/>
      </c>
      <c r="X21" s="39" t="str">
        <f>IF(IFERROR(VLOOKUP(X16,'Tabela de Apoio'!$D:$E,2,FALSE),1)=1,"",X22)</f>
        <v/>
      </c>
      <c r="Y21" s="39" t="str">
        <f>IF(IFERROR(VLOOKUP(Y16,'Tabela de Apoio'!$D:$E,2,FALSE),1)=1,"",Y22)</f>
        <v/>
      </c>
      <c r="Z21" s="39" t="str">
        <f>IF(IFERROR(VLOOKUP(Z16,'Tabela de Apoio'!$D:$E,2,FALSE),1)=1,"",Z22)</f>
        <v/>
      </c>
      <c r="AA21" s="39" t="str">
        <f>IF(IFERROR(VLOOKUP(AA16,'Tabela de Apoio'!$D:$E,2,FALSE),1)=1,"",AA22)</f>
        <v/>
      </c>
      <c r="AB21" s="39" t="str">
        <f>IF(IFERROR(VLOOKUP(AB16,'Tabela de Apoio'!$D:$E,2,FALSE),1)=1,"",AB22)</f>
        <v/>
      </c>
      <c r="AC21" s="39" t="str">
        <f>IF(IFERROR(VLOOKUP(AC16,'Tabela de Apoio'!$D:$E,2,FALSE),1)=1,"",AC22)</f>
        <v/>
      </c>
      <c r="AD21" s="39" t="str">
        <f>IF(IFERROR(VLOOKUP(AD16,'Tabela de Apoio'!$D:$E,2,FALSE),1)=1,"",AD22)</f>
        <v/>
      </c>
      <c r="AE21" s="39" t="str">
        <f>IF(IFERROR(VLOOKUP(AE16,'Tabela de Apoio'!$D:$E,2,FALSE),1)=1,"",AE22)</f>
        <v/>
      </c>
      <c r="AF21" s="39" t="str">
        <f>IF(IFERROR(VLOOKUP(AF16,'Tabela de Apoio'!$D:$E,2,FALSE),1)=1,"",AF22)</f>
        <v/>
      </c>
      <c r="AG21" s="39" t="str">
        <f>IF(IFERROR(VLOOKUP(AG16,'Tabela de Apoio'!$D:$E,2,FALSE),1)=1,"",AG22)</f>
        <v/>
      </c>
      <c r="AH21" s="39" t="str">
        <f>IF(IFERROR(VLOOKUP(AH16,'Tabela de Apoio'!$D:$E,2,FALSE),1)=1,"",AH22)</f>
        <v/>
      </c>
      <c r="AI21" s="39" t="str">
        <f>IF(IFERROR(VLOOKUP(AI16,'Tabela de Apoio'!$D:$E,2,FALSE),1)=1,"",AI22)</f>
        <v/>
      </c>
    </row>
    <row r="22" spans="1:35" hidden="1" x14ac:dyDescent="0.25">
      <c r="B22" s="84">
        <f t="shared" si="3"/>
        <v>1</v>
      </c>
      <c r="C22" s="84">
        <f t="shared" si="4"/>
        <v>1</v>
      </c>
      <c r="D22" s="84">
        <f t="shared" si="5"/>
        <v>1</v>
      </c>
      <c r="E22" s="158"/>
      <c r="F22" s="97"/>
      <c r="G22" s="120"/>
      <c r="H22" s="18"/>
      <c r="I22" s="18"/>
      <c r="J22" s="56" t="s">
        <v>366</v>
      </c>
      <c r="K22" s="89"/>
      <c r="L22" s="40" t="s">
        <v>21</v>
      </c>
      <c r="M22" s="41">
        <f>IFERROR(AVERAGE($P18:$AI18),"")</f>
        <v>2763750</v>
      </c>
      <c r="N22" s="94"/>
      <c r="O22" s="34" t="s">
        <v>59</v>
      </c>
      <c r="P22" s="39">
        <f>IF(P19="","",IF((_xlfn.STDEV.S($P19:$AI20)/AVERAGE($P19:$AI20))&lt;25%,P19,IF(OR(P19&gt;(AVERAGE($P19:$AI20)+_xlfn.STDEV.S($P19:$AI20)),P19&lt;(AVERAGE($P19:$AI20)-_xlfn.STDEV.S($P19:$AI20))),"DESCARTADO",P19)))</f>
        <v>3250000</v>
      </c>
      <c r="Q22" s="39" t="str">
        <f t="shared" ref="Q22:AI22" si="6">IF(Q19="","",IF((_xlfn.STDEV.S($P19:$AI20)/AVERAGE($P19:$AI20))&lt;25%,Q19,IF(OR(Q19&gt;(AVERAGE($P19:$AI20)+_xlfn.STDEV.S($P19:$AI20)),Q19&lt;(AVERAGE($P19:$AI20)-_xlfn.STDEV.S($P19:$AI20))),"DESCARTADO",Q19)))</f>
        <v>DESCARTADO</v>
      </c>
      <c r="R22" s="39">
        <f t="shared" si="6"/>
        <v>3200000</v>
      </c>
      <c r="S22" s="39" t="str">
        <f t="shared" si="6"/>
        <v/>
      </c>
      <c r="T22" s="39" t="str">
        <f t="shared" si="6"/>
        <v/>
      </c>
      <c r="U22" s="39" t="str">
        <f t="shared" si="6"/>
        <v/>
      </c>
      <c r="V22" s="39" t="str">
        <f t="shared" si="6"/>
        <v/>
      </c>
      <c r="W22" s="39" t="str">
        <f t="shared" si="6"/>
        <v/>
      </c>
      <c r="X22" s="39" t="str">
        <f t="shared" si="6"/>
        <v/>
      </c>
      <c r="Y22" s="39" t="str">
        <f t="shared" si="6"/>
        <v/>
      </c>
      <c r="Z22" s="39" t="str">
        <f t="shared" si="6"/>
        <v/>
      </c>
      <c r="AA22" s="39" t="str">
        <f t="shared" si="6"/>
        <v/>
      </c>
      <c r="AB22" s="39" t="str">
        <f t="shared" si="6"/>
        <v/>
      </c>
      <c r="AC22" s="39" t="str">
        <f t="shared" si="6"/>
        <v/>
      </c>
      <c r="AD22" s="39" t="str">
        <f t="shared" si="6"/>
        <v/>
      </c>
      <c r="AE22" s="39" t="str">
        <f t="shared" si="6"/>
        <v/>
      </c>
      <c r="AF22" s="39" t="str">
        <f t="shared" si="6"/>
        <v/>
      </c>
      <c r="AG22" s="39" t="str">
        <f t="shared" si="6"/>
        <v/>
      </c>
      <c r="AH22" s="39" t="str">
        <f t="shared" si="6"/>
        <v/>
      </c>
      <c r="AI22" s="39" t="str">
        <f t="shared" si="6"/>
        <v/>
      </c>
    </row>
    <row r="23" spans="1:35" hidden="1" x14ac:dyDescent="0.25">
      <c r="B23" s="84">
        <f t="shared" si="3"/>
        <v>1</v>
      </c>
      <c r="C23" s="84">
        <f t="shared" si="4"/>
        <v>1</v>
      </c>
      <c r="D23" s="84">
        <f t="shared" si="5"/>
        <v>1</v>
      </c>
      <c r="E23" s="158"/>
      <c r="F23" s="97"/>
      <c r="G23" s="119"/>
      <c r="J23" s="56" t="s">
        <v>366</v>
      </c>
      <c r="L23" s="40" t="s">
        <v>335</v>
      </c>
      <c r="M23" s="41">
        <f>IFERROR(MEDIAN($P18:$AI18),"")</f>
        <v>3200000</v>
      </c>
      <c r="N23" s="94"/>
      <c r="O23" s="34" t="s">
        <v>61</v>
      </c>
      <c r="P23" s="39" t="str">
        <f>IF(IFERROR(VLOOKUP(P16,'Tabela de Apoio'!$D:$E,2,FALSE),1)=1,"",P24)</f>
        <v/>
      </c>
      <c r="Q23" s="39" t="str">
        <f>IF(IFERROR(VLOOKUP(Q16,'Tabela de Apoio'!$D:$E,2,FALSE),1)=1,"",Q24)</f>
        <v/>
      </c>
      <c r="R23" s="39" t="str">
        <f>IF(IFERROR(VLOOKUP(R16,'Tabela de Apoio'!$D:$E,2,FALSE),1)=1,"",R24)</f>
        <v/>
      </c>
      <c r="S23" s="39" t="str">
        <f>IF(IFERROR(VLOOKUP(S16,'Tabela de Apoio'!$D:$E,2,FALSE),1)=1,"",S24)</f>
        <v/>
      </c>
      <c r="T23" s="39" t="str">
        <f>IF(IFERROR(VLOOKUP(T16,'Tabela de Apoio'!$D:$E,2,FALSE),1)=1,"",T24)</f>
        <v/>
      </c>
      <c r="U23" s="39" t="str">
        <f>IF(IFERROR(VLOOKUP(U16,'Tabela de Apoio'!$D:$E,2,FALSE),1)=1,"",U24)</f>
        <v/>
      </c>
      <c r="V23" s="39" t="str">
        <f>IF(IFERROR(VLOOKUP(V16,'Tabela de Apoio'!$D:$E,2,FALSE),1)=1,"",V24)</f>
        <v/>
      </c>
      <c r="W23" s="39" t="str">
        <f>IF(IFERROR(VLOOKUP(W16,'Tabela de Apoio'!$D:$E,2,FALSE),1)=1,"",W24)</f>
        <v/>
      </c>
      <c r="X23" s="39" t="str">
        <f>IF(IFERROR(VLOOKUP(X16,'Tabela de Apoio'!$D:$E,2,FALSE),1)=1,"",X24)</f>
        <v/>
      </c>
      <c r="Y23" s="39" t="str">
        <f>IF(IFERROR(VLOOKUP(Y16,'Tabela de Apoio'!$D:$E,2,FALSE),1)=1,"",Y24)</f>
        <v/>
      </c>
      <c r="Z23" s="39" t="str">
        <f>IF(IFERROR(VLOOKUP(Z16,'Tabela de Apoio'!$D:$E,2,FALSE),1)=1,"",Z24)</f>
        <v/>
      </c>
      <c r="AA23" s="39" t="str">
        <f>IF(IFERROR(VLOOKUP(AA16,'Tabela de Apoio'!$D:$E,2,FALSE),1)=1,"",AA24)</f>
        <v/>
      </c>
      <c r="AB23" s="39" t="str">
        <f>IF(IFERROR(VLOOKUP(AB16,'Tabela de Apoio'!$D:$E,2,FALSE),1)=1,"",AB24)</f>
        <v/>
      </c>
      <c r="AC23" s="39" t="str">
        <f>IF(IFERROR(VLOOKUP(AC16,'Tabela de Apoio'!$D:$E,2,FALSE),1)=1,"",AC24)</f>
        <v/>
      </c>
      <c r="AD23" s="39" t="str">
        <f>IF(IFERROR(VLOOKUP(AD16,'Tabela de Apoio'!$D:$E,2,FALSE),1)=1,"",AD24)</f>
        <v/>
      </c>
      <c r="AE23" s="39" t="str">
        <f>IF(IFERROR(VLOOKUP(AE16,'Tabela de Apoio'!$D:$E,2,FALSE),1)=1,"",AE24)</f>
        <v/>
      </c>
      <c r="AF23" s="39" t="str">
        <f>IF(IFERROR(VLOOKUP(AF16,'Tabela de Apoio'!$D:$E,2,FALSE),1)=1,"",AF24)</f>
        <v/>
      </c>
      <c r="AG23" s="39" t="str">
        <f>IF(IFERROR(VLOOKUP(AG16,'Tabela de Apoio'!$D:$E,2,FALSE),1)=1,"",AG24)</f>
        <v/>
      </c>
      <c r="AH23" s="39" t="str">
        <f>IF(IFERROR(VLOOKUP(AH16,'Tabela de Apoio'!$D:$E,2,FALSE),1)=1,"",AH24)</f>
        <v/>
      </c>
      <c r="AI23" s="39" t="str">
        <f>IF(IFERROR(VLOOKUP(AI16,'Tabela de Apoio'!$D:$E,2,FALSE),1)=1,"",AI24)</f>
        <v/>
      </c>
    </row>
    <row r="24" spans="1:35" hidden="1" x14ac:dyDescent="0.25">
      <c r="B24" s="84">
        <f t="shared" si="3"/>
        <v>1</v>
      </c>
      <c r="C24" s="84">
        <f t="shared" si="4"/>
        <v>1</v>
      </c>
      <c r="D24" s="84">
        <f t="shared" si="5"/>
        <v>1</v>
      </c>
      <c r="E24" s="158"/>
      <c r="F24" s="97"/>
      <c r="G24" s="119"/>
      <c r="H24" s="18"/>
      <c r="I24" s="18"/>
      <c r="J24" s="56" t="s">
        <v>368</v>
      </c>
      <c r="K24" s="89"/>
      <c r="L24" s="40" t="s">
        <v>69</v>
      </c>
      <c r="M24" s="41" t="str">
        <f>IF(AND(COUNT($P32:$AI32)&gt;2,(_xlfn.STDEV.S($P31:$AI32)/AVERAGE($P31:$AI32))&lt;=25%),AVERAGE($P31:$AI32),"")</f>
        <v/>
      </c>
      <c r="N24" s="94"/>
      <c r="O24" s="34" t="s">
        <v>62</v>
      </c>
      <c r="P24" s="39">
        <f t="shared" ref="P24:AI24" si="7">IF(P22="","",IF((_xlfn.STDEV.S($P21:$AI22)/AVERAGE($P21:$AI22))&lt;25%,P22,IF(OR(P22&gt;(AVERAGE($P21:$AI22)+_xlfn.STDEV.S($P21:$AI22)),P22&lt;(AVERAGE($P21:$AI22)-_xlfn.STDEV.S($P21:$AI22))),"DESCARTADO",P22)))</f>
        <v>3250000</v>
      </c>
      <c r="Q24" s="39" t="str">
        <f t="shared" si="7"/>
        <v>DESCARTADO</v>
      </c>
      <c r="R24" s="39">
        <f t="shared" si="7"/>
        <v>3200000</v>
      </c>
      <c r="S24" s="39" t="str">
        <f t="shared" si="7"/>
        <v/>
      </c>
      <c r="T24" s="39" t="str">
        <f t="shared" si="7"/>
        <v/>
      </c>
      <c r="U24" s="39" t="str">
        <f t="shared" si="7"/>
        <v/>
      </c>
      <c r="V24" s="39" t="str">
        <f t="shared" si="7"/>
        <v/>
      </c>
      <c r="W24" s="39" t="str">
        <f t="shared" si="7"/>
        <v/>
      </c>
      <c r="X24" s="39" t="str">
        <f t="shared" si="7"/>
        <v/>
      </c>
      <c r="Y24" s="39" t="str">
        <f t="shared" si="7"/>
        <v/>
      </c>
      <c r="Z24" s="39" t="str">
        <f t="shared" si="7"/>
        <v/>
      </c>
      <c r="AA24" s="39" t="str">
        <f t="shared" si="7"/>
        <v/>
      </c>
      <c r="AB24" s="39" t="str">
        <f t="shared" si="7"/>
        <v/>
      </c>
      <c r="AC24" s="39" t="str">
        <f t="shared" si="7"/>
        <v/>
      </c>
      <c r="AD24" s="39" t="str">
        <f t="shared" si="7"/>
        <v/>
      </c>
      <c r="AE24" s="39" t="str">
        <f t="shared" si="7"/>
        <v/>
      </c>
      <c r="AF24" s="39" t="str">
        <f t="shared" si="7"/>
        <v/>
      </c>
      <c r="AG24" s="39" t="str">
        <f t="shared" si="7"/>
        <v/>
      </c>
      <c r="AH24" s="39" t="str">
        <f t="shared" si="7"/>
        <v/>
      </c>
      <c r="AI24" s="39" t="str">
        <f t="shared" si="7"/>
        <v/>
      </c>
    </row>
    <row r="25" spans="1:35" hidden="1" x14ac:dyDescent="0.25">
      <c r="B25" s="84">
        <f t="shared" si="3"/>
        <v>1</v>
      </c>
      <c r="C25" s="84">
        <f t="shared" si="4"/>
        <v>1</v>
      </c>
      <c r="D25" s="84">
        <f t="shared" si="5"/>
        <v>1</v>
      </c>
      <c r="E25" s="158"/>
      <c r="F25" s="97"/>
      <c r="G25" s="121"/>
      <c r="H25"/>
      <c r="I25" s="18"/>
      <c r="J25" s="56" t="s">
        <v>367</v>
      </c>
      <c r="K25" s="89"/>
      <c r="L25" s="40" t="s">
        <v>74</v>
      </c>
      <c r="M25" s="41">
        <f>AVERAGE($P19:$AI20)</f>
        <v>2763750</v>
      </c>
      <c r="N25" s="94"/>
      <c r="O25" s="34" t="s">
        <v>63</v>
      </c>
      <c r="P25" s="39" t="str">
        <f>IF(IFERROR(VLOOKUP(P16,'Tabela de Apoio'!$D:$E,2,FALSE),1)=1,"",P26)</f>
        <v/>
      </c>
      <c r="Q25" s="39" t="str">
        <f>IF(IFERROR(VLOOKUP(Q16,'Tabela de Apoio'!$D:$E,2,FALSE),1)=1,"",Q26)</f>
        <v/>
      </c>
      <c r="R25" s="39" t="str">
        <f>IF(IFERROR(VLOOKUP(R16,'Tabela de Apoio'!$D:$E,2,FALSE),1)=1,"",R26)</f>
        <v/>
      </c>
      <c r="S25" s="39" t="str">
        <f>IF(IFERROR(VLOOKUP(S16,'Tabela de Apoio'!$D:$E,2,FALSE),1)=1,"",S26)</f>
        <v/>
      </c>
      <c r="T25" s="39" t="str">
        <f>IF(IFERROR(VLOOKUP(T16,'Tabela de Apoio'!$D:$E,2,FALSE),1)=1,"",T26)</f>
        <v/>
      </c>
      <c r="U25" s="39" t="str">
        <f>IF(IFERROR(VLOOKUP(U16,'Tabela de Apoio'!$D:$E,2,FALSE),1)=1,"",U26)</f>
        <v/>
      </c>
      <c r="V25" s="39" t="str">
        <f>IF(IFERROR(VLOOKUP(V16,'Tabela de Apoio'!$D:$E,2,FALSE),1)=1,"",V26)</f>
        <v/>
      </c>
      <c r="W25" s="39" t="str">
        <f>IF(IFERROR(VLOOKUP(W16,'Tabela de Apoio'!$D:$E,2,FALSE),1)=1,"",W26)</f>
        <v/>
      </c>
      <c r="X25" s="39" t="str">
        <f>IF(IFERROR(VLOOKUP(X16,'Tabela de Apoio'!$D:$E,2,FALSE),1)=1,"",X26)</f>
        <v/>
      </c>
      <c r="Y25" s="39" t="str">
        <f>IF(IFERROR(VLOOKUP(Y16,'Tabela de Apoio'!$D:$E,2,FALSE),1)=1,"",Y26)</f>
        <v/>
      </c>
      <c r="Z25" s="39" t="str">
        <f>IF(IFERROR(VLOOKUP(Z16,'Tabela de Apoio'!$D:$E,2,FALSE),1)=1,"",Z26)</f>
        <v/>
      </c>
      <c r="AA25" s="39" t="str">
        <f>IF(IFERROR(VLOOKUP(AA16,'Tabela de Apoio'!$D:$E,2,FALSE),1)=1,"",AA26)</f>
        <v/>
      </c>
      <c r="AB25" s="39" t="str">
        <f>IF(IFERROR(VLOOKUP(AB16,'Tabela de Apoio'!$D:$E,2,FALSE),1)=1,"",AB26)</f>
        <v/>
      </c>
      <c r="AC25" s="39" t="str">
        <f>IF(IFERROR(VLOOKUP(AC16,'Tabela de Apoio'!$D:$E,2,FALSE),1)=1,"",AC26)</f>
        <v/>
      </c>
      <c r="AD25" s="39" t="str">
        <f>IF(IFERROR(VLOOKUP(AD16,'Tabela de Apoio'!$D:$E,2,FALSE),1)=1,"",AD26)</f>
        <v/>
      </c>
      <c r="AE25" s="39" t="str">
        <f>IF(IFERROR(VLOOKUP(AE16,'Tabela de Apoio'!$D:$E,2,FALSE),1)=1,"",AE26)</f>
        <v/>
      </c>
      <c r="AF25" s="39" t="str">
        <f>IF(IFERROR(VLOOKUP(AF16,'Tabela de Apoio'!$D:$E,2,FALSE),1)=1,"",AF26)</f>
        <v/>
      </c>
      <c r="AG25" s="39" t="str">
        <f>IF(IFERROR(VLOOKUP(AG16,'Tabela de Apoio'!$D:$E,2,FALSE),1)=1,"",AG26)</f>
        <v/>
      </c>
      <c r="AH25" s="39" t="str">
        <f>IF(IFERROR(VLOOKUP(AH16,'Tabela de Apoio'!$D:$E,2,FALSE),1)=1,"",AH26)</f>
        <v/>
      </c>
      <c r="AI25" s="39" t="str">
        <f>IF(IFERROR(VLOOKUP(AI16,'Tabela de Apoio'!$D:$E,2,FALSE),1)=1,"",AI26)</f>
        <v/>
      </c>
    </row>
    <row r="26" spans="1:35" hidden="1" x14ac:dyDescent="0.25">
      <c r="B26" s="84">
        <f t="shared" si="3"/>
        <v>1</v>
      </c>
      <c r="C26" s="84">
        <f t="shared" si="4"/>
        <v>1</v>
      </c>
      <c r="D26" s="84">
        <f t="shared" si="5"/>
        <v>1</v>
      </c>
      <c r="E26" s="158"/>
      <c r="F26" s="97"/>
      <c r="G26" s="120"/>
      <c r="H26" s="18"/>
      <c r="I26" s="18"/>
      <c r="J26" s="56" t="s">
        <v>367</v>
      </c>
      <c r="K26" s="89"/>
      <c r="L26" s="40" t="s">
        <v>72</v>
      </c>
      <c r="M26" s="41">
        <f>MEDIAN($P19:$AI19)</f>
        <v>3200000</v>
      </c>
      <c r="N26" s="94"/>
      <c r="O26" s="34" t="s">
        <v>64</v>
      </c>
      <c r="P26" s="39">
        <f t="shared" ref="P26:AI26" si="8">IF(P24="","",IF((_xlfn.STDEV.S($P23:$AI24)/AVERAGE($P23:$AI24))&lt;25%,P24,IF(OR(P24&gt;(AVERAGE($P23:$AI24)+_xlfn.STDEV.S($P23:$AI24)),P24&lt;(AVERAGE($P23:$AI24)-_xlfn.STDEV.S($P23:$AI24))),"DESCARTADO",P24)))</f>
        <v>3250000</v>
      </c>
      <c r="Q26" s="39" t="str">
        <f t="shared" si="8"/>
        <v>DESCARTADO</v>
      </c>
      <c r="R26" s="39">
        <f t="shared" si="8"/>
        <v>3200000</v>
      </c>
      <c r="S26" s="39" t="str">
        <f t="shared" si="8"/>
        <v/>
      </c>
      <c r="T26" s="39" t="str">
        <f t="shared" si="8"/>
        <v/>
      </c>
      <c r="U26" s="39" t="str">
        <f t="shared" si="8"/>
        <v/>
      </c>
      <c r="V26" s="39" t="str">
        <f t="shared" si="8"/>
        <v/>
      </c>
      <c r="W26" s="39" t="str">
        <f t="shared" si="8"/>
        <v/>
      </c>
      <c r="X26" s="39" t="str">
        <f t="shared" si="8"/>
        <v/>
      </c>
      <c r="Y26" s="39" t="str">
        <f t="shared" si="8"/>
        <v/>
      </c>
      <c r="Z26" s="39" t="str">
        <f t="shared" si="8"/>
        <v/>
      </c>
      <c r="AA26" s="39" t="str">
        <f t="shared" si="8"/>
        <v/>
      </c>
      <c r="AB26" s="39" t="str">
        <f t="shared" si="8"/>
        <v/>
      </c>
      <c r="AC26" s="39" t="str">
        <f t="shared" si="8"/>
        <v/>
      </c>
      <c r="AD26" s="39" t="str">
        <f t="shared" si="8"/>
        <v/>
      </c>
      <c r="AE26" s="39" t="str">
        <f t="shared" si="8"/>
        <v/>
      </c>
      <c r="AF26" s="39" t="str">
        <f t="shared" si="8"/>
        <v/>
      </c>
      <c r="AG26" s="39" t="str">
        <f t="shared" si="8"/>
        <v/>
      </c>
      <c r="AH26" s="39" t="str">
        <f t="shared" si="8"/>
        <v/>
      </c>
      <c r="AI26" s="39" t="str">
        <f t="shared" si="8"/>
        <v/>
      </c>
    </row>
    <row r="27" spans="1:35" hidden="1" x14ac:dyDescent="0.25">
      <c r="B27" s="84">
        <f t="shared" si="3"/>
        <v>1</v>
      </c>
      <c r="C27" s="84">
        <f t="shared" si="4"/>
        <v>1</v>
      </c>
      <c r="D27" s="84">
        <f t="shared" si="5"/>
        <v>1</v>
      </c>
      <c r="E27" s="158"/>
      <c r="F27" s="97"/>
      <c r="G27" s="120"/>
      <c r="H27" s="18"/>
      <c r="I27" s="18"/>
      <c r="J27" s="56" t="s">
        <v>367</v>
      </c>
      <c r="K27" s="89"/>
      <c r="L27" s="40" t="s">
        <v>73</v>
      </c>
      <c r="M27" s="41">
        <f>_xlfn.QUARTILE.EXC($P19:$AI19,1)</f>
        <v>1841250</v>
      </c>
      <c r="N27" s="94"/>
      <c r="O27" s="34" t="s">
        <v>65</v>
      </c>
      <c r="P27" s="39" t="str">
        <f>IF(IFERROR(VLOOKUP(P16,'Tabela de Apoio'!$D:$E,2,FALSE),1)=1,"",P28)</f>
        <v/>
      </c>
      <c r="Q27" s="39" t="str">
        <f>IF(IFERROR(VLOOKUP(Q16,'Tabela de Apoio'!$D:$E,2,FALSE),1)=1,"",Q28)</f>
        <v/>
      </c>
      <c r="R27" s="39" t="str">
        <f>IF(IFERROR(VLOOKUP(R16,'Tabela de Apoio'!$D:$E,2,FALSE),1)=1,"",R28)</f>
        <v/>
      </c>
      <c r="S27" s="39" t="str">
        <f>IF(IFERROR(VLOOKUP(S16,'Tabela de Apoio'!$D:$E,2,FALSE),1)=1,"",S28)</f>
        <v/>
      </c>
      <c r="T27" s="39" t="str">
        <f>IF(IFERROR(VLOOKUP(T16,'Tabela de Apoio'!$D:$E,2,FALSE),1)=1,"",T28)</f>
        <v/>
      </c>
      <c r="U27" s="39" t="str">
        <f>IF(IFERROR(VLOOKUP(U16,'Tabela de Apoio'!$D:$E,2,FALSE),1)=1,"",U28)</f>
        <v/>
      </c>
      <c r="V27" s="39" t="str">
        <f>IF(IFERROR(VLOOKUP(V16,'Tabela de Apoio'!$D:$E,2,FALSE),1)=1,"",V28)</f>
        <v/>
      </c>
      <c r="W27" s="39" t="str">
        <f>IF(IFERROR(VLOOKUP(W16,'Tabela de Apoio'!$D:$E,2,FALSE),1)=1,"",W28)</f>
        <v/>
      </c>
      <c r="X27" s="39" t="str">
        <f>IF(IFERROR(VLOOKUP(X16,'Tabela de Apoio'!$D:$E,2,FALSE),1)=1,"",X28)</f>
        <v/>
      </c>
      <c r="Y27" s="39" t="str">
        <f>IF(IFERROR(VLOOKUP(Y16,'Tabela de Apoio'!$D:$E,2,FALSE),1)=1,"",Y28)</f>
        <v/>
      </c>
      <c r="Z27" s="39" t="str">
        <f>IF(IFERROR(VLOOKUP(Z16,'Tabela de Apoio'!$D:$E,2,FALSE),1)=1,"",Z28)</f>
        <v/>
      </c>
      <c r="AA27" s="39" t="str">
        <f>IF(IFERROR(VLOOKUP(AA16,'Tabela de Apoio'!$D:$E,2,FALSE),1)=1,"",AA28)</f>
        <v/>
      </c>
      <c r="AB27" s="39" t="str">
        <f>IF(IFERROR(VLOOKUP(AB16,'Tabela de Apoio'!$D:$E,2,FALSE),1)=1,"",AB28)</f>
        <v/>
      </c>
      <c r="AC27" s="39" t="str">
        <f>IF(IFERROR(VLOOKUP(AC16,'Tabela de Apoio'!$D:$E,2,FALSE),1)=1,"",AC28)</f>
        <v/>
      </c>
      <c r="AD27" s="39" t="str">
        <f>IF(IFERROR(VLOOKUP(AD16,'Tabela de Apoio'!$D:$E,2,FALSE),1)=1,"",AD28)</f>
        <v/>
      </c>
      <c r="AE27" s="39" t="str">
        <f>IF(IFERROR(VLOOKUP(AE16,'Tabela de Apoio'!$D:$E,2,FALSE),1)=1,"",AE28)</f>
        <v/>
      </c>
      <c r="AF27" s="39" t="str">
        <f>IF(IFERROR(VLOOKUP(AF16,'Tabela de Apoio'!$D:$E,2,FALSE),1)=1,"",AF28)</f>
        <v/>
      </c>
      <c r="AG27" s="39" t="str">
        <f>IF(IFERROR(VLOOKUP(AG16,'Tabela de Apoio'!$D:$E,2,FALSE),1)=1,"",AG28)</f>
        <v/>
      </c>
      <c r="AH27" s="39" t="str">
        <f>IF(IFERROR(VLOOKUP(AH16,'Tabela de Apoio'!$D:$E,2,FALSE),1)=1,"",AH28)</f>
        <v/>
      </c>
      <c r="AI27" s="39" t="str">
        <f>IF(IFERROR(VLOOKUP(AI16,'Tabela de Apoio'!$D:$E,2,FALSE),1)=1,"",AI28)</f>
        <v/>
      </c>
    </row>
    <row r="28" spans="1:35" hidden="1" x14ac:dyDescent="0.25">
      <c r="B28" s="84">
        <f t="shared" si="3"/>
        <v>1</v>
      </c>
      <c r="C28" s="84">
        <f t="shared" si="4"/>
        <v>1</v>
      </c>
      <c r="D28" s="84">
        <f t="shared" si="5"/>
        <v>1</v>
      </c>
      <c r="E28" s="158"/>
      <c r="F28" s="97"/>
      <c r="G28" s="120"/>
      <c r="H28" s="18"/>
      <c r="I28" s="18"/>
      <c r="J28" s="56" t="s">
        <v>367</v>
      </c>
      <c r="K28" s="89"/>
      <c r="L28" s="40" t="s">
        <v>70</v>
      </c>
      <c r="M28" s="41">
        <f>_xlfn.QUARTILE.EXC($P19:$AI19,2)</f>
        <v>3200000</v>
      </c>
      <c r="N28" s="94"/>
      <c r="O28" s="34" t="s">
        <v>66</v>
      </c>
      <c r="P28" s="39">
        <f t="shared" ref="P28:AI28" si="9">IF(P26="","",IF((_xlfn.STDEV.S($P25:$AI26)/AVERAGE($P25:$AI26))&lt;25%,P26,IF(OR(P26&gt;(AVERAGE($P25:$AI26)+_xlfn.STDEV.S($P25:$AI26)),P26&lt;(AVERAGE($P25:$AI26)-_xlfn.STDEV.S($P25:$AI26))),"DESCARTADO",P26)))</f>
        <v>3250000</v>
      </c>
      <c r="Q28" s="39" t="str">
        <f t="shared" si="9"/>
        <v>DESCARTADO</v>
      </c>
      <c r="R28" s="39">
        <f t="shared" si="9"/>
        <v>3200000</v>
      </c>
      <c r="S28" s="39" t="str">
        <f t="shared" si="9"/>
        <v/>
      </c>
      <c r="T28" s="39" t="str">
        <f t="shared" si="9"/>
        <v/>
      </c>
      <c r="U28" s="39" t="str">
        <f t="shared" si="9"/>
        <v/>
      </c>
      <c r="V28" s="39" t="str">
        <f t="shared" si="9"/>
        <v/>
      </c>
      <c r="W28" s="39" t="str">
        <f t="shared" si="9"/>
        <v/>
      </c>
      <c r="X28" s="39" t="str">
        <f t="shared" si="9"/>
        <v/>
      </c>
      <c r="Y28" s="39" t="str">
        <f t="shared" si="9"/>
        <v/>
      </c>
      <c r="Z28" s="39" t="str">
        <f t="shared" si="9"/>
        <v/>
      </c>
      <c r="AA28" s="39" t="str">
        <f t="shared" si="9"/>
        <v/>
      </c>
      <c r="AB28" s="39" t="str">
        <f t="shared" si="9"/>
        <v/>
      </c>
      <c r="AC28" s="39" t="str">
        <f t="shared" si="9"/>
        <v/>
      </c>
      <c r="AD28" s="39" t="str">
        <f t="shared" si="9"/>
        <v/>
      </c>
      <c r="AE28" s="39" t="str">
        <f t="shared" si="9"/>
        <v/>
      </c>
      <c r="AF28" s="39" t="str">
        <f t="shared" si="9"/>
        <v/>
      </c>
      <c r="AG28" s="39" t="str">
        <f t="shared" si="9"/>
        <v/>
      </c>
      <c r="AH28" s="39" t="str">
        <f t="shared" si="9"/>
        <v/>
      </c>
      <c r="AI28" s="39" t="str">
        <f t="shared" si="9"/>
        <v/>
      </c>
    </row>
    <row r="29" spans="1:35" hidden="1" x14ac:dyDescent="0.25">
      <c r="B29" s="84">
        <f t="shared" si="3"/>
        <v>1</v>
      </c>
      <c r="C29" s="84">
        <f t="shared" si="4"/>
        <v>1</v>
      </c>
      <c r="D29" s="84">
        <f t="shared" si="5"/>
        <v>1</v>
      </c>
      <c r="E29" s="158"/>
      <c r="F29" s="97"/>
      <c r="G29" s="120"/>
      <c r="H29" s="18"/>
      <c r="I29" s="18"/>
      <c r="J29" s="56" t="s">
        <v>366</v>
      </c>
      <c r="K29" s="89"/>
      <c r="L29" s="40" t="s">
        <v>76</v>
      </c>
      <c r="M29" s="41">
        <f>MIN($P18:$AI18)</f>
        <v>1841250</v>
      </c>
      <c r="N29" s="94"/>
      <c r="O29" s="34" t="s">
        <v>67</v>
      </c>
      <c r="P29" s="39" t="str">
        <f>IF(IFERROR(VLOOKUP(P16,'Tabela de Apoio'!$D:$E,2,FALSE),1)=1,"",P30)</f>
        <v/>
      </c>
      <c r="Q29" s="39" t="str">
        <f>IF(IFERROR(VLOOKUP(Q16,'Tabela de Apoio'!$D:$E,2,FALSE),1)=1,"",Q30)</f>
        <v/>
      </c>
      <c r="R29" s="39" t="str">
        <f>IF(IFERROR(VLOOKUP(R16,'Tabela de Apoio'!$D:$E,2,FALSE),1)=1,"",R30)</f>
        <v/>
      </c>
      <c r="S29" s="39" t="str">
        <f>IF(IFERROR(VLOOKUP(S16,'Tabela de Apoio'!$D:$E,2,FALSE),1)=1,"",S30)</f>
        <v/>
      </c>
      <c r="T29" s="39" t="str">
        <f>IF(IFERROR(VLOOKUP(T16,'Tabela de Apoio'!$D:$E,2,FALSE),1)=1,"",T30)</f>
        <v/>
      </c>
      <c r="U29" s="39" t="str">
        <f>IF(IFERROR(VLOOKUP(U16,'Tabela de Apoio'!$D:$E,2,FALSE),1)=1,"",U30)</f>
        <v/>
      </c>
      <c r="V29" s="39" t="str">
        <f>IF(IFERROR(VLOOKUP(V16,'Tabela de Apoio'!$D:$E,2,FALSE),1)=1,"",V30)</f>
        <v/>
      </c>
      <c r="W29" s="39" t="str">
        <f>IF(IFERROR(VLOOKUP(W16,'Tabela de Apoio'!$D:$E,2,FALSE),1)=1,"",W30)</f>
        <v/>
      </c>
      <c r="X29" s="39" t="str">
        <f>IF(IFERROR(VLOOKUP(X16,'Tabela de Apoio'!$D:$E,2,FALSE),1)=1,"",X30)</f>
        <v/>
      </c>
      <c r="Y29" s="39" t="str">
        <f>IF(IFERROR(VLOOKUP(Y16,'Tabela de Apoio'!$D:$E,2,FALSE),1)=1,"",Y30)</f>
        <v/>
      </c>
      <c r="Z29" s="39" t="str">
        <f>IF(IFERROR(VLOOKUP(Z16,'Tabela de Apoio'!$D:$E,2,FALSE),1)=1,"",Z30)</f>
        <v/>
      </c>
      <c r="AA29" s="39" t="str">
        <f>IF(IFERROR(VLOOKUP(AA16,'Tabela de Apoio'!$D:$E,2,FALSE),1)=1,"",AA30)</f>
        <v/>
      </c>
      <c r="AB29" s="39" t="str">
        <f>IF(IFERROR(VLOOKUP(AB16,'Tabela de Apoio'!$D:$E,2,FALSE),1)=1,"",AB30)</f>
        <v/>
      </c>
      <c r="AC29" s="39" t="str">
        <f>IF(IFERROR(VLOOKUP(AC16,'Tabela de Apoio'!$D:$E,2,FALSE),1)=1,"",AC30)</f>
        <v/>
      </c>
      <c r="AD29" s="39" t="str">
        <f>IF(IFERROR(VLOOKUP(AD16,'Tabela de Apoio'!$D:$E,2,FALSE),1)=1,"",AD30)</f>
        <v/>
      </c>
      <c r="AE29" s="39" t="str">
        <f>IF(IFERROR(VLOOKUP(AE16,'Tabela de Apoio'!$D:$E,2,FALSE),1)=1,"",AE30)</f>
        <v/>
      </c>
      <c r="AF29" s="39" t="str">
        <f>IF(IFERROR(VLOOKUP(AF16,'Tabela de Apoio'!$D:$E,2,FALSE),1)=1,"",AF30)</f>
        <v/>
      </c>
      <c r="AG29" s="39" t="str">
        <f>IF(IFERROR(VLOOKUP(AG16,'Tabela de Apoio'!$D:$E,2,FALSE),1)=1,"",AG30)</f>
        <v/>
      </c>
      <c r="AH29" s="39" t="str">
        <f>IF(IFERROR(VLOOKUP(AH16,'Tabela de Apoio'!$D:$E,2,FALSE),1)=1,"",AH30)</f>
        <v/>
      </c>
      <c r="AI29" s="39" t="str">
        <f>IF(IFERROR(VLOOKUP(AI16,'Tabela de Apoio'!$D:$E,2,FALSE),1)=1,"",AI30)</f>
        <v/>
      </c>
    </row>
    <row r="30" spans="1:35" hidden="1" x14ac:dyDescent="0.25">
      <c r="B30" s="84">
        <f t="shared" si="3"/>
        <v>1</v>
      </c>
      <c r="C30" s="84">
        <f t="shared" si="4"/>
        <v>1</v>
      </c>
      <c r="D30" s="84">
        <f t="shared" si="5"/>
        <v>1</v>
      </c>
      <c r="E30" s="158"/>
      <c r="F30" s="97"/>
      <c r="G30" s="120"/>
      <c r="H30" s="18"/>
      <c r="I30" s="18"/>
      <c r="J30" s="56" t="s">
        <v>366</v>
      </c>
      <c r="K30" s="89"/>
      <c r="L30" s="40" t="s">
        <v>71</v>
      </c>
      <c r="M30" s="41">
        <f>MAX($P18:$AI18)</f>
        <v>3250000</v>
      </c>
      <c r="N30" s="94"/>
      <c r="O30" s="34" t="s">
        <v>68</v>
      </c>
      <c r="P30" s="39">
        <f t="shared" ref="P30:AI30" si="10">IF(P28="","",IF((_xlfn.STDEV.S($P27:$AI28)/AVERAGE($P27:$AI28))&lt;25%,P28,IF(OR(P28&gt;(AVERAGE($P27:$AI28)+_xlfn.STDEV.S($P27:$AI28)),P28&lt;(AVERAGE($P27:$AI28)-_xlfn.STDEV.S($P27:$AI28))),"DESCARTADO",P28)))</f>
        <v>3250000</v>
      </c>
      <c r="Q30" s="39" t="str">
        <f t="shared" si="10"/>
        <v>DESCARTADO</v>
      </c>
      <c r="R30" s="39">
        <f t="shared" si="10"/>
        <v>3200000</v>
      </c>
      <c r="S30" s="39" t="str">
        <f t="shared" si="10"/>
        <v/>
      </c>
      <c r="T30" s="39" t="str">
        <f t="shared" si="10"/>
        <v/>
      </c>
      <c r="U30" s="39" t="str">
        <f t="shared" si="10"/>
        <v/>
      </c>
      <c r="V30" s="39" t="str">
        <f t="shared" si="10"/>
        <v/>
      </c>
      <c r="W30" s="39" t="str">
        <f t="shared" si="10"/>
        <v/>
      </c>
      <c r="X30" s="39" t="str">
        <f t="shared" si="10"/>
        <v/>
      </c>
      <c r="Y30" s="39" t="str">
        <f t="shared" si="10"/>
        <v/>
      </c>
      <c r="Z30" s="39" t="str">
        <f t="shared" si="10"/>
        <v/>
      </c>
      <c r="AA30" s="39" t="str">
        <f t="shared" si="10"/>
        <v/>
      </c>
      <c r="AB30" s="39" t="str">
        <f t="shared" si="10"/>
        <v/>
      </c>
      <c r="AC30" s="39" t="str">
        <f t="shared" si="10"/>
        <v/>
      </c>
      <c r="AD30" s="39" t="str">
        <f t="shared" si="10"/>
        <v/>
      </c>
      <c r="AE30" s="39" t="str">
        <f t="shared" si="10"/>
        <v/>
      </c>
      <c r="AF30" s="39" t="str">
        <f t="shared" si="10"/>
        <v/>
      </c>
      <c r="AG30" s="39" t="str">
        <f t="shared" si="10"/>
        <v/>
      </c>
      <c r="AH30" s="39" t="str">
        <f t="shared" si="10"/>
        <v/>
      </c>
      <c r="AI30" s="39" t="str">
        <f t="shared" si="10"/>
        <v/>
      </c>
    </row>
    <row r="31" spans="1:35" hidden="1" x14ac:dyDescent="0.25">
      <c r="B31" s="84">
        <f t="shared" si="3"/>
        <v>1</v>
      </c>
      <c r="C31" s="84">
        <f t="shared" si="4"/>
        <v>1</v>
      </c>
      <c r="D31" s="84">
        <f t="shared" si="5"/>
        <v>1</v>
      </c>
      <c r="E31" s="158"/>
      <c r="F31" s="97"/>
      <c r="G31" s="121"/>
      <c r="H31"/>
      <c r="I31"/>
      <c r="J31" s="6" t="str">
        <f>INDEX(J21:J30,MATCH(L14,L21:L30,0))</f>
        <v>B</v>
      </c>
      <c r="K31" s="89"/>
      <c r="L31" s="26"/>
      <c r="M31" s="26"/>
      <c r="N31" s="94"/>
      <c r="O31" s="34" t="s">
        <v>58</v>
      </c>
      <c r="P31" s="39" t="str">
        <f>IF(IFERROR(VLOOKUP(P16,'Tabela de Apoio'!$D:$E,2,FALSE),1)=1,"",P32)</f>
        <v/>
      </c>
      <c r="Q31" s="39" t="str">
        <f>IF(IFERROR(VLOOKUP(Q16,'Tabela de Apoio'!$D:$E,2,FALSE),1)=1,"",Q32)</f>
        <v/>
      </c>
      <c r="R31" s="39" t="str">
        <f>IF(IFERROR(VLOOKUP(R16,'Tabela de Apoio'!$D:$E,2,FALSE),1)=1,"",R32)</f>
        <v/>
      </c>
      <c r="S31" s="39" t="str">
        <f>IF(IFERROR(VLOOKUP(S16,'Tabela de Apoio'!$D:$E,2,FALSE),1)=1,"",S32)</f>
        <v/>
      </c>
      <c r="T31" s="39" t="str">
        <f>IF(IFERROR(VLOOKUP(T16,'Tabela de Apoio'!$D:$E,2,FALSE),1)=1,"",T32)</f>
        <v/>
      </c>
      <c r="U31" s="39" t="str">
        <f>IF(IFERROR(VLOOKUP(U16,'Tabela de Apoio'!$D:$E,2,FALSE),1)=1,"",U32)</f>
        <v/>
      </c>
      <c r="V31" s="39" t="str">
        <f>IF(IFERROR(VLOOKUP(V16,'Tabela de Apoio'!$D:$E,2,FALSE),1)=1,"",V32)</f>
        <v/>
      </c>
      <c r="W31" s="39" t="str">
        <f>IF(IFERROR(VLOOKUP(W16,'Tabela de Apoio'!$D:$E,2,FALSE),1)=1,"",W32)</f>
        <v/>
      </c>
      <c r="X31" s="39" t="str">
        <f>IF(IFERROR(VLOOKUP(X16,'Tabela de Apoio'!$D:$E,2,FALSE),1)=1,"",X32)</f>
        <v/>
      </c>
      <c r="Y31" s="39" t="str">
        <f>IF(IFERROR(VLOOKUP(Y16,'Tabela de Apoio'!$D:$E,2,FALSE),1)=1,"",Y32)</f>
        <v/>
      </c>
      <c r="Z31" s="39" t="str">
        <f>IF(IFERROR(VLOOKUP(Z16,'Tabela de Apoio'!$D:$E,2,FALSE),1)=1,"",Z32)</f>
        <v/>
      </c>
      <c r="AA31" s="39" t="str">
        <f>IF(IFERROR(VLOOKUP(AA16,'Tabela de Apoio'!$D:$E,2,FALSE),1)=1,"",AA32)</f>
        <v/>
      </c>
      <c r="AB31" s="39" t="str">
        <f>IF(IFERROR(VLOOKUP(AB16,'Tabela de Apoio'!$D:$E,2,FALSE),1)=1,"",AB32)</f>
        <v/>
      </c>
      <c r="AC31" s="39" t="str">
        <f>IF(IFERROR(VLOOKUP(AC16,'Tabela de Apoio'!$D:$E,2,FALSE),1)=1,"",AC32)</f>
        <v/>
      </c>
      <c r="AD31" s="39" t="str">
        <f>IF(IFERROR(VLOOKUP(AD16,'Tabela de Apoio'!$D:$E,2,FALSE),1)=1,"",AD32)</f>
        <v/>
      </c>
      <c r="AE31" s="39" t="str">
        <f>IF(IFERROR(VLOOKUP(AE16,'Tabela de Apoio'!$D:$E,2,FALSE),1)=1,"",AE32)</f>
        <v/>
      </c>
      <c r="AF31" s="39" t="str">
        <f>IF(IFERROR(VLOOKUP(AF16,'Tabela de Apoio'!$D:$E,2,FALSE),1)=1,"",AF32)</f>
        <v/>
      </c>
      <c r="AG31" s="39" t="str">
        <f>IF(IFERROR(VLOOKUP(AG16,'Tabela de Apoio'!$D:$E,2,FALSE),1)=1,"",AG32)</f>
        <v/>
      </c>
      <c r="AH31" s="39" t="str">
        <f>IF(IFERROR(VLOOKUP(AH16,'Tabela de Apoio'!$D:$E,2,FALSE),1)=1,"",AH32)</f>
        <v/>
      </c>
      <c r="AI31" s="39" t="str">
        <f>IF(IFERROR(VLOOKUP(AI16,'Tabela de Apoio'!$D:$E,2,FALSE),1)=1,"",AI32)</f>
        <v/>
      </c>
    </row>
    <row r="32" spans="1:35" x14ac:dyDescent="0.25">
      <c r="B32" s="84">
        <f t="shared" si="3"/>
        <v>1</v>
      </c>
      <c r="C32" s="84">
        <f t="shared" si="4"/>
        <v>1</v>
      </c>
      <c r="D32" s="84">
        <f t="shared" si="5"/>
        <v>1</v>
      </c>
      <c r="E32" s="158"/>
      <c r="F32" s="97"/>
      <c r="G32" s="118"/>
      <c r="H32" s="159"/>
      <c r="I32" s="159"/>
      <c r="J32" s="160"/>
      <c r="K32" s="90">
        <f>_xlfn.STDEV.S($P32:$AI32)/AVERAGE($P32:$AI32)</f>
        <v>1.0962895832349575E-2</v>
      </c>
      <c r="L32" s="35" t="s">
        <v>77</v>
      </c>
      <c r="M32" s="22">
        <f>IFERROR(ROUND(M14*M16,2),"")</f>
        <v>1841250</v>
      </c>
      <c r="N32" s="94" t="str">
        <f>IF("C"=J31,1,"")</f>
        <v/>
      </c>
      <c r="O32" s="34" t="s">
        <v>56</v>
      </c>
      <c r="P32" s="39">
        <f t="shared" ref="P32:AI32" si="11">IFERROR(IF(P30="","",IF((_xlfn.STDEV.S($P29:$AI30)/AVERAGE($P29:$AI30))&lt;25%,P30,IF(OR(P30&gt;(AVERAGE($P29:$AI30)+_xlfn.STDEV.S($P29:$AI30)),P30&lt;(AVERAGE($P29:$AI30)-_xlfn.STDEV.S($P29:$AI30))),"DESCARTADO",P30))),)</f>
        <v>3250000</v>
      </c>
      <c r="Q32" s="39" t="str">
        <f t="shared" si="11"/>
        <v>DESCARTADO</v>
      </c>
      <c r="R32" s="39">
        <f t="shared" si="11"/>
        <v>3200000</v>
      </c>
      <c r="S32" s="39" t="str">
        <f t="shared" si="11"/>
        <v/>
      </c>
      <c r="T32" s="39" t="str">
        <f t="shared" si="11"/>
        <v/>
      </c>
      <c r="U32" s="39" t="str">
        <f t="shared" si="11"/>
        <v/>
      </c>
      <c r="V32" s="39" t="str">
        <f t="shared" si="11"/>
        <v/>
      </c>
      <c r="W32" s="39" t="str">
        <f t="shared" si="11"/>
        <v/>
      </c>
      <c r="X32" s="39" t="str">
        <f t="shared" si="11"/>
        <v/>
      </c>
      <c r="Y32" s="39" t="str">
        <f t="shared" si="11"/>
        <v/>
      </c>
      <c r="Z32" s="39" t="str">
        <f t="shared" si="11"/>
        <v/>
      </c>
      <c r="AA32" s="39" t="str">
        <f t="shared" si="11"/>
        <v/>
      </c>
      <c r="AB32" s="39" t="str">
        <f t="shared" si="11"/>
        <v/>
      </c>
      <c r="AC32" s="39" t="str">
        <f t="shared" si="11"/>
        <v/>
      </c>
      <c r="AD32" s="39" t="str">
        <f t="shared" si="11"/>
        <v/>
      </c>
      <c r="AE32" s="39" t="str">
        <f t="shared" si="11"/>
        <v/>
      </c>
      <c r="AF32" s="39" t="str">
        <f t="shared" si="11"/>
        <v/>
      </c>
      <c r="AG32" s="39" t="str">
        <f t="shared" si="11"/>
        <v/>
      </c>
      <c r="AH32" s="39" t="str">
        <f t="shared" si="11"/>
        <v/>
      </c>
      <c r="AI32" s="39" t="str">
        <f t="shared" si="11"/>
        <v/>
      </c>
    </row>
    <row r="34" spans="1:35" s="18" customFormat="1" x14ac:dyDescent="0.25">
      <c r="A34" s="89"/>
      <c r="B34" s="83">
        <f>LARGE(IFERROR(IF(B32+1&gt;$H$8,"",B32+1),""),1)</f>
        <v>2</v>
      </c>
      <c r="C34" s="83">
        <f>E39</f>
        <v>1</v>
      </c>
      <c r="D34" s="83">
        <f>E35</f>
        <v>2</v>
      </c>
      <c r="E34" s="57" t="s">
        <v>9</v>
      </c>
      <c r="F34" s="96"/>
      <c r="G34" s="57" t="s">
        <v>19</v>
      </c>
      <c r="H34" s="5"/>
      <c r="I34" s="19" t="s">
        <v>20</v>
      </c>
      <c r="J34" s="5"/>
      <c r="K34" s="88"/>
      <c r="L34" s="173" t="s">
        <v>75</v>
      </c>
      <c r="M34" s="167">
        <f>IF(OR(ISBLANK($O$7),ISBLANK($H$8),ISBLANK($O$6),ISBLANK($O$5),ISBLANK($H$5)),"",IFERROR(IF(VLOOKUP(L34,L41:M50,2,FALSE)&lt;1,ROUND(VLOOKUP(L34,L41:M50,2,FALSE),4),ROUND(VLOOKUP(L34,L41:M50,2,FALSE),2)),""))</f>
        <v>1841250</v>
      </c>
      <c r="N34" s="92"/>
      <c r="O34" s="34" t="s">
        <v>22</v>
      </c>
      <c r="P34" s="53">
        <v>2800000</v>
      </c>
      <c r="Q34" s="53">
        <v>1841250</v>
      </c>
      <c r="R34" s="53">
        <v>3200000</v>
      </c>
      <c r="S34" s="53"/>
      <c r="T34" s="53"/>
      <c r="U34" s="53"/>
      <c r="V34" s="53"/>
      <c r="W34" s="53"/>
      <c r="X34" s="53"/>
      <c r="Y34" s="53"/>
      <c r="Z34" s="53"/>
      <c r="AA34" s="53"/>
      <c r="AB34" s="53"/>
      <c r="AC34" s="53"/>
      <c r="AD34" s="53"/>
      <c r="AE34" s="53"/>
      <c r="AF34" s="53"/>
      <c r="AG34" s="53"/>
      <c r="AH34" s="53"/>
      <c r="AI34" s="53"/>
    </row>
    <row r="35" spans="1:35" s="18" customFormat="1" x14ac:dyDescent="0.25">
      <c r="A35" s="89"/>
      <c r="B35" s="84">
        <f t="shared" ref="B35:D37" si="12">B34</f>
        <v>2</v>
      </c>
      <c r="C35" s="84">
        <f t="shared" si="12"/>
        <v>1</v>
      </c>
      <c r="D35" s="84">
        <f t="shared" si="12"/>
        <v>2</v>
      </c>
      <c r="E35" s="150">
        <f>IFERROR(IF(E39=INDEX(E:E,ROW()-16),INDEX(E:E,ROW()-20)+1,1),1)</f>
        <v>2</v>
      </c>
      <c r="F35" s="116"/>
      <c r="G35" s="155" t="s">
        <v>1</v>
      </c>
      <c r="H35" s="175" t="s">
        <v>581</v>
      </c>
      <c r="I35" s="161"/>
      <c r="J35" s="162"/>
      <c r="K35" s="89"/>
      <c r="L35" s="174"/>
      <c r="M35" s="168"/>
      <c r="N35" s="93"/>
      <c r="O35" s="34" t="s">
        <v>17</v>
      </c>
      <c r="P35" s="54">
        <v>44873</v>
      </c>
      <c r="Q35" s="54">
        <v>44837</v>
      </c>
      <c r="R35" s="54">
        <v>44869</v>
      </c>
      <c r="S35" s="54"/>
      <c r="T35" s="54"/>
      <c r="U35" s="54"/>
      <c r="V35" s="54"/>
      <c r="W35" s="54"/>
      <c r="X35" s="54"/>
      <c r="Y35" s="54"/>
      <c r="Z35" s="54"/>
      <c r="AA35" s="54"/>
      <c r="AB35" s="54"/>
      <c r="AC35" s="54"/>
      <c r="AD35" s="54"/>
      <c r="AE35" s="54"/>
      <c r="AF35" s="54"/>
      <c r="AG35" s="54"/>
      <c r="AH35" s="54"/>
      <c r="AI35" s="54"/>
    </row>
    <row r="36" spans="1:35" s="21" customFormat="1" x14ac:dyDescent="0.25">
      <c r="A36" s="98"/>
      <c r="B36" s="84">
        <f t="shared" si="12"/>
        <v>2</v>
      </c>
      <c r="C36" s="84">
        <f t="shared" si="12"/>
        <v>1</v>
      </c>
      <c r="D36" s="84">
        <f t="shared" si="12"/>
        <v>2</v>
      </c>
      <c r="E36" s="151"/>
      <c r="F36" s="117"/>
      <c r="G36" s="156"/>
      <c r="H36" s="163"/>
      <c r="I36" s="163"/>
      <c r="J36" s="164"/>
      <c r="K36" s="85"/>
      <c r="L36" s="169" t="s">
        <v>78</v>
      </c>
      <c r="M36" s="171">
        <v>1</v>
      </c>
      <c r="N36" s="94"/>
      <c r="O36" s="34" t="s">
        <v>12</v>
      </c>
      <c r="P36" s="55" t="s">
        <v>16</v>
      </c>
      <c r="Q36" s="55" t="s">
        <v>16</v>
      </c>
      <c r="R36" s="55" t="s">
        <v>16</v>
      </c>
      <c r="S36" s="55"/>
      <c r="T36" s="55"/>
      <c r="U36" s="55"/>
      <c r="V36" s="55"/>
      <c r="W36" s="55"/>
      <c r="X36" s="55"/>
      <c r="Y36" s="55"/>
      <c r="Z36" s="55"/>
      <c r="AA36" s="55"/>
      <c r="AB36" s="55"/>
      <c r="AC36" s="55"/>
      <c r="AD36" s="55"/>
      <c r="AE36" s="55"/>
      <c r="AF36" s="55"/>
      <c r="AG36" s="55"/>
      <c r="AH36" s="55"/>
      <c r="AI36" s="55"/>
    </row>
    <row r="37" spans="1:35" s="21" customFormat="1" x14ac:dyDescent="0.25">
      <c r="A37" s="98"/>
      <c r="B37" s="84">
        <f t="shared" si="12"/>
        <v>2</v>
      </c>
      <c r="C37" s="84">
        <f t="shared" si="12"/>
        <v>1</v>
      </c>
      <c r="D37" s="84">
        <f t="shared" si="12"/>
        <v>2</v>
      </c>
      <c r="E37" s="152"/>
      <c r="F37" s="117"/>
      <c r="G37" s="157"/>
      <c r="H37" s="165"/>
      <c r="I37" s="165"/>
      <c r="J37" s="166"/>
      <c r="K37" s="85"/>
      <c r="L37" s="170"/>
      <c r="M37" s="172"/>
      <c r="N37" s="94"/>
      <c r="O37" s="34" t="s">
        <v>549</v>
      </c>
      <c r="P37" s="55"/>
      <c r="Q37" s="55"/>
      <c r="R37" s="55"/>
      <c r="S37" s="55"/>
      <c r="T37" s="55"/>
      <c r="U37" s="55"/>
      <c r="V37" s="55"/>
      <c r="W37" s="55"/>
      <c r="X37" s="55"/>
      <c r="Y37" s="55"/>
      <c r="Z37" s="55"/>
      <c r="AA37" s="55"/>
      <c r="AB37" s="55"/>
      <c r="AC37" s="55"/>
      <c r="AD37" s="55"/>
      <c r="AE37" s="55"/>
      <c r="AF37" s="55"/>
      <c r="AG37" s="55"/>
      <c r="AH37" s="55"/>
      <c r="AI37" s="55"/>
    </row>
    <row r="38" spans="1:35" x14ac:dyDescent="0.25">
      <c r="B38" s="84">
        <f>B36</f>
        <v>2</v>
      </c>
      <c r="C38" s="84">
        <f>C36</f>
        <v>1</v>
      </c>
      <c r="D38" s="84">
        <f>D36</f>
        <v>2</v>
      </c>
      <c r="E38" s="57" t="s">
        <v>401</v>
      </c>
      <c r="F38" s="117"/>
      <c r="G38" s="24"/>
      <c r="H38" s="153"/>
      <c r="I38" s="154"/>
      <c r="J38" s="154"/>
      <c r="K38" s="90">
        <f>_xlfn.STDEV.S($P38:$AI38)/AVERAGE($P38:$AI38)</f>
        <v>0.26714877647016277</v>
      </c>
      <c r="L38" s="122" t="s">
        <v>2</v>
      </c>
      <c r="M38" s="139" t="s">
        <v>588</v>
      </c>
      <c r="N38" s="94" t="str">
        <f>IF("A"=J51,1,"")</f>
        <v/>
      </c>
      <c r="O38" s="34" t="s">
        <v>23</v>
      </c>
      <c r="P38" s="36">
        <f t="array" ref="P38">IF(P34="","",IF(OR(P35="",AND(YEAR(P35)=YEAR($O$7),MONTH(MAX('Tabela de Apoio'!$A:$A))&lt;=MONTH(P35))),P34,(INDEX('Tabela de Apoio'!$B:$B,MATCH('FORMAÇÃO DE PREÇO'!$O$7,'Tabela de Apoio'!$A:$A,1))/INDEX('Tabela de Apoio'!$B:$B,MATCH('FORMAÇÃO DE PREÇO'!P35,'Tabela de Apoio'!$A:$A,1)-1))*P34))</f>
        <v>2800000</v>
      </c>
      <c r="Q38" s="36">
        <f t="array" ref="Q38">IF(Q34="","",IF(OR(Q35="",AND(YEAR(Q35)=YEAR($O$7),MONTH(MAX('Tabela de Apoio'!$A:$A))&lt;=MONTH(Q35))),Q34,(INDEX('Tabela de Apoio'!$B:$B,MATCH('FORMAÇÃO DE PREÇO'!$O$7,'Tabela de Apoio'!$A:$A,1))/INDEX('Tabela de Apoio'!$B:$B,MATCH('FORMAÇÃO DE PREÇO'!Q35,'Tabela de Apoio'!$A:$A,1)-1))*Q34))</f>
        <v>1841250</v>
      </c>
      <c r="R38" s="36">
        <f t="array" ref="R38">IF(R34="","",IF(OR(R35="",AND(YEAR(R35)=YEAR($O$7),MONTH(MAX('Tabela de Apoio'!$A:$A))&lt;=MONTH(R35))),R34,(INDEX('Tabela de Apoio'!$B:$B,MATCH('FORMAÇÃO DE PREÇO'!$O$7,'Tabela de Apoio'!$A:$A,1))/INDEX('Tabela de Apoio'!$B:$B,MATCH('FORMAÇÃO DE PREÇO'!R35,'Tabela de Apoio'!$A:$A,1)-1))*R34))</f>
        <v>3200000</v>
      </c>
      <c r="S38" s="36" t="str">
        <f t="array" ref="S38">IF(S34="","",IF(OR(S35="",AND(YEAR(S35)=YEAR($O$7),MONTH(MAX('Tabela de Apoio'!$A:$A))&lt;=MONTH(S35))),S34,(INDEX('Tabela de Apoio'!$B:$B,MATCH('FORMAÇÃO DE PREÇO'!$O$7,'Tabela de Apoio'!$A:$A,1))/INDEX('Tabela de Apoio'!$B:$B,MATCH('FORMAÇÃO DE PREÇO'!S35,'Tabela de Apoio'!$A:$A,1)-1))*S34))</f>
        <v/>
      </c>
      <c r="T38" s="36" t="str">
        <f t="array" ref="T38">IF(T34="","",IF(OR(T35="",AND(YEAR(T35)=YEAR($O$7),MONTH(MAX('Tabela de Apoio'!$A:$A))&lt;=MONTH(T35))),T34,(INDEX('Tabela de Apoio'!$B:$B,MATCH('FORMAÇÃO DE PREÇO'!$O$7,'Tabela de Apoio'!$A:$A,1))/INDEX('Tabela de Apoio'!$B:$B,MATCH('FORMAÇÃO DE PREÇO'!T35,'Tabela de Apoio'!$A:$A,1)-1))*T34))</f>
        <v/>
      </c>
      <c r="U38" s="36" t="str">
        <f t="array" ref="U38">IF(U34="","",IF(OR(U35="",AND(YEAR(U35)=YEAR($O$7),MONTH(MAX('Tabela de Apoio'!$A:$A))&lt;=MONTH(U35))),U34,(INDEX('Tabela de Apoio'!$B:$B,MATCH('FORMAÇÃO DE PREÇO'!$O$7,'Tabela de Apoio'!$A:$A,1))/INDEX('Tabela de Apoio'!$B:$B,MATCH('FORMAÇÃO DE PREÇO'!U35,'Tabela de Apoio'!$A:$A,1)-1))*U34))</f>
        <v/>
      </c>
      <c r="V38" s="36" t="str">
        <f t="array" ref="V38">IF(V34="","",IF(OR(V35="",AND(YEAR(V35)=YEAR($O$7),MONTH(MAX('Tabela de Apoio'!$A:$A))&lt;=MONTH(V35))),V34,(INDEX('Tabela de Apoio'!$B:$B,MATCH('FORMAÇÃO DE PREÇO'!$O$7,'Tabela de Apoio'!$A:$A,1))/INDEX('Tabela de Apoio'!$B:$B,MATCH('FORMAÇÃO DE PREÇO'!V35,'Tabela de Apoio'!$A:$A,1)-1))*V34))</f>
        <v/>
      </c>
      <c r="W38" s="36" t="str">
        <f t="array" ref="W38">IF(W34="","",IF(OR(W35="",AND(YEAR(W35)=YEAR($O$7),MONTH(MAX('Tabela de Apoio'!$A:$A))&lt;=MONTH(W35))),W34,(INDEX('Tabela de Apoio'!$B:$B,MATCH('FORMAÇÃO DE PREÇO'!$O$7,'Tabela de Apoio'!$A:$A,1))/INDEX('Tabela de Apoio'!$B:$B,MATCH('FORMAÇÃO DE PREÇO'!W35,'Tabela de Apoio'!$A:$A,1)-1))*W34))</f>
        <v/>
      </c>
      <c r="X38" s="36" t="str">
        <f t="array" ref="X38">IF(X34="","",IF(OR(X35="",AND(YEAR(X35)=YEAR($O$7),MONTH(MAX('Tabela de Apoio'!$A:$A))&lt;=MONTH(X35))),X34,(INDEX('Tabela de Apoio'!$B:$B,MATCH('FORMAÇÃO DE PREÇO'!$O$7,'Tabela de Apoio'!$A:$A,1))/INDEX('Tabela de Apoio'!$B:$B,MATCH('FORMAÇÃO DE PREÇO'!X35,'Tabela de Apoio'!$A:$A,1)-1))*X34))</f>
        <v/>
      </c>
      <c r="Y38" s="36" t="str">
        <f t="array" ref="Y38">IF(Y34="","",IF(OR(Y35="",AND(YEAR(Y35)=YEAR($O$7),MONTH(MAX('Tabela de Apoio'!$A:$A))&lt;=MONTH(Y35))),Y34,(INDEX('Tabela de Apoio'!$B:$B,MATCH('FORMAÇÃO DE PREÇO'!$O$7,'Tabela de Apoio'!$A:$A,1))/INDEX('Tabela de Apoio'!$B:$B,MATCH('FORMAÇÃO DE PREÇO'!Y35,'Tabela de Apoio'!$A:$A,1)-1))*Y34))</f>
        <v/>
      </c>
      <c r="Z38" s="36" t="str">
        <f t="array" ref="Z38">IF(Z34="","",IF(OR(Z35="",AND(YEAR(Z35)=YEAR($O$7),MONTH(MAX('Tabela de Apoio'!$A:$A))&lt;=MONTH(Z35))),Z34,(INDEX('Tabela de Apoio'!$B:$B,MATCH('FORMAÇÃO DE PREÇO'!$O$7,'Tabela de Apoio'!$A:$A,1))/INDEX('Tabela de Apoio'!$B:$B,MATCH('FORMAÇÃO DE PREÇO'!Z35,'Tabela de Apoio'!$A:$A,1)-1))*Z34))</f>
        <v/>
      </c>
      <c r="AA38" s="36" t="str">
        <f t="array" ref="AA38">IF(AA34="","",IF(OR(AA35="",AND(YEAR(AA35)=YEAR($O$7),MONTH(MAX('Tabela de Apoio'!$A:$A))&lt;=MONTH(AA35))),AA34,(INDEX('Tabela de Apoio'!$B:$B,MATCH('FORMAÇÃO DE PREÇO'!$O$7,'Tabela de Apoio'!$A:$A,1))/INDEX('Tabela de Apoio'!$B:$B,MATCH('FORMAÇÃO DE PREÇO'!AA35,'Tabela de Apoio'!$A:$A,1)-1))*AA34))</f>
        <v/>
      </c>
      <c r="AB38" s="36" t="str">
        <f t="array" ref="AB38">IF(AB34="","",IF(OR(AB35="",AND(YEAR(AB35)=YEAR($O$7),MONTH(MAX('Tabela de Apoio'!$A:$A))&lt;=MONTH(AB35))),AB34,(INDEX('Tabela de Apoio'!$B:$B,MATCH('FORMAÇÃO DE PREÇO'!$O$7,'Tabela de Apoio'!$A:$A,1))/INDEX('Tabela de Apoio'!$B:$B,MATCH('FORMAÇÃO DE PREÇO'!AB35,'Tabela de Apoio'!$A:$A,1)-1))*AB34))</f>
        <v/>
      </c>
      <c r="AC38" s="36" t="str">
        <f t="array" ref="AC38">IF(AC34="","",IF(OR(AC35="",AND(YEAR(AC35)=YEAR($O$7),MONTH(MAX('Tabela de Apoio'!$A:$A))&lt;=MONTH(AC35))),AC34,(INDEX('Tabela de Apoio'!$B:$B,MATCH('FORMAÇÃO DE PREÇO'!$O$7,'Tabela de Apoio'!$A:$A,1))/INDEX('Tabela de Apoio'!$B:$B,MATCH('FORMAÇÃO DE PREÇO'!AC35,'Tabela de Apoio'!$A:$A,1)-1))*AC34))</f>
        <v/>
      </c>
      <c r="AD38" s="36" t="str">
        <f t="array" ref="AD38">IF(AD34="","",IF(OR(AD35="",AND(YEAR(AD35)=YEAR($O$7),MONTH(MAX('Tabela de Apoio'!$A:$A))&lt;=MONTH(AD35))),AD34,(INDEX('Tabela de Apoio'!$B:$B,MATCH('FORMAÇÃO DE PREÇO'!$O$7,'Tabela de Apoio'!$A:$A,1))/INDEX('Tabela de Apoio'!$B:$B,MATCH('FORMAÇÃO DE PREÇO'!AD35,'Tabela de Apoio'!$A:$A,1)-1))*AD34))</f>
        <v/>
      </c>
      <c r="AE38" s="36" t="str">
        <f t="array" ref="AE38">IF(AE34="","",IF(OR(AE35="",AND(YEAR(AE35)=YEAR($O$7),MONTH(MAX('Tabela de Apoio'!$A:$A))&lt;=MONTH(AE35))),AE34,(INDEX('Tabela de Apoio'!$B:$B,MATCH('FORMAÇÃO DE PREÇO'!$O$7,'Tabela de Apoio'!$A:$A,1))/INDEX('Tabela de Apoio'!$B:$B,MATCH('FORMAÇÃO DE PREÇO'!AE35,'Tabela de Apoio'!$A:$A,1)-1))*AE34))</f>
        <v/>
      </c>
      <c r="AF38" s="36" t="str">
        <f t="array" ref="AF38">IF(AF34="","",IF(OR(AF35="",AND(YEAR(AF35)=YEAR($O$7),MONTH(MAX('Tabela de Apoio'!$A:$A))&lt;=MONTH(AF35))),AF34,(INDEX('Tabela de Apoio'!$B:$B,MATCH('FORMAÇÃO DE PREÇO'!$O$7,'Tabela de Apoio'!$A:$A,1))/INDEX('Tabela de Apoio'!$B:$B,MATCH('FORMAÇÃO DE PREÇO'!AF35,'Tabela de Apoio'!$A:$A,1)-1))*AF34))</f>
        <v/>
      </c>
      <c r="AG38" s="36" t="str">
        <f t="array" ref="AG38">IF(AG34="","",IF(OR(AG35="",AND(YEAR(AG35)=YEAR($O$7),MONTH(MAX('Tabela de Apoio'!$A:$A))&lt;=MONTH(AG35))),AG34,(INDEX('Tabela de Apoio'!$B:$B,MATCH('FORMAÇÃO DE PREÇO'!$O$7,'Tabela de Apoio'!$A:$A,1))/INDEX('Tabela de Apoio'!$B:$B,MATCH('FORMAÇÃO DE PREÇO'!AG35,'Tabela de Apoio'!$A:$A,1)-1))*AG34))</f>
        <v/>
      </c>
      <c r="AH38" s="36" t="str">
        <f t="array" ref="AH38">IF(AH34="","",IF(OR(AH35="",AND(YEAR(AH35)=YEAR($O$7),MONTH(MAX('Tabela de Apoio'!$A:$A))&lt;=MONTH(AH35))),AH34,(INDEX('Tabela de Apoio'!$B:$B,MATCH('FORMAÇÃO DE PREÇO'!$O$7,'Tabela de Apoio'!$A:$A,1))/INDEX('Tabela de Apoio'!$B:$B,MATCH('FORMAÇÃO DE PREÇO'!AH35,'Tabela de Apoio'!$A:$A,1)-1))*AH34))</f>
        <v/>
      </c>
      <c r="AI38" s="36" t="str">
        <f t="array" ref="AI38">IF(AI34="","",IF(OR(AI35="",AND(YEAR(AI35)=YEAR($O$7),MONTH(MAX('Tabela de Apoio'!$A:$A))&lt;=MONTH(AI35))),AI34,(INDEX('Tabela de Apoio'!$B:$B,MATCH('FORMAÇÃO DE PREÇO'!$O$7,'Tabela de Apoio'!$A:$A,1))/INDEX('Tabela de Apoio'!$B:$B,MATCH('FORMAÇÃO DE PREÇO'!AI35,'Tabela de Apoio'!$A:$A,1)-1))*AI34))</f>
        <v/>
      </c>
    </row>
    <row r="39" spans="1:35" x14ac:dyDescent="0.25">
      <c r="B39" s="84">
        <f>B38</f>
        <v>2</v>
      </c>
      <c r="C39" s="84">
        <f>C38</f>
        <v>1</v>
      </c>
      <c r="D39" s="84">
        <f>D38</f>
        <v>2</v>
      </c>
      <c r="E39" s="158">
        <f>MAX(INDEX('BASE FORMAÇÃO'!A:A,B34+1),1)</f>
        <v>1</v>
      </c>
      <c r="F39" s="117"/>
      <c r="G39" s="118" t="s">
        <v>363</v>
      </c>
      <c r="H39" s="159"/>
      <c r="I39" s="159"/>
      <c r="J39" s="160"/>
      <c r="K39" s="85">
        <f>_xlfn.STDEV.S($P39:$AI39)/AVERAGE($P39:$AI39)</f>
        <v>0.26714877647016277</v>
      </c>
      <c r="L39" s="37" t="s">
        <v>362</v>
      </c>
      <c r="M39" s="38">
        <f>IFERROR(INDEX(K38:K52,MATCH(1,N38:N52)),"")</f>
        <v>0.26714877647016277</v>
      </c>
      <c r="N39" s="94">
        <f>IF("B"=J51,1,"")</f>
        <v>1</v>
      </c>
      <c r="O39" s="34" t="s">
        <v>55</v>
      </c>
      <c r="P39" s="36">
        <f t="shared" ref="P39:AE39" si="13">IFERROR(IF(P38="","",IF(OR(P38&gt;(_xlfn.QUARTILE.EXC($P38:$AI38,3)+(_xlfn.QUARTILE.EXC($P38:$AI38,3)-_xlfn.QUARTILE.EXC($P38:$AI38,1))),P38&lt;(_xlfn.QUARTILE.EXC($P38:$AI38,1)-(_xlfn.QUARTILE.EXC($P38:$AI38,3)-_xlfn.QUARTILE.EXC($P38:$AI38,1)))),"DESCARTADO",P38)),"")</f>
        <v>2800000</v>
      </c>
      <c r="Q39" s="36">
        <f t="shared" si="13"/>
        <v>1841250</v>
      </c>
      <c r="R39" s="36">
        <f t="shared" si="13"/>
        <v>3200000</v>
      </c>
      <c r="S39" s="36" t="str">
        <f t="shared" si="13"/>
        <v/>
      </c>
      <c r="T39" s="36" t="str">
        <f t="shared" si="13"/>
        <v/>
      </c>
      <c r="U39" s="36" t="str">
        <f t="shared" si="13"/>
        <v/>
      </c>
      <c r="V39" s="36" t="str">
        <f t="shared" si="13"/>
        <v/>
      </c>
      <c r="W39" s="36" t="str">
        <f t="shared" si="13"/>
        <v/>
      </c>
      <c r="X39" s="36" t="str">
        <f t="shared" si="13"/>
        <v/>
      </c>
      <c r="Y39" s="36" t="str">
        <f t="shared" si="13"/>
        <v/>
      </c>
      <c r="Z39" s="36" t="str">
        <f t="shared" si="13"/>
        <v/>
      </c>
      <c r="AA39" s="36" t="str">
        <f t="shared" si="13"/>
        <v/>
      </c>
      <c r="AB39" s="36" t="str">
        <f t="shared" si="13"/>
        <v/>
      </c>
      <c r="AC39" s="36" t="str">
        <f t="shared" si="13"/>
        <v/>
      </c>
      <c r="AD39" s="36" t="str">
        <f t="shared" si="13"/>
        <v/>
      </c>
      <c r="AE39" s="36" t="str">
        <f t="shared" si="13"/>
        <v/>
      </c>
      <c r="AF39" s="36" t="str">
        <f>IFERROR(IF(AF38="","",IF(OR(AF38&gt;(_xlfn.QUARTILE.EXC($P38:$AI38,3)+(_xlfn.QUARTILE.EXC($P38:$AI38,3)-_xlfn.QUARTILE.EXC($P38:$AI38,1))),AF38&lt;(_xlfn.QUARTILE.EXC($P38:$AI38,1)-(_xlfn.QUARTILE.EXC($P38:$AI38,3)-_xlfn.QUARTILE.EXC($P38:$AI38,1)))),"DESCARTADO",AF38)),"")</f>
        <v/>
      </c>
      <c r="AG39" s="36" t="str">
        <f>IFERROR(IF(AG38="","",IF(OR(AG38&gt;(_xlfn.QUARTILE.EXC($P38:$AI38,3)+(_xlfn.QUARTILE.EXC($P38:$AI38,3)-_xlfn.QUARTILE.EXC($P38:$AI38,1))),AG38&lt;(_xlfn.QUARTILE.EXC($P38:$AI38,1)-(_xlfn.QUARTILE.EXC($P38:$AI38,3)-_xlfn.QUARTILE.EXC($P38:$AI38,1)))),"DESCARTADO",AG38)),"")</f>
        <v/>
      </c>
      <c r="AH39" s="36" t="str">
        <f>IFERROR(IF(AH38="","",IF(OR(AH38&gt;(_xlfn.QUARTILE.EXC($P38:$AI38,3)+(_xlfn.QUARTILE.EXC($P38:$AI38,3)-_xlfn.QUARTILE.EXC($P38:$AI38,1))),AH38&lt;(_xlfn.QUARTILE.EXC($P38:$AI38,1)-(_xlfn.QUARTILE.EXC($P38:$AI38,3)-_xlfn.QUARTILE.EXC($P38:$AI38,1)))),"DESCARTADO",AH38)),"")</f>
        <v/>
      </c>
      <c r="AI39" s="36" t="str">
        <f>IFERROR(IF(AI38="","",IF(OR(AI38&gt;(_xlfn.QUARTILE.EXC($P38:$AI38,3)+(_xlfn.QUARTILE.EXC($P38:$AI38,3)-_xlfn.QUARTILE.EXC($P38:$AI38,1))),AI38&lt;(_xlfn.QUARTILE.EXC($P38:$AI38,1)-(_xlfn.QUARTILE.EXC($P38:$AI38,3)-_xlfn.QUARTILE.EXC($P38:$AI38,1)))),"DESCARTADO",AI38)),"")</f>
        <v/>
      </c>
    </row>
    <row r="40" spans="1:35" hidden="1" x14ac:dyDescent="0.25">
      <c r="B40" s="84">
        <f t="shared" ref="B40:D52" si="14">B39</f>
        <v>2</v>
      </c>
      <c r="C40" s="84">
        <f t="shared" si="14"/>
        <v>1</v>
      </c>
      <c r="D40" s="84">
        <f t="shared" si="14"/>
        <v>2</v>
      </c>
      <c r="E40" s="158"/>
      <c r="F40" s="97"/>
      <c r="G40" s="119"/>
      <c r="K40" s="90"/>
      <c r="N40" s="94"/>
      <c r="O40" s="34" t="s">
        <v>57</v>
      </c>
      <c r="P40" s="39" t="str">
        <f>IF(IFERROR(VLOOKUP(P36,'Tabela de Apoio'!$D:$E,2,FALSE),1)=1,"",P39)</f>
        <v/>
      </c>
      <c r="Q40" s="39" t="str">
        <f>IF(IFERROR(VLOOKUP(Q36,'Tabela de Apoio'!$D:$E,2,FALSE),1)=1,"",Q39)</f>
        <v/>
      </c>
      <c r="R40" s="39" t="str">
        <f>IF(IFERROR(VLOOKUP(R36,'Tabela de Apoio'!$D:$E,2,FALSE),1)=1,"",R39)</f>
        <v/>
      </c>
      <c r="S40" s="39" t="str">
        <f>IF(IFERROR(VLOOKUP(S36,'Tabela de Apoio'!$D:$E,2,FALSE),1)=1,"",S39)</f>
        <v/>
      </c>
      <c r="T40" s="39" t="str">
        <f>IF(IFERROR(VLOOKUP(T36,'Tabela de Apoio'!$D:$E,2,FALSE),1)=1,"",T39)</f>
        <v/>
      </c>
      <c r="U40" s="39" t="str">
        <f>IF(IFERROR(VLOOKUP(U36,'Tabela de Apoio'!$D:$E,2,FALSE),1)=1,"",U39)</f>
        <v/>
      </c>
      <c r="V40" s="39" t="str">
        <f>IF(IFERROR(VLOOKUP(V36,'Tabela de Apoio'!$D:$E,2,FALSE),1)=1,"",V39)</f>
        <v/>
      </c>
      <c r="W40" s="39" t="str">
        <f>IF(IFERROR(VLOOKUP(W36,'Tabela de Apoio'!$D:$E,2,FALSE),1)=1,"",W39)</f>
        <v/>
      </c>
      <c r="X40" s="39" t="str">
        <f>IF(IFERROR(VLOOKUP(X36,'Tabela de Apoio'!$D:$E,2,FALSE),1)=1,"",X39)</f>
        <v/>
      </c>
      <c r="Y40" s="39" t="str">
        <f>IF(IFERROR(VLOOKUP(Y36,'Tabela de Apoio'!$D:$E,2,FALSE),1)=1,"",Y39)</f>
        <v/>
      </c>
      <c r="Z40" s="39" t="str">
        <f>IF(IFERROR(VLOOKUP(Z36,'Tabela de Apoio'!$D:$E,2,FALSE),1)=1,"",Z39)</f>
        <v/>
      </c>
      <c r="AA40" s="39" t="str">
        <f>IF(IFERROR(VLOOKUP(AA36,'Tabela de Apoio'!$D:$E,2,FALSE),1)=1,"",AA39)</f>
        <v/>
      </c>
      <c r="AB40" s="39" t="str">
        <f>IF(IFERROR(VLOOKUP(AB36,'Tabela de Apoio'!$D:$E,2,FALSE),1)=1,"",AB39)</f>
        <v/>
      </c>
      <c r="AC40" s="39" t="str">
        <f>IF(IFERROR(VLOOKUP(AC36,'Tabela de Apoio'!$D:$E,2,FALSE),1)=1,"",AC39)</f>
        <v/>
      </c>
      <c r="AD40" s="39" t="str">
        <f>IF(IFERROR(VLOOKUP(AD36,'Tabela de Apoio'!$D:$E,2,FALSE),1)=1,"",AD39)</f>
        <v/>
      </c>
      <c r="AE40" s="39" t="str">
        <f>IF(IFERROR(VLOOKUP(AE36,'Tabela de Apoio'!$D:$E,2,FALSE),1)=1,"",AE39)</f>
        <v/>
      </c>
      <c r="AF40" s="39" t="str">
        <f>IF(IFERROR(VLOOKUP(AF36,'Tabela de Apoio'!$D:$E,2,FALSE),1)=1,"",AF39)</f>
        <v/>
      </c>
      <c r="AG40" s="39" t="str">
        <f>IF(IFERROR(VLOOKUP(AG36,'Tabela de Apoio'!$D:$E,2,FALSE),1)=1,"",AG39)</f>
        <v/>
      </c>
      <c r="AH40" s="39" t="str">
        <f>IF(IFERROR(VLOOKUP(AH36,'Tabela de Apoio'!$D:$E,2,FALSE),1)=1,"",AH39)</f>
        <v/>
      </c>
      <c r="AI40" s="39" t="str">
        <f>IF(IFERROR(VLOOKUP(AI36,'Tabela de Apoio'!$D:$E,2,FALSE),1)=1,"",AI39)</f>
        <v/>
      </c>
    </row>
    <row r="41" spans="1:35" hidden="1" x14ac:dyDescent="0.25">
      <c r="B41" s="84">
        <f t="shared" ref="B41:B52" si="15">B40</f>
        <v>2</v>
      </c>
      <c r="C41" s="84">
        <f t="shared" si="14"/>
        <v>1</v>
      </c>
      <c r="D41" s="84">
        <f t="shared" si="14"/>
        <v>2</v>
      </c>
      <c r="E41" s="158"/>
      <c r="F41" s="97"/>
      <c r="G41" s="120"/>
      <c r="H41" s="18"/>
      <c r="I41" s="18"/>
      <c r="J41" s="6" t="str">
        <f>IFERROR(IF(M44="",IF(_xlfn.STDEV.S($P39:$AI40)/AVERAGE($P39:$AI40)&lt;25%,J45,J46),J44),J42)</f>
        <v>B</v>
      </c>
      <c r="K41" s="89"/>
      <c r="L41" s="40" t="s">
        <v>75</v>
      </c>
      <c r="M41" s="41">
        <f>IFERROR(IF(AND(P36="Fornecedor",COUNTA(P34:AI34)=COUNTIF(P36:AI36,"Fornecedor")),M49,IF(M44="",IF(_xlfn.STDEV.S($P39:$AI40)/AVERAGE($P39:$AI40)&lt;25%,M45,M46),M44)),M42)</f>
        <v>1841250</v>
      </c>
      <c r="N41" s="94"/>
      <c r="O41" s="34" t="s">
        <v>61</v>
      </c>
      <c r="P41" s="39" t="str">
        <f>IF(IFERROR(VLOOKUP(P36,'Tabela de Apoio'!$D:$E,2,FALSE),1)=1,"",P42)</f>
        <v/>
      </c>
      <c r="Q41" s="39" t="str">
        <f>IF(IFERROR(VLOOKUP(Q36,'Tabela de Apoio'!$D:$E,2,FALSE),1)=1,"",Q42)</f>
        <v/>
      </c>
      <c r="R41" s="39" t="str">
        <f>IF(IFERROR(VLOOKUP(R36,'Tabela de Apoio'!$D:$E,2,FALSE),1)=1,"",R42)</f>
        <v/>
      </c>
      <c r="S41" s="39" t="str">
        <f>IF(IFERROR(VLOOKUP(S36,'Tabela de Apoio'!$D:$E,2,FALSE),1)=1,"",S42)</f>
        <v/>
      </c>
      <c r="T41" s="39" t="str">
        <f>IF(IFERROR(VLOOKUP(T36,'Tabela de Apoio'!$D:$E,2,FALSE),1)=1,"",T42)</f>
        <v/>
      </c>
      <c r="U41" s="39" t="str">
        <f>IF(IFERROR(VLOOKUP(U36,'Tabela de Apoio'!$D:$E,2,FALSE),1)=1,"",U42)</f>
        <v/>
      </c>
      <c r="V41" s="39" t="str">
        <f>IF(IFERROR(VLOOKUP(V36,'Tabela de Apoio'!$D:$E,2,FALSE),1)=1,"",V42)</f>
        <v/>
      </c>
      <c r="W41" s="39" t="str">
        <f>IF(IFERROR(VLOOKUP(W36,'Tabela de Apoio'!$D:$E,2,FALSE),1)=1,"",W42)</f>
        <v/>
      </c>
      <c r="X41" s="39" t="str">
        <f>IF(IFERROR(VLOOKUP(X36,'Tabela de Apoio'!$D:$E,2,FALSE),1)=1,"",X42)</f>
        <v/>
      </c>
      <c r="Y41" s="39" t="str">
        <f>IF(IFERROR(VLOOKUP(Y36,'Tabela de Apoio'!$D:$E,2,FALSE),1)=1,"",Y42)</f>
        <v/>
      </c>
      <c r="Z41" s="39" t="str">
        <f>IF(IFERROR(VLOOKUP(Z36,'Tabela de Apoio'!$D:$E,2,FALSE),1)=1,"",Z42)</f>
        <v/>
      </c>
      <c r="AA41" s="39" t="str">
        <f>IF(IFERROR(VLOOKUP(AA36,'Tabela de Apoio'!$D:$E,2,FALSE),1)=1,"",AA42)</f>
        <v/>
      </c>
      <c r="AB41" s="39" t="str">
        <f>IF(IFERROR(VLOOKUP(AB36,'Tabela de Apoio'!$D:$E,2,FALSE),1)=1,"",AB42)</f>
        <v/>
      </c>
      <c r="AC41" s="39" t="str">
        <f>IF(IFERROR(VLOOKUP(AC36,'Tabela de Apoio'!$D:$E,2,FALSE),1)=1,"",AC42)</f>
        <v/>
      </c>
      <c r="AD41" s="39" t="str">
        <f>IF(IFERROR(VLOOKUP(AD36,'Tabela de Apoio'!$D:$E,2,FALSE),1)=1,"",AD42)</f>
        <v/>
      </c>
      <c r="AE41" s="39" t="str">
        <f>IF(IFERROR(VLOOKUP(AE36,'Tabela de Apoio'!$D:$E,2,FALSE),1)=1,"",AE42)</f>
        <v/>
      </c>
      <c r="AF41" s="39" t="str">
        <f>IF(IFERROR(VLOOKUP(AF36,'Tabela de Apoio'!$D:$E,2,FALSE),1)=1,"",AF42)</f>
        <v/>
      </c>
      <c r="AG41" s="39" t="str">
        <f>IF(IFERROR(VLOOKUP(AG36,'Tabela de Apoio'!$D:$E,2,FALSE),1)=1,"",AG42)</f>
        <v/>
      </c>
      <c r="AH41" s="39" t="str">
        <f>IF(IFERROR(VLOOKUP(AH36,'Tabela de Apoio'!$D:$E,2,FALSE),1)=1,"",AH42)</f>
        <v/>
      </c>
      <c r="AI41" s="39" t="str">
        <f>IF(IFERROR(VLOOKUP(AI36,'Tabela de Apoio'!$D:$E,2,FALSE),1)=1,"",AI42)</f>
        <v/>
      </c>
    </row>
    <row r="42" spans="1:35" hidden="1" x14ac:dyDescent="0.25">
      <c r="B42" s="84">
        <f t="shared" si="15"/>
        <v>2</v>
      </c>
      <c r="C42" s="84">
        <f t="shared" si="14"/>
        <v>1</v>
      </c>
      <c r="D42" s="84">
        <f t="shared" si="14"/>
        <v>2</v>
      </c>
      <c r="E42" s="158"/>
      <c r="F42" s="97"/>
      <c r="G42" s="120"/>
      <c r="H42" s="18"/>
      <c r="I42" s="18"/>
      <c r="J42" s="56" t="s">
        <v>366</v>
      </c>
      <c r="K42" s="89"/>
      <c r="L42" s="40" t="s">
        <v>21</v>
      </c>
      <c r="M42" s="41">
        <f>IFERROR(AVERAGE($P38:$AI38),"")</f>
        <v>2613750</v>
      </c>
      <c r="N42" s="94"/>
      <c r="O42" s="34" t="s">
        <v>62</v>
      </c>
      <c r="P42" s="39">
        <f t="shared" ref="P42:AI42" si="16">IF(P39="","",IF((_xlfn.STDEV.S($P39:$AI40)/AVERAGE($P39:$AI40))&lt;25%,P39,IF(OR(P39&gt;(AVERAGE($P39:$AI40)+_xlfn.STDEV.S($P39:$AI40)),P39&lt;(AVERAGE($P39:$AI40)-_xlfn.STDEV.S($P39:$AI40))),"DESCARTADO",P39)))</f>
        <v>2800000</v>
      </c>
      <c r="Q42" s="39" t="str">
        <f t="shared" si="16"/>
        <v>DESCARTADO</v>
      </c>
      <c r="R42" s="39">
        <f t="shared" si="16"/>
        <v>3200000</v>
      </c>
      <c r="S42" s="39" t="str">
        <f t="shared" si="16"/>
        <v/>
      </c>
      <c r="T42" s="39" t="str">
        <f t="shared" si="16"/>
        <v/>
      </c>
      <c r="U42" s="39" t="str">
        <f t="shared" si="16"/>
        <v/>
      </c>
      <c r="V42" s="39" t="str">
        <f t="shared" si="16"/>
        <v/>
      </c>
      <c r="W42" s="39" t="str">
        <f t="shared" si="16"/>
        <v/>
      </c>
      <c r="X42" s="39" t="str">
        <f t="shared" si="16"/>
        <v/>
      </c>
      <c r="Y42" s="39" t="str">
        <f t="shared" si="16"/>
        <v/>
      </c>
      <c r="Z42" s="39" t="str">
        <f t="shared" si="16"/>
        <v/>
      </c>
      <c r="AA42" s="39" t="str">
        <f t="shared" si="16"/>
        <v/>
      </c>
      <c r="AB42" s="39" t="str">
        <f t="shared" si="16"/>
        <v/>
      </c>
      <c r="AC42" s="39" t="str">
        <f t="shared" si="16"/>
        <v/>
      </c>
      <c r="AD42" s="39" t="str">
        <f t="shared" si="16"/>
        <v/>
      </c>
      <c r="AE42" s="39" t="str">
        <f t="shared" si="16"/>
        <v/>
      </c>
      <c r="AF42" s="39" t="str">
        <f t="shared" si="16"/>
        <v/>
      </c>
      <c r="AG42" s="39" t="str">
        <f t="shared" si="16"/>
        <v/>
      </c>
      <c r="AH42" s="39" t="str">
        <f t="shared" si="16"/>
        <v/>
      </c>
      <c r="AI42" s="39" t="str">
        <f t="shared" si="16"/>
        <v/>
      </c>
    </row>
    <row r="43" spans="1:35" hidden="1" x14ac:dyDescent="0.25">
      <c r="B43" s="84">
        <f t="shared" si="15"/>
        <v>2</v>
      </c>
      <c r="C43" s="84">
        <f t="shared" si="14"/>
        <v>1</v>
      </c>
      <c r="D43" s="84">
        <f t="shared" si="14"/>
        <v>2</v>
      </c>
      <c r="E43" s="158"/>
      <c r="F43" s="97"/>
      <c r="G43" s="119"/>
      <c r="J43" s="56" t="s">
        <v>366</v>
      </c>
      <c r="L43" s="40" t="s">
        <v>335</v>
      </c>
      <c r="M43" s="41">
        <f>IFERROR(MEDIAN($P38:$AI38),"")</f>
        <v>2800000</v>
      </c>
      <c r="N43" s="94"/>
      <c r="O43" s="34" t="s">
        <v>63</v>
      </c>
      <c r="P43" s="39" t="str">
        <f>IF(IFERROR(VLOOKUP(P36,'Tabela de Apoio'!$D:$E,2,FALSE),1)=1,"",P44)</f>
        <v/>
      </c>
      <c r="Q43" s="39" t="str">
        <f>IF(IFERROR(VLOOKUP(Q36,'Tabela de Apoio'!$D:$E,2,FALSE),1)=1,"",Q44)</f>
        <v/>
      </c>
      <c r="R43" s="39" t="str">
        <f>IF(IFERROR(VLOOKUP(R36,'Tabela de Apoio'!$D:$E,2,FALSE),1)=1,"",R44)</f>
        <v/>
      </c>
      <c r="S43" s="39" t="str">
        <f>IF(IFERROR(VLOOKUP(S36,'Tabela de Apoio'!$D:$E,2,FALSE),1)=1,"",S44)</f>
        <v/>
      </c>
      <c r="T43" s="39" t="str">
        <f>IF(IFERROR(VLOOKUP(T36,'Tabela de Apoio'!$D:$E,2,FALSE),1)=1,"",T44)</f>
        <v/>
      </c>
      <c r="U43" s="39" t="str">
        <f>IF(IFERROR(VLOOKUP(U36,'Tabela de Apoio'!$D:$E,2,FALSE),1)=1,"",U44)</f>
        <v/>
      </c>
      <c r="V43" s="39" t="str">
        <f>IF(IFERROR(VLOOKUP(V36,'Tabela de Apoio'!$D:$E,2,FALSE),1)=1,"",V44)</f>
        <v/>
      </c>
      <c r="W43" s="39" t="str">
        <f>IF(IFERROR(VLOOKUP(W36,'Tabela de Apoio'!$D:$E,2,FALSE),1)=1,"",W44)</f>
        <v/>
      </c>
      <c r="X43" s="39" t="str">
        <f>IF(IFERROR(VLOOKUP(X36,'Tabela de Apoio'!$D:$E,2,FALSE),1)=1,"",X44)</f>
        <v/>
      </c>
      <c r="Y43" s="39" t="str">
        <f>IF(IFERROR(VLOOKUP(Y36,'Tabela de Apoio'!$D:$E,2,FALSE),1)=1,"",Y44)</f>
        <v/>
      </c>
      <c r="Z43" s="39" t="str">
        <f>IF(IFERROR(VLOOKUP(Z36,'Tabela de Apoio'!$D:$E,2,FALSE),1)=1,"",Z44)</f>
        <v/>
      </c>
      <c r="AA43" s="39" t="str">
        <f>IF(IFERROR(VLOOKUP(AA36,'Tabela de Apoio'!$D:$E,2,FALSE),1)=1,"",AA44)</f>
        <v/>
      </c>
      <c r="AB43" s="39" t="str">
        <f>IF(IFERROR(VLOOKUP(AB36,'Tabela de Apoio'!$D:$E,2,FALSE),1)=1,"",AB44)</f>
        <v/>
      </c>
      <c r="AC43" s="39" t="str">
        <f>IF(IFERROR(VLOOKUP(AC36,'Tabela de Apoio'!$D:$E,2,FALSE),1)=1,"",AC44)</f>
        <v/>
      </c>
      <c r="AD43" s="39" t="str">
        <f>IF(IFERROR(VLOOKUP(AD36,'Tabela de Apoio'!$D:$E,2,FALSE),1)=1,"",AD44)</f>
        <v/>
      </c>
      <c r="AE43" s="39" t="str">
        <f>IF(IFERROR(VLOOKUP(AE36,'Tabela de Apoio'!$D:$E,2,FALSE),1)=1,"",AE44)</f>
        <v/>
      </c>
      <c r="AF43" s="39" t="str">
        <f>IF(IFERROR(VLOOKUP(AF36,'Tabela de Apoio'!$D:$E,2,FALSE),1)=1,"",AF44)</f>
        <v/>
      </c>
      <c r="AG43" s="39" t="str">
        <f>IF(IFERROR(VLOOKUP(AG36,'Tabela de Apoio'!$D:$E,2,FALSE),1)=1,"",AG44)</f>
        <v/>
      </c>
      <c r="AH43" s="39" t="str">
        <f>IF(IFERROR(VLOOKUP(AH36,'Tabela de Apoio'!$D:$E,2,FALSE),1)=1,"",AH44)</f>
        <v/>
      </c>
      <c r="AI43" s="39" t="str">
        <f>IF(IFERROR(VLOOKUP(AI36,'Tabela de Apoio'!$D:$E,2,FALSE),1)=1,"",AI44)</f>
        <v/>
      </c>
    </row>
    <row r="44" spans="1:35" hidden="1" x14ac:dyDescent="0.25">
      <c r="B44" s="84">
        <f t="shared" si="15"/>
        <v>2</v>
      </c>
      <c r="C44" s="84">
        <f t="shared" si="14"/>
        <v>1</v>
      </c>
      <c r="D44" s="84">
        <f t="shared" si="14"/>
        <v>2</v>
      </c>
      <c r="E44" s="158"/>
      <c r="F44" s="97"/>
      <c r="G44" s="119"/>
      <c r="H44" s="18"/>
      <c r="I44" s="18"/>
      <c r="J44" s="56" t="s">
        <v>368</v>
      </c>
      <c r="K44" s="89"/>
      <c r="L44" s="40" t="s">
        <v>69</v>
      </c>
      <c r="M44" s="41" t="str">
        <f>IF(AND(COUNT($P52:$AI52)&gt;2,(_xlfn.STDEV.S($P51:$AI52)/AVERAGE($P51:$AI52))&lt;=25%),AVERAGE($P51:$AI52),"")</f>
        <v/>
      </c>
      <c r="N44" s="94"/>
      <c r="O44" s="34" t="s">
        <v>64</v>
      </c>
      <c r="P44" s="39">
        <f t="shared" ref="P44:AI44" si="17">IF(P42="","",IF((_xlfn.STDEV.S($P41:$AI42)/AVERAGE($P41:$AI42))&lt;25%,P42,IF(OR(P42&gt;(AVERAGE($P41:$AI42)+_xlfn.STDEV.S($P41:$AI42)),P42&lt;(AVERAGE($P41:$AI42)-_xlfn.STDEV.S($P41:$AI42))),"DESCARTADO",P42)))</f>
        <v>2800000</v>
      </c>
      <c r="Q44" s="39" t="str">
        <f t="shared" si="17"/>
        <v>DESCARTADO</v>
      </c>
      <c r="R44" s="39">
        <f t="shared" si="17"/>
        <v>3200000</v>
      </c>
      <c r="S44" s="39" t="str">
        <f t="shared" si="17"/>
        <v/>
      </c>
      <c r="T44" s="39" t="str">
        <f t="shared" si="17"/>
        <v/>
      </c>
      <c r="U44" s="39" t="str">
        <f t="shared" si="17"/>
        <v/>
      </c>
      <c r="V44" s="39" t="str">
        <f t="shared" si="17"/>
        <v/>
      </c>
      <c r="W44" s="39" t="str">
        <f t="shared" si="17"/>
        <v/>
      </c>
      <c r="X44" s="39" t="str">
        <f t="shared" si="17"/>
        <v/>
      </c>
      <c r="Y44" s="39" t="str">
        <f t="shared" si="17"/>
        <v/>
      </c>
      <c r="Z44" s="39" t="str">
        <f t="shared" si="17"/>
        <v/>
      </c>
      <c r="AA44" s="39" t="str">
        <f t="shared" si="17"/>
        <v/>
      </c>
      <c r="AB44" s="39" t="str">
        <f t="shared" si="17"/>
        <v/>
      </c>
      <c r="AC44" s="39" t="str">
        <f t="shared" si="17"/>
        <v/>
      </c>
      <c r="AD44" s="39" t="str">
        <f t="shared" si="17"/>
        <v/>
      </c>
      <c r="AE44" s="39" t="str">
        <f t="shared" si="17"/>
        <v/>
      </c>
      <c r="AF44" s="39" t="str">
        <f t="shared" si="17"/>
        <v/>
      </c>
      <c r="AG44" s="39" t="str">
        <f t="shared" si="17"/>
        <v/>
      </c>
      <c r="AH44" s="39" t="str">
        <f t="shared" si="17"/>
        <v/>
      </c>
      <c r="AI44" s="39" t="str">
        <f t="shared" si="17"/>
        <v/>
      </c>
    </row>
    <row r="45" spans="1:35" hidden="1" x14ac:dyDescent="0.25">
      <c r="B45" s="84">
        <f t="shared" si="15"/>
        <v>2</v>
      </c>
      <c r="C45" s="84">
        <f t="shared" si="14"/>
        <v>1</v>
      </c>
      <c r="D45" s="84">
        <f t="shared" si="14"/>
        <v>2</v>
      </c>
      <c r="E45" s="158"/>
      <c r="F45" s="97"/>
      <c r="G45" s="121"/>
      <c r="H45"/>
      <c r="I45" s="18"/>
      <c r="J45" s="56" t="s">
        <v>367</v>
      </c>
      <c r="K45" s="89"/>
      <c r="L45" s="40" t="s">
        <v>74</v>
      </c>
      <c r="M45" s="41">
        <f>AVERAGE($P39:$AI40)</f>
        <v>2613750</v>
      </c>
      <c r="N45" s="94"/>
      <c r="O45" s="34" t="s">
        <v>65</v>
      </c>
      <c r="P45" s="39" t="str">
        <f>IF(IFERROR(VLOOKUP(P36,'Tabela de Apoio'!$D:$E,2,FALSE),1)=1,"",P46)</f>
        <v/>
      </c>
      <c r="Q45" s="39" t="str">
        <f>IF(IFERROR(VLOOKUP(Q36,'Tabela de Apoio'!$D:$E,2,FALSE),1)=1,"",Q46)</f>
        <v/>
      </c>
      <c r="R45" s="39" t="str">
        <f>IF(IFERROR(VLOOKUP(R36,'Tabela de Apoio'!$D:$E,2,FALSE),1)=1,"",R46)</f>
        <v/>
      </c>
      <c r="S45" s="39" t="str">
        <f>IF(IFERROR(VLOOKUP(S36,'Tabela de Apoio'!$D:$E,2,FALSE),1)=1,"",S46)</f>
        <v/>
      </c>
      <c r="T45" s="39" t="str">
        <f>IF(IFERROR(VLOOKUP(T36,'Tabela de Apoio'!$D:$E,2,FALSE),1)=1,"",T46)</f>
        <v/>
      </c>
      <c r="U45" s="39" t="str">
        <f>IF(IFERROR(VLOOKUP(U36,'Tabela de Apoio'!$D:$E,2,FALSE),1)=1,"",U46)</f>
        <v/>
      </c>
      <c r="V45" s="39" t="str">
        <f>IF(IFERROR(VLOOKUP(V36,'Tabela de Apoio'!$D:$E,2,FALSE),1)=1,"",V46)</f>
        <v/>
      </c>
      <c r="W45" s="39" t="str">
        <f>IF(IFERROR(VLOOKUP(W36,'Tabela de Apoio'!$D:$E,2,FALSE),1)=1,"",W46)</f>
        <v/>
      </c>
      <c r="X45" s="39" t="str">
        <f>IF(IFERROR(VLOOKUP(X36,'Tabela de Apoio'!$D:$E,2,FALSE),1)=1,"",X46)</f>
        <v/>
      </c>
      <c r="Y45" s="39" t="str">
        <f>IF(IFERROR(VLOOKUP(Y36,'Tabela de Apoio'!$D:$E,2,FALSE),1)=1,"",Y46)</f>
        <v/>
      </c>
      <c r="Z45" s="39" t="str">
        <f>IF(IFERROR(VLOOKUP(Z36,'Tabela de Apoio'!$D:$E,2,FALSE),1)=1,"",Z46)</f>
        <v/>
      </c>
      <c r="AA45" s="39" t="str">
        <f>IF(IFERROR(VLOOKUP(AA36,'Tabela de Apoio'!$D:$E,2,FALSE),1)=1,"",AA46)</f>
        <v/>
      </c>
      <c r="AB45" s="39" t="str">
        <f>IF(IFERROR(VLOOKUP(AB36,'Tabela de Apoio'!$D:$E,2,FALSE),1)=1,"",AB46)</f>
        <v/>
      </c>
      <c r="AC45" s="39" t="str">
        <f>IF(IFERROR(VLOOKUP(AC36,'Tabela de Apoio'!$D:$E,2,FALSE),1)=1,"",AC46)</f>
        <v/>
      </c>
      <c r="AD45" s="39" t="str">
        <f>IF(IFERROR(VLOOKUP(AD36,'Tabela de Apoio'!$D:$E,2,FALSE),1)=1,"",AD46)</f>
        <v/>
      </c>
      <c r="AE45" s="39" t="str">
        <f>IF(IFERROR(VLOOKUP(AE36,'Tabela de Apoio'!$D:$E,2,FALSE),1)=1,"",AE46)</f>
        <v/>
      </c>
      <c r="AF45" s="39" t="str">
        <f>IF(IFERROR(VLOOKUP(AF36,'Tabela de Apoio'!$D:$E,2,FALSE),1)=1,"",AF46)</f>
        <v/>
      </c>
      <c r="AG45" s="39" t="str">
        <f>IF(IFERROR(VLOOKUP(AG36,'Tabela de Apoio'!$D:$E,2,FALSE),1)=1,"",AG46)</f>
        <v/>
      </c>
      <c r="AH45" s="39" t="str">
        <f>IF(IFERROR(VLOOKUP(AH36,'Tabela de Apoio'!$D:$E,2,FALSE),1)=1,"",AH46)</f>
        <v/>
      </c>
      <c r="AI45" s="39" t="str">
        <f>IF(IFERROR(VLOOKUP(AI36,'Tabela de Apoio'!$D:$E,2,FALSE),1)=1,"",AI46)</f>
        <v/>
      </c>
    </row>
    <row r="46" spans="1:35" hidden="1" x14ac:dyDescent="0.25">
      <c r="B46" s="84">
        <f t="shared" si="15"/>
        <v>2</v>
      </c>
      <c r="C46" s="84">
        <f t="shared" si="14"/>
        <v>1</v>
      </c>
      <c r="D46" s="84">
        <f t="shared" si="14"/>
        <v>2</v>
      </c>
      <c r="E46" s="158"/>
      <c r="F46" s="97"/>
      <c r="G46" s="120"/>
      <c r="H46" s="18"/>
      <c r="I46" s="18"/>
      <c r="J46" s="56" t="s">
        <v>367</v>
      </c>
      <c r="K46" s="89"/>
      <c r="L46" s="40" t="s">
        <v>72</v>
      </c>
      <c r="M46" s="41">
        <f>MEDIAN($P39:$AI39)</f>
        <v>2800000</v>
      </c>
      <c r="N46" s="94"/>
      <c r="O46" s="34" t="s">
        <v>66</v>
      </c>
      <c r="P46" s="39">
        <f t="shared" ref="P46:AI46" si="18">IF(P44="","",IF((_xlfn.STDEV.S($P43:$AI44)/AVERAGE($P43:$AI44))&lt;25%,P44,IF(OR(P44&gt;(AVERAGE($P43:$AI44)+_xlfn.STDEV.S($P43:$AI44)),P44&lt;(AVERAGE($P43:$AI44)-_xlfn.STDEV.S($P43:$AI44))),"DESCARTADO",P44)))</f>
        <v>2800000</v>
      </c>
      <c r="Q46" s="39" t="str">
        <f t="shared" si="18"/>
        <v>DESCARTADO</v>
      </c>
      <c r="R46" s="39">
        <f t="shared" si="18"/>
        <v>3200000</v>
      </c>
      <c r="S46" s="39" t="str">
        <f t="shared" si="18"/>
        <v/>
      </c>
      <c r="T46" s="39" t="str">
        <f t="shared" si="18"/>
        <v/>
      </c>
      <c r="U46" s="39" t="str">
        <f t="shared" si="18"/>
        <v/>
      </c>
      <c r="V46" s="39" t="str">
        <f t="shared" si="18"/>
        <v/>
      </c>
      <c r="W46" s="39" t="str">
        <f t="shared" si="18"/>
        <v/>
      </c>
      <c r="X46" s="39" t="str">
        <f t="shared" si="18"/>
        <v/>
      </c>
      <c r="Y46" s="39" t="str">
        <f t="shared" si="18"/>
        <v/>
      </c>
      <c r="Z46" s="39" t="str">
        <f t="shared" si="18"/>
        <v/>
      </c>
      <c r="AA46" s="39" t="str">
        <f t="shared" si="18"/>
        <v/>
      </c>
      <c r="AB46" s="39" t="str">
        <f t="shared" si="18"/>
        <v/>
      </c>
      <c r="AC46" s="39" t="str">
        <f t="shared" si="18"/>
        <v/>
      </c>
      <c r="AD46" s="39" t="str">
        <f t="shared" si="18"/>
        <v/>
      </c>
      <c r="AE46" s="39" t="str">
        <f t="shared" si="18"/>
        <v/>
      </c>
      <c r="AF46" s="39" t="str">
        <f t="shared" si="18"/>
        <v/>
      </c>
      <c r="AG46" s="39" t="str">
        <f t="shared" si="18"/>
        <v/>
      </c>
      <c r="AH46" s="39" t="str">
        <f t="shared" si="18"/>
        <v/>
      </c>
      <c r="AI46" s="39" t="str">
        <f t="shared" si="18"/>
        <v/>
      </c>
    </row>
    <row r="47" spans="1:35" hidden="1" x14ac:dyDescent="0.25">
      <c r="B47" s="84">
        <f t="shared" si="15"/>
        <v>2</v>
      </c>
      <c r="C47" s="84">
        <f t="shared" si="14"/>
        <v>1</v>
      </c>
      <c r="D47" s="84">
        <f t="shared" si="14"/>
        <v>2</v>
      </c>
      <c r="E47" s="158"/>
      <c r="F47" s="97"/>
      <c r="G47" s="120"/>
      <c r="H47" s="18"/>
      <c r="I47" s="18"/>
      <c r="J47" s="56" t="s">
        <v>367</v>
      </c>
      <c r="K47" s="89"/>
      <c r="L47" s="40" t="s">
        <v>73</v>
      </c>
      <c r="M47" s="41">
        <f>_xlfn.QUARTILE.EXC($P39:$AI39,1)</f>
        <v>1841250</v>
      </c>
      <c r="N47" s="94"/>
      <c r="O47" s="34" t="s">
        <v>67</v>
      </c>
      <c r="P47" s="39" t="str">
        <f>IF(IFERROR(VLOOKUP(P36,'Tabela de Apoio'!$D:$E,2,FALSE),1)=1,"",P48)</f>
        <v/>
      </c>
      <c r="Q47" s="39" t="str">
        <f>IF(IFERROR(VLOOKUP(Q36,'Tabela de Apoio'!$D:$E,2,FALSE),1)=1,"",Q48)</f>
        <v/>
      </c>
      <c r="R47" s="39" t="str">
        <f>IF(IFERROR(VLOOKUP(R36,'Tabela de Apoio'!$D:$E,2,FALSE),1)=1,"",R48)</f>
        <v/>
      </c>
      <c r="S47" s="39" t="str">
        <f>IF(IFERROR(VLOOKUP(S36,'Tabela de Apoio'!$D:$E,2,FALSE),1)=1,"",S48)</f>
        <v/>
      </c>
      <c r="T47" s="39" t="str">
        <f>IF(IFERROR(VLOOKUP(T36,'Tabela de Apoio'!$D:$E,2,FALSE),1)=1,"",T48)</f>
        <v/>
      </c>
      <c r="U47" s="39" t="str">
        <f>IF(IFERROR(VLOOKUP(U36,'Tabela de Apoio'!$D:$E,2,FALSE),1)=1,"",U48)</f>
        <v/>
      </c>
      <c r="V47" s="39" t="str">
        <f>IF(IFERROR(VLOOKUP(V36,'Tabela de Apoio'!$D:$E,2,FALSE),1)=1,"",V48)</f>
        <v/>
      </c>
      <c r="W47" s="39" t="str">
        <f>IF(IFERROR(VLOOKUP(W36,'Tabela de Apoio'!$D:$E,2,FALSE),1)=1,"",W48)</f>
        <v/>
      </c>
      <c r="X47" s="39" t="str">
        <f>IF(IFERROR(VLOOKUP(X36,'Tabela de Apoio'!$D:$E,2,FALSE),1)=1,"",X48)</f>
        <v/>
      </c>
      <c r="Y47" s="39" t="str">
        <f>IF(IFERROR(VLOOKUP(Y36,'Tabela de Apoio'!$D:$E,2,FALSE),1)=1,"",Y48)</f>
        <v/>
      </c>
      <c r="Z47" s="39" t="str">
        <f>IF(IFERROR(VLOOKUP(Z36,'Tabela de Apoio'!$D:$E,2,FALSE),1)=1,"",Z48)</f>
        <v/>
      </c>
      <c r="AA47" s="39" t="str">
        <f>IF(IFERROR(VLOOKUP(AA36,'Tabela de Apoio'!$D:$E,2,FALSE),1)=1,"",AA48)</f>
        <v/>
      </c>
      <c r="AB47" s="39" t="str">
        <f>IF(IFERROR(VLOOKUP(AB36,'Tabela de Apoio'!$D:$E,2,FALSE),1)=1,"",AB48)</f>
        <v/>
      </c>
      <c r="AC47" s="39" t="str">
        <f>IF(IFERROR(VLOOKUP(AC36,'Tabela de Apoio'!$D:$E,2,FALSE),1)=1,"",AC48)</f>
        <v/>
      </c>
      <c r="AD47" s="39" t="str">
        <f>IF(IFERROR(VLOOKUP(AD36,'Tabela de Apoio'!$D:$E,2,FALSE),1)=1,"",AD48)</f>
        <v/>
      </c>
      <c r="AE47" s="39" t="str">
        <f>IF(IFERROR(VLOOKUP(AE36,'Tabela de Apoio'!$D:$E,2,FALSE),1)=1,"",AE48)</f>
        <v/>
      </c>
      <c r="AF47" s="39" t="str">
        <f>IF(IFERROR(VLOOKUP(AF36,'Tabela de Apoio'!$D:$E,2,FALSE),1)=1,"",AF48)</f>
        <v/>
      </c>
      <c r="AG47" s="39" t="str">
        <f>IF(IFERROR(VLOOKUP(AG36,'Tabela de Apoio'!$D:$E,2,FALSE),1)=1,"",AG48)</f>
        <v/>
      </c>
      <c r="AH47" s="39" t="str">
        <f>IF(IFERROR(VLOOKUP(AH36,'Tabela de Apoio'!$D:$E,2,FALSE),1)=1,"",AH48)</f>
        <v/>
      </c>
      <c r="AI47" s="39" t="str">
        <f>IF(IFERROR(VLOOKUP(AI36,'Tabela de Apoio'!$D:$E,2,FALSE),1)=1,"",AI48)</f>
        <v/>
      </c>
    </row>
    <row r="48" spans="1:35" hidden="1" x14ac:dyDescent="0.25">
      <c r="B48" s="84">
        <f t="shared" si="15"/>
        <v>2</v>
      </c>
      <c r="C48" s="84">
        <f t="shared" si="14"/>
        <v>1</v>
      </c>
      <c r="D48" s="84">
        <f t="shared" si="14"/>
        <v>2</v>
      </c>
      <c r="E48" s="158"/>
      <c r="F48" s="97"/>
      <c r="G48" s="120"/>
      <c r="H48" s="18"/>
      <c r="I48" s="18"/>
      <c r="J48" s="56" t="s">
        <v>367</v>
      </c>
      <c r="K48" s="89"/>
      <c r="L48" s="40" t="s">
        <v>70</v>
      </c>
      <c r="M48" s="41">
        <f>_xlfn.QUARTILE.EXC($P39:$AI39,2)</f>
        <v>2800000</v>
      </c>
      <c r="N48" s="94"/>
      <c r="O48" s="34" t="s">
        <v>68</v>
      </c>
      <c r="P48" s="39">
        <f t="shared" ref="P48:AI48" si="19">IF(P46="","",IF((_xlfn.STDEV.S($P45:$AI46)/AVERAGE($P45:$AI46))&lt;25%,P46,IF(OR(P46&gt;(AVERAGE($P45:$AI46)+_xlfn.STDEV.S($P45:$AI46)),P46&lt;(AVERAGE($P45:$AI46)-_xlfn.STDEV.S($P45:$AI46))),"DESCARTADO",P46)))</f>
        <v>2800000</v>
      </c>
      <c r="Q48" s="39" t="str">
        <f t="shared" si="19"/>
        <v>DESCARTADO</v>
      </c>
      <c r="R48" s="39">
        <f t="shared" si="19"/>
        <v>3200000</v>
      </c>
      <c r="S48" s="39" t="str">
        <f t="shared" si="19"/>
        <v/>
      </c>
      <c r="T48" s="39" t="str">
        <f t="shared" si="19"/>
        <v/>
      </c>
      <c r="U48" s="39" t="str">
        <f t="shared" si="19"/>
        <v/>
      </c>
      <c r="V48" s="39" t="str">
        <f t="shared" si="19"/>
        <v/>
      </c>
      <c r="W48" s="39" t="str">
        <f t="shared" si="19"/>
        <v/>
      </c>
      <c r="X48" s="39" t="str">
        <f t="shared" si="19"/>
        <v/>
      </c>
      <c r="Y48" s="39" t="str">
        <f t="shared" si="19"/>
        <v/>
      </c>
      <c r="Z48" s="39" t="str">
        <f t="shared" si="19"/>
        <v/>
      </c>
      <c r="AA48" s="39" t="str">
        <f t="shared" si="19"/>
        <v/>
      </c>
      <c r="AB48" s="39" t="str">
        <f t="shared" si="19"/>
        <v/>
      </c>
      <c r="AC48" s="39" t="str">
        <f t="shared" si="19"/>
        <v/>
      </c>
      <c r="AD48" s="39" t="str">
        <f t="shared" si="19"/>
        <v/>
      </c>
      <c r="AE48" s="39" t="str">
        <f t="shared" si="19"/>
        <v/>
      </c>
      <c r="AF48" s="39" t="str">
        <f t="shared" si="19"/>
        <v/>
      </c>
      <c r="AG48" s="39" t="str">
        <f t="shared" si="19"/>
        <v/>
      </c>
      <c r="AH48" s="39" t="str">
        <f t="shared" si="19"/>
        <v/>
      </c>
      <c r="AI48" s="39" t="str">
        <f t="shared" si="19"/>
        <v/>
      </c>
    </row>
    <row r="49" spans="1:35" hidden="1" x14ac:dyDescent="0.25">
      <c r="B49" s="84">
        <f t="shared" si="15"/>
        <v>2</v>
      </c>
      <c r="C49" s="84">
        <f t="shared" si="14"/>
        <v>1</v>
      </c>
      <c r="D49" s="84">
        <f t="shared" si="14"/>
        <v>2</v>
      </c>
      <c r="E49" s="158"/>
      <c r="F49" s="97"/>
      <c r="G49" s="120"/>
      <c r="H49" s="18"/>
      <c r="I49" s="18"/>
      <c r="J49" s="56" t="s">
        <v>366</v>
      </c>
      <c r="K49" s="89"/>
      <c r="L49" s="40" t="s">
        <v>76</v>
      </c>
      <c r="M49" s="41">
        <f>MIN($P38:$AI38)</f>
        <v>1841250</v>
      </c>
      <c r="N49" s="94"/>
      <c r="O49" s="34" t="s">
        <v>371</v>
      </c>
      <c r="P49" s="39" t="str">
        <f>IF(IFERROR(VLOOKUP(P36,'Tabela de Apoio'!$D:$E,2,FALSE),1)=1,"",P50)</f>
        <v/>
      </c>
      <c r="Q49" s="39" t="str">
        <f>IF(IFERROR(VLOOKUP(Q36,'Tabela de Apoio'!$D:$E,2,FALSE),1)=1,"",Q50)</f>
        <v/>
      </c>
      <c r="R49" s="39" t="str">
        <f>IF(IFERROR(VLOOKUP(R36,'Tabela de Apoio'!$D:$E,2,FALSE),1)=1,"",R50)</f>
        <v/>
      </c>
      <c r="S49" s="39" t="str">
        <f>IF(IFERROR(VLOOKUP(S36,'Tabela de Apoio'!$D:$E,2,FALSE),1)=1,"",S50)</f>
        <v/>
      </c>
      <c r="T49" s="39" t="str">
        <f>IF(IFERROR(VLOOKUP(T36,'Tabela de Apoio'!$D:$E,2,FALSE),1)=1,"",T50)</f>
        <v/>
      </c>
      <c r="U49" s="39" t="str">
        <f>IF(IFERROR(VLOOKUP(U36,'Tabela de Apoio'!$D:$E,2,FALSE),1)=1,"",U50)</f>
        <v/>
      </c>
      <c r="V49" s="39" t="str">
        <f>IF(IFERROR(VLOOKUP(V36,'Tabela de Apoio'!$D:$E,2,FALSE),1)=1,"",V50)</f>
        <v/>
      </c>
      <c r="W49" s="39" t="str">
        <f>IF(IFERROR(VLOOKUP(W36,'Tabela de Apoio'!$D:$E,2,FALSE),1)=1,"",W50)</f>
        <v/>
      </c>
      <c r="X49" s="39" t="str">
        <f>IF(IFERROR(VLOOKUP(X36,'Tabela de Apoio'!$D:$E,2,FALSE),1)=1,"",X50)</f>
        <v/>
      </c>
      <c r="Y49" s="39" t="str">
        <f>IF(IFERROR(VLOOKUP(Y36,'Tabela de Apoio'!$D:$E,2,FALSE),1)=1,"",Y50)</f>
        <v/>
      </c>
      <c r="Z49" s="39" t="str">
        <f>IF(IFERROR(VLOOKUP(Z36,'Tabela de Apoio'!$D:$E,2,FALSE),1)=1,"",Z50)</f>
        <v/>
      </c>
      <c r="AA49" s="39" t="str">
        <f>IF(IFERROR(VLOOKUP(AA36,'Tabela de Apoio'!$D:$E,2,FALSE),1)=1,"",AA50)</f>
        <v/>
      </c>
      <c r="AB49" s="39" t="str">
        <f>IF(IFERROR(VLOOKUP(AB36,'Tabela de Apoio'!$D:$E,2,FALSE),1)=1,"",AB50)</f>
        <v/>
      </c>
      <c r="AC49" s="39" t="str">
        <f>IF(IFERROR(VLOOKUP(AC36,'Tabela de Apoio'!$D:$E,2,FALSE),1)=1,"",AC50)</f>
        <v/>
      </c>
      <c r="AD49" s="39" t="str">
        <f>IF(IFERROR(VLOOKUP(AD36,'Tabela de Apoio'!$D:$E,2,FALSE),1)=1,"",AD50)</f>
        <v/>
      </c>
      <c r="AE49" s="39" t="str">
        <f>IF(IFERROR(VLOOKUP(AE36,'Tabela de Apoio'!$D:$E,2,FALSE),1)=1,"",AE50)</f>
        <v/>
      </c>
      <c r="AF49" s="39" t="str">
        <f>IF(IFERROR(VLOOKUP(AF36,'Tabela de Apoio'!$D:$E,2,FALSE),1)=1,"",AF50)</f>
        <v/>
      </c>
      <c r="AG49" s="39" t="str">
        <f>IF(IFERROR(VLOOKUP(AG36,'Tabela de Apoio'!$D:$E,2,FALSE),1)=1,"",AG50)</f>
        <v/>
      </c>
      <c r="AH49" s="39" t="str">
        <f>IF(IFERROR(VLOOKUP(AH36,'Tabela de Apoio'!$D:$E,2,FALSE),1)=1,"",AH50)</f>
        <v/>
      </c>
      <c r="AI49" s="39" t="str">
        <f>IF(IFERROR(VLOOKUP(AI36,'Tabela de Apoio'!$D:$E,2,FALSE),1)=1,"",AI50)</f>
        <v/>
      </c>
    </row>
    <row r="50" spans="1:35" hidden="1" x14ac:dyDescent="0.25">
      <c r="B50" s="84">
        <f t="shared" si="15"/>
        <v>2</v>
      </c>
      <c r="C50" s="84">
        <f t="shared" si="14"/>
        <v>1</v>
      </c>
      <c r="D50" s="84">
        <f t="shared" si="14"/>
        <v>2</v>
      </c>
      <c r="E50" s="158"/>
      <c r="F50" s="97"/>
      <c r="G50" s="120"/>
      <c r="H50" s="18"/>
      <c r="I50" s="18"/>
      <c r="J50" s="56" t="s">
        <v>366</v>
      </c>
      <c r="K50" s="89"/>
      <c r="L50" s="40" t="s">
        <v>71</v>
      </c>
      <c r="M50" s="41">
        <f>MAX($P38:$AI38)</f>
        <v>3200000</v>
      </c>
      <c r="N50" s="94"/>
      <c r="O50" s="34" t="s">
        <v>372</v>
      </c>
      <c r="P50" s="39">
        <f t="shared" ref="P50:AI50" si="20">IF(P48="","",IF((_xlfn.STDEV.S($P47:$AI48)/AVERAGE($P47:$AI48))&lt;25%,P48,IF(OR(P48&gt;(AVERAGE($P47:$AI48)+_xlfn.STDEV.S($P47:$AI48)),P48&lt;(AVERAGE($P47:$AI48)-_xlfn.STDEV.S($P47:$AI48))),"DESCARTADO",P48)))</f>
        <v>2800000</v>
      </c>
      <c r="Q50" s="39" t="str">
        <f t="shared" si="20"/>
        <v>DESCARTADO</v>
      </c>
      <c r="R50" s="39">
        <f t="shared" si="20"/>
        <v>3200000</v>
      </c>
      <c r="S50" s="39" t="str">
        <f t="shared" si="20"/>
        <v/>
      </c>
      <c r="T50" s="39" t="str">
        <f t="shared" si="20"/>
        <v/>
      </c>
      <c r="U50" s="39" t="str">
        <f t="shared" si="20"/>
        <v/>
      </c>
      <c r="V50" s="39" t="str">
        <f t="shared" si="20"/>
        <v/>
      </c>
      <c r="W50" s="39" t="str">
        <f t="shared" si="20"/>
        <v/>
      </c>
      <c r="X50" s="39" t="str">
        <f t="shared" si="20"/>
        <v/>
      </c>
      <c r="Y50" s="39" t="str">
        <f t="shared" si="20"/>
        <v/>
      </c>
      <c r="Z50" s="39" t="str">
        <f t="shared" si="20"/>
        <v/>
      </c>
      <c r="AA50" s="39" t="str">
        <f t="shared" si="20"/>
        <v/>
      </c>
      <c r="AB50" s="39" t="str">
        <f t="shared" si="20"/>
        <v/>
      </c>
      <c r="AC50" s="39" t="str">
        <f t="shared" si="20"/>
        <v/>
      </c>
      <c r="AD50" s="39" t="str">
        <f t="shared" si="20"/>
        <v/>
      </c>
      <c r="AE50" s="39" t="str">
        <f t="shared" si="20"/>
        <v/>
      </c>
      <c r="AF50" s="39" t="str">
        <f t="shared" si="20"/>
        <v/>
      </c>
      <c r="AG50" s="39" t="str">
        <f t="shared" si="20"/>
        <v/>
      </c>
      <c r="AH50" s="39" t="str">
        <f t="shared" si="20"/>
        <v/>
      </c>
      <c r="AI50" s="39" t="str">
        <f t="shared" si="20"/>
        <v/>
      </c>
    </row>
    <row r="51" spans="1:35" hidden="1" x14ac:dyDescent="0.25">
      <c r="B51" s="84">
        <f t="shared" si="15"/>
        <v>2</v>
      </c>
      <c r="C51" s="84">
        <f t="shared" si="14"/>
        <v>1</v>
      </c>
      <c r="D51" s="84">
        <f t="shared" si="14"/>
        <v>2</v>
      </c>
      <c r="E51" s="158"/>
      <c r="F51" s="97"/>
      <c r="G51" s="121"/>
      <c r="H51"/>
      <c r="I51"/>
      <c r="J51" s="6" t="str">
        <f>INDEX(J41:J50,MATCH(L34,L41:L50,0))</f>
        <v>B</v>
      </c>
      <c r="K51" s="89"/>
      <c r="L51" s="26"/>
      <c r="M51" s="26"/>
      <c r="N51" s="94"/>
      <c r="O51" s="34" t="s">
        <v>58</v>
      </c>
      <c r="P51" s="39" t="str">
        <f>IF(IFERROR(VLOOKUP(P36,'Tabela de Apoio'!$D:$E,2,FALSE),1)=1,"",P52)</f>
        <v/>
      </c>
      <c r="Q51" s="39" t="str">
        <f>IF(IFERROR(VLOOKUP(Q36,'Tabela de Apoio'!$D:$E,2,FALSE),1)=1,"",Q52)</f>
        <v/>
      </c>
      <c r="R51" s="39" t="str">
        <f>IF(IFERROR(VLOOKUP(R36,'Tabela de Apoio'!$D:$E,2,FALSE),1)=1,"",R52)</f>
        <v/>
      </c>
      <c r="S51" s="39" t="str">
        <f>IF(IFERROR(VLOOKUP(S36,'Tabela de Apoio'!$D:$E,2,FALSE),1)=1,"",S52)</f>
        <v/>
      </c>
      <c r="T51" s="39" t="str">
        <f>IF(IFERROR(VLOOKUP(T36,'Tabela de Apoio'!$D:$E,2,FALSE),1)=1,"",T52)</f>
        <v/>
      </c>
      <c r="U51" s="39" t="str">
        <f>IF(IFERROR(VLOOKUP(U36,'Tabela de Apoio'!$D:$E,2,FALSE),1)=1,"",U52)</f>
        <v/>
      </c>
      <c r="V51" s="39" t="str">
        <f>IF(IFERROR(VLOOKUP(V36,'Tabela de Apoio'!$D:$E,2,FALSE),1)=1,"",V52)</f>
        <v/>
      </c>
      <c r="W51" s="39" t="str">
        <f>IF(IFERROR(VLOOKUP(W36,'Tabela de Apoio'!$D:$E,2,FALSE),1)=1,"",W52)</f>
        <v/>
      </c>
      <c r="X51" s="39" t="str">
        <f>IF(IFERROR(VLOOKUP(X36,'Tabela de Apoio'!$D:$E,2,FALSE),1)=1,"",X52)</f>
        <v/>
      </c>
      <c r="Y51" s="39" t="str">
        <f>IF(IFERROR(VLOOKUP(Y36,'Tabela de Apoio'!$D:$E,2,FALSE),1)=1,"",Y52)</f>
        <v/>
      </c>
      <c r="Z51" s="39" t="str">
        <f>IF(IFERROR(VLOOKUP(Z36,'Tabela de Apoio'!$D:$E,2,FALSE),1)=1,"",Z52)</f>
        <v/>
      </c>
      <c r="AA51" s="39" t="str">
        <f>IF(IFERROR(VLOOKUP(AA36,'Tabela de Apoio'!$D:$E,2,FALSE),1)=1,"",AA52)</f>
        <v/>
      </c>
      <c r="AB51" s="39" t="str">
        <f>IF(IFERROR(VLOOKUP(AB36,'Tabela de Apoio'!$D:$E,2,FALSE),1)=1,"",AB52)</f>
        <v/>
      </c>
      <c r="AC51" s="39" t="str">
        <f>IF(IFERROR(VLOOKUP(AC36,'Tabela de Apoio'!$D:$E,2,FALSE),1)=1,"",AC52)</f>
        <v/>
      </c>
      <c r="AD51" s="39" t="str">
        <f>IF(IFERROR(VLOOKUP(AD36,'Tabela de Apoio'!$D:$E,2,FALSE),1)=1,"",AD52)</f>
        <v/>
      </c>
      <c r="AE51" s="39" t="str">
        <f>IF(IFERROR(VLOOKUP(AE36,'Tabela de Apoio'!$D:$E,2,FALSE),1)=1,"",AE52)</f>
        <v/>
      </c>
      <c r="AF51" s="39" t="str">
        <f>IF(IFERROR(VLOOKUP(AF36,'Tabela de Apoio'!$D:$E,2,FALSE),1)=1,"",AF52)</f>
        <v/>
      </c>
      <c r="AG51" s="39" t="str">
        <f>IF(IFERROR(VLOOKUP(AG36,'Tabela de Apoio'!$D:$E,2,FALSE),1)=1,"",AG52)</f>
        <v/>
      </c>
      <c r="AH51" s="39" t="str">
        <f>IF(IFERROR(VLOOKUP(AH36,'Tabela de Apoio'!$D:$E,2,FALSE),1)=1,"",AH52)</f>
        <v/>
      </c>
      <c r="AI51" s="39" t="str">
        <f>IF(IFERROR(VLOOKUP(AI36,'Tabela de Apoio'!$D:$E,2,FALSE),1)=1,"",AI52)</f>
        <v/>
      </c>
    </row>
    <row r="52" spans="1:35" x14ac:dyDescent="0.25">
      <c r="B52" s="84">
        <f t="shared" si="15"/>
        <v>2</v>
      </c>
      <c r="C52" s="84">
        <f t="shared" si="14"/>
        <v>1</v>
      </c>
      <c r="D52" s="84">
        <f t="shared" si="14"/>
        <v>2</v>
      </c>
      <c r="E52" s="158"/>
      <c r="F52" s="97"/>
      <c r="G52" s="118"/>
      <c r="H52" s="159"/>
      <c r="I52" s="159"/>
      <c r="J52" s="160"/>
      <c r="K52" s="90">
        <f>_xlfn.STDEV.S($P52:$AI52)/AVERAGE($P52:$AI52)</f>
        <v>9.428090415820635E-2</v>
      </c>
      <c r="L52" s="122" t="s">
        <v>77</v>
      </c>
      <c r="M52" s="22">
        <f>IFERROR(ROUND(M34*M36,2),"")</f>
        <v>1841250</v>
      </c>
      <c r="N52" s="94" t="str">
        <f>IF("C"=J51,1,"")</f>
        <v/>
      </c>
      <c r="O52" s="34" t="s">
        <v>56</v>
      </c>
      <c r="P52" s="39">
        <f t="shared" ref="P52:AI52" si="21">IFERROR(IF(P50="","",IF((_xlfn.STDEV.S($P49:$AI50)/AVERAGE($P49:$AI50))&lt;25%,P50,IF(OR(P50&gt;(AVERAGE($P49:$AI50)+_xlfn.STDEV.S($P49:$AI50)),P50&lt;(AVERAGE($P49:$AI50)-_xlfn.STDEV.S($P49:$AI50))),"DESCARTADO",P50))),)</f>
        <v>2800000</v>
      </c>
      <c r="Q52" s="39" t="str">
        <f t="shared" si="21"/>
        <v>DESCARTADO</v>
      </c>
      <c r="R52" s="39">
        <f t="shared" si="21"/>
        <v>3200000</v>
      </c>
      <c r="S52" s="39" t="str">
        <f t="shared" si="21"/>
        <v/>
      </c>
      <c r="T52" s="39" t="str">
        <f t="shared" si="21"/>
        <v/>
      </c>
      <c r="U52" s="39" t="str">
        <f t="shared" si="21"/>
        <v/>
      </c>
      <c r="V52" s="39" t="str">
        <f t="shared" si="21"/>
        <v/>
      </c>
      <c r="W52" s="39" t="str">
        <f t="shared" si="21"/>
        <v/>
      </c>
      <c r="X52" s="39" t="str">
        <f t="shared" si="21"/>
        <v/>
      </c>
      <c r="Y52" s="39" t="str">
        <f t="shared" si="21"/>
        <v/>
      </c>
      <c r="Z52" s="39" t="str">
        <f t="shared" si="21"/>
        <v/>
      </c>
      <c r="AA52" s="39" t="str">
        <f t="shared" si="21"/>
        <v/>
      </c>
      <c r="AB52" s="39" t="str">
        <f t="shared" si="21"/>
        <v/>
      </c>
      <c r="AC52" s="39" t="str">
        <f t="shared" si="21"/>
        <v/>
      </c>
      <c r="AD52" s="39" t="str">
        <f t="shared" si="21"/>
        <v/>
      </c>
      <c r="AE52" s="39" t="str">
        <f t="shared" si="21"/>
        <v/>
      </c>
      <c r="AF52" s="39" t="str">
        <f t="shared" si="21"/>
        <v/>
      </c>
      <c r="AG52" s="39" t="str">
        <f t="shared" si="21"/>
        <v/>
      </c>
      <c r="AH52" s="39" t="str">
        <f t="shared" si="21"/>
        <v/>
      </c>
      <c r="AI52" s="39" t="str">
        <f t="shared" si="21"/>
        <v/>
      </c>
    </row>
    <row r="54" spans="1:35" s="18" customFormat="1" x14ac:dyDescent="0.25">
      <c r="A54" s="89"/>
      <c r="B54" s="83">
        <f>LARGE(IFERROR(IF(B52+1&gt;$H$8,"",B52+1),""),1)</f>
        <v>3</v>
      </c>
      <c r="C54" s="83">
        <f>E59</f>
        <v>1</v>
      </c>
      <c r="D54" s="83">
        <f>E55</f>
        <v>3</v>
      </c>
      <c r="E54" s="57" t="s">
        <v>9</v>
      </c>
      <c r="F54" s="96"/>
      <c r="G54" s="57" t="s">
        <v>19</v>
      </c>
      <c r="H54" s="5"/>
      <c r="I54" s="19" t="s">
        <v>20</v>
      </c>
      <c r="J54" s="5"/>
      <c r="K54" s="88"/>
      <c r="L54" s="173" t="s">
        <v>75</v>
      </c>
      <c r="M54" s="167">
        <f>IF(OR(ISBLANK($O$7),ISBLANK($H$8),ISBLANK($O$6),ISBLANK($O$5),ISBLANK($H$5)),"",IFERROR(IF(VLOOKUP(L54,L61:M70,2,FALSE)&lt;1,ROUND(VLOOKUP(L54,L61:M70,2,FALSE),4),ROUND(VLOOKUP(L54,L61:M70,2,FALSE),2)),""))</f>
        <v>1841250</v>
      </c>
      <c r="N54" s="92"/>
      <c r="O54" s="34" t="s">
        <v>22</v>
      </c>
      <c r="P54" s="53">
        <v>1898690</v>
      </c>
      <c r="Q54" s="53">
        <v>1841250</v>
      </c>
      <c r="R54" s="53">
        <v>3200000</v>
      </c>
      <c r="S54" s="53"/>
      <c r="T54" s="53"/>
      <c r="U54" s="53"/>
      <c r="V54" s="53"/>
      <c r="W54" s="53"/>
      <c r="X54" s="53"/>
      <c r="Y54" s="53"/>
      <c r="Z54" s="53"/>
      <c r="AA54" s="53"/>
      <c r="AB54" s="53"/>
      <c r="AC54" s="53"/>
      <c r="AD54" s="53"/>
      <c r="AE54" s="53"/>
      <c r="AF54" s="53"/>
      <c r="AG54" s="53"/>
      <c r="AH54" s="53"/>
      <c r="AI54" s="53"/>
    </row>
    <row r="55" spans="1:35" s="18" customFormat="1" x14ac:dyDescent="0.25">
      <c r="A55" s="89"/>
      <c r="B55" s="84">
        <f t="shared" ref="B55:D57" si="22">B54</f>
        <v>3</v>
      </c>
      <c r="C55" s="84">
        <f t="shared" si="22"/>
        <v>1</v>
      </c>
      <c r="D55" s="84">
        <f t="shared" si="22"/>
        <v>3</v>
      </c>
      <c r="E55" s="150">
        <f>IFERROR(IF(E59=INDEX(E:E,ROW()-16),INDEX(E:E,ROW()-20)+1,1),1)</f>
        <v>3</v>
      </c>
      <c r="F55" s="116"/>
      <c r="G55" s="155" t="s">
        <v>1</v>
      </c>
      <c r="H55" s="175" t="s">
        <v>582</v>
      </c>
      <c r="I55" s="161"/>
      <c r="J55" s="162"/>
      <c r="K55" s="89"/>
      <c r="L55" s="174"/>
      <c r="M55" s="168"/>
      <c r="N55" s="93"/>
      <c r="O55" s="34" t="s">
        <v>17</v>
      </c>
      <c r="P55" s="54">
        <v>44873</v>
      </c>
      <c r="Q55" s="54">
        <v>44837</v>
      </c>
      <c r="R55" s="54">
        <v>44869</v>
      </c>
      <c r="S55" s="54"/>
      <c r="T55" s="54"/>
      <c r="U55" s="54"/>
      <c r="V55" s="54"/>
      <c r="W55" s="54"/>
      <c r="X55" s="54"/>
      <c r="Y55" s="54"/>
      <c r="Z55" s="54"/>
      <c r="AA55" s="54"/>
      <c r="AB55" s="54"/>
      <c r="AC55" s="54"/>
      <c r="AD55" s="54"/>
      <c r="AE55" s="54"/>
      <c r="AF55" s="54"/>
      <c r="AG55" s="54"/>
      <c r="AH55" s="54"/>
      <c r="AI55" s="54"/>
    </row>
    <row r="56" spans="1:35" s="21" customFormat="1" x14ac:dyDescent="0.25">
      <c r="A56" s="98"/>
      <c r="B56" s="84">
        <f t="shared" si="22"/>
        <v>3</v>
      </c>
      <c r="C56" s="84">
        <f t="shared" si="22"/>
        <v>1</v>
      </c>
      <c r="D56" s="84">
        <f t="shared" si="22"/>
        <v>3</v>
      </c>
      <c r="E56" s="151"/>
      <c r="F56" s="117"/>
      <c r="G56" s="156"/>
      <c r="H56" s="163"/>
      <c r="I56" s="163"/>
      <c r="J56" s="164"/>
      <c r="K56" s="85"/>
      <c r="L56" s="169" t="s">
        <v>78</v>
      </c>
      <c r="M56" s="171">
        <v>1</v>
      </c>
      <c r="N56" s="94"/>
      <c r="O56" s="34" t="s">
        <v>12</v>
      </c>
      <c r="P56" s="55" t="s">
        <v>16</v>
      </c>
      <c r="Q56" s="55" t="s">
        <v>16</v>
      </c>
      <c r="R56" s="55" t="s">
        <v>16</v>
      </c>
      <c r="S56" s="55"/>
      <c r="T56" s="55"/>
      <c r="U56" s="55"/>
      <c r="V56" s="55"/>
      <c r="W56" s="55"/>
      <c r="X56" s="55"/>
      <c r="Y56" s="55"/>
      <c r="Z56" s="55"/>
      <c r="AA56" s="55"/>
      <c r="AB56" s="55"/>
      <c r="AC56" s="55"/>
      <c r="AD56" s="55"/>
      <c r="AE56" s="55"/>
      <c r="AF56" s="55"/>
      <c r="AG56" s="55"/>
      <c r="AH56" s="55"/>
      <c r="AI56" s="55"/>
    </row>
    <row r="57" spans="1:35" s="21" customFormat="1" x14ac:dyDescent="0.25">
      <c r="A57" s="98"/>
      <c r="B57" s="84">
        <f t="shared" si="22"/>
        <v>3</v>
      </c>
      <c r="C57" s="84">
        <f t="shared" si="22"/>
        <v>1</v>
      </c>
      <c r="D57" s="84">
        <f t="shared" si="22"/>
        <v>3</v>
      </c>
      <c r="E57" s="152"/>
      <c r="F57" s="117"/>
      <c r="G57" s="157"/>
      <c r="H57" s="165"/>
      <c r="I57" s="165"/>
      <c r="J57" s="166"/>
      <c r="K57" s="85"/>
      <c r="L57" s="170"/>
      <c r="M57" s="172"/>
      <c r="N57" s="94"/>
      <c r="O57" s="34" t="s">
        <v>549</v>
      </c>
      <c r="P57" s="55"/>
      <c r="Q57" s="55"/>
      <c r="R57" s="55"/>
      <c r="S57" s="55"/>
      <c r="T57" s="55"/>
      <c r="U57" s="55"/>
      <c r="V57" s="55"/>
      <c r="W57" s="55"/>
      <c r="X57" s="55"/>
      <c r="Y57" s="55"/>
      <c r="Z57" s="55"/>
      <c r="AA57" s="55"/>
      <c r="AB57" s="55"/>
      <c r="AC57" s="55"/>
      <c r="AD57" s="55"/>
      <c r="AE57" s="55"/>
      <c r="AF57" s="55"/>
      <c r="AG57" s="55"/>
      <c r="AH57" s="55"/>
      <c r="AI57" s="55"/>
    </row>
    <row r="58" spans="1:35" x14ac:dyDescent="0.25">
      <c r="B58" s="84">
        <f>B56</f>
        <v>3</v>
      </c>
      <c r="C58" s="84">
        <f>C56</f>
        <v>1</v>
      </c>
      <c r="D58" s="84">
        <f>D56</f>
        <v>3</v>
      </c>
      <c r="E58" s="57" t="s">
        <v>401</v>
      </c>
      <c r="F58" s="117"/>
      <c r="G58" s="24"/>
      <c r="H58" s="153"/>
      <c r="I58" s="154"/>
      <c r="J58" s="154"/>
      <c r="K58" s="90">
        <f>_xlfn.STDEV.S($P58:$AI58)/AVERAGE($P58:$AI58)</f>
        <v>0.33217725356814204</v>
      </c>
      <c r="L58" s="122" t="s">
        <v>2</v>
      </c>
      <c r="M58" s="139" t="s">
        <v>588</v>
      </c>
      <c r="N58" s="94" t="str">
        <f>IF("A"=J71,1,"")</f>
        <v/>
      </c>
      <c r="O58" s="34" t="s">
        <v>23</v>
      </c>
      <c r="P58" s="36">
        <f t="array" ref="P58">IF(P54="","",IF(OR(P55="",AND(YEAR(P55)=YEAR($O$7),MONTH(MAX('Tabela de Apoio'!$A:$A))&lt;=MONTH(P55))),P54,(INDEX('Tabela de Apoio'!$B:$B,MATCH('FORMAÇÃO DE PREÇO'!$O$7,'Tabela de Apoio'!$A:$A,1))/INDEX('Tabela de Apoio'!$B:$B,MATCH('FORMAÇÃO DE PREÇO'!P55,'Tabela de Apoio'!$A:$A,1)-1))*P54))</f>
        <v>1898690</v>
      </c>
      <c r="Q58" s="36">
        <f t="array" ref="Q58">IF(Q54="","",IF(OR(Q55="",AND(YEAR(Q55)=YEAR($O$7),MONTH(MAX('Tabela de Apoio'!$A:$A))&lt;=MONTH(Q55))),Q54,(INDEX('Tabela de Apoio'!$B:$B,MATCH('FORMAÇÃO DE PREÇO'!$O$7,'Tabela de Apoio'!$A:$A,1))/INDEX('Tabela de Apoio'!$B:$B,MATCH('FORMAÇÃO DE PREÇO'!Q55,'Tabela de Apoio'!$A:$A,1)-1))*Q54))</f>
        <v>1841250</v>
      </c>
      <c r="R58" s="36">
        <f t="array" ref="R58">IF(R54="","",IF(OR(R55="",AND(YEAR(R55)=YEAR($O$7),MONTH(MAX('Tabela de Apoio'!$A:$A))&lt;=MONTH(R55))),R54,(INDEX('Tabela de Apoio'!$B:$B,MATCH('FORMAÇÃO DE PREÇO'!$O$7,'Tabela de Apoio'!$A:$A,1))/INDEX('Tabela de Apoio'!$B:$B,MATCH('FORMAÇÃO DE PREÇO'!R55,'Tabela de Apoio'!$A:$A,1)-1))*R54))</f>
        <v>3200000</v>
      </c>
      <c r="S58" s="36" t="str">
        <f t="array" ref="S58">IF(S54="","",IF(OR(S55="",AND(YEAR(S55)=YEAR($O$7),MONTH(MAX('Tabela de Apoio'!$A:$A))&lt;=MONTH(S55))),S54,(INDEX('Tabela de Apoio'!$B:$B,MATCH('FORMAÇÃO DE PREÇO'!$O$7,'Tabela de Apoio'!$A:$A,1))/INDEX('Tabela de Apoio'!$B:$B,MATCH('FORMAÇÃO DE PREÇO'!S55,'Tabela de Apoio'!$A:$A,1)-1))*S54))</f>
        <v/>
      </c>
      <c r="T58" s="36" t="str">
        <f t="array" ref="T58">IF(T54="","",IF(OR(T55="",AND(YEAR(T55)=YEAR($O$7),MONTH(MAX('Tabela de Apoio'!$A:$A))&lt;=MONTH(T55))),T54,(INDEX('Tabela de Apoio'!$B:$B,MATCH('FORMAÇÃO DE PREÇO'!$O$7,'Tabela de Apoio'!$A:$A,1))/INDEX('Tabela de Apoio'!$B:$B,MATCH('FORMAÇÃO DE PREÇO'!T55,'Tabela de Apoio'!$A:$A,1)-1))*T54))</f>
        <v/>
      </c>
      <c r="U58" s="36" t="str">
        <f t="array" ref="U58">IF(U54="","",IF(OR(U55="",AND(YEAR(U55)=YEAR($O$7),MONTH(MAX('Tabela de Apoio'!$A:$A))&lt;=MONTH(U55))),U54,(INDEX('Tabela de Apoio'!$B:$B,MATCH('FORMAÇÃO DE PREÇO'!$O$7,'Tabela de Apoio'!$A:$A,1))/INDEX('Tabela de Apoio'!$B:$B,MATCH('FORMAÇÃO DE PREÇO'!U55,'Tabela de Apoio'!$A:$A,1)-1))*U54))</f>
        <v/>
      </c>
      <c r="V58" s="36" t="str">
        <f t="array" ref="V58">IF(V54="","",IF(OR(V55="",AND(YEAR(V55)=YEAR($O$7),MONTH(MAX('Tabela de Apoio'!$A:$A))&lt;=MONTH(V55))),V54,(INDEX('Tabela de Apoio'!$B:$B,MATCH('FORMAÇÃO DE PREÇO'!$O$7,'Tabela de Apoio'!$A:$A,1))/INDEX('Tabela de Apoio'!$B:$B,MATCH('FORMAÇÃO DE PREÇO'!V55,'Tabela de Apoio'!$A:$A,1)-1))*V54))</f>
        <v/>
      </c>
      <c r="W58" s="36" t="str">
        <f t="array" ref="W58">IF(W54="","",IF(OR(W55="",AND(YEAR(W55)=YEAR($O$7),MONTH(MAX('Tabela de Apoio'!$A:$A))&lt;=MONTH(W55))),W54,(INDEX('Tabela de Apoio'!$B:$B,MATCH('FORMAÇÃO DE PREÇO'!$O$7,'Tabela de Apoio'!$A:$A,1))/INDEX('Tabela de Apoio'!$B:$B,MATCH('FORMAÇÃO DE PREÇO'!W55,'Tabela de Apoio'!$A:$A,1)-1))*W54))</f>
        <v/>
      </c>
      <c r="X58" s="36" t="str">
        <f t="array" ref="X58">IF(X54="","",IF(OR(X55="",AND(YEAR(X55)=YEAR($O$7),MONTH(MAX('Tabela de Apoio'!$A:$A))&lt;=MONTH(X55))),X54,(INDEX('Tabela de Apoio'!$B:$B,MATCH('FORMAÇÃO DE PREÇO'!$O$7,'Tabela de Apoio'!$A:$A,1))/INDEX('Tabela de Apoio'!$B:$B,MATCH('FORMAÇÃO DE PREÇO'!X55,'Tabela de Apoio'!$A:$A,1)-1))*X54))</f>
        <v/>
      </c>
      <c r="Y58" s="36" t="str">
        <f t="array" ref="Y58">IF(Y54="","",IF(OR(Y55="",AND(YEAR(Y55)=YEAR($O$7),MONTH(MAX('Tabela de Apoio'!$A:$A))&lt;=MONTH(Y55))),Y54,(INDEX('Tabela de Apoio'!$B:$B,MATCH('FORMAÇÃO DE PREÇO'!$O$7,'Tabela de Apoio'!$A:$A,1))/INDEX('Tabela de Apoio'!$B:$B,MATCH('FORMAÇÃO DE PREÇO'!Y55,'Tabela de Apoio'!$A:$A,1)-1))*Y54))</f>
        <v/>
      </c>
      <c r="Z58" s="36" t="str">
        <f t="array" ref="Z58">IF(Z54="","",IF(OR(Z55="",AND(YEAR(Z55)=YEAR($O$7),MONTH(MAX('Tabela de Apoio'!$A:$A))&lt;=MONTH(Z55))),Z54,(INDEX('Tabela de Apoio'!$B:$B,MATCH('FORMAÇÃO DE PREÇO'!$O$7,'Tabela de Apoio'!$A:$A,1))/INDEX('Tabela de Apoio'!$B:$B,MATCH('FORMAÇÃO DE PREÇO'!Z55,'Tabela de Apoio'!$A:$A,1)-1))*Z54))</f>
        <v/>
      </c>
      <c r="AA58" s="36" t="str">
        <f t="array" ref="AA58">IF(AA54="","",IF(OR(AA55="",AND(YEAR(AA55)=YEAR($O$7),MONTH(MAX('Tabela de Apoio'!$A:$A))&lt;=MONTH(AA55))),AA54,(INDEX('Tabela de Apoio'!$B:$B,MATCH('FORMAÇÃO DE PREÇO'!$O$7,'Tabela de Apoio'!$A:$A,1))/INDEX('Tabela de Apoio'!$B:$B,MATCH('FORMAÇÃO DE PREÇO'!AA55,'Tabela de Apoio'!$A:$A,1)-1))*AA54))</f>
        <v/>
      </c>
      <c r="AB58" s="36" t="str">
        <f t="array" ref="AB58">IF(AB54="","",IF(OR(AB55="",AND(YEAR(AB55)=YEAR($O$7),MONTH(MAX('Tabela de Apoio'!$A:$A))&lt;=MONTH(AB55))),AB54,(INDEX('Tabela de Apoio'!$B:$B,MATCH('FORMAÇÃO DE PREÇO'!$O$7,'Tabela de Apoio'!$A:$A,1))/INDEX('Tabela de Apoio'!$B:$B,MATCH('FORMAÇÃO DE PREÇO'!AB55,'Tabela de Apoio'!$A:$A,1)-1))*AB54))</f>
        <v/>
      </c>
      <c r="AC58" s="36" t="str">
        <f t="array" ref="AC58">IF(AC54="","",IF(OR(AC55="",AND(YEAR(AC55)=YEAR($O$7),MONTH(MAX('Tabela de Apoio'!$A:$A))&lt;=MONTH(AC55))),AC54,(INDEX('Tabela de Apoio'!$B:$B,MATCH('FORMAÇÃO DE PREÇO'!$O$7,'Tabela de Apoio'!$A:$A,1))/INDEX('Tabela de Apoio'!$B:$B,MATCH('FORMAÇÃO DE PREÇO'!AC55,'Tabela de Apoio'!$A:$A,1)-1))*AC54))</f>
        <v/>
      </c>
      <c r="AD58" s="36" t="str">
        <f t="array" ref="AD58">IF(AD54="","",IF(OR(AD55="",AND(YEAR(AD55)=YEAR($O$7),MONTH(MAX('Tabela de Apoio'!$A:$A))&lt;=MONTH(AD55))),AD54,(INDEX('Tabela de Apoio'!$B:$B,MATCH('FORMAÇÃO DE PREÇO'!$O$7,'Tabela de Apoio'!$A:$A,1))/INDEX('Tabela de Apoio'!$B:$B,MATCH('FORMAÇÃO DE PREÇO'!AD55,'Tabela de Apoio'!$A:$A,1)-1))*AD54))</f>
        <v/>
      </c>
      <c r="AE58" s="36" t="str">
        <f t="array" ref="AE58">IF(AE54="","",IF(OR(AE55="",AND(YEAR(AE55)=YEAR($O$7),MONTH(MAX('Tabela de Apoio'!$A:$A))&lt;=MONTH(AE55))),AE54,(INDEX('Tabela de Apoio'!$B:$B,MATCH('FORMAÇÃO DE PREÇO'!$O$7,'Tabela de Apoio'!$A:$A,1))/INDEX('Tabela de Apoio'!$B:$B,MATCH('FORMAÇÃO DE PREÇO'!AE55,'Tabela de Apoio'!$A:$A,1)-1))*AE54))</f>
        <v/>
      </c>
      <c r="AF58" s="36" t="str">
        <f t="array" ref="AF58">IF(AF54="","",IF(OR(AF55="",AND(YEAR(AF55)=YEAR($O$7),MONTH(MAX('Tabela de Apoio'!$A:$A))&lt;=MONTH(AF55))),AF54,(INDEX('Tabela de Apoio'!$B:$B,MATCH('FORMAÇÃO DE PREÇO'!$O$7,'Tabela de Apoio'!$A:$A,1))/INDEX('Tabela de Apoio'!$B:$B,MATCH('FORMAÇÃO DE PREÇO'!AF55,'Tabela de Apoio'!$A:$A,1)-1))*AF54))</f>
        <v/>
      </c>
      <c r="AG58" s="36" t="str">
        <f t="array" ref="AG58">IF(AG54="","",IF(OR(AG55="",AND(YEAR(AG55)=YEAR($O$7),MONTH(MAX('Tabela de Apoio'!$A:$A))&lt;=MONTH(AG55))),AG54,(INDEX('Tabela de Apoio'!$B:$B,MATCH('FORMAÇÃO DE PREÇO'!$O$7,'Tabela de Apoio'!$A:$A,1))/INDEX('Tabela de Apoio'!$B:$B,MATCH('FORMAÇÃO DE PREÇO'!AG55,'Tabela de Apoio'!$A:$A,1)-1))*AG54))</f>
        <v/>
      </c>
      <c r="AH58" s="36" t="str">
        <f t="array" ref="AH58">IF(AH54="","",IF(OR(AH55="",AND(YEAR(AH55)=YEAR($O$7),MONTH(MAX('Tabela de Apoio'!$A:$A))&lt;=MONTH(AH55))),AH54,(INDEX('Tabela de Apoio'!$B:$B,MATCH('FORMAÇÃO DE PREÇO'!$O$7,'Tabela de Apoio'!$A:$A,1))/INDEX('Tabela de Apoio'!$B:$B,MATCH('FORMAÇÃO DE PREÇO'!AH55,'Tabela de Apoio'!$A:$A,1)-1))*AH54))</f>
        <v/>
      </c>
      <c r="AI58" s="36" t="str">
        <f t="array" ref="AI58">IF(AI54="","",IF(OR(AI55="",AND(YEAR(AI55)=YEAR($O$7),MONTH(MAX('Tabela de Apoio'!$A:$A))&lt;=MONTH(AI55))),AI54,(INDEX('Tabela de Apoio'!$B:$B,MATCH('FORMAÇÃO DE PREÇO'!$O$7,'Tabela de Apoio'!$A:$A,1))/INDEX('Tabela de Apoio'!$B:$B,MATCH('FORMAÇÃO DE PREÇO'!AI55,'Tabela de Apoio'!$A:$A,1)-1))*AI54))</f>
        <v/>
      </c>
    </row>
    <row r="59" spans="1:35" x14ac:dyDescent="0.25">
      <c r="B59" s="84">
        <f>B58</f>
        <v>3</v>
      </c>
      <c r="C59" s="84">
        <f>C58</f>
        <v>1</v>
      </c>
      <c r="D59" s="84">
        <f>D58</f>
        <v>3</v>
      </c>
      <c r="E59" s="158">
        <f>MAX(INDEX('BASE FORMAÇÃO'!A:A,B54+1),1)</f>
        <v>1</v>
      </c>
      <c r="F59" s="117"/>
      <c r="G59" s="118" t="s">
        <v>363</v>
      </c>
      <c r="H59" s="159"/>
      <c r="I59" s="159"/>
      <c r="J59" s="160"/>
      <c r="K59" s="85">
        <f>_xlfn.STDEV.S($P59:$AI59)/AVERAGE($P59:$AI59)</f>
        <v>0.33217725356814204</v>
      </c>
      <c r="L59" s="37" t="s">
        <v>362</v>
      </c>
      <c r="M59" s="38">
        <f>IFERROR(INDEX(K58:K72,MATCH(1,N58:N72)),"")</f>
        <v>0.33217725356814204</v>
      </c>
      <c r="N59" s="94">
        <f>IF("B"=J71,1,"")</f>
        <v>1</v>
      </c>
      <c r="O59" s="34" t="s">
        <v>55</v>
      </c>
      <c r="P59" s="36">
        <f t="shared" ref="P59:AE59" si="23">IFERROR(IF(P58="","",IF(OR(P58&gt;(_xlfn.QUARTILE.EXC($P58:$AI58,3)+(_xlfn.QUARTILE.EXC($P58:$AI58,3)-_xlfn.QUARTILE.EXC($P58:$AI58,1))),P58&lt;(_xlfn.QUARTILE.EXC($P58:$AI58,1)-(_xlfn.QUARTILE.EXC($P58:$AI58,3)-_xlfn.QUARTILE.EXC($P58:$AI58,1)))),"DESCARTADO",P58)),"")</f>
        <v>1898690</v>
      </c>
      <c r="Q59" s="36">
        <f t="shared" si="23"/>
        <v>1841250</v>
      </c>
      <c r="R59" s="36">
        <f t="shared" si="23"/>
        <v>3200000</v>
      </c>
      <c r="S59" s="36" t="str">
        <f t="shared" si="23"/>
        <v/>
      </c>
      <c r="T59" s="36" t="str">
        <f t="shared" si="23"/>
        <v/>
      </c>
      <c r="U59" s="36" t="str">
        <f t="shared" si="23"/>
        <v/>
      </c>
      <c r="V59" s="36" t="str">
        <f t="shared" si="23"/>
        <v/>
      </c>
      <c r="W59" s="36" t="str">
        <f t="shared" si="23"/>
        <v/>
      </c>
      <c r="X59" s="36" t="str">
        <f t="shared" si="23"/>
        <v/>
      </c>
      <c r="Y59" s="36" t="str">
        <f t="shared" si="23"/>
        <v/>
      </c>
      <c r="Z59" s="36" t="str">
        <f t="shared" si="23"/>
        <v/>
      </c>
      <c r="AA59" s="36" t="str">
        <f t="shared" si="23"/>
        <v/>
      </c>
      <c r="AB59" s="36" t="str">
        <f t="shared" si="23"/>
        <v/>
      </c>
      <c r="AC59" s="36" t="str">
        <f t="shared" si="23"/>
        <v/>
      </c>
      <c r="AD59" s="36" t="str">
        <f t="shared" si="23"/>
        <v/>
      </c>
      <c r="AE59" s="36" t="str">
        <f t="shared" si="23"/>
        <v/>
      </c>
      <c r="AF59" s="36" t="str">
        <f>IFERROR(IF(AF58="","",IF(OR(AF58&gt;(_xlfn.QUARTILE.EXC($P58:$AI58,3)+(_xlfn.QUARTILE.EXC($P58:$AI58,3)-_xlfn.QUARTILE.EXC($P58:$AI58,1))),AF58&lt;(_xlfn.QUARTILE.EXC($P58:$AI58,1)-(_xlfn.QUARTILE.EXC($P58:$AI58,3)-_xlfn.QUARTILE.EXC($P58:$AI58,1)))),"DESCARTADO",AF58)),"")</f>
        <v/>
      </c>
      <c r="AG59" s="36" t="str">
        <f>IFERROR(IF(AG58="","",IF(OR(AG58&gt;(_xlfn.QUARTILE.EXC($P58:$AI58,3)+(_xlfn.QUARTILE.EXC($P58:$AI58,3)-_xlfn.QUARTILE.EXC($P58:$AI58,1))),AG58&lt;(_xlfn.QUARTILE.EXC($P58:$AI58,1)-(_xlfn.QUARTILE.EXC($P58:$AI58,3)-_xlfn.QUARTILE.EXC($P58:$AI58,1)))),"DESCARTADO",AG58)),"")</f>
        <v/>
      </c>
      <c r="AH59" s="36" t="str">
        <f>IFERROR(IF(AH58="","",IF(OR(AH58&gt;(_xlfn.QUARTILE.EXC($P58:$AI58,3)+(_xlfn.QUARTILE.EXC($P58:$AI58,3)-_xlfn.QUARTILE.EXC($P58:$AI58,1))),AH58&lt;(_xlfn.QUARTILE.EXC($P58:$AI58,1)-(_xlfn.QUARTILE.EXC($P58:$AI58,3)-_xlfn.QUARTILE.EXC($P58:$AI58,1)))),"DESCARTADO",AH58)),"")</f>
        <v/>
      </c>
      <c r="AI59" s="36" t="str">
        <f>IFERROR(IF(AI58="","",IF(OR(AI58&gt;(_xlfn.QUARTILE.EXC($P58:$AI58,3)+(_xlfn.QUARTILE.EXC($P58:$AI58,3)-_xlfn.QUARTILE.EXC($P58:$AI58,1))),AI58&lt;(_xlfn.QUARTILE.EXC($P58:$AI58,1)-(_xlfn.QUARTILE.EXC($P58:$AI58,3)-_xlfn.QUARTILE.EXC($P58:$AI58,1)))),"DESCARTADO",AI58)),"")</f>
        <v/>
      </c>
    </row>
    <row r="60" spans="1:35" hidden="1" x14ac:dyDescent="0.25">
      <c r="B60" s="84">
        <f t="shared" ref="B60:D72" si="24">B59</f>
        <v>3</v>
      </c>
      <c r="C60" s="84">
        <f t="shared" si="24"/>
        <v>1</v>
      </c>
      <c r="D60" s="84">
        <f t="shared" si="24"/>
        <v>3</v>
      </c>
      <c r="E60" s="158"/>
      <c r="F60" s="97"/>
      <c r="G60" s="119"/>
      <c r="K60" s="90"/>
      <c r="N60" s="94"/>
      <c r="O60" s="34" t="s">
        <v>57</v>
      </c>
      <c r="P60" s="39" t="str">
        <f>IF(IFERROR(VLOOKUP(P56,'Tabela de Apoio'!$D:$E,2,FALSE),1)=1,"",P59)</f>
        <v/>
      </c>
      <c r="Q60" s="39" t="str">
        <f>IF(IFERROR(VLOOKUP(Q56,'Tabela de Apoio'!$D:$E,2,FALSE),1)=1,"",Q59)</f>
        <v/>
      </c>
      <c r="R60" s="39" t="str">
        <f>IF(IFERROR(VLOOKUP(R56,'Tabela de Apoio'!$D:$E,2,FALSE),1)=1,"",R59)</f>
        <v/>
      </c>
      <c r="S60" s="39" t="str">
        <f>IF(IFERROR(VLOOKUP(S56,'Tabela de Apoio'!$D:$E,2,FALSE),1)=1,"",S59)</f>
        <v/>
      </c>
      <c r="T60" s="39" t="str">
        <f>IF(IFERROR(VLOOKUP(T56,'Tabela de Apoio'!$D:$E,2,FALSE),1)=1,"",T59)</f>
        <v/>
      </c>
      <c r="U60" s="39" t="str">
        <f>IF(IFERROR(VLOOKUP(U56,'Tabela de Apoio'!$D:$E,2,FALSE),1)=1,"",U59)</f>
        <v/>
      </c>
      <c r="V60" s="39" t="str">
        <f>IF(IFERROR(VLOOKUP(V56,'Tabela de Apoio'!$D:$E,2,FALSE),1)=1,"",V59)</f>
        <v/>
      </c>
      <c r="W60" s="39" t="str">
        <f>IF(IFERROR(VLOOKUP(W56,'Tabela de Apoio'!$D:$E,2,FALSE),1)=1,"",W59)</f>
        <v/>
      </c>
      <c r="X60" s="39" t="str">
        <f>IF(IFERROR(VLOOKUP(X56,'Tabela de Apoio'!$D:$E,2,FALSE),1)=1,"",X59)</f>
        <v/>
      </c>
      <c r="Y60" s="39" t="str">
        <f>IF(IFERROR(VLOOKUP(Y56,'Tabela de Apoio'!$D:$E,2,FALSE),1)=1,"",Y59)</f>
        <v/>
      </c>
      <c r="Z60" s="39" t="str">
        <f>IF(IFERROR(VLOOKUP(Z56,'Tabela de Apoio'!$D:$E,2,FALSE),1)=1,"",Z59)</f>
        <v/>
      </c>
      <c r="AA60" s="39" t="str">
        <f>IF(IFERROR(VLOOKUP(AA56,'Tabela de Apoio'!$D:$E,2,FALSE),1)=1,"",AA59)</f>
        <v/>
      </c>
      <c r="AB60" s="39" t="str">
        <f>IF(IFERROR(VLOOKUP(AB56,'Tabela de Apoio'!$D:$E,2,FALSE),1)=1,"",AB59)</f>
        <v/>
      </c>
      <c r="AC60" s="39" t="str">
        <f>IF(IFERROR(VLOOKUP(AC56,'Tabela de Apoio'!$D:$E,2,FALSE),1)=1,"",AC59)</f>
        <v/>
      </c>
      <c r="AD60" s="39" t="str">
        <f>IF(IFERROR(VLOOKUP(AD56,'Tabela de Apoio'!$D:$E,2,FALSE),1)=1,"",AD59)</f>
        <v/>
      </c>
      <c r="AE60" s="39" t="str">
        <f>IF(IFERROR(VLOOKUP(AE56,'Tabela de Apoio'!$D:$E,2,FALSE),1)=1,"",AE59)</f>
        <v/>
      </c>
      <c r="AF60" s="39" t="str">
        <f>IF(IFERROR(VLOOKUP(AF56,'Tabela de Apoio'!$D:$E,2,FALSE),1)=1,"",AF59)</f>
        <v/>
      </c>
      <c r="AG60" s="39" t="str">
        <f>IF(IFERROR(VLOOKUP(AG56,'Tabela de Apoio'!$D:$E,2,FALSE),1)=1,"",AG59)</f>
        <v/>
      </c>
      <c r="AH60" s="39" t="str">
        <f>IF(IFERROR(VLOOKUP(AH56,'Tabela de Apoio'!$D:$E,2,FALSE),1)=1,"",AH59)</f>
        <v/>
      </c>
      <c r="AI60" s="39" t="str">
        <f>IF(IFERROR(VLOOKUP(AI56,'Tabela de Apoio'!$D:$E,2,FALSE),1)=1,"",AI59)</f>
        <v/>
      </c>
    </row>
    <row r="61" spans="1:35" hidden="1" x14ac:dyDescent="0.25">
      <c r="B61" s="84">
        <f t="shared" ref="B61:B72" si="25">B60</f>
        <v>3</v>
      </c>
      <c r="C61" s="84">
        <f t="shared" si="24"/>
        <v>1</v>
      </c>
      <c r="D61" s="84">
        <f t="shared" si="24"/>
        <v>3</v>
      </c>
      <c r="E61" s="158"/>
      <c r="F61" s="97"/>
      <c r="G61" s="120"/>
      <c r="H61" s="18"/>
      <c r="I61" s="18"/>
      <c r="J61" s="6" t="str">
        <f>IFERROR(IF(M64="",IF(_xlfn.STDEV.S($P59:$AI60)/AVERAGE($P59:$AI60)&lt;25%,J65,J66),J64),J62)</f>
        <v>B</v>
      </c>
      <c r="K61" s="89"/>
      <c r="L61" s="40" t="s">
        <v>75</v>
      </c>
      <c r="M61" s="41">
        <f>IFERROR(IF(AND(P56="Fornecedor",COUNTA(P54:AI54)=COUNTIF(P56:AI56,"Fornecedor")),M69,IF(M64="",IF(_xlfn.STDEV.S($P59:$AI60)/AVERAGE($P59:$AI60)&lt;25%,M65,M66),M64)),M62)</f>
        <v>1841250</v>
      </c>
      <c r="N61" s="94"/>
      <c r="O61" s="34" t="s">
        <v>63</v>
      </c>
      <c r="P61" s="39" t="str">
        <f>IF(IFERROR(VLOOKUP(P56,'Tabela de Apoio'!$D:$E,2,FALSE),1)=1,"",P62)</f>
        <v/>
      </c>
      <c r="Q61" s="39" t="str">
        <f>IF(IFERROR(VLOOKUP(Q56,'Tabela de Apoio'!$D:$E,2,FALSE),1)=1,"",Q62)</f>
        <v/>
      </c>
      <c r="R61" s="39" t="str">
        <f>IF(IFERROR(VLOOKUP(R56,'Tabela de Apoio'!$D:$E,2,FALSE),1)=1,"",R62)</f>
        <v/>
      </c>
      <c r="S61" s="39" t="str">
        <f>IF(IFERROR(VLOOKUP(S56,'Tabela de Apoio'!$D:$E,2,FALSE),1)=1,"",S62)</f>
        <v/>
      </c>
      <c r="T61" s="39" t="str">
        <f>IF(IFERROR(VLOOKUP(T56,'Tabela de Apoio'!$D:$E,2,FALSE),1)=1,"",T62)</f>
        <v/>
      </c>
      <c r="U61" s="39" t="str">
        <f>IF(IFERROR(VLOOKUP(U56,'Tabela de Apoio'!$D:$E,2,FALSE),1)=1,"",U62)</f>
        <v/>
      </c>
      <c r="V61" s="39" t="str">
        <f>IF(IFERROR(VLOOKUP(V56,'Tabela de Apoio'!$D:$E,2,FALSE),1)=1,"",V62)</f>
        <v/>
      </c>
      <c r="W61" s="39" t="str">
        <f>IF(IFERROR(VLOOKUP(W56,'Tabela de Apoio'!$D:$E,2,FALSE),1)=1,"",W62)</f>
        <v/>
      </c>
      <c r="X61" s="39" t="str">
        <f>IF(IFERROR(VLOOKUP(X56,'Tabela de Apoio'!$D:$E,2,FALSE),1)=1,"",X62)</f>
        <v/>
      </c>
      <c r="Y61" s="39" t="str">
        <f>IF(IFERROR(VLOOKUP(Y56,'Tabela de Apoio'!$D:$E,2,FALSE),1)=1,"",Y62)</f>
        <v/>
      </c>
      <c r="Z61" s="39" t="str">
        <f>IF(IFERROR(VLOOKUP(Z56,'Tabela de Apoio'!$D:$E,2,FALSE),1)=1,"",Z62)</f>
        <v/>
      </c>
      <c r="AA61" s="39" t="str">
        <f>IF(IFERROR(VLOOKUP(AA56,'Tabela de Apoio'!$D:$E,2,FALSE),1)=1,"",AA62)</f>
        <v/>
      </c>
      <c r="AB61" s="39" t="str">
        <f>IF(IFERROR(VLOOKUP(AB56,'Tabela de Apoio'!$D:$E,2,FALSE),1)=1,"",AB62)</f>
        <v/>
      </c>
      <c r="AC61" s="39" t="str">
        <f>IF(IFERROR(VLOOKUP(AC56,'Tabela de Apoio'!$D:$E,2,FALSE),1)=1,"",AC62)</f>
        <v/>
      </c>
      <c r="AD61" s="39" t="str">
        <f>IF(IFERROR(VLOOKUP(AD56,'Tabela de Apoio'!$D:$E,2,FALSE),1)=1,"",AD62)</f>
        <v/>
      </c>
      <c r="AE61" s="39" t="str">
        <f>IF(IFERROR(VLOOKUP(AE56,'Tabela de Apoio'!$D:$E,2,FALSE),1)=1,"",AE62)</f>
        <v/>
      </c>
      <c r="AF61" s="39" t="str">
        <f>IF(IFERROR(VLOOKUP(AF56,'Tabela de Apoio'!$D:$E,2,FALSE),1)=1,"",AF62)</f>
        <v/>
      </c>
      <c r="AG61" s="39" t="str">
        <f>IF(IFERROR(VLOOKUP(AG56,'Tabela de Apoio'!$D:$E,2,FALSE),1)=1,"",AG62)</f>
        <v/>
      </c>
      <c r="AH61" s="39" t="str">
        <f>IF(IFERROR(VLOOKUP(AH56,'Tabela de Apoio'!$D:$E,2,FALSE),1)=1,"",AH62)</f>
        <v/>
      </c>
      <c r="AI61" s="39" t="str">
        <f>IF(IFERROR(VLOOKUP(AI56,'Tabela de Apoio'!$D:$E,2,FALSE),1)=1,"",AI62)</f>
        <v/>
      </c>
    </row>
    <row r="62" spans="1:35" hidden="1" x14ac:dyDescent="0.25">
      <c r="B62" s="84">
        <f t="shared" si="25"/>
        <v>3</v>
      </c>
      <c r="C62" s="84">
        <f t="shared" si="24"/>
        <v>1</v>
      </c>
      <c r="D62" s="84">
        <f t="shared" si="24"/>
        <v>3</v>
      </c>
      <c r="E62" s="158"/>
      <c r="F62" s="97"/>
      <c r="G62" s="120"/>
      <c r="H62" s="18"/>
      <c r="I62" s="18"/>
      <c r="J62" s="56" t="s">
        <v>366</v>
      </c>
      <c r="K62" s="89"/>
      <c r="L62" s="40" t="s">
        <v>21</v>
      </c>
      <c r="M62" s="41">
        <f>IFERROR(AVERAGE($P58:$AI58),"")</f>
        <v>2313313.3333333335</v>
      </c>
      <c r="N62" s="94"/>
      <c r="O62" s="34" t="s">
        <v>64</v>
      </c>
      <c r="P62" s="39">
        <f t="shared" ref="P62:AI62" si="26">IF(P59="","",IF((_xlfn.STDEV.S($P59:$AI60)/AVERAGE($P59:$AI60))&lt;25%,P59,IF(OR(P59&gt;(AVERAGE($P59:$AI60)+_xlfn.STDEV.S($P59:$AI60)),P59&lt;(AVERAGE($P59:$AI60)-_xlfn.STDEV.S($P59:$AI60))),"DESCARTADO",P59)))</f>
        <v>1898690</v>
      </c>
      <c r="Q62" s="39">
        <f t="shared" si="26"/>
        <v>1841250</v>
      </c>
      <c r="R62" s="39" t="str">
        <f t="shared" si="26"/>
        <v>DESCARTADO</v>
      </c>
      <c r="S62" s="39" t="str">
        <f t="shared" si="26"/>
        <v/>
      </c>
      <c r="T62" s="39" t="str">
        <f t="shared" si="26"/>
        <v/>
      </c>
      <c r="U62" s="39" t="str">
        <f t="shared" si="26"/>
        <v/>
      </c>
      <c r="V62" s="39" t="str">
        <f t="shared" si="26"/>
        <v/>
      </c>
      <c r="W62" s="39" t="str">
        <f t="shared" si="26"/>
        <v/>
      </c>
      <c r="X62" s="39" t="str">
        <f t="shared" si="26"/>
        <v/>
      </c>
      <c r="Y62" s="39" t="str">
        <f t="shared" si="26"/>
        <v/>
      </c>
      <c r="Z62" s="39" t="str">
        <f t="shared" si="26"/>
        <v/>
      </c>
      <c r="AA62" s="39" t="str">
        <f t="shared" si="26"/>
        <v/>
      </c>
      <c r="AB62" s="39" t="str">
        <f t="shared" si="26"/>
        <v/>
      </c>
      <c r="AC62" s="39" t="str">
        <f t="shared" si="26"/>
        <v/>
      </c>
      <c r="AD62" s="39" t="str">
        <f t="shared" si="26"/>
        <v/>
      </c>
      <c r="AE62" s="39" t="str">
        <f t="shared" si="26"/>
        <v/>
      </c>
      <c r="AF62" s="39" t="str">
        <f t="shared" si="26"/>
        <v/>
      </c>
      <c r="AG62" s="39" t="str">
        <f t="shared" si="26"/>
        <v/>
      </c>
      <c r="AH62" s="39" t="str">
        <f t="shared" si="26"/>
        <v/>
      </c>
      <c r="AI62" s="39" t="str">
        <f t="shared" si="26"/>
        <v/>
      </c>
    </row>
    <row r="63" spans="1:35" hidden="1" x14ac:dyDescent="0.25">
      <c r="B63" s="84">
        <f t="shared" si="25"/>
        <v>3</v>
      </c>
      <c r="C63" s="84">
        <f t="shared" si="24"/>
        <v>1</v>
      </c>
      <c r="D63" s="84">
        <f t="shared" si="24"/>
        <v>3</v>
      </c>
      <c r="E63" s="158"/>
      <c r="F63" s="97"/>
      <c r="G63" s="119"/>
      <c r="J63" s="56" t="s">
        <v>366</v>
      </c>
      <c r="L63" s="40" t="s">
        <v>335</v>
      </c>
      <c r="M63" s="41">
        <f>IFERROR(MEDIAN($P58:$AI58),"")</f>
        <v>1898690</v>
      </c>
      <c r="N63" s="94"/>
      <c r="O63" s="34" t="s">
        <v>65</v>
      </c>
      <c r="P63" s="39" t="str">
        <f>IF(IFERROR(VLOOKUP(P56,'Tabela de Apoio'!$D:$E,2,FALSE),1)=1,"",P64)</f>
        <v/>
      </c>
      <c r="Q63" s="39" t="str">
        <f>IF(IFERROR(VLOOKUP(Q56,'Tabela de Apoio'!$D:$E,2,FALSE),1)=1,"",Q64)</f>
        <v/>
      </c>
      <c r="R63" s="39" t="str">
        <f>IF(IFERROR(VLOOKUP(R56,'Tabela de Apoio'!$D:$E,2,FALSE),1)=1,"",R64)</f>
        <v/>
      </c>
      <c r="S63" s="39" t="str">
        <f>IF(IFERROR(VLOOKUP(S56,'Tabela de Apoio'!$D:$E,2,FALSE),1)=1,"",S64)</f>
        <v/>
      </c>
      <c r="T63" s="39" t="str">
        <f>IF(IFERROR(VLOOKUP(T56,'Tabela de Apoio'!$D:$E,2,FALSE),1)=1,"",T64)</f>
        <v/>
      </c>
      <c r="U63" s="39" t="str">
        <f>IF(IFERROR(VLOOKUP(U56,'Tabela de Apoio'!$D:$E,2,FALSE),1)=1,"",U64)</f>
        <v/>
      </c>
      <c r="V63" s="39" t="str">
        <f>IF(IFERROR(VLOOKUP(V56,'Tabela de Apoio'!$D:$E,2,FALSE),1)=1,"",V64)</f>
        <v/>
      </c>
      <c r="W63" s="39" t="str">
        <f>IF(IFERROR(VLOOKUP(W56,'Tabela de Apoio'!$D:$E,2,FALSE),1)=1,"",W64)</f>
        <v/>
      </c>
      <c r="X63" s="39" t="str">
        <f>IF(IFERROR(VLOOKUP(X56,'Tabela de Apoio'!$D:$E,2,FALSE),1)=1,"",X64)</f>
        <v/>
      </c>
      <c r="Y63" s="39" t="str">
        <f>IF(IFERROR(VLOOKUP(Y56,'Tabela de Apoio'!$D:$E,2,FALSE),1)=1,"",Y64)</f>
        <v/>
      </c>
      <c r="Z63" s="39" t="str">
        <f>IF(IFERROR(VLOOKUP(Z56,'Tabela de Apoio'!$D:$E,2,FALSE),1)=1,"",Z64)</f>
        <v/>
      </c>
      <c r="AA63" s="39" t="str">
        <f>IF(IFERROR(VLOOKUP(AA56,'Tabela de Apoio'!$D:$E,2,FALSE),1)=1,"",AA64)</f>
        <v/>
      </c>
      <c r="AB63" s="39" t="str">
        <f>IF(IFERROR(VLOOKUP(AB56,'Tabela de Apoio'!$D:$E,2,FALSE),1)=1,"",AB64)</f>
        <v/>
      </c>
      <c r="AC63" s="39" t="str">
        <f>IF(IFERROR(VLOOKUP(AC56,'Tabela de Apoio'!$D:$E,2,FALSE),1)=1,"",AC64)</f>
        <v/>
      </c>
      <c r="AD63" s="39" t="str">
        <f>IF(IFERROR(VLOOKUP(AD56,'Tabela de Apoio'!$D:$E,2,FALSE),1)=1,"",AD64)</f>
        <v/>
      </c>
      <c r="AE63" s="39" t="str">
        <f>IF(IFERROR(VLOOKUP(AE56,'Tabela de Apoio'!$D:$E,2,FALSE),1)=1,"",AE64)</f>
        <v/>
      </c>
      <c r="AF63" s="39" t="str">
        <f>IF(IFERROR(VLOOKUP(AF56,'Tabela de Apoio'!$D:$E,2,FALSE),1)=1,"",AF64)</f>
        <v/>
      </c>
      <c r="AG63" s="39" t="str">
        <f>IF(IFERROR(VLOOKUP(AG56,'Tabela de Apoio'!$D:$E,2,FALSE),1)=1,"",AG64)</f>
        <v/>
      </c>
      <c r="AH63" s="39" t="str">
        <f>IF(IFERROR(VLOOKUP(AH56,'Tabela de Apoio'!$D:$E,2,FALSE),1)=1,"",AH64)</f>
        <v/>
      </c>
      <c r="AI63" s="39" t="str">
        <f>IF(IFERROR(VLOOKUP(AI56,'Tabela de Apoio'!$D:$E,2,FALSE),1)=1,"",AI64)</f>
        <v/>
      </c>
    </row>
    <row r="64" spans="1:35" hidden="1" x14ac:dyDescent="0.25">
      <c r="B64" s="84">
        <f t="shared" si="25"/>
        <v>3</v>
      </c>
      <c r="C64" s="84">
        <f t="shared" si="24"/>
        <v>1</v>
      </c>
      <c r="D64" s="84">
        <f t="shared" si="24"/>
        <v>3</v>
      </c>
      <c r="E64" s="158"/>
      <c r="F64" s="97"/>
      <c r="G64" s="119"/>
      <c r="H64" s="18"/>
      <c r="I64" s="18"/>
      <c r="J64" s="56" t="s">
        <v>368</v>
      </c>
      <c r="K64" s="89"/>
      <c r="L64" s="40" t="s">
        <v>69</v>
      </c>
      <c r="M64" s="41" t="str">
        <f>IF(AND(COUNT($P72:$AI72)&gt;2,(_xlfn.STDEV.S($P71:$AI72)/AVERAGE($P71:$AI72))&lt;=25%),AVERAGE($P71:$AI72),"")</f>
        <v/>
      </c>
      <c r="N64" s="94"/>
      <c r="O64" s="34" t="s">
        <v>66</v>
      </c>
      <c r="P64" s="39">
        <f t="shared" ref="P64:AI64" si="27">IF(P62="","",IF((_xlfn.STDEV.S($P61:$AI62)/AVERAGE($P61:$AI62))&lt;25%,P62,IF(OR(P62&gt;(AVERAGE($P61:$AI62)+_xlfn.STDEV.S($P61:$AI62)),P62&lt;(AVERAGE($P61:$AI62)-_xlfn.STDEV.S($P61:$AI62))),"DESCARTADO",P62)))</f>
        <v>1898690</v>
      </c>
      <c r="Q64" s="39">
        <f t="shared" si="27"/>
        <v>1841250</v>
      </c>
      <c r="R64" s="39" t="str">
        <f t="shared" si="27"/>
        <v>DESCARTADO</v>
      </c>
      <c r="S64" s="39" t="str">
        <f t="shared" si="27"/>
        <v/>
      </c>
      <c r="T64" s="39" t="str">
        <f t="shared" si="27"/>
        <v/>
      </c>
      <c r="U64" s="39" t="str">
        <f t="shared" si="27"/>
        <v/>
      </c>
      <c r="V64" s="39" t="str">
        <f t="shared" si="27"/>
        <v/>
      </c>
      <c r="W64" s="39" t="str">
        <f t="shared" si="27"/>
        <v/>
      </c>
      <c r="X64" s="39" t="str">
        <f t="shared" si="27"/>
        <v/>
      </c>
      <c r="Y64" s="39" t="str">
        <f t="shared" si="27"/>
        <v/>
      </c>
      <c r="Z64" s="39" t="str">
        <f t="shared" si="27"/>
        <v/>
      </c>
      <c r="AA64" s="39" t="str">
        <f t="shared" si="27"/>
        <v/>
      </c>
      <c r="AB64" s="39" t="str">
        <f t="shared" si="27"/>
        <v/>
      </c>
      <c r="AC64" s="39" t="str">
        <f t="shared" si="27"/>
        <v/>
      </c>
      <c r="AD64" s="39" t="str">
        <f t="shared" si="27"/>
        <v/>
      </c>
      <c r="AE64" s="39" t="str">
        <f t="shared" si="27"/>
        <v/>
      </c>
      <c r="AF64" s="39" t="str">
        <f t="shared" si="27"/>
        <v/>
      </c>
      <c r="AG64" s="39" t="str">
        <f t="shared" si="27"/>
        <v/>
      </c>
      <c r="AH64" s="39" t="str">
        <f t="shared" si="27"/>
        <v/>
      </c>
      <c r="AI64" s="39" t="str">
        <f t="shared" si="27"/>
        <v/>
      </c>
    </row>
    <row r="65" spans="1:35" hidden="1" x14ac:dyDescent="0.25">
      <c r="B65" s="84">
        <f t="shared" si="25"/>
        <v>3</v>
      </c>
      <c r="C65" s="84">
        <f t="shared" si="24"/>
        <v>1</v>
      </c>
      <c r="D65" s="84">
        <f t="shared" si="24"/>
        <v>3</v>
      </c>
      <c r="E65" s="158"/>
      <c r="F65" s="97"/>
      <c r="G65" s="121"/>
      <c r="H65"/>
      <c r="I65" s="18"/>
      <c r="J65" s="56" t="s">
        <v>367</v>
      </c>
      <c r="K65" s="89"/>
      <c r="L65" s="40" t="s">
        <v>74</v>
      </c>
      <c r="M65" s="41">
        <f>AVERAGE($P59:$AI60)</f>
        <v>2313313.3333333335</v>
      </c>
      <c r="N65" s="94"/>
      <c r="O65" s="34" t="s">
        <v>67</v>
      </c>
      <c r="P65" s="39" t="str">
        <f>IF(IFERROR(VLOOKUP(P56,'Tabela de Apoio'!$D:$E,2,FALSE),1)=1,"",P66)</f>
        <v/>
      </c>
      <c r="Q65" s="39" t="str">
        <f>IF(IFERROR(VLOOKUP(Q56,'Tabela de Apoio'!$D:$E,2,FALSE),1)=1,"",Q66)</f>
        <v/>
      </c>
      <c r="R65" s="39" t="str">
        <f>IF(IFERROR(VLOOKUP(R56,'Tabela de Apoio'!$D:$E,2,FALSE),1)=1,"",R66)</f>
        <v/>
      </c>
      <c r="S65" s="39" t="str">
        <f>IF(IFERROR(VLOOKUP(S56,'Tabela de Apoio'!$D:$E,2,FALSE),1)=1,"",S66)</f>
        <v/>
      </c>
      <c r="T65" s="39" t="str">
        <f>IF(IFERROR(VLOOKUP(T56,'Tabela de Apoio'!$D:$E,2,FALSE),1)=1,"",T66)</f>
        <v/>
      </c>
      <c r="U65" s="39" t="str">
        <f>IF(IFERROR(VLOOKUP(U56,'Tabela de Apoio'!$D:$E,2,FALSE),1)=1,"",U66)</f>
        <v/>
      </c>
      <c r="V65" s="39" t="str">
        <f>IF(IFERROR(VLOOKUP(V56,'Tabela de Apoio'!$D:$E,2,FALSE),1)=1,"",V66)</f>
        <v/>
      </c>
      <c r="W65" s="39" t="str">
        <f>IF(IFERROR(VLOOKUP(W56,'Tabela de Apoio'!$D:$E,2,FALSE),1)=1,"",W66)</f>
        <v/>
      </c>
      <c r="X65" s="39" t="str">
        <f>IF(IFERROR(VLOOKUP(X56,'Tabela de Apoio'!$D:$E,2,FALSE),1)=1,"",X66)</f>
        <v/>
      </c>
      <c r="Y65" s="39" t="str">
        <f>IF(IFERROR(VLOOKUP(Y56,'Tabela de Apoio'!$D:$E,2,FALSE),1)=1,"",Y66)</f>
        <v/>
      </c>
      <c r="Z65" s="39" t="str">
        <f>IF(IFERROR(VLOOKUP(Z56,'Tabela de Apoio'!$D:$E,2,FALSE),1)=1,"",Z66)</f>
        <v/>
      </c>
      <c r="AA65" s="39" t="str">
        <f>IF(IFERROR(VLOOKUP(AA56,'Tabela de Apoio'!$D:$E,2,FALSE),1)=1,"",AA66)</f>
        <v/>
      </c>
      <c r="AB65" s="39" t="str">
        <f>IF(IFERROR(VLOOKUP(AB56,'Tabela de Apoio'!$D:$E,2,FALSE),1)=1,"",AB66)</f>
        <v/>
      </c>
      <c r="AC65" s="39" t="str">
        <f>IF(IFERROR(VLOOKUP(AC56,'Tabela de Apoio'!$D:$E,2,FALSE),1)=1,"",AC66)</f>
        <v/>
      </c>
      <c r="AD65" s="39" t="str">
        <f>IF(IFERROR(VLOOKUP(AD56,'Tabela de Apoio'!$D:$E,2,FALSE),1)=1,"",AD66)</f>
        <v/>
      </c>
      <c r="AE65" s="39" t="str">
        <f>IF(IFERROR(VLOOKUP(AE56,'Tabela de Apoio'!$D:$E,2,FALSE),1)=1,"",AE66)</f>
        <v/>
      </c>
      <c r="AF65" s="39" t="str">
        <f>IF(IFERROR(VLOOKUP(AF56,'Tabela de Apoio'!$D:$E,2,FALSE),1)=1,"",AF66)</f>
        <v/>
      </c>
      <c r="AG65" s="39" t="str">
        <f>IF(IFERROR(VLOOKUP(AG56,'Tabela de Apoio'!$D:$E,2,FALSE),1)=1,"",AG66)</f>
        <v/>
      </c>
      <c r="AH65" s="39" t="str">
        <f>IF(IFERROR(VLOOKUP(AH56,'Tabela de Apoio'!$D:$E,2,FALSE),1)=1,"",AH66)</f>
        <v/>
      </c>
      <c r="AI65" s="39" t="str">
        <f>IF(IFERROR(VLOOKUP(AI56,'Tabela de Apoio'!$D:$E,2,FALSE),1)=1,"",AI66)</f>
        <v/>
      </c>
    </row>
    <row r="66" spans="1:35" hidden="1" x14ac:dyDescent="0.25">
      <c r="B66" s="84">
        <f t="shared" si="25"/>
        <v>3</v>
      </c>
      <c r="C66" s="84">
        <f t="shared" si="24"/>
        <v>1</v>
      </c>
      <c r="D66" s="84">
        <f t="shared" si="24"/>
        <v>3</v>
      </c>
      <c r="E66" s="158"/>
      <c r="F66" s="97"/>
      <c r="G66" s="120"/>
      <c r="H66" s="18"/>
      <c r="I66" s="18"/>
      <c r="J66" s="56" t="s">
        <v>367</v>
      </c>
      <c r="K66" s="89"/>
      <c r="L66" s="40" t="s">
        <v>72</v>
      </c>
      <c r="M66" s="41">
        <f>MEDIAN($P59:$AI59)</f>
        <v>1898690</v>
      </c>
      <c r="N66" s="94"/>
      <c r="O66" s="34" t="s">
        <v>68</v>
      </c>
      <c r="P66" s="39">
        <f t="shared" ref="P66:AI66" si="28">IF(P64="","",IF((_xlfn.STDEV.S($P63:$AI64)/AVERAGE($P63:$AI64))&lt;25%,P64,IF(OR(P64&gt;(AVERAGE($P63:$AI64)+_xlfn.STDEV.S($P63:$AI64)),P64&lt;(AVERAGE($P63:$AI64)-_xlfn.STDEV.S($P63:$AI64))),"DESCARTADO",P64)))</f>
        <v>1898690</v>
      </c>
      <c r="Q66" s="39">
        <f t="shared" si="28"/>
        <v>1841250</v>
      </c>
      <c r="R66" s="39" t="str">
        <f t="shared" si="28"/>
        <v>DESCARTADO</v>
      </c>
      <c r="S66" s="39" t="str">
        <f t="shared" si="28"/>
        <v/>
      </c>
      <c r="T66" s="39" t="str">
        <f t="shared" si="28"/>
        <v/>
      </c>
      <c r="U66" s="39" t="str">
        <f t="shared" si="28"/>
        <v/>
      </c>
      <c r="V66" s="39" t="str">
        <f t="shared" si="28"/>
        <v/>
      </c>
      <c r="W66" s="39" t="str">
        <f t="shared" si="28"/>
        <v/>
      </c>
      <c r="X66" s="39" t="str">
        <f t="shared" si="28"/>
        <v/>
      </c>
      <c r="Y66" s="39" t="str">
        <f t="shared" si="28"/>
        <v/>
      </c>
      <c r="Z66" s="39" t="str">
        <f t="shared" si="28"/>
        <v/>
      </c>
      <c r="AA66" s="39" t="str">
        <f t="shared" si="28"/>
        <v/>
      </c>
      <c r="AB66" s="39" t="str">
        <f t="shared" si="28"/>
        <v/>
      </c>
      <c r="AC66" s="39" t="str">
        <f t="shared" si="28"/>
        <v/>
      </c>
      <c r="AD66" s="39" t="str">
        <f t="shared" si="28"/>
        <v/>
      </c>
      <c r="AE66" s="39" t="str">
        <f t="shared" si="28"/>
        <v/>
      </c>
      <c r="AF66" s="39" t="str">
        <f t="shared" si="28"/>
        <v/>
      </c>
      <c r="AG66" s="39" t="str">
        <f t="shared" si="28"/>
        <v/>
      </c>
      <c r="AH66" s="39" t="str">
        <f t="shared" si="28"/>
        <v/>
      </c>
      <c r="AI66" s="39" t="str">
        <f t="shared" si="28"/>
        <v/>
      </c>
    </row>
    <row r="67" spans="1:35" hidden="1" x14ac:dyDescent="0.25">
      <c r="B67" s="84">
        <f t="shared" si="25"/>
        <v>3</v>
      </c>
      <c r="C67" s="84">
        <f t="shared" si="24"/>
        <v>1</v>
      </c>
      <c r="D67" s="84">
        <f t="shared" si="24"/>
        <v>3</v>
      </c>
      <c r="E67" s="158"/>
      <c r="F67" s="97"/>
      <c r="G67" s="120"/>
      <c r="H67" s="18"/>
      <c r="I67" s="18"/>
      <c r="J67" s="56" t="s">
        <v>367</v>
      </c>
      <c r="K67" s="89"/>
      <c r="L67" s="40" t="s">
        <v>73</v>
      </c>
      <c r="M67" s="41">
        <f>_xlfn.QUARTILE.EXC($P59:$AI59,1)</f>
        <v>1841250</v>
      </c>
      <c r="N67" s="94"/>
      <c r="O67" s="34" t="s">
        <v>371</v>
      </c>
      <c r="P67" s="39" t="str">
        <f>IF(IFERROR(VLOOKUP(P56,'Tabela de Apoio'!$D:$E,2,FALSE),1)=1,"",P68)</f>
        <v/>
      </c>
      <c r="Q67" s="39" t="str">
        <f>IF(IFERROR(VLOOKUP(Q56,'Tabela de Apoio'!$D:$E,2,FALSE),1)=1,"",Q68)</f>
        <v/>
      </c>
      <c r="R67" s="39" t="str">
        <f>IF(IFERROR(VLOOKUP(R56,'Tabela de Apoio'!$D:$E,2,FALSE),1)=1,"",R68)</f>
        <v/>
      </c>
      <c r="S67" s="39" t="str">
        <f>IF(IFERROR(VLOOKUP(S56,'Tabela de Apoio'!$D:$E,2,FALSE),1)=1,"",S68)</f>
        <v/>
      </c>
      <c r="T67" s="39" t="str">
        <f>IF(IFERROR(VLOOKUP(T56,'Tabela de Apoio'!$D:$E,2,FALSE),1)=1,"",T68)</f>
        <v/>
      </c>
      <c r="U67" s="39" t="str">
        <f>IF(IFERROR(VLOOKUP(U56,'Tabela de Apoio'!$D:$E,2,FALSE),1)=1,"",U68)</f>
        <v/>
      </c>
      <c r="V67" s="39" t="str">
        <f>IF(IFERROR(VLOOKUP(V56,'Tabela de Apoio'!$D:$E,2,FALSE),1)=1,"",V68)</f>
        <v/>
      </c>
      <c r="W67" s="39" t="str">
        <f>IF(IFERROR(VLOOKUP(W56,'Tabela de Apoio'!$D:$E,2,FALSE),1)=1,"",W68)</f>
        <v/>
      </c>
      <c r="X67" s="39" t="str">
        <f>IF(IFERROR(VLOOKUP(X56,'Tabela de Apoio'!$D:$E,2,FALSE),1)=1,"",X68)</f>
        <v/>
      </c>
      <c r="Y67" s="39" t="str">
        <f>IF(IFERROR(VLOOKUP(Y56,'Tabela de Apoio'!$D:$E,2,FALSE),1)=1,"",Y68)</f>
        <v/>
      </c>
      <c r="Z67" s="39" t="str">
        <f>IF(IFERROR(VLOOKUP(Z56,'Tabela de Apoio'!$D:$E,2,FALSE),1)=1,"",Z68)</f>
        <v/>
      </c>
      <c r="AA67" s="39" t="str">
        <f>IF(IFERROR(VLOOKUP(AA56,'Tabela de Apoio'!$D:$E,2,FALSE),1)=1,"",AA68)</f>
        <v/>
      </c>
      <c r="AB67" s="39" t="str">
        <f>IF(IFERROR(VLOOKUP(AB56,'Tabela de Apoio'!$D:$E,2,FALSE),1)=1,"",AB68)</f>
        <v/>
      </c>
      <c r="AC67" s="39" t="str">
        <f>IF(IFERROR(VLOOKUP(AC56,'Tabela de Apoio'!$D:$E,2,FALSE),1)=1,"",AC68)</f>
        <v/>
      </c>
      <c r="AD67" s="39" t="str">
        <f>IF(IFERROR(VLOOKUP(AD56,'Tabela de Apoio'!$D:$E,2,FALSE),1)=1,"",AD68)</f>
        <v/>
      </c>
      <c r="AE67" s="39" t="str">
        <f>IF(IFERROR(VLOOKUP(AE56,'Tabela de Apoio'!$D:$E,2,FALSE),1)=1,"",AE68)</f>
        <v/>
      </c>
      <c r="AF67" s="39" t="str">
        <f>IF(IFERROR(VLOOKUP(AF56,'Tabela de Apoio'!$D:$E,2,FALSE),1)=1,"",AF68)</f>
        <v/>
      </c>
      <c r="AG67" s="39" t="str">
        <f>IF(IFERROR(VLOOKUP(AG56,'Tabela de Apoio'!$D:$E,2,FALSE),1)=1,"",AG68)</f>
        <v/>
      </c>
      <c r="AH67" s="39" t="str">
        <f>IF(IFERROR(VLOOKUP(AH56,'Tabela de Apoio'!$D:$E,2,FALSE),1)=1,"",AH68)</f>
        <v/>
      </c>
      <c r="AI67" s="39" t="str">
        <f>IF(IFERROR(VLOOKUP(AI56,'Tabela de Apoio'!$D:$E,2,FALSE),1)=1,"",AI68)</f>
        <v/>
      </c>
    </row>
    <row r="68" spans="1:35" hidden="1" x14ac:dyDescent="0.25">
      <c r="B68" s="84">
        <f t="shared" si="25"/>
        <v>3</v>
      </c>
      <c r="C68" s="84">
        <f t="shared" si="24"/>
        <v>1</v>
      </c>
      <c r="D68" s="84">
        <f t="shared" si="24"/>
        <v>3</v>
      </c>
      <c r="E68" s="158"/>
      <c r="F68" s="97"/>
      <c r="G68" s="120"/>
      <c r="H68" s="18"/>
      <c r="I68" s="18"/>
      <c r="J68" s="56" t="s">
        <v>367</v>
      </c>
      <c r="K68" s="89"/>
      <c r="L68" s="40" t="s">
        <v>70</v>
      </c>
      <c r="M68" s="41">
        <f>_xlfn.QUARTILE.EXC($P59:$AI59,2)</f>
        <v>1898690</v>
      </c>
      <c r="N68" s="94"/>
      <c r="O68" s="34" t="s">
        <v>372</v>
      </c>
      <c r="P68" s="39">
        <f t="shared" ref="P68:AI68" si="29">IF(P66="","",IF((_xlfn.STDEV.S($P65:$AI66)/AVERAGE($P65:$AI66))&lt;25%,P66,IF(OR(P66&gt;(AVERAGE($P65:$AI66)+_xlfn.STDEV.S($P65:$AI66)),P66&lt;(AVERAGE($P65:$AI66)-_xlfn.STDEV.S($P65:$AI66))),"DESCARTADO",P66)))</f>
        <v>1898690</v>
      </c>
      <c r="Q68" s="39">
        <f t="shared" si="29"/>
        <v>1841250</v>
      </c>
      <c r="R68" s="39" t="str">
        <f t="shared" si="29"/>
        <v>DESCARTADO</v>
      </c>
      <c r="S68" s="39" t="str">
        <f t="shared" si="29"/>
        <v/>
      </c>
      <c r="T68" s="39" t="str">
        <f t="shared" si="29"/>
        <v/>
      </c>
      <c r="U68" s="39" t="str">
        <f t="shared" si="29"/>
        <v/>
      </c>
      <c r="V68" s="39" t="str">
        <f t="shared" si="29"/>
        <v/>
      </c>
      <c r="W68" s="39" t="str">
        <f t="shared" si="29"/>
        <v/>
      </c>
      <c r="X68" s="39" t="str">
        <f t="shared" si="29"/>
        <v/>
      </c>
      <c r="Y68" s="39" t="str">
        <f t="shared" si="29"/>
        <v/>
      </c>
      <c r="Z68" s="39" t="str">
        <f t="shared" si="29"/>
        <v/>
      </c>
      <c r="AA68" s="39" t="str">
        <f t="shared" si="29"/>
        <v/>
      </c>
      <c r="AB68" s="39" t="str">
        <f t="shared" si="29"/>
        <v/>
      </c>
      <c r="AC68" s="39" t="str">
        <f t="shared" si="29"/>
        <v/>
      </c>
      <c r="AD68" s="39" t="str">
        <f t="shared" si="29"/>
        <v/>
      </c>
      <c r="AE68" s="39" t="str">
        <f t="shared" si="29"/>
        <v/>
      </c>
      <c r="AF68" s="39" t="str">
        <f t="shared" si="29"/>
        <v/>
      </c>
      <c r="AG68" s="39" t="str">
        <f t="shared" si="29"/>
        <v/>
      </c>
      <c r="AH68" s="39" t="str">
        <f t="shared" si="29"/>
        <v/>
      </c>
      <c r="AI68" s="39" t="str">
        <f t="shared" si="29"/>
        <v/>
      </c>
    </row>
    <row r="69" spans="1:35" hidden="1" x14ac:dyDescent="0.25">
      <c r="B69" s="84">
        <f t="shared" si="25"/>
        <v>3</v>
      </c>
      <c r="C69" s="84">
        <f t="shared" si="24"/>
        <v>1</v>
      </c>
      <c r="D69" s="84">
        <f t="shared" si="24"/>
        <v>3</v>
      </c>
      <c r="E69" s="158"/>
      <c r="F69" s="97"/>
      <c r="G69" s="120"/>
      <c r="H69" s="18"/>
      <c r="I69" s="18"/>
      <c r="J69" s="56" t="s">
        <v>366</v>
      </c>
      <c r="K69" s="89"/>
      <c r="L69" s="40" t="s">
        <v>76</v>
      </c>
      <c r="M69" s="41">
        <f>MIN($P58:$AI58)</f>
        <v>1841250</v>
      </c>
      <c r="N69" s="94"/>
      <c r="O69" s="34" t="s">
        <v>373</v>
      </c>
      <c r="P69" s="39" t="str">
        <f>IF(IFERROR(VLOOKUP(P56,'Tabela de Apoio'!$D:$E,2,FALSE),1)=1,"",P70)</f>
        <v/>
      </c>
      <c r="Q69" s="39" t="str">
        <f>IF(IFERROR(VLOOKUP(Q56,'Tabela de Apoio'!$D:$E,2,FALSE),1)=1,"",Q70)</f>
        <v/>
      </c>
      <c r="R69" s="39" t="str">
        <f>IF(IFERROR(VLOOKUP(R56,'Tabela de Apoio'!$D:$E,2,FALSE),1)=1,"",R70)</f>
        <v/>
      </c>
      <c r="S69" s="39" t="str">
        <f>IF(IFERROR(VLOOKUP(S56,'Tabela de Apoio'!$D:$E,2,FALSE),1)=1,"",S70)</f>
        <v/>
      </c>
      <c r="T69" s="39" t="str">
        <f>IF(IFERROR(VLOOKUP(T56,'Tabela de Apoio'!$D:$E,2,FALSE),1)=1,"",T70)</f>
        <v/>
      </c>
      <c r="U69" s="39" t="str">
        <f>IF(IFERROR(VLOOKUP(U56,'Tabela de Apoio'!$D:$E,2,FALSE),1)=1,"",U70)</f>
        <v/>
      </c>
      <c r="V69" s="39" t="str">
        <f>IF(IFERROR(VLOOKUP(V56,'Tabela de Apoio'!$D:$E,2,FALSE),1)=1,"",V70)</f>
        <v/>
      </c>
      <c r="W69" s="39" t="str">
        <f>IF(IFERROR(VLOOKUP(W56,'Tabela de Apoio'!$D:$E,2,FALSE),1)=1,"",W70)</f>
        <v/>
      </c>
      <c r="X69" s="39" t="str">
        <f>IF(IFERROR(VLOOKUP(X56,'Tabela de Apoio'!$D:$E,2,FALSE),1)=1,"",X70)</f>
        <v/>
      </c>
      <c r="Y69" s="39" t="str">
        <f>IF(IFERROR(VLOOKUP(Y56,'Tabela de Apoio'!$D:$E,2,FALSE),1)=1,"",Y70)</f>
        <v/>
      </c>
      <c r="Z69" s="39" t="str">
        <f>IF(IFERROR(VLOOKUP(Z56,'Tabela de Apoio'!$D:$E,2,FALSE),1)=1,"",Z70)</f>
        <v/>
      </c>
      <c r="AA69" s="39" t="str">
        <f>IF(IFERROR(VLOOKUP(AA56,'Tabela de Apoio'!$D:$E,2,FALSE),1)=1,"",AA70)</f>
        <v/>
      </c>
      <c r="AB69" s="39" t="str">
        <f>IF(IFERROR(VLOOKUP(AB56,'Tabela de Apoio'!$D:$E,2,FALSE),1)=1,"",AB70)</f>
        <v/>
      </c>
      <c r="AC69" s="39" t="str">
        <f>IF(IFERROR(VLOOKUP(AC56,'Tabela de Apoio'!$D:$E,2,FALSE),1)=1,"",AC70)</f>
        <v/>
      </c>
      <c r="AD69" s="39" t="str">
        <f>IF(IFERROR(VLOOKUP(AD56,'Tabela de Apoio'!$D:$E,2,FALSE),1)=1,"",AD70)</f>
        <v/>
      </c>
      <c r="AE69" s="39" t="str">
        <f>IF(IFERROR(VLOOKUP(AE56,'Tabela de Apoio'!$D:$E,2,FALSE),1)=1,"",AE70)</f>
        <v/>
      </c>
      <c r="AF69" s="39" t="str">
        <f>IF(IFERROR(VLOOKUP(AF56,'Tabela de Apoio'!$D:$E,2,FALSE),1)=1,"",AF70)</f>
        <v/>
      </c>
      <c r="AG69" s="39" t="str">
        <f>IF(IFERROR(VLOOKUP(AG56,'Tabela de Apoio'!$D:$E,2,FALSE),1)=1,"",AG70)</f>
        <v/>
      </c>
      <c r="AH69" s="39" t="str">
        <f>IF(IFERROR(VLOOKUP(AH56,'Tabela de Apoio'!$D:$E,2,FALSE),1)=1,"",AH70)</f>
        <v/>
      </c>
      <c r="AI69" s="39" t="str">
        <f>IF(IFERROR(VLOOKUP(AI56,'Tabela de Apoio'!$D:$E,2,FALSE),1)=1,"",AI70)</f>
        <v/>
      </c>
    </row>
    <row r="70" spans="1:35" hidden="1" x14ac:dyDescent="0.25">
      <c r="B70" s="84">
        <f t="shared" si="25"/>
        <v>3</v>
      </c>
      <c r="C70" s="84">
        <f t="shared" si="24"/>
        <v>1</v>
      </c>
      <c r="D70" s="84">
        <f t="shared" si="24"/>
        <v>3</v>
      </c>
      <c r="E70" s="158"/>
      <c r="F70" s="97"/>
      <c r="G70" s="120"/>
      <c r="H70" s="18"/>
      <c r="I70" s="18"/>
      <c r="J70" s="56" t="s">
        <v>366</v>
      </c>
      <c r="K70" s="89"/>
      <c r="L70" s="40" t="s">
        <v>71</v>
      </c>
      <c r="M70" s="41">
        <f>MAX($P58:$AI58)</f>
        <v>3200000</v>
      </c>
      <c r="N70" s="94"/>
      <c r="O70" s="34" t="s">
        <v>374</v>
      </c>
      <c r="P70" s="39">
        <f t="shared" ref="P70:AI70" si="30">IF(P68="","",IF((_xlfn.STDEV.S($P67:$AI68)/AVERAGE($P67:$AI68))&lt;25%,P68,IF(OR(P68&gt;(AVERAGE($P67:$AI68)+_xlfn.STDEV.S($P67:$AI68)),P68&lt;(AVERAGE($P67:$AI68)-_xlfn.STDEV.S($P67:$AI68))),"DESCARTADO",P68)))</f>
        <v>1898690</v>
      </c>
      <c r="Q70" s="39">
        <f t="shared" si="30"/>
        <v>1841250</v>
      </c>
      <c r="R70" s="39" t="str">
        <f t="shared" si="30"/>
        <v>DESCARTADO</v>
      </c>
      <c r="S70" s="39" t="str">
        <f t="shared" si="30"/>
        <v/>
      </c>
      <c r="T70" s="39" t="str">
        <f t="shared" si="30"/>
        <v/>
      </c>
      <c r="U70" s="39" t="str">
        <f t="shared" si="30"/>
        <v/>
      </c>
      <c r="V70" s="39" t="str">
        <f t="shared" si="30"/>
        <v/>
      </c>
      <c r="W70" s="39" t="str">
        <f t="shared" si="30"/>
        <v/>
      </c>
      <c r="X70" s="39" t="str">
        <f t="shared" si="30"/>
        <v/>
      </c>
      <c r="Y70" s="39" t="str">
        <f t="shared" si="30"/>
        <v/>
      </c>
      <c r="Z70" s="39" t="str">
        <f t="shared" si="30"/>
        <v/>
      </c>
      <c r="AA70" s="39" t="str">
        <f t="shared" si="30"/>
        <v/>
      </c>
      <c r="AB70" s="39" t="str">
        <f t="shared" si="30"/>
        <v/>
      </c>
      <c r="AC70" s="39" t="str">
        <f t="shared" si="30"/>
        <v/>
      </c>
      <c r="AD70" s="39" t="str">
        <f t="shared" si="30"/>
        <v/>
      </c>
      <c r="AE70" s="39" t="str">
        <f t="shared" si="30"/>
        <v/>
      </c>
      <c r="AF70" s="39" t="str">
        <f t="shared" si="30"/>
        <v/>
      </c>
      <c r="AG70" s="39" t="str">
        <f t="shared" si="30"/>
        <v/>
      </c>
      <c r="AH70" s="39" t="str">
        <f t="shared" si="30"/>
        <v/>
      </c>
      <c r="AI70" s="39" t="str">
        <f t="shared" si="30"/>
        <v/>
      </c>
    </row>
    <row r="71" spans="1:35" hidden="1" x14ac:dyDescent="0.25">
      <c r="B71" s="84">
        <f t="shared" si="25"/>
        <v>3</v>
      </c>
      <c r="C71" s="84">
        <f t="shared" si="24"/>
        <v>1</v>
      </c>
      <c r="D71" s="84">
        <f t="shared" si="24"/>
        <v>3</v>
      </c>
      <c r="E71" s="158"/>
      <c r="F71" s="97"/>
      <c r="G71" s="121"/>
      <c r="H71"/>
      <c r="I71"/>
      <c r="J71" s="6" t="str">
        <f>INDEX(J61:J70,MATCH(L54,L61:L70,0))</f>
        <v>B</v>
      </c>
      <c r="K71" s="89"/>
      <c r="L71" s="26"/>
      <c r="M71" s="26"/>
      <c r="N71" s="94"/>
      <c r="O71" s="34" t="s">
        <v>58</v>
      </c>
      <c r="P71" s="39" t="str">
        <f>IF(IFERROR(VLOOKUP(P56,'Tabela de Apoio'!$D:$E,2,FALSE),1)=1,"",P72)</f>
        <v/>
      </c>
      <c r="Q71" s="39" t="str">
        <f>IF(IFERROR(VLOOKUP(Q56,'Tabela de Apoio'!$D:$E,2,FALSE),1)=1,"",Q72)</f>
        <v/>
      </c>
      <c r="R71" s="39" t="str">
        <f>IF(IFERROR(VLOOKUP(R56,'Tabela de Apoio'!$D:$E,2,FALSE),1)=1,"",R72)</f>
        <v/>
      </c>
      <c r="S71" s="39" t="str">
        <f>IF(IFERROR(VLOOKUP(S56,'Tabela de Apoio'!$D:$E,2,FALSE),1)=1,"",S72)</f>
        <v/>
      </c>
      <c r="T71" s="39" t="str">
        <f>IF(IFERROR(VLOOKUP(T56,'Tabela de Apoio'!$D:$E,2,FALSE),1)=1,"",T72)</f>
        <v/>
      </c>
      <c r="U71" s="39" t="str">
        <f>IF(IFERROR(VLOOKUP(U56,'Tabela de Apoio'!$D:$E,2,FALSE),1)=1,"",U72)</f>
        <v/>
      </c>
      <c r="V71" s="39" t="str">
        <f>IF(IFERROR(VLOOKUP(V56,'Tabela de Apoio'!$D:$E,2,FALSE),1)=1,"",V72)</f>
        <v/>
      </c>
      <c r="W71" s="39" t="str">
        <f>IF(IFERROR(VLOOKUP(W56,'Tabela de Apoio'!$D:$E,2,FALSE),1)=1,"",W72)</f>
        <v/>
      </c>
      <c r="X71" s="39" t="str">
        <f>IF(IFERROR(VLOOKUP(X56,'Tabela de Apoio'!$D:$E,2,FALSE),1)=1,"",X72)</f>
        <v/>
      </c>
      <c r="Y71" s="39" t="str">
        <f>IF(IFERROR(VLOOKUP(Y56,'Tabela de Apoio'!$D:$E,2,FALSE),1)=1,"",Y72)</f>
        <v/>
      </c>
      <c r="Z71" s="39" t="str">
        <f>IF(IFERROR(VLOOKUP(Z56,'Tabela de Apoio'!$D:$E,2,FALSE),1)=1,"",Z72)</f>
        <v/>
      </c>
      <c r="AA71" s="39" t="str">
        <f>IF(IFERROR(VLOOKUP(AA56,'Tabela de Apoio'!$D:$E,2,FALSE),1)=1,"",AA72)</f>
        <v/>
      </c>
      <c r="AB71" s="39" t="str">
        <f>IF(IFERROR(VLOOKUP(AB56,'Tabela de Apoio'!$D:$E,2,FALSE),1)=1,"",AB72)</f>
        <v/>
      </c>
      <c r="AC71" s="39" t="str">
        <f>IF(IFERROR(VLOOKUP(AC56,'Tabela de Apoio'!$D:$E,2,FALSE),1)=1,"",AC72)</f>
        <v/>
      </c>
      <c r="AD71" s="39" t="str">
        <f>IF(IFERROR(VLOOKUP(AD56,'Tabela de Apoio'!$D:$E,2,FALSE),1)=1,"",AD72)</f>
        <v/>
      </c>
      <c r="AE71" s="39" t="str">
        <f>IF(IFERROR(VLOOKUP(AE56,'Tabela de Apoio'!$D:$E,2,FALSE),1)=1,"",AE72)</f>
        <v/>
      </c>
      <c r="AF71" s="39" t="str">
        <f>IF(IFERROR(VLOOKUP(AF56,'Tabela de Apoio'!$D:$E,2,FALSE),1)=1,"",AF72)</f>
        <v/>
      </c>
      <c r="AG71" s="39" t="str">
        <f>IF(IFERROR(VLOOKUP(AG56,'Tabela de Apoio'!$D:$E,2,FALSE),1)=1,"",AG72)</f>
        <v/>
      </c>
      <c r="AH71" s="39" t="str">
        <f>IF(IFERROR(VLOOKUP(AH56,'Tabela de Apoio'!$D:$E,2,FALSE),1)=1,"",AH72)</f>
        <v/>
      </c>
      <c r="AI71" s="39" t="str">
        <f>IF(IFERROR(VLOOKUP(AI56,'Tabela de Apoio'!$D:$E,2,FALSE),1)=1,"",AI72)</f>
        <v/>
      </c>
    </row>
    <row r="72" spans="1:35" x14ac:dyDescent="0.25">
      <c r="B72" s="84">
        <f t="shared" si="25"/>
        <v>3</v>
      </c>
      <c r="C72" s="84">
        <f t="shared" si="24"/>
        <v>1</v>
      </c>
      <c r="D72" s="84">
        <f t="shared" si="24"/>
        <v>3</v>
      </c>
      <c r="E72" s="158"/>
      <c r="F72" s="97"/>
      <c r="G72" s="118"/>
      <c r="H72" s="159"/>
      <c r="I72" s="159"/>
      <c r="J72" s="160"/>
      <c r="K72" s="90">
        <f>_xlfn.STDEV.S($P72:$AI72)/AVERAGE($P72:$AI72)</f>
        <v>2.1720248726640152E-2</v>
      </c>
      <c r="L72" s="122" t="s">
        <v>77</v>
      </c>
      <c r="M72" s="22">
        <f>IFERROR(ROUND(M54*M56,2),"")</f>
        <v>1841250</v>
      </c>
      <c r="N72" s="94" t="str">
        <f>IF("C"=J71,1,"")</f>
        <v/>
      </c>
      <c r="O72" s="34" t="s">
        <v>56</v>
      </c>
      <c r="P72" s="39">
        <f t="shared" ref="P72:AI72" si="31">IFERROR(IF(P70="","",IF((_xlfn.STDEV.S($P69:$AI70)/AVERAGE($P69:$AI70))&lt;25%,P70,IF(OR(P70&gt;(AVERAGE($P69:$AI70)+_xlfn.STDEV.S($P69:$AI70)),P70&lt;(AVERAGE($P69:$AI70)-_xlfn.STDEV.S($P69:$AI70))),"DESCARTADO",P70))),)</f>
        <v>1898690</v>
      </c>
      <c r="Q72" s="39">
        <f t="shared" si="31"/>
        <v>1841250</v>
      </c>
      <c r="R72" s="39" t="str">
        <f t="shared" si="31"/>
        <v>DESCARTADO</v>
      </c>
      <c r="S72" s="39" t="str">
        <f t="shared" si="31"/>
        <v/>
      </c>
      <c r="T72" s="39" t="str">
        <f t="shared" si="31"/>
        <v/>
      </c>
      <c r="U72" s="39" t="str">
        <f t="shared" si="31"/>
        <v/>
      </c>
      <c r="V72" s="39" t="str">
        <f t="shared" si="31"/>
        <v/>
      </c>
      <c r="W72" s="39" t="str">
        <f t="shared" si="31"/>
        <v/>
      </c>
      <c r="X72" s="39" t="str">
        <f t="shared" si="31"/>
        <v/>
      </c>
      <c r="Y72" s="39" t="str">
        <f t="shared" si="31"/>
        <v/>
      </c>
      <c r="Z72" s="39" t="str">
        <f t="shared" si="31"/>
        <v/>
      </c>
      <c r="AA72" s="39" t="str">
        <f t="shared" si="31"/>
        <v/>
      </c>
      <c r="AB72" s="39" t="str">
        <f t="shared" si="31"/>
        <v/>
      </c>
      <c r="AC72" s="39" t="str">
        <f t="shared" si="31"/>
        <v/>
      </c>
      <c r="AD72" s="39" t="str">
        <f t="shared" si="31"/>
        <v/>
      </c>
      <c r="AE72" s="39" t="str">
        <f t="shared" si="31"/>
        <v/>
      </c>
      <c r="AF72" s="39" t="str">
        <f t="shared" si="31"/>
        <v/>
      </c>
      <c r="AG72" s="39" t="str">
        <f t="shared" si="31"/>
        <v/>
      </c>
      <c r="AH72" s="39" t="str">
        <f t="shared" si="31"/>
        <v/>
      </c>
      <c r="AI72" s="39" t="str">
        <f t="shared" si="31"/>
        <v/>
      </c>
    </row>
    <row r="74" spans="1:35" s="18" customFormat="1" x14ac:dyDescent="0.25">
      <c r="A74" s="89"/>
      <c r="B74" s="83">
        <f>LARGE(IFERROR(IF(B72+1&gt;$H$8,"",B72+1),""),1)</f>
        <v>4</v>
      </c>
      <c r="C74" s="83">
        <f>E79</f>
        <v>1</v>
      </c>
      <c r="D74" s="83">
        <f>E75</f>
        <v>4</v>
      </c>
      <c r="E74" s="57" t="s">
        <v>9</v>
      </c>
      <c r="F74" s="96"/>
      <c r="G74" s="57" t="s">
        <v>19</v>
      </c>
      <c r="H74" s="5"/>
      <c r="I74" s="19" t="s">
        <v>20</v>
      </c>
      <c r="J74" s="5"/>
      <c r="K74" s="88"/>
      <c r="L74" s="173" t="s">
        <v>75</v>
      </c>
      <c r="M74" s="167">
        <f>IF(OR(ISBLANK($O$7),ISBLANK($H$8),ISBLANK($O$6),ISBLANK($O$5),ISBLANK($H$5)),"",IFERROR(IF(VLOOKUP(L74,L81:M90,2,FALSE)&lt;1,ROUND(VLOOKUP(L74,L81:M90,2,FALSE),4),ROUND(VLOOKUP(L74,L81:M90,2,FALSE),2)),""))</f>
        <v>111600</v>
      </c>
      <c r="N74" s="92"/>
      <c r="O74" s="34" t="s">
        <v>22</v>
      </c>
      <c r="P74" s="53">
        <v>111600</v>
      </c>
      <c r="Q74" s="53">
        <v>920625</v>
      </c>
      <c r="R74" s="53">
        <v>1200000</v>
      </c>
      <c r="S74" s="53"/>
      <c r="T74" s="53"/>
      <c r="U74" s="53"/>
      <c r="V74" s="53"/>
      <c r="W74" s="53"/>
      <c r="X74" s="53"/>
      <c r="Y74" s="53"/>
      <c r="Z74" s="53"/>
      <c r="AA74" s="53"/>
      <c r="AB74" s="53"/>
      <c r="AC74" s="53"/>
      <c r="AD74" s="53"/>
      <c r="AE74" s="53"/>
      <c r="AF74" s="53"/>
      <c r="AG74" s="53"/>
      <c r="AH74" s="53"/>
      <c r="AI74" s="53"/>
    </row>
    <row r="75" spans="1:35" s="18" customFormat="1" x14ac:dyDescent="0.25">
      <c r="A75" s="89"/>
      <c r="B75" s="84">
        <f t="shared" ref="B75:D77" si="32">B74</f>
        <v>4</v>
      </c>
      <c r="C75" s="84">
        <f t="shared" si="32"/>
        <v>1</v>
      </c>
      <c r="D75" s="84">
        <f t="shared" si="32"/>
        <v>4</v>
      </c>
      <c r="E75" s="150">
        <f>IFERROR(IF(E79=INDEX(E:E,ROW()-16),INDEX(E:E,ROW()-20)+1,1),1)</f>
        <v>4</v>
      </c>
      <c r="F75" s="116"/>
      <c r="G75" s="155" t="s">
        <v>1</v>
      </c>
      <c r="H75" s="175" t="s">
        <v>583</v>
      </c>
      <c r="I75" s="161"/>
      <c r="J75" s="162"/>
      <c r="K75" s="89"/>
      <c r="L75" s="174"/>
      <c r="M75" s="168"/>
      <c r="N75" s="93"/>
      <c r="O75" s="34" t="s">
        <v>17</v>
      </c>
      <c r="P75" s="54">
        <v>44873</v>
      </c>
      <c r="Q75" s="54">
        <v>44837</v>
      </c>
      <c r="R75" s="54">
        <v>44869</v>
      </c>
      <c r="S75" s="54"/>
      <c r="T75" s="54"/>
      <c r="U75" s="54"/>
      <c r="V75" s="54"/>
      <c r="W75" s="54"/>
      <c r="X75" s="54"/>
      <c r="Y75" s="54"/>
      <c r="Z75" s="54"/>
      <c r="AA75" s="54"/>
      <c r="AB75" s="54"/>
      <c r="AC75" s="54"/>
      <c r="AD75" s="54"/>
      <c r="AE75" s="54"/>
      <c r="AF75" s="54"/>
      <c r="AG75" s="54"/>
      <c r="AH75" s="54"/>
      <c r="AI75" s="54"/>
    </row>
    <row r="76" spans="1:35" s="21" customFormat="1" x14ac:dyDescent="0.25">
      <c r="A76" s="98"/>
      <c r="B76" s="84">
        <f t="shared" si="32"/>
        <v>4</v>
      </c>
      <c r="C76" s="84">
        <f t="shared" si="32"/>
        <v>1</v>
      </c>
      <c r="D76" s="84">
        <f t="shared" si="32"/>
        <v>4</v>
      </c>
      <c r="E76" s="151"/>
      <c r="F76" s="117"/>
      <c r="G76" s="156"/>
      <c r="H76" s="163"/>
      <c r="I76" s="163"/>
      <c r="J76" s="164"/>
      <c r="K76" s="85"/>
      <c r="L76" s="169" t="s">
        <v>78</v>
      </c>
      <c r="M76" s="171">
        <v>1</v>
      </c>
      <c r="N76" s="94"/>
      <c r="O76" s="34" t="s">
        <v>12</v>
      </c>
      <c r="P76" s="55" t="s">
        <v>16</v>
      </c>
      <c r="Q76" s="55" t="s">
        <v>16</v>
      </c>
      <c r="R76" s="55" t="s">
        <v>16</v>
      </c>
      <c r="S76" s="55"/>
      <c r="T76" s="55"/>
      <c r="U76" s="55"/>
      <c r="V76" s="55"/>
      <c r="W76" s="55"/>
      <c r="X76" s="55"/>
      <c r="Y76" s="55"/>
      <c r="Z76" s="55"/>
      <c r="AA76" s="55"/>
      <c r="AB76" s="55"/>
      <c r="AC76" s="55"/>
      <c r="AD76" s="55"/>
      <c r="AE76" s="55"/>
      <c r="AF76" s="55"/>
      <c r="AG76" s="55"/>
      <c r="AH76" s="55"/>
      <c r="AI76" s="55"/>
    </row>
    <row r="77" spans="1:35" s="21" customFormat="1" x14ac:dyDescent="0.25">
      <c r="A77" s="98"/>
      <c r="B77" s="84">
        <f t="shared" si="32"/>
        <v>4</v>
      </c>
      <c r="C77" s="84">
        <f t="shared" si="32"/>
        <v>1</v>
      </c>
      <c r="D77" s="84">
        <f t="shared" si="32"/>
        <v>4</v>
      </c>
      <c r="E77" s="152"/>
      <c r="F77" s="117"/>
      <c r="G77" s="157"/>
      <c r="H77" s="165"/>
      <c r="I77" s="165"/>
      <c r="J77" s="166"/>
      <c r="K77" s="85"/>
      <c r="L77" s="170"/>
      <c r="M77" s="172"/>
      <c r="N77" s="94"/>
      <c r="O77" s="34" t="s">
        <v>549</v>
      </c>
      <c r="P77" s="55"/>
      <c r="Q77" s="55"/>
      <c r="R77" s="55"/>
      <c r="S77" s="55"/>
      <c r="T77" s="55"/>
      <c r="U77" s="55"/>
      <c r="V77" s="55"/>
      <c r="W77" s="55"/>
      <c r="X77" s="55"/>
      <c r="Y77" s="55"/>
      <c r="Z77" s="55"/>
      <c r="AA77" s="55"/>
      <c r="AB77" s="55"/>
      <c r="AC77" s="55"/>
      <c r="AD77" s="55"/>
      <c r="AE77" s="55"/>
      <c r="AF77" s="55"/>
      <c r="AG77" s="55"/>
      <c r="AH77" s="55"/>
      <c r="AI77" s="55"/>
    </row>
    <row r="78" spans="1:35" x14ac:dyDescent="0.25">
      <c r="B78" s="84">
        <f>B76</f>
        <v>4</v>
      </c>
      <c r="C78" s="84">
        <f>C76</f>
        <v>1</v>
      </c>
      <c r="D78" s="84">
        <f>D76</f>
        <v>4</v>
      </c>
      <c r="E78" s="57" t="s">
        <v>401</v>
      </c>
      <c r="F78" s="117"/>
      <c r="G78" s="24"/>
      <c r="H78" s="153"/>
      <c r="I78" s="154"/>
      <c r="J78" s="154"/>
      <c r="K78" s="90">
        <f>_xlfn.STDEV.S($P78:$AI78)/AVERAGE($P78:$AI78)</f>
        <v>0.75969598595556198</v>
      </c>
      <c r="L78" s="122" t="s">
        <v>2</v>
      </c>
      <c r="M78" s="139" t="s">
        <v>588</v>
      </c>
      <c r="N78" s="94" t="str">
        <f>IF("A"=J91,1,"")</f>
        <v/>
      </c>
      <c r="O78" s="34" t="s">
        <v>23</v>
      </c>
      <c r="P78" s="36">
        <f t="array" ref="P78">IF(P74="","",IF(OR(P75="",AND(YEAR(P75)=YEAR($O$7),MONTH(MAX('Tabela de Apoio'!$A:$A))&lt;=MONTH(P75))),P74,(INDEX('Tabela de Apoio'!$B:$B,MATCH('FORMAÇÃO DE PREÇO'!$O$7,'Tabela de Apoio'!$A:$A,1))/INDEX('Tabela de Apoio'!$B:$B,MATCH('FORMAÇÃO DE PREÇO'!P75,'Tabela de Apoio'!$A:$A,1)-1))*P74))</f>
        <v>111600</v>
      </c>
      <c r="Q78" s="36">
        <f t="array" ref="Q78">IF(Q74="","",IF(OR(Q75="",AND(YEAR(Q75)=YEAR($O$7),MONTH(MAX('Tabela de Apoio'!$A:$A))&lt;=MONTH(Q75))),Q74,(INDEX('Tabela de Apoio'!$B:$B,MATCH('FORMAÇÃO DE PREÇO'!$O$7,'Tabela de Apoio'!$A:$A,1))/INDEX('Tabela de Apoio'!$B:$B,MATCH('FORMAÇÃO DE PREÇO'!Q75,'Tabela de Apoio'!$A:$A,1)-1))*Q74))</f>
        <v>920625</v>
      </c>
      <c r="R78" s="36">
        <f t="array" ref="R78">IF(R74="","",IF(OR(R75="",AND(YEAR(R75)=YEAR($O$7),MONTH(MAX('Tabela de Apoio'!$A:$A))&lt;=MONTH(R75))),R74,(INDEX('Tabela de Apoio'!$B:$B,MATCH('FORMAÇÃO DE PREÇO'!$O$7,'Tabela de Apoio'!$A:$A,1))/INDEX('Tabela de Apoio'!$B:$B,MATCH('FORMAÇÃO DE PREÇO'!R75,'Tabela de Apoio'!$A:$A,1)-1))*R74))</f>
        <v>1200000</v>
      </c>
      <c r="S78" s="36" t="str">
        <f t="array" ref="S78">IF(S74="","",IF(OR(S75="",AND(YEAR(S75)=YEAR($O$7),MONTH(MAX('Tabela de Apoio'!$A:$A))&lt;=MONTH(S75))),S74,(INDEX('Tabela de Apoio'!$B:$B,MATCH('FORMAÇÃO DE PREÇO'!$O$7,'Tabela de Apoio'!$A:$A,1))/INDEX('Tabela de Apoio'!$B:$B,MATCH('FORMAÇÃO DE PREÇO'!S75,'Tabela de Apoio'!$A:$A,1)-1))*S74))</f>
        <v/>
      </c>
      <c r="T78" s="36" t="str">
        <f t="array" ref="T78">IF(T74="","",IF(OR(T75="",AND(YEAR(T75)=YEAR($O$7),MONTH(MAX('Tabela de Apoio'!$A:$A))&lt;=MONTH(T75))),T74,(INDEX('Tabela de Apoio'!$B:$B,MATCH('FORMAÇÃO DE PREÇO'!$O$7,'Tabela de Apoio'!$A:$A,1))/INDEX('Tabela de Apoio'!$B:$B,MATCH('FORMAÇÃO DE PREÇO'!T75,'Tabela de Apoio'!$A:$A,1)-1))*T74))</f>
        <v/>
      </c>
      <c r="U78" s="36" t="str">
        <f t="array" ref="U78">IF(U74="","",IF(OR(U75="",AND(YEAR(U75)=YEAR($O$7),MONTH(MAX('Tabela de Apoio'!$A:$A))&lt;=MONTH(U75))),U74,(INDEX('Tabela de Apoio'!$B:$B,MATCH('FORMAÇÃO DE PREÇO'!$O$7,'Tabela de Apoio'!$A:$A,1))/INDEX('Tabela de Apoio'!$B:$B,MATCH('FORMAÇÃO DE PREÇO'!U75,'Tabela de Apoio'!$A:$A,1)-1))*U74))</f>
        <v/>
      </c>
      <c r="V78" s="36" t="str">
        <f t="array" ref="V78">IF(V74="","",IF(OR(V75="",AND(YEAR(V75)=YEAR($O$7),MONTH(MAX('Tabela de Apoio'!$A:$A))&lt;=MONTH(V75))),V74,(INDEX('Tabela de Apoio'!$B:$B,MATCH('FORMAÇÃO DE PREÇO'!$O$7,'Tabela de Apoio'!$A:$A,1))/INDEX('Tabela de Apoio'!$B:$B,MATCH('FORMAÇÃO DE PREÇO'!V75,'Tabela de Apoio'!$A:$A,1)-1))*V74))</f>
        <v/>
      </c>
      <c r="W78" s="36" t="str">
        <f t="array" ref="W78">IF(W74="","",IF(OR(W75="",AND(YEAR(W75)=YEAR($O$7),MONTH(MAX('Tabela de Apoio'!$A:$A))&lt;=MONTH(W75))),W74,(INDEX('Tabela de Apoio'!$B:$B,MATCH('FORMAÇÃO DE PREÇO'!$O$7,'Tabela de Apoio'!$A:$A,1))/INDEX('Tabela de Apoio'!$B:$B,MATCH('FORMAÇÃO DE PREÇO'!W75,'Tabela de Apoio'!$A:$A,1)-1))*W74))</f>
        <v/>
      </c>
      <c r="X78" s="36" t="str">
        <f t="array" ref="X78">IF(X74="","",IF(OR(X75="",AND(YEAR(X75)=YEAR($O$7),MONTH(MAX('Tabela de Apoio'!$A:$A))&lt;=MONTH(X75))),X74,(INDEX('Tabela de Apoio'!$B:$B,MATCH('FORMAÇÃO DE PREÇO'!$O$7,'Tabela de Apoio'!$A:$A,1))/INDEX('Tabela de Apoio'!$B:$B,MATCH('FORMAÇÃO DE PREÇO'!X75,'Tabela de Apoio'!$A:$A,1)-1))*X74))</f>
        <v/>
      </c>
      <c r="Y78" s="36" t="str">
        <f t="array" ref="Y78">IF(Y74="","",IF(OR(Y75="",AND(YEAR(Y75)=YEAR($O$7),MONTH(MAX('Tabela de Apoio'!$A:$A))&lt;=MONTH(Y75))),Y74,(INDEX('Tabela de Apoio'!$B:$B,MATCH('FORMAÇÃO DE PREÇO'!$O$7,'Tabela de Apoio'!$A:$A,1))/INDEX('Tabela de Apoio'!$B:$B,MATCH('FORMAÇÃO DE PREÇO'!Y75,'Tabela de Apoio'!$A:$A,1)-1))*Y74))</f>
        <v/>
      </c>
      <c r="Z78" s="36" t="str">
        <f t="array" ref="Z78">IF(Z74="","",IF(OR(Z75="",AND(YEAR(Z75)=YEAR($O$7),MONTH(MAX('Tabela de Apoio'!$A:$A))&lt;=MONTH(Z75))),Z74,(INDEX('Tabela de Apoio'!$B:$B,MATCH('FORMAÇÃO DE PREÇO'!$O$7,'Tabela de Apoio'!$A:$A,1))/INDEX('Tabela de Apoio'!$B:$B,MATCH('FORMAÇÃO DE PREÇO'!Z75,'Tabela de Apoio'!$A:$A,1)-1))*Z74))</f>
        <v/>
      </c>
      <c r="AA78" s="36" t="str">
        <f t="array" ref="AA78">IF(AA74="","",IF(OR(AA75="",AND(YEAR(AA75)=YEAR($O$7),MONTH(MAX('Tabela de Apoio'!$A:$A))&lt;=MONTH(AA75))),AA74,(INDEX('Tabela de Apoio'!$B:$B,MATCH('FORMAÇÃO DE PREÇO'!$O$7,'Tabela de Apoio'!$A:$A,1))/INDEX('Tabela de Apoio'!$B:$B,MATCH('FORMAÇÃO DE PREÇO'!AA75,'Tabela de Apoio'!$A:$A,1)-1))*AA74))</f>
        <v/>
      </c>
      <c r="AB78" s="36" t="str">
        <f t="array" ref="AB78">IF(AB74="","",IF(OR(AB75="",AND(YEAR(AB75)=YEAR($O$7),MONTH(MAX('Tabela de Apoio'!$A:$A))&lt;=MONTH(AB75))),AB74,(INDEX('Tabela de Apoio'!$B:$B,MATCH('FORMAÇÃO DE PREÇO'!$O$7,'Tabela de Apoio'!$A:$A,1))/INDEX('Tabela de Apoio'!$B:$B,MATCH('FORMAÇÃO DE PREÇO'!AB75,'Tabela de Apoio'!$A:$A,1)-1))*AB74))</f>
        <v/>
      </c>
      <c r="AC78" s="36" t="str">
        <f t="array" ref="AC78">IF(AC74="","",IF(OR(AC75="",AND(YEAR(AC75)=YEAR($O$7),MONTH(MAX('Tabela de Apoio'!$A:$A))&lt;=MONTH(AC75))),AC74,(INDEX('Tabela de Apoio'!$B:$B,MATCH('FORMAÇÃO DE PREÇO'!$O$7,'Tabela de Apoio'!$A:$A,1))/INDEX('Tabela de Apoio'!$B:$B,MATCH('FORMAÇÃO DE PREÇO'!AC75,'Tabela de Apoio'!$A:$A,1)-1))*AC74))</f>
        <v/>
      </c>
      <c r="AD78" s="36" t="str">
        <f t="array" ref="AD78">IF(AD74="","",IF(OR(AD75="",AND(YEAR(AD75)=YEAR($O$7),MONTH(MAX('Tabela de Apoio'!$A:$A))&lt;=MONTH(AD75))),AD74,(INDEX('Tabela de Apoio'!$B:$B,MATCH('FORMAÇÃO DE PREÇO'!$O$7,'Tabela de Apoio'!$A:$A,1))/INDEX('Tabela de Apoio'!$B:$B,MATCH('FORMAÇÃO DE PREÇO'!AD75,'Tabela de Apoio'!$A:$A,1)-1))*AD74))</f>
        <v/>
      </c>
      <c r="AE78" s="36" t="str">
        <f t="array" ref="AE78">IF(AE74="","",IF(OR(AE75="",AND(YEAR(AE75)=YEAR($O$7),MONTH(MAX('Tabela de Apoio'!$A:$A))&lt;=MONTH(AE75))),AE74,(INDEX('Tabela de Apoio'!$B:$B,MATCH('FORMAÇÃO DE PREÇO'!$O$7,'Tabela de Apoio'!$A:$A,1))/INDEX('Tabela de Apoio'!$B:$B,MATCH('FORMAÇÃO DE PREÇO'!AE75,'Tabela de Apoio'!$A:$A,1)-1))*AE74))</f>
        <v/>
      </c>
      <c r="AF78" s="36" t="str">
        <f t="array" ref="AF78">IF(AF74="","",IF(OR(AF75="",AND(YEAR(AF75)=YEAR($O$7),MONTH(MAX('Tabela de Apoio'!$A:$A))&lt;=MONTH(AF75))),AF74,(INDEX('Tabela de Apoio'!$B:$B,MATCH('FORMAÇÃO DE PREÇO'!$O$7,'Tabela de Apoio'!$A:$A,1))/INDEX('Tabela de Apoio'!$B:$B,MATCH('FORMAÇÃO DE PREÇO'!AF75,'Tabela de Apoio'!$A:$A,1)-1))*AF74))</f>
        <v/>
      </c>
      <c r="AG78" s="36" t="str">
        <f t="array" ref="AG78">IF(AG74="","",IF(OR(AG75="",AND(YEAR(AG75)=YEAR($O$7),MONTH(MAX('Tabela de Apoio'!$A:$A))&lt;=MONTH(AG75))),AG74,(INDEX('Tabela de Apoio'!$B:$B,MATCH('FORMAÇÃO DE PREÇO'!$O$7,'Tabela de Apoio'!$A:$A,1))/INDEX('Tabela de Apoio'!$B:$B,MATCH('FORMAÇÃO DE PREÇO'!AG75,'Tabela de Apoio'!$A:$A,1)-1))*AG74))</f>
        <v/>
      </c>
      <c r="AH78" s="36" t="str">
        <f t="array" ref="AH78">IF(AH74="","",IF(OR(AH75="",AND(YEAR(AH75)=YEAR($O$7),MONTH(MAX('Tabela de Apoio'!$A:$A))&lt;=MONTH(AH75))),AH74,(INDEX('Tabela de Apoio'!$B:$B,MATCH('FORMAÇÃO DE PREÇO'!$O$7,'Tabela de Apoio'!$A:$A,1))/INDEX('Tabela de Apoio'!$B:$B,MATCH('FORMAÇÃO DE PREÇO'!AH75,'Tabela de Apoio'!$A:$A,1)-1))*AH74))</f>
        <v/>
      </c>
      <c r="AI78" s="36" t="str">
        <f t="array" ref="AI78">IF(AI74="","",IF(OR(AI75="",AND(YEAR(AI75)=YEAR($O$7),MONTH(MAX('Tabela de Apoio'!$A:$A))&lt;=MONTH(AI75))),AI74,(INDEX('Tabela de Apoio'!$B:$B,MATCH('FORMAÇÃO DE PREÇO'!$O$7,'Tabela de Apoio'!$A:$A,1))/INDEX('Tabela de Apoio'!$B:$B,MATCH('FORMAÇÃO DE PREÇO'!AI75,'Tabela de Apoio'!$A:$A,1)-1))*AI74))</f>
        <v/>
      </c>
    </row>
    <row r="79" spans="1:35" x14ac:dyDescent="0.25">
      <c r="B79" s="84">
        <f>B78</f>
        <v>4</v>
      </c>
      <c r="C79" s="84">
        <f>C78</f>
        <v>1</v>
      </c>
      <c r="D79" s="84">
        <f>D78</f>
        <v>4</v>
      </c>
      <c r="E79" s="158">
        <f>MAX(INDEX('BASE FORMAÇÃO'!A:A,B74+1),1)</f>
        <v>1</v>
      </c>
      <c r="F79" s="117"/>
      <c r="G79" s="118" t="s">
        <v>363</v>
      </c>
      <c r="H79" s="159"/>
      <c r="I79" s="159"/>
      <c r="J79" s="160"/>
      <c r="K79" s="85">
        <f>_xlfn.STDEV.S($P79:$AI79)/AVERAGE($P79:$AI79)</f>
        <v>0.75969598595556198</v>
      </c>
      <c r="L79" s="37" t="s">
        <v>362</v>
      </c>
      <c r="M79" s="38">
        <f>IFERROR(INDEX(K78:K92,MATCH(1,N78:N92)),"")</f>
        <v>0.75969598595556198</v>
      </c>
      <c r="N79" s="94">
        <f>IF("B"=J91,1,"")</f>
        <v>1</v>
      </c>
      <c r="O79" s="34" t="s">
        <v>55</v>
      </c>
      <c r="P79" s="36">
        <f t="shared" ref="P79:AE79" si="33">IFERROR(IF(P78="","",IF(OR(P78&gt;(_xlfn.QUARTILE.EXC($P78:$AI78,3)+(_xlfn.QUARTILE.EXC($P78:$AI78,3)-_xlfn.QUARTILE.EXC($P78:$AI78,1))),P78&lt;(_xlfn.QUARTILE.EXC($P78:$AI78,1)-(_xlfn.QUARTILE.EXC($P78:$AI78,3)-_xlfn.QUARTILE.EXC($P78:$AI78,1)))),"DESCARTADO",P78)),"")</f>
        <v>111600</v>
      </c>
      <c r="Q79" s="36">
        <f t="shared" si="33"/>
        <v>920625</v>
      </c>
      <c r="R79" s="36">
        <f t="shared" si="33"/>
        <v>1200000</v>
      </c>
      <c r="S79" s="36" t="str">
        <f t="shared" si="33"/>
        <v/>
      </c>
      <c r="T79" s="36" t="str">
        <f t="shared" si="33"/>
        <v/>
      </c>
      <c r="U79" s="36" t="str">
        <f t="shared" si="33"/>
        <v/>
      </c>
      <c r="V79" s="36" t="str">
        <f t="shared" si="33"/>
        <v/>
      </c>
      <c r="W79" s="36" t="str">
        <f t="shared" si="33"/>
        <v/>
      </c>
      <c r="X79" s="36" t="str">
        <f t="shared" si="33"/>
        <v/>
      </c>
      <c r="Y79" s="36" t="str">
        <f t="shared" si="33"/>
        <v/>
      </c>
      <c r="Z79" s="36" t="str">
        <f t="shared" si="33"/>
        <v/>
      </c>
      <c r="AA79" s="36" t="str">
        <f t="shared" si="33"/>
        <v/>
      </c>
      <c r="AB79" s="36" t="str">
        <f t="shared" si="33"/>
        <v/>
      </c>
      <c r="AC79" s="36" t="str">
        <f t="shared" si="33"/>
        <v/>
      </c>
      <c r="AD79" s="36" t="str">
        <f t="shared" si="33"/>
        <v/>
      </c>
      <c r="AE79" s="36" t="str">
        <f t="shared" si="33"/>
        <v/>
      </c>
      <c r="AF79" s="36" t="str">
        <f>IFERROR(IF(AF78="","",IF(OR(AF78&gt;(_xlfn.QUARTILE.EXC($P78:$AI78,3)+(_xlfn.QUARTILE.EXC($P78:$AI78,3)-_xlfn.QUARTILE.EXC($P78:$AI78,1))),AF78&lt;(_xlfn.QUARTILE.EXC($P78:$AI78,1)-(_xlfn.QUARTILE.EXC($P78:$AI78,3)-_xlfn.QUARTILE.EXC($P78:$AI78,1)))),"DESCARTADO",AF78)),"")</f>
        <v/>
      </c>
      <c r="AG79" s="36" t="str">
        <f>IFERROR(IF(AG78="","",IF(OR(AG78&gt;(_xlfn.QUARTILE.EXC($P78:$AI78,3)+(_xlfn.QUARTILE.EXC($P78:$AI78,3)-_xlfn.QUARTILE.EXC($P78:$AI78,1))),AG78&lt;(_xlfn.QUARTILE.EXC($P78:$AI78,1)-(_xlfn.QUARTILE.EXC($P78:$AI78,3)-_xlfn.QUARTILE.EXC($P78:$AI78,1)))),"DESCARTADO",AG78)),"")</f>
        <v/>
      </c>
      <c r="AH79" s="36" t="str">
        <f>IFERROR(IF(AH78="","",IF(OR(AH78&gt;(_xlfn.QUARTILE.EXC($P78:$AI78,3)+(_xlfn.QUARTILE.EXC($P78:$AI78,3)-_xlfn.QUARTILE.EXC($P78:$AI78,1))),AH78&lt;(_xlfn.QUARTILE.EXC($P78:$AI78,1)-(_xlfn.QUARTILE.EXC($P78:$AI78,3)-_xlfn.QUARTILE.EXC($P78:$AI78,1)))),"DESCARTADO",AH78)),"")</f>
        <v/>
      </c>
      <c r="AI79" s="36" t="str">
        <f>IFERROR(IF(AI78="","",IF(OR(AI78&gt;(_xlfn.QUARTILE.EXC($P78:$AI78,3)+(_xlfn.QUARTILE.EXC($P78:$AI78,3)-_xlfn.QUARTILE.EXC($P78:$AI78,1))),AI78&lt;(_xlfn.QUARTILE.EXC($P78:$AI78,1)-(_xlfn.QUARTILE.EXC($P78:$AI78,3)-_xlfn.QUARTILE.EXC($P78:$AI78,1)))),"DESCARTADO",AI78)),"")</f>
        <v/>
      </c>
    </row>
    <row r="80" spans="1:35" hidden="1" x14ac:dyDescent="0.25">
      <c r="B80" s="84">
        <f t="shared" ref="B80:D92" si="34">B79</f>
        <v>4</v>
      </c>
      <c r="C80" s="84">
        <f t="shared" si="34"/>
        <v>1</v>
      </c>
      <c r="D80" s="84">
        <f t="shared" si="34"/>
        <v>4</v>
      </c>
      <c r="E80" s="158"/>
      <c r="F80" s="97"/>
      <c r="G80" s="119"/>
      <c r="K80" s="90"/>
      <c r="N80" s="94"/>
      <c r="O80" s="34" t="s">
        <v>57</v>
      </c>
      <c r="P80" s="39" t="str">
        <f>IF(IFERROR(VLOOKUP(P76,'Tabela de Apoio'!$D:$E,2,FALSE),1)=1,"",P79)</f>
        <v/>
      </c>
      <c r="Q80" s="39" t="str">
        <f>IF(IFERROR(VLOOKUP(Q76,'Tabela de Apoio'!$D:$E,2,FALSE),1)=1,"",Q79)</f>
        <v/>
      </c>
      <c r="R80" s="39" t="str">
        <f>IF(IFERROR(VLOOKUP(R76,'Tabela de Apoio'!$D:$E,2,FALSE),1)=1,"",R79)</f>
        <v/>
      </c>
      <c r="S80" s="39" t="str">
        <f>IF(IFERROR(VLOOKUP(S76,'Tabela de Apoio'!$D:$E,2,FALSE),1)=1,"",S79)</f>
        <v/>
      </c>
      <c r="T80" s="39" t="str">
        <f>IF(IFERROR(VLOOKUP(T76,'Tabela de Apoio'!$D:$E,2,FALSE),1)=1,"",T79)</f>
        <v/>
      </c>
      <c r="U80" s="39" t="str">
        <f>IF(IFERROR(VLOOKUP(U76,'Tabela de Apoio'!$D:$E,2,FALSE),1)=1,"",U79)</f>
        <v/>
      </c>
      <c r="V80" s="39" t="str">
        <f>IF(IFERROR(VLOOKUP(V76,'Tabela de Apoio'!$D:$E,2,FALSE),1)=1,"",V79)</f>
        <v/>
      </c>
      <c r="W80" s="39" t="str">
        <f>IF(IFERROR(VLOOKUP(W76,'Tabela de Apoio'!$D:$E,2,FALSE),1)=1,"",W79)</f>
        <v/>
      </c>
      <c r="X80" s="39" t="str">
        <f>IF(IFERROR(VLOOKUP(X76,'Tabela de Apoio'!$D:$E,2,FALSE),1)=1,"",X79)</f>
        <v/>
      </c>
      <c r="Y80" s="39" t="str">
        <f>IF(IFERROR(VLOOKUP(Y76,'Tabela de Apoio'!$D:$E,2,FALSE),1)=1,"",Y79)</f>
        <v/>
      </c>
      <c r="Z80" s="39" t="str">
        <f>IF(IFERROR(VLOOKUP(Z76,'Tabela de Apoio'!$D:$E,2,FALSE),1)=1,"",Z79)</f>
        <v/>
      </c>
      <c r="AA80" s="39" t="str">
        <f>IF(IFERROR(VLOOKUP(AA76,'Tabela de Apoio'!$D:$E,2,FALSE),1)=1,"",AA79)</f>
        <v/>
      </c>
      <c r="AB80" s="39" t="str">
        <f>IF(IFERROR(VLOOKUP(AB76,'Tabela de Apoio'!$D:$E,2,FALSE),1)=1,"",AB79)</f>
        <v/>
      </c>
      <c r="AC80" s="39" t="str">
        <f>IF(IFERROR(VLOOKUP(AC76,'Tabela de Apoio'!$D:$E,2,FALSE),1)=1,"",AC79)</f>
        <v/>
      </c>
      <c r="AD80" s="39" t="str">
        <f>IF(IFERROR(VLOOKUP(AD76,'Tabela de Apoio'!$D:$E,2,FALSE),1)=1,"",AD79)</f>
        <v/>
      </c>
      <c r="AE80" s="39" t="str">
        <f>IF(IFERROR(VLOOKUP(AE76,'Tabela de Apoio'!$D:$E,2,FALSE),1)=1,"",AE79)</f>
        <v/>
      </c>
      <c r="AF80" s="39" t="str">
        <f>IF(IFERROR(VLOOKUP(AF76,'Tabela de Apoio'!$D:$E,2,FALSE),1)=1,"",AF79)</f>
        <v/>
      </c>
      <c r="AG80" s="39" t="str">
        <f>IF(IFERROR(VLOOKUP(AG76,'Tabela de Apoio'!$D:$E,2,FALSE),1)=1,"",AG79)</f>
        <v/>
      </c>
      <c r="AH80" s="39" t="str">
        <f>IF(IFERROR(VLOOKUP(AH76,'Tabela de Apoio'!$D:$E,2,FALSE),1)=1,"",AH79)</f>
        <v/>
      </c>
      <c r="AI80" s="39" t="str">
        <f>IF(IFERROR(VLOOKUP(AI76,'Tabela de Apoio'!$D:$E,2,FALSE),1)=1,"",AI79)</f>
        <v/>
      </c>
    </row>
    <row r="81" spans="1:35" hidden="1" x14ac:dyDescent="0.25">
      <c r="B81" s="84">
        <f t="shared" ref="B81:B92" si="35">B80</f>
        <v>4</v>
      </c>
      <c r="C81" s="84">
        <f t="shared" si="34"/>
        <v>1</v>
      </c>
      <c r="D81" s="84">
        <f t="shared" si="34"/>
        <v>4</v>
      </c>
      <c r="E81" s="158"/>
      <c r="F81" s="97"/>
      <c r="G81" s="120"/>
      <c r="H81" s="18"/>
      <c r="I81" s="18"/>
      <c r="J81" s="6" t="str">
        <f>IFERROR(IF(M84="",IF(_xlfn.STDEV.S($P79:$AI80)/AVERAGE($P79:$AI80)&lt;25%,J85,J86),J84),J82)</f>
        <v>B</v>
      </c>
      <c r="K81" s="89"/>
      <c r="L81" s="40" t="s">
        <v>75</v>
      </c>
      <c r="M81" s="41">
        <f>IFERROR(IF(AND(P76="Fornecedor",COUNTA(P74:AI74)=COUNTIF(P76:AI76,"Fornecedor")),M89,IF(M84="",IF(_xlfn.STDEV.S($P79:$AI80)/AVERAGE($P79:$AI80)&lt;25%,M85,M86),M84)),M82)</f>
        <v>111600</v>
      </c>
      <c r="N81" s="94"/>
      <c r="O81" s="34" t="s">
        <v>65</v>
      </c>
      <c r="P81" s="39" t="str">
        <f>IF(IFERROR(VLOOKUP(P76,'Tabela de Apoio'!$D:$E,2,FALSE),1)=1,"",P82)</f>
        <v/>
      </c>
      <c r="Q81" s="39" t="str">
        <f>IF(IFERROR(VLOOKUP(Q76,'Tabela de Apoio'!$D:$E,2,FALSE),1)=1,"",Q82)</f>
        <v/>
      </c>
      <c r="R81" s="39" t="str">
        <f>IF(IFERROR(VLOOKUP(R76,'Tabela de Apoio'!$D:$E,2,FALSE),1)=1,"",R82)</f>
        <v/>
      </c>
      <c r="S81" s="39" t="str">
        <f>IF(IFERROR(VLOOKUP(S76,'Tabela de Apoio'!$D:$E,2,FALSE),1)=1,"",S82)</f>
        <v/>
      </c>
      <c r="T81" s="39" t="str">
        <f>IF(IFERROR(VLOOKUP(T76,'Tabela de Apoio'!$D:$E,2,FALSE),1)=1,"",T82)</f>
        <v/>
      </c>
      <c r="U81" s="39" t="str">
        <f>IF(IFERROR(VLOOKUP(U76,'Tabela de Apoio'!$D:$E,2,FALSE),1)=1,"",U82)</f>
        <v/>
      </c>
      <c r="V81" s="39" t="str">
        <f>IF(IFERROR(VLOOKUP(V76,'Tabela de Apoio'!$D:$E,2,FALSE),1)=1,"",V82)</f>
        <v/>
      </c>
      <c r="W81" s="39" t="str">
        <f>IF(IFERROR(VLOOKUP(W76,'Tabela de Apoio'!$D:$E,2,FALSE),1)=1,"",W82)</f>
        <v/>
      </c>
      <c r="X81" s="39" t="str">
        <f>IF(IFERROR(VLOOKUP(X76,'Tabela de Apoio'!$D:$E,2,FALSE),1)=1,"",X82)</f>
        <v/>
      </c>
      <c r="Y81" s="39" t="str">
        <f>IF(IFERROR(VLOOKUP(Y76,'Tabela de Apoio'!$D:$E,2,FALSE),1)=1,"",Y82)</f>
        <v/>
      </c>
      <c r="Z81" s="39" t="str">
        <f>IF(IFERROR(VLOOKUP(Z76,'Tabela de Apoio'!$D:$E,2,FALSE),1)=1,"",Z82)</f>
        <v/>
      </c>
      <c r="AA81" s="39" t="str">
        <f>IF(IFERROR(VLOOKUP(AA76,'Tabela de Apoio'!$D:$E,2,FALSE),1)=1,"",AA82)</f>
        <v/>
      </c>
      <c r="AB81" s="39" t="str">
        <f>IF(IFERROR(VLOOKUP(AB76,'Tabela de Apoio'!$D:$E,2,FALSE),1)=1,"",AB82)</f>
        <v/>
      </c>
      <c r="AC81" s="39" t="str">
        <f>IF(IFERROR(VLOOKUP(AC76,'Tabela de Apoio'!$D:$E,2,FALSE),1)=1,"",AC82)</f>
        <v/>
      </c>
      <c r="AD81" s="39" t="str">
        <f>IF(IFERROR(VLOOKUP(AD76,'Tabela de Apoio'!$D:$E,2,FALSE),1)=1,"",AD82)</f>
        <v/>
      </c>
      <c r="AE81" s="39" t="str">
        <f>IF(IFERROR(VLOOKUP(AE76,'Tabela de Apoio'!$D:$E,2,FALSE),1)=1,"",AE82)</f>
        <v/>
      </c>
      <c r="AF81" s="39" t="str">
        <f>IF(IFERROR(VLOOKUP(AF76,'Tabela de Apoio'!$D:$E,2,FALSE),1)=1,"",AF82)</f>
        <v/>
      </c>
      <c r="AG81" s="39" t="str">
        <f>IF(IFERROR(VLOOKUP(AG76,'Tabela de Apoio'!$D:$E,2,FALSE),1)=1,"",AG82)</f>
        <v/>
      </c>
      <c r="AH81" s="39" t="str">
        <f>IF(IFERROR(VLOOKUP(AH76,'Tabela de Apoio'!$D:$E,2,FALSE),1)=1,"",AH82)</f>
        <v/>
      </c>
      <c r="AI81" s="39" t="str">
        <f>IF(IFERROR(VLOOKUP(AI76,'Tabela de Apoio'!$D:$E,2,FALSE),1)=1,"",AI82)</f>
        <v/>
      </c>
    </row>
    <row r="82" spans="1:35" hidden="1" x14ac:dyDescent="0.25">
      <c r="B82" s="84">
        <f t="shared" si="35"/>
        <v>4</v>
      </c>
      <c r="C82" s="84">
        <f t="shared" si="34"/>
        <v>1</v>
      </c>
      <c r="D82" s="84">
        <f t="shared" si="34"/>
        <v>4</v>
      </c>
      <c r="E82" s="158"/>
      <c r="F82" s="97"/>
      <c r="G82" s="120"/>
      <c r="H82" s="18"/>
      <c r="I82" s="18"/>
      <c r="J82" s="56" t="s">
        <v>366</v>
      </c>
      <c r="K82" s="89"/>
      <c r="L82" s="40" t="s">
        <v>21</v>
      </c>
      <c r="M82" s="41">
        <f>IFERROR(AVERAGE($P78:$AI78),"")</f>
        <v>744075</v>
      </c>
      <c r="N82" s="94"/>
      <c r="O82" s="34" t="s">
        <v>66</v>
      </c>
      <c r="P82" s="39" t="str">
        <f t="shared" ref="P82:AI82" si="36">IF(P79="","",IF((_xlfn.STDEV.S($P79:$AI80)/AVERAGE($P79:$AI80))&lt;25%,P79,IF(OR(P79&gt;(AVERAGE($P79:$AI80)+_xlfn.STDEV.S($P79:$AI80)),P79&lt;(AVERAGE($P79:$AI80)-_xlfn.STDEV.S($P79:$AI80))),"DESCARTADO",P79)))</f>
        <v>DESCARTADO</v>
      </c>
      <c r="Q82" s="39">
        <f t="shared" si="36"/>
        <v>920625</v>
      </c>
      <c r="R82" s="39">
        <f t="shared" si="36"/>
        <v>1200000</v>
      </c>
      <c r="S82" s="39" t="str">
        <f t="shared" si="36"/>
        <v/>
      </c>
      <c r="T82" s="39" t="str">
        <f t="shared" si="36"/>
        <v/>
      </c>
      <c r="U82" s="39" t="str">
        <f t="shared" si="36"/>
        <v/>
      </c>
      <c r="V82" s="39" t="str">
        <f t="shared" si="36"/>
        <v/>
      </c>
      <c r="W82" s="39" t="str">
        <f t="shared" si="36"/>
        <v/>
      </c>
      <c r="X82" s="39" t="str">
        <f t="shared" si="36"/>
        <v/>
      </c>
      <c r="Y82" s="39" t="str">
        <f t="shared" si="36"/>
        <v/>
      </c>
      <c r="Z82" s="39" t="str">
        <f t="shared" si="36"/>
        <v/>
      </c>
      <c r="AA82" s="39" t="str">
        <f t="shared" si="36"/>
        <v/>
      </c>
      <c r="AB82" s="39" t="str">
        <f t="shared" si="36"/>
        <v/>
      </c>
      <c r="AC82" s="39" t="str">
        <f t="shared" si="36"/>
        <v/>
      </c>
      <c r="AD82" s="39" t="str">
        <f t="shared" si="36"/>
        <v/>
      </c>
      <c r="AE82" s="39" t="str">
        <f t="shared" si="36"/>
        <v/>
      </c>
      <c r="AF82" s="39" t="str">
        <f t="shared" si="36"/>
        <v/>
      </c>
      <c r="AG82" s="39" t="str">
        <f t="shared" si="36"/>
        <v/>
      </c>
      <c r="AH82" s="39" t="str">
        <f t="shared" si="36"/>
        <v/>
      </c>
      <c r="AI82" s="39" t="str">
        <f t="shared" si="36"/>
        <v/>
      </c>
    </row>
    <row r="83" spans="1:35" hidden="1" x14ac:dyDescent="0.25">
      <c r="B83" s="84">
        <f t="shared" si="35"/>
        <v>4</v>
      </c>
      <c r="C83" s="84">
        <f t="shared" si="34"/>
        <v>1</v>
      </c>
      <c r="D83" s="84">
        <f t="shared" si="34"/>
        <v>4</v>
      </c>
      <c r="E83" s="158"/>
      <c r="F83" s="97"/>
      <c r="G83" s="119"/>
      <c r="J83" s="56" t="s">
        <v>366</v>
      </c>
      <c r="L83" s="40" t="s">
        <v>335</v>
      </c>
      <c r="M83" s="41">
        <f>IFERROR(MEDIAN($P78:$AI78),"")</f>
        <v>920625</v>
      </c>
      <c r="N83" s="94"/>
      <c r="O83" s="34" t="s">
        <v>67</v>
      </c>
      <c r="P83" s="39" t="str">
        <f>IF(IFERROR(VLOOKUP(P76,'Tabela de Apoio'!$D:$E,2,FALSE),1)=1,"",P84)</f>
        <v/>
      </c>
      <c r="Q83" s="39" t="str">
        <f>IF(IFERROR(VLOOKUP(Q76,'Tabela de Apoio'!$D:$E,2,FALSE),1)=1,"",Q84)</f>
        <v/>
      </c>
      <c r="R83" s="39" t="str">
        <f>IF(IFERROR(VLOOKUP(R76,'Tabela de Apoio'!$D:$E,2,FALSE),1)=1,"",R84)</f>
        <v/>
      </c>
      <c r="S83" s="39" t="str">
        <f>IF(IFERROR(VLOOKUP(S76,'Tabela de Apoio'!$D:$E,2,FALSE),1)=1,"",S84)</f>
        <v/>
      </c>
      <c r="T83" s="39" t="str">
        <f>IF(IFERROR(VLOOKUP(T76,'Tabela de Apoio'!$D:$E,2,FALSE),1)=1,"",T84)</f>
        <v/>
      </c>
      <c r="U83" s="39" t="str">
        <f>IF(IFERROR(VLOOKUP(U76,'Tabela de Apoio'!$D:$E,2,FALSE),1)=1,"",U84)</f>
        <v/>
      </c>
      <c r="V83" s="39" t="str">
        <f>IF(IFERROR(VLOOKUP(V76,'Tabela de Apoio'!$D:$E,2,FALSE),1)=1,"",V84)</f>
        <v/>
      </c>
      <c r="W83" s="39" t="str">
        <f>IF(IFERROR(VLOOKUP(W76,'Tabela de Apoio'!$D:$E,2,FALSE),1)=1,"",W84)</f>
        <v/>
      </c>
      <c r="X83" s="39" t="str">
        <f>IF(IFERROR(VLOOKUP(X76,'Tabela de Apoio'!$D:$E,2,FALSE),1)=1,"",X84)</f>
        <v/>
      </c>
      <c r="Y83" s="39" t="str">
        <f>IF(IFERROR(VLOOKUP(Y76,'Tabela de Apoio'!$D:$E,2,FALSE),1)=1,"",Y84)</f>
        <v/>
      </c>
      <c r="Z83" s="39" t="str">
        <f>IF(IFERROR(VLOOKUP(Z76,'Tabela de Apoio'!$D:$E,2,FALSE),1)=1,"",Z84)</f>
        <v/>
      </c>
      <c r="AA83" s="39" t="str">
        <f>IF(IFERROR(VLOOKUP(AA76,'Tabela de Apoio'!$D:$E,2,FALSE),1)=1,"",AA84)</f>
        <v/>
      </c>
      <c r="AB83" s="39" t="str">
        <f>IF(IFERROR(VLOOKUP(AB76,'Tabela de Apoio'!$D:$E,2,FALSE),1)=1,"",AB84)</f>
        <v/>
      </c>
      <c r="AC83" s="39" t="str">
        <f>IF(IFERROR(VLOOKUP(AC76,'Tabela de Apoio'!$D:$E,2,FALSE),1)=1,"",AC84)</f>
        <v/>
      </c>
      <c r="AD83" s="39" t="str">
        <f>IF(IFERROR(VLOOKUP(AD76,'Tabela de Apoio'!$D:$E,2,FALSE),1)=1,"",AD84)</f>
        <v/>
      </c>
      <c r="AE83" s="39" t="str">
        <f>IF(IFERROR(VLOOKUP(AE76,'Tabela de Apoio'!$D:$E,2,FALSE),1)=1,"",AE84)</f>
        <v/>
      </c>
      <c r="AF83" s="39" t="str">
        <f>IF(IFERROR(VLOOKUP(AF76,'Tabela de Apoio'!$D:$E,2,FALSE),1)=1,"",AF84)</f>
        <v/>
      </c>
      <c r="AG83" s="39" t="str">
        <f>IF(IFERROR(VLOOKUP(AG76,'Tabela de Apoio'!$D:$E,2,FALSE),1)=1,"",AG84)</f>
        <v/>
      </c>
      <c r="AH83" s="39" t="str">
        <f>IF(IFERROR(VLOOKUP(AH76,'Tabela de Apoio'!$D:$E,2,FALSE),1)=1,"",AH84)</f>
        <v/>
      </c>
      <c r="AI83" s="39" t="str">
        <f>IF(IFERROR(VLOOKUP(AI76,'Tabela de Apoio'!$D:$E,2,FALSE),1)=1,"",AI84)</f>
        <v/>
      </c>
    </row>
    <row r="84" spans="1:35" hidden="1" x14ac:dyDescent="0.25">
      <c r="B84" s="84">
        <f t="shared" si="35"/>
        <v>4</v>
      </c>
      <c r="C84" s="84">
        <f t="shared" si="34"/>
        <v>1</v>
      </c>
      <c r="D84" s="84">
        <f t="shared" si="34"/>
        <v>4</v>
      </c>
      <c r="E84" s="158"/>
      <c r="F84" s="97"/>
      <c r="G84" s="119"/>
      <c r="H84" s="18"/>
      <c r="I84" s="18"/>
      <c r="J84" s="56" t="s">
        <v>368</v>
      </c>
      <c r="K84" s="89"/>
      <c r="L84" s="40" t="s">
        <v>69</v>
      </c>
      <c r="M84" s="41" t="str">
        <f>IF(AND(COUNT($P92:$AI92)&gt;2,(_xlfn.STDEV.S($P91:$AI92)/AVERAGE($P91:$AI92))&lt;=25%),AVERAGE($P91:$AI92),"")</f>
        <v/>
      </c>
      <c r="N84" s="94"/>
      <c r="O84" s="34" t="s">
        <v>68</v>
      </c>
      <c r="P84" s="39" t="str">
        <f t="shared" ref="P84:AI84" si="37">IF(P82="","",IF((_xlfn.STDEV.S($P81:$AI82)/AVERAGE($P81:$AI82))&lt;25%,P82,IF(OR(P82&gt;(AVERAGE($P81:$AI82)+_xlfn.STDEV.S($P81:$AI82)),P82&lt;(AVERAGE($P81:$AI82)-_xlfn.STDEV.S($P81:$AI82))),"DESCARTADO",P82)))</f>
        <v>DESCARTADO</v>
      </c>
      <c r="Q84" s="39">
        <f t="shared" si="37"/>
        <v>920625</v>
      </c>
      <c r="R84" s="39">
        <f t="shared" si="37"/>
        <v>1200000</v>
      </c>
      <c r="S84" s="39" t="str">
        <f t="shared" si="37"/>
        <v/>
      </c>
      <c r="T84" s="39" t="str">
        <f t="shared" si="37"/>
        <v/>
      </c>
      <c r="U84" s="39" t="str">
        <f t="shared" si="37"/>
        <v/>
      </c>
      <c r="V84" s="39" t="str">
        <f t="shared" si="37"/>
        <v/>
      </c>
      <c r="W84" s="39" t="str">
        <f t="shared" si="37"/>
        <v/>
      </c>
      <c r="X84" s="39" t="str">
        <f t="shared" si="37"/>
        <v/>
      </c>
      <c r="Y84" s="39" t="str">
        <f t="shared" si="37"/>
        <v/>
      </c>
      <c r="Z84" s="39" t="str">
        <f t="shared" si="37"/>
        <v/>
      </c>
      <c r="AA84" s="39" t="str">
        <f t="shared" si="37"/>
        <v/>
      </c>
      <c r="AB84" s="39" t="str">
        <f t="shared" si="37"/>
        <v/>
      </c>
      <c r="AC84" s="39" t="str">
        <f t="shared" si="37"/>
        <v/>
      </c>
      <c r="AD84" s="39" t="str">
        <f t="shared" si="37"/>
        <v/>
      </c>
      <c r="AE84" s="39" t="str">
        <f t="shared" si="37"/>
        <v/>
      </c>
      <c r="AF84" s="39" t="str">
        <f t="shared" si="37"/>
        <v/>
      </c>
      <c r="AG84" s="39" t="str">
        <f t="shared" si="37"/>
        <v/>
      </c>
      <c r="AH84" s="39" t="str">
        <f t="shared" si="37"/>
        <v/>
      </c>
      <c r="AI84" s="39" t="str">
        <f t="shared" si="37"/>
        <v/>
      </c>
    </row>
    <row r="85" spans="1:35" hidden="1" x14ac:dyDescent="0.25">
      <c r="B85" s="84">
        <f t="shared" si="35"/>
        <v>4</v>
      </c>
      <c r="C85" s="84">
        <f t="shared" si="34"/>
        <v>1</v>
      </c>
      <c r="D85" s="84">
        <f t="shared" si="34"/>
        <v>4</v>
      </c>
      <c r="E85" s="158"/>
      <c r="F85" s="97"/>
      <c r="G85" s="121"/>
      <c r="H85"/>
      <c r="I85" s="18"/>
      <c r="J85" s="56" t="s">
        <v>367</v>
      </c>
      <c r="K85" s="89"/>
      <c r="L85" s="40" t="s">
        <v>74</v>
      </c>
      <c r="M85" s="41">
        <f>AVERAGE($P79:$AI80)</f>
        <v>744075</v>
      </c>
      <c r="N85" s="94"/>
      <c r="O85" s="34" t="s">
        <v>371</v>
      </c>
      <c r="P85" s="39" t="str">
        <f>IF(IFERROR(VLOOKUP(P76,'Tabela de Apoio'!$D:$E,2,FALSE),1)=1,"",P86)</f>
        <v/>
      </c>
      <c r="Q85" s="39" t="str">
        <f>IF(IFERROR(VLOOKUP(Q76,'Tabela de Apoio'!$D:$E,2,FALSE),1)=1,"",Q86)</f>
        <v/>
      </c>
      <c r="R85" s="39" t="str">
        <f>IF(IFERROR(VLOOKUP(R76,'Tabela de Apoio'!$D:$E,2,FALSE),1)=1,"",R86)</f>
        <v/>
      </c>
      <c r="S85" s="39" t="str">
        <f>IF(IFERROR(VLOOKUP(S76,'Tabela de Apoio'!$D:$E,2,FALSE),1)=1,"",S86)</f>
        <v/>
      </c>
      <c r="T85" s="39" t="str">
        <f>IF(IFERROR(VLOOKUP(T76,'Tabela de Apoio'!$D:$E,2,FALSE),1)=1,"",T86)</f>
        <v/>
      </c>
      <c r="U85" s="39" t="str">
        <f>IF(IFERROR(VLOOKUP(U76,'Tabela de Apoio'!$D:$E,2,FALSE),1)=1,"",U86)</f>
        <v/>
      </c>
      <c r="V85" s="39" t="str">
        <f>IF(IFERROR(VLOOKUP(V76,'Tabela de Apoio'!$D:$E,2,FALSE),1)=1,"",V86)</f>
        <v/>
      </c>
      <c r="W85" s="39" t="str">
        <f>IF(IFERROR(VLOOKUP(W76,'Tabela de Apoio'!$D:$E,2,FALSE),1)=1,"",W86)</f>
        <v/>
      </c>
      <c r="X85" s="39" t="str">
        <f>IF(IFERROR(VLOOKUP(X76,'Tabela de Apoio'!$D:$E,2,FALSE),1)=1,"",X86)</f>
        <v/>
      </c>
      <c r="Y85" s="39" t="str">
        <f>IF(IFERROR(VLOOKUP(Y76,'Tabela de Apoio'!$D:$E,2,FALSE),1)=1,"",Y86)</f>
        <v/>
      </c>
      <c r="Z85" s="39" t="str">
        <f>IF(IFERROR(VLOOKUP(Z76,'Tabela de Apoio'!$D:$E,2,FALSE),1)=1,"",Z86)</f>
        <v/>
      </c>
      <c r="AA85" s="39" t="str">
        <f>IF(IFERROR(VLOOKUP(AA76,'Tabela de Apoio'!$D:$E,2,FALSE),1)=1,"",AA86)</f>
        <v/>
      </c>
      <c r="AB85" s="39" t="str">
        <f>IF(IFERROR(VLOOKUP(AB76,'Tabela de Apoio'!$D:$E,2,FALSE),1)=1,"",AB86)</f>
        <v/>
      </c>
      <c r="AC85" s="39" t="str">
        <f>IF(IFERROR(VLOOKUP(AC76,'Tabela de Apoio'!$D:$E,2,FALSE),1)=1,"",AC86)</f>
        <v/>
      </c>
      <c r="AD85" s="39" t="str">
        <f>IF(IFERROR(VLOOKUP(AD76,'Tabela de Apoio'!$D:$E,2,FALSE),1)=1,"",AD86)</f>
        <v/>
      </c>
      <c r="AE85" s="39" t="str">
        <f>IF(IFERROR(VLOOKUP(AE76,'Tabela de Apoio'!$D:$E,2,FALSE),1)=1,"",AE86)</f>
        <v/>
      </c>
      <c r="AF85" s="39" t="str">
        <f>IF(IFERROR(VLOOKUP(AF76,'Tabela de Apoio'!$D:$E,2,FALSE),1)=1,"",AF86)</f>
        <v/>
      </c>
      <c r="AG85" s="39" t="str">
        <f>IF(IFERROR(VLOOKUP(AG76,'Tabela de Apoio'!$D:$E,2,FALSE),1)=1,"",AG86)</f>
        <v/>
      </c>
      <c r="AH85" s="39" t="str">
        <f>IF(IFERROR(VLOOKUP(AH76,'Tabela de Apoio'!$D:$E,2,FALSE),1)=1,"",AH86)</f>
        <v/>
      </c>
      <c r="AI85" s="39" t="str">
        <f>IF(IFERROR(VLOOKUP(AI76,'Tabela de Apoio'!$D:$E,2,FALSE),1)=1,"",AI86)</f>
        <v/>
      </c>
    </row>
    <row r="86" spans="1:35" hidden="1" x14ac:dyDescent="0.25">
      <c r="B86" s="84">
        <f t="shared" si="35"/>
        <v>4</v>
      </c>
      <c r="C86" s="84">
        <f t="shared" si="34"/>
        <v>1</v>
      </c>
      <c r="D86" s="84">
        <f t="shared" si="34"/>
        <v>4</v>
      </c>
      <c r="E86" s="158"/>
      <c r="F86" s="97"/>
      <c r="G86" s="120"/>
      <c r="H86" s="18"/>
      <c r="I86" s="18"/>
      <c r="J86" s="56" t="s">
        <v>367</v>
      </c>
      <c r="K86" s="89"/>
      <c r="L86" s="40" t="s">
        <v>72</v>
      </c>
      <c r="M86" s="41">
        <f>MEDIAN($P79:$AI79)</f>
        <v>920625</v>
      </c>
      <c r="N86" s="94"/>
      <c r="O86" s="34" t="s">
        <v>372</v>
      </c>
      <c r="P86" s="39" t="str">
        <f t="shared" ref="P86:AI86" si="38">IF(P84="","",IF((_xlfn.STDEV.S($P83:$AI84)/AVERAGE($P83:$AI84))&lt;25%,P84,IF(OR(P84&gt;(AVERAGE($P83:$AI84)+_xlfn.STDEV.S($P83:$AI84)),P84&lt;(AVERAGE($P83:$AI84)-_xlfn.STDEV.S($P83:$AI84))),"DESCARTADO",P84)))</f>
        <v>DESCARTADO</v>
      </c>
      <c r="Q86" s="39">
        <f t="shared" si="38"/>
        <v>920625</v>
      </c>
      <c r="R86" s="39">
        <f t="shared" si="38"/>
        <v>1200000</v>
      </c>
      <c r="S86" s="39" t="str">
        <f t="shared" si="38"/>
        <v/>
      </c>
      <c r="T86" s="39" t="str">
        <f t="shared" si="38"/>
        <v/>
      </c>
      <c r="U86" s="39" t="str">
        <f t="shared" si="38"/>
        <v/>
      </c>
      <c r="V86" s="39" t="str">
        <f t="shared" si="38"/>
        <v/>
      </c>
      <c r="W86" s="39" t="str">
        <f t="shared" si="38"/>
        <v/>
      </c>
      <c r="X86" s="39" t="str">
        <f t="shared" si="38"/>
        <v/>
      </c>
      <c r="Y86" s="39" t="str">
        <f t="shared" si="38"/>
        <v/>
      </c>
      <c r="Z86" s="39" t="str">
        <f t="shared" si="38"/>
        <v/>
      </c>
      <c r="AA86" s="39" t="str">
        <f t="shared" si="38"/>
        <v/>
      </c>
      <c r="AB86" s="39" t="str">
        <f t="shared" si="38"/>
        <v/>
      </c>
      <c r="AC86" s="39" t="str">
        <f t="shared" si="38"/>
        <v/>
      </c>
      <c r="AD86" s="39" t="str">
        <f t="shared" si="38"/>
        <v/>
      </c>
      <c r="AE86" s="39" t="str">
        <f t="shared" si="38"/>
        <v/>
      </c>
      <c r="AF86" s="39" t="str">
        <f t="shared" si="38"/>
        <v/>
      </c>
      <c r="AG86" s="39" t="str">
        <f t="shared" si="38"/>
        <v/>
      </c>
      <c r="AH86" s="39" t="str">
        <f t="shared" si="38"/>
        <v/>
      </c>
      <c r="AI86" s="39" t="str">
        <f t="shared" si="38"/>
        <v/>
      </c>
    </row>
    <row r="87" spans="1:35" hidden="1" x14ac:dyDescent="0.25">
      <c r="B87" s="84">
        <f t="shared" si="35"/>
        <v>4</v>
      </c>
      <c r="C87" s="84">
        <f t="shared" si="34"/>
        <v>1</v>
      </c>
      <c r="D87" s="84">
        <f t="shared" si="34"/>
        <v>4</v>
      </c>
      <c r="E87" s="158"/>
      <c r="F87" s="97"/>
      <c r="G87" s="120"/>
      <c r="H87" s="18"/>
      <c r="I87" s="18"/>
      <c r="J87" s="56" t="s">
        <v>367</v>
      </c>
      <c r="K87" s="89"/>
      <c r="L87" s="40" t="s">
        <v>73</v>
      </c>
      <c r="M87" s="41">
        <f>_xlfn.QUARTILE.EXC($P79:$AI79,1)</f>
        <v>111600</v>
      </c>
      <c r="N87" s="94"/>
      <c r="O87" s="34" t="s">
        <v>373</v>
      </c>
      <c r="P87" s="39" t="str">
        <f>IF(IFERROR(VLOOKUP(P76,'Tabela de Apoio'!$D:$E,2,FALSE),1)=1,"",P88)</f>
        <v/>
      </c>
      <c r="Q87" s="39" t="str">
        <f>IF(IFERROR(VLOOKUP(Q76,'Tabela de Apoio'!$D:$E,2,FALSE),1)=1,"",Q88)</f>
        <v/>
      </c>
      <c r="R87" s="39" t="str">
        <f>IF(IFERROR(VLOOKUP(R76,'Tabela de Apoio'!$D:$E,2,FALSE),1)=1,"",R88)</f>
        <v/>
      </c>
      <c r="S87" s="39" t="str">
        <f>IF(IFERROR(VLOOKUP(S76,'Tabela de Apoio'!$D:$E,2,FALSE),1)=1,"",S88)</f>
        <v/>
      </c>
      <c r="T87" s="39" t="str">
        <f>IF(IFERROR(VLOOKUP(T76,'Tabela de Apoio'!$D:$E,2,FALSE),1)=1,"",T88)</f>
        <v/>
      </c>
      <c r="U87" s="39" t="str">
        <f>IF(IFERROR(VLOOKUP(U76,'Tabela de Apoio'!$D:$E,2,FALSE),1)=1,"",U88)</f>
        <v/>
      </c>
      <c r="V87" s="39" t="str">
        <f>IF(IFERROR(VLOOKUP(V76,'Tabela de Apoio'!$D:$E,2,FALSE),1)=1,"",V88)</f>
        <v/>
      </c>
      <c r="W87" s="39" t="str">
        <f>IF(IFERROR(VLOOKUP(W76,'Tabela de Apoio'!$D:$E,2,FALSE),1)=1,"",W88)</f>
        <v/>
      </c>
      <c r="X87" s="39" t="str">
        <f>IF(IFERROR(VLOOKUP(X76,'Tabela de Apoio'!$D:$E,2,FALSE),1)=1,"",X88)</f>
        <v/>
      </c>
      <c r="Y87" s="39" t="str">
        <f>IF(IFERROR(VLOOKUP(Y76,'Tabela de Apoio'!$D:$E,2,FALSE),1)=1,"",Y88)</f>
        <v/>
      </c>
      <c r="Z87" s="39" t="str">
        <f>IF(IFERROR(VLOOKUP(Z76,'Tabela de Apoio'!$D:$E,2,FALSE),1)=1,"",Z88)</f>
        <v/>
      </c>
      <c r="AA87" s="39" t="str">
        <f>IF(IFERROR(VLOOKUP(AA76,'Tabela de Apoio'!$D:$E,2,FALSE),1)=1,"",AA88)</f>
        <v/>
      </c>
      <c r="AB87" s="39" t="str">
        <f>IF(IFERROR(VLOOKUP(AB76,'Tabela de Apoio'!$D:$E,2,FALSE),1)=1,"",AB88)</f>
        <v/>
      </c>
      <c r="AC87" s="39" t="str">
        <f>IF(IFERROR(VLOOKUP(AC76,'Tabela de Apoio'!$D:$E,2,FALSE),1)=1,"",AC88)</f>
        <v/>
      </c>
      <c r="AD87" s="39" t="str">
        <f>IF(IFERROR(VLOOKUP(AD76,'Tabela de Apoio'!$D:$E,2,FALSE),1)=1,"",AD88)</f>
        <v/>
      </c>
      <c r="AE87" s="39" t="str">
        <f>IF(IFERROR(VLOOKUP(AE76,'Tabela de Apoio'!$D:$E,2,FALSE),1)=1,"",AE88)</f>
        <v/>
      </c>
      <c r="AF87" s="39" t="str">
        <f>IF(IFERROR(VLOOKUP(AF76,'Tabela de Apoio'!$D:$E,2,FALSE),1)=1,"",AF88)</f>
        <v/>
      </c>
      <c r="AG87" s="39" t="str">
        <f>IF(IFERROR(VLOOKUP(AG76,'Tabela de Apoio'!$D:$E,2,FALSE),1)=1,"",AG88)</f>
        <v/>
      </c>
      <c r="AH87" s="39" t="str">
        <f>IF(IFERROR(VLOOKUP(AH76,'Tabela de Apoio'!$D:$E,2,FALSE),1)=1,"",AH88)</f>
        <v/>
      </c>
      <c r="AI87" s="39" t="str">
        <f>IF(IFERROR(VLOOKUP(AI76,'Tabela de Apoio'!$D:$E,2,FALSE),1)=1,"",AI88)</f>
        <v/>
      </c>
    </row>
    <row r="88" spans="1:35" hidden="1" x14ac:dyDescent="0.25">
      <c r="B88" s="84">
        <f t="shared" si="35"/>
        <v>4</v>
      </c>
      <c r="C88" s="84">
        <f t="shared" si="34"/>
        <v>1</v>
      </c>
      <c r="D88" s="84">
        <f t="shared" si="34"/>
        <v>4</v>
      </c>
      <c r="E88" s="158"/>
      <c r="F88" s="97"/>
      <c r="G88" s="120"/>
      <c r="H88" s="18"/>
      <c r="I88" s="18"/>
      <c r="J88" s="56" t="s">
        <v>367</v>
      </c>
      <c r="K88" s="89"/>
      <c r="L88" s="40" t="s">
        <v>70</v>
      </c>
      <c r="M88" s="41">
        <f>_xlfn.QUARTILE.EXC($P79:$AI79,2)</f>
        <v>920625</v>
      </c>
      <c r="N88" s="94"/>
      <c r="O88" s="34" t="s">
        <v>374</v>
      </c>
      <c r="P88" s="39" t="str">
        <f t="shared" ref="P88:AI88" si="39">IF(P86="","",IF((_xlfn.STDEV.S($P85:$AI86)/AVERAGE($P85:$AI86))&lt;25%,P86,IF(OR(P86&gt;(AVERAGE($P85:$AI86)+_xlfn.STDEV.S($P85:$AI86)),P86&lt;(AVERAGE($P85:$AI86)-_xlfn.STDEV.S($P85:$AI86))),"DESCARTADO",P86)))</f>
        <v>DESCARTADO</v>
      </c>
      <c r="Q88" s="39">
        <f t="shared" si="39"/>
        <v>920625</v>
      </c>
      <c r="R88" s="39">
        <f t="shared" si="39"/>
        <v>1200000</v>
      </c>
      <c r="S88" s="39" t="str">
        <f t="shared" si="39"/>
        <v/>
      </c>
      <c r="T88" s="39" t="str">
        <f t="shared" si="39"/>
        <v/>
      </c>
      <c r="U88" s="39" t="str">
        <f t="shared" si="39"/>
        <v/>
      </c>
      <c r="V88" s="39" t="str">
        <f t="shared" si="39"/>
        <v/>
      </c>
      <c r="W88" s="39" t="str">
        <f t="shared" si="39"/>
        <v/>
      </c>
      <c r="X88" s="39" t="str">
        <f t="shared" si="39"/>
        <v/>
      </c>
      <c r="Y88" s="39" t="str">
        <f t="shared" si="39"/>
        <v/>
      </c>
      <c r="Z88" s="39" t="str">
        <f t="shared" si="39"/>
        <v/>
      </c>
      <c r="AA88" s="39" t="str">
        <f t="shared" si="39"/>
        <v/>
      </c>
      <c r="AB88" s="39" t="str">
        <f t="shared" si="39"/>
        <v/>
      </c>
      <c r="AC88" s="39" t="str">
        <f t="shared" si="39"/>
        <v/>
      </c>
      <c r="AD88" s="39" t="str">
        <f t="shared" si="39"/>
        <v/>
      </c>
      <c r="AE88" s="39" t="str">
        <f t="shared" si="39"/>
        <v/>
      </c>
      <c r="AF88" s="39" t="str">
        <f t="shared" si="39"/>
        <v/>
      </c>
      <c r="AG88" s="39" t="str">
        <f t="shared" si="39"/>
        <v/>
      </c>
      <c r="AH88" s="39" t="str">
        <f t="shared" si="39"/>
        <v/>
      </c>
      <c r="AI88" s="39" t="str">
        <f t="shared" si="39"/>
        <v/>
      </c>
    </row>
    <row r="89" spans="1:35" hidden="1" x14ac:dyDescent="0.25">
      <c r="B89" s="84">
        <f t="shared" si="35"/>
        <v>4</v>
      </c>
      <c r="C89" s="84">
        <f t="shared" si="34"/>
        <v>1</v>
      </c>
      <c r="D89" s="84">
        <f t="shared" si="34"/>
        <v>4</v>
      </c>
      <c r="E89" s="158"/>
      <c r="F89" s="97"/>
      <c r="G89" s="120"/>
      <c r="H89" s="18"/>
      <c r="I89" s="18"/>
      <c r="J89" s="56" t="s">
        <v>366</v>
      </c>
      <c r="K89" s="89"/>
      <c r="L89" s="40" t="s">
        <v>76</v>
      </c>
      <c r="M89" s="41">
        <f>MIN($P78:$AI78)</f>
        <v>111600</v>
      </c>
      <c r="N89" s="94"/>
      <c r="O89" s="34" t="s">
        <v>375</v>
      </c>
      <c r="P89" s="39" t="str">
        <f>IF(IFERROR(VLOOKUP(P76,'Tabela de Apoio'!$D:$E,2,FALSE),1)=1,"",P90)</f>
        <v/>
      </c>
      <c r="Q89" s="39" t="str">
        <f>IF(IFERROR(VLOOKUP(Q76,'Tabela de Apoio'!$D:$E,2,FALSE),1)=1,"",Q90)</f>
        <v/>
      </c>
      <c r="R89" s="39" t="str">
        <f>IF(IFERROR(VLOOKUP(R76,'Tabela de Apoio'!$D:$E,2,FALSE),1)=1,"",R90)</f>
        <v/>
      </c>
      <c r="S89" s="39" t="str">
        <f>IF(IFERROR(VLOOKUP(S76,'Tabela de Apoio'!$D:$E,2,FALSE),1)=1,"",S90)</f>
        <v/>
      </c>
      <c r="T89" s="39" t="str">
        <f>IF(IFERROR(VLOOKUP(T76,'Tabela de Apoio'!$D:$E,2,FALSE),1)=1,"",T90)</f>
        <v/>
      </c>
      <c r="U89" s="39" t="str">
        <f>IF(IFERROR(VLOOKUP(U76,'Tabela de Apoio'!$D:$E,2,FALSE),1)=1,"",U90)</f>
        <v/>
      </c>
      <c r="V89" s="39" t="str">
        <f>IF(IFERROR(VLOOKUP(V76,'Tabela de Apoio'!$D:$E,2,FALSE),1)=1,"",V90)</f>
        <v/>
      </c>
      <c r="W89" s="39" t="str">
        <f>IF(IFERROR(VLOOKUP(W76,'Tabela de Apoio'!$D:$E,2,FALSE),1)=1,"",W90)</f>
        <v/>
      </c>
      <c r="X89" s="39" t="str">
        <f>IF(IFERROR(VLOOKUP(X76,'Tabela de Apoio'!$D:$E,2,FALSE),1)=1,"",X90)</f>
        <v/>
      </c>
      <c r="Y89" s="39" t="str">
        <f>IF(IFERROR(VLOOKUP(Y76,'Tabela de Apoio'!$D:$E,2,FALSE),1)=1,"",Y90)</f>
        <v/>
      </c>
      <c r="Z89" s="39" t="str">
        <f>IF(IFERROR(VLOOKUP(Z76,'Tabela de Apoio'!$D:$E,2,FALSE),1)=1,"",Z90)</f>
        <v/>
      </c>
      <c r="AA89" s="39" t="str">
        <f>IF(IFERROR(VLOOKUP(AA76,'Tabela de Apoio'!$D:$E,2,FALSE),1)=1,"",AA90)</f>
        <v/>
      </c>
      <c r="AB89" s="39" t="str">
        <f>IF(IFERROR(VLOOKUP(AB76,'Tabela de Apoio'!$D:$E,2,FALSE),1)=1,"",AB90)</f>
        <v/>
      </c>
      <c r="AC89" s="39" t="str">
        <f>IF(IFERROR(VLOOKUP(AC76,'Tabela de Apoio'!$D:$E,2,FALSE),1)=1,"",AC90)</f>
        <v/>
      </c>
      <c r="AD89" s="39" t="str">
        <f>IF(IFERROR(VLOOKUP(AD76,'Tabela de Apoio'!$D:$E,2,FALSE),1)=1,"",AD90)</f>
        <v/>
      </c>
      <c r="AE89" s="39" t="str">
        <f>IF(IFERROR(VLOOKUP(AE76,'Tabela de Apoio'!$D:$E,2,FALSE),1)=1,"",AE90)</f>
        <v/>
      </c>
      <c r="AF89" s="39" t="str">
        <f>IF(IFERROR(VLOOKUP(AF76,'Tabela de Apoio'!$D:$E,2,FALSE),1)=1,"",AF90)</f>
        <v/>
      </c>
      <c r="AG89" s="39" t="str">
        <f>IF(IFERROR(VLOOKUP(AG76,'Tabela de Apoio'!$D:$E,2,FALSE),1)=1,"",AG90)</f>
        <v/>
      </c>
      <c r="AH89" s="39" t="str">
        <f>IF(IFERROR(VLOOKUP(AH76,'Tabela de Apoio'!$D:$E,2,FALSE),1)=1,"",AH90)</f>
        <v/>
      </c>
      <c r="AI89" s="39" t="str">
        <f>IF(IFERROR(VLOOKUP(AI76,'Tabela de Apoio'!$D:$E,2,FALSE),1)=1,"",AI90)</f>
        <v/>
      </c>
    </row>
    <row r="90" spans="1:35" hidden="1" x14ac:dyDescent="0.25">
      <c r="B90" s="84">
        <f t="shared" si="35"/>
        <v>4</v>
      </c>
      <c r="C90" s="84">
        <f t="shared" si="34"/>
        <v>1</v>
      </c>
      <c r="D90" s="84">
        <f t="shared" si="34"/>
        <v>4</v>
      </c>
      <c r="E90" s="158"/>
      <c r="F90" s="97"/>
      <c r="G90" s="120"/>
      <c r="H90" s="18"/>
      <c r="I90" s="18"/>
      <c r="J90" s="56" t="s">
        <v>366</v>
      </c>
      <c r="K90" s="89"/>
      <c r="L90" s="40" t="s">
        <v>71</v>
      </c>
      <c r="M90" s="41">
        <f>MAX($P78:$AI78)</f>
        <v>1200000</v>
      </c>
      <c r="N90" s="94"/>
      <c r="O90" s="34" t="s">
        <v>376</v>
      </c>
      <c r="P90" s="39" t="str">
        <f t="shared" ref="P90:AI90" si="40">IF(P88="","",IF((_xlfn.STDEV.S($P87:$AI88)/AVERAGE($P87:$AI88))&lt;25%,P88,IF(OR(P88&gt;(AVERAGE($P87:$AI88)+_xlfn.STDEV.S($P87:$AI88)),P88&lt;(AVERAGE($P87:$AI88)-_xlfn.STDEV.S($P87:$AI88))),"DESCARTADO",P88)))</f>
        <v>DESCARTADO</v>
      </c>
      <c r="Q90" s="39">
        <f t="shared" si="40"/>
        <v>920625</v>
      </c>
      <c r="R90" s="39">
        <f t="shared" si="40"/>
        <v>1200000</v>
      </c>
      <c r="S90" s="39" t="str">
        <f t="shared" si="40"/>
        <v/>
      </c>
      <c r="T90" s="39" t="str">
        <f t="shared" si="40"/>
        <v/>
      </c>
      <c r="U90" s="39" t="str">
        <f t="shared" si="40"/>
        <v/>
      </c>
      <c r="V90" s="39" t="str">
        <f t="shared" si="40"/>
        <v/>
      </c>
      <c r="W90" s="39" t="str">
        <f t="shared" si="40"/>
        <v/>
      </c>
      <c r="X90" s="39" t="str">
        <f t="shared" si="40"/>
        <v/>
      </c>
      <c r="Y90" s="39" t="str">
        <f t="shared" si="40"/>
        <v/>
      </c>
      <c r="Z90" s="39" t="str">
        <f t="shared" si="40"/>
        <v/>
      </c>
      <c r="AA90" s="39" t="str">
        <f t="shared" si="40"/>
        <v/>
      </c>
      <c r="AB90" s="39" t="str">
        <f t="shared" si="40"/>
        <v/>
      </c>
      <c r="AC90" s="39" t="str">
        <f t="shared" si="40"/>
        <v/>
      </c>
      <c r="AD90" s="39" t="str">
        <f t="shared" si="40"/>
        <v/>
      </c>
      <c r="AE90" s="39" t="str">
        <f t="shared" si="40"/>
        <v/>
      </c>
      <c r="AF90" s="39" t="str">
        <f t="shared" si="40"/>
        <v/>
      </c>
      <c r="AG90" s="39" t="str">
        <f t="shared" si="40"/>
        <v/>
      </c>
      <c r="AH90" s="39" t="str">
        <f t="shared" si="40"/>
        <v/>
      </c>
      <c r="AI90" s="39" t="str">
        <f t="shared" si="40"/>
        <v/>
      </c>
    </row>
    <row r="91" spans="1:35" hidden="1" x14ac:dyDescent="0.25">
      <c r="B91" s="84">
        <f t="shared" si="35"/>
        <v>4</v>
      </c>
      <c r="C91" s="84">
        <f t="shared" si="34"/>
        <v>1</v>
      </c>
      <c r="D91" s="84">
        <f t="shared" si="34"/>
        <v>4</v>
      </c>
      <c r="E91" s="158"/>
      <c r="F91" s="97"/>
      <c r="G91" s="121"/>
      <c r="H91"/>
      <c r="I91"/>
      <c r="J91" s="6" t="str">
        <f>INDEX(J81:J90,MATCH(L74,L81:L90,0))</f>
        <v>B</v>
      </c>
      <c r="K91" s="89"/>
      <c r="L91" s="26"/>
      <c r="M91" s="26"/>
      <c r="N91" s="94"/>
      <c r="O91" s="34" t="s">
        <v>58</v>
      </c>
      <c r="P91" s="39" t="str">
        <f>IF(IFERROR(VLOOKUP(P76,'Tabela de Apoio'!$D:$E,2,FALSE),1)=1,"",P92)</f>
        <v/>
      </c>
      <c r="Q91" s="39" t="str">
        <f>IF(IFERROR(VLOOKUP(Q76,'Tabela de Apoio'!$D:$E,2,FALSE),1)=1,"",Q92)</f>
        <v/>
      </c>
      <c r="R91" s="39" t="str">
        <f>IF(IFERROR(VLOOKUP(R76,'Tabela de Apoio'!$D:$E,2,FALSE),1)=1,"",R92)</f>
        <v/>
      </c>
      <c r="S91" s="39" t="str">
        <f>IF(IFERROR(VLOOKUP(S76,'Tabela de Apoio'!$D:$E,2,FALSE),1)=1,"",S92)</f>
        <v/>
      </c>
      <c r="T91" s="39" t="str">
        <f>IF(IFERROR(VLOOKUP(T76,'Tabela de Apoio'!$D:$E,2,FALSE),1)=1,"",T92)</f>
        <v/>
      </c>
      <c r="U91" s="39" t="str">
        <f>IF(IFERROR(VLOOKUP(U76,'Tabela de Apoio'!$D:$E,2,FALSE),1)=1,"",U92)</f>
        <v/>
      </c>
      <c r="V91" s="39" t="str">
        <f>IF(IFERROR(VLOOKUP(V76,'Tabela de Apoio'!$D:$E,2,FALSE),1)=1,"",V92)</f>
        <v/>
      </c>
      <c r="W91" s="39" t="str">
        <f>IF(IFERROR(VLOOKUP(W76,'Tabela de Apoio'!$D:$E,2,FALSE),1)=1,"",W92)</f>
        <v/>
      </c>
      <c r="X91" s="39" t="str">
        <f>IF(IFERROR(VLOOKUP(X76,'Tabela de Apoio'!$D:$E,2,FALSE),1)=1,"",X92)</f>
        <v/>
      </c>
      <c r="Y91" s="39" t="str">
        <f>IF(IFERROR(VLOOKUP(Y76,'Tabela de Apoio'!$D:$E,2,FALSE),1)=1,"",Y92)</f>
        <v/>
      </c>
      <c r="Z91" s="39" t="str">
        <f>IF(IFERROR(VLOOKUP(Z76,'Tabela de Apoio'!$D:$E,2,FALSE),1)=1,"",Z92)</f>
        <v/>
      </c>
      <c r="AA91" s="39" t="str">
        <f>IF(IFERROR(VLOOKUP(AA76,'Tabela de Apoio'!$D:$E,2,FALSE),1)=1,"",AA92)</f>
        <v/>
      </c>
      <c r="AB91" s="39" t="str">
        <f>IF(IFERROR(VLOOKUP(AB76,'Tabela de Apoio'!$D:$E,2,FALSE),1)=1,"",AB92)</f>
        <v/>
      </c>
      <c r="AC91" s="39" t="str">
        <f>IF(IFERROR(VLOOKUP(AC76,'Tabela de Apoio'!$D:$E,2,FALSE),1)=1,"",AC92)</f>
        <v/>
      </c>
      <c r="AD91" s="39" t="str">
        <f>IF(IFERROR(VLOOKUP(AD76,'Tabela de Apoio'!$D:$E,2,FALSE),1)=1,"",AD92)</f>
        <v/>
      </c>
      <c r="AE91" s="39" t="str">
        <f>IF(IFERROR(VLOOKUP(AE76,'Tabela de Apoio'!$D:$E,2,FALSE),1)=1,"",AE92)</f>
        <v/>
      </c>
      <c r="AF91" s="39" t="str">
        <f>IF(IFERROR(VLOOKUP(AF76,'Tabela de Apoio'!$D:$E,2,FALSE),1)=1,"",AF92)</f>
        <v/>
      </c>
      <c r="AG91" s="39" t="str">
        <f>IF(IFERROR(VLOOKUP(AG76,'Tabela de Apoio'!$D:$E,2,FALSE),1)=1,"",AG92)</f>
        <v/>
      </c>
      <c r="AH91" s="39" t="str">
        <f>IF(IFERROR(VLOOKUP(AH76,'Tabela de Apoio'!$D:$E,2,FALSE),1)=1,"",AH92)</f>
        <v/>
      </c>
      <c r="AI91" s="39" t="str">
        <f>IF(IFERROR(VLOOKUP(AI76,'Tabela de Apoio'!$D:$E,2,FALSE),1)=1,"",AI92)</f>
        <v/>
      </c>
    </row>
    <row r="92" spans="1:35" x14ac:dyDescent="0.25">
      <c r="B92" s="84">
        <f t="shared" si="35"/>
        <v>4</v>
      </c>
      <c r="C92" s="84">
        <f t="shared" si="34"/>
        <v>1</v>
      </c>
      <c r="D92" s="84">
        <f t="shared" si="34"/>
        <v>4</v>
      </c>
      <c r="E92" s="158"/>
      <c r="F92" s="97"/>
      <c r="G92" s="118"/>
      <c r="H92" s="159"/>
      <c r="I92" s="159"/>
      <c r="J92" s="160"/>
      <c r="K92" s="90">
        <f>_xlfn.STDEV.S($P92:$AI92)/AVERAGE($P92:$AI92)</f>
        <v>0.18631107055136265</v>
      </c>
      <c r="L92" s="122" t="s">
        <v>77</v>
      </c>
      <c r="M92" s="22">
        <f>IFERROR(ROUND(M74*M76,2),"")</f>
        <v>111600</v>
      </c>
      <c r="N92" s="94" t="str">
        <f>IF("C"=J91,1,"")</f>
        <v/>
      </c>
      <c r="O92" s="34" t="s">
        <v>56</v>
      </c>
      <c r="P92" s="39" t="str">
        <f t="shared" ref="P92:AI92" si="41">IFERROR(IF(P90="","",IF((_xlfn.STDEV.S($P89:$AI90)/AVERAGE($P89:$AI90))&lt;25%,P90,IF(OR(P90&gt;(AVERAGE($P89:$AI90)+_xlfn.STDEV.S($P89:$AI90)),P90&lt;(AVERAGE($P89:$AI90)-_xlfn.STDEV.S($P89:$AI90))),"DESCARTADO",P90))),)</f>
        <v>DESCARTADO</v>
      </c>
      <c r="Q92" s="39">
        <f t="shared" si="41"/>
        <v>920625</v>
      </c>
      <c r="R92" s="39">
        <f t="shared" si="41"/>
        <v>1200000</v>
      </c>
      <c r="S92" s="39" t="str">
        <f t="shared" si="41"/>
        <v/>
      </c>
      <c r="T92" s="39" t="str">
        <f t="shared" si="41"/>
        <v/>
      </c>
      <c r="U92" s="39" t="str">
        <f t="shared" si="41"/>
        <v/>
      </c>
      <c r="V92" s="39" t="str">
        <f t="shared" si="41"/>
        <v/>
      </c>
      <c r="W92" s="39" t="str">
        <f t="shared" si="41"/>
        <v/>
      </c>
      <c r="X92" s="39" t="str">
        <f t="shared" si="41"/>
        <v/>
      </c>
      <c r="Y92" s="39" t="str">
        <f t="shared" si="41"/>
        <v/>
      </c>
      <c r="Z92" s="39" t="str">
        <f t="shared" si="41"/>
        <v/>
      </c>
      <c r="AA92" s="39" t="str">
        <f t="shared" si="41"/>
        <v/>
      </c>
      <c r="AB92" s="39" t="str">
        <f t="shared" si="41"/>
        <v/>
      </c>
      <c r="AC92" s="39" t="str">
        <f t="shared" si="41"/>
        <v/>
      </c>
      <c r="AD92" s="39" t="str">
        <f t="shared" si="41"/>
        <v/>
      </c>
      <c r="AE92" s="39" t="str">
        <f t="shared" si="41"/>
        <v/>
      </c>
      <c r="AF92" s="39" t="str">
        <f t="shared" si="41"/>
        <v/>
      </c>
      <c r="AG92" s="39" t="str">
        <f t="shared" si="41"/>
        <v/>
      </c>
      <c r="AH92" s="39" t="str">
        <f t="shared" si="41"/>
        <v/>
      </c>
      <c r="AI92" s="39" t="str">
        <f t="shared" si="41"/>
        <v/>
      </c>
    </row>
    <row r="94" spans="1:35" s="18" customFormat="1" x14ac:dyDescent="0.25">
      <c r="A94" s="89"/>
      <c r="B94" s="83">
        <f>LARGE(IFERROR(IF(B92+1&gt;$H$8,"",B92+1),""),1)</f>
        <v>5</v>
      </c>
      <c r="C94" s="83">
        <f>E99</f>
        <v>1</v>
      </c>
      <c r="D94" s="83">
        <f>E95</f>
        <v>5</v>
      </c>
      <c r="E94" s="57" t="s">
        <v>9</v>
      </c>
      <c r="F94" s="96"/>
      <c r="G94" s="57" t="s">
        <v>19</v>
      </c>
      <c r="H94" s="5"/>
      <c r="I94" s="19" t="s">
        <v>20</v>
      </c>
      <c r="J94" s="5"/>
      <c r="K94" s="88"/>
      <c r="L94" s="173" t="s">
        <v>75</v>
      </c>
      <c r="M94" s="167">
        <f>IF(OR(ISBLANK($O$7),ISBLANK($H$8),ISBLANK($O$6),ISBLANK($O$5),ISBLANK($H$5)),"",IFERROR(IF(VLOOKUP(L94,L101:M110,2,FALSE)&lt;1,ROUND(VLOOKUP(L94,L101:M110,2,FALSE),4),ROUND(VLOOKUP(L94,L101:M110,2,FALSE),2)),""))</f>
        <v>788510</v>
      </c>
      <c r="N94" s="92"/>
      <c r="O94" s="34" t="s">
        <v>22</v>
      </c>
      <c r="P94" s="53">
        <v>788510</v>
      </c>
      <c r="Q94" s="53">
        <v>920625</v>
      </c>
      <c r="R94" s="53">
        <v>2200000</v>
      </c>
      <c r="S94" s="53"/>
      <c r="T94" s="53"/>
      <c r="U94" s="53"/>
      <c r="V94" s="53"/>
      <c r="W94" s="53"/>
      <c r="X94" s="53"/>
      <c r="Y94" s="53"/>
      <c r="Z94" s="53"/>
      <c r="AA94" s="53"/>
      <c r="AB94" s="53"/>
      <c r="AC94" s="53"/>
      <c r="AD94" s="53"/>
      <c r="AE94" s="53"/>
      <c r="AF94" s="53"/>
      <c r="AG94" s="53"/>
      <c r="AH94" s="53"/>
      <c r="AI94" s="53"/>
    </row>
    <row r="95" spans="1:35" s="18" customFormat="1" x14ac:dyDescent="0.25">
      <c r="A95" s="89"/>
      <c r="B95" s="84">
        <f t="shared" ref="B95:D97" si="42">B94</f>
        <v>5</v>
      </c>
      <c r="C95" s="84">
        <f t="shared" si="42"/>
        <v>1</v>
      </c>
      <c r="D95" s="84">
        <f t="shared" si="42"/>
        <v>5</v>
      </c>
      <c r="E95" s="150">
        <f>IFERROR(IF(E99=INDEX(E:E,ROW()-16),INDEX(E:E,ROW()-20)+1,1),1)</f>
        <v>5</v>
      </c>
      <c r="F95" s="116"/>
      <c r="G95" s="155" t="s">
        <v>1</v>
      </c>
      <c r="H95" s="175" t="s">
        <v>584</v>
      </c>
      <c r="I95" s="161"/>
      <c r="J95" s="162"/>
      <c r="K95" s="89"/>
      <c r="L95" s="174"/>
      <c r="M95" s="168"/>
      <c r="N95" s="93"/>
      <c r="O95" s="34" t="s">
        <v>17</v>
      </c>
      <c r="P95" s="54">
        <v>44873</v>
      </c>
      <c r="Q95" s="54">
        <v>44837</v>
      </c>
      <c r="R95" s="54">
        <v>44869</v>
      </c>
      <c r="S95" s="54"/>
      <c r="T95" s="54"/>
      <c r="U95" s="54"/>
      <c r="V95" s="54"/>
      <c r="W95" s="54"/>
      <c r="X95" s="54"/>
      <c r="Y95" s="54"/>
      <c r="Z95" s="54"/>
      <c r="AA95" s="54"/>
      <c r="AB95" s="54"/>
      <c r="AC95" s="54"/>
      <c r="AD95" s="54"/>
      <c r="AE95" s="54"/>
      <c r="AF95" s="54"/>
      <c r="AG95" s="54"/>
      <c r="AH95" s="54"/>
      <c r="AI95" s="54"/>
    </row>
    <row r="96" spans="1:35" s="21" customFormat="1" x14ac:dyDescent="0.25">
      <c r="A96" s="98"/>
      <c r="B96" s="84">
        <f t="shared" si="42"/>
        <v>5</v>
      </c>
      <c r="C96" s="84">
        <f t="shared" si="42"/>
        <v>1</v>
      </c>
      <c r="D96" s="84">
        <f t="shared" si="42"/>
        <v>5</v>
      </c>
      <c r="E96" s="151"/>
      <c r="F96" s="117"/>
      <c r="G96" s="156"/>
      <c r="H96" s="163"/>
      <c r="I96" s="163"/>
      <c r="J96" s="164"/>
      <c r="K96" s="85"/>
      <c r="L96" s="169" t="s">
        <v>78</v>
      </c>
      <c r="M96" s="171">
        <v>1</v>
      </c>
      <c r="N96" s="94"/>
      <c r="O96" s="34" t="s">
        <v>12</v>
      </c>
      <c r="P96" s="55" t="s">
        <v>16</v>
      </c>
      <c r="Q96" s="55" t="s">
        <v>16</v>
      </c>
      <c r="R96" s="55" t="s">
        <v>16</v>
      </c>
      <c r="S96" s="55"/>
      <c r="T96" s="55"/>
      <c r="U96" s="55"/>
      <c r="V96" s="55"/>
      <c r="W96" s="55"/>
      <c r="X96" s="55"/>
      <c r="Y96" s="55"/>
      <c r="Z96" s="55"/>
      <c r="AA96" s="55"/>
      <c r="AB96" s="55"/>
      <c r="AC96" s="55"/>
      <c r="AD96" s="55"/>
      <c r="AE96" s="55"/>
      <c r="AF96" s="55"/>
      <c r="AG96" s="55"/>
      <c r="AH96" s="55"/>
      <c r="AI96" s="55"/>
    </row>
    <row r="97" spans="1:35" s="21" customFormat="1" x14ac:dyDescent="0.25">
      <c r="A97" s="98"/>
      <c r="B97" s="84">
        <f t="shared" si="42"/>
        <v>5</v>
      </c>
      <c r="C97" s="84">
        <f t="shared" si="42"/>
        <v>1</v>
      </c>
      <c r="D97" s="84">
        <f t="shared" si="42"/>
        <v>5</v>
      </c>
      <c r="E97" s="152"/>
      <c r="F97" s="117"/>
      <c r="G97" s="157"/>
      <c r="H97" s="165"/>
      <c r="I97" s="165"/>
      <c r="J97" s="166"/>
      <c r="K97" s="85"/>
      <c r="L97" s="170"/>
      <c r="M97" s="172"/>
      <c r="N97" s="94"/>
      <c r="O97" s="34" t="s">
        <v>549</v>
      </c>
      <c r="P97" s="55"/>
      <c r="Q97" s="55"/>
      <c r="R97" s="55"/>
      <c r="S97" s="55"/>
      <c r="T97" s="55"/>
      <c r="U97" s="55"/>
      <c r="V97" s="55"/>
      <c r="W97" s="55"/>
      <c r="X97" s="55"/>
      <c r="Y97" s="55"/>
      <c r="Z97" s="55"/>
      <c r="AA97" s="55"/>
      <c r="AB97" s="55"/>
      <c r="AC97" s="55"/>
      <c r="AD97" s="55"/>
      <c r="AE97" s="55"/>
      <c r="AF97" s="55"/>
      <c r="AG97" s="55"/>
      <c r="AH97" s="55"/>
      <c r="AI97" s="55"/>
    </row>
    <row r="98" spans="1:35" x14ac:dyDescent="0.25">
      <c r="B98" s="84">
        <f>B96</f>
        <v>5</v>
      </c>
      <c r="C98" s="84">
        <f>C96</f>
        <v>1</v>
      </c>
      <c r="D98" s="84">
        <f>D96</f>
        <v>5</v>
      </c>
      <c r="E98" s="57" t="s">
        <v>401</v>
      </c>
      <c r="F98" s="117"/>
      <c r="G98" s="24"/>
      <c r="H98" s="153"/>
      <c r="I98" s="154"/>
      <c r="J98" s="154"/>
      <c r="K98" s="90">
        <f>_xlfn.STDEV.S($P98:$AI98)/AVERAGE($P98:$AI98)</f>
        <v>0.59828287254350854</v>
      </c>
      <c r="L98" s="122" t="s">
        <v>2</v>
      </c>
      <c r="M98" s="139" t="s">
        <v>588</v>
      </c>
      <c r="N98" s="94" t="str">
        <f>IF("A"=J111,1,"")</f>
        <v/>
      </c>
      <c r="O98" s="34" t="s">
        <v>23</v>
      </c>
      <c r="P98" s="36">
        <f t="array" ref="P98">IF(P94="","",IF(OR(P95="",AND(YEAR(P95)=YEAR($O$7),MONTH(MAX('Tabela de Apoio'!$A:$A))&lt;=MONTH(P95))),P94,(INDEX('Tabela de Apoio'!$B:$B,MATCH('FORMAÇÃO DE PREÇO'!$O$7,'Tabela de Apoio'!$A:$A,1))/INDEX('Tabela de Apoio'!$B:$B,MATCH('FORMAÇÃO DE PREÇO'!P95,'Tabela de Apoio'!$A:$A,1)-1))*P94))</f>
        <v>788510</v>
      </c>
      <c r="Q98" s="36">
        <f t="array" ref="Q98">IF(Q94="","",IF(OR(Q95="",AND(YEAR(Q95)=YEAR($O$7),MONTH(MAX('Tabela de Apoio'!$A:$A))&lt;=MONTH(Q95))),Q94,(INDEX('Tabela de Apoio'!$B:$B,MATCH('FORMAÇÃO DE PREÇO'!$O$7,'Tabela de Apoio'!$A:$A,1))/INDEX('Tabela de Apoio'!$B:$B,MATCH('FORMAÇÃO DE PREÇO'!Q95,'Tabela de Apoio'!$A:$A,1)-1))*Q94))</f>
        <v>920625</v>
      </c>
      <c r="R98" s="36">
        <f t="array" ref="R98">IF(R94="","",IF(OR(R95="",AND(YEAR(R95)=YEAR($O$7),MONTH(MAX('Tabela de Apoio'!$A:$A))&lt;=MONTH(R95))),R94,(INDEX('Tabela de Apoio'!$B:$B,MATCH('FORMAÇÃO DE PREÇO'!$O$7,'Tabela de Apoio'!$A:$A,1))/INDEX('Tabela de Apoio'!$B:$B,MATCH('FORMAÇÃO DE PREÇO'!R95,'Tabela de Apoio'!$A:$A,1)-1))*R94))</f>
        <v>2200000</v>
      </c>
      <c r="S98" s="36" t="str">
        <f t="array" ref="S98">IF(S94="","",IF(OR(S95="",AND(YEAR(S95)=YEAR($O$7),MONTH(MAX('Tabela de Apoio'!$A:$A))&lt;=MONTH(S95))),S94,(INDEX('Tabela de Apoio'!$B:$B,MATCH('FORMAÇÃO DE PREÇO'!$O$7,'Tabela de Apoio'!$A:$A,1))/INDEX('Tabela de Apoio'!$B:$B,MATCH('FORMAÇÃO DE PREÇO'!S95,'Tabela de Apoio'!$A:$A,1)-1))*S94))</f>
        <v/>
      </c>
      <c r="T98" s="36" t="str">
        <f t="array" ref="T98">IF(T94="","",IF(OR(T95="",AND(YEAR(T95)=YEAR($O$7),MONTH(MAX('Tabela de Apoio'!$A:$A))&lt;=MONTH(T95))),T94,(INDEX('Tabela de Apoio'!$B:$B,MATCH('FORMAÇÃO DE PREÇO'!$O$7,'Tabela de Apoio'!$A:$A,1))/INDEX('Tabela de Apoio'!$B:$B,MATCH('FORMAÇÃO DE PREÇO'!T95,'Tabela de Apoio'!$A:$A,1)-1))*T94))</f>
        <v/>
      </c>
      <c r="U98" s="36" t="str">
        <f t="array" ref="U98">IF(U94="","",IF(OR(U95="",AND(YEAR(U95)=YEAR($O$7),MONTH(MAX('Tabela de Apoio'!$A:$A))&lt;=MONTH(U95))),U94,(INDEX('Tabela de Apoio'!$B:$B,MATCH('FORMAÇÃO DE PREÇO'!$O$7,'Tabela de Apoio'!$A:$A,1))/INDEX('Tabela de Apoio'!$B:$B,MATCH('FORMAÇÃO DE PREÇO'!U95,'Tabela de Apoio'!$A:$A,1)-1))*U94))</f>
        <v/>
      </c>
      <c r="V98" s="36" t="str">
        <f t="array" ref="V98">IF(V94="","",IF(OR(V95="",AND(YEAR(V95)=YEAR($O$7),MONTH(MAX('Tabela de Apoio'!$A:$A))&lt;=MONTH(V95))),V94,(INDEX('Tabela de Apoio'!$B:$B,MATCH('FORMAÇÃO DE PREÇO'!$O$7,'Tabela de Apoio'!$A:$A,1))/INDEX('Tabela de Apoio'!$B:$B,MATCH('FORMAÇÃO DE PREÇO'!V95,'Tabela de Apoio'!$A:$A,1)-1))*V94))</f>
        <v/>
      </c>
      <c r="W98" s="36" t="str">
        <f t="array" ref="W98">IF(W94="","",IF(OR(W95="",AND(YEAR(W95)=YEAR($O$7),MONTH(MAX('Tabela de Apoio'!$A:$A))&lt;=MONTH(W95))),W94,(INDEX('Tabela de Apoio'!$B:$B,MATCH('FORMAÇÃO DE PREÇO'!$O$7,'Tabela de Apoio'!$A:$A,1))/INDEX('Tabela de Apoio'!$B:$B,MATCH('FORMAÇÃO DE PREÇO'!W95,'Tabela de Apoio'!$A:$A,1)-1))*W94))</f>
        <v/>
      </c>
      <c r="X98" s="36" t="str">
        <f t="array" ref="X98">IF(X94="","",IF(OR(X95="",AND(YEAR(X95)=YEAR($O$7),MONTH(MAX('Tabela de Apoio'!$A:$A))&lt;=MONTH(X95))),X94,(INDEX('Tabela de Apoio'!$B:$B,MATCH('FORMAÇÃO DE PREÇO'!$O$7,'Tabela de Apoio'!$A:$A,1))/INDEX('Tabela de Apoio'!$B:$B,MATCH('FORMAÇÃO DE PREÇO'!X95,'Tabela de Apoio'!$A:$A,1)-1))*X94))</f>
        <v/>
      </c>
      <c r="Y98" s="36" t="str">
        <f t="array" ref="Y98">IF(Y94="","",IF(OR(Y95="",AND(YEAR(Y95)=YEAR($O$7),MONTH(MAX('Tabela de Apoio'!$A:$A))&lt;=MONTH(Y95))),Y94,(INDEX('Tabela de Apoio'!$B:$B,MATCH('FORMAÇÃO DE PREÇO'!$O$7,'Tabela de Apoio'!$A:$A,1))/INDEX('Tabela de Apoio'!$B:$B,MATCH('FORMAÇÃO DE PREÇO'!Y95,'Tabela de Apoio'!$A:$A,1)-1))*Y94))</f>
        <v/>
      </c>
      <c r="Z98" s="36" t="str">
        <f t="array" ref="Z98">IF(Z94="","",IF(OR(Z95="",AND(YEAR(Z95)=YEAR($O$7),MONTH(MAX('Tabela de Apoio'!$A:$A))&lt;=MONTH(Z95))),Z94,(INDEX('Tabela de Apoio'!$B:$B,MATCH('FORMAÇÃO DE PREÇO'!$O$7,'Tabela de Apoio'!$A:$A,1))/INDEX('Tabela de Apoio'!$B:$B,MATCH('FORMAÇÃO DE PREÇO'!Z95,'Tabela de Apoio'!$A:$A,1)-1))*Z94))</f>
        <v/>
      </c>
      <c r="AA98" s="36" t="str">
        <f t="array" ref="AA98">IF(AA94="","",IF(OR(AA95="",AND(YEAR(AA95)=YEAR($O$7),MONTH(MAX('Tabela de Apoio'!$A:$A))&lt;=MONTH(AA95))),AA94,(INDEX('Tabela de Apoio'!$B:$B,MATCH('FORMAÇÃO DE PREÇO'!$O$7,'Tabela de Apoio'!$A:$A,1))/INDEX('Tabela de Apoio'!$B:$B,MATCH('FORMAÇÃO DE PREÇO'!AA95,'Tabela de Apoio'!$A:$A,1)-1))*AA94))</f>
        <v/>
      </c>
      <c r="AB98" s="36" t="str">
        <f t="array" ref="AB98">IF(AB94="","",IF(OR(AB95="",AND(YEAR(AB95)=YEAR($O$7),MONTH(MAX('Tabela de Apoio'!$A:$A))&lt;=MONTH(AB95))),AB94,(INDEX('Tabela de Apoio'!$B:$B,MATCH('FORMAÇÃO DE PREÇO'!$O$7,'Tabela de Apoio'!$A:$A,1))/INDEX('Tabela de Apoio'!$B:$B,MATCH('FORMAÇÃO DE PREÇO'!AB95,'Tabela de Apoio'!$A:$A,1)-1))*AB94))</f>
        <v/>
      </c>
      <c r="AC98" s="36" t="str">
        <f t="array" ref="AC98">IF(AC94="","",IF(OR(AC95="",AND(YEAR(AC95)=YEAR($O$7),MONTH(MAX('Tabela de Apoio'!$A:$A))&lt;=MONTH(AC95))),AC94,(INDEX('Tabela de Apoio'!$B:$B,MATCH('FORMAÇÃO DE PREÇO'!$O$7,'Tabela de Apoio'!$A:$A,1))/INDEX('Tabela de Apoio'!$B:$B,MATCH('FORMAÇÃO DE PREÇO'!AC95,'Tabela de Apoio'!$A:$A,1)-1))*AC94))</f>
        <v/>
      </c>
      <c r="AD98" s="36" t="str">
        <f t="array" ref="AD98">IF(AD94="","",IF(OR(AD95="",AND(YEAR(AD95)=YEAR($O$7),MONTH(MAX('Tabela de Apoio'!$A:$A))&lt;=MONTH(AD95))),AD94,(INDEX('Tabela de Apoio'!$B:$B,MATCH('FORMAÇÃO DE PREÇO'!$O$7,'Tabela de Apoio'!$A:$A,1))/INDEX('Tabela de Apoio'!$B:$B,MATCH('FORMAÇÃO DE PREÇO'!AD95,'Tabela de Apoio'!$A:$A,1)-1))*AD94))</f>
        <v/>
      </c>
      <c r="AE98" s="36" t="str">
        <f t="array" ref="AE98">IF(AE94="","",IF(OR(AE95="",AND(YEAR(AE95)=YEAR($O$7),MONTH(MAX('Tabela de Apoio'!$A:$A))&lt;=MONTH(AE95))),AE94,(INDEX('Tabela de Apoio'!$B:$B,MATCH('FORMAÇÃO DE PREÇO'!$O$7,'Tabela de Apoio'!$A:$A,1))/INDEX('Tabela de Apoio'!$B:$B,MATCH('FORMAÇÃO DE PREÇO'!AE95,'Tabela de Apoio'!$A:$A,1)-1))*AE94))</f>
        <v/>
      </c>
      <c r="AF98" s="36" t="str">
        <f t="array" ref="AF98">IF(AF94="","",IF(OR(AF95="",AND(YEAR(AF95)=YEAR($O$7),MONTH(MAX('Tabela de Apoio'!$A:$A))&lt;=MONTH(AF95))),AF94,(INDEX('Tabela de Apoio'!$B:$B,MATCH('FORMAÇÃO DE PREÇO'!$O$7,'Tabela de Apoio'!$A:$A,1))/INDEX('Tabela de Apoio'!$B:$B,MATCH('FORMAÇÃO DE PREÇO'!AF95,'Tabela de Apoio'!$A:$A,1)-1))*AF94))</f>
        <v/>
      </c>
      <c r="AG98" s="36" t="str">
        <f t="array" ref="AG98">IF(AG94="","",IF(OR(AG95="",AND(YEAR(AG95)=YEAR($O$7),MONTH(MAX('Tabela de Apoio'!$A:$A))&lt;=MONTH(AG95))),AG94,(INDEX('Tabela de Apoio'!$B:$B,MATCH('FORMAÇÃO DE PREÇO'!$O$7,'Tabela de Apoio'!$A:$A,1))/INDEX('Tabela de Apoio'!$B:$B,MATCH('FORMAÇÃO DE PREÇO'!AG95,'Tabela de Apoio'!$A:$A,1)-1))*AG94))</f>
        <v/>
      </c>
      <c r="AH98" s="36" t="str">
        <f t="array" ref="AH98">IF(AH94="","",IF(OR(AH95="",AND(YEAR(AH95)=YEAR($O$7),MONTH(MAX('Tabela de Apoio'!$A:$A))&lt;=MONTH(AH95))),AH94,(INDEX('Tabela de Apoio'!$B:$B,MATCH('FORMAÇÃO DE PREÇO'!$O$7,'Tabela de Apoio'!$A:$A,1))/INDEX('Tabela de Apoio'!$B:$B,MATCH('FORMAÇÃO DE PREÇO'!AH95,'Tabela de Apoio'!$A:$A,1)-1))*AH94))</f>
        <v/>
      </c>
      <c r="AI98" s="36" t="str">
        <f t="array" ref="AI98">IF(AI94="","",IF(OR(AI95="",AND(YEAR(AI95)=YEAR($O$7),MONTH(MAX('Tabela de Apoio'!$A:$A))&lt;=MONTH(AI95))),AI94,(INDEX('Tabela de Apoio'!$B:$B,MATCH('FORMAÇÃO DE PREÇO'!$O$7,'Tabela de Apoio'!$A:$A,1))/INDEX('Tabela de Apoio'!$B:$B,MATCH('FORMAÇÃO DE PREÇO'!AI95,'Tabela de Apoio'!$A:$A,1)-1))*AI94))</f>
        <v/>
      </c>
    </row>
    <row r="99" spans="1:35" x14ac:dyDescent="0.25">
      <c r="B99" s="84">
        <f>B98</f>
        <v>5</v>
      </c>
      <c r="C99" s="84">
        <f>C98</f>
        <v>1</v>
      </c>
      <c r="D99" s="84">
        <f>D98</f>
        <v>5</v>
      </c>
      <c r="E99" s="158">
        <f>MAX(INDEX('BASE FORMAÇÃO'!A:A,B94+1),1)</f>
        <v>1</v>
      </c>
      <c r="F99" s="117"/>
      <c r="G99" s="118" t="s">
        <v>363</v>
      </c>
      <c r="H99" s="159"/>
      <c r="I99" s="159"/>
      <c r="J99" s="160"/>
      <c r="K99" s="85">
        <f>_xlfn.STDEV.S($P99:$AI99)/AVERAGE($P99:$AI99)</f>
        <v>0.59828287254350854</v>
      </c>
      <c r="L99" s="37" t="s">
        <v>362</v>
      </c>
      <c r="M99" s="38">
        <f>IFERROR(INDEX(K98:K112,MATCH(1,N98:N112)),"")</f>
        <v>0.59828287254350854</v>
      </c>
      <c r="N99" s="94">
        <f>IF("B"=J111,1,"")</f>
        <v>1</v>
      </c>
      <c r="O99" s="34" t="s">
        <v>55</v>
      </c>
      <c r="P99" s="36">
        <f t="shared" ref="P99:AE99" si="43">IFERROR(IF(P98="","",IF(OR(P98&gt;(_xlfn.QUARTILE.EXC($P98:$AI98,3)+(_xlfn.QUARTILE.EXC($P98:$AI98,3)-_xlfn.QUARTILE.EXC($P98:$AI98,1))),P98&lt;(_xlfn.QUARTILE.EXC($P98:$AI98,1)-(_xlfn.QUARTILE.EXC($P98:$AI98,3)-_xlfn.QUARTILE.EXC($P98:$AI98,1)))),"DESCARTADO",P98)),"")</f>
        <v>788510</v>
      </c>
      <c r="Q99" s="36">
        <f t="shared" si="43"/>
        <v>920625</v>
      </c>
      <c r="R99" s="36">
        <f t="shared" si="43"/>
        <v>2200000</v>
      </c>
      <c r="S99" s="36" t="str">
        <f t="shared" si="43"/>
        <v/>
      </c>
      <c r="T99" s="36" t="str">
        <f t="shared" si="43"/>
        <v/>
      </c>
      <c r="U99" s="36" t="str">
        <f t="shared" si="43"/>
        <v/>
      </c>
      <c r="V99" s="36" t="str">
        <f t="shared" si="43"/>
        <v/>
      </c>
      <c r="W99" s="36" t="str">
        <f t="shared" si="43"/>
        <v/>
      </c>
      <c r="X99" s="36" t="str">
        <f t="shared" si="43"/>
        <v/>
      </c>
      <c r="Y99" s="36" t="str">
        <f t="shared" si="43"/>
        <v/>
      </c>
      <c r="Z99" s="36" t="str">
        <f t="shared" si="43"/>
        <v/>
      </c>
      <c r="AA99" s="36" t="str">
        <f t="shared" si="43"/>
        <v/>
      </c>
      <c r="AB99" s="36" t="str">
        <f t="shared" si="43"/>
        <v/>
      </c>
      <c r="AC99" s="36" t="str">
        <f t="shared" si="43"/>
        <v/>
      </c>
      <c r="AD99" s="36" t="str">
        <f t="shared" si="43"/>
        <v/>
      </c>
      <c r="AE99" s="36" t="str">
        <f t="shared" si="43"/>
        <v/>
      </c>
      <c r="AF99" s="36" t="str">
        <f>IFERROR(IF(AF98="","",IF(OR(AF98&gt;(_xlfn.QUARTILE.EXC($P98:$AI98,3)+(_xlfn.QUARTILE.EXC($P98:$AI98,3)-_xlfn.QUARTILE.EXC($P98:$AI98,1))),AF98&lt;(_xlfn.QUARTILE.EXC($P98:$AI98,1)-(_xlfn.QUARTILE.EXC($P98:$AI98,3)-_xlfn.QUARTILE.EXC($P98:$AI98,1)))),"DESCARTADO",AF98)),"")</f>
        <v/>
      </c>
      <c r="AG99" s="36" t="str">
        <f>IFERROR(IF(AG98="","",IF(OR(AG98&gt;(_xlfn.QUARTILE.EXC($P98:$AI98,3)+(_xlfn.QUARTILE.EXC($P98:$AI98,3)-_xlfn.QUARTILE.EXC($P98:$AI98,1))),AG98&lt;(_xlfn.QUARTILE.EXC($P98:$AI98,1)-(_xlfn.QUARTILE.EXC($P98:$AI98,3)-_xlfn.QUARTILE.EXC($P98:$AI98,1)))),"DESCARTADO",AG98)),"")</f>
        <v/>
      </c>
      <c r="AH99" s="36" t="str">
        <f>IFERROR(IF(AH98="","",IF(OR(AH98&gt;(_xlfn.QUARTILE.EXC($P98:$AI98,3)+(_xlfn.QUARTILE.EXC($P98:$AI98,3)-_xlfn.QUARTILE.EXC($P98:$AI98,1))),AH98&lt;(_xlfn.QUARTILE.EXC($P98:$AI98,1)-(_xlfn.QUARTILE.EXC($P98:$AI98,3)-_xlfn.QUARTILE.EXC($P98:$AI98,1)))),"DESCARTADO",AH98)),"")</f>
        <v/>
      </c>
      <c r="AI99" s="36" t="str">
        <f>IFERROR(IF(AI98="","",IF(OR(AI98&gt;(_xlfn.QUARTILE.EXC($P98:$AI98,3)+(_xlfn.QUARTILE.EXC($P98:$AI98,3)-_xlfn.QUARTILE.EXC($P98:$AI98,1))),AI98&lt;(_xlfn.QUARTILE.EXC($P98:$AI98,1)-(_xlfn.QUARTILE.EXC($P98:$AI98,3)-_xlfn.QUARTILE.EXC($P98:$AI98,1)))),"DESCARTADO",AI98)),"")</f>
        <v/>
      </c>
    </row>
    <row r="100" spans="1:35" hidden="1" x14ac:dyDescent="0.25">
      <c r="B100" s="84">
        <f t="shared" ref="B100:D112" si="44">B99</f>
        <v>5</v>
      </c>
      <c r="C100" s="84">
        <f t="shared" si="44"/>
        <v>1</v>
      </c>
      <c r="D100" s="84">
        <f t="shared" si="44"/>
        <v>5</v>
      </c>
      <c r="E100" s="158"/>
      <c r="F100" s="97"/>
      <c r="G100" s="119"/>
      <c r="K100" s="90"/>
      <c r="N100" s="94"/>
      <c r="O100" s="34" t="s">
        <v>57</v>
      </c>
      <c r="P100" s="39" t="str">
        <f>IF(IFERROR(VLOOKUP(P96,'Tabela de Apoio'!$D:$E,2,FALSE),1)=1,"",P99)</f>
        <v/>
      </c>
      <c r="Q100" s="39" t="str">
        <f>IF(IFERROR(VLOOKUP(Q96,'Tabela de Apoio'!$D:$E,2,FALSE),1)=1,"",Q99)</f>
        <v/>
      </c>
      <c r="R100" s="39" t="str">
        <f>IF(IFERROR(VLOOKUP(R96,'Tabela de Apoio'!$D:$E,2,FALSE),1)=1,"",R99)</f>
        <v/>
      </c>
      <c r="S100" s="39" t="str">
        <f>IF(IFERROR(VLOOKUP(S96,'Tabela de Apoio'!$D:$E,2,FALSE),1)=1,"",S99)</f>
        <v/>
      </c>
      <c r="T100" s="39" t="str">
        <f>IF(IFERROR(VLOOKUP(T96,'Tabela de Apoio'!$D:$E,2,FALSE),1)=1,"",T99)</f>
        <v/>
      </c>
      <c r="U100" s="39" t="str">
        <f>IF(IFERROR(VLOOKUP(U96,'Tabela de Apoio'!$D:$E,2,FALSE),1)=1,"",U99)</f>
        <v/>
      </c>
      <c r="V100" s="39" t="str">
        <f>IF(IFERROR(VLOOKUP(V96,'Tabela de Apoio'!$D:$E,2,FALSE),1)=1,"",V99)</f>
        <v/>
      </c>
      <c r="W100" s="39" t="str">
        <f>IF(IFERROR(VLOOKUP(W96,'Tabela de Apoio'!$D:$E,2,FALSE),1)=1,"",W99)</f>
        <v/>
      </c>
      <c r="X100" s="39" t="str">
        <f>IF(IFERROR(VLOOKUP(X96,'Tabela de Apoio'!$D:$E,2,FALSE),1)=1,"",X99)</f>
        <v/>
      </c>
      <c r="Y100" s="39" t="str">
        <f>IF(IFERROR(VLOOKUP(Y96,'Tabela de Apoio'!$D:$E,2,FALSE),1)=1,"",Y99)</f>
        <v/>
      </c>
      <c r="Z100" s="39" t="str">
        <f>IF(IFERROR(VLOOKUP(Z96,'Tabela de Apoio'!$D:$E,2,FALSE),1)=1,"",Z99)</f>
        <v/>
      </c>
      <c r="AA100" s="39" t="str">
        <f>IF(IFERROR(VLOOKUP(AA96,'Tabela de Apoio'!$D:$E,2,FALSE),1)=1,"",AA99)</f>
        <v/>
      </c>
      <c r="AB100" s="39" t="str">
        <f>IF(IFERROR(VLOOKUP(AB96,'Tabela de Apoio'!$D:$E,2,FALSE),1)=1,"",AB99)</f>
        <v/>
      </c>
      <c r="AC100" s="39" t="str">
        <f>IF(IFERROR(VLOOKUP(AC96,'Tabela de Apoio'!$D:$E,2,FALSE),1)=1,"",AC99)</f>
        <v/>
      </c>
      <c r="AD100" s="39" t="str">
        <f>IF(IFERROR(VLOOKUP(AD96,'Tabela de Apoio'!$D:$E,2,FALSE),1)=1,"",AD99)</f>
        <v/>
      </c>
      <c r="AE100" s="39" t="str">
        <f>IF(IFERROR(VLOOKUP(AE96,'Tabela de Apoio'!$D:$E,2,FALSE),1)=1,"",AE99)</f>
        <v/>
      </c>
      <c r="AF100" s="39" t="str">
        <f>IF(IFERROR(VLOOKUP(AF96,'Tabela de Apoio'!$D:$E,2,FALSE),1)=1,"",AF99)</f>
        <v/>
      </c>
      <c r="AG100" s="39" t="str">
        <f>IF(IFERROR(VLOOKUP(AG96,'Tabela de Apoio'!$D:$E,2,FALSE),1)=1,"",AG99)</f>
        <v/>
      </c>
      <c r="AH100" s="39" t="str">
        <f>IF(IFERROR(VLOOKUP(AH96,'Tabela de Apoio'!$D:$E,2,FALSE),1)=1,"",AH99)</f>
        <v/>
      </c>
      <c r="AI100" s="39" t="str">
        <f>IF(IFERROR(VLOOKUP(AI96,'Tabela de Apoio'!$D:$E,2,FALSE),1)=1,"",AI99)</f>
        <v/>
      </c>
    </row>
    <row r="101" spans="1:35" hidden="1" x14ac:dyDescent="0.25">
      <c r="B101" s="84">
        <f t="shared" ref="B101:B112" si="45">B100</f>
        <v>5</v>
      </c>
      <c r="C101" s="84">
        <f t="shared" si="44"/>
        <v>1</v>
      </c>
      <c r="D101" s="84">
        <f t="shared" si="44"/>
        <v>5</v>
      </c>
      <c r="E101" s="158"/>
      <c r="F101" s="97"/>
      <c r="G101" s="120"/>
      <c r="H101" s="18"/>
      <c r="I101" s="18"/>
      <c r="J101" s="6" t="str">
        <f>IFERROR(IF(M104="",IF(_xlfn.STDEV.S($P99:$AI100)/AVERAGE($P99:$AI100)&lt;25%,J105,J106),J104),J102)</f>
        <v>B</v>
      </c>
      <c r="K101" s="89"/>
      <c r="L101" s="40" t="s">
        <v>75</v>
      </c>
      <c r="M101" s="41">
        <f>IFERROR(IF(AND(P96="Fornecedor",COUNTA(P94:AI94)=COUNTIF(P96:AI96,"Fornecedor")),M109,IF(M104="",IF(_xlfn.STDEV.S($P99:$AI100)/AVERAGE($P99:$AI100)&lt;25%,M105,M106),M104)),M102)</f>
        <v>788510</v>
      </c>
      <c r="N101" s="94"/>
      <c r="O101" s="34" t="s">
        <v>67</v>
      </c>
      <c r="P101" s="39" t="str">
        <f>IF(IFERROR(VLOOKUP(P96,'Tabela de Apoio'!$D:$E,2,FALSE),1)=1,"",P102)</f>
        <v/>
      </c>
      <c r="Q101" s="39" t="str">
        <f>IF(IFERROR(VLOOKUP(Q96,'Tabela de Apoio'!$D:$E,2,FALSE),1)=1,"",Q102)</f>
        <v/>
      </c>
      <c r="R101" s="39" t="str">
        <f>IF(IFERROR(VLOOKUP(R96,'Tabela de Apoio'!$D:$E,2,FALSE),1)=1,"",R102)</f>
        <v/>
      </c>
      <c r="S101" s="39" t="str">
        <f>IF(IFERROR(VLOOKUP(S96,'Tabela de Apoio'!$D:$E,2,FALSE),1)=1,"",S102)</f>
        <v/>
      </c>
      <c r="T101" s="39" t="str">
        <f>IF(IFERROR(VLOOKUP(T96,'Tabela de Apoio'!$D:$E,2,FALSE),1)=1,"",T102)</f>
        <v/>
      </c>
      <c r="U101" s="39" t="str">
        <f>IF(IFERROR(VLOOKUP(U96,'Tabela de Apoio'!$D:$E,2,FALSE),1)=1,"",U102)</f>
        <v/>
      </c>
      <c r="V101" s="39" t="str">
        <f>IF(IFERROR(VLOOKUP(V96,'Tabela de Apoio'!$D:$E,2,FALSE),1)=1,"",V102)</f>
        <v/>
      </c>
      <c r="W101" s="39" t="str">
        <f>IF(IFERROR(VLOOKUP(W96,'Tabela de Apoio'!$D:$E,2,FALSE),1)=1,"",W102)</f>
        <v/>
      </c>
      <c r="X101" s="39" t="str">
        <f>IF(IFERROR(VLOOKUP(X96,'Tabela de Apoio'!$D:$E,2,FALSE),1)=1,"",X102)</f>
        <v/>
      </c>
      <c r="Y101" s="39" t="str">
        <f>IF(IFERROR(VLOOKUP(Y96,'Tabela de Apoio'!$D:$E,2,FALSE),1)=1,"",Y102)</f>
        <v/>
      </c>
      <c r="Z101" s="39" t="str">
        <f>IF(IFERROR(VLOOKUP(Z96,'Tabela de Apoio'!$D:$E,2,FALSE),1)=1,"",Z102)</f>
        <v/>
      </c>
      <c r="AA101" s="39" t="str">
        <f>IF(IFERROR(VLOOKUP(AA96,'Tabela de Apoio'!$D:$E,2,FALSE),1)=1,"",AA102)</f>
        <v/>
      </c>
      <c r="AB101" s="39" t="str">
        <f>IF(IFERROR(VLOOKUP(AB96,'Tabela de Apoio'!$D:$E,2,FALSE),1)=1,"",AB102)</f>
        <v/>
      </c>
      <c r="AC101" s="39" t="str">
        <f>IF(IFERROR(VLOOKUP(AC96,'Tabela de Apoio'!$D:$E,2,FALSE),1)=1,"",AC102)</f>
        <v/>
      </c>
      <c r="AD101" s="39" t="str">
        <f>IF(IFERROR(VLOOKUP(AD96,'Tabela de Apoio'!$D:$E,2,FALSE),1)=1,"",AD102)</f>
        <v/>
      </c>
      <c r="AE101" s="39" t="str">
        <f>IF(IFERROR(VLOOKUP(AE96,'Tabela de Apoio'!$D:$E,2,FALSE),1)=1,"",AE102)</f>
        <v/>
      </c>
      <c r="AF101" s="39" t="str">
        <f>IF(IFERROR(VLOOKUP(AF96,'Tabela de Apoio'!$D:$E,2,FALSE),1)=1,"",AF102)</f>
        <v/>
      </c>
      <c r="AG101" s="39" t="str">
        <f>IF(IFERROR(VLOOKUP(AG96,'Tabela de Apoio'!$D:$E,2,FALSE),1)=1,"",AG102)</f>
        <v/>
      </c>
      <c r="AH101" s="39" t="str">
        <f>IF(IFERROR(VLOOKUP(AH96,'Tabela de Apoio'!$D:$E,2,FALSE),1)=1,"",AH102)</f>
        <v/>
      </c>
      <c r="AI101" s="39" t="str">
        <f>IF(IFERROR(VLOOKUP(AI96,'Tabela de Apoio'!$D:$E,2,FALSE),1)=1,"",AI102)</f>
        <v/>
      </c>
    </row>
    <row r="102" spans="1:35" hidden="1" x14ac:dyDescent="0.25">
      <c r="B102" s="84">
        <f t="shared" si="45"/>
        <v>5</v>
      </c>
      <c r="C102" s="84">
        <f t="shared" si="44"/>
        <v>1</v>
      </c>
      <c r="D102" s="84">
        <f t="shared" si="44"/>
        <v>5</v>
      </c>
      <c r="E102" s="158"/>
      <c r="F102" s="97"/>
      <c r="G102" s="120"/>
      <c r="H102" s="18"/>
      <c r="I102" s="18"/>
      <c r="J102" s="56" t="s">
        <v>366</v>
      </c>
      <c r="K102" s="89"/>
      <c r="L102" s="40" t="s">
        <v>21</v>
      </c>
      <c r="M102" s="41">
        <f>IFERROR(AVERAGE($P98:$AI98),"")</f>
        <v>1303045</v>
      </c>
      <c r="N102" s="94"/>
      <c r="O102" s="34" t="s">
        <v>68</v>
      </c>
      <c r="P102" s="39">
        <f t="shared" ref="P102:AI102" si="46">IF(P99="","",IF((_xlfn.STDEV.S($P99:$AI100)/AVERAGE($P99:$AI100))&lt;25%,P99,IF(OR(P99&gt;(AVERAGE($P99:$AI100)+_xlfn.STDEV.S($P99:$AI100)),P99&lt;(AVERAGE($P99:$AI100)-_xlfn.STDEV.S($P99:$AI100))),"DESCARTADO",P99)))</f>
        <v>788510</v>
      </c>
      <c r="Q102" s="39">
        <f t="shared" si="46"/>
        <v>920625</v>
      </c>
      <c r="R102" s="39" t="str">
        <f t="shared" si="46"/>
        <v>DESCARTADO</v>
      </c>
      <c r="S102" s="39" t="str">
        <f t="shared" si="46"/>
        <v/>
      </c>
      <c r="T102" s="39" t="str">
        <f t="shared" si="46"/>
        <v/>
      </c>
      <c r="U102" s="39" t="str">
        <f t="shared" si="46"/>
        <v/>
      </c>
      <c r="V102" s="39" t="str">
        <f t="shared" si="46"/>
        <v/>
      </c>
      <c r="W102" s="39" t="str">
        <f t="shared" si="46"/>
        <v/>
      </c>
      <c r="X102" s="39" t="str">
        <f t="shared" si="46"/>
        <v/>
      </c>
      <c r="Y102" s="39" t="str">
        <f t="shared" si="46"/>
        <v/>
      </c>
      <c r="Z102" s="39" t="str">
        <f t="shared" si="46"/>
        <v/>
      </c>
      <c r="AA102" s="39" t="str">
        <f t="shared" si="46"/>
        <v/>
      </c>
      <c r="AB102" s="39" t="str">
        <f t="shared" si="46"/>
        <v/>
      </c>
      <c r="AC102" s="39" t="str">
        <f t="shared" si="46"/>
        <v/>
      </c>
      <c r="AD102" s="39" t="str">
        <f t="shared" si="46"/>
        <v/>
      </c>
      <c r="AE102" s="39" t="str">
        <f t="shared" si="46"/>
        <v/>
      </c>
      <c r="AF102" s="39" t="str">
        <f t="shared" si="46"/>
        <v/>
      </c>
      <c r="AG102" s="39" t="str">
        <f t="shared" si="46"/>
        <v/>
      </c>
      <c r="AH102" s="39" t="str">
        <f t="shared" si="46"/>
        <v/>
      </c>
      <c r="AI102" s="39" t="str">
        <f t="shared" si="46"/>
        <v/>
      </c>
    </row>
    <row r="103" spans="1:35" hidden="1" x14ac:dyDescent="0.25">
      <c r="B103" s="84">
        <f t="shared" si="45"/>
        <v>5</v>
      </c>
      <c r="C103" s="84">
        <f t="shared" si="44"/>
        <v>1</v>
      </c>
      <c r="D103" s="84">
        <f t="shared" si="44"/>
        <v>5</v>
      </c>
      <c r="E103" s="158"/>
      <c r="F103" s="97"/>
      <c r="G103" s="119"/>
      <c r="J103" s="56" t="s">
        <v>366</v>
      </c>
      <c r="L103" s="40" t="s">
        <v>335</v>
      </c>
      <c r="M103" s="41">
        <f>IFERROR(MEDIAN($P98:$AI98),"")</f>
        <v>920625</v>
      </c>
      <c r="N103" s="94"/>
      <c r="O103" s="34" t="s">
        <v>371</v>
      </c>
      <c r="P103" s="39" t="str">
        <f>IF(IFERROR(VLOOKUP(P96,'Tabela de Apoio'!$D:$E,2,FALSE),1)=1,"",P104)</f>
        <v/>
      </c>
      <c r="Q103" s="39" t="str">
        <f>IF(IFERROR(VLOOKUP(Q96,'Tabela de Apoio'!$D:$E,2,FALSE),1)=1,"",Q104)</f>
        <v/>
      </c>
      <c r="R103" s="39" t="str">
        <f>IF(IFERROR(VLOOKUP(R96,'Tabela de Apoio'!$D:$E,2,FALSE),1)=1,"",R104)</f>
        <v/>
      </c>
      <c r="S103" s="39" t="str">
        <f>IF(IFERROR(VLOOKUP(S96,'Tabela de Apoio'!$D:$E,2,FALSE),1)=1,"",S104)</f>
        <v/>
      </c>
      <c r="T103" s="39" t="str">
        <f>IF(IFERROR(VLOOKUP(T96,'Tabela de Apoio'!$D:$E,2,FALSE),1)=1,"",T104)</f>
        <v/>
      </c>
      <c r="U103" s="39" t="str">
        <f>IF(IFERROR(VLOOKUP(U96,'Tabela de Apoio'!$D:$E,2,FALSE),1)=1,"",U104)</f>
        <v/>
      </c>
      <c r="V103" s="39" t="str">
        <f>IF(IFERROR(VLOOKUP(V96,'Tabela de Apoio'!$D:$E,2,FALSE),1)=1,"",V104)</f>
        <v/>
      </c>
      <c r="W103" s="39" t="str">
        <f>IF(IFERROR(VLOOKUP(W96,'Tabela de Apoio'!$D:$E,2,FALSE),1)=1,"",W104)</f>
        <v/>
      </c>
      <c r="X103" s="39" t="str">
        <f>IF(IFERROR(VLOOKUP(X96,'Tabela de Apoio'!$D:$E,2,FALSE),1)=1,"",X104)</f>
        <v/>
      </c>
      <c r="Y103" s="39" t="str">
        <f>IF(IFERROR(VLOOKUP(Y96,'Tabela de Apoio'!$D:$E,2,FALSE),1)=1,"",Y104)</f>
        <v/>
      </c>
      <c r="Z103" s="39" t="str">
        <f>IF(IFERROR(VLOOKUP(Z96,'Tabela de Apoio'!$D:$E,2,FALSE),1)=1,"",Z104)</f>
        <v/>
      </c>
      <c r="AA103" s="39" t="str">
        <f>IF(IFERROR(VLOOKUP(AA96,'Tabela de Apoio'!$D:$E,2,FALSE),1)=1,"",AA104)</f>
        <v/>
      </c>
      <c r="AB103" s="39" t="str">
        <f>IF(IFERROR(VLOOKUP(AB96,'Tabela de Apoio'!$D:$E,2,FALSE),1)=1,"",AB104)</f>
        <v/>
      </c>
      <c r="AC103" s="39" t="str">
        <f>IF(IFERROR(VLOOKUP(AC96,'Tabela de Apoio'!$D:$E,2,FALSE),1)=1,"",AC104)</f>
        <v/>
      </c>
      <c r="AD103" s="39" t="str">
        <f>IF(IFERROR(VLOOKUP(AD96,'Tabela de Apoio'!$D:$E,2,FALSE),1)=1,"",AD104)</f>
        <v/>
      </c>
      <c r="AE103" s="39" t="str">
        <f>IF(IFERROR(VLOOKUP(AE96,'Tabela de Apoio'!$D:$E,2,FALSE),1)=1,"",AE104)</f>
        <v/>
      </c>
      <c r="AF103" s="39" t="str">
        <f>IF(IFERROR(VLOOKUP(AF96,'Tabela de Apoio'!$D:$E,2,FALSE),1)=1,"",AF104)</f>
        <v/>
      </c>
      <c r="AG103" s="39" t="str">
        <f>IF(IFERROR(VLOOKUP(AG96,'Tabela de Apoio'!$D:$E,2,FALSE),1)=1,"",AG104)</f>
        <v/>
      </c>
      <c r="AH103" s="39" t="str">
        <f>IF(IFERROR(VLOOKUP(AH96,'Tabela de Apoio'!$D:$E,2,FALSE),1)=1,"",AH104)</f>
        <v/>
      </c>
      <c r="AI103" s="39" t="str">
        <f>IF(IFERROR(VLOOKUP(AI96,'Tabela de Apoio'!$D:$E,2,FALSE),1)=1,"",AI104)</f>
        <v/>
      </c>
    </row>
    <row r="104" spans="1:35" hidden="1" x14ac:dyDescent="0.25">
      <c r="B104" s="84">
        <f t="shared" si="45"/>
        <v>5</v>
      </c>
      <c r="C104" s="84">
        <f t="shared" si="44"/>
        <v>1</v>
      </c>
      <c r="D104" s="84">
        <f t="shared" si="44"/>
        <v>5</v>
      </c>
      <c r="E104" s="158"/>
      <c r="F104" s="97"/>
      <c r="G104" s="119"/>
      <c r="H104" s="18"/>
      <c r="I104" s="18"/>
      <c r="J104" s="56" t="s">
        <v>368</v>
      </c>
      <c r="K104" s="89"/>
      <c r="L104" s="40" t="s">
        <v>69</v>
      </c>
      <c r="M104" s="41" t="str">
        <f>IF(AND(COUNT($P112:$AI112)&gt;2,(_xlfn.STDEV.S($P111:$AI112)/AVERAGE($P111:$AI112))&lt;=25%),AVERAGE($P111:$AI112),"")</f>
        <v/>
      </c>
      <c r="N104" s="94"/>
      <c r="O104" s="34" t="s">
        <v>372</v>
      </c>
      <c r="P104" s="39">
        <f t="shared" ref="P104:AI104" si="47">IF(P102="","",IF((_xlfn.STDEV.S($P101:$AI102)/AVERAGE($P101:$AI102))&lt;25%,P102,IF(OR(P102&gt;(AVERAGE($P101:$AI102)+_xlfn.STDEV.S($P101:$AI102)),P102&lt;(AVERAGE($P101:$AI102)-_xlfn.STDEV.S($P101:$AI102))),"DESCARTADO",P102)))</f>
        <v>788510</v>
      </c>
      <c r="Q104" s="39">
        <f t="shared" si="47"/>
        <v>920625</v>
      </c>
      <c r="R104" s="39" t="str">
        <f t="shared" si="47"/>
        <v>DESCARTADO</v>
      </c>
      <c r="S104" s="39" t="str">
        <f t="shared" si="47"/>
        <v/>
      </c>
      <c r="T104" s="39" t="str">
        <f t="shared" si="47"/>
        <v/>
      </c>
      <c r="U104" s="39" t="str">
        <f t="shared" si="47"/>
        <v/>
      </c>
      <c r="V104" s="39" t="str">
        <f t="shared" si="47"/>
        <v/>
      </c>
      <c r="W104" s="39" t="str">
        <f t="shared" si="47"/>
        <v/>
      </c>
      <c r="X104" s="39" t="str">
        <f t="shared" si="47"/>
        <v/>
      </c>
      <c r="Y104" s="39" t="str">
        <f t="shared" si="47"/>
        <v/>
      </c>
      <c r="Z104" s="39" t="str">
        <f t="shared" si="47"/>
        <v/>
      </c>
      <c r="AA104" s="39" t="str">
        <f t="shared" si="47"/>
        <v/>
      </c>
      <c r="AB104" s="39" t="str">
        <f t="shared" si="47"/>
        <v/>
      </c>
      <c r="AC104" s="39" t="str">
        <f t="shared" si="47"/>
        <v/>
      </c>
      <c r="AD104" s="39" t="str">
        <f t="shared" si="47"/>
        <v/>
      </c>
      <c r="AE104" s="39" t="str">
        <f t="shared" si="47"/>
        <v/>
      </c>
      <c r="AF104" s="39" t="str">
        <f t="shared" si="47"/>
        <v/>
      </c>
      <c r="AG104" s="39" t="str">
        <f t="shared" si="47"/>
        <v/>
      </c>
      <c r="AH104" s="39" t="str">
        <f t="shared" si="47"/>
        <v/>
      </c>
      <c r="AI104" s="39" t="str">
        <f t="shared" si="47"/>
        <v/>
      </c>
    </row>
    <row r="105" spans="1:35" hidden="1" x14ac:dyDescent="0.25">
      <c r="B105" s="84">
        <f t="shared" si="45"/>
        <v>5</v>
      </c>
      <c r="C105" s="84">
        <f t="shared" si="44"/>
        <v>1</v>
      </c>
      <c r="D105" s="84">
        <f t="shared" si="44"/>
        <v>5</v>
      </c>
      <c r="E105" s="158"/>
      <c r="F105" s="97"/>
      <c r="G105" s="121"/>
      <c r="H105"/>
      <c r="I105" s="18"/>
      <c r="J105" s="56" t="s">
        <v>367</v>
      </c>
      <c r="K105" s="89"/>
      <c r="L105" s="40" t="s">
        <v>74</v>
      </c>
      <c r="M105" s="41">
        <f>AVERAGE($P99:$AI100)</f>
        <v>1303045</v>
      </c>
      <c r="N105" s="94"/>
      <c r="O105" s="34" t="s">
        <v>373</v>
      </c>
      <c r="P105" s="39" t="str">
        <f>IF(IFERROR(VLOOKUP(P96,'Tabela de Apoio'!$D:$E,2,FALSE),1)=1,"",P106)</f>
        <v/>
      </c>
      <c r="Q105" s="39" t="str">
        <f>IF(IFERROR(VLOOKUP(Q96,'Tabela de Apoio'!$D:$E,2,FALSE),1)=1,"",Q106)</f>
        <v/>
      </c>
      <c r="R105" s="39" t="str">
        <f>IF(IFERROR(VLOOKUP(R96,'Tabela de Apoio'!$D:$E,2,FALSE),1)=1,"",R106)</f>
        <v/>
      </c>
      <c r="S105" s="39" t="str">
        <f>IF(IFERROR(VLOOKUP(S96,'Tabela de Apoio'!$D:$E,2,FALSE),1)=1,"",S106)</f>
        <v/>
      </c>
      <c r="T105" s="39" t="str">
        <f>IF(IFERROR(VLOOKUP(T96,'Tabela de Apoio'!$D:$E,2,FALSE),1)=1,"",T106)</f>
        <v/>
      </c>
      <c r="U105" s="39" t="str">
        <f>IF(IFERROR(VLOOKUP(U96,'Tabela de Apoio'!$D:$E,2,FALSE),1)=1,"",U106)</f>
        <v/>
      </c>
      <c r="V105" s="39" t="str">
        <f>IF(IFERROR(VLOOKUP(V96,'Tabela de Apoio'!$D:$E,2,FALSE),1)=1,"",V106)</f>
        <v/>
      </c>
      <c r="W105" s="39" t="str">
        <f>IF(IFERROR(VLOOKUP(W96,'Tabela de Apoio'!$D:$E,2,FALSE),1)=1,"",W106)</f>
        <v/>
      </c>
      <c r="X105" s="39" t="str">
        <f>IF(IFERROR(VLOOKUP(X96,'Tabela de Apoio'!$D:$E,2,FALSE),1)=1,"",X106)</f>
        <v/>
      </c>
      <c r="Y105" s="39" t="str">
        <f>IF(IFERROR(VLOOKUP(Y96,'Tabela de Apoio'!$D:$E,2,FALSE),1)=1,"",Y106)</f>
        <v/>
      </c>
      <c r="Z105" s="39" t="str">
        <f>IF(IFERROR(VLOOKUP(Z96,'Tabela de Apoio'!$D:$E,2,FALSE),1)=1,"",Z106)</f>
        <v/>
      </c>
      <c r="AA105" s="39" t="str">
        <f>IF(IFERROR(VLOOKUP(AA96,'Tabela de Apoio'!$D:$E,2,FALSE),1)=1,"",AA106)</f>
        <v/>
      </c>
      <c r="AB105" s="39" t="str">
        <f>IF(IFERROR(VLOOKUP(AB96,'Tabela de Apoio'!$D:$E,2,FALSE),1)=1,"",AB106)</f>
        <v/>
      </c>
      <c r="AC105" s="39" t="str">
        <f>IF(IFERROR(VLOOKUP(AC96,'Tabela de Apoio'!$D:$E,2,FALSE),1)=1,"",AC106)</f>
        <v/>
      </c>
      <c r="AD105" s="39" t="str">
        <f>IF(IFERROR(VLOOKUP(AD96,'Tabela de Apoio'!$D:$E,2,FALSE),1)=1,"",AD106)</f>
        <v/>
      </c>
      <c r="AE105" s="39" t="str">
        <f>IF(IFERROR(VLOOKUP(AE96,'Tabela de Apoio'!$D:$E,2,FALSE),1)=1,"",AE106)</f>
        <v/>
      </c>
      <c r="AF105" s="39" t="str">
        <f>IF(IFERROR(VLOOKUP(AF96,'Tabela de Apoio'!$D:$E,2,FALSE),1)=1,"",AF106)</f>
        <v/>
      </c>
      <c r="AG105" s="39" t="str">
        <f>IF(IFERROR(VLOOKUP(AG96,'Tabela de Apoio'!$D:$E,2,FALSE),1)=1,"",AG106)</f>
        <v/>
      </c>
      <c r="AH105" s="39" t="str">
        <f>IF(IFERROR(VLOOKUP(AH96,'Tabela de Apoio'!$D:$E,2,FALSE),1)=1,"",AH106)</f>
        <v/>
      </c>
      <c r="AI105" s="39" t="str">
        <f>IF(IFERROR(VLOOKUP(AI96,'Tabela de Apoio'!$D:$E,2,FALSE),1)=1,"",AI106)</f>
        <v/>
      </c>
    </row>
    <row r="106" spans="1:35" hidden="1" x14ac:dyDescent="0.25">
      <c r="B106" s="84">
        <f t="shared" si="45"/>
        <v>5</v>
      </c>
      <c r="C106" s="84">
        <f t="shared" si="44"/>
        <v>1</v>
      </c>
      <c r="D106" s="84">
        <f t="shared" si="44"/>
        <v>5</v>
      </c>
      <c r="E106" s="158"/>
      <c r="F106" s="97"/>
      <c r="G106" s="120"/>
      <c r="H106" s="18"/>
      <c r="I106" s="18"/>
      <c r="J106" s="56" t="s">
        <v>367</v>
      </c>
      <c r="K106" s="89"/>
      <c r="L106" s="40" t="s">
        <v>72</v>
      </c>
      <c r="M106" s="41">
        <f>MEDIAN($P99:$AI99)</f>
        <v>920625</v>
      </c>
      <c r="N106" s="94"/>
      <c r="O106" s="34" t="s">
        <v>374</v>
      </c>
      <c r="P106" s="39">
        <f t="shared" ref="P106:AI106" si="48">IF(P104="","",IF((_xlfn.STDEV.S($P103:$AI104)/AVERAGE($P103:$AI104))&lt;25%,P104,IF(OR(P104&gt;(AVERAGE($P103:$AI104)+_xlfn.STDEV.S($P103:$AI104)),P104&lt;(AVERAGE($P103:$AI104)-_xlfn.STDEV.S($P103:$AI104))),"DESCARTADO",P104)))</f>
        <v>788510</v>
      </c>
      <c r="Q106" s="39">
        <f t="shared" si="48"/>
        <v>920625</v>
      </c>
      <c r="R106" s="39" t="str">
        <f t="shared" si="48"/>
        <v>DESCARTADO</v>
      </c>
      <c r="S106" s="39" t="str">
        <f t="shared" si="48"/>
        <v/>
      </c>
      <c r="T106" s="39" t="str">
        <f t="shared" si="48"/>
        <v/>
      </c>
      <c r="U106" s="39" t="str">
        <f t="shared" si="48"/>
        <v/>
      </c>
      <c r="V106" s="39" t="str">
        <f t="shared" si="48"/>
        <v/>
      </c>
      <c r="W106" s="39" t="str">
        <f t="shared" si="48"/>
        <v/>
      </c>
      <c r="X106" s="39" t="str">
        <f t="shared" si="48"/>
        <v/>
      </c>
      <c r="Y106" s="39" t="str">
        <f t="shared" si="48"/>
        <v/>
      </c>
      <c r="Z106" s="39" t="str">
        <f t="shared" si="48"/>
        <v/>
      </c>
      <c r="AA106" s="39" t="str">
        <f t="shared" si="48"/>
        <v/>
      </c>
      <c r="AB106" s="39" t="str">
        <f t="shared" si="48"/>
        <v/>
      </c>
      <c r="AC106" s="39" t="str">
        <f t="shared" si="48"/>
        <v/>
      </c>
      <c r="AD106" s="39" t="str">
        <f t="shared" si="48"/>
        <v/>
      </c>
      <c r="AE106" s="39" t="str">
        <f t="shared" si="48"/>
        <v/>
      </c>
      <c r="AF106" s="39" t="str">
        <f t="shared" si="48"/>
        <v/>
      </c>
      <c r="AG106" s="39" t="str">
        <f t="shared" si="48"/>
        <v/>
      </c>
      <c r="AH106" s="39" t="str">
        <f t="shared" si="48"/>
        <v/>
      </c>
      <c r="AI106" s="39" t="str">
        <f t="shared" si="48"/>
        <v/>
      </c>
    </row>
    <row r="107" spans="1:35" hidden="1" x14ac:dyDescent="0.25">
      <c r="B107" s="84">
        <f t="shared" si="45"/>
        <v>5</v>
      </c>
      <c r="C107" s="84">
        <f t="shared" si="44"/>
        <v>1</v>
      </c>
      <c r="D107" s="84">
        <f t="shared" si="44"/>
        <v>5</v>
      </c>
      <c r="E107" s="158"/>
      <c r="F107" s="97"/>
      <c r="G107" s="120"/>
      <c r="H107" s="18"/>
      <c r="I107" s="18"/>
      <c r="J107" s="56" t="s">
        <v>367</v>
      </c>
      <c r="K107" s="89"/>
      <c r="L107" s="40" t="s">
        <v>73</v>
      </c>
      <c r="M107" s="41">
        <f>_xlfn.QUARTILE.EXC($P99:$AI99,1)</f>
        <v>788510</v>
      </c>
      <c r="N107" s="94"/>
      <c r="O107" s="34" t="s">
        <v>375</v>
      </c>
      <c r="P107" s="39" t="str">
        <f>IF(IFERROR(VLOOKUP(P96,'Tabela de Apoio'!$D:$E,2,FALSE),1)=1,"",P108)</f>
        <v/>
      </c>
      <c r="Q107" s="39" t="str">
        <f>IF(IFERROR(VLOOKUP(Q96,'Tabela de Apoio'!$D:$E,2,FALSE),1)=1,"",Q108)</f>
        <v/>
      </c>
      <c r="R107" s="39" t="str">
        <f>IF(IFERROR(VLOOKUP(R96,'Tabela de Apoio'!$D:$E,2,FALSE),1)=1,"",R108)</f>
        <v/>
      </c>
      <c r="S107" s="39" t="str">
        <f>IF(IFERROR(VLOOKUP(S96,'Tabela de Apoio'!$D:$E,2,FALSE),1)=1,"",S108)</f>
        <v/>
      </c>
      <c r="T107" s="39" t="str">
        <f>IF(IFERROR(VLOOKUP(T96,'Tabela de Apoio'!$D:$E,2,FALSE),1)=1,"",T108)</f>
        <v/>
      </c>
      <c r="U107" s="39" t="str">
        <f>IF(IFERROR(VLOOKUP(U96,'Tabela de Apoio'!$D:$E,2,FALSE),1)=1,"",U108)</f>
        <v/>
      </c>
      <c r="V107" s="39" t="str">
        <f>IF(IFERROR(VLOOKUP(V96,'Tabela de Apoio'!$D:$E,2,FALSE),1)=1,"",V108)</f>
        <v/>
      </c>
      <c r="W107" s="39" t="str">
        <f>IF(IFERROR(VLOOKUP(W96,'Tabela de Apoio'!$D:$E,2,FALSE),1)=1,"",W108)</f>
        <v/>
      </c>
      <c r="X107" s="39" t="str">
        <f>IF(IFERROR(VLOOKUP(X96,'Tabela de Apoio'!$D:$E,2,FALSE),1)=1,"",X108)</f>
        <v/>
      </c>
      <c r="Y107" s="39" t="str">
        <f>IF(IFERROR(VLOOKUP(Y96,'Tabela de Apoio'!$D:$E,2,FALSE),1)=1,"",Y108)</f>
        <v/>
      </c>
      <c r="Z107" s="39" t="str">
        <f>IF(IFERROR(VLOOKUP(Z96,'Tabela de Apoio'!$D:$E,2,FALSE),1)=1,"",Z108)</f>
        <v/>
      </c>
      <c r="AA107" s="39" t="str">
        <f>IF(IFERROR(VLOOKUP(AA96,'Tabela de Apoio'!$D:$E,2,FALSE),1)=1,"",AA108)</f>
        <v/>
      </c>
      <c r="AB107" s="39" t="str">
        <f>IF(IFERROR(VLOOKUP(AB96,'Tabela de Apoio'!$D:$E,2,FALSE),1)=1,"",AB108)</f>
        <v/>
      </c>
      <c r="AC107" s="39" t="str">
        <f>IF(IFERROR(VLOOKUP(AC96,'Tabela de Apoio'!$D:$E,2,FALSE),1)=1,"",AC108)</f>
        <v/>
      </c>
      <c r="AD107" s="39" t="str">
        <f>IF(IFERROR(VLOOKUP(AD96,'Tabela de Apoio'!$D:$E,2,FALSE),1)=1,"",AD108)</f>
        <v/>
      </c>
      <c r="AE107" s="39" t="str">
        <f>IF(IFERROR(VLOOKUP(AE96,'Tabela de Apoio'!$D:$E,2,FALSE),1)=1,"",AE108)</f>
        <v/>
      </c>
      <c r="AF107" s="39" t="str">
        <f>IF(IFERROR(VLOOKUP(AF96,'Tabela de Apoio'!$D:$E,2,FALSE),1)=1,"",AF108)</f>
        <v/>
      </c>
      <c r="AG107" s="39" t="str">
        <f>IF(IFERROR(VLOOKUP(AG96,'Tabela de Apoio'!$D:$E,2,FALSE),1)=1,"",AG108)</f>
        <v/>
      </c>
      <c r="AH107" s="39" t="str">
        <f>IF(IFERROR(VLOOKUP(AH96,'Tabela de Apoio'!$D:$E,2,FALSE),1)=1,"",AH108)</f>
        <v/>
      </c>
      <c r="AI107" s="39" t="str">
        <f>IF(IFERROR(VLOOKUP(AI96,'Tabela de Apoio'!$D:$E,2,FALSE),1)=1,"",AI108)</f>
        <v/>
      </c>
    </row>
    <row r="108" spans="1:35" hidden="1" x14ac:dyDescent="0.25">
      <c r="B108" s="84">
        <f t="shared" si="45"/>
        <v>5</v>
      </c>
      <c r="C108" s="84">
        <f t="shared" si="44"/>
        <v>1</v>
      </c>
      <c r="D108" s="84">
        <f t="shared" si="44"/>
        <v>5</v>
      </c>
      <c r="E108" s="158"/>
      <c r="F108" s="97"/>
      <c r="G108" s="120"/>
      <c r="H108" s="18"/>
      <c r="I108" s="18"/>
      <c r="J108" s="56" t="s">
        <v>367</v>
      </c>
      <c r="K108" s="89"/>
      <c r="L108" s="40" t="s">
        <v>70</v>
      </c>
      <c r="M108" s="41">
        <f>_xlfn.QUARTILE.EXC($P99:$AI99,2)</f>
        <v>920625</v>
      </c>
      <c r="N108" s="94"/>
      <c r="O108" s="34" t="s">
        <v>376</v>
      </c>
      <c r="P108" s="39">
        <f t="shared" ref="P108:AI108" si="49">IF(P106="","",IF((_xlfn.STDEV.S($P105:$AI106)/AVERAGE($P105:$AI106))&lt;25%,P106,IF(OR(P106&gt;(AVERAGE($P105:$AI106)+_xlfn.STDEV.S($P105:$AI106)),P106&lt;(AVERAGE($P105:$AI106)-_xlfn.STDEV.S($P105:$AI106))),"DESCARTADO",P106)))</f>
        <v>788510</v>
      </c>
      <c r="Q108" s="39">
        <f t="shared" si="49"/>
        <v>920625</v>
      </c>
      <c r="R108" s="39" t="str">
        <f t="shared" si="49"/>
        <v>DESCARTADO</v>
      </c>
      <c r="S108" s="39" t="str">
        <f t="shared" si="49"/>
        <v/>
      </c>
      <c r="T108" s="39" t="str">
        <f t="shared" si="49"/>
        <v/>
      </c>
      <c r="U108" s="39" t="str">
        <f t="shared" si="49"/>
        <v/>
      </c>
      <c r="V108" s="39" t="str">
        <f t="shared" si="49"/>
        <v/>
      </c>
      <c r="W108" s="39" t="str">
        <f t="shared" si="49"/>
        <v/>
      </c>
      <c r="X108" s="39" t="str">
        <f t="shared" si="49"/>
        <v/>
      </c>
      <c r="Y108" s="39" t="str">
        <f t="shared" si="49"/>
        <v/>
      </c>
      <c r="Z108" s="39" t="str">
        <f t="shared" si="49"/>
        <v/>
      </c>
      <c r="AA108" s="39" t="str">
        <f t="shared" si="49"/>
        <v/>
      </c>
      <c r="AB108" s="39" t="str">
        <f t="shared" si="49"/>
        <v/>
      </c>
      <c r="AC108" s="39" t="str">
        <f t="shared" si="49"/>
        <v/>
      </c>
      <c r="AD108" s="39" t="str">
        <f t="shared" si="49"/>
        <v/>
      </c>
      <c r="AE108" s="39" t="str">
        <f t="shared" si="49"/>
        <v/>
      </c>
      <c r="AF108" s="39" t="str">
        <f t="shared" si="49"/>
        <v/>
      </c>
      <c r="AG108" s="39" t="str">
        <f t="shared" si="49"/>
        <v/>
      </c>
      <c r="AH108" s="39" t="str">
        <f t="shared" si="49"/>
        <v/>
      </c>
      <c r="AI108" s="39" t="str">
        <f t="shared" si="49"/>
        <v/>
      </c>
    </row>
    <row r="109" spans="1:35" hidden="1" x14ac:dyDescent="0.25">
      <c r="B109" s="84">
        <f t="shared" si="45"/>
        <v>5</v>
      </c>
      <c r="C109" s="84">
        <f t="shared" si="44"/>
        <v>1</v>
      </c>
      <c r="D109" s="84">
        <f t="shared" si="44"/>
        <v>5</v>
      </c>
      <c r="E109" s="158"/>
      <c r="F109" s="97"/>
      <c r="G109" s="120"/>
      <c r="H109" s="18"/>
      <c r="I109" s="18"/>
      <c r="J109" s="56" t="s">
        <v>366</v>
      </c>
      <c r="K109" s="89"/>
      <c r="L109" s="40" t="s">
        <v>76</v>
      </c>
      <c r="M109" s="41">
        <f>MIN($P98:$AI98)</f>
        <v>788510</v>
      </c>
      <c r="N109" s="94"/>
      <c r="O109" s="34" t="s">
        <v>377</v>
      </c>
      <c r="P109" s="39" t="str">
        <f>IF(IFERROR(VLOOKUP(P96,'Tabela de Apoio'!$D:$E,2,FALSE),1)=1,"",P110)</f>
        <v/>
      </c>
      <c r="Q109" s="39" t="str">
        <f>IF(IFERROR(VLOOKUP(Q96,'Tabela de Apoio'!$D:$E,2,FALSE),1)=1,"",Q110)</f>
        <v/>
      </c>
      <c r="R109" s="39" t="str">
        <f>IF(IFERROR(VLOOKUP(R96,'Tabela de Apoio'!$D:$E,2,FALSE),1)=1,"",R110)</f>
        <v/>
      </c>
      <c r="S109" s="39" t="str">
        <f>IF(IFERROR(VLOOKUP(S96,'Tabela de Apoio'!$D:$E,2,FALSE),1)=1,"",S110)</f>
        <v/>
      </c>
      <c r="T109" s="39" t="str">
        <f>IF(IFERROR(VLOOKUP(T96,'Tabela de Apoio'!$D:$E,2,FALSE),1)=1,"",T110)</f>
        <v/>
      </c>
      <c r="U109" s="39" t="str">
        <f>IF(IFERROR(VLOOKUP(U96,'Tabela de Apoio'!$D:$E,2,FALSE),1)=1,"",U110)</f>
        <v/>
      </c>
      <c r="V109" s="39" t="str">
        <f>IF(IFERROR(VLOOKUP(V96,'Tabela de Apoio'!$D:$E,2,FALSE),1)=1,"",V110)</f>
        <v/>
      </c>
      <c r="W109" s="39" t="str">
        <f>IF(IFERROR(VLOOKUP(W96,'Tabela de Apoio'!$D:$E,2,FALSE),1)=1,"",W110)</f>
        <v/>
      </c>
      <c r="X109" s="39" t="str">
        <f>IF(IFERROR(VLOOKUP(X96,'Tabela de Apoio'!$D:$E,2,FALSE),1)=1,"",X110)</f>
        <v/>
      </c>
      <c r="Y109" s="39" t="str">
        <f>IF(IFERROR(VLOOKUP(Y96,'Tabela de Apoio'!$D:$E,2,FALSE),1)=1,"",Y110)</f>
        <v/>
      </c>
      <c r="Z109" s="39" t="str">
        <f>IF(IFERROR(VLOOKUP(Z96,'Tabela de Apoio'!$D:$E,2,FALSE),1)=1,"",Z110)</f>
        <v/>
      </c>
      <c r="AA109" s="39" t="str">
        <f>IF(IFERROR(VLOOKUP(AA96,'Tabela de Apoio'!$D:$E,2,FALSE),1)=1,"",AA110)</f>
        <v/>
      </c>
      <c r="AB109" s="39" t="str">
        <f>IF(IFERROR(VLOOKUP(AB96,'Tabela de Apoio'!$D:$E,2,FALSE),1)=1,"",AB110)</f>
        <v/>
      </c>
      <c r="AC109" s="39" t="str">
        <f>IF(IFERROR(VLOOKUP(AC96,'Tabela de Apoio'!$D:$E,2,FALSE),1)=1,"",AC110)</f>
        <v/>
      </c>
      <c r="AD109" s="39" t="str">
        <f>IF(IFERROR(VLOOKUP(AD96,'Tabela de Apoio'!$D:$E,2,FALSE),1)=1,"",AD110)</f>
        <v/>
      </c>
      <c r="AE109" s="39" t="str">
        <f>IF(IFERROR(VLOOKUP(AE96,'Tabela de Apoio'!$D:$E,2,FALSE),1)=1,"",AE110)</f>
        <v/>
      </c>
      <c r="AF109" s="39" t="str">
        <f>IF(IFERROR(VLOOKUP(AF96,'Tabela de Apoio'!$D:$E,2,FALSE),1)=1,"",AF110)</f>
        <v/>
      </c>
      <c r="AG109" s="39" t="str">
        <f>IF(IFERROR(VLOOKUP(AG96,'Tabela de Apoio'!$D:$E,2,FALSE),1)=1,"",AG110)</f>
        <v/>
      </c>
      <c r="AH109" s="39" t="str">
        <f>IF(IFERROR(VLOOKUP(AH96,'Tabela de Apoio'!$D:$E,2,FALSE),1)=1,"",AH110)</f>
        <v/>
      </c>
      <c r="AI109" s="39" t="str">
        <f>IF(IFERROR(VLOOKUP(AI96,'Tabela de Apoio'!$D:$E,2,FALSE),1)=1,"",AI110)</f>
        <v/>
      </c>
    </row>
    <row r="110" spans="1:35" hidden="1" x14ac:dyDescent="0.25">
      <c r="B110" s="84">
        <f t="shared" si="45"/>
        <v>5</v>
      </c>
      <c r="C110" s="84">
        <f t="shared" si="44"/>
        <v>1</v>
      </c>
      <c r="D110" s="84">
        <f t="shared" si="44"/>
        <v>5</v>
      </c>
      <c r="E110" s="158"/>
      <c r="F110" s="97"/>
      <c r="G110" s="120"/>
      <c r="H110" s="18"/>
      <c r="I110" s="18"/>
      <c r="J110" s="56" t="s">
        <v>366</v>
      </c>
      <c r="K110" s="89"/>
      <c r="L110" s="40" t="s">
        <v>71</v>
      </c>
      <c r="M110" s="41">
        <f>MAX($P98:$AI98)</f>
        <v>2200000</v>
      </c>
      <c r="N110" s="94"/>
      <c r="O110" s="34" t="s">
        <v>378</v>
      </c>
      <c r="P110" s="39">
        <f t="shared" ref="P110:AI110" si="50">IF(P108="","",IF((_xlfn.STDEV.S($P107:$AI108)/AVERAGE($P107:$AI108))&lt;25%,P108,IF(OR(P108&gt;(AVERAGE($P107:$AI108)+_xlfn.STDEV.S($P107:$AI108)),P108&lt;(AVERAGE($P107:$AI108)-_xlfn.STDEV.S($P107:$AI108))),"DESCARTADO",P108)))</f>
        <v>788510</v>
      </c>
      <c r="Q110" s="39">
        <f t="shared" si="50"/>
        <v>920625</v>
      </c>
      <c r="R110" s="39" t="str">
        <f t="shared" si="50"/>
        <v>DESCARTADO</v>
      </c>
      <c r="S110" s="39" t="str">
        <f t="shared" si="50"/>
        <v/>
      </c>
      <c r="T110" s="39" t="str">
        <f t="shared" si="50"/>
        <v/>
      </c>
      <c r="U110" s="39" t="str">
        <f t="shared" si="50"/>
        <v/>
      </c>
      <c r="V110" s="39" t="str">
        <f t="shared" si="50"/>
        <v/>
      </c>
      <c r="W110" s="39" t="str">
        <f t="shared" si="50"/>
        <v/>
      </c>
      <c r="X110" s="39" t="str">
        <f t="shared" si="50"/>
        <v/>
      </c>
      <c r="Y110" s="39" t="str">
        <f t="shared" si="50"/>
        <v/>
      </c>
      <c r="Z110" s="39" t="str">
        <f t="shared" si="50"/>
        <v/>
      </c>
      <c r="AA110" s="39" t="str">
        <f t="shared" si="50"/>
        <v/>
      </c>
      <c r="AB110" s="39" t="str">
        <f t="shared" si="50"/>
        <v/>
      </c>
      <c r="AC110" s="39" t="str">
        <f t="shared" si="50"/>
        <v/>
      </c>
      <c r="AD110" s="39" t="str">
        <f t="shared" si="50"/>
        <v/>
      </c>
      <c r="AE110" s="39" t="str">
        <f t="shared" si="50"/>
        <v/>
      </c>
      <c r="AF110" s="39" t="str">
        <f t="shared" si="50"/>
        <v/>
      </c>
      <c r="AG110" s="39" t="str">
        <f t="shared" si="50"/>
        <v/>
      </c>
      <c r="AH110" s="39" t="str">
        <f t="shared" si="50"/>
        <v/>
      </c>
      <c r="AI110" s="39" t="str">
        <f t="shared" si="50"/>
        <v/>
      </c>
    </row>
    <row r="111" spans="1:35" hidden="1" x14ac:dyDescent="0.25">
      <c r="B111" s="84">
        <f t="shared" si="45"/>
        <v>5</v>
      </c>
      <c r="C111" s="84">
        <f t="shared" si="44"/>
        <v>1</v>
      </c>
      <c r="D111" s="84">
        <f t="shared" si="44"/>
        <v>5</v>
      </c>
      <c r="E111" s="158"/>
      <c r="F111" s="97"/>
      <c r="G111" s="121"/>
      <c r="H111"/>
      <c r="I111"/>
      <c r="J111" s="6" t="str">
        <f>INDEX(J101:J110,MATCH(L94,L101:L110,0))</f>
        <v>B</v>
      </c>
      <c r="K111" s="89"/>
      <c r="L111" s="26"/>
      <c r="M111" s="26"/>
      <c r="N111" s="94"/>
      <c r="O111" s="34" t="s">
        <v>58</v>
      </c>
      <c r="P111" s="39" t="str">
        <f>IF(IFERROR(VLOOKUP(P96,'Tabela de Apoio'!$D:$E,2,FALSE),1)=1,"",P112)</f>
        <v/>
      </c>
      <c r="Q111" s="39" t="str">
        <f>IF(IFERROR(VLOOKUP(Q96,'Tabela de Apoio'!$D:$E,2,FALSE),1)=1,"",Q112)</f>
        <v/>
      </c>
      <c r="R111" s="39" t="str">
        <f>IF(IFERROR(VLOOKUP(R96,'Tabela de Apoio'!$D:$E,2,FALSE),1)=1,"",R112)</f>
        <v/>
      </c>
      <c r="S111" s="39" t="str">
        <f>IF(IFERROR(VLOOKUP(S96,'Tabela de Apoio'!$D:$E,2,FALSE),1)=1,"",S112)</f>
        <v/>
      </c>
      <c r="T111" s="39" t="str">
        <f>IF(IFERROR(VLOOKUP(T96,'Tabela de Apoio'!$D:$E,2,FALSE),1)=1,"",T112)</f>
        <v/>
      </c>
      <c r="U111" s="39" t="str">
        <f>IF(IFERROR(VLOOKUP(U96,'Tabela de Apoio'!$D:$E,2,FALSE),1)=1,"",U112)</f>
        <v/>
      </c>
      <c r="V111" s="39" t="str">
        <f>IF(IFERROR(VLOOKUP(V96,'Tabela de Apoio'!$D:$E,2,FALSE),1)=1,"",V112)</f>
        <v/>
      </c>
      <c r="W111" s="39" t="str">
        <f>IF(IFERROR(VLOOKUP(W96,'Tabela de Apoio'!$D:$E,2,FALSE),1)=1,"",W112)</f>
        <v/>
      </c>
      <c r="X111" s="39" t="str">
        <f>IF(IFERROR(VLOOKUP(X96,'Tabela de Apoio'!$D:$E,2,FALSE),1)=1,"",X112)</f>
        <v/>
      </c>
      <c r="Y111" s="39" t="str">
        <f>IF(IFERROR(VLOOKUP(Y96,'Tabela de Apoio'!$D:$E,2,FALSE),1)=1,"",Y112)</f>
        <v/>
      </c>
      <c r="Z111" s="39" t="str">
        <f>IF(IFERROR(VLOOKUP(Z96,'Tabela de Apoio'!$D:$E,2,FALSE),1)=1,"",Z112)</f>
        <v/>
      </c>
      <c r="AA111" s="39" t="str">
        <f>IF(IFERROR(VLOOKUP(AA96,'Tabela de Apoio'!$D:$E,2,FALSE),1)=1,"",AA112)</f>
        <v/>
      </c>
      <c r="AB111" s="39" t="str">
        <f>IF(IFERROR(VLOOKUP(AB96,'Tabela de Apoio'!$D:$E,2,FALSE),1)=1,"",AB112)</f>
        <v/>
      </c>
      <c r="AC111" s="39" t="str">
        <f>IF(IFERROR(VLOOKUP(AC96,'Tabela de Apoio'!$D:$E,2,FALSE),1)=1,"",AC112)</f>
        <v/>
      </c>
      <c r="AD111" s="39" t="str">
        <f>IF(IFERROR(VLOOKUP(AD96,'Tabela de Apoio'!$D:$E,2,FALSE),1)=1,"",AD112)</f>
        <v/>
      </c>
      <c r="AE111" s="39" t="str">
        <f>IF(IFERROR(VLOOKUP(AE96,'Tabela de Apoio'!$D:$E,2,FALSE),1)=1,"",AE112)</f>
        <v/>
      </c>
      <c r="AF111" s="39" t="str">
        <f>IF(IFERROR(VLOOKUP(AF96,'Tabela de Apoio'!$D:$E,2,FALSE),1)=1,"",AF112)</f>
        <v/>
      </c>
      <c r="AG111" s="39" t="str">
        <f>IF(IFERROR(VLOOKUP(AG96,'Tabela de Apoio'!$D:$E,2,FALSE),1)=1,"",AG112)</f>
        <v/>
      </c>
      <c r="AH111" s="39" t="str">
        <f>IF(IFERROR(VLOOKUP(AH96,'Tabela de Apoio'!$D:$E,2,FALSE),1)=1,"",AH112)</f>
        <v/>
      </c>
      <c r="AI111" s="39" t="str">
        <f>IF(IFERROR(VLOOKUP(AI96,'Tabela de Apoio'!$D:$E,2,FALSE),1)=1,"",AI112)</f>
        <v/>
      </c>
    </row>
    <row r="112" spans="1:35" x14ac:dyDescent="0.25">
      <c r="B112" s="84">
        <f t="shared" si="45"/>
        <v>5</v>
      </c>
      <c r="C112" s="84">
        <f t="shared" si="44"/>
        <v>1</v>
      </c>
      <c r="D112" s="84">
        <f t="shared" si="44"/>
        <v>5</v>
      </c>
      <c r="E112" s="158"/>
      <c r="F112" s="97"/>
      <c r="G112" s="118"/>
      <c r="H112" s="159"/>
      <c r="I112" s="159"/>
      <c r="J112" s="160"/>
      <c r="K112" s="90">
        <f>_xlfn.STDEV.S($P112:$AI112)/AVERAGE($P112:$AI112)</f>
        <v>0.10931776880873743</v>
      </c>
      <c r="L112" s="122" t="s">
        <v>77</v>
      </c>
      <c r="M112" s="22">
        <f>IFERROR(ROUND(M94*M96,2),"")</f>
        <v>788510</v>
      </c>
      <c r="N112" s="94" t="str">
        <f>IF("C"=J111,1,"")</f>
        <v/>
      </c>
      <c r="O112" s="34" t="s">
        <v>56</v>
      </c>
      <c r="P112" s="39">
        <f t="shared" ref="P112:AI112" si="51">IFERROR(IF(P110="","",IF((_xlfn.STDEV.S($P109:$AI110)/AVERAGE($P109:$AI110))&lt;25%,P110,IF(OR(P110&gt;(AVERAGE($P109:$AI110)+_xlfn.STDEV.S($P109:$AI110)),P110&lt;(AVERAGE($P109:$AI110)-_xlfn.STDEV.S($P109:$AI110))),"DESCARTADO",P110))),)</f>
        <v>788510</v>
      </c>
      <c r="Q112" s="39">
        <f t="shared" si="51"/>
        <v>920625</v>
      </c>
      <c r="R112" s="39" t="str">
        <f t="shared" si="51"/>
        <v>DESCARTADO</v>
      </c>
      <c r="S112" s="39" t="str">
        <f t="shared" si="51"/>
        <v/>
      </c>
      <c r="T112" s="39" t="str">
        <f t="shared" si="51"/>
        <v/>
      </c>
      <c r="U112" s="39" t="str">
        <f t="shared" si="51"/>
        <v/>
      </c>
      <c r="V112" s="39" t="str">
        <f t="shared" si="51"/>
        <v/>
      </c>
      <c r="W112" s="39" t="str">
        <f t="shared" si="51"/>
        <v/>
      </c>
      <c r="X112" s="39" t="str">
        <f t="shared" si="51"/>
        <v/>
      </c>
      <c r="Y112" s="39" t="str">
        <f t="shared" si="51"/>
        <v/>
      </c>
      <c r="Z112" s="39" t="str">
        <f t="shared" si="51"/>
        <v/>
      </c>
      <c r="AA112" s="39" t="str">
        <f t="shared" si="51"/>
        <v/>
      </c>
      <c r="AB112" s="39" t="str">
        <f t="shared" si="51"/>
        <v/>
      </c>
      <c r="AC112" s="39" t="str">
        <f t="shared" si="51"/>
        <v/>
      </c>
      <c r="AD112" s="39" t="str">
        <f t="shared" si="51"/>
        <v/>
      </c>
      <c r="AE112" s="39" t="str">
        <f t="shared" si="51"/>
        <v/>
      </c>
      <c r="AF112" s="39" t="str">
        <f t="shared" si="51"/>
        <v/>
      </c>
      <c r="AG112" s="39" t="str">
        <f t="shared" si="51"/>
        <v/>
      </c>
      <c r="AH112" s="39" t="str">
        <f t="shared" si="51"/>
        <v/>
      </c>
      <c r="AI112" s="39" t="str">
        <f t="shared" si="51"/>
        <v/>
      </c>
    </row>
    <row r="114" spans="1:35" s="18" customFormat="1" x14ac:dyDescent="0.25">
      <c r="A114" s="89"/>
      <c r="B114" s="83" t="e">
        <f>LARGE(IFERROR(IF(B112+1&gt;$H$8,"",B112+1),""),1)</f>
        <v>#VALUE!</v>
      </c>
      <c r="C114" s="83" t="e">
        <f>E119</f>
        <v>#VALUE!</v>
      </c>
      <c r="D114" s="83">
        <f>E115</f>
        <v>1</v>
      </c>
      <c r="E114" s="57" t="s">
        <v>9</v>
      </c>
      <c r="F114" s="96"/>
      <c r="G114" s="57" t="s">
        <v>19</v>
      </c>
      <c r="H114" s="5" t="e">
        <f>INDEX('BASE FORMAÇÃO'!B:B,B114+1)</f>
        <v>#VALUE!</v>
      </c>
      <c r="I114" s="19" t="s">
        <v>20</v>
      </c>
      <c r="J114" s="5" t="e">
        <f>INDEX('BASE FORMAÇÃO'!K:K,B114+1)</f>
        <v>#VALUE!</v>
      </c>
      <c r="K114" s="88"/>
      <c r="L114" s="173" t="s">
        <v>75</v>
      </c>
      <c r="M114" s="167" t="str">
        <f>IF(OR(ISBLANK($O$7),ISBLANK($H$8),ISBLANK($O$6),ISBLANK($O$5),ISBLANK($H$5)),"",IFERROR(IF(VLOOKUP(L114,L121:M130,2,FALSE)&lt;1,ROUND(VLOOKUP(L114,L121:M130,2,FALSE),4),ROUND(VLOOKUP(L114,L121:M130,2,FALSE),2)),""))</f>
        <v/>
      </c>
      <c r="N114" s="92"/>
      <c r="O114" s="34" t="s">
        <v>22</v>
      </c>
      <c r="P114" s="53"/>
      <c r="Q114" s="53"/>
      <c r="R114" s="53"/>
      <c r="S114" s="53"/>
      <c r="T114" s="53"/>
      <c r="U114" s="53"/>
      <c r="V114" s="53"/>
      <c r="W114" s="53"/>
      <c r="X114" s="53"/>
      <c r="Y114" s="53"/>
      <c r="Z114" s="53"/>
      <c r="AA114" s="53"/>
      <c r="AB114" s="53"/>
      <c r="AC114" s="53"/>
      <c r="AD114" s="53"/>
      <c r="AE114" s="53"/>
      <c r="AF114" s="53"/>
      <c r="AG114" s="53"/>
      <c r="AH114" s="53"/>
      <c r="AI114" s="53"/>
    </row>
    <row r="115" spans="1:35" s="18" customFormat="1" x14ac:dyDescent="0.25">
      <c r="A115" s="89"/>
      <c r="B115" s="84" t="e">
        <f t="shared" ref="B115:D117" si="52">B114</f>
        <v>#VALUE!</v>
      </c>
      <c r="C115" s="84" t="e">
        <f t="shared" si="52"/>
        <v>#VALUE!</v>
      </c>
      <c r="D115" s="84">
        <f t="shared" si="52"/>
        <v>1</v>
      </c>
      <c r="E115" s="150">
        <f>IFERROR(IF(E119=INDEX(E:E,ROW()-16),INDEX(E:E,ROW()-20)+1,1),1)</f>
        <v>1</v>
      </c>
      <c r="F115" s="116"/>
      <c r="G115" s="155" t="s">
        <v>1</v>
      </c>
      <c r="H115" s="161" t="e">
        <f>INDEX('BASE FORMAÇÃO'!C:C,B114+1)</f>
        <v>#VALUE!</v>
      </c>
      <c r="I115" s="161"/>
      <c r="J115" s="162"/>
      <c r="K115" s="89"/>
      <c r="L115" s="174"/>
      <c r="M115" s="168"/>
      <c r="N115" s="93"/>
      <c r="O115" s="34" t="s">
        <v>17</v>
      </c>
      <c r="P115" s="54"/>
      <c r="Q115" s="54"/>
      <c r="R115" s="54"/>
      <c r="S115" s="54"/>
      <c r="T115" s="54"/>
      <c r="U115" s="54"/>
      <c r="V115" s="54"/>
      <c r="W115" s="54"/>
      <c r="X115" s="54"/>
      <c r="Y115" s="54"/>
      <c r="Z115" s="54"/>
      <c r="AA115" s="54"/>
      <c r="AB115" s="54"/>
      <c r="AC115" s="54"/>
      <c r="AD115" s="54"/>
      <c r="AE115" s="54"/>
      <c r="AF115" s="54"/>
      <c r="AG115" s="54"/>
      <c r="AH115" s="54"/>
      <c r="AI115" s="54"/>
    </row>
    <row r="116" spans="1:35" s="21" customFormat="1" x14ac:dyDescent="0.25">
      <c r="A116" s="98"/>
      <c r="B116" s="84" t="e">
        <f t="shared" si="52"/>
        <v>#VALUE!</v>
      </c>
      <c r="C116" s="84" t="e">
        <f t="shared" si="52"/>
        <v>#VALUE!</v>
      </c>
      <c r="D116" s="84">
        <f t="shared" si="52"/>
        <v>1</v>
      </c>
      <c r="E116" s="151"/>
      <c r="F116" s="117"/>
      <c r="G116" s="156"/>
      <c r="H116" s="163"/>
      <c r="I116" s="163"/>
      <c r="J116" s="164"/>
      <c r="K116" s="85"/>
      <c r="L116" s="169" t="s">
        <v>78</v>
      </c>
      <c r="M116" s="171" t="e">
        <f>INDEX('BASE FORMAÇÃO'!H:H,B118+1)</f>
        <v>#VALUE!</v>
      </c>
      <c r="N116" s="94"/>
      <c r="O116" s="34" t="s">
        <v>12</v>
      </c>
      <c r="P116" s="55"/>
      <c r="Q116" s="55"/>
      <c r="R116" s="55"/>
      <c r="S116" s="55"/>
      <c r="T116" s="55"/>
      <c r="U116" s="55"/>
      <c r="V116" s="55"/>
      <c r="W116" s="55"/>
      <c r="X116" s="55"/>
      <c r="Y116" s="55"/>
      <c r="Z116" s="55"/>
      <c r="AA116" s="55"/>
      <c r="AB116" s="55"/>
      <c r="AC116" s="55"/>
      <c r="AD116" s="55"/>
      <c r="AE116" s="55"/>
      <c r="AF116" s="55"/>
      <c r="AG116" s="55"/>
      <c r="AH116" s="55"/>
      <c r="AI116" s="55"/>
    </row>
    <row r="117" spans="1:35" s="21" customFormat="1" x14ac:dyDescent="0.25">
      <c r="A117" s="98"/>
      <c r="B117" s="84" t="e">
        <f t="shared" si="52"/>
        <v>#VALUE!</v>
      </c>
      <c r="C117" s="84" t="e">
        <f t="shared" si="52"/>
        <v>#VALUE!</v>
      </c>
      <c r="D117" s="84">
        <f t="shared" si="52"/>
        <v>1</v>
      </c>
      <c r="E117" s="152"/>
      <c r="F117" s="117"/>
      <c r="G117" s="157"/>
      <c r="H117" s="165"/>
      <c r="I117" s="165"/>
      <c r="J117" s="166"/>
      <c r="K117" s="85"/>
      <c r="L117" s="170"/>
      <c r="M117" s="172"/>
      <c r="N117" s="94"/>
      <c r="O117" s="34" t="s">
        <v>549</v>
      </c>
      <c r="P117" s="55"/>
      <c r="Q117" s="55"/>
      <c r="R117" s="55"/>
      <c r="S117" s="55"/>
      <c r="T117" s="55"/>
      <c r="U117" s="55"/>
      <c r="V117" s="55"/>
      <c r="W117" s="55"/>
      <c r="X117" s="55"/>
      <c r="Y117" s="55"/>
      <c r="Z117" s="55"/>
      <c r="AA117" s="55"/>
      <c r="AB117" s="55"/>
      <c r="AC117" s="55"/>
      <c r="AD117" s="55"/>
      <c r="AE117" s="55"/>
      <c r="AF117" s="55"/>
      <c r="AG117" s="55"/>
      <c r="AH117" s="55"/>
      <c r="AI117" s="55"/>
    </row>
    <row r="118" spans="1:35" x14ac:dyDescent="0.25">
      <c r="B118" s="84" t="e">
        <f>B116</f>
        <v>#VALUE!</v>
      </c>
      <c r="C118" s="84" t="e">
        <f>C116</f>
        <v>#VALUE!</v>
      </c>
      <c r="D118" s="84">
        <f>D116</f>
        <v>1</v>
      </c>
      <c r="E118" s="57" t="s">
        <v>401</v>
      </c>
      <c r="F118" s="117"/>
      <c r="G118" s="24"/>
      <c r="H118" s="153"/>
      <c r="I118" s="154"/>
      <c r="J118" s="154"/>
      <c r="K118" s="90" t="e">
        <f>_xlfn.STDEV.S($P118:$AI118)/AVERAGE($P118:$AI118)</f>
        <v>#DIV/0!</v>
      </c>
      <c r="L118" s="122" t="s">
        <v>2</v>
      </c>
      <c r="M118" s="5" t="e">
        <f>INDEX('BASE FORMAÇÃO'!D:D,B118+1)</f>
        <v>#VALUE!</v>
      </c>
      <c r="N118" s="94">
        <f>IF("A"=J131,1,"")</f>
        <v>1</v>
      </c>
      <c r="O118" s="34" t="s">
        <v>23</v>
      </c>
      <c r="P118" s="36" t="str">
        <f t="array" ref="P118">IF(P114="","",IF(OR(P115="",AND(YEAR(P115)=YEAR($O$7),MONTH(MAX('Tabela de Apoio'!$A:$A))&lt;=MONTH(P115))),P114,(INDEX('Tabela de Apoio'!$B:$B,MATCH('FORMAÇÃO DE PREÇO'!$O$7,'Tabela de Apoio'!$A:$A,1))/INDEX('Tabela de Apoio'!$B:$B,MATCH('FORMAÇÃO DE PREÇO'!P115,'Tabela de Apoio'!$A:$A,1)-1))*P114))</f>
        <v/>
      </c>
      <c r="Q118" s="36" t="str">
        <f t="array" ref="Q118">IF(Q114="","",IF(OR(Q115="",AND(YEAR(Q115)=YEAR($O$7),MONTH(MAX('Tabela de Apoio'!$A:$A))&lt;=MONTH(Q115))),Q114,(INDEX('Tabela de Apoio'!$B:$B,MATCH('FORMAÇÃO DE PREÇO'!$O$7,'Tabela de Apoio'!$A:$A,1))/INDEX('Tabela de Apoio'!$B:$B,MATCH('FORMAÇÃO DE PREÇO'!Q115,'Tabela de Apoio'!$A:$A,1)-1))*Q114))</f>
        <v/>
      </c>
      <c r="R118" s="36" t="str">
        <f t="array" ref="R118">IF(R114="","",IF(OR(R115="",AND(YEAR(R115)=YEAR($O$7),MONTH(MAX('Tabela de Apoio'!$A:$A))&lt;=MONTH(R115))),R114,(INDEX('Tabela de Apoio'!$B:$B,MATCH('FORMAÇÃO DE PREÇO'!$O$7,'Tabela de Apoio'!$A:$A,1))/INDEX('Tabela de Apoio'!$B:$B,MATCH('FORMAÇÃO DE PREÇO'!R115,'Tabela de Apoio'!$A:$A,1)-1))*R114))</f>
        <v/>
      </c>
      <c r="S118" s="36" t="str">
        <f t="array" ref="S118">IF(S114="","",IF(OR(S115="",AND(YEAR(S115)=YEAR($O$7),MONTH(MAX('Tabela de Apoio'!$A:$A))&lt;=MONTH(S115))),S114,(INDEX('Tabela de Apoio'!$B:$B,MATCH('FORMAÇÃO DE PREÇO'!$O$7,'Tabela de Apoio'!$A:$A,1))/INDEX('Tabela de Apoio'!$B:$B,MATCH('FORMAÇÃO DE PREÇO'!S115,'Tabela de Apoio'!$A:$A,1)-1))*S114))</f>
        <v/>
      </c>
      <c r="T118" s="36" t="str">
        <f t="array" ref="T118">IF(T114="","",IF(OR(T115="",AND(YEAR(T115)=YEAR($O$7),MONTH(MAX('Tabela de Apoio'!$A:$A))&lt;=MONTH(T115))),T114,(INDEX('Tabela de Apoio'!$B:$B,MATCH('FORMAÇÃO DE PREÇO'!$O$7,'Tabela de Apoio'!$A:$A,1))/INDEX('Tabela de Apoio'!$B:$B,MATCH('FORMAÇÃO DE PREÇO'!T115,'Tabela de Apoio'!$A:$A,1)-1))*T114))</f>
        <v/>
      </c>
      <c r="U118" s="36" t="str">
        <f t="array" ref="U118">IF(U114="","",IF(OR(U115="",AND(YEAR(U115)=YEAR($O$7),MONTH(MAX('Tabela de Apoio'!$A:$A))&lt;=MONTH(U115))),U114,(INDEX('Tabela de Apoio'!$B:$B,MATCH('FORMAÇÃO DE PREÇO'!$O$7,'Tabela de Apoio'!$A:$A,1))/INDEX('Tabela de Apoio'!$B:$B,MATCH('FORMAÇÃO DE PREÇO'!U115,'Tabela de Apoio'!$A:$A,1)-1))*U114))</f>
        <v/>
      </c>
      <c r="V118" s="36" t="str">
        <f t="array" ref="V118">IF(V114="","",IF(OR(V115="",AND(YEAR(V115)=YEAR($O$7),MONTH(MAX('Tabela de Apoio'!$A:$A))&lt;=MONTH(V115))),V114,(INDEX('Tabela de Apoio'!$B:$B,MATCH('FORMAÇÃO DE PREÇO'!$O$7,'Tabela de Apoio'!$A:$A,1))/INDEX('Tabela de Apoio'!$B:$B,MATCH('FORMAÇÃO DE PREÇO'!V115,'Tabela de Apoio'!$A:$A,1)-1))*V114))</f>
        <v/>
      </c>
      <c r="W118" s="36" t="str">
        <f t="array" ref="W118">IF(W114="","",IF(OR(W115="",AND(YEAR(W115)=YEAR($O$7),MONTH(MAX('Tabela de Apoio'!$A:$A))&lt;=MONTH(W115))),W114,(INDEX('Tabela de Apoio'!$B:$B,MATCH('FORMAÇÃO DE PREÇO'!$O$7,'Tabela de Apoio'!$A:$A,1))/INDEX('Tabela de Apoio'!$B:$B,MATCH('FORMAÇÃO DE PREÇO'!W115,'Tabela de Apoio'!$A:$A,1)-1))*W114))</f>
        <v/>
      </c>
      <c r="X118" s="36" t="str">
        <f t="array" ref="X118">IF(X114="","",IF(OR(X115="",AND(YEAR(X115)=YEAR($O$7),MONTH(MAX('Tabela de Apoio'!$A:$A))&lt;=MONTH(X115))),X114,(INDEX('Tabela de Apoio'!$B:$B,MATCH('FORMAÇÃO DE PREÇO'!$O$7,'Tabela de Apoio'!$A:$A,1))/INDEX('Tabela de Apoio'!$B:$B,MATCH('FORMAÇÃO DE PREÇO'!X115,'Tabela de Apoio'!$A:$A,1)-1))*X114))</f>
        <v/>
      </c>
      <c r="Y118" s="36" t="str">
        <f t="array" ref="Y118">IF(Y114="","",IF(OR(Y115="",AND(YEAR(Y115)=YEAR($O$7),MONTH(MAX('Tabela de Apoio'!$A:$A))&lt;=MONTH(Y115))),Y114,(INDEX('Tabela de Apoio'!$B:$B,MATCH('FORMAÇÃO DE PREÇO'!$O$7,'Tabela de Apoio'!$A:$A,1))/INDEX('Tabela de Apoio'!$B:$B,MATCH('FORMAÇÃO DE PREÇO'!Y115,'Tabela de Apoio'!$A:$A,1)-1))*Y114))</f>
        <v/>
      </c>
      <c r="Z118" s="36" t="str">
        <f t="array" ref="Z118">IF(Z114="","",IF(OR(Z115="",AND(YEAR(Z115)=YEAR($O$7),MONTH(MAX('Tabela de Apoio'!$A:$A))&lt;=MONTH(Z115))),Z114,(INDEX('Tabela de Apoio'!$B:$B,MATCH('FORMAÇÃO DE PREÇO'!$O$7,'Tabela de Apoio'!$A:$A,1))/INDEX('Tabela de Apoio'!$B:$B,MATCH('FORMAÇÃO DE PREÇO'!Z115,'Tabela de Apoio'!$A:$A,1)-1))*Z114))</f>
        <v/>
      </c>
      <c r="AA118" s="36" t="str">
        <f t="array" ref="AA118">IF(AA114="","",IF(OR(AA115="",AND(YEAR(AA115)=YEAR($O$7),MONTH(MAX('Tabela de Apoio'!$A:$A))&lt;=MONTH(AA115))),AA114,(INDEX('Tabela de Apoio'!$B:$B,MATCH('FORMAÇÃO DE PREÇO'!$O$7,'Tabela de Apoio'!$A:$A,1))/INDEX('Tabela de Apoio'!$B:$B,MATCH('FORMAÇÃO DE PREÇO'!AA115,'Tabela de Apoio'!$A:$A,1)-1))*AA114))</f>
        <v/>
      </c>
      <c r="AB118" s="36" t="str">
        <f t="array" ref="AB118">IF(AB114="","",IF(OR(AB115="",AND(YEAR(AB115)=YEAR($O$7),MONTH(MAX('Tabela de Apoio'!$A:$A))&lt;=MONTH(AB115))),AB114,(INDEX('Tabela de Apoio'!$B:$B,MATCH('FORMAÇÃO DE PREÇO'!$O$7,'Tabela de Apoio'!$A:$A,1))/INDEX('Tabela de Apoio'!$B:$B,MATCH('FORMAÇÃO DE PREÇO'!AB115,'Tabela de Apoio'!$A:$A,1)-1))*AB114))</f>
        <v/>
      </c>
      <c r="AC118" s="36" t="str">
        <f t="array" ref="AC118">IF(AC114="","",IF(OR(AC115="",AND(YEAR(AC115)=YEAR($O$7),MONTH(MAX('Tabela de Apoio'!$A:$A))&lt;=MONTH(AC115))),AC114,(INDEX('Tabela de Apoio'!$B:$B,MATCH('FORMAÇÃO DE PREÇO'!$O$7,'Tabela de Apoio'!$A:$A,1))/INDEX('Tabela de Apoio'!$B:$B,MATCH('FORMAÇÃO DE PREÇO'!AC115,'Tabela de Apoio'!$A:$A,1)-1))*AC114))</f>
        <v/>
      </c>
      <c r="AD118" s="36" t="str">
        <f t="array" ref="AD118">IF(AD114="","",IF(OR(AD115="",AND(YEAR(AD115)=YEAR($O$7),MONTH(MAX('Tabela de Apoio'!$A:$A))&lt;=MONTH(AD115))),AD114,(INDEX('Tabela de Apoio'!$B:$B,MATCH('FORMAÇÃO DE PREÇO'!$O$7,'Tabela de Apoio'!$A:$A,1))/INDEX('Tabela de Apoio'!$B:$B,MATCH('FORMAÇÃO DE PREÇO'!AD115,'Tabela de Apoio'!$A:$A,1)-1))*AD114))</f>
        <v/>
      </c>
      <c r="AE118" s="36" t="str">
        <f t="array" ref="AE118">IF(AE114="","",IF(OR(AE115="",AND(YEAR(AE115)=YEAR($O$7),MONTH(MAX('Tabela de Apoio'!$A:$A))&lt;=MONTH(AE115))),AE114,(INDEX('Tabela de Apoio'!$B:$B,MATCH('FORMAÇÃO DE PREÇO'!$O$7,'Tabela de Apoio'!$A:$A,1))/INDEX('Tabela de Apoio'!$B:$B,MATCH('FORMAÇÃO DE PREÇO'!AE115,'Tabela de Apoio'!$A:$A,1)-1))*AE114))</f>
        <v/>
      </c>
      <c r="AF118" s="36" t="str">
        <f t="array" ref="AF118">IF(AF114="","",IF(OR(AF115="",AND(YEAR(AF115)=YEAR($O$7),MONTH(MAX('Tabela de Apoio'!$A:$A))&lt;=MONTH(AF115))),AF114,(INDEX('Tabela de Apoio'!$B:$B,MATCH('FORMAÇÃO DE PREÇO'!$O$7,'Tabela de Apoio'!$A:$A,1))/INDEX('Tabela de Apoio'!$B:$B,MATCH('FORMAÇÃO DE PREÇO'!AF115,'Tabela de Apoio'!$A:$A,1)-1))*AF114))</f>
        <v/>
      </c>
      <c r="AG118" s="36" t="str">
        <f t="array" ref="AG118">IF(AG114="","",IF(OR(AG115="",AND(YEAR(AG115)=YEAR($O$7),MONTH(MAX('Tabela de Apoio'!$A:$A))&lt;=MONTH(AG115))),AG114,(INDEX('Tabela de Apoio'!$B:$B,MATCH('FORMAÇÃO DE PREÇO'!$O$7,'Tabela de Apoio'!$A:$A,1))/INDEX('Tabela de Apoio'!$B:$B,MATCH('FORMAÇÃO DE PREÇO'!AG115,'Tabela de Apoio'!$A:$A,1)-1))*AG114))</f>
        <v/>
      </c>
      <c r="AH118" s="36" t="str">
        <f t="array" ref="AH118">IF(AH114="","",IF(OR(AH115="",AND(YEAR(AH115)=YEAR($O$7),MONTH(MAX('Tabela de Apoio'!$A:$A))&lt;=MONTH(AH115))),AH114,(INDEX('Tabela de Apoio'!$B:$B,MATCH('FORMAÇÃO DE PREÇO'!$O$7,'Tabela de Apoio'!$A:$A,1))/INDEX('Tabela de Apoio'!$B:$B,MATCH('FORMAÇÃO DE PREÇO'!AH115,'Tabela de Apoio'!$A:$A,1)-1))*AH114))</f>
        <v/>
      </c>
      <c r="AI118" s="36" t="str">
        <f t="array" ref="AI118">IF(AI114="","",IF(OR(AI115="",AND(YEAR(AI115)=YEAR($O$7),MONTH(MAX('Tabela de Apoio'!$A:$A))&lt;=MONTH(AI115))),AI114,(INDEX('Tabela de Apoio'!$B:$B,MATCH('FORMAÇÃO DE PREÇO'!$O$7,'Tabela de Apoio'!$A:$A,1))/INDEX('Tabela de Apoio'!$B:$B,MATCH('FORMAÇÃO DE PREÇO'!AI115,'Tabela de Apoio'!$A:$A,1)-1))*AI114))</f>
        <v/>
      </c>
    </row>
    <row r="119" spans="1:35" x14ac:dyDescent="0.25">
      <c r="B119" s="84" t="e">
        <f>B118</f>
        <v>#VALUE!</v>
      </c>
      <c r="C119" s="84" t="e">
        <f>C118</f>
        <v>#VALUE!</v>
      </c>
      <c r="D119" s="84">
        <f>D118</f>
        <v>1</v>
      </c>
      <c r="E119" s="158" t="e">
        <f>MAX(INDEX('BASE FORMAÇÃO'!A:A,B114+1),1)</f>
        <v>#VALUE!</v>
      </c>
      <c r="F119" s="117"/>
      <c r="G119" s="118" t="s">
        <v>363</v>
      </c>
      <c r="H119" s="159"/>
      <c r="I119" s="159"/>
      <c r="J119" s="160"/>
      <c r="K119" s="85" t="e">
        <f>_xlfn.STDEV.S($P119:$AI119)/AVERAGE($P119:$AI119)</f>
        <v>#DIV/0!</v>
      </c>
      <c r="L119" s="37" t="s">
        <v>362</v>
      </c>
      <c r="M119" s="38" t="str">
        <f>IFERROR(INDEX(K118:K132,MATCH(1,N118:N132)),"")</f>
        <v/>
      </c>
      <c r="N119" s="94" t="str">
        <f>IF("B"=J131,1,"")</f>
        <v/>
      </c>
      <c r="O119" s="34" t="s">
        <v>55</v>
      </c>
      <c r="P119" s="36" t="str">
        <f t="shared" ref="P119:AE119" si="53">IFERROR(IF(P118="","",IF(OR(P118&gt;(_xlfn.QUARTILE.EXC($P118:$AI118,3)+(_xlfn.QUARTILE.EXC($P118:$AI118,3)-_xlfn.QUARTILE.EXC($P118:$AI118,1))),P118&lt;(_xlfn.QUARTILE.EXC($P118:$AI118,1)-(_xlfn.QUARTILE.EXC($P118:$AI118,3)-_xlfn.QUARTILE.EXC($P118:$AI118,1)))),"DESCARTADO",P118)),"")</f>
        <v/>
      </c>
      <c r="Q119" s="36" t="str">
        <f t="shared" si="53"/>
        <v/>
      </c>
      <c r="R119" s="36" t="str">
        <f t="shared" si="53"/>
        <v/>
      </c>
      <c r="S119" s="36" t="str">
        <f t="shared" si="53"/>
        <v/>
      </c>
      <c r="T119" s="36" t="str">
        <f t="shared" si="53"/>
        <v/>
      </c>
      <c r="U119" s="36" t="str">
        <f t="shared" si="53"/>
        <v/>
      </c>
      <c r="V119" s="36" t="str">
        <f t="shared" si="53"/>
        <v/>
      </c>
      <c r="W119" s="36" t="str">
        <f t="shared" si="53"/>
        <v/>
      </c>
      <c r="X119" s="36" t="str">
        <f t="shared" si="53"/>
        <v/>
      </c>
      <c r="Y119" s="36" t="str">
        <f t="shared" si="53"/>
        <v/>
      </c>
      <c r="Z119" s="36" t="str">
        <f t="shared" si="53"/>
        <v/>
      </c>
      <c r="AA119" s="36" t="str">
        <f t="shared" si="53"/>
        <v/>
      </c>
      <c r="AB119" s="36" t="str">
        <f t="shared" si="53"/>
        <v/>
      </c>
      <c r="AC119" s="36" t="str">
        <f t="shared" si="53"/>
        <v/>
      </c>
      <c r="AD119" s="36" t="str">
        <f t="shared" si="53"/>
        <v/>
      </c>
      <c r="AE119" s="36" t="str">
        <f t="shared" si="53"/>
        <v/>
      </c>
      <c r="AF119" s="36" t="str">
        <f>IFERROR(IF(AF118="","",IF(OR(AF118&gt;(_xlfn.QUARTILE.EXC($P118:$AI118,3)+(_xlfn.QUARTILE.EXC($P118:$AI118,3)-_xlfn.QUARTILE.EXC($P118:$AI118,1))),AF118&lt;(_xlfn.QUARTILE.EXC($P118:$AI118,1)-(_xlfn.QUARTILE.EXC($P118:$AI118,3)-_xlfn.QUARTILE.EXC($P118:$AI118,1)))),"DESCARTADO",AF118)),"")</f>
        <v/>
      </c>
      <c r="AG119" s="36" t="str">
        <f>IFERROR(IF(AG118="","",IF(OR(AG118&gt;(_xlfn.QUARTILE.EXC($P118:$AI118,3)+(_xlfn.QUARTILE.EXC($P118:$AI118,3)-_xlfn.QUARTILE.EXC($P118:$AI118,1))),AG118&lt;(_xlfn.QUARTILE.EXC($P118:$AI118,1)-(_xlfn.QUARTILE.EXC($P118:$AI118,3)-_xlfn.QUARTILE.EXC($P118:$AI118,1)))),"DESCARTADO",AG118)),"")</f>
        <v/>
      </c>
      <c r="AH119" s="36" t="str">
        <f>IFERROR(IF(AH118="","",IF(OR(AH118&gt;(_xlfn.QUARTILE.EXC($P118:$AI118,3)+(_xlfn.QUARTILE.EXC($P118:$AI118,3)-_xlfn.QUARTILE.EXC($P118:$AI118,1))),AH118&lt;(_xlfn.QUARTILE.EXC($P118:$AI118,1)-(_xlfn.QUARTILE.EXC($P118:$AI118,3)-_xlfn.QUARTILE.EXC($P118:$AI118,1)))),"DESCARTADO",AH118)),"")</f>
        <v/>
      </c>
      <c r="AI119" s="36" t="str">
        <f>IFERROR(IF(AI118="","",IF(OR(AI118&gt;(_xlfn.QUARTILE.EXC($P118:$AI118,3)+(_xlfn.QUARTILE.EXC($P118:$AI118,3)-_xlfn.QUARTILE.EXC($P118:$AI118,1))),AI118&lt;(_xlfn.QUARTILE.EXC($P118:$AI118,1)-(_xlfn.QUARTILE.EXC($P118:$AI118,3)-_xlfn.QUARTILE.EXC($P118:$AI118,1)))),"DESCARTADO",AI118)),"")</f>
        <v/>
      </c>
    </row>
    <row r="120" spans="1:35" hidden="1" x14ac:dyDescent="0.25">
      <c r="B120" s="84" t="e">
        <f t="shared" ref="B120:D132" si="54">B119</f>
        <v>#VALUE!</v>
      </c>
      <c r="C120" s="84" t="e">
        <f t="shared" si="54"/>
        <v>#VALUE!</v>
      </c>
      <c r="D120" s="84">
        <f t="shared" si="54"/>
        <v>1</v>
      </c>
      <c r="E120" s="158"/>
      <c r="F120" s="97"/>
      <c r="G120" s="119"/>
      <c r="K120" s="90"/>
      <c r="N120" s="94"/>
      <c r="O120" s="34" t="s">
        <v>57</v>
      </c>
      <c r="P120" s="39" t="str">
        <f>IF(IFERROR(VLOOKUP(P116,'Tabela de Apoio'!$D:$E,2,FALSE),1)=1,"",P119)</f>
        <v/>
      </c>
      <c r="Q120" s="39" t="str">
        <f>IF(IFERROR(VLOOKUP(Q116,'Tabela de Apoio'!$D:$E,2,FALSE),1)=1,"",Q119)</f>
        <v/>
      </c>
      <c r="R120" s="39" t="str">
        <f>IF(IFERROR(VLOOKUP(R116,'Tabela de Apoio'!$D:$E,2,FALSE),1)=1,"",R119)</f>
        <v/>
      </c>
      <c r="S120" s="39" t="str">
        <f>IF(IFERROR(VLOOKUP(S116,'Tabela de Apoio'!$D:$E,2,FALSE),1)=1,"",S119)</f>
        <v/>
      </c>
      <c r="T120" s="39" t="str">
        <f>IF(IFERROR(VLOOKUP(T116,'Tabela de Apoio'!$D:$E,2,FALSE),1)=1,"",T119)</f>
        <v/>
      </c>
      <c r="U120" s="39" t="str">
        <f>IF(IFERROR(VLOOKUP(U116,'Tabela de Apoio'!$D:$E,2,FALSE),1)=1,"",U119)</f>
        <v/>
      </c>
      <c r="V120" s="39" t="str">
        <f>IF(IFERROR(VLOOKUP(V116,'Tabela de Apoio'!$D:$E,2,FALSE),1)=1,"",V119)</f>
        <v/>
      </c>
      <c r="W120" s="39" t="str">
        <f>IF(IFERROR(VLOOKUP(W116,'Tabela de Apoio'!$D:$E,2,FALSE),1)=1,"",W119)</f>
        <v/>
      </c>
      <c r="X120" s="39" t="str">
        <f>IF(IFERROR(VLOOKUP(X116,'Tabela de Apoio'!$D:$E,2,FALSE),1)=1,"",X119)</f>
        <v/>
      </c>
      <c r="Y120" s="39" t="str">
        <f>IF(IFERROR(VLOOKUP(Y116,'Tabela de Apoio'!$D:$E,2,FALSE),1)=1,"",Y119)</f>
        <v/>
      </c>
      <c r="Z120" s="39" t="str">
        <f>IF(IFERROR(VLOOKUP(Z116,'Tabela de Apoio'!$D:$E,2,FALSE),1)=1,"",Z119)</f>
        <v/>
      </c>
      <c r="AA120" s="39" t="str">
        <f>IF(IFERROR(VLOOKUP(AA116,'Tabela de Apoio'!$D:$E,2,FALSE),1)=1,"",AA119)</f>
        <v/>
      </c>
      <c r="AB120" s="39" t="str">
        <f>IF(IFERROR(VLOOKUP(AB116,'Tabela de Apoio'!$D:$E,2,FALSE),1)=1,"",AB119)</f>
        <v/>
      </c>
      <c r="AC120" s="39" t="str">
        <f>IF(IFERROR(VLOOKUP(AC116,'Tabela de Apoio'!$D:$E,2,FALSE),1)=1,"",AC119)</f>
        <v/>
      </c>
      <c r="AD120" s="39" t="str">
        <f>IF(IFERROR(VLOOKUP(AD116,'Tabela de Apoio'!$D:$E,2,FALSE),1)=1,"",AD119)</f>
        <v/>
      </c>
      <c r="AE120" s="39" t="str">
        <f>IF(IFERROR(VLOOKUP(AE116,'Tabela de Apoio'!$D:$E,2,FALSE),1)=1,"",AE119)</f>
        <v/>
      </c>
      <c r="AF120" s="39" t="str">
        <f>IF(IFERROR(VLOOKUP(AF116,'Tabela de Apoio'!$D:$E,2,FALSE),1)=1,"",AF119)</f>
        <v/>
      </c>
      <c r="AG120" s="39" t="str">
        <f>IF(IFERROR(VLOOKUP(AG116,'Tabela de Apoio'!$D:$E,2,FALSE),1)=1,"",AG119)</f>
        <v/>
      </c>
      <c r="AH120" s="39" t="str">
        <f>IF(IFERROR(VLOOKUP(AH116,'Tabela de Apoio'!$D:$E,2,FALSE),1)=1,"",AH119)</f>
        <v/>
      </c>
      <c r="AI120" s="39" t="str">
        <f>IF(IFERROR(VLOOKUP(AI116,'Tabela de Apoio'!$D:$E,2,FALSE),1)=1,"",AI119)</f>
        <v/>
      </c>
    </row>
    <row r="121" spans="1:35" hidden="1" x14ac:dyDescent="0.25">
      <c r="B121" s="84" t="e">
        <f t="shared" ref="B121:B132" si="55">B120</f>
        <v>#VALUE!</v>
      </c>
      <c r="C121" s="84" t="e">
        <f t="shared" si="54"/>
        <v>#VALUE!</v>
      </c>
      <c r="D121" s="84">
        <f t="shared" si="54"/>
        <v>1</v>
      </c>
      <c r="E121" s="158"/>
      <c r="F121" s="97"/>
      <c r="G121" s="120"/>
      <c r="H121" s="18"/>
      <c r="I121" s="18"/>
      <c r="J121" s="6" t="str">
        <f>IFERROR(IF(M124="",IF(_xlfn.STDEV.S($P119:$AI120)/AVERAGE($P119:$AI120)&lt;25%,J125,J126),J124),J122)</f>
        <v>A</v>
      </c>
      <c r="K121" s="89"/>
      <c r="L121" s="40" t="s">
        <v>75</v>
      </c>
      <c r="M121" s="41" t="str">
        <f>IFERROR(IF(AND(P116="Fornecedor",COUNTA(P114:AI114)=COUNTIF(P116:AI116,"Fornecedor")),M129,IF(M124="",IF(_xlfn.STDEV.S($P119:$AI120)/AVERAGE($P119:$AI120)&lt;25%,M125,M126),M124)),M122)</f>
        <v/>
      </c>
      <c r="N121" s="94"/>
      <c r="O121" s="34" t="s">
        <v>371</v>
      </c>
      <c r="P121" s="39" t="str">
        <f>IF(IFERROR(VLOOKUP(P116,'Tabela de Apoio'!$D:$E,2,FALSE),1)=1,"",P122)</f>
        <v/>
      </c>
      <c r="Q121" s="39" t="str">
        <f>IF(IFERROR(VLOOKUP(Q116,'Tabela de Apoio'!$D:$E,2,FALSE),1)=1,"",Q122)</f>
        <v/>
      </c>
      <c r="R121" s="39" t="str">
        <f>IF(IFERROR(VLOOKUP(R116,'Tabela de Apoio'!$D:$E,2,FALSE),1)=1,"",R122)</f>
        <v/>
      </c>
      <c r="S121" s="39" t="str">
        <f>IF(IFERROR(VLOOKUP(S116,'Tabela de Apoio'!$D:$E,2,FALSE),1)=1,"",S122)</f>
        <v/>
      </c>
      <c r="T121" s="39" t="str">
        <f>IF(IFERROR(VLOOKUP(T116,'Tabela de Apoio'!$D:$E,2,FALSE),1)=1,"",T122)</f>
        <v/>
      </c>
      <c r="U121" s="39" t="str">
        <f>IF(IFERROR(VLOOKUP(U116,'Tabela de Apoio'!$D:$E,2,FALSE),1)=1,"",U122)</f>
        <v/>
      </c>
      <c r="V121" s="39" t="str">
        <f>IF(IFERROR(VLOOKUP(V116,'Tabela de Apoio'!$D:$E,2,FALSE),1)=1,"",V122)</f>
        <v/>
      </c>
      <c r="W121" s="39" t="str">
        <f>IF(IFERROR(VLOOKUP(W116,'Tabela de Apoio'!$D:$E,2,FALSE),1)=1,"",W122)</f>
        <v/>
      </c>
      <c r="X121" s="39" t="str">
        <f>IF(IFERROR(VLOOKUP(X116,'Tabela de Apoio'!$D:$E,2,FALSE),1)=1,"",X122)</f>
        <v/>
      </c>
      <c r="Y121" s="39" t="str">
        <f>IF(IFERROR(VLOOKUP(Y116,'Tabela de Apoio'!$D:$E,2,FALSE),1)=1,"",Y122)</f>
        <v/>
      </c>
      <c r="Z121" s="39" t="str">
        <f>IF(IFERROR(VLOOKUP(Z116,'Tabela de Apoio'!$D:$E,2,FALSE),1)=1,"",Z122)</f>
        <v/>
      </c>
      <c r="AA121" s="39" t="str">
        <f>IF(IFERROR(VLOOKUP(AA116,'Tabela de Apoio'!$D:$E,2,FALSE),1)=1,"",AA122)</f>
        <v/>
      </c>
      <c r="AB121" s="39" t="str">
        <f>IF(IFERROR(VLOOKUP(AB116,'Tabela de Apoio'!$D:$E,2,FALSE),1)=1,"",AB122)</f>
        <v/>
      </c>
      <c r="AC121" s="39" t="str">
        <f>IF(IFERROR(VLOOKUP(AC116,'Tabela de Apoio'!$D:$E,2,FALSE),1)=1,"",AC122)</f>
        <v/>
      </c>
      <c r="AD121" s="39" t="str">
        <f>IF(IFERROR(VLOOKUP(AD116,'Tabela de Apoio'!$D:$E,2,FALSE),1)=1,"",AD122)</f>
        <v/>
      </c>
      <c r="AE121" s="39" t="str">
        <f>IF(IFERROR(VLOOKUP(AE116,'Tabela de Apoio'!$D:$E,2,FALSE),1)=1,"",AE122)</f>
        <v/>
      </c>
      <c r="AF121" s="39" t="str">
        <f>IF(IFERROR(VLOOKUP(AF116,'Tabela de Apoio'!$D:$E,2,FALSE),1)=1,"",AF122)</f>
        <v/>
      </c>
      <c r="AG121" s="39" t="str">
        <f>IF(IFERROR(VLOOKUP(AG116,'Tabela de Apoio'!$D:$E,2,FALSE),1)=1,"",AG122)</f>
        <v/>
      </c>
      <c r="AH121" s="39" t="str">
        <f>IF(IFERROR(VLOOKUP(AH116,'Tabela de Apoio'!$D:$E,2,FALSE),1)=1,"",AH122)</f>
        <v/>
      </c>
      <c r="AI121" s="39" t="str">
        <f>IF(IFERROR(VLOOKUP(AI116,'Tabela de Apoio'!$D:$E,2,FALSE),1)=1,"",AI122)</f>
        <v/>
      </c>
    </row>
    <row r="122" spans="1:35" hidden="1" x14ac:dyDescent="0.25">
      <c r="B122" s="84" t="e">
        <f t="shared" si="55"/>
        <v>#VALUE!</v>
      </c>
      <c r="C122" s="84" t="e">
        <f t="shared" si="54"/>
        <v>#VALUE!</v>
      </c>
      <c r="D122" s="84">
        <f t="shared" si="54"/>
        <v>1</v>
      </c>
      <c r="E122" s="158"/>
      <c r="F122" s="97"/>
      <c r="G122" s="120"/>
      <c r="H122" s="18"/>
      <c r="I122" s="18"/>
      <c r="J122" s="56" t="s">
        <v>366</v>
      </c>
      <c r="K122" s="89"/>
      <c r="L122" s="40" t="s">
        <v>21</v>
      </c>
      <c r="M122" s="41" t="str">
        <f>IFERROR(AVERAGE($P118:$AI118),"")</f>
        <v/>
      </c>
      <c r="N122" s="94"/>
      <c r="O122" s="34" t="s">
        <v>372</v>
      </c>
      <c r="P122" s="39" t="str">
        <f t="shared" ref="P122:AI122" si="56">IF(P119="","",IF((_xlfn.STDEV.S($P119:$AI120)/AVERAGE($P119:$AI120))&lt;25%,P119,IF(OR(P119&gt;(AVERAGE($P119:$AI120)+_xlfn.STDEV.S($P119:$AI120)),P119&lt;(AVERAGE($P119:$AI120)-_xlfn.STDEV.S($P119:$AI120))),"DESCARTADO",P119)))</f>
        <v/>
      </c>
      <c r="Q122" s="39" t="str">
        <f t="shared" si="56"/>
        <v/>
      </c>
      <c r="R122" s="39" t="str">
        <f t="shared" si="56"/>
        <v/>
      </c>
      <c r="S122" s="39" t="str">
        <f t="shared" si="56"/>
        <v/>
      </c>
      <c r="T122" s="39" t="str">
        <f t="shared" si="56"/>
        <v/>
      </c>
      <c r="U122" s="39" t="str">
        <f t="shared" si="56"/>
        <v/>
      </c>
      <c r="V122" s="39" t="str">
        <f t="shared" si="56"/>
        <v/>
      </c>
      <c r="W122" s="39" t="str">
        <f t="shared" si="56"/>
        <v/>
      </c>
      <c r="X122" s="39" t="str">
        <f t="shared" si="56"/>
        <v/>
      </c>
      <c r="Y122" s="39" t="str">
        <f t="shared" si="56"/>
        <v/>
      </c>
      <c r="Z122" s="39" t="str">
        <f t="shared" si="56"/>
        <v/>
      </c>
      <c r="AA122" s="39" t="str">
        <f t="shared" si="56"/>
        <v/>
      </c>
      <c r="AB122" s="39" t="str">
        <f t="shared" si="56"/>
        <v/>
      </c>
      <c r="AC122" s="39" t="str">
        <f t="shared" si="56"/>
        <v/>
      </c>
      <c r="AD122" s="39" t="str">
        <f t="shared" si="56"/>
        <v/>
      </c>
      <c r="AE122" s="39" t="str">
        <f t="shared" si="56"/>
        <v/>
      </c>
      <c r="AF122" s="39" t="str">
        <f t="shared" si="56"/>
        <v/>
      </c>
      <c r="AG122" s="39" t="str">
        <f t="shared" si="56"/>
        <v/>
      </c>
      <c r="AH122" s="39" t="str">
        <f t="shared" si="56"/>
        <v/>
      </c>
      <c r="AI122" s="39" t="str">
        <f t="shared" si="56"/>
        <v/>
      </c>
    </row>
    <row r="123" spans="1:35" hidden="1" x14ac:dyDescent="0.25">
      <c r="B123" s="84" t="e">
        <f t="shared" si="55"/>
        <v>#VALUE!</v>
      </c>
      <c r="C123" s="84" t="e">
        <f t="shared" si="54"/>
        <v>#VALUE!</v>
      </c>
      <c r="D123" s="84">
        <f t="shared" si="54"/>
        <v>1</v>
      </c>
      <c r="E123" s="158"/>
      <c r="F123" s="97"/>
      <c r="G123" s="119"/>
      <c r="J123" s="56" t="s">
        <v>366</v>
      </c>
      <c r="L123" s="40" t="s">
        <v>335</v>
      </c>
      <c r="M123" s="41" t="str">
        <f>IFERROR(MEDIAN($P118:$AI118),"")</f>
        <v/>
      </c>
      <c r="N123" s="94"/>
      <c r="O123" s="34" t="s">
        <v>373</v>
      </c>
      <c r="P123" s="39" t="str">
        <f>IF(IFERROR(VLOOKUP(P116,'Tabela de Apoio'!$D:$E,2,FALSE),1)=1,"",P124)</f>
        <v/>
      </c>
      <c r="Q123" s="39" t="str">
        <f>IF(IFERROR(VLOOKUP(Q116,'Tabela de Apoio'!$D:$E,2,FALSE),1)=1,"",Q124)</f>
        <v/>
      </c>
      <c r="R123" s="39" t="str">
        <f>IF(IFERROR(VLOOKUP(R116,'Tabela de Apoio'!$D:$E,2,FALSE),1)=1,"",R124)</f>
        <v/>
      </c>
      <c r="S123" s="39" t="str">
        <f>IF(IFERROR(VLOOKUP(S116,'Tabela de Apoio'!$D:$E,2,FALSE),1)=1,"",S124)</f>
        <v/>
      </c>
      <c r="T123" s="39" t="str">
        <f>IF(IFERROR(VLOOKUP(T116,'Tabela de Apoio'!$D:$E,2,FALSE),1)=1,"",T124)</f>
        <v/>
      </c>
      <c r="U123" s="39" t="str">
        <f>IF(IFERROR(VLOOKUP(U116,'Tabela de Apoio'!$D:$E,2,FALSE),1)=1,"",U124)</f>
        <v/>
      </c>
      <c r="V123" s="39" t="str">
        <f>IF(IFERROR(VLOOKUP(V116,'Tabela de Apoio'!$D:$E,2,FALSE),1)=1,"",V124)</f>
        <v/>
      </c>
      <c r="W123" s="39" t="str">
        <f>IF(IFERROR(VLOOKUP(W116,'Tabela de Apoio'!$D:$E,2,FALSE),1)=1,"",W124)</f>
        <v/>
      </c>
      <c r="X123" s="39" t="str">
        <f>IF(IFERROR(VLOOKUP(X116,'Tabela de Apoio'!$D:$E,2,FALSE),1)=1,"",X124)</f>
        <v/>
      </c>
      <c r="Y123" s="39" t="str">
        <f>IF(IFERROR(VLOOKUP(Y116,'Tabela de Apoio'!$D:$E,2,FALSE),1)=1,"",Y124)</f>
        <v/>
      </c>
      <c r="Z123" s="39" t="str">
        <f>IF(IFERROR(VLOOKUP(Z116,'Tabela de Apoio'!$D:$E,2,FALSE),1)=1,"",Z124)</f>
        <v/>
      </c>
      <c r="AA123" s="39" t="str">
        <f>IF(IFERROR(VLOOKUP(AA116,'Tabela de Apoio'!$D:$E,2,FALSE),1)=1,"",AA124)</f>
        <v/>
      </c>
      <c r="AB123" s="39" t="str">
        <f>IF(IFERROR(VLOOKUP(AB116,'Tabela de Apoio'!$D:$E,2,FALSE),1)=1,"",AB124)</f>
        <v/>
      </c>
      <c r="AC123" s="39" t="str">
        <f>IF(IFERROR(VLOOKUP(AC116,'Tabela de Apoio'!$D:$E,2,FALSE),1)=1,"",AC124)</f>
        <v/>
      </c>
      <c r="AD123" s="39" t="str">
        <f>IF(IFERROR(VLOOKUP(AD116,'Tabela de Apoio'!$D:$E,2,FALSE),1)=1,"",AD124)</f>
        <v/>
      </c>
      <c r="AE123" s="39" t="str">
        <f>IF(IFERROR(VLOOKUP(AE116,'Tabela de Apoio'!$D:$E,2,FALSE),1)=1,"",AE124)</f>
        <v/>
      </c>
      <c r="AF123" s="39" t="str">
        <f>IF(IFERROR(VLOOKUP(AF116,'Tabela de Apoio'!$D:$E,2,FALSE),1)=1,"",AF124)</f>
        <v/>
      </c>
      <c r="AG123" s="39" t="str">
        <f>IF(IFERROR(VLOOKUP(AG116,'Tabela de Apoio'!$D:$E,2,FALSE),1)=1,"",AG124)</f>
        <v/>
      </c>
      <c r="AH123" s="39" t="str">
        <f>IF(IFERROR(VLOOKUP(AH116,'Tabela de Apoio'!$D:$E,2,FALSE),1)=1,"",AH124)</f>
        <v/>
      </c>
      <c r="AI123" s="39" t="str">
        <f>IF(IFERROR(VLOOKUP(AI116,'Tabela de Apoio'!$D:$E,2,FALSE),1)=1,"",AI124)</f>
        <v/>
      </c>
    </row>
    <row r="124" spans="1:35" hidden="1" x14ac:dyDescent="0.25">
      <c r="B124" s="84" t="e">
        <f t="shared" si="55"/>
        <v>#VALUE!</v>
      </c>
      <c r="C124" s="84" t="e">
        <f t="shared" si="54"/>
        <v>#VALUE!</v>
      </c>
      <c r="D124" s="84">
        <f t="shared" si="54"/>
        <v>1</v>
      </c>
      <c r="E124" s="158"/>
      <c r="F124" s="97"/>
      <c r="G124" s="119"/>
      <c r="H124" s="18"/>
      <c r="I124" s="18"/>
      <c r="J124" s="56" t="s">
        <v>368</v>
      </c>
      <c r="K124" s="89"/>
      <c r="L124" s="40" t="s">
        <v>69</v>
      </c>
      <c r="M124" s="41" t="e">
        <f>IF(AND(COUNT($P132:$AI132)&gt;2,(_xlfn.STDEV.S($P131:$AI132)/AVERAGE($P131:$AI132))&lt;=25%),AVERAGE($P131:$AI132),"")</f>
        <v>#DIV/0!</v>
      </c>
      <c r="N124" s="94"/>
      <c r="O124" s="34" t="s">
        <v>374</v>
      </c>
      <c r="P124" s="39" t="str">
        <f t="shared" ref="P124:AI124" si="57">IF(P122="","",IF((_xlfn.STDEV.S($P121:$AI122)/AVERAGE($P121:$AI122))&lt;25%,P122,IF(OR(P122&gt;(AVERAGE($P121:$AI122)+_xlfn.STDEV.S($P121:$AI122)),P122&lt;(AVERAGE($P121:$AI122)-_xlfn.STDEV.S($P121:$AI122))),"DESCARTADO",P122)))</f>
        <v/>
      </c>
      <c r="Q124" s="39" t="str">
        <f t="shared" si="57"/>
        <v/>
      </c>
      <c r="R124" s="39" t="str">
        <f t="shared" si="57"/>
        <v/>
      </c>
      <c r="S124" s="39" t="str">
        <f t="shared" si="57"/>
        <v/>
      </c>
      <c r="T124" s="39" t="str">
        <f t="shared" si="57"/>
        <v/>
      </c>
      <c r="U124" s="39" t="str">
        <f t="shared" si="57"/>
        <v/>
      </c>
      <c r="V124" s="39" t="str">
        <f t="shared" si="57"/>
        <v/>
      </c>
      <c r="W124" s="39" t="str">
        <f t="shared" si="57"/>
        <v/>
      </c>
      <c r="X124" s="39" t="str">
        <f t="shared" si="57"/>
        <v/>
      </c>
      <c r="Y124" s="39" t="str">
        <f t="shared" si="57"/>
        <v/>
      </c>
      <c r="Z124" s="39" t="str">
        <f t="shared" si="57"/>
        <v/>
      </c>
      <c r="AA124" s="39" t="str">
        <f t="shared" si="57"/>
        <v/>
      </c>
      <c r="AB124" s="39" t="str">
        <f t="shared" si="57"/>
        <v/>
      </c>
      <c r="AC124" s="39" t="str">
        <f t="shared" si="57"/>
        <v/>
      </c>
      <c r="AD124" s="39" t="str">
        <f t="shared" si="57"/>
        <v/>
      </c>
      <c r="AE124" s="39" t="str">
        <f t="shared" si="57"/>
        <v/>
      </c>
      <c r="AF124" s="39" t="str">
        <f t="shared" si="57"/>
        <v/>
      </c>
      <c r="AG124" s="39" t="str">
        <f t="shared" si="57"/>
        <v/>
      </c>
      <c r="AH124" s="39" t="str">
        <f t="shared" si="57"/>
        <v/>
      </c>
      <c r="AI124" s="39" t="str">
        <f t="shared" si="57"/>
        <v/>
      </c>
    </row>
    <row r="125" spans="1:35" hidden="1" x14ac:dyDescent="0.25">
      <c r="B125" s="84" t="e">
        <f t="shared" si="55"/>
        <v>#VALUE!</v>
      </c>
      <c r="C125" s="84" t="e">
        <f t="shared" si="54"/>
        <v>#VALUE!</v>
      </c>
      <c r="D125" s="84">
        <f t="shared" si="54"/>
        <v>1</v>
      </c>
      <c r="E125" s="158"/>
      <c r="F125" s="97"/>
      <c r="G125" s="121"/>
      <c r="H125"/>
      <c r="I125" s="18"/>
      <c r="J125" s="56" t="s">
        <v>367</v>
      </c>
      <c r="K125" s="89"/>
      <c r="L125" s="40" t="s">
        <v>74</v>
      </c>
      <c r="M125" s="41" t="e">
        <f>AVERAGE($P119:$AI120)</f>
        <v>#DIV/0!</v>
      </c>
      <c r="N125" s="94"/>
      <c r="O125" s="34" t="s">
        <v>375</v>
      </c>
      <c r="P125" s="39" t="str">
        <f>IF(IFERROR(VLOOKUP(P116,'Tabela de Apoio'!$D:$E,2,FALSE),1)=1,"",P126)</f>
        <v/>
      </c>
      <c r="Q125" s="39" t="str">
        <f>IF(IFERROR(VLOOKUP(Q116,'Tabela de Apoio'!$D:$E,2,FALSE),1)=1,"",Q126)</f>
        <v/>
      </c>
      <c r="R125" s="39" t="str">
        <f>IF(IFERROR(VLOOKUP(R116,'Tabela de Apoio'!$D:$E,2,FALSE),1)=1,"",R126)</f>
        <v/>
      </c>
      <c r="S125" s="39" t="str">
        <f>IF(IFERROR(VLOOKUP(S116,'Tabela de Apoio'!$D:$E,2,FALSE),1)=1,"",S126)</f>
        <v/>
      </c>
      <c r="T125" s="39" t="str">
        <f>IF(IFERROR(VLOOKUP(T116,'Tabela de Apoio'!$D:$E,2,FALSE),1)=1,"",T126)</f>
        <v/>
      </c>
      <c r="U125" s="39" t="str">
        <f>IF(IFERROR(VLOOKUP(U116,'Tabela de Apoio'!$D:$E,2,FALSE),1)=1,"",U126)</f>
        <v/>
      </c>
      <c r="V125" s="39" t="str">
        <f>IF(IFERROR(VLOOKUP(V116,'Tabela de Apoio'!$D:$E,2,FALSE),1)=1,"",V126)</f>
        <v/>
      </c>
      <c r="W125" s="39" t="str">
        <f>IF(IFERROR(VLOOKUP(W116,'Tabela de Apoio'!$D:$E,2,FALSE),1)=1,"",W126)</f>
        <v/>
      </c>
      <c r="X125" s="39" t="str">
        <f>IF(IFERROR(VLOOKUP(X116,'Tabela de Apoio'!$D:$E,2,FALSE),1)=1,"",X126)</f>
        <v/>
      </c>
      <c r="Y125" s="39" t="str">
        <f>IF(IFERROR(VLOOKUP(Y116,'Tabela de Apoio'!$D:$E,2,FALSE),1)=1,"",Y126)</f>
        <v/>
      </c>
      <c r="Z125" s="39" t="str">
        <f>IF(IFERROR(VLOOKUP(Z116,'Tabela de Apoio'!$D:$E,2,FALSE),1)=1,"",Z126)</f>
        <v/>
      </c>
      <c r="AA125" s="39" t="str">
        <f>IF(IFERROR(VLOOKUP(AA116,'Tabela de Apoio'!$D:$E,2,FALSE),1)=1,"",AA126)</f>
        <v/>
      </c>
      <c r="AB125" s="39" t="str">
        <f>IF(IFERROR(VLOOKUP(AB116,'Tabela de Apoio'!$D:$E,2,FALSE),1)=1,"",AB126)</f>
        <v/>
      </c>
      <c r="AC125" s="39" t="str">
        <f>IF(IFERROR(VLOOKUP(AC116,'Tabela de Apoio'!$D:$E,2,FALSE),1)=1,"",AC126)</f>
        <v/>
      </c>
      <c r="AD125" s="39" t="str">
        <f>IF(IFERROR(VLOOKUP(AD116,'Tabela de Apoio'!$D:$E,2,FALSE),1)=1,"",AD126)</f>
        <v/>
      </c>
      <c r="AE125" s="39" t="str">
        <f>IF(IFERROR(VLOOKUP(AE116,'Tabela de Apoio'!$D:$E,2,FALSE),1)=1,"",AE126)</f>
        <v/>
      </c>
      <c r="AF125" s="39" t="str">
        <f>IF(IFERROR(VLOOKUP(AF116,'Tabela de Apoio'!$D:$E,2,FALSE),1)=1,"",AF126)</f>
        <v/>
      </c>
      <c r="AG125" s="39" t="str">
        <f>IF(IFERROR(VLOOKUP(AG116,'Tabela de Apoio'!$D:$E,2,FALSE),1)=1,"",AG126)</f>
        <v/>
      </c>
      <c r="AH125" s="39" t="str">
        <f>IF(IFERROR(VLOOKUP(AH116,'Tabela de Apoio'!$D:$E,2,FALSE),1)=1,"",AH126)</f>
        <v/>
      </c>
      <c r="AI125" s="39" t="str">
        <f>IF(IFERROR(VLOOKUP(AI116,'Tabela de Apoio'!$D:$E,2,FALSE),1)=1,"",AI126)</f>
        <v/>
      </c>
    </row>
    <row r="126" spans="1:35" hidden="1" x14ac:dyDescent="0.25">
      <c r="B126" s="84" t="e">
        <f t="shared" si="55"/>
        <v>#VALUE!</v>
      </c>
      <c r="C126" s="84" t="e">
        <f t="shared" si="54"/>
        <v>#VALUE!</v>
      </c>
      <c r="D126" s="84">
        <f t="shared" si="54"/>
        <v>1</v>
      </c>
      <c r="E126" s="158"/>
      <c r="F126" s="97"/>
      <c r="G126" s="120"/>
      <c r="H126" s="18"/>
      <c r="I126" s="18"/>
      <c r="J126" s="56" t="s">
        <v>367</v>
      </c>
      <c r="K126" s="89"/>
      <c r="L126" s="40" t="s">
        <v>72</v>
      </c>
      <c r="M126" s="41" t="e">
        <f>MEDIAN($P119:$AI119)</f>
        <v>#NUM!</v>
      </c>
      <c r="N126" s="94"/>
      <c r="O126" s="34" t="s">
        <v>376</v>
      </c>
      <c r="P126" s="39" t="str">
        <f t="shared" ref="P126:AI126" si="58">IF(P124="","",IF((_xlfn.STDEV.S($P123:$AI124)/AVERAGE($P123:$AI124))&lt;25%,P124,IF(OR(P124&gt;(AVERAGE($P123:$AI124)+_xlfn.STDEV.S($P123:$AI124)),P124&lt;(AVERAGE($P123:$AI124)-_xlfn.STDEV.S($P123:$AI124))),"DESCARTADO",P124)))</f>
        <v/>
      </c>
      <c r="Q126" s="39" t="str">
        <f t="shared" si="58"/>
        <v/>
      </c>
      <c r="R126" s="39" t="str">
        <f t="shared" si="58"/>
        <v/>
      </c>
      <c r="S126" s="39" t="str">
        <f t="shared" si="58"/>
        <v/>
      </c>
      <c r="T126" s="39" t="str">
        <f t="shared" si="58"/>
        <v/>
      </c>
      <c r="U126" s="39" t="str">
        <f t="shared" si="58"/>
        <v/>
      </c>
      <c r="V126" s="39" t="str">
        <f t="shared" si="58"/>
        <v/>
      </c>
      <c r="W126" s="39" t="str">
        <f t="shared" si="58"/>
        <v/>
      </c>
      <c r="X126" s="39" t="str">
        <f t="shared" si="58"/>
        <v/>
      </c>
      <c r="Y126" s="39" t="str">
        <f t="shared" si="58"/>
        <v/>
      </c>
      <c r="Z126" s="39" t="str">
        <f t="shared" si="58"/>
        <v/>
      </c>
      <c r="AA126" s="39" t="str">
        <f t="shared" si="58"/>
        <v/>
      </c>
      <c r="AB126" s="39" t="str">
        <f t="shared" si="58"/>
        <v/>
      </c>
      <c r="AC126" s="39" t="str">
        <f t="shared" si="58"/>
        <v/>
      </c>
      <c r="AD126" s="39" t="str">
        <f t="shared" si="58"/>
        <v/>
      </c>
      <c r="AE126" s="39" t="str">
        <f t="shared" si="58"/>
        <v/>
      </c>
      <c r="AF126" s="39" t="str">
        <f t="shared" si="58"/>
        <v/>
      </c>
      <c r="AG126" s="39" t="str">
        <f t="shared" si="58"/>
        <v/>
      </c>
      <c r="AH126" s="39" t="str">
        <f t="shared" si="58"/>
        <v/>
      </c>
      <c r="AI126" s="39" t="str">
        <f t="shared" si="58"/>
        <v/>
      </c>
    </row>
    <row r="127" spans="1:35" hidden="1" x14ac:dyDescent="0.25">
      <c r="B127" s="84" t="e">
        <f t="shared" si="55"/>
        <v>#VALUE!</v>
      </c>
      <c r="C127" s="84" t="e">
        <f t="shared" si="54"/>
        <v>#VALUE!</v>
      </c>
      <c r="D127" s="84">
        <f t="shared" si="54"/>
        <v>1</v>
      </c>
      <c r="E127" s="158"/>
      <c r="F127" s="97"/>
      <c r="G127" s="120"/>
      <c r="H127" s="18"/>
      <c r="I127" s="18"/>
      <c r="J127" s="56" t="s">
        <v>367</v>
      </c>
      <c r="K127" s="89"/>
      <c r="L127" s="40" t="s">
        <v>73</v>
      </c>
      <c r="M127" s="41" t="e">
        <f>_xlfn.QUARTILE.EXC($P119:$AI119,1)</f>
        <v>#NUM!</v>
      </c>
      <c r="N127" s="94"/>
      <c r="O127" s="34" t="s">
        <v>377</v>
      </c>
      <c r="P127" s="39" t="str">
        <f>IF(IFERROR(VLOOKUP(P116,'Tabela de Apoio'!$D:$E,2,FALSE),1)=1,"",P128)</f>
        <v/>
      </c>
      <c r="Q127" s="39" t="str">
        <f>IF(IFERROR(VLOOKUP(Q116,'Tabela de Apoio'!$D:$E,2,FALSE),1)=1,"",Q128)</f>
        <v/>
      </c>
      <c r="R127" s="39" t="str">
        <f>IF(IFERROR(VLOOKUP(R116,'Tabela de Apoio'!$D:$E,2,FALSE),1)=1,"",R128)</f>
        <v/>
      </c>
      <c r="S127" s="39" t="str">
        <f>IF(IFERROR(VLOOKUP(S116,'Tabela de Apoio'!$D:$E,2,FALSE),1)=1,"",S128)</f>
        <v/>
      </c>
      <c r="T127" s="39" t="str">
        <f>IF(IFERROR(VLOOKUP(T116,'Tabela de Apoio'!$D:$E,2,FALSE),1)=1,"",T128)</f>
        <v/>
      </c>
      <c r="U127" s="39" t="str">
        <f>IF(IFERROR(VLOOKUP(U116,'Tabela de Apoio'!$D:$E,2,FALSE),1)=1,"",U128)</f>
        <v/>
      </c>
      <c r="V127" s="39" t="str">
        <f>IF(IFERROR(VLOOKUP(V116,'Tabela de Apoio'!$D:$E,2,FALSE),1)=1,"",V128)</f>
        <v/>
      </c>
      <c r="W127" s="39" t="str">
        <f>IF(IFERROR(VLOOKUP(W116,'Tabela de Apoio'!$D:$E,2,FALSE),1)=1,"",W128)</f>
        <v/>
      </c>
      <c r="X127" s="39" t="str">
        <f>IF(IFERROR(VLOOKUP(X116,'Tabela de Apoio'!$D:$E,2,FALSE),1)=1,"",X128)</f>
        <v/>
      </c>
      <c r="Y127" s="39" t="str">
        <f>IF(IFERROR(VLOOKUP(Y116,'Tabela de Apoio'!$D:$E,2,FALSE),1)=1,"",Y128)</f>
        <v/>
      </c>
      <c r="Z127" s="39" t="str">
        <f>IF(IFERROR(VLOOKUP(Z116,'Tabela de Apoio'!$D:$E,2,FALSE),1)=1,"",Z128)</f>
        <v/>
      </c>
      <c r="AA127" s="39" t="str">
        <f>IF(IFERROR(VLOOKUP(AA116,'Tabela de Apoio'!$D:$E,2,FALSE),1)=1,"",AA128)</f>
        <v/>
      </c>
      <c r="AB127" s="39" t="str">
        <f>IF(IFERROR(VLOOKUP(AB116,'Tabela de Apoio'!$D:$E,2,FALSE),1)=1,"",AB128)</f>
        <v/>
      </c>
      <c r="AC127" s="39" t="str">
        <f>IF(IFERROR(VLOOKUP(AC116,'Tabela de Apoio'!$D:$E,2,FALSE),1)=1,"",AC128)</f>
        <v/>
      </c>
      <c r="AD127" s="39" t="str">
        <f>IF(IFERROR(VLOOKUP(AD116,'Tabela de Apoio'!$D:$E,2,FALSE),1)=1,"",AD128)</f>
        <v/>
      </c>
      <c r="AE127" s="39" t="str">
        <f>IF(IFERROR(VLOOKUP(AE116,'Tabela de Apoio'!$D:$E,2,FALSE),1)=1,"",AE128)</f>
        <v/>
      </c>
      <c r="AF127" s="39" t="str">
        <f>IF(IFERROR(VLOOKUP(AF116,'Tabela de Apoio'!$D:$E,2,FALSE),1)=1,"",AF128)</f>
        <v/>
      </c>
      <c r="AG127" s="39" t="str">
        <f>IF(IFERROR(VLOOKUP(AG116,'Tabela de Apoio'!$D:$E,2,FALSE),1)=1,"",AG128)</f>
        <v/>
      </c>
      <c r="AH127" s="39" t="str">
        <f>IF(IFERROR(VLOOKUP(AH116,'Tabela de Apoio'!$D:$E,2,FALSE),1)=1,"",AH128)</f>
        <v/>
      </c>
      <c r="AI127" s="39" t="str">
        <f>IF(IFERROR(VLOOKUP(AI116,'Tabela de Apoio'!$D:$E,2,FALSE),1)=1,"",AI128)</f>
        <v/>
      </c>
    </row>
    <row r="128" spans="1:35" hidden="1" x14ac:dyDescent="0.25">
      <c r="B128" s="84" t="e">
        <f t="shared" si="55"/>
        <v>#VALUE!</v>
      </c>
      <c r="C128" s="84" t="e">
        <f t="shared" si="54"/>
        <v>#VALUE!</v>
      </c>
      <c r="D128" s="84">
        <f t="shared" si="54"/>
        <v>1</v>
      </c>
      <c r="E128" s="158"/>
      <c r="F128" s="97"/>
      <c r="G128" s="120"/>
      <c r="H128" s="18"/>
      <c r="I128" s="18"/>
      <c r="J128" s="56" t="s">
        <v>367</v>
      </c>
      <c r="K128" s="89"/>
      <c r="L128" s="40" t="s">
        <v>70</v>
      </c>
      <c r="M128" s="41" t="e">
        <f>_xlfn.QUARTILE.EXC($P119:$AI119,2)</f>
        <v>#NUM!</v>
      </c>
      <c r="N128" s="94"/>
      <c r="O128" s="34" t="s">
        <v>378</v>
      </c>
      <c r="P128" s="39" t="str">
        <f t="shared" ref="P128:AI128" si="59">IF(P126="","",IF((_xlfn.STDEV.S($P125:$AI126)/AVERAGE($P125:$AI126))&lt;25%,P126,IF(OR(P126&gt;(AVERAGE($P125:$AI126)+_xlfn.STDEV.S($P125:$AI126)),P126&lt;(AVERAGE($P125:$AI126)-_xlfn.STDEV.S($P125:$AI126))),"DESCARTADO",P126)))</f>
        <v/>
      </c>
      <c r="Q128" s="39" t="str">
        <f t="shared" si="59"/>
        <v/>
      </c>
      <c r="R128" s="39" t="str">
        <f t="shared" si="59"/>
        <v/>
      </c>
      <c r="S128" s="39" t="str">
        <f t="shared" si="59"/>
        <v/>
      </c>
      <c r="T128" s="39" t="str">
        <f t="shared" si="59"/>
        <v/>
      </c>
      <c r="U128" s="39" t="str">
        <f t="shared" si="59"/>
        <v/>
      </c>
      <c r="V128" s="39" t="str">
        <f t="shared" si="59"/>
        <v/>
      </c>
      <c r="W128" s="39" t="str">
        <f t="shared" si="59"/>
        <v/>
      </c>
      <c r="X128" s="39" t="str">
        <f t="shared" si="59"/>
        <v/>
      </c>
      <c r="Y128" s="39" t="str">
        <f t="shared" si="59"/>
        <v/>
      </c>
      <c r="Z128" s="39" t="str">
        <f t="shared" si="59"/>
        <v/>
      </c>
      <c r="AA128" s="39" t="str">
        <f t="shared" si="59"/>
        <v/>
      </c>
      <c r="AB128" s="39" t="str">
        <f t="shared" si="59"/>
        <v/>
      </c>
      <c r="AC128" s="39" t="str">
        <f t="shared" si="59"/>
        <v/>
      </c>
      <c r="AD128" s="39" t="str">
        <f t="shared" si="59"/>
        <v/>
      </c>
      <c r="AE128" s="39" t="str">
        <f t="shared" si="59"/>
        <v/>
      </c>
      <c r="AF128" s="39" t="str">
        <f t="shared" si="59"/>
        <v/>
      </c>
      <c r="AG128" s="39" t="str">
        <f t="shared" si="59"/>
        <v/>
      </c>
      <c r="AH128" s="39" t="str">
        <f t="shared" si="59"/>
        <v/>
      </c>
      <c r="AI128" s="39" t="str">
        <f t="shared" si="59"/>
        <v/>
      </c>
    </row>
    <row r="129" spans="1:35" hidden="1" x14ac:dyDescent="0.25">
      <c r="B129" s="84" t="e">
        <f t="shared" si="55"/>
        <v>#VALUE!</v>
      </c>
      <c r="C129" s="84" t="e">
        <f t="shared" si="54"/>
        <v>#VALUE!</v>
      </c>
      <c r="D129" s="84">
        <f t="shared" si="54"/>
        <v>1</v>
      </c>
      <c r="E129" s="158"/>
      <c r="F129" s="97"/>
      <c r="G129" s="120"/>
      <c r="H129" s="18"/>
      <c r="I129" s="18"/>
      <c r="J129" s="56" t="s">
        <v>366</v>
      </c>
      <c r="K129" s="89"/>
      <c r="L129" s="40" t="s">
        <v>76</v>
      </c>
      <c r="M129" s="41">
        <f>MIN($P118:$AI118)</f>
        <v>0</v>
      </c>
      <c r="N129" s="94"/>
      <c r="O129" s="34" t="s">
        <v>379</v>
      </c>
      <c r="P129" s="39" t="str">
        <f>IF(IFERROR(VLOOKUP(P116,'Tabela de Apoio'!$D:$E,2,FALSE),1)=1,"",P130)</f>
        <v/>
      </c>
      <c r="Q129" s="39" t="str">
        <f>IF(IFERROR(VLOOKUP(Q116,'Tabela de Apoio'!$D:$E,2,FALSE),1)=1,"",Q130)</f>
        <v/>
      </c>
      <c r="R129" s="39" t="str">
        <f>IF(IFERROR(VLOOKUP(R116,'Tabela de Apoio'!$D:$E,2,FALSE),1)=1,"",R130)</f>
        <v/>
      </c>
      <c r="S129" s="39" t="str">
        <f>IF(IFERROR(VLOOKUP(S116,'Tabela de Apoio'!$D:$E,2,FALSE),1)=1,"",S130)</f>
        <v/>
      </c>
      <c r="T129" s="39" t="str">
        <f>IF(IFERROR(VLOOKUP(T116,'Tabela de Apoio'!$D:$E,2,FALSE),1)=1,"",T130)</f>
        <v/>
      </c>
      <c r="U129" s="39" t="str">
        <f>IF(IFERROR(VLOOKUP(U116,'Tabela de Apoio'!$D:$E,2,FALSE),1)=1,"",U130)</f>
        <v/>
      </c>
      <c r="V129" s="39" t="str">
        <f>IF(IFERROR(VLOOKUP(V116,'Tabela de Apoio'!$D:$E,2,FALSE),1)=1,"",V130)</f>
        <v/>
      </c>
      <c r="W129" s="39" t="str">
        <f>IF(IFERROR(VLOOKUP(W116,'Tabela de Apoio'!$D:$E,2,FALSE),1)=1,"",W130)</f>
        <v/>
      </c>
      <c r="X129" s="39" t="str">
        <f>IF(IFERROR(VLOOKUP(X116,'Tabela de Apoio'!$D:$E,2,FALSE),1)=1,"",X130)</f>
        <v/>
      </c>
      <c r="Y129" s="39" t="str">
        <f>IF(IFERROR(VLOOKUP(Y116,'Tabela de Apoio'!$D:$E,2,FALSE),1)=1,"",Y130)</f>
        <v/>
      </c>
      <c r="Z129" s="39" t="str">
        <f>IF(IFERROR(VLOOKUP(Z116,'Tabela de Apoio'!$D:$E,2,FALSE),1)=1,"",Z130)</f>
        <v/>
      </c>
      <c r="AA129" s="39" t="str">
        <f>IF(IFERROR(VLOOKUP(AA116,'Tabela de Apoio'!$D:$E,2,FALSE),1)=1,"",AA130)</f>
        <v/>
      </c>
      <c r="AB129" s="39" t="str">
        <f>IF(IFERROR(VLOOKUP(AB116,'Tabela de Apoio'!$D:$E,2,FALSE),1)=1,"",AB130)</f>
        <v/>
      </c>
      <c r="AC129" s="39" t="str">
        <f>IF(IFERROR(VLOOKUP(AC116,'Tabela de Apoio'!$D:$E,2,FALSE),1)=1,"",AC130)</f>
        <v/>
      </c>
      <c r="AD129" s="39" t="str">
        <f>IF(IFERROR(VLOOKUP(AD116,'Tabela de Apoio'!$D:$E,2,FALSE),1)=1,"",AD130)</f>
        <v/>
      </c>
      <c r="AE129" s="39" t="str">
        <f>IF(IFERROR(VLOOKUP(AE116,'Tabela de Apoio'!$D:$E,2,FALSE),1)=1,"",AE130)</f>
        <v/>
      </c>
      <c r="AF129" s="39" t="str">
        <f>IF(IFERROR(VLOOKUP(AF116,'Tabela de Apoio'!$D:$E,2,FALSE),1)=1,"",AF130)</f>
        <v/>
      </c>
      <c r="AG129" s="39" t="str">
        <f>IF(IFERROR(VLOOKUP(AG116,'Tabela de Apoio'!$D:$E,2,FALSE),1)=1,"",AG130)</f>
        <v/>
      </c>
      <c r="AH129" s="39" t="str">
        <f>IF(IFERROR(VLOOKUP(AH116,'Tabela de Apoio'!$D:$E,2,FALSE),1)=1,"",AH130)</f>
        <v/>
      </c>
      <c r="AI129" s="39" t="str">
        <f>IF(IFERROR(VLOOKUP(AI116,'Tabela de Apoio'!$D:$E,2,FALSE),1)=1,"",AI130)</f>
        <v/>
      </c>
    </row>
    <row r="130" spans="1:35" hidden="1" x14ac:dyDescent="0.25">
      <c r="B130" s="84" t="e">
        <f t="shared" si="55"/>
        <v>#VALUE!</v>
      </c>
      <c r="C130" s="84" t="e">
        <f t="shared" si="54"/>
        <v>#VALUE!</v>
      </c>
      <c r="D130" s="84">
        <f t="shared" si="54"/>
        <v>1</v>
      </c>
      <c r="E130" s="158"/>
      <c r="F130" s="97"/>
      <c r="G130" s="120"/>
      <c r="H130" s="18"/>
      <c r="I130" s="18"/>
      <c r="J130" s="56" t="s">
        <v>366</v>
      </c>
      <c r="K130" s="89"/>
      <c r="L130" s="40" t="s">
        <v>71</v>
      </c>
      <c r="M130" s="41">
        <f>MAX($P118:$AI118)</f>
        <v>0</v>
      </c>
      <c r="N130" s="94"/>
      <c r="O130" s="34" t="s">
        <v>380</v>
      </c>
      <c r="P130" s="39" t="str">
        <f t="shared" ref="P130:AI130" si="60">IF(P128="","",IF((_xlfn.STDEV.S($P127:$AI128)/AVERAGE($P127:$AI128))&lt;25%,P128,IF(OR(P128&gt;(AVERAGE($P127:$AI128)+_xlfn.STDEV.S($P127:$AI128)),P128&lt;(AVERAGE($P127:$AI128)-_xlfn.STDEV.S($P127:$AI128))),"DESCARTADO",P128)))</f>
        <v/>
      </c>
      <c r="Q130" s="39" t="str">
        <f t="shared" si="60"/>
        <v/>
      </c>
      <c r="R130" s="39" t="str">
        <f t="shared" si="60"/>
        <v/>
      </c>
      <c r="S130" s="39" t="str">
        <f t="shared" si="60"/>
        <v/>
      </c>
      <c r="T130" s="39" t="str">
        <f t="shared" si="60"/>
        <v/>
      </c>
      <c r="U130" s="39" t="str">
        <f t="shared" si="60"/>
        <v/>
      </c>
      <c r="V130" s="39" t="str">
        <f t="shared" si="60"/>
        <v/>
      </c>
      <c r="W130" s="39" t="str">
        <f t="shared" si="60"/>
        <v/>
      </c>
      <c r="X130" s="39" t="str">
        <f t="shared" si="60"/>
        <v/>
      </c>
      <c r="Y130" s="39" t="str">
        <f t="shared" si="60"/>
        <v/>
      </c>
      <c r="Z130" s="39" t="str">
        <f t="shared" si="60"/>
        <v/>
      </c>
      <c r="AA130" s="39" t="str">
        <f t="shared" si="60"/>
        <v/>
      </c>
      <c r="AB130" s="39" t="str">
        <f t="shared" si="60"/>
        <v/>
      </c>
      <c r="AC130" s="39" t="str">
        <f t="shared" si="60"/>
        <v/>
      </c>
      <c r="AD130" s="39" t="str">
        <f t="shared" si="60"/>
        <v/>
      </c>
      <c r="AE130" s="39" t="str">
        <f t="shared" si="60"/>
        <v/>
      </c>
      <c r="AF130" s="39" t="str">
        <f t="shared" si="60"/>
        <v/>
      </c>
      <c r="AG130" s="39" t="str">
        <f t="shared" si="60"/>
        <v/>
      </c>
      <c r="AH130" s="39" t="str">
        <f t="shared" si="60"/>
        <v/>
      </c>
      <c r="AI130" s="39" t="str">
        <f t="shared" si="60"/>
        <v/>
      </c>
    </row>
    <row r="131" spans="1:35" hidden="1" x14ac:dyDescent="0.25">
      <c r="B131" s="84" t="e">
        <f t="shared" si="55"/>
        <v>#VALUE!</v>
      </c>
      <c r="C131" s="84" t="e">
        <f t="shared" si="54"/>
        <v>#VALUE!</v>
      </c>
      <c r="D131" s="84">
        <f t="shared" si="54"/>
        <v>1</v>
      </c>
      <c r="E131" s="158"/>
      <c r="F131" s="97"/>
      <c r="G131" s="121"/>
      <c r="H131"/>
      <c r="I131"/>
      <c r="J131" s="6" t="str">
        <f>INDEX(J121:J130,MATCH(L114,L121:L130,0))</f>
        <v>A</v>
      </c>
      <c r="K131" s="89"/>
      <c r="L131" s="26"/>
      <c r="M131" s="26"/>
      <c r="N131" s="94"/>
      <c r="O131" s="34" t="s">
        <v>58</v>
      </c>
      <c r="P131" s="39" t="str">
        <f>IF(IFERROR(VLOOKUP(P116,'Tabela de Apoio'!$D:$E,2,FALSE),1)=1,"",P132)</f>
        <v/>
      </c>
      <c r="Q131" s="39" t="str">
        <f>IF(IFERROR(VLOOKUP(Q116,'Tabela de Apoio'!$D:$E,2,FALSE),1)=1,"",Q132)</f>
        <v/>
      </c>
      <c r="R131" s="39" t="str">
        <f>IF(IFERROR(VLOOKUP(R116,'Tabela de Apoio'!$D:$E,2,FALSE),1)=1,"",R132)</f>
        <v/>
      </c>
      <c r="S131" s="39" t="str">
        <f>IF(IFERROR(VLOOKUP(S116,'Tabela de Apoio'!$D:$E,2,FALSE),1)=1,"",S132)</f>
        <v/>
      </c>
      <c r="T131" s="39" t="str">
        <f>IF(IFERROR(VLOOKUP(T116,'Tabela de Apoio'!$D:$E,2,FALSE),1)=1,"",T132)</f>
        <v/>
      </c>
      <c r="U131" s="39" t="str">
        <f>IF(IFERROR(VLOOKUP(U116,'Tabela de Apoio'!$D:$E,2,FALSE),1)=1,"",U132)</f>
        <v/>
      </c>
      <c r="V131" s="39" t="str">
        <f>IF(IFERROR(VLOOKUP(V116,'Tabela de Apoio'!$D:$E,2,FALSE),1)=1,"",V132)</f>
        <v/>
      </c>
      <c r="W131" s="39" t="str">
        <f>IF(IFERROR(VLOOKUP(W116,'Tabela de Apoio'!$D:$E,2,FALSE),1)=1,"",W132)</f>
        <v/>
      </c>
      <c r="X131" s="39" t="str">
        <f>IF(IFERROR(VLOOKUP(X116,'Tabela de Apoio'!$D:$E,2,FALSE),1)=1,"",X132)</f>
        <v/>
      </c>
      <c r="Y131" s="39" t="str">
        <f>IF(IFERROR(VLOOKUP(Y116,'Tabela de Apoio'!$D:$E,2,FALSE),1)=1,"",Y132)</f>
        <v/>
      </c>
      <c r="Z131" s="39" t="str">
        <f>IF(IFERROR(VLOOKUP(Z116,'Tabela de Apoio'!$D:$E,2,FALSE),1)=1,"",Z132)</f>
        <v/>
      </c>
      <c r="AA131" s="39" t="str">
        <f>IF(IFERROR(VLOOKUP(AA116,'Tabela de Apoio'!$D:$E,2,FALSE),1)=1,"",AA132)</f>
        <v/>
      </c>
      <c r="AB131" s="39" t="str">
        <f>IF(IFERROR(VLOOKUP(AB116,'Tabela de Apoio'!$D:$E,2,FALSE),1)=1,"",AB132)</f>
        <v/>
      </c>
      <c r="AC131" s="39" t="str">
        <f>IF(IFERROR(VLOOKUP(AC116,'Tabela de Apoio'!$D:$E,2,FALSE),1)=1,"",AC132)</f>
        <v/>
      </c>
      <c r="AD131" s="39" t="str">
        <f>IF(IFERROR(VLOOKUP(AD116,'Tabela de Apoio'!$D:$E,2,FALSE),1)=1,"",AD132)</f>
        <v/>
      </c>
      <c r="AE131" s="39" t="str">
        <f>IF(IFERROR(VLOOKUP(AE116,'Tabela de Apoio'!$D:$E,2,FALSE),1)=1,"",AE132)</f>
        <v/>
      </c>
      <c r="AF131" s="39" t="str">
        <f>IF(IFERROR(VLOOKUP(AF116,'Tabela de Apoio'!$D:$E,2,FALSE),1)=1,"",AF132)</f>
        <v/>
      </c>
      <c r="AG131" s="39" t="str">
        <f>IF(IFERROR(VLOOKUP(AG116,'Tabela de Apoio'!$D:$E,2,FALSE),1)=1,"",AG132)</f>
        <v/>
      </c>
      <c r="AH131" s="39" t="str">
        <f>IF(IFERROR(VLOOKUP(AH116,'Tabela de Apoio'!$D:$E,2,FALSE),1)=1,"",AH132)</f>
        <v/>
      </c>
      <c r="AI131" s="39" t="str">
        <f>IF(IFERROR(VLOOKUP(AI116,'Tabela de Apoio'!$D:$E,2,FALSE),1)=1,"",AI132)</f>
        <v/>
      </c>
    </row>
    <row r="132" spans="1:35" x14ac:dyDescent="0.25">
      <c r="B132" s="84" t="e">
        <f t="shared" si="55"/>
        <v>#VALUE!</v>
      </c>
      <c r="C132" s="84" t="e">
        <f t="shared" si="54"/>
        <v>#VALUE!</v>
      </c>
      <c r="D132" s="84">
        <f t="shared" si="54"/>
        <v>1</v>
      </c>
      <c r="E132" s="158"/>
      <c r="F132" s="97"/>
      <c r="G132" s="118"/>
      <c r="H132" s="159"/>
      <c r="I132" s="159"/>
      <c r="J132" s="160"/>
      <c r="K132" s="90" t="e">
        <f>_xlfn.STDEV.S($P132:$AI132)/AVERAGE($P132:$AI132)</f>
        <v>#DIV/0!</v>
      </c>
      <c r="L132" s="122" t="s">
        <v>77</v>
      </c>
      <c r="M132" s="22" t="str">
        <f>IFERROR(ROUND(M114*M116,2),"")</f>
        <v/>
      </c>
      <c r="N132" s="94" t="str">
        <f>IF("C"=J131,1,"")</f>
        <v/>
      </c>
      <c r="O132" s="34" t="s">
        <v>56</v>
      </c>
      <c r="P132" s="39" t="str">
        <f t="shared" ref="P132:AI132" si="61">IFERROR(IF(P130="","",IF((_xlfn.STDEV.S($P129:$AI130)/AVERAGE($P129:$AI130))&lt;25%,P130,IF(OR(P130&gt;(AVERAGE($P129:$AI130)+_xlfn.STDEV.S($P129:$AI130)),P130&lt;(AVERAGE($P129:$AI130)-_xlfn.STDEV.S($P129:$AI130))),"DESCARTADO",P130))),)</f>
        <v/>
      </c>
      <c r="Q132" s="39" t="str">
        <f t="shared" si="61"/>
        <v/>
      </c>
      <c r="R132" s="39" t="str">
        <f t="shared" si="61"/>
        <v/>
      </c>
      <c r="S132" s="39" t="str">
        <f t="shared" si="61"/>
        <v/>
      </c>
      <c r="T132" s="39" t="str">
        <f t="shared" si="61"/>
        <v/>
      </c>
      <c r="U132" s="39" t="str">
        <f t="shared" si="61"/>
        <v/>
      </c>
      <c r="V132" s="39" t="str">
        <f t="shared" si="61"/>
        <v/>
      </c>
      <c r="W132" s="39" t="str">
        <f t="shared" si="61"/>
        <v/>
      </c>
      <c r="X132" s="39" t="str">
        <f t="shared" si="61"/>
        <v/>
      </c>
      <c r="Y132" s="39" t="str">
        <f t="shared" si="61"/>
        <v/>
      </c>
      <c r="Z132" s="39" t="str">
        <f t="shared" si="61"/>
        <v/>
      </c>
      <c r="AA132" s="39" t="str">
        <f t="shared" si="61"/>
        <v/>
      </c>
      <c r="AB132" s="39" t="str">
        <f t="shared" si="61"/>
        <v/>
      </c>
      <c r="AC132" s="39" t="str">
        <f t="shared" si="61"/>
        <v/>
      </c>
      <c r="AD132" s="39" t="str">
        <f t="shared" si="61"/>
        <v/>
      </c>
      <c r="AE132" s="39" t="str">
        <f t="shared" si="61"/>
        <v/>
      </c>
      <c r="AF132" s="39" t="str">
        <f t="shared" si="61"/>
        <v/>
      </c>
      <c r="AG132" s="39" t="str">
        <f t="shared" si="61"/>
        <v/>
      </c>
      <c r="AH132" s="39" t="str">
        <f t="shared" si="61"/>
        <v/>
      </c>
      <c r="AI132" s="39" t="str">
        <f t="shared" si="61"/>
        <v/>
      </c>
    </row>
    <row r="134" spans="1:35" s="18" customFormat="1" x14ac:dyDescent="0.25">
      <c r="A134" s="89"/>
      <c r="B134" s="83" t="e">
        <f>LARGE(IFERROR(IF(B132+1&gt;$H$8,"",B132+1),""),1)</f>
        <v>#VALUE!</v>
      </c>
      <c r="C134" s="83" t="e">
        <f>E139</f>
        <v>#VALUE!</v>
      </c>
      <c r="D134" s="83">
        <f>E135</f>
        <v>1</v>
      </c>
      <c r="E134" s="57" t="s">
        <v>9</v>
      </c>
      <c r="F134" s="96"/>
      <c r="G134" s="57" t="s">
        <v>19</v>
      </c>
      <c r="H134" s="5" t="e">
        <f>INDEX('BASE FORMAÇÃO'!B:B,B134+1)</f>
        <v>#VALUE!</v>
      </c>
      <c r="I134" s="19" t="s">
        <v>20</v>
      </c>
      <c r="J134" s="5" t="e">
        <f>INDEX('BASE FORMAÇÃO'!K:K,B134+1)</f>
        <v>#VALUE!</v>
      </c>
      <c r="K134" s="88"/>
      <c r="L134" s="173" t="s">
        <v>75</v>
      </c>
      <c r="M134" s="167" t="str">
        <f>IF(OR(ISBLANK($O$7),ISBLANK($H$8),ISBLANK($O$6),ISBLANK($O$5),ISBLANK($H$5)),"",IFERROR(IF(VLOOKUP(L134,L141:M150,2,FALSE)&lt;1,ROUND(VLOOKUP(L134,L141:M150,2,FALSE),4),ROUND(VLOOKUP(L134,L141:M150,2,FALSE),2)),""))</f>
        <v/>
      </c>
      <c r="N134" s="92"/>
      <c r="O134" s="34" t="s">
        <v>22</v>
      </c>
      <c r="P134" s="53"/>
      <c r="Q134" s="53"/>
      <c r="R134" s="53"/>
      <c r="S134" s="53"/>
      <c r="T134" s="53"/>
      <c r="U134" s="53"/>
      <c r="V134" s="53"/>
      <c r="W134" s="53"/>
      <c r="X134" s="53"/>
      <c r="Y134" s="53"/>
      <c r="Z134" s="53"/>
      <c r="AA134" s="53"/>
      <c r="AB134" s="53"/>
      <c r="AC134" s="53"/>
      <c r="AD134" s="53"/>
      <c r="AE134" s="53"/>
      <c r="AF134" s="53"/>
      <c r="AG134" s="53"/>
      <c r="AH134" s="53"/>
      <c r="AI134" s="53"/>
    </row>
    <row r="135" spans="1:35" s="18" customFormat="1" x14ac:dyDescent="0.25">
      <c r="A135" s="89"/>
      <c r="B135" s="84" t="e">
        <f t="shared" ref="B135:D137" si="62">B134</f>
        <v>#VALUE!</v>
      </c>
      <c r="C135" s="84" t="e">
        <f t="shared" si="62"/>
        <v>#VALUE!</v>
      </c>
      <c r="D135" s="84">
        <f t="shared" si="62"/>
        <v>1</v>
      </c>
      <c r="E135" s="150">
        <f>IFERROR(IF(E139=INDEX(E:E,ROW()-16),INDEX(E:E,ROW()-20)+1,1),1)</f>
        <v>1</v>
      </c>
      <c r="F135" s="116"/>
      <c r="G135" s="155" t="s">
        <v>1</v>
      </c>
      <c r="H135" s="161" t="e">
        <f>INDEX('BASE FORMAÇÃO'!C:C,B134+1)</f>
        <v>#VALUE!</v>
      </c>
      <c r="I135" s="161"/>
      <c r="J135" s="162"/>
      <c r="K135" s="89"/>
      <c r="L135" s="174"/>
      <c r="M135" s="168"/>
      <c r="N135" s="93"/>
      <c r="O135" s="34" t="s">
        <v>17</v>
      </c>
      <c r="P135" s="54"/>
      <c r="Q135" s="54"/>
      <c r="R135" s="54"/>
      <c r="S135" s="54"/>
      <c r="T135" s="54"/>
      <c r="U135" s="54"/>
      <c r="V135" s="54"/>
      <c r="W135" s="54"/>
      <c r="X135" s="54"/>
      <c r="Y135" s="54"/>
      <c r="Z135" s="54"/>
      <c r="AA135" s="54"/>
      <c r="AB135" s="54"/>
      <c r="AC135" s="54"/>
      <c r="AD135" s="54"/>
      <c r="AE135" s="54"/>
      <c r="AF135" s="54"/>
      <c r="AG135" s="54"/>
      <c r="AH135" s="54"/>
      <c r="AI135" s="54"/>
    </row>
    <row r="136" spans="1:35" s="21" customFormat="1" x14ac:dyDescent="0.25">
      <c r="A136" s="98"/>
      <c r="B136" s="84" t="e">
        <f t="shared" si="62"/>
        <v>#VALUE!</v>
      </c>
      <c r="C136" s="84" t="e">
        <f t="shared" si="62"/>
        <v>#VALUE!</v>
      </c>
      <c r="D136" s="84">
        <f t="shared" si="62"/>
        <v>1</v>
      </c>
      <c r="E136" s="151"/>
      <c r="F136" s="117"/>
      <c r="G136" s="156"/>
      <c r="H136" s="163"/>
      <c r="I136" s="163"/>
      <c r="J136" s="164"/>
      <c r="K136" s="85"/>
      <c r="L136" s="169" t="s">
        <v>78</v>
      </c>
      <c r="M136" s="171" t="e">
        <f>INDEX('BASE FORMAÇÃO'!H:H,B138+1)</f>
        <v>#VALUE!</v>
      </c>
      <c r="N136" s="94"/>
      <c r="O136" s="34" t="s">
        <v>12</v>
      </c>
      <c r="P136" s="55"/>
      <c r="Q136" s="55"/>
      <c r="R136" s="55"/>
      <c r="S136" s="55"/>
      <c r="T136" s="55"/>
      <c r="U136" s="55"/>
      <c r="V136" s="55"/>
      <c r="W136" s="55"/>
      <c r="X136" s="55"/>
      <c r="Y136" s="55"/>
      <c r="Z136" s="55"/>
      <c r="AA136" s="55"/>
      <c r="AB136" s="55"/>
      <c r="AC136" s="55"/>
      <c r="AD136" s="55"/>
      <c r="AE136" s="55"/>
      <c r="AF136" s="55"/>
      <c r="AG136" s="55"/>
      <c r="AH136" s="55"/>
      <c r="AI136" s="55"/>
    </row>
    <row r="137" spans="1:35" s="21" customFormat="1" x14ac:dyDescent="0.25">
      <c r="A137" s="98"/>
      <c r="B137" s="84" t="e">
        <f t="shared" si="62"/>
        <v>#VALUE!</v>
      </c>
      <c r="C137" s="84" t="e">
        <f t="shared" si="62"/>
        <v>#VALUE!</v>
      </c>
      <c r="D137" s="84">
        <f t="shared" si="62"/>
        <v>1</v>
      </c>
      <c r="E137" s="152"/>
      <c r="F137" s="117"/>
      <c r="G137" s="157"/>
      <c r="H137" s="165"/>
      <c r="I137" s="165"/>
      <c r="J137" s="166"/>
      <c r="K137" s="85"/>
      <c r="L137" s="170"/>
      <c r="M137" s="172"/>
      <c r="N137" s="94"/>
      <c r="O137" s="34" t="s">
        <v>549</v>
      </c>
      <c r="P137" s="55"/>
      <c r="Q137" s="55"/>
      <c r="R137" s="55"/>
      <c r="S137" s="55"/>
      <c r="T137" s="55"/>
      <c r="U137" s="55"/>
      <c r="V137" s="55"/>
      <c r="W137" s="55"/>
      <c r="X137" s="55"/>
      <c r="Y137" s="55"/>
      <c r="Z137" s="55"/>
      <c r="AA137" s="55"/>
      <c r="AB137" s="55"/>
      <c r="AC137" s="55"/>
      <c r="AD137" s="55"/>
      <c r="AE137" s="55"/>
      <c r="AF137" s="55"/>
      <c r="AG137" s="55"/>
      <c r="AH137" s="55"/>
      <c r="AI137" s="55"/>
    </row>
    <row r="138" spans="1:35" x14ac:dyDescent="0.25">
      <c r="B138" s="84" t="e">
        <f>B136</f>
        <v>#VALUE!</v>
      </c>
      <c r="C138" s="84" t="e">
        <f>C136</f>
        <v>#VALUE!</v>
      </c>
      <c r="D138" s="84">
        <f>D136</f>
        <v>1</v>
      </c>
      <c r="E138" s="57" t="s">
        <v>401</v>
      </c>
      <c r="F138" s="117"/>
      <c r="G138" s="24"/>
      <c r="H138" s="153"/>
      <c r="I138" s="154"/>
      <c r="J138" s="154"/>
      <c r="K138" s="90" t="e">
        <f>_xlfn.STDEV.S($P138:$AI138)/AVERAGE($P138:$AI138)</f>
        <v>#DIV/0!</v>
      </c>
      <c r="L138" s="122" t="s">
        <v>2</v>
      </c>
      <c r="M138" s="5" t="e">
        <f>INDEX('BASE FORMAÇÃO'!D:D,B138+1)</f>
        <v>#VALUE!</v>
      </c>
      <c r="N138" s="94">
        <f>IF("A"=J151,1,"")</f>
        <v>1</v>
      </c>
      <c r="O138" s="34" t="s">
        <v>23</v>
      </c>
      <c r="P138" s="36" t="str">
        <f t="array" ref="P138">IF(P134="","",IF(OR(P135="",AND(YEAR(P135)=YEAR($O$7),MONTH(MAX('Tabela de Apoio'!$A:$A))&lt;=MONTH(P135))),P134,(INDEX('Tabela de Apoio'!$B:$B,MATCH('FORMAÇÃO DE PREÇO'!$O$7,'Tabela de Apoio'!$A:$A,1))/INDEX('Tabela de Apoio'!$B:$B,MATCH('FORMAÇÃO DE PREÇO'!P135,'Tabela de Apoio'!$A:$A,1)-1))*P134))</f>
        <v/>
      </c>
      <c r="Q138" s="36" t="str">
        <f t="array" ref="Q138">IF(Q134="","",IF(OR(Q135="",AND(YEAR(Q135)=YEAR($O$7),MONTH(MAX('Tabela de Apoio'!$A:$A))&lt;=MONTH(Q135))),Q134,(INDEX('Tabela de Apoio'!$B:$B,MATCH('FORMAÇÃO DE PREÇO'!$O$7,'Tabela de Apoio'!$A:$A,1))/INDEX('Tabela de Apoio'!$B:$B,MATCH('FORMAÇÃO DE PREÇO'!Q135,'Tabela de Apoio'!$A:$A,1)-1))*Q134))</f>
        <v/>
      </c>
      <c r="R138" s="36" t="str">
        <f t="array" ref="R138">IF(R134="","",IF(OR(R135="",AND(YEAR(R135)=YEAR($O$7),MONTH(MAX('Tabela de Apoio'!$A:$A))&lt;=MONTH(R135))),R134,(INDEX('Tabela de Apoio'!$B:$B,MATCH('FORMAÇÃO DE PREÇO'!$O$7,'Tabela de Apoio'!$A:$A,1))/INDEX('Tabela de Apoio'!$B:$B,MATCH('FORMAÇÃO DE PREÇO'!R135,'Tabela de Apoio'!$A:$A,1)-1))*R134))</f>
        <v/>
      </c>
      <c r="S138" s="36" t="str">
        <f t="array" ref="S138">IF(S134="","",IF(OR(S135="",AND(YEAR(S135)=YEAR($O$7),MONTH(MAX('Tabela de Apoio'!$A:$A))&lt;=MONTH(S135))),S134,(INDEX('Tabela de Apoio'!$B:$B,MATCH('FORMAÇÃO DE PREÇO'!$O$7,'Tabela de Apoio'!$A:$A,1))/INDEX('Tabela de Apoio'!$B:$B,MATCH('FORMAÇÃO DE PREÇO'!S135,'Tabela de Apoio'!$A:$A,1)-1))*S134))</f>
        <v/>
      </c>
      <c r="T138" s="36" t="str">
        <f t="array" ref="T138">IF(T134="","",IF(OR(T135="",AND(YEAR(T135)=YEAR($O$7),MONTH(MAX('Tabela de Apoio'!$A:$A))&lt;=MONTH(T135))),T134,(INDEX('Tabela de Apoio'!$B:$B,MATCH('FORMAÇÃO DE PREÇO'!$O$7,'Tabela de Apoio'!$A:$A,1))/INDEX('Tabela de Apoio'!$B:$B,MATCH('FORMAÇÃO DE PREÇO'!T135,'Tabela de Apoio'!$A:$A,1)-1))*T134))</f>
        <v/>
      </c>
      <c r="U138" s="36" t="str">
        <f t="array" ref="U138">IF(U134="","",IF(OR(U135="",AND(YEAR(U135)=YEAR($O$7),MONTH(MAX('Tabela de Apoio'!$A:$A))&lt;=MONTH(U135))),U134,(INDEX('Tabela de Apoio'!$B:$B,MATCH('FORMAÇÃO DE PREÇO'!$O$7,'Tabela de Apoio'!$A:$A,1))/INDEX('Tabela de Apoio'!$B:$B,MATCH('FORMAÇÃO DE PREÇO'!U135,'Tabela de Apoio'!$A:$A,1)-1))*U134))</f>
        <v/>
      </c>
      <c r="V138" s="36" t="str">
        <f t="array" ref="V138">IF(V134="","",IF(OR(V135="",AND(YEAR(V135)=YEAR($O$7),MONTH(MAX('Tabela de Apoio'!$A:$A))&lt;=MONTH(V135))),V134,(INDEX('Tabela de Apoio'!$B:$B,MATCH('FORMAÇÃO DE PREÇO'!$O$7,'Tabela de Apoio'!$A:$A,1))/INDEX('Tabela de Apoio'!$B:$B,MATCH('FORMAÇÃO DE PREÇO'!V135,'Tabela de Apoio'!$A:$A,1)-1))*V134))</f>
        <v/>
      </c>
      <c r="W138" s="36" t="str">
        <f t="array" ref="W138">IF(W134="","",IF(OR(W135="",AND(YEAR(W135)=YEAR($O$7),MONTH(MAX('Tabela de Apoio'!$A:$A))&lt;=MONTH(W135))),W134,(INDEX('Tabela de Apoio'!$B:$B,MATCH('FORMAÇÃO DE PREÇO'!$O$7,'Tabela de Apoio'!$A:$A,1))/INDEX('Tabela de Apoio'!$B:$B,MATCH('FORMAÇÃO DE PREÇO'!W135,'Tabela de Apoio'!$A:$A,1)-1))*W134))</f>
        <v/>
      </c>
      <c r="X138" s="36" t="str">
        <f t="array" ref="X138">IF(X134="","",IF(OR(X135="",AND(YEAR(X135)=YEAR($O$7),MONTH(MAX('Tabela de Apoio'!$A:$A))&lt;=MONTH(X135))),X134,(INDEX('Tabela de Apoio'!$B:$B,MATCH('FORMAÇÃO DE PREÇO'!$O$7,'Tabela de Apoio'!$A:$A,1))/INDEX('Tabela de Apoio'!$B:$B,MATCH('FORMAÇÃO DE PREÇO'!X135,'Tabela de Apoio'!$A:$A,1)-1))*X134))</f>
        <v/>
      </c>
      <c r="Y138" s="36" t="str">
        <f t="array" ref="Y138">IF(Y134="","",IF(OR(Y135="",AND(YEAR(Y135)=YEAR($O$7),MONTH(MAX('Tabela de Apoio'!$A:$A))&lt;=MONTH(Y135))),Y134,(INDEX('Tabela de Apoio'!$B:$B,MATCH('FORMAÇÃO DE PREÇO'!$O$7,'Tabela de Apoio'!$A:$A,1))/INDEX('Tabela de Apoio'!$B:$B,MATCH('FORMAÇÃO DE PREÇO'!Y135,'Tabela de Apoio'!$A:$A,1)-1))*Y134))</f>
        <v/>
      </c>
      <c r="Z138" s="36" t="str">
        <f t="array" ref="Z138">IF(Z134="","",IF(OR(Z135="",AND(YEAR(Z135)=YEAR($O$7),MONTH(MAX('Tabela de Apoio'!$A:$A))&lt;=MONTH(Z135))),Z134,(INDEX('Tabela de Apoio'!$B:$B,MATCH('FORMAÇÃO DE PREÇO'!$O$7,'Tabela de Apoio'!$A:$A,1))/INDEX('Tabela de Apoio'!$B:$B,MATCH('FORMAÇÃO DE PREÇO'!Z135,'Tabela de Apoio'!$A:$A,1)-1))*Z134))</f>
        <v/>
      </c>
      <c r="AA138" s="36" t="str">
        <f t="array" ref="AA138">IF(AA134="","",IF(OR(AA135="",AND(YEAR(AA135)=YEAR($O$7),MONTH(MAX('Tabela de Apoio'!$A:$A))&lt;=MONTH(AA135))),AA134,(INDEX('Tabela de Apoio'!$B:$B,MATCH('FORMAÇÃO DE PREÇO'!$O$7,'Tabela de Apoio'!$A:$A,1))/INDEX('Tabela de Apoio'!$B:$B,MATCH('FORMAÇÃO DE PREÇO'!AA135,'Tabela de Apoio'!$A:$A,1)-1))*AA134))</f>
        <v/>
      </c>
      <c r="AB138" s="36" t="str">
        <f t="array" ref="AB138">IF(AB134="","",IF(OR(AB135="",AND(YEAR(AB135)=YEAR($O$7),MONTH(MAX('Tabela de Apoio'!$A:$A))&lt;=MONTH(AB135))),AB134,(INDEX('Tabela de Apoio'!$B:$B,MATCH('FORMAÇÃO DE PREÇO'!$O$7,'Tabela de Apoio'!$A:$A,1))/INDEX('Tabela de Apoio'!$B:$B,MATCH('FORMAÇÃO DE PREÇO'!AB135,'Tabela de Apoio'!$A:$A,1)-1))*AB134))</f>
        <v/>
      </c>
      <c r="AC138" s="36" t="str">
        <f t="array" ref="AC138">IF(AC134="","",IF(OR(AC135="",AND(YEAR(AC135)=YEAR($O$7),MONTH(MAX('Tabela de Apoio'!$A:$A))&lt;=MONTH(AC135))),AC134,(INDEX('Tabela de Apoio'!$B:$B,MATCH('FORMAÇÃO DE PREÇO'!$O$7,'Tabela de Apoio'!$A:$A,1))/INDEX('Tabela de Apoio'!$B:$B,MATCH('FORMAÇÃO DE PREÇO'!AC135,'Tabela de Apoio'!$A:$A,1)-1))*AC134))</f>
        <v/>
      </c>
      <c r="AD138" s="36" t="str">
        <f t="array" ref="AD138">IF(AD134="","",IF(OR(AD135="",AND(YEAR(AD135)=YEAR($O$7),MONTH(MAX('Tabela de Apoio'!$A:$A))&lt;=MONTH(AD135))),AD134,(INDEX('Tabela de Apoio'!$B:$B,MATCH('FORMAÇÃO DE PREÇO'!$O$7,'Tabela de Apoio'!$A:$A,1))/INDEX('Tabela de Apoio'!$B:$B,MATCH('FORMAÇÃO DE PREÇO'!AD135,'Tabela de Apoio'!$A:$A,1)-1))*AD134))</f>
        <v/>
      </c>
      <c r="AE138" s="36" t="str">
        <f t="array" ref="AE138">IF(AE134="","",IF(OR(AE135="",AND(YEAR(AE135)=YEAR($O$7),MONTH(MAX('Tabela de Apoio'!$A:$A))&lt;=MONTH(AE135))),AE134,(INDEX('Tabela de Apoio'!$B:$B,MATCH('FORMAÇÃO DE PREÇO'!$O$7,'Tabela de Apoio'!$A:$A,1))/INDEX('Tabela de Apoio'!$B:$B,MATCH('FORMAÇÃO DE PREÇO'!AE135,'Tabela de Apoio'!$A:$A,1)-1))*AE134))</f>
        <v/>
      </c>
      <c r="AF138" s="36" t="str">
        <f t="array" ref="AF138">IF(AF134="","",IF(OR(AF135="",AND(YEAR(AF135)=YEAR($O$7),MONTH(MAX('Tabela de Apoio'!$A:$A))&lt;=MONTH(AF135))),AF134,(INDEX('Tabela de Apoio'!$B:$B,MATCH('FORMAÇÃO DE PREÇO'!$O$7,'Tabela de Apoio'!$A:$A,1))/INDEX('Tabela de Apoio'!$B:$B,MATCH('FORMAÇÃO DE PREÇO'!AF135,'Tabela de Apoio'!$A:$A,1)-1))*AF134))</f>
        <v/>
      </c>
      <c r="AG138" s="36" t="str">
        <f t="array" ref="AG138">IF(AG134="","",IF(OR(AG135="",AND(YEAR(AG135)=YEAR($O$7),MONTH(MAX('Tabela de Apoio'!$A:$A))&lt;=MONTH(AG135))),AG134,(INDEX('Tabela de Apoio'!$B:$B,MATCH('FORMAÇÃO DE PREÇO'!$O$7,'Tabela de Apoio'!$A:$A,1))/INDEX('Tabela de Apoio'!$B:$B,MATCH('FORMAÇÃO DE PREÇO'!AG135,'Tabela de Apoio'!$A:$A,1)-1))*AG134))</f>
        <v/>
      </c>
      <c r="AH138" s="36" t="str">
        <f t="array" ref="AH138">IF(AH134="","",IF(OR(AH135="",AND(YEAR(AH135)=YEAR($O$7),MONTH(MAX('Tabela de Apoio'!$A:$A))&lt;=MONTH(AH135))),AH134,(INDEX('Tabela de Apoio'!$B:$B,MATCH('FORMAÇÃO DE PREÇO'!$O$7,'Tabela de Apoio'!$A:$A,1))/INDEX('Tabela de Apoio'!$B:$B,MATCH('FORMAÇÃO DE PREÇO'!AH135,'Tabela de Apoio'!$A:$A,1)-1))*AH134))</f>
        <v/>
      </c>
      <c r="AI138" s="36" t="str">
        <f t="array" ref="AI138">IF(AI134="","",IF(OR(AI135="",AND(YEAR(AI135)=YEAR($O$7),MONTH(MAX('Tabela de Apoio'!$A:$A))&lt;=MONTH(AI135))),AI134,(INDEX('Tabela de Apoio'!$B:$B,MATCH('FORMAÇÃO DE PREÇO'!$O$7,'Tabela de Apoio'!$A:$A,1))/INDEX('Tabela de Apoio'!$B:$B,MATCH('FORMAÇÃO DE PREÇO'!AI135,'Tabela de Apoio'!$A:$A,1)-1))*AI134))</f>
        <v/>
      </c>
    </row>
    <row r="139" spans="1:35" x14ac:dyDescent="0.25">
      <c r="B139" s="84" t="e">
        <f>B138</f>
        <v>#VALUE!</v>
      </c>
      <c r="C139" s="84" t="e">
        <f>C138</f>
        <v>#VALUE!</v>
      </c>
      <c r="D139" s="84">
        <f>D138</f>
        <v>1</v>
      </c>
      <c r="E139" s="158" t="e">
        <f>MAX(INDEX('BASE FORMAÇÃO'!A:A,B134+1),1)</f>
        <v>#VALUE!</v>
      </c>
      <c r="F139" s="117"/>
      <c r="G139" s="118" t="s">
        <v>363</v>
      </c>
      <c r="H139" s="159"/>
      <c r="I139" s="159"/>
      <c r="J139" s="160"/>
      <c r="K139" s="85" t="e">
        <f>_xlfn.STDEV.S($P139:$AI139)/AVERAGE($P139:$AI139)</f>
        <v>#DIV/0!</v>
      </c>
      <c r="L139" s="37" t="s">
        <v>362</v>
      </c>
      <c r="M139" s="38" t="str">
        <f>IFERROR(INDEX(K138:K152,MATCH(1,N138:N152)),"")</f>
        <v/>
      </c>
      <c r="N139" s="94" t="str">
        <f>IF("B"=J151,1,"")</f>
        <v/>
      </c>
      <c r="O139" s="34" t="s">
        <v>55</v>
      </c>
      <c r="P139" s="36" t="str">
        <f t="shared" ref="P139:AE139" si="63">IFERROR(IF(P138="","",IF(OR(P138&gt;(_xlfn.QUARTILE.EXC($P138:$AI138,3)+(_xlfn.QUARTILE.EXC($P138:$AI138,3)-_xlfn.QUARTILE.EXC($P138:$AI138,1))),P138&lt;(_xlfn.QUARTILE.EXC($P138:$AI138,1)-(_xlfn.QUARTILE.EXC($P138:$AI138,3)-_xlfn.QUARTILE.EXC($P138:$AI138,1)))),"DESCARTADO",P138)),"")</f>
        <v/>
      </c>
      <c r="Q139" s="36" t="str">
        <f t="shared" si="63"/>
        <v/>
      </c>
      <c r="R139" s="36" t="str">
        <f t="shared" si="63"/>
        <v/>
      </c>
      <c r="S139" s="36" t="str">
        <f t="shared" si="63"/>
        <v/>
      </c>
      <c r="T139" s="36" t="str">
        <f t="shared" si="63"/>
        <v/>
      </c>
      <c r="U139" s="36" t="str">
        <f t="shared" si="63"/>
        <v/>
      </c>
      <c r="V139" s="36" t="str">
        <f t="shared" si="63"/>
        <v/>
      </c>
      <c r="W139" s="36" t="str">
        <f t="shared" si="63"/>
        <v/>
      </c>
      <c r="X139" s="36" t="str">
        <f t="shared" si="63"/>
        <v/>
      </c>
      <c r="Y139" s="36" t="str">
        <f t="shared" si="63"/>
        <v/>
      </c>
      <c r="Z139" s="36" t="str">
        <f t="shared" si="63"/>
        <v/>
      </c>
      <c r="AA139" s="36" t="str">
        <f t="shared" si="63"/>
        <v/>
      </c>
      <c r="AB139" s="36" t="str">
        <f t="shared" si="63"/>
        <v/>
      </c>
      <c r="AC139" s="36" t="str">
        <f t="shared" si="63"/>
        <v/>
      </c>
      <c r="AD139" s="36" t="str">
        <f t="shared" si="63"/>
        <v/>
      </c>
      <c r="AE139" s="36" t="str">
        <f t="shared" si="63"/>
        <v/>
      </c>
      <c r="AF139" s="36" t="str">
        <f>IFERROR(IF(AF138="","",IF(OR(AF138&gt;(_xlfn.QUARTILE.EXC($P138:$AI138,3)+(_xlfn.QUARTILE.EXC($P138:$AI138,3)-_xlfn.QUARTILE.EXC($P138:$AI138,1))),AF138&lt;(_xlfn.QUARTILE.EXC($P138:$AI138,1)-(_xlfn.QUARTILE.EXC($P138:$AI138,3)-_xlfn.QUARTILE.EXC($P138:$AI138,1)))),"DESCARTADO",AF138)),"")</f>
        <v/>
      </c>
      <c r="AG139" s="36" t="str">
        <f>IFERROR(IF(AG138="","",IF(OR(AG138&gt;(_xlfn.QUARTILE.EXC($P138:$AI138,3)+(_xlfn.QUARTILE.EXC($P138:$AI138,3)-_xlfn.QUARTILE.EXC($P138:$AI138,1))),AG138&lt;(_xlfn.QUARTILE.EXC($P138:$AI138,1)-(_xlfn.QUARTILE.EXC($P138:$AI138,3)-_xlfn.QUARTILE.EXC($P138:$AI138,1)))),"DESCARTADO",AG138)),"")</f>
        <v/>
      </c>
      <c r="AH139" s="36" t="str">
        <f>IFERROR(IF(AH138="","",IF(OR(AH138&gt;(_xlfn.QUARTILE.EXC($P138:$AI138,3)+(_xlfn.QUARTILE.EXC($P138:$AI138,3)-_xlfn.QUARTILE.EXC($P138:$AI138,1))),AH138&lt;(_xlfn.QUARTILE.EXC($P138:$AI138,1)-(_xlfn.QUARTILE.EXC($P138:$AI138,3)-_xlfn.QUARTILE.EXC($P138:$AI138,1)))),"DESCARTADO",AH138)),"")</f>
        <v/>
      </c>
      <c r="AI139" s="36" t="str">
        <f>IFERROR(IF(AI138="","",IF(OR(AI138&gt;(_xlfn.QUARTILE.EXC($P138:$AI138,3)+(_xlfn.QUARTILE.EXC($P138:$AI138,3)-_xlfn.QUARTILE.EXC($P138:$AI138,1))),AI138&lt;(_xlfn.QUARTILE.EXC($P138:$AI138,1)-(_xlfn.QUARTILE.EXC($P138:$AI138,3)-_xlfn.QUARTILE.EXC($P138:$AI138,1)))),"DESCARTADO",AI138)),"")</f>
        <v/>
      </c>
    </row>
    <row r="140" spans="1:35" hidden="1" x14ac:dyDescent="0.25">
      <c r="B140" s="84" t="e">
        <f t="shared" ref="B140:D152" si="64">B139</f>
        <v>#VALUE!</v>
      </c>
      <c r="C140" s="84" t="e">
        <f t="shared" si="64"/>
        <v>#VALUE!</v>
      </c>
      <c r="D140" s="84">
        <f t="shared" si="64"/>
        <v>1</v>
      </c>
      <c r="E140" s="158"/>
      <c r="F140" s="97"/>
      <c r="G140" s="119"/>
      <c r="K140" s="90"/>
      <c r="N140" s="94"/>
      <c r="O140" s="34" t="s">
        <v>57</v>
      </c>
      <c r="P140" s="39" t="str">
        <f>IF(IFERROR(VLOOKUP(P136,'Tabela de Apoio'!$D:$E,2,FALSE),1)=1,"",P139)</f>
        <v/>
      </c>
      <c r="Q140" s="39" t="str">
        <f>IF(IFERROR(VLOOKUP(Q136,'Tabela de Apoio'!$D:$E,2,FALSE),1)=1,"",Q139)</f>
        <v/>
      </c>
      <c r="R140" s="39" t="str">
        <f>IF(IFERROR(VLOOKUP(R136,'Tabela de Apoio'!$D:$E,2,FALSE),1)=1,"",R139)</f>
        <v/>
      </c>
      <c r="S140" s="39" t="str">
        <f>IF(IFERROR(VLOOKUP(S136,'Tabela de Apoio'!$D:$E,2,FALSE),1)=1,"",S139)</f>
        <v/>
      </c>
      <c r="T140" s="39" t="str">
        <f>IF(IFERROR(VLOOKUP(T136,'Tabela de Apoio'!$D:$E,2,FALSE),1)=1,"",T139)</f>
        <v/>
      </c>
      <c r="U140" s="39" t="str">
        <f>IF(IFERROR(VLOOKUP(U136,'Tabela de Apoio'!$D:$E,2,FALSE),1)=1,"",U139)</f>
        <v/>
      </c>
      <c r="V140" s="39" t="str">
        <f>IF(IFERROR(VLOOKUP(V136,'Tabela de Apoio'!$D:$E,2,FALSE),1)=1,"",V139)</f>
        <v/>
      </c>
      <c r="W140" s="39" t="str">
        <f>IF(IFERROR(VLOOKUP(W136,'Tabela de Apoio'!$D:$E,2,FALSE),1)=1,"",W139)</f>
        <v/>
      </c>
      <c r="X140" s="39" t="str">
        <f>IF(IFERROR(VLOOKUP(X136,'Tabela de Apoio'!$D:$E,2,FALSE),1)=1,"",X139)</f>
        <v/>
      </c>
      <c r="Y140" s="39" t="str">
        <f>IF(IFERROR(VLOOKUP(Y136,'Tabela de Apoio'!$D:$E,2,FALSE),1)=1,"",Y139)</f>
        <v/>
      </c>
      <c r="Z140" s="39" t="str">
        <f>IF(IFERROR(VLOOKUP(Z136,'Tabela de Apoio'!$D:$E,2,FALSE),1)=1,"",Z139)</f>
        <v/>
      </c>
      <c r="AA140" s="39" t="str">
        <f>IF(IFERROR(VLOOKUP(AA136,'Tabela de Apoio'!$D:$E,2,FALSE),1)=1,"",AA139)</f>
        <v/>
      </c>
      <c r="AB140" s="39" t="str">
        <f>IF(IFERROR(VLOOKUP(AB136,'Tabela de Apoio'!$D:$E,2,FALSE),1)=1,"",AB139)</f>
        <v/>
      </c>
      <c r="AC140" s="39" t="str">
        <f>IF(IFERROR(VLOOKUP(AC136,'Tabela de Apoio'!$D:$E,2,FALSE),1)=1,"",AC139)</f>
        <v/>
      </c>
      <c r="AD140" s="39" t="str">
        <f>IF(IFERROR(VLOOKUP(AD136,'Tabela de Apoio'!$D:$E,2,FALSE),1)=1,"",AD139)</f>
        <v/>
      </c>
      <c r="AE140" s="39" t="str">
        <f>IF(IFERROR(VLOOKUP(AE136,'Tabela de Apoio'!$D:$E,2,FALSE),1)=1,"",AE139)</f>
        <v/>
      </c>
      <c r="AF140" s="39" t="str">
        <f>IF(IFERROR(VLOOKUP(AF136,'Tabela de Apoio'!$D:$E,2,FALSE),1)=1,"",AF139)</f>
        <v/>
      </c>
      <c r="AG140" s="39" t="str">
        <f>IF(IFERROR(VLOOKUP(AG136,'Tabela de Apoio'!$D:$E,2,FALSE),1)=1,"",AG139)</f>
        <v/>
      </c>
      <c r="AH140" s="39" t="str">
        <f>IF(IFERROR(VLOOKUP(AH136,'Tabela de Apoio'!$D:$E,2,FALSE),1)=1,"",AH139)</f>
        <v/>
      </c>
      <c r="AI140" s="39" t="str">
        <f>IF(IFERROR(VLOOKUP(AI136,'Tabela de Apoio'!$D:$E,2,FALSE),1)=1,"",AI139)</f>
        <v/>
      </c>
    </row>
    <row r="141" spans="1:35" hidden="1" x14ac:dyDescent="0.25">
      <c r="B141" s="84" t="e">
        <f t="shared" ref="B141:B152" si="65">B140</f>
        <v>#VALUE!</v>
      </c>
      <c r="C141" s="84" t="e">
        <f t="shared" si="64"/>
        <v>#VALUE!</v>
      </c>
      <c r="D141" s="84">
        <f t="shared" si="64"/>
        <v>1</v>
      </c>
      <c r="E141" s="158"/>
      <c r="F141" s="97"/>
      <c r="G141" s="120"/>
      <c r="H141" s="18"/>
      <c r="I141" s="18"/>
      <c r="J141" s="6" t="str">
        <f>IFERROR(IF(M144="",IF(_xlfn.STDEV.S($P139:$AI140)/AVERAGE($P139:$AI140)&lt;25%,J145,J146),J144),J142)</f>
        <v>A</v>
      </c>
      <c r="K141" s="89"/>
      <c r="L141" s="40" t="s">
        <v>75</v>
      </c>
      <c r="M141" s="41" t="str">
        <f>IFERROR(IF(AND(P136="Fornecedor",COUNTA(P134:AI134)=COUNTIF(P136:AI136,"Fornecedor")),M149,IF(M144="",IF(_xlfn.STDEV.S($P139:$AI140)/AVERAGE($P139:$AI140)&lt;25%,M145,M146),M144)),M142)</f>
        <v/>
      </c>
      <c r="N141" s="94"/>
      <c r="O141" s="34" t="s">
        <v>373</v>
      </c>
      <c r="P141" s="39" t="str">
        <f>IF(IFERROR(VLOOKUP(P136,'Tabela de Apoio'!$D:$E,2,FALSE),1)=1,"",P142)</f>
        <v/>
      </c>
      <c r="Q141" s="39" t="str">
        <f>IF(IFERROR(VLOOKUP(Q136,'Tabela de Apoio'!$D:$E,2,FALSE),1)=1,"",Q142)</f>
        <v/>
      </c>
      <c r="R141" s="39" t="str">
        <f>IF(IFERROR(VLOOKUP(R136,'Tabela de Apoio'!$D:$E,2,FALSE),1)=1,"",R142)</f>
        <v/>
      </c>
      <c r="S141" s="39" t="str">
        <f>IF(IFERROR(VLOOKUP(S136,'Tabela de Apoio'!$D:$E,2,FALSE),1)=1,"",S142)</f>
        <v/>
      </c>
      <c r="T141" s="39" t="str">
        <f>IF(IFERROR(VLOOKUP(T136,'Tabela de Apoio'!$D:$E,2,FALSE),1)=1,"",T142)</f>
        <v/>
      </c>
      <c r="U141" s="39" t="str">
        <f>IF(IFERROR(VLOOKUP(U136,'Tabela de Apoio'!$D:$E,2,FALSE),1)=1,"",U142)</f>
        <v/>
      </c>
      <c r="V141" s="39" t="str">
        <f>IF(IFERROR(VLOOKUP(V136,'Tabela de Apoio'!$D:$E,2,FALSE),1)=1,"",V142)</f>
        <v/>
      </c>
      <c r="W141" s="39" t="str">
        <f>IF(IFERROR(VLOOKUP(W136,'Tabela de Apoio'!$D:$E,2,FALSE),1)=1,"",W142)</f>
        <v/>
      </c>
      <c r="X141" s="39" t="str">
        <f>IF(IFERROR(VLOOKUP(X136,'Tabela de Apoio'!$D:$E,2,FALSE),1)=1,"",X142)</f>
        <v/>
      </c>
      <c r="Y141" s="39" t="str">
        <f>IF(IFERROR(VLOOKUP(Y136,'Tabela de Apoio'!$D:$E,2,FALSE),1)=1,"",Y142)</f>
        <v/>
      </c>
      <c r="Z141" s="39" t="str">
        <f>IF(IFERROR(VLOOKUP(Z136,'Tabela de Apoio'!$D:$E,2,FALSE),1)=1,"",Z142)</f>
        <v/>
      </c>
      <c r="AA141" s="39" t="str">
        <f>IF(IFERROR(VLOOKUP(AA136,'Tabela de Apoio'!$D:$E,2,FALSE),1)=1,"",AA142)</f>
        <v/>
      </c>
      <c r="AB141" s="39" t="str">
        <f>IF(IFERROR(VLOOKUP(AB136,'Tabela de Apoio'!$D:$E,2,FALSE),1)=1,"",AB142)</f>
        <v/>
      </c>
      <c r="AC141" s="39" t="str">
        <f>IF(IFERROR(VLOOKUP(AC136,'Tabela de Apoio'!$D:$E,2,FALSE),1)=1,"",AC142)</f>
        <v/>
      </c>
      <c r="AD141" s="39" t="str">
        <f>IF(IFERROR(VLOOKUP(AD136,'Tabela de Apoio'!$D:$E,2,FALSE),1)=1,"",AD142)</f>
        <v/>
      </c>
      <c r="AE141" s="39" t="str">
        <f>IF(IFERROR(VLOOKUP(AE136,'Tabela de Apoio'!$D:$E,2,FALSE),1)=1,"",AE142)</f>
        <v/>
      </c>
      <c r="AF141" s="39" t="str">
        <f>IF(IFERROR(VLOOKUP(AF136,'Tabela de Apoio'!$D:$E,2,FALSE),1)=1,"",AF142)</f>
        <v/>
      </c>
      <c r="AG141" s="39" t="str">
        <f>IF(IFERROR(VLOOKUP(AG136,'Tabela de Apoio'!$D:$E,2,FALSE),1)=1,"",AG142)</f>
        <v/>
      </c>
      <c r="AH141" s="39" t="str">
        <f>IF(IFERROR(VLOOKUP(AH136,'Tabela de Apoio'!$D:$E,2,FALSE),1)=1,"",AH142)</f>
        <v/>
      </c>
      <c r="AI141" s="39" t="str">
        <f>IF(IFERROR(VLOOKUP(AI136,'Tabela de Apoio'!$D:$E,2,FALSE),1)=1,"",AI142)</f>
        <v/>
      </c>
    </row>
    <row r="142" spans="1:35" hidden="1" x14ac:dyDescent="0.25">
      <c r="B142" s="84" t="e">
        <f t="shared" si="65"/>
        <v>#VALUE!</v>
      </c>
      <c r="C142" s="84" t="e">
        <f t="shared" si="64"/>
        <v>#VALUE!</v>
      </c>
      <c r="D142" s="84">
        <f t="shared" si="64"/>
        <v>1</v>
      </c>
      <c r="E142" s="158"/>
      <c r="F142" s="97"/>
      <c r="G142" s="120"/>
      <c r="H142" s="18"/>
      <c r="I142" s="18"/>
      <c r="J142" s="56" t="s">
        <v>366</v>
      </c>
      <c r="K142" s="89"/>
      <c r="L142" s="40" t="s">
        <v>21</v>
      </c>
      <c r="M142" s="41" t="str">
        <f>IFERROR(AVERAGE($P138:$AI138),"")</f>
        <v/>
      </c>
      <c r="N142" s="94"/>
      <c r="O142" s="34" t="s">
        <v>374</v>
      </c>
      <c r="P142" s="39" t="str">
        <f t="shared" ref="P142:AI142" si="66">IF(P139="","",IF((_xlfn.STDEV.S($P139:$AI140)/AVERAGE($P139:$AI140))&lt;25%,P139,IF(OR(P139&gt;(AVERAGE($P139:$AI140)+_xlfn.STDEV.S($P139:$AI140)),P139&lt;(AVERAGE($P139:$AI140)-_xlfn.STDEV.S($P139:$AI140))),"DESCARTADO",P139)))</f>
        <v/>
      </c>
      <c r="Q142" s="39" t="str">
        <f t="shared" si="66"/>
        <v/>
      </c>
      <c r="R142" s="39" t="str">
        <f t="shared" si="66"/>
        <v/>
      </c>
      <c r="S142" s="39" t="str">
        <f t="shared" si="66"/>
        <v/>
      </c>
      <c r="T142" s="39" t="str">
        <f t="shared" si="66"/>
        <v/>
      </c>
      <c r="U142" s="39" t="str">
        <f t="shared" si="66"/>
        <v/>
      </c>
      <c r="V142" s="39" t="str">
        <f t="shared" si="66"/>
        <v/>
      </c>
      <c r="W142" s="39" t="str">
        <f t="shared" si="66"/>
        <v/>
      </c>
      <c r="X142" s="39" t="str">
        <f t="shared" si="66"/>
        <v/>
      </c>
      <c r="Y142" s="39" t="str">
        <f t="shared" si="66"/>
        <v/>
      </c>
      <c r="Z142" s="39" t="str">
        <f t="shared" si="66"/>
        <v/>
      </c>
      <c r="AA142" s="39" t="str">
        <f t="shared" si="66"/>
        <v/>
      </c>
      <c r="AB142" s="39" t="str">
        <f t="shared" si="66"/>
        <v/>
      </c>
      <c r="AC142" s="39" t="str">
        <f t="shared" si="66"/>
        <v/>
      </c>
      <c r="AD142" s="39" t="str">
        <f t="shared" si="66"/>
        <v/>
      </c>
      <c r="AE142" s="39" t="str">
        <f t="shared" si="66"/>
        <v/>
      </c>
      <c r="AF142" s="39" t="str">
        <f t="shared" si="66"/>
        <v/>
      </c>
      <c r="AG142" s="39" t="str">
        <f t="shared" si="66"/>
        <v/>
      </c>
      <c r="AH142" s="39" t="str">
        <f t="shared" si="66"/>
        <v/>
      </c>
      <c r="AI142" s="39" t="str">
        <f t="shared" si="66"/>
        <v/>
      </c>
    </row>
    <row r="143" spans="1:35" hidden="1" x14ac:dyDescent="0.25">
      <c r="B143" s="84" t="e">
        <f t="shared" si="65"/>
        <v>#VALUE!</v>
      </c>
      <c r="C143" s="84" t="e">
        <f t="shared" si="64"/>
        <v>#VALUE!</v>
      </c>
      <c r="D143" s="84">
        <f t="shared" si="64"/>
        <v>1</v>
      </c>
      <c r="E143" s="158"/>
      <c r="F143" s="97"/>
      <c r="G143" s="119"/>
      <c r="J143" s="56" t="s">
        <v>366</v>
      </c>
      <c r="L143" s="40" t="s">
        <v>335</v>
      </c>
      <c r="M143" s="41" t="str">
        <f>IFERROR(MEDIAN($P138:$AI138),"")</f>
        <v/>
      </c>
      <c r="N143" s="94"/>
      <c r="O143" s="34" t="s">
        <v>375</v>
      </c>
      <c r="P143" s="39" t="str">
        <f>IF(IFERROR(VLOOKUP(P136,'Tabela de Apoio'!$D:$E,2,FALSE),1)=1,"",P144)</f>
        <v/>
      </c>
      <c r="Q143" s="39" t="str">
        <f>IF(IFERROR(VLOOKUP(Q136,'Tabela de Apoio'!$D:$E,2,FALSE),1)=1,"",Q144)</f>
        <v/>
      </c>
      <c r="R143" s="39" t="str">
        <f>IF(IFERROR(VLOOKUP(R136,'Tabela de Apoio'!$D:$E,2,FALSE),1)=1,"",R144)</f>
        <v/>
      </c>
      <c r="S143" s="39" t="str">
        <f>IF(IFERROR(VLOOKUP(S136,'Tabela de Apoio'!$D:$E,2,FALSE),1)=1,"",S144)</f>
        <v/>
      </c>
      <c r="T143" s="39" t="str">
        <f>IF(IFERROR(VLOOKUP(T136,'Tabela de Apoio'!$D:$E,2,FALSE),1)=1,"",T144)</f>
        <v/>
      </c>
      <c r="U143" s="39" t="str">
        <f>IF(IFERROR(VLOOKUP(U136,'Tabela de Apoio'!$D:$E,2,FALSE),1)=1,"",U144)</f>
        <v/>
      </c>
      <c r="V143" s="39" t="str">
        <f>IF(IFERROR(VLOOKUP(V136,'Tabela de Apoio'!$D:$E,2,FALSE),1)=1,"",V144)</f>
        <v/>
      </c>
      <c r="W143" s="39" t="str">
        <f>IF(IFERROR(VLOOKUP(W136,'Tabela de Apoio'!$D:$E,2,FALSE),1)=1,"",W144)</f>
        <v/>
      </c>
      <c r="X143" s="39" t="str">
        <f>IF(IFERROR(VLOOKUP(X136,'Tabela de Apoio'!$D:$E,2,FALSE),1)=1,"",X144)</f>
        <v/>
      </c>
      <c r="Y143" s="39" t="str">
        <f>IF(IFERROR(VLOOKUP(Y136,'Tabela de Apoio'!$D:$E,2,FALSE),1)=1,"",Y144)</f>
        <v/>
      </c>
      <c r="Z143" s="39" t="str">
        <f>IF(IFERROR(VLOOKUP(Z136,'Tabela de Apoio'!$D:$E,2,FALSE),1)=1,"",Z144)</f>
        <v/>
      </c>
      <c r="AA143" s="39" t="str">
        <f>IF(IFERROR(VLOOKUP(AA136,'Tabela de Apoio'!$D:$E,2,FALSE),1)=1,"",AA144)</f>
        <v/>
      </c>
      <c r="AB143" s="39" t="str">
        <f>IF(IFERROR(VLOOKUP(AB136,'Tabela de Apoio'!$D:$E,2,FALSE),1)=1,"",AB144)</f>
        <v/>
      </c>
      <c r="AC143" s="39" t="str">
        <f>IF(IFERROR(VLOOKUP(AC136,'Tabela de Apoio'!$D:$E,2,FALSE),1)=1,"",AC144)</f>
        <v/>
      </c>
      <c r="AD143" s="39" t="str">
        <f>IF(IFERROR(VLOOKUP(AD136,'Tabela de Apoio'!$D:$E,2,FALSE),1)=1,"",AD144)</f>
        <v/>
      </c>
      <c r="AE143" s="39" t="str">
        <f>IF(IFERROR(VLOOKUP(AE136,'Tabela de Apoio'!$D:$E,2,FALSE),1)=1,"",AE144)</f>
        <v/>
      </c>
      <c r="AF143" s="39" t="str">
        <f>IF(IFERROR(VLOOKUP(AF136,'Tabela de Apoio'!$D:$E,2,FALSE),1)=1,"",AF144)</f>
        <v/>
      </c>
      <c r="AG143" s="39" t="str">
        <f>IF(IFERROR(VLOOKUP(AG136,'Tabela de Apoio'!$D:$E,2,FALSE),1)=1,"",AG144)</f>
        <v/>
      </c>
      <c r="AH143" s="39" t="str">
        <f>IF(IFERROR(VLOOKUP(AH136,'Tabela de Apoio'!$D:$E,2,FALSE),1)=1,"",AH144)</f>
        <v/>
      </c>
      <c r="AI143" s="39" t="str">
        <f>IF(IFERROR(VLOOKUP(AI136,'Tabela de Apoio'!$D:$E,2,FALSE),1)=1,"",AI144)</f>
        <v/>
      </c>
    </row>
    <row r="144" spans="1:35" hidden="1" x14ac:dyDescent="0.25">
      <c r="B144" s="84" t="e">
        <f t="shared" si="65"/>
        <v>#VALUE!</v>
      </c>
      <c r="C144" s="84" t="e">
        <f t="shared" si="64"/>
        <v>#VALUE!</v>
      </c>
      <c r="D144" s="84">
        <f t="shared" si="64"/>
        <v>1</v>
      </c>
      <c r="E144" s="158"/>
      <c r="F144" s="97"/>
      <c r="G144" s="119"/>
      <c r="H144" s="18"/>
      <c r="I144" s="18"/>
      <c r="J144" s="56" t="s">
        <v>368</v>
      </c>
      <c r="K144" s="89"/>
      <c r="L144" s="40" t="s">
        <v>69</v>
      </c>
      <c r="M144" s="41" t="e">
        <f>IF(AND(COUNT($P152:$AI152)&gt;2,(_xlfn.STDEV.S($P151:$AI152)/AVERAGE($P151:$AI152))&lt;=25%),AVERAGE($P151:$AI152),"")</f>
        <v>#DIV/0!</v>
      </c>
      <c r="N144" s="94"/>
      <c r="O144" s="34" t="s">
        <v>376</v>
      </c>
      <c r="P144" s="39" t="str">
        <f t="shared" ref="P144:AI144" si="67">IF(P142="","",IF((_xlfn.STDEV.S($P141:$AI142)/AVERAGE($P141:$AI142))&lt;25%,P142,IF(OR(P142&gt;(AVERAGE($P141:$AI142)+_xlfn.STDEV.S($P141:$AI142)),P142&lt;(AVERAGE($P141:$AI142)-_xlfn.STDEV.S($P141:$AI142))),"DESCARTADO",P142)))</f>
        <v/>
      </c>
      <c r="Q144" s="39" t="str">
        <f t="shared" si="67"/>
        <v/>
      </c>
      <c r="R144" s="39" t="str">
        <f t="shared" si="67"/>
        <v/>
      </c>
      <c r="S144" s="39" t="str">
        <f t="shared" si="67"/>
        <v/>
      </c>
      <c r="T144" s="39" t="str">
        <f t="shared" si="67"/>
        <v/>
      </c>
      <c r="U144" s="39" t="str">
        <f t="shared" si="67"/>
        <v/>
      </c>
      <c r="V144" s="39" t="str">
        <f t="shared" si="67"/>
        <v/>
      </c>
      <c r="W144" s="39" t="str">
        <f t="shared" si="67"/>
        <v/>
      </c>
      <c r="X144" s="39" t="str">
        <f t="shared" si="67"/>
        <v/>
      </c>
      <c r="Y144" s="39" t="str">
        <f t="shared" si="67"/>
        <v/>
      </c>
      <c r="Z144" s="39" t="str">
        <f t="shared" si="67"/>
        <v/>
      </c>
      <c r="AA144" s="39" t="str">
        <f t="shared" si="67"/>
        <v/>
      </c>
      <c r="AB144" s="39" t="str">
        <f t="shared" si="67"/>
        <v/>
      </c>
      <c r="AC144" s="39" t="str">
        <f t="shared" si="67"/>
        <v/>
      </c>
      <c r="AD144" s="39" t="str">
        <f t="shared" si="67"/>
        <v/>
      </c>
      <c r="AE144" s="39" t="str">
        <f t="shared" si="67"/>
        <v/>
      </c>
      <c r="AF144" s="39" t="str">
        <f t="shared" si="67"/>
        <v/>
      </c>
      <c r="AG144" s="39" t="str">
        <f t="shared" si="67"/>
        <v/>
      </c>
      <c r="AH144" s="39" t="str">
        <f t="shared" si="67"/>
        <v/>
      </c>
      <c r="AI144" s="39" t="str">
        <f t="shared" si="67"/>
        <v/>
      </c>
    </row>
    <row r="145" spans="1:35" hidden="1" x14ac:dyDescent="0.25">
      <c r="B145" s="84" t="e">
        <f t="shared" si="65"/>
        <v>#VALUE!</v>
      </c>
      <c r="C145" s="84" t="e">
        <f t="shared" si="64"/>
        <v>#VALUE!</v>
      </c>
      <c r="D145" s="84">
        <f t="shared" si="64"/>
        <v>1</v>
      </c>
      <c r="E145" s="158"/>
      <c r="F145" s="97"/>
      <c r="G145" s="121"/>
      <c r="H145"/>
      <c r="I145" s="18"/>
      <c r="J145" s="56" t="s">
        <v>367</v>
      </c>
      <c r="K145" s="89"/>
      <c r="L145" s="40" t="s">
        <v>74</v>
      </c>
      <c r="M145" s="41" t="e">
        <f>AVERAGE($P139:$AI140)</f>
        <v>#DIV/0!</v>
      </c>
      <c r="N145" s="94"/>
      <c r="O145" s="34" t="s">
        <v>377</v>
      </c>
      <c r="P145" s="39" t="str">
        <f>IF(IFERROR(VLOOKUP(P136,'Tabela de Apoio'!$D:$E,2,FALSE),1)=1,"",P146)</f>
        <v/>
      </c>
      <c r="Q145" s="39" t="str">
        <f>IF(IFERROR(VLOOKUP(Q136,'Tabela de Apoio'!$D:$E,2,FALSE),1)=1,"",Q146)</f>
        <v/>
      </c>
      <c r="R145" s="39" t="str">
        <f>IF(IFERROR(VLOOKUP(R136,'Tabela de Apoio'!$D:$E,2,FALSE),1)=1,"",R146)</f>
        <v/>
      </c>
      <c r="S145" s="39" t="str">
        <f>IF(IFERROR(VLOOKUP(S136,'Tabela de Apoio'!$D:$E,2,FALSE),1)=1,"",S146)</f>
        <v/>
      </c>
      <c r="T145" s="39" t="str">
        <f>IF(IFERROR(VLOOKUP(T136,'Tabela de Apoio'!$D:$E,2,FALSE),1)=1,"",T146)</f>
        <v/>
      </c>
      <c r="U145" s="39" t="str">
        <f>IF(IFERROR(VLOOKUP(U136,'Tabela de Apoio'!$D:$E,2,FALSE),1)=1,"",U146)</f>
        <v/>
      </c>
      <c r="V145" s="39" t="str">
        <f>IF(IFERROR(VLOOKUP(V136,'Tabela de Apoio'!$D:$E,2,FALSE),1)=1,"",V146)</f>
        <v/>
      </c>
      <c r="W145" s="39" t="str">
        <f>IF(IFERROR(VLOOKUP(W136,'Tabela de Apoio'!$D:$E,2,FALSE),1)=1,"",W146)</f>
        <v/>
      </c>
      <c r="X145" s="39" t="str">
        <f>IF(IFERROR(VLOOKUP(X136,'Tabela de Apoio'!$D:$E,2,FALSE),1)=1,"",X146)</f>
        <v/>
      </c>
      <c r="Y145" s="39" t="str">
        <f>IF(IFERROR(VLOOKUP(Y136,'Tabela de Apoio'!$D:$E,2,FALSE),1)=1,"",Y146)</f>
        <v/>
      </c>
      <c r="Z145" s="39" t="str">
        <f>IF(IFERROR(VLOOKUP(Z136,'Tabela de Apoio'!$D:$E,2,FALSE),1)=1,"",Z146)</f>
        <v/>
      </c>
      <c r="AA145" s="39" t="str">
        <f>IF(IFERROR(VLOOKUP(AA136,'Tabela de Apoio'!$D:$E,2,FALSE),1)=1,"",AA146)</f>
        <v/>
      </c>
      <c r="AB145" s="39" t="str">
        <f>IF(IFERROR(VLOOKUP(AB136,'Tabela de Apoio'!$D:$E,2,FALSE),1)=1,"",AB146)</f>
        <v/>
      </c>
      <c r="AC145" s="39" t="str">
        <f>IF(IFERROR(VLOOKUP(AC136,'Tabela de Apoio'!$D:$E,2,FALSE),1)=1,"",AC146)</f>
        <v/>
      </c>
      <c r="AD145" s="39" t="str">
        <f>IF(IFERROR(VLOOKUP(AD136,'Tabela de Apoio'!$D:$E,2,FALSE),1)=1,"",AD146)</f>
        <v/>
      </c>
      <c r="AE145" s="39" t="str">
        <f>IF(IFERROR(VLOOKUP(AE136,'Tabela de Apoio'!$D:$E,2,FALSE),1)=1,"",AE146)</f>
        <v/>
      </c>
      <c r="AF145" s="39" t="str">
        <f>IF(IFERROR(VLOOKUP(AF136,'Tabela de Apoio'!$D:$E,2,FALSE),1)=1,"",AF146)</f>
        <v/>
      </c>
      <c r="AG145" s="39" t="str">
        <f>IF(IFERROR(VLOOKUP(AG136,'Tabela de Apoio'!$D:$E,2,FALSE),1)=1,"",AG146)</f>
        <v/>
      </c>
      <c r="AH145" s="39" t="str">
        <f>IF(IFERROR(VLOOKUP(AH136,'Tabela de Apoio'!$D:$E,2,FALSE),1)=1,"",AH146)</f>
        <v/>
      </c>
      <c r="AI145" s="39" t="str">
        <f>IF(IFERROR(VLOOKUP(AI136,'Tabela de Apoio'!$D:$E,2,FALSE),1)=1,"",AI146)</f>
        <v/>
      </c>
    </row>
    <row r="146" spans="1:35" hidden="1" x14ac:dyDescent="0.25">
      <c r="B146" s="84" t="e">
        <f t="shared" si="65"/>
        <v>#VALUE!</v>
      </c>
      <c r="C146" s="84" t="e">
        <f t="shared" si="64"/>
        <v>#VALUE!</v>
      </c>
      <c r="D146" s="84">
        <f t="shared" si="64"/>
        <v>1</v>
      </c>
      <c r="E146" s="158"/>
      <c r="F146" s="97"/>
      <c r="G146" s="120"/>
      <c r="H146" s="18"/>
      <c r="I146" s="18"/>
      <c r="J146" s="56" t="s">
        <v>367</v>
      </c>
      <c r="K146" s="89"/>
      <c r="L146" s="40" t="s">
        <v>72</v>
      </c>
      <c r="M146" s="41" t="e">
        <f>MEDIAN($P139:$AI139)</f>
        <v>#NUM!</v>
      </c>
      <c r="N146" s="94"/>
      <c r="O146" s="34" t="s">
        <v>378</v>
      </c>
      <c r="P146" s="39" t="str">
        <f t="shared" ref="P146:AI146" si="68">IF(P144="","",IF((_xlfn.STDEV.S($P143:$AI144)/AVERAGE($P143:$AI144))&lt;25%,P144,IF(OR(P144&gt;(AVERAGE($P143:$AI144)+_xlfn.STDEV.S($P143:$AI144)),P144&lt;(AVERAGE($P143:$AI144)-_xlfn.STDEV.S($P143:$AI144))),"DESCARTADO",P144)))</f>
        <v/>
      </c>
      <c r="Q146" s="39" t="str">
        <f t="shared" si="68"/>
        <v/>
      </c>
      <c r="R146" s="39" t="str">
        <f t="shared" si="68"/>
        <v/>
      </c>
      <c r="S146" s="39" t="str">
        <f t="shared" si="68"/>
        <v/>
      </c>
      <c r="T146" s="39" t="str">
        <f t="shared" si="68"/>
        <v/>
      </c>
      <c r="U146" s="39" t="str">
        <f t="shared" si="68"/>
        <v/>
      </c>
      <c r="V146" s="39" t="str">
        <f t="shared" si="68"/>
        <v/>
      </c>
      <c r="W146" s="39" t="str">
        <f t="shared" si="68"/>
        <v/>
      </c>
      <c r="X146" s="39" t="str">
        <f t="shared" si="68"/>
        <v/>
      </c>
      <c r="Y146" s="39" t="str">
        <f t="shared" si="68"/>
        <v/>
      </c>
      <c r="Z146" s="39" t="str">
        <f t="shared" si="68"/>
        <v/>
      </c>
      <c r="AA146" s="39" t="str">
        <f t="shared" si="68"/>
        <v/>
      </c>
      <c r="AB146" s="39" t="str">
        <f t="shared" si="68"/>
        <v/>
      </c>
      <c r="AC146" s="39" t="str">
        <f t="shared" si="68"/>
        <v/>
      </c>
      <c r="AD146" s="39" t="str">
        <f t="shared" si="68"/>
        <v/>
      </c>
      <c r="AE146" s="39" t="str">
        <f t="shared" si="68"/>
        <v/>
      </c>
      <c r="AF146" s="39" t="str">
        <f t="shared" si="68"/>
        <v/>
      </c>
      <c r="AG146" s="39" t="str">
        <f t="shared" si="68"/>
        <v/>
      </c>
      <c r="AH146" s="39" t="str">
        <f t="shared" si="68"/>
        <v/>
      </c>
      <c r="AI146" s="39" t="str">
        <f t="shared" si="68"/>
        <v/>
      </c>
    </row>
    <row r="147" spans="1:35" hidden="1" x14ac:dyDescent="0.25">
      <c r="B147" s="84" t="e">
        <f t="shared" si="65"/>
        <v>#VALUE!</v>
      </c>
      <c r="C147" s="84" t="e">
        <f t="shared" si="64"/>
        <v>#VALUE!</v>
      </c>
      <c r="D147" s="84">
        <f t="shared" si="64"/>
        <v>1</v>
      </c>
      <c r="E147" s="158"/>
      <c r="F147" s="97"/>
      <c r="G147" s="120"/>
      <c r="H147" s="18"/>
      <c r="I147" s="18"/>
      <c r="J147" s="56" t="s">
        <v>367</v>
      </c>
      <c r="K147" s="89"/>
      <c r="L147" s="40" t="s">
        <v>73</v>
      </c>
      <c r="M147" s="41" t="e">
        <f>_xlfn.QUARTILE.EXC($P139:$AI139,1)</f>
        <v>#NUM!</v>
      </c>
      <c r="N147" s="94"/>
      <c r="O147" s="34" t="s">
        <v>379</v>
      </c>
      <c r="P147" s="39" t="str">
        <f>IF(IFERROR(VLOOKUP(P136,'Tabela de Apoio'!$D:$E,2,FALSE),1)=1,"",P148)</f>
        <v/>
      </c>
      <c r="Q147" s="39" t="str">
        <f>IF(IFERROR(VLOOKUP(Q136,'Tabela de Apoio'!$D:$E,2,FALSE),1)=1,"",Q148)</f>
        <v/>
      </c>
      <c r="R147" s="39" t="str">
        <f>IF(IFERROR(VLOOKUP(R136,'Tabela de Apoio'!$D:$E,2,FALSE),1)=1,"",R148)</f>
        <v/>
      </c>
      <c r="S147" s="39" t="str">
        <f>IF(IFERROR(VLOOKUP(S136,'Tabela de Apoio'!$D:$E,2,FALSE),1)=1,"",S148)</f>
        <v/>
      </c>
      <c r="T147" s="39" t="str">
        <f>IF(IFERROR(VLOOKUP(T136,'Tabela de Apoio'!$D:$E,2,FALSE),1)=1,"",T148)</f>
        <v/>
      </c>
      <c r="U147" s="39" t="str">
        <f>IF(IFERROR(VLOOKUP(U136,'Tabela de Apoio'!$D:$E,2,FALSE),1)=1,"",U148)</f>
        <v/>
      </c>
      <c r="V147" s="39" t="str">
        <f>IF(IFERROR(VLOOKUP(V136,'Tabela de Apoio'!$D:$E,2,FALSE),1)=1,"",V148)</f>
        <v/>
      </c>
      <c r="W147" s="39" t="str">
        <f>IF(IFERROR(VLOOKUP(W136,'Tabela de Apoio'!$D:$E,2,FALSE),1)=1,"",W148)</f>
        <v/>
      </c>
      <c r="X147" s="39" t="str">
        <f>IF(IFERROR(VLOOKUP(X136,'Tabela de Apoio'!$D:$E,2,FALSE),1)=1,"",X148)</f>
        <v/>
      </c>
      <c r="Y147" s="39" t="str">
        <f>IF(IFERROR(VLOOKUP(Y136,'Tabela de Apoio'!$D:$E,2,FALSE),1)=1,"",Y148)</f>
        <v/>
      </c>
      <c r="Z147" s="39" t="str">
        <f>IF(IFERROR(VLOOKUP(Z136,'Tabela de Apoio'!$D:$E,2,FALSE),1)=1,"",Z148)</f>
        <v/>
      </c>
      <c r="AA147" s="39" t="str">
        <f>IF(IFERROR(VLOOKUP(AA136,'Tabela de Apoio'!$D:$E,2,FALSE),1)=1,"",AA148)</f>
        <v/>
      </c>
      <c r="AB147" s="39" t="str">
        <f>IF(IFERROR(VLOOKUP(AB136,'Tabela de Apoio'!$D:$E,2,FALSE),1)=1,"",AB148)</f>
        <v/>
      </c>
      <c r="AC147" s="39" t="str">
        <f>IF(IFERROR(VLOOKUP(AC136,'Tabela de Apoio'!$D:$E,2,FALSE),1)=1,"",AC148)</f>
        <v/>
      </c>
      <c r="AD147" s="39" t="str">
        <f>IF(IFERROR(VLOOKUP(AD136,'Tabela de Apoio'!$D:$E,2,FALSE),1)=1,"",AD148)</f>
        <v/>
      </c>
      <c r="AE147" s="39" t="str">
        <f>IF(IFERROR(VLOOKUP(AE136,'Tabela de Apoio'!$D:$E,2,FALSE),1)=1,"",AE148)</f>
        <v/>
      </c>
      <c r="AF147" s="39" t="str">
        <f>IF(IFERROR(VLOOKUP(AF136,'Tabela de Apoio'!$D:$E,2,FALSE),1)=1,"",AF148)</f>
        <v/>
      </c>
      <c r="AG147" s="39" t="str">
        <f>IF(IFERROR(VLOOKUP(AG136,'Tabela de Apoio'!$D:$E,2,FALSE),1)=1,"",AG148)</f>
        <v/>
      </c>
      <c r="AH147" s="39" t="str">
        <f>IF(IFERROR(VLOOKUP(AH136,'Tabela de Apoio'!$D:$E,2,FALSE),1)=1,"",AH148)</f>
        <v/>
      </c>
      <c r="AI147" s="39" t="str">
        <f>IF(IFERROR(VLOOKUP(AI136,'Tabela de Apoio'!$D:$E,2,FALSE),1)=1,"",AI148)</f>
        <v/>
      </c>
    </row>
    <row r="148" spans="1:35" hidden="1" x14ac:dyDescent="0.25">
      <c r="B148" s="84" t="e">
        <f t="shared" si="65"/>
        <v>#VALUE!</v>
      </c>
      <c r="C148" s="84" t="e">
        <f t="shared" si="64"/>
        <v>#VALUE!</v>
      </c>
      <c r="D148" s="84">
        <f t="shared" si="64"/>
        <v>1</v>
      </c>
      <c r="E148" s="158"/>
      <c r="F148" s="97"/>
      <c r="G148" s="120"/>
      <c r="H148" s="18"/>
      <c r="I148" s="18"/>
      <c r="J148" s="56" t="s">
        <v>367</v>
      </c>
      <c r="K148" s="89"/>
      <c r="L148" s="40" t="s">
        <v>70</v>
      </c>
      <c r="M148" s="41" t="e">
        <f>_xlfn.QUARTILE.EXC($P139:$AI139,2)</f>
        <v>#NUM!</v>
      </c>
      <c r="N148" s="94"/>
      <c r="O148" s="34" t="s">
        <v>380</v>
      </c>
      <c r="P148" s="39" t="str">
        <f t="shared" ref="P148:AI148" si="69">IF(P146="","",IF((_xlfn.STDEV.S($P145:$AI146)/AVERAGE($P145:$AI146))&lt;25%,P146,IF(OR(P146&gt;(AVERAGE($P145:$AI146)+_xlfn.STDEV.S($P145:$AI146)),P146&lt;(AVERAGE($P145:$AI146)-_xlfn.STDEV.S($P145:$AI146))),"DESCARTADO",P146)))</f>
        <v/>
      </c>
      <c r="Q148" s="39" t="str">
        <f t="shared" si="69"/>
        <v/>
      </c>
      <c r="R148" s="39" t="str">
        <f t="shared" si="69"/>
        <v/>
      </c>
      <c r="S148" s="39" t="str">
        <f t="shared" si="69"/>
        <v/>
      </c>
      <c r="T148" s="39" t="str">
        <f t="shared" si="69"/>
        <v/>
      </c>
      <c r="U148" s="39" t="str">
        <f t="shared" si="69"/>
        <v/>
      </c>
      <c r="V148" s="39" t="str">
        <f t="shared" si="69"/>
        <v/>
      </c>
      <c r="W148" s="39" t="str">
        <f t="shared" si="69"/>
        <v/>
      </c>
      <c r="X148" s="39" t="str">
        <f t="shared" si="69"/>
        <v/>
      </c>
      <c r="Y148" s="39" t="str">
        <f t="shared" si="69"/>
        <v/>
      </c>
      <c r="Z148" s="39" t="str">
        <f t="shared" si="69"/>
        <v/>
      </c>
      <c r="AA148" s="39" t="str">
        <f t="shared" si="69"/>
        <v/>
      </c>
      <c r="AB148" s="39" t="str">
        <f t="shared" si="69"/>
        <v/>
      </c>
      <c r="AC148" s="39" t="str">
        <f t="shared" si="69"/>
        <v/>
      </c>
      <c r="AD148" s="39" t="str">
        <f t="shared" si="69"/>
        <v/>
      </c>
      <c r="AE148" s="39" t="str">
        <f t="shared" si="69"/>
        <v/>
      </c>
      <c r="AF148" s="39" t="str">
        <f t="shared" si="69"/>
        <v/>
      </c>
      <c r="AG148" s="39" t="str">
        <f t="shared" si="69"/>
        <v/>
      </c>
      <c r="AH148" s="39" t="str">
        <f t="shared" si="69"/>
        <v/>
      </c>
      <c r="AI148" s="39" t="str">
        <f t="shared" si="69"/>
        <v/>
      </c>
    </row>
    <row r="149" spans="1:35" hidden="1" x14ac:dyDescent="0.25">
      <c r="B149" s="84" t="e">
        <f t="shared" si="65"/>
        <v>#VALUE!</v>
      </c>
      <c r="C149" s="84" t="e">
        <f t="shared" si="64"/>
        <v>#VALUE!</v>
      </c>
      <c r="D149" s="84">
        <f t="shared" si="64"/>
        <v>1</v>
      </c>
      <c r="E149" s="158"/>
      <c r="F149" s="97"/>
      <c r="G149" s="120"/>
      <c r="H149" s="18"/>
      <c r="I149" s="18"/>
      <c r="J149" s="56" t="s">
        <v>366</v>
      </c>
      <c r="K149" s="89"/>
      <c r="L149" s="40" t="s">
        <v>76</v>
      </c>
      <c r="M149" s="41">
        <f>MIN($P138:$AI138)</f>
        <v>0</v>
      </c>
      <c r="N149" s="94"/>
      <c r="O149" s="34" t="s">
        <v>381</v>
      </c>
      <c r="P149" s="39" t="str">
        <f>IF(IFERROR(VLOOKUP(P136,'Tabela de Apoio'!$D:$E,2,FALSE),1)=1,"",P150)</f>
        <v/>
      </c>
      <c r="Q149" s="39" t="str">
        <f>IF(IFERROR(VLOOKUP(Q136,'Tabela de Apoio'!$D:$E,2,FALSE),1)=1,"",Q150)</f>
        <v/>
      </c>
      <c r="R149" s="39" t="str">
        <f>IF(IFERROR(VLOOKUP(R136,'Tabela de Apoio'!$D:$E,2,FALSE),1)=1,"",R150)</f>
        <v/>
      </c>
      <c r="S149" s="39" t="str">
        <f>IF(IFERROR(VLOOKUP(S136,'Tabela de Apoio'!$D:$E,2,FALSE),1)=1,"",S150)</f>
        <v/>
      </c>
      <c r="T149" s="39" t="str">
        <f>IF(IFERROR(VLOOKUP(T136,'Tabela de Apoio'!$D:$E,2,FALSE),1)=1,"",T150)</f>
        <v/>
      </c>
      <c r="U149" s="39" t="str">
        <f>IF(IFERROR(VLOOKUP(U136,'Tabela de Apoio'!$D:$E,2,FALSE),1)=1,"",U150)</f>
        <v/>
      </c>
      <c r="V149" s="39" t="str">
        <f>IF(IFERROR(VLOOKUP(V136,'Tabela de Apoio'!$D:$E,2,FALSE),1)=1,"",V150)</f>
        <v/>
      </c>
      <c r="W149" s="39" t="str">
        <f>IF(IFERROR(VLOOKUP(W136,'Tabela de Apoio'!$D:$E,2,FALSE),1)=1,"",W150)</f>
        <v/>
      </c>
      <c r="X149" s="39" t="str">
        <f>IF(IFERROR(VLOOKUP(X136,'Tabela de Apoio'!$D:$E,2,FALSE),1)=1,"",X150)</f>
        <v/>
      </c>
      <c r="Y149" s="39" t="str">
        <f>IF(IFERROR(VLOOKUP(Y136,'Tabela de Apoio'!$D:$E,2,FALSE),1)=1,"",Y150)</f>
        <v/>
      </c>
      <c r="Z149" s="39" t="str">
        <f>IF(IFERROR(VLOOKUP(Z136,'Tabela de Apoio'!$D:$E,2,FALSE),1)=1,"",Z150)</f>
        <v/>
      </c>
      <c r="AA149" s="39" t="str">
        <f>IF(IFERROR(VLOOKUP(AA136,'Tabela de Apoio'!$D:$E,2,FALSE),1)=1,"",AA150)</f>
        <v/>
      </c>
      <c r="AB149" s="39" t="str">
        <f>IF(IFERROR(VLOOKUP(AB136,'Tabela de Apoio'!$D:$E,2,FALSE),1)=1,"",AB150)</f>
        <v/>
      </c>
      <c r="AC149" s="39" t="str">
        <f>IF(IFERROR(VLOOKUP(AC136,'Tabela de Apoio'!$D:$E,2,FALSE),1)=1,"",AC150)</f>
        <v/>
      </c>
      <c r="AD149" s="39" t="str">
        <f>IF(IFERROR(VLOOKUP(AD136,'Tabela de Apoio'!$D:$E,2,FALSE),1)=1,"",AD150)</f>
        <v/>
      </c>
      <c r="AE149" s="39" t="str">
        <f>IF(IFERROR(VLOOKUP(AE136,'Tabela de Apoio'!$D:$E,2,FALSE),1)=1,"",AE150)</f>
        <v/>
      </c>
      <c r="AF149" s="39" t="str">
        <f>IF(IFERROR(VLOOKUP(AF136,'Tabela de Apoio'!$D:$E,2,FALSE),1)=1,"",AF150)</f>
        <v/>
      </c>
      <c r="AG149" s="39" t="str">
        <f>IF(IFERROR(VLOOKUP(AG136,'Tabela de Apoio'!$D:$E,2,FALSE),1)=1,"",AG150)</f>
        <v/>
      </c>
      <c r="AH149" s="39" t="str">
        <f>IF(IFERROR(VLOOKUP(AH136,'Tabela de Apoio'!$D:$E,2,FALSE),1)=1,"",AH150)</f>
        <v/>
      </c>
      <c r="AI149" s="39" t="str">
        <f>IF(IFERROR(VLOOKUP(AI136,'Tabela de Apoio'!$D:$E,2,FALSE),1)=1,"",AI150)</f>
        <v/>
      </c>
    </row>
    <row r="150" spans="1:35" hidden="1" x14ac:dyDescent="0.25">
      <c r="B150" s="84" t="e">
        <f t="shared" si="65"/>
        <v>#VALUE!</v>
      </c>
      <c r="C150" s="84" t="e">
        <f t="shared" si="64"/>
        <v>#VALUE!</v>
      </c>
      <c r="D150" s="84">
        <f t="shared" si="64"/>
        <v>1</v>
      </c>
      <c r="E150" s="158"/>
      <c r="F150" s="97"/>
      <c r="G150" s="120"/>
      <c r="H150" s="18"/>
      <c r="I150" s="18"/>
      <c r="J150" s="56" t="s">
        <v>366</v>
      </c>
      <c r="K150" s="89"/>
      <c r="L150" s="40" t="s">
        <v>71</v>
      </c>
      <c r="M150" s="41">
        <f>MAX($P138:$AI138)</f>
        <v>0</v>
      </c>
      <c r="N150" s="94"/>
      <c r="O150" s="34" t="s">
        <v>382</v>
      </c>
      <c r="P150" s="39" t="str">
        <f t="shared" ref="P150:AI150" si="70">IF(P148="","",IF((_xlfn.STDEV.S($P147:$AI148)/AVERAGE($P147:$AI148))&lt;25%,P148,IF(OR(P148&gt;(AVERAGE($P147:$AI148)+_xlfn.STDEV.S($P147:$AI148)),P148&lt;(AVERAGE($P147:$AI148)-_xlfn.STDEV.S($P147:$AI148))),"DESCARTADO",P148)))</f>
        <v/>
      </c>
      <c r="Q150" s="39" t="str">
        <f t="shared" si="70"/>
        <v/>
      </c>
      <c r="R150" s="39" t="str">
        <f t="shared" si="70"/>
        <v/>
      </c>
      <c r="S150" s="39" t="str">
        <f t="shared" si="70"/>
        <v/>
      </c>
      <c r="T150" s="39" t="str">
        <f t="shared" si="70"/>
        <v/>
      </c>
      <c r="U150" s="39" t="str">
        <f t="shared" si="70"/>
        <v/>
      </c>
      <c r="V150" s="39" t="str">
        <f t="shared" si="70"/>
        <v/>
      </c>
      <c r="W150" s="39" t="str">
        <f t="shared" si="70"/>
        <v/>
      </c>
      <c r="X150" s="39" t="str">
        <f t="shared" si="70"/>
        <v/>
      </c>
      <c r="Y150" s="39" t="str">
        <f t="shared" si="70"/>
        <v/>
      </c>
      <c r="Z150" s="39" t="str">
        <f t="shared" si="70"/>
        <v/>
      </c>
      <c r="AA150" s="39" t="str">
        <f t="shared" si="70"/>
        <v/>
      </c>
      <c r="AB150" s="39" t="str">
        <f t="shared" si="70"/>
        <v/>
      </c>
      <c r="AC150" s="39" t="str">
        <f t="shared" si="70"/>
        <v/>
      </c>
      <c r="AD150" s="39" t="str">
        <f t="shared" si="70"/>
        <v/>
      </c>
      <c r="AE150" s="39" t="str">
        <f t="shared" si="70"/>
        <v/>
      </c>
      <c r="AF150" s="39" t="str">
        <f t="shared" si="70"/>
        <v/>
      </c>
      <c r="AG150" s="39" t="str">
        <f t="shared" si="70"/>
        <v/>
      </c>
      <c r="AH150" s="39" t="str">
        <f t="shared" si="70"/>
        <v/>
      </c>
      <c r="AI150" s="39" t="str">
        <f t="shared" si="70"/>
        <v/>
      </c>
    </row>
    <row r="151" spans="1:35" hidden="1" x14ac:dyDescent="0.25">
      <c r="B151" s="84" t="e">
        <f t="shared" si="65"/>
        <v>#VALUE!</v>
      </c>
      <c r="C151" s="84" t="e">
        <f t="shared" si="64"/>
        <v>#VALUE!</v>
      </c>
      <c r="D151" s="84">
        <f t="shared" si="64"/>
        <v>1</v>
      </c>
      <c r="E151" s="158"/>
      <c r="F151" s="97"/>
      <c r="G151" s="121"/>
      <c r="H151"/>
      <c r="I151"/>
      <c r="J151" s="6" t="str">
        <f>INDEX(J141:J150,MATCH(L134,L141:L150,0))</f>
        <v>A</v>
      </c>
      <c r="K151" s="89"/>
      <c r="L151" s="26"/>
      <c r="M151" s="26"/>
      <c r="N151" s="94"/>
      <c r="O151" s="34" t="s">
        <v>58</v>
      </c>
      <c r="P151" s="39" t="str">
        <f>IF(IFERROR(VLOOKUP(P136,'Tabela de Apoio'!$D:$E,2,FALSE),1)=1,"",P152)</f>
        <v/>
      </c>
      <c r="Q151" s="39" t="str">
        <f>IF(IFERROR(VLOOKUP(Q136,'Tabela de Apoio'!$D:$E,2,FALSE),1)=1,"",Q152)</f>
        <v/>
      </c>
      <c r="R151" s="39" t="str">
        <f>IF(IFERROR(VLOOKUP(R136,'Tabela de Apoio'!$D:$E,2,FALSE),1)=1,"",R152)</f>
        <v/>
      </c>
      <c r="S151" s="39" t="str">
        <f>IF(IFERROR(VLOOKUP(S136,'Tabela de Apoio'!$D:$E,2,FALSE),1)=1,"",S152)</f>
        <v/>
      </c>
      <c r="T151" s="39" t="str">
        <f>IF(IFERROR(VLOOKUP(T136,'Tabela de Apoio'!$D:$E,2,FALSE),1)=1,"",T152)</f>
        <v/>
      </c>
      <c r="U151" s="39" t="str">
        <f>IF(IFERROR(VLOOKUP(U136,'Tabela de Apoio'!$D:$E,2,FALSE),1)=1,"",U152)</f>
        <v/>
      </c>
      <c r="V151" s="39" t="str">
        <f>IF(IFERROR(VLOOKUP(V136,'Tabela de Apoio'!$D:$E,2,FALSE),1)=1,"",V152)</f>
        <v/>
      </c>
      <c r="W151" s="39" t="str">
        <f>IF(IFERROR(VLOOKUP(W136,'Tabela de Apoio'!$D:$E,2,FALSE),1)=1,"",W152)</f>
        <v/>
      </c>
      <c r="X151" s="39" t="str">
        <f>IF(IFERROR(VLOOKUP(X136,'Tabela de Apoio'!$D:$E,2,FALSE),1)=1,"",X152)</f>
        <v/>
      </c>
      <c r="Y151" s="39" t="str">
        <f>IF(IFERROR(VLOOKUP(Y136,'Tabela de Apoio'!$D:$E,2,FALSE),1)=1,"",Y152)</f>
        <v/>
      </c>
      <c r="Z151" s="39" t="str">
        <f>IF(IFERROR(VLOOKUP(Z136,'Tabela de Apoio'!$D:$E,2,FALSE),1)=1,"",Z152)</f>
        <v/>
      </c>
      <c r="AA151" s="39" t="str">
        <f>IF(IFERROR(VLOOKUP(AA136,'Tabela de Apoio'!$D:$E,2,FALSE),1)=1,"",AA152)</f>
        <v/>
      </c>
      <c r="AB151" s="39" t="str">
        <f>IF(IFERROR(VLOOKUP(AB136,'Tabela de Apoio'!$D:$E,2,FALSE),1)=1,"",AB152)</f>
        <v/>
      </c>
      <c r="AC151" s="39" t="str">
        <f>IF(IFERROR(VLOOKUP(AC136,'Tabela de Apoio'!$D:$E,2,FALSE),1)=1,"",AC152)</f>
        <v/>
      </c>
      <c r="AD151" s="39" t="str">
        <f>IF(IFERROR(VLOOKUP(AD136,'Tabela de Apoio'!$D:$E,2,FALSE),1)=1,"",AD152)</f>
        <v/>
      </c>
      <c r="AE151" s="39" t="str">
        <f>IF(IFERROR(VLOOKUP(AE136,'Tabela de Apoio'!$D:$E,2,FALSE),1)=1,"",AE152)</f>
        <v/>
      </c>
      <c r="AF151" s="39" t="str">
        <f>IF(IFERROR(VLOOKUP(AF136,'Tabela de Apoio'!$D:$E,2,FALSE),1)=1,"",AF152)</f>
        <v/>
      </c>
      <c r="AG151" s="39" t="str">
        <f>IF(IFERROR(VLOOKUP(AG136,'Tabela de Apoio'!$D:$E,2,FALSE),1)=1,"",AG152)</f>
        <v/>
      </c>
      <c r="AH151" s="39" t="str">
        <f>IF(IFERROR(VLOOKUP(AH136,'Tabela de Apoio'!$D:$E,2,FALSE),1)=1,"",AH152)</f>
        <v/>
      </c>
      <c r="AI151" s="39" t="str">
        <f>IF(IFERROR(VLOOKUP(AI136,'Tabela de Apoio'!$D:$E,2,FALSE),1)=1,"",AI152)</f>
        <v/>
      </c>
    </row>
    <row r="152" spans="1:35" x14ac:dyDescent="0.25">
      <c r="B152" s="84" t="e">
        <f t="shared" si="65"/>
        <v>#VALUE!</v>
      </c>
      <c r="C152" s="84" t="e">
        <f t="shared" si="64"/>
        <v>#VALUE!</v>
      </c>
      <c r="D152" s="84">
        <f t="shared" si="64"/>
        <v>1</v>
      </c>
      <c r="E152" s="158"/>
      <c r="F152" s="97"/>
      <c r="G152" s="118"/>
      <c r="H152" s="159"/>
      <c r="I152" s="159"/>
      <c r="J152" s="160"/>
      <c r="K152" s="90" t="e">
        <f>_xlfn.STDEV.S($P152:$AI152)/AVERAGE($P152:$AI152)</f>
        <v>#DIV/0!</v>
      </c>
      <c r="L152" s="122" t="s">
        <v>77</v>
      </c>
      <c r="M152" s="22" t="str">
        <f>IFERROR(ROUND(M134*M136,2),"")</f>
        <v/>
      </c>
      <c r="N152" s="94" t="str">
        <f>IF("C"=J151,1,"")</f>
        <v/>
      </c>
      <c r="O152" s="34" t="s">
        <v>56</v>
      </c>
      <c r="P152" s="39" t="str">
        <f t="shared" ref="P152:AI152" si="71">IFERROR(IF(P150="","",IF((_xlfn.STDEV.S($P149:$AI150)/AVERAGE($P149:$AI150))&lt;25%,P150,IF(OR(P150&gt;(AVERAGE($P149:$AI150)+_xlfn.STDEV.S($P149:$AI150)),P150&lt;(AVERAGE($P149:$AI150)-_xlfn.STDEV.S($P149:$AI150))),"DESCARTADO",P150))),)</f>
        <v/>
      </c>
      <c r="Q152" s="39" t="str">
        <f t="shared" si="71"/>
        <v/>
      </c>
      <c r="R152" s="39" t="str">
        <f t="shared" si="71"/>
        <v/>
      </c>
      <c r="S152" s="39" t="str">
        <f t="shared" si="71"/>
        <v/>
      </c>
      <c r="T152" s="39" t="str">
        <f t="shared" si="71"/>
        <v/>
      </c>
      <c r="U152" s="39" t="str">
        <f t="shared" si="71"/>
        <v/>
      </c>
      <c r="V152" s="39" t="str">
        <f t="shared" si="71"/>
        <v/>
      </c>
      <c r="W152" s="39" t="str">
        <f t="shared" si="71"/>
        <v/>
      </c>
      <c r="X152" s="39" t="str">
        <f t="shared" si="71"/>
        <v/>
      </c>
      <c r="Y152" s="39" t="str">
        <f t="shared" si="71"/>
        <v/>
      </c>
      <c r="Z152" s="39" t="str">
        <f t="shared" si="71"/>
        <v/>
      </c>
      <c r="AA152" s="39" t="str">
        <f t="shared" si="71"/>
        <v/>
      </c>
      <c r="AB152" s="39" t="str">
        <f t="shared" si="71"/>
        <v/>
      </c>
      <c r="AC152" s="39" t="str">
        <f t="shared" si="71"/>
        <v/>
      </c>
      <c r="AD152" s="39" t="str">
        <f t="shared" si="71"/>
        <v/>
      </c>
      <c r="AE152" s="39" t="str">
        <f t="shared" si="71"/>
        <v/>
      </c>
      <c r="AF152" s="39" t="str">
        <f t="shared" si="71"/>
        <v/>
      </c>
      <c r="AG152" s="39" t="str">
        <f t="shared" si="71"/>
        <v/>
      </c>
      <c r="AH152" s="39" t="str">
        <f t="shared" si="71"/>
        <v/>
      </c>
      <c r="AI152" s="39" t="str">
        <f t="shared" si="71"/>
        <v/>
      </c>
    </row>
    <row r="154" spans="1:35" s="18" customFormat="1" x14ac:dyDescent="0.25">
      <c r="A154" s="89"/>
      <c r="B154" s="83" t="e">
        <f>LARGE(IFERROR(IF(B152+1&gt;$H$8,"",B152+1),""),1)</f>
        <v>#VALUE!</v>
      </c>
      <c r="C154" s="83" t="e">
        <f>E159</f>
        <v>#VALUE!</v>
      </c>
      <c r="D154" s="83">
        <f>E155</f>
        <v>1</v>
      </c>
      <c r="E154" s="57" t="s">
        <v>9</v>
      </c>
      <c r="F154" s="96"/>
      <c r="G154" s="57" t="s">
        <v>19</v>
      </c>
      <c r="H154" s="5" t="e">
        <f>INDEX('BASE FORMAÇÃO'!B:B,B154+1)</f>
        <v>#VALUE!</v>
      </c>
      <c r="I154" s="19" t="s">
        <v>20</v>
      </c>
      <c r="J154" s="5" t="e">
        <f>INDEX('BASE FORMAÇÃO'!K:K,B154+1)</f>
        <v>#VALUE!</v>
      </c>
      <c r="K154" s="88"/>
      <c r="L154" s="173" t="s">
        <v>75</v>
      </c>
      <c r="M154" s="167" t="str">
        <f>IF(OR(ISBLANK($O$7),ISBLANK($H$8),ISBLANK($O$6),ISBLANK($O$5),ISBLANK($H$5)),"",IFERROR(IF(VLOOKUP(L154,L161:M170,2,FALSE)&lt;1,ROUND(VLOOKUP(L154,L161:M170,2,FALSE),4),ROUND(VLOOKUP(L154,L161:M170,2,FALSE),2)),""))</f>
        <v/>
      </c>
      <c r="N154" s="92"/>
      <c r="O154" s="34" t="s">
        <v>22</v>
      </c>
      <c r="P154" s="53"/>
      <c r="Q154" s="53"/>
      <c r="R154" s="53"/>
      <c r="S154" s="53"/>
      <c r="T154" s="53"/>
      <c r="U154" s="53"/>
      <c r="V154" s="53"/>
      <c r="W154" s="53"/>
      <c r="X154" s="53"/>
      <c r="Y154" s="53"/>
      <c r="Z154" s="53"/>
      <c r="AA154" s="53"/>
      <c r="AB154" s="53"/>
      <c r="AC154" s="53"/>
      <c r="AD154" s="53"/>
      <c r="AE154" s="53"/>
      <c r="AF154" s="53"/>
      <c r="AG154" s="53"/>
      <c r="AH154" s="53"/>
      <c r="AI154" s="53"/>
    </row>
    <row r="155" spans="1:35" s="18" customFormat="1" x14ac:dyDescent="0.25">
      <c r="A155" s="89"/>
      <c r="B155" s="84" t="e">
        <f t="shared" ref="B155:D157" si="72">B154</f>
        <v>#VALUE!</v>
      </c>
      <c r="C155" s="84" t="e">
        <f t="shared" si="72"/>
        <v>#VALUE!</v>
      </c>
      <c r="D155" s="84">
        <f t="shared" si="72"/>
        <v>1</v>
      </c>
      <c r="E155" s="150">
        <f>IFERROR(IF(E159=INDEX(E:E,ROW()-16),INDEX(E:E,ROW()-20)+1,1),1)</f>
        <v>1</v>
      </c>
      <c r="F155" s="116"/>
      <c r="G155" s="155" t="s">
        <v>1</v>
      </c>
      <c r="H155" s="161" t="e">
        <f>INDEX('BASE FORMAÇÃO'!C:C,B154+1)</f>
        <v>#VALUE!</v>
      </c>
      <c r="I155" s="161"/>
      <c r="J155" s="162"/>
      <c r="K155" s="89"/>
      <c r="L155" s="174"/>
      <c r="M155" s="168"/>
      <c r="N155" s="93"/>
      <c r="O155" s="34" t="s">
        <v>17</v>
      </c>
      <c r="P155" s="54"/>
      <c r="Q155" s="54"/>
      <c r="R155" s="54"/>
      <c r="S155" s="54"/>
      <c r="T155" s="54"/>
      <c r="U155" s="54"/>
      <c r="V155" s="54"/>
      <c r="W155" s="54"/>
      <c r="X155" s="54"/>
      <c r="Y155" s="54"/>
      <c r="Z155" s="54"/>
      <c r="AA155" s="54"/>
      <c r="AB155" s="54"/>
      <c r="AC155" s="54"/>
      <c r="AD155" s="54"/>
      <c r="AE155" s="54"/>
      <c r="AF155" s="54"/>
      <c r="AG155" s="54"/>
      <c r="AH155" s="54"/>
      <c r="AI155" s="54"/>
    </row>
    <row r="156" spans="1:35" s="21" customFormat="1" x14ac:dyDescent="0.25">
      <c r="A156" s="98"/>
      <c r="B156" s="84" t="e">
        <f t="shared" si="72"/>
        <v>#VALUE!</v>
      </c>
      <c r="C156" s="84" t="e">
        <f t="shared" si="72"/>
        <v>#VALUE!</v>
      </c>
      <c r="D156" s="84">
        <f t="shared" si="72"/>
        <v>1</v>
      </c>
      <c r="E156" s="151"/>
      <c r="F156" s="117"/>
      <c r="G156" s="156"/>
      <c r="H156" s="163"/>
      <c r="I156" s="163"/>
      <c r="J156" s="164"/>
      <c r="K156" s="85"/>
      <c r="L156" s="169" t="s">
        <v>78</v>
      </c>
      <c r="M156" s="171" t="e">
        <f>INDEX('BASE FORMAÇÃO'!H:H,B158+1)</f>
        <v>#VALUE!</v>
      </c>
      <c r="N156" s="94"/>
      <c r="O156" s="34" t="s">
        <v>12</v>
      </c>
      <c r="P156" s="55"/>
      <c r="Q156" s="55"/>
      <c r="R156" s="55"/>
      <c r="S156" s="55"/>
      <c r="T156" s="55"/>
      <c r="U156" s="55"/>
      <c r="V156" s="55"/>
      <c r="W156" s="55"/>
      <c r="X156" s="55"/>
      <c r="Y156" s="55"/>
      <c r="Z156" s="55"/>
      <c r="AA156" s="55"/>
      <c r="AB156" s="55"/>
      <c r="AC156" s="55"/>
      <c r="AD156" s="55"/>
      <c r="AE156" s="55"/>
      <c r="AF156" s="55"/>
      <c r="AG156" s="55"/>
      <c r="AH156" s="55"/>
      <c r="AI156" s="55"/>
    </row>
    <row r="157" spans="1:35" s="21" customFormat="1" x14ac:dyDescent="0.25">
      <c r="A157" s="98"/>
      <c r="B157" s="84" t="e">
        <f t="shared" si="72"/>
        <v>#VALUE!</v>
      </c>
      <c r="C157" s="84" t="e">
        <f t="shared" si="72"/>
        <v>#VALUE!</v>
      </c>
      <c r="D157" s="84">
        <f t="shared" si="72"/>
        <v>1</v>
      </c>
      <c r="E157" s="152"/>
      <c r="F157" s="117"/>
      <c r="G157" s="157"/>
      <c r="H157" s="165"/>
      <c r="I157" s="165"/>
      <c r="J157" s="166"/>
      <c r="K157" s="85"/>
      <c r="L157" s="170"/>
      <c r="M157" s="172"/>
      <c r="N157" s="94"/>
      <c r="O157" s="34" t="s">
        <v>549</v>
      </c>
      <c r="P157" s="55"/>
      <c r="Q157" s="55"/>
      <c r="R157" s="55"/>
      <c r="S157" s="55"/>
      <c r="T157" s="55"/>
      <c r="U157" s="55"/>
      <c r="V157" s="55"/>
      <c r="W157" s="55"/>
      <c r="X157" s="55"/>
      <c r="Y157" s="55"/>
      <c r="Z157" s="55"/>
      <c r="AA157" s="55"/>
      <c r="AB157" s="55"/>
      <c r="AC157" s="55"/>
      <c r="AD157" s="55"/>
      <c r="AE157" s="55"/>
      <c r="AF157" s="55"/>
      <c r="AG157" s="55"/>
      <c r="AH157" s="55"/>
      <c r="AI157" s="55"/>
    </row>
    <row r="158" spans="1:35" x14ac:dyDescent="0.25">
      <c r="B158" s="84" t="e">
        <f>B156</f>
        <v>#VALUE!</v>
      </c>
      <c r="C158" s="84" t="e">
        <f>C156</f>
        <v>#VALUE!</v>
      </c>
      <c r="D158" s="84">
        <f>D156</f>
        <v>1</v>
      </c>
      <c r="E158" s="57" t="s">
        <v>401</v>
      </c>
      <c r="F158" s="117"/>
      <c r="G158" s="24"/>
      <c r="H158" s="153"/>
      <c r="I158" s="154"/>
      <c r="J158" s="154"/>
      <c r="K158" s="90" t="e">
        <f>_xlfn.STDEV.S($P158:$AI158)/AVERAGE($P158:$AI158)</f>
        <v>#DIV/0!</v>
      </c>
      <c r="L158" s="122" t="s">
        <v>2</v>
      </c>
      <c r="M158" s="5" t="e">
        <f>INDEX('BASE FORMAÇÃO'!D:D,B158+1)</f>
        <v>#VALUE!</v>
      </c>
      <c r="N158" s="94">
        <f>IF("A"=J171,1,"")</f>
        <v>1</v>
      </c>
      <c r="O158" s="34" t="s">
        <v>23</v>
      </c>
      <c r="P158" s="36" t="str">
        <f t="array" ref="P158">IF(P154="","",IF(OR(P155="",AND(YEAR(P155)=YEAR($O$7),MONTH(MAX('Tabela de Apoio'!$A:$A))&lt;=MONTH(P155))),P154,(INDEX('Tabela de Apoio'!$B:$B,MATCH('FORMAÇÃO DE PREÇO'!$O$7,'Tabela de Apoio'!$A:$A,1))/INDEX('Tabela de Apoio'!$B:$B,MATCH('FORMAÇÃO DE PREÇO'!P155,'Tabela de Apoio'!$A:$A,1)-1))*P154))</f>
        <v/>
      </c>
      <c r="Q158" s="36" t="str">
        <f t="array" ref="Q158">IF(Q154="","",IF(OR(Q155="",AND(YEAR(Q155)=YEAR($O$7),MONTH(MAX('Tabela de Apoio'!$A:$A))&lt;=MONTH(Q155))),Q154,(INDEX('Tabela de Apoio'!$B:$B,MATCH('FORMAÇÃO DE PREÇO'!$O$7,'Tabela de Apoio'!$A:$A,1))/INDEX('Tabela de Apoio'!$B:$B,MATCH('FORMAÇÃO DE PREÇO'!Q155,'Tabela de Apoio'!$A:$A,1)-1))*Q154))</f>
        <v/>
      </c>
      <c r="R158" s="36" t="str">
        <f t="array" ref="R158">IF(R154="","",IF(OR(R155="",AND(YEAR(R155)=YEAR($O$7),MONTH(MAX('Tabela de Apoio'!$A:$A))&lt;=MONTH(R155))),R154,(INDEX('Tabela de Apoio'!$B:$B,MATCH('FORMAÇÃO DE PREÇO'!$O$7,'Tabela de Apoio'!$A:$A,1))/INDEX('Tabela de Apoio'!$B:$B,MATCH('FORMAÇÃO DE PREÇO'!R155,'Tabela de Apoio'!$A:$A,1)-1))*R154))</f>
        <v/>
      </c>
      <c r="S158" s="36" t="str">
        <f t="array" ref="S158">IF(S154="","",IF(OR(S155="",AND(YEAR(S155)=YEAR($O$7),MONTH(MAX('Tabela de Apoio'!$A:$A))&lt;=MONTH(S155))),S154,(INDEX('Tabela de Apoio'!$B:$B,MATCH('FORMAÇÃO DE PREÇO'!$O$7,'Tabela de Apoio'!$A:$A,1))/INDEX('Tabela de Apoio'!$B:$B,MATCH('FORMAÇÃO DE PREÇO'!S155,'Tabela de Apoio'!$A:$A,1)-1))*S154))</f>
        <v/>
      </c>
      <c r="T158" s="36" t="str">
        <f t="array" ref="T158">IF(T154="","",IF(OR(T155="",AND(YEAR(T155)=YEAR($O$7),MONTH(MAX('Tabela de Apoio'!$A:$A))&lt;=MONTH(T155))),T154,(INDEX('Tabela de Apoio'!$B:$B,MATCH('FORMAÇÃO DE PREÇO'!$O$7,'Tabela de Apoio'!$A:$A,1))/INDEX('Tabela de Apoio'!$B:$B,MATCH('FORMAÇÃO DE PREÇO'!T155,'Tabela de Apoio'!$A:$A,1)-1))*T154))</f>
        <v/>
      </c>
      <c r="U158" s="36" t="str">
        <f t="array" ref="U158">IF(U154="","",IF(OR(U155="",AND(YEAR(U155)=YEAR($O$7),MONTH(MAX('Tabela de Apoio'!$A:$A))&lt;=MONTH(U155))),U154,(INDEX('Tabela de Apoio'!$B:$B,MATCH('FORMAÇÃO DE PREÇO'!$O$7,'Tabela de Apoio'!$A:$A,1))/INDEX('Tabela de Apoio'!$B:$B,MATCH('FORMAÇÃO DE PREÇO'!U155,'Tabela de Apoio'!$A:$A,1)-1))*U154))</f>
        <v/>
      </c>
      <c r="V158" s="36" t="str">
        <f t="array" ref="V158">IF(V154="","",IF(OR(V155="",AND(YEAR(V155)=YEAR($O$7),MONTH(MAX('Tabela de Apoio'!$A:$A))&lt;=MONTH(V155))),V154,(INDEX('Tabela de Apoio'!$B:$B,MATCH('FORMAÇÃO DE PREÇO'!$O$7,'Tabela de Apoio'!$A:$A,1))/INDEX('Tabela de Apoio'!$B:$B,MATCH('FORMAÇÃO DE PREÇO'!V155,'Tabela de Apoio'!$A:$A,1)-1))*V154))</f>
        <v/>
      </c>
      <c r="W158" s="36" t="str">
        <f t="array" ref="W158">IF(W154="","",IF(OR(W155="",AND(YEAR(W155)=YEAR($O$7),MONTH(MAX('Tabela de Apoio'!$A:$A))&lt;=MONTH(W155))),W154,(INDEX('Tabela de Apoio'!$B:$B,MATCH('FORMAÇÃO DE PREÇO'!$O$7,'Tabela de Apoio'!$A:$A,1))/INDEX('Tabela de Apoio'!$B:$B,MATCH('FORMAÇÃO DE PREÇO'!W155,'Tabela de Apoio'!$A:$A,1)-1))*W154))</f>
        <v/>
      </c>
      <c r="X158" s="36" t="str">
        <f t="array" ref="X158">IF(X154="","",IF(OR(X155="",AND(YEAR(X155)=YEAR($O$7),MONTH(MAX('Tabela de Apoio'!$A:$A))&lt;=MONTH(X155))),X154,(INDEX('Tabela de Apoio'!$B:$B,MATCH('FORMAÇÃO DE PREÇO'!$O$7,'Tabela de Apoio'!$A:$A,1))/INDEX('Tabela de Apoio'!$B:$B,MATCH('FORMAÇÃO DE PREÇO'!X155,'Tabela de Apoio'!$A:$A,1)-1))*X154))</f>
        <v/>
      </c>
      <c r="Y158" s="36" t="str">
        <f t="array" ref="Y158">IF(Y154="","",IF(OR(Y155="",AND(YEAR(Y155)=YEAR($O$7),MONTH(MAX('Tabela de Apoio'!$A:$A))&lt;=MONTH(Y155))),Y154,(INDEX('Tabela de Apoio'!$B:$B,MATCH('FORMAÇÃO DE PREÇO'!$O$7,'Tabela de Apoio'!$A:$A,1))/INDEX('Tabela de Apoio'!$B:$B,MATCH('FORMAÇÃO DE PREÇO'!Y155,'Tabela de Apoio'!$A:$A,1)-1))*Y154))</f>
        <v/>
      </c>
      <c r="Z158" s="36" t="str">
        <f t="array" ref="Z158">IF(Z154="","",IF(OR(Z155="",AND(YEAR(Z155)=YEAR($O$7),MONTH(MAX('Tabela de Apoio'!$A:$A))&lt;=MONTH(Z155))),Z154,(INDEX('Tabela de Apoio'!$B:$B,MATCH('FORMAÇÃO DE PREÇO'!$O$7,'Tabela de Apoio'!$A:$A,1))/INDEX('Tabela de Apoio'!$B:$B,MATCH('FORMAÇÃO DE PREÇO'!Z155,'Tabela de Apoio'!$A:$A,1)-1))*Z154))</f>
        <v/>
      </c>
      <c r="AA158" s="36" t="str">
        <f t="array" ref="AA158">IF(AA154="","",IF(OR(AA155="",AND(YEAR(AA155)=YEAR($O$7),MONTH(MAX('Tabela de Apoio'!$A:$A))&lt;=MONTH(AA155))),AA154,(INDEX('Tabela de Apoio'!$B:$B,MATCH('FORMAÇÃO DE PREÇO'!$O$7,'Tabela de Apoio'!$A:$A,1))/INDEX('Tabela de Apoio'!$B:$B,MATCH('FORMAÇÃO DE PREÇO'!AA155,'Tabela de Apoio'!$A:$A,1)-1))*AA154))</f>
        <v/>
      </c>
      <c r="AB158" s="36" t="str">
        <f t="array" ref="AB158">IF(AB154="","",IF(OR(AB155="",AND(YEAR(AB155)=YEAR($O$7),MONTH(MAX('Tabela de Apoio'!$A:$A))&lt;=MONTH(AB155))),AB154,(INDEX('Tabela de Apoio'!$B:$B,MATCH('FORMAÇÃO DE PREÇO'!$O$7,'Tabela de Apoio'!$A:$A,1))/INDEX('Tabela de Apoio'!$B:$B,MATCH('FORMAÇÃO DE PREÇO'!AB155,'Tabela de Apoio'!$A:$A,1)-1))*AB154))</f>
        <v/>
      </c>
      <c r="AC158" s="36" t="str">
        <f t="array" ref="AC158">IF(AC154="","",IF(OR(AC155="",AND(YEAR(AC155)=YEAR($O$7),MONTH(MAX('Tabela de Apoio'!$A:$A))&lt;=MONTH(AC155))),AC154,(INDEX('Tabela de Apoio'!$B:$B,MATCH('FORMAÇÃO DE PREÇO'!$O$7,'Tabela de Apoio'!$A:$A,1))/INDEX('Tabela de Apoio'!$B:$B,MATCH('FORMAÇÃO DE PREÇO'!AC155,'Tabela de Apoio'!$A:$A,1)-1))*AC154))</f>
        <v/>
      </c>
      <c r="AD158" s="36" t="str">
        <f t="array" ref="AD158">IF(AD154="","",IF(OR(AD155="",AND(YEAR(AD155)=YEAR($O$7),MONTH(MAX('Tabela de Apoio'!$A:$A))&lt;=MONTH(AD155))),AD154,(INDEX('Tabela de Apoio'!$B:$B,MATCH('FORMAÇÃO DE PREÇO'!$O$7,'Tabela de Apoio'!$A:$A,1))/INDEX('Tabela de Apoio'!$B:$B,MATCH('FORMAÇÃO DE PREÇO'!AD155,'Tabela de Apoio'!$A:$A,1)-1))*AD154))</f>
        <v/>
      </c>
      <c r="AE158" s="36" t="str">
        <f t="array" ref="AE158">IF(AE154="","",IF(OR(AE155="",AND(YEAR(AE155)=YEAR($O$7),MONTH(MAX('Tabela de Apoio'!$A:$A))&lt;=MONTH(AE155))),AE154,(INDEX('Tabela de Apoio'!$B:$B,MATCH('FORMAÇÃO DE PREÇO'!$O$7,'Tabela de Apoio'!$A:$A,1))/INDEX('Tabela de Apoio'!$B:$B,MATCH('FORMAÇÃO DE PREÇO'!AE155,'Tabela de Apoio'!$A:$A,1)-1))*AE154))</f>
        <v/>
      </c>
      <c r="AF158" s="36" t="str">
        <f t="array" ref="AF158">IF(AF154="","",IF(OR(AF155="",AND(YEAR(AF155)=YEAR($O$7),MONTH(MAX('Tabela de Apoio'!$A:$A))&lt;=MONTH(AF155))),AF154,(INDEX('Tabela de Apoio'!$B:$B,MATCH('FORMAÇÃO DE PREÇO'!$O$7,'Tabela de Apoio'!$A:$A,1))/INDEX('Tabela de Apoio'!$B:$B,MATCH('FORMAÇÃO DE PREÇO'!AF155,'Tabela de Apoio'!$A:$A,1)-1))*AF154))</f>
        <v/>
      </c>
      <c r="AG158" s="36" t="str">
        <f t="array" ref="AG158">IF(AG154="","",IF(OR(AG155="",AND(YEAR(AG155)=YEAR($O$7),MONTH(MAX('Tabela de Apoio'!$A:$A))&lt;=MONTH(AG155))),AG154,(INDEX('Tabela de Apoio'!$B:$B,MATCH('FORMAÇÃO DE PREÇO'!$O$7,'Tabela de Apoio'!$A:$A,1))/INDEX('Tabela de Apoio'!$B:$B,MATCH('FORMAÇÃO DE PREÇO'!AG155,'Tabela de Apoio'!$A:$A,1)-1))*AG154))</f>
        <v/>
      </c>
      <c r="AH158" s="36" t="str">
        <f t="array" ref="AH158">IF(AH154="","",IF(OR(AH155="",AND(YEAR(AH155)=YEAR($O$7),MONTH(MAX('Tabela de Apoio'!$A:$A))&lt;=MONTH(AH155))),AH154,(INDEX('Tabela de Apoio'!$B:$B,MATCH('FORMAÇÃO DE PREÇO'!$O$7,'Tabela de Apoio'!$A:$A,1))/INDEX('Tabela de Apoio'!$B:$B,MATCH('FORMAÇÃO DE PREÇO'!AH155,'Tabela de Apoio'!$A:$A,1)-1))*AH154))</f>
        <v/>
      </c>
      <c r="AI158" s="36" t="str">
        <f t="array" ref="AI158">IF(AI154="","",IF(OR(AI155="",AND(YEAR(AI155)=YEAR($O$7),MONTH(MAX('Tabela de Apoio'!$A:$A))&lt;=MONTH(AI155))),AI154,(INDEX('Tabela de Apoio'!$B:$B,MATCH('FORMAÇÃO DE PREÇO'!$O$7,'Tabela de Apoio'!$A:$A,1))/INDEX('Tabela de Apoio'!$B:$B,MATCH('FORMAÇÃO DE PREÇO'!AI155,'Tabela de Apoio'!$A:$A,1)-1))*AI154))</f>
        <v/>
      </c>
    </row>
    <row r="159" spans="1:35" x14ac:dyDescent="0.25">
      <c r="B159" s="84" t="e">
        <f>B158</f>
        <v>#VALUE!</v>
      </c>
      <c r="C159" s="84" t="e">
        <f>C158</f>
        <v>#VALUE!</v>
      </c>
      <c r="D159" s="84">
        <f>D158</f>
        <v>1</v>
      </c>
      <c r="E159" s="158" t="e">
        <f>MAX(INDEX('BASE FORMAÇÃO'!A:A,B154+1),1)</f>
        <v>#VALUE!</v>
      </c>
      <c r="F159" s="117"/>
      <c r="G159" s="118" t="s">
        <v>363</v>
      </c>
      <c r="H159" s="159"/>
      <c r="I159" s="159"/>
      <c r="J159" s="160"/>
      <c r="K159" s="85" t="e">
        <f>_xlfn.STDEV.S($P159:$AI159)/AVERAGE($P159:$AI159)</f>
        <v>#DIV/0!</v>
      </c>
      <c r="L159" s="37" t="s">
        <v>362</v>
      </c>
      <c r="M159" s="38" t="str">
        <f>IFERROR(INDEX(K158:K172,MATCH(1,N158:N172)),"")</f>
        <v/>
      </c>
      <c r="N159" s="94" t="str">
        <f>IF("B"=J171,1,"")</f>
        <v/>
      </c>
      <c r="O159" s="34" t="s">
        <v>55</v>
      </c>
      <c r="P159" s="36" t="str">
        <f t="shared" ref="P159:AE159" si="73">IFERROR(IF(P158="","",IF(OR(P158&gt;(_xlfn.QUARTILE.EXC($P158:$AI158,3)+(_xlfn.QUARTILE.EXC($P158:$AI158,3)-_xlfn.QUARTILE.EXC($P158:$AI158,1))),P158&lt;(_xlfn.QUARTILE.EXC($P158:$AI158,1)-(_xlfn.QUARTILE.EXC($P158:$AI158,3)-_xlfn.QUARTILE.EXC($P158:$AI158,1)))),"DESCARTADO",P158)),"")</f>
        <v/>
      </c>
      <c r="Q159" s="36" t="str">
        <f t="shared" si="73"/>
        <v/>
      </c>
      <c r="R159" s="36" t="str">
        <f t="shared" si="73"/>
        <v/>
      </c>
      <c r="S159" s="36" t="str">
        <f t="shared" si="73"/>
        <v/>
      </c>
      <c r="T159" s="36" t="str">
        <f t="shared" si="73"/>
        <v/>
      </c>
      <c r="U159" s="36" t="str">
        <f t="shared" si="73"/>
        <v/>
      </c>
      <c r="V159" s="36" t="str">
        <f t="shared" si="73"/>
        <v/>
      </c>
      <c r="W159" s="36" t="str">
        <f t="shared" si="73"/>
        <v/>
      </c>
      <c r="X159" s="36" t="str">
        <f t="shared" si="73"/>
        <v/>
      </c>
      <c r="Y159" s="36" t="str">
        <f t="shared" si="73"/>
        <v/>
      </c>
      <c r="Z159" s="36" t="str">
        <f t="shared" si="73"/>
        <v/>
      </c>
      <c r="AA159" s="36" t="str">
        <f t="shared" si="73"/>
        <v/>
      </c>
      <c r="AB159" s="36" t="str">
        <f t="shared" si="73"/>
        <v/>
      </c>
      <c r="AC159" s="36" t="str">
        <f t="shared" si="73"/>
        <v/>
      </c>
      <c r="AD159" s="36" t="str">
        <f t="shared" si="73"/>
        <v/>
      </c>
      <c r="AE159" s="36" t="str">
        <f t="shared" si="73"/>
        <v/>
      </c>
      <c r="AF159" s="36" t="str">
        <f>IFERROR(IF(AF158="","",IF(OR(AF158&gt;(_xlfn.QUARTILE.EXC($P158:$AI158,3)+(_xlfn.QUARTILE.EXC($P158:$AI158,3)-_xlfn.QUARTILE.EXC($P158:$AI158,1))),AF158&lt;(_xlfn.QUARTILE.EXC($P158:$AI158,1)-(_xlfn.QUARTILE.EXC($P158:$AI158,3)-_xlfn.QUARTILE.EXC($P158:$AI158,1)))),"DESCARTADO",AF158)),"")</f>
        <v/>
      </c>
      <c r="AG159" s="36" t="str">
        <f>IFERROR(IF(AG158="","",IF(OR(AG158&gt;(_xlfn.QUARTILE.EXC($P158:$AI158,3)+(_xlfn.QUARTILE.EXC($P158:$AI158,3)-_xlfn.QUARTILE.EXC($P158:$AI158,1))),AG158&lt;(_xlfn.QUARTILE.EXC($P158:$AI158,1)-(_xlfn.QUARTILE.EXC($P158:$AI158,3)-_xlfn.QUARTILE.EXC($P158:$AI158,1)))),"DESCARTADO",AG158)),"")</f>
        <v/>
      </c>
      <c r="AH159" s="36" t="str">
        <f>IFERROR(IF(AH158="","",IF(OR(AH158&gt;(_xlfn.QUARTILE.EXC($P158:$AI158,3)+(_xlfn.QUARTILE.EXC($P158:$AI158,3)-_xlfn.QUARTILE.EXC($P158:$AI158,1))),AH158&lt;(_xlfn.QUARTILE.EXC($P158:$AI158,1)-(_xlfn.QUARTILE.EXC($P158:$AI158,3)-_xlfn.QUARTILE.EXC($P158:$AI158,1)))),"DESCARTADO",AH158)),"")</f>
        <v/>
      </c>
      <c r="AI159" s="36" t="str">
        <f>IFERROR(IF(AI158="","",IF(OR(AI158&gt;(_xlfn.QUARTILE.EXC($P158:$AI158,3)+(_xlfn.QUARTILE.EXC($P158:$AI158,3)-_xlfn.QUARTILE.EXC($P158:$AI158,1))),AI158&lt;(_xlfn.QUARTILE.EXC($P158:$AI158,1)-(_xlfn.QUARTILE.EXC($P158:$AI158,3)-_xlfn.QUARTILE.EXC($P158:$AI158,1)))),"DESCARTADO",AI158)),"")</f>
        <v/>
      </c>
    </row>
    <row r="160" spans="1:35" hidden="1" x14ac:dyDescent="0.25">
      <c r="B160" s="84" t="e">
        <f t="shared" ref="B160:D172" si="74">B159</f>
        <v>#VALUE!</v>
      </c>
      <c r="C160" s="84" t="e">
        <f t="shared" si="74"/>
        <v>#VALUE!</v>
      </c>
      <c r="D160" s="84">
        <f t="shared" si="74"/>
        <v>1</v>
      </c>
      <c r="E160" s="158"/>
      <c r="F160" s="97"/>
      <c r="G160" s="119"/>
      <c r="K160" s="90"/>
      <c r="N160" s="94"/>
      <c r="O160" s="34" t="s">
        <v>57</v>
      </c>
      <c r="P160" s="39" t="str">
        <f>IF(IFERROR(VLOOKUP(P156,'Tabela de Apoio'!$D:$E,2,FALSE),1)=1,"",P159)</f>
        <v/>
      </c>
      <c r="Q160" s="39" t="str">
        <f>IF(IFERROR(VLOOKUP(Q156,'Tabela de Apoio'!$D:$E,2,FALSE),1)=1,"",Q159)</f>
        <v/>
      </c>
      <c r="R160" s="39" t="str">
        <f>IF(IFERROR(VLOOKUP(R156,'Tabela de Apoio'!$D:$E,2,FALSE),1)=1,"",R159)</f>
        <v/>
      </c>
      <c r="S160" s="39" t="str">
        <f>IF(IFERROR(VLOOKUP(S156,'Tabela de Apoio'!$D:$E,2,FALSE),1)=1,"",S159)</f>
        <v/>
      </c>
      <c r="T160" s="39" t="str">
        <f>IF(IFERROR(VLOOKUP(T156,'Tabela de Apoio'!$D:$E,2,FALSE),1)=1,"",T159)</f>
        <v/>
      </c>
      <c r="U160" s="39" t="str">
        <f>IF(IFERROR(VLOOKUP(U156,'Tabela de Apoio'!$D:$E,2,FALSE),1)=1,"",U159)</f>
        <v/>
      </c>
      <c r="V160" s="39" t="str">
        <f>IF(IFERROR(VLOOKUP(V156,'Tabela de Apoio'!$D:$E,2,FALSE),1)=1,"",V159)</f>
        <v/>
      </c>
      <c r="W160" s="39" t="str">
        <f>IF(IFERROR(VLOOKUP(W156,'Tabela de Apoio'!$D:$E,2,FALSE),1)=1,"",W159)</f>
        <v/>
      </c>
      <c r="X160" s="39" t="str">
        <f>IF(IFERROR(VLOOKUP(X156,'Tabela de Apoio'!$D:$E,2,FALSE),1)=1,"",X159)</f>
        <v/>
      </c>
      <c r="Y160" s="39" t="str">
        <f>IF(IFERROR(VLOOKUP(Y156,'Tabela de Apoio'!$D:$E,2,FALSE),1)=1,"",Y159)</f>
        <v/>
      </c>
      <c r="Z160" s="39" t="str">
        <f>IF(IFERROR(VLOOKUP(Z156,'Tabela de Apoio'!$D:$E,2,FALSE),1)=1,"",Z159)</f>
        <v/>
      </c>
      <c r="AA160" s="39" t="str">
        <f>IF(IFERROR(VLOOKUP(AA156,'Tabela de Apoio'!$D:$E,2,FALSE),1)=1,"",AA159)</f>
        <v/>
      </c>
      <c r="AB160" s="39" t="str">
        <f>IF(IFERROR(VLOOKUP(AB156,'Tabela de Apoio'!$D:$E,2,FALSE),1)=1,"",AB159)</f>
        <v/>
      </c>
      <c r="AC160" s="39" t="str">
        <f>IF(IFERROR(VLOOKUP(AC156,'Tabela de Apoio'!$D:$E,2,FALSE),1)=1,"",AC159)</f>
        <v/>
      </c>
      <c r="AD160" s="39" t="str">
        <f>IF(IFERROR(VLOOKUP(AD156,'Tabela de Apoio'!$D:$E,2,FALSE),1)=1,"",AD159)</f>
        <v/>
      </c>
      <c r="AE160" s="39" t="str">
        <f>IF(IFERROR(VLOOKUP(AE156,'Tabela de Apoio'!$D:$E,2,FALSE),1)=1,"",AE159)</f>
        <v/>
      </c>
      <c r="AF160" s="39" t="str">
        <f>IF(IFERROR(VLOOKUP(AF156,'Tabela de Apoio'!$D:$E,2,FALSE),1)=1,"",AF159)</f>
        <v/>
      </c>
      <c r="AG160" s="39" t="str">
        <f>IF(IFERROR(VLOOKUP(AG156,'Tabela de Apoio'!$D:$E,2,FALSE),1)=1,"",AG159)</f>
        <v/>
      </c>
      <c r="AH160" s="39" t="str">
        <f>IF(IFERROR(VLOOKUP(AH156,'Tabela de Apoio'!$D:$E,2,FALSE),1)=1,"",AH159)</f>
        <v/>
      </c>
      <c r="AI160" s="39" t="str">
        <f>IF(IFERROR(VLOOKUP(AI156,'Tabela de Apoio'!$D:$E,2,FALSE),1)=1,"",AI159)</f>
        <v/>
      </c>
    </row>
    <row r="161" spans="1:35" hidden="1" x14ac:dyDescent="0.25">
      <c r="B161" s="84" t="e">
        <f t="shared" ref="B161:B172" si="75">B160</f>
        <v>#VALUE!</v>
      </c>
      <c r="C161" s="84" t="e">
        <f t="shared" si="74"/>
        <v>#VALUE!</v>
      </c>
      <c r="D161" s="84">
        <f t="shared" si="74"/>
        <v>1</v>
      </c>
      <c r="E161" s="158"/>
      <c r="F161" s="97"/>
      <c r="G161" s="120"/>
      <c r="H161" s="18"/>
      <c r="I161" s="18"/>
      <c r="J161" s="6" t="str">
        <f>IFERROR(IF(M164="",IF(_xlfn.STDEV.S($P159:$AI160)/AVERAGE($P159:$AI160)&lt;25%,J165,J166),J164),J162)</f>
        <v>A</v>
      </c>
      <c r="K161" s="89"/>
      <c r="L161" s="40" t="s">
        <v>75</v>
      </c>
      <c r="M161" s="41" t="str">
        <f>IFERROR(IF(AND(P156="Fornecedor",COUNTA(P154:AI154)=COUNTIF(P156:AI156,"Fornecedor")),M169,IF(M164="",IF(_xlfn.STDEV.S($P159:$AI160)/AVERAGE($P159:$AI160)&lt;25%,M165,M166),M164)),M162)</f>
        <v/>
      </c>
      <c r="N161" s="94"/>
      <c r="O161" s="34" t="s">
        <v>375</v>
      </c>
      <c r="P161" s="39" t="str">
        <f>IF(IFERROR(VLOOKUP(P156,'Tabela de Apoio'!$D:$E,2,FALSE),1)=1,"",P162)</f>
        <v/>
      </c>
      <c r="Q161" s="39" t="str">
        <f>IF(IFERROR(VLOOKUP(Q156,'Tabela de Apoio'!$D:$E,2,FALSE),1)=1,"",Q162)</f>
        <v/>
      </c>
      <c r="R161" s="39" t="str">
        <f>IF(IFERROR(VLOOKUP(R156,'Tabela de Apoio'!$D:$E,2,FALSE),1)=1,"",R162)</f>
        <v/>
      </c>
      <c r="S161" s="39" t="str">
        <f>IF(IFERROR(VLOOKUP(S156,'Tabela de Apoio'!$D:$E,2,FALSE),1)=1,"",S162)</f>
        <v/>
      </c>
      <c r="T161" s="39" t="str">
        <f>IF(IFERROR(VLOOKUP(T156,'Tabela de Apoio'!$D:$E,2,FALSE),1)=1,"",T162)</f>
        <v/>
      </c>
      <c r="U161" s="39" t="str">
        <f>IF(IFERROR(VLOOKUP(U156,'Tabela de Apoio'!$D:$E,2,FALSE),1)=1,"",U162)</f>
        <v/>
      </c>
      <c r="V161" s="39" t="str">
        <f>IF(IFERROR(VLOOKUP(V156,'Tabela de Apoio'!$D:$E,2,FALSE),1)=1,"",V162)</f>
        <v/>
      </c>
      <c r="W161" s="39" t="str">
        <f>IF(IFERROR(VLOOKUP(W156,'Tabela de Apoio'!$D:$E,2,FALSE),1)=1,"",W162)</f>
        <v/>
      </c>
      <c r="X161" s="39" t="str">
        <f>IF(IFERROR(VLOOKUP(X156,'Tabela de Apoio'!$D:$E,2,FALSE),1)=1,"",X162)</f>
        <v/>
      </c>
      <c r="Y161" s="39" t="str">
        <f>IF(IFERROR(VLOOKUP(Y156,'Tabela de Apoio'!$D:$E,2,FALSE),1)=1,"",Y162)</f>
        <v/>
      </c>
      <c r="Z161" s="39" t="str">
        <f>IF(IFERROR(VLOOKUP(Z156,'Tabela de Apoio'!$D:$E,2,FALSE),1)=1,"",Z162)</f>
        <v/>
      </c>
      <c r="AA161" s="39" t="str">
        <f>IF(IFERROR(VLOOKUP(AA156,'Tabela de Apoio'!$D:$E,2,FALSE),1)=1,"",AA162)</f>
        <v/>
      </c>
      <c r="AB161" s="39" t="str">
        <f>IF(IFERROR(VLOOKUP(AB156,'Tabela de Apoio'!$D:$E,2,FALSE),1)=1,"",AB162)</f>
        <v/>
      </c>
      <c r="AC161" s="39" t="str">
        <f>IF(IFERROR(VLOOKUP(AC156,'Tabela de Apoio'!$D:$E,2,FALSE),1)=1,"",AC162)</f>
        <v/>
      </c>
      <c r="AD161" s="39" t="str">
        <f>IF(IFERROR(VLOOKUP(AD156,'Tabela de Apoio'!$D:$E,2,FALSE),1)=1,"",AD162)</f>
        <v/>
      </c>
      <c r="AE161" s="39" t="str">
        <f>IF(IFERROR(VLOOKUP(AE156,'Tabela de Apoio'!$D:$E,2,FALSE),1)=1,"",AE162)</f>
        <v/>
      </c>
      <c r="AF161" s="39" t="str">
        <f>IF(IFERROR(VLOOKUP(AF156,'Tabela de Apoio'!$D:$E,2,FALSE),1)=1,"",AF162)</f>
        <v/>
      </c>
      <c r="AG161" s="39" t="str">
        <f>IF(IFERROR(VLOOKUP(AG156,'Tabela de Apoio'!$D:$E,2,FALSE),1)=1,"",AG162)</f>
        <v/>
      </c>
      <c r="AH161" s="39" t="str">
        <f>IF(IFERROR(VLOOKUP(AH156,'Tabela de Apoio'!$D:$E,2,FALSE),1)=1,"",AH162)</f>
        <v/>
      </c>
      <c r="AI161" s="39" t="str">
        <f>IF(IFERROR(VLOOKUP(AI156,'Tabela de Apoio'!$D:$E,2,FALSE),1)=1,"",AI162)</f>
        <v/>
      </c>
    </row>
    <row r="162" spans="1:35" hidden="1" x14ac:dyDescent="0.25">
      <c r="B162" s="84" t="e">
        <f t="shared" si="75"/>
        <v>#VALUE!</v>
      </c>
      <c r="C162" s="84" t="e">
        <f t="shared" si="74"/>
        <v>#VALUE!</v>
      </c>
      <c r="D162" s="84">
        <f t="shared" si="74"/>
        <v>1</v>
      </c>
      <c r="E162" s="158"/>
      <c r="F162" s="97"/>
      <c r="G162" s="120"/>
      <c r="H162" s="18"/>
      <c r="I162" s="18"/>
      <c r="J162" s="56" t="s">
        <v>366</v>
      </c>
      <c r="K162" s="89"/>
      <c r="L162" s="40" t="s">
        <v>21</v>
      </c>
      <c r="M162" s="41" t="str">
        <f>IFERROR(AVERAGE($P158:$AI158),"")</f>
        <v/>
      </c>
      <c r="N162" s="94"/>
      <c r="O162" s="34" t="s">
        <v>376</v>
      </c>
      <c r="P162" s="39" t="str">
        <f t="shared" ref="P162:AI162" si="76">IF(P159="","",IF((_xlfn.STDEV.S($P159:$AI160)/AVERAGE($P159:$AI160))&lt;25%,P159,IF(OR(P159&gt;(AVERAGE($P159:$AI160)+_xlfn.STDEV.S($P159:$AI160)),P159&lt;(AVERAGE($P159:$AI160)-_xlfn.STDEV.S($P159:$AI160))),"DESCARTADO",P159)))</f>
        <v/>
      </c>
      <c r="Q162" s="39" t="str">
        <f t="shared" si="76"/>
        <v/>
      </c>
      <c r="R162" s="39" t="str">
        <f t="shared" si="76"/>
        <v/>
      </c>
      <c r="S162" s="39" t="str">
        <f t="shared" si="76"/>
        <v/>
      </c>
      <c r="T162" s="39" t="str">
        <f t="shared" si="76"/>
        <v/>
      </c>
      <c r="U162" s="39" t="str">
        <f t="shared" si="76"/>
        <v/>
      </c>
      <c r="V162" s="39" t="str">
        <f t="shared" si="76"/>
        <v/>
      </c>
      <c r="W162" s="39" t="str">
        <f t="shared" si="76"/>
        <v/>
      </c>
      <c r="X162" s="39" t="str">
        <f t="shared" si="76"/>
        <v/>
      </c>
      <c r="Y162" s="39" t="str">
        <f t="shared" si="76"/>
        <v/>
      </c>
      <c r="Z162" s="39" t="str">
        <f t="shared" si="76"/>
        <v/>
      </c>
      <c r="AA162" s="39" t="str">
        <f t="shared" si="76"/>
        <v/>
      </c>
      <c r="AB162" s="39" t="str">
        <f t="shared" si="76"/>
        <v/>
      </c>
      <c r="AC162" s="39" t="str">
        <f t="shared" si="76"/>
        <v/>
      </c>
      <c r="AD162" s="39" t="str">
        <f t="shared" si="76"/>
        <v/>
      </c>
      <c r="AE162" s="39" t="str">
        <f t="shared" si="76"/>
        <v/>
      </c>
      <c r="AF162" s="39" t="str">
        <f t="shared" si="76"/>
        <v/>
      </c>
      <c r="AG162" s="39" t="str">
        <f t="shared" si="76"/>
        <v/>
      </c>
      <c r="AH162" s="39" t="str">
        <f t="shared" si="76"/>
        <v/>
      </c>
      <c r="AI162" s="39" t="str">
        <f t="shared" si="76"/>
        <v/>
      </c>
    </row>
    <row r="163" spans="1:35" hidden="1" x14ac:dyDescent="0.25">
      <c r="B163" s="84" t="e">
        <f t="shared" si="75"/>
        <v>#VALUE!</v>
      </c>
      <c r="C163" s="84" t="e">
        <f t="shared" si="74"/>
        <v>#VALUE!</v>
      </c>
      <c r="D163" s="84">
        <f t="shared" si="74"/>
        <v>1</v>
      </c>
      <c r="E163" s="158"/>
      <c r="F163" s="97"/>
      <c r="G163" s="119"/>
      <c r="J163" s="56" t="s">
        <v>366</v>
      </c>
      <c r="L163" s="40" t="s">
        <v>335</v>
      </c>
      <c r="M163" s="41" t="str">
        <f>IFERROR(MEDIAN($P158:$AI158),"")</f>
        <v/>
      </c>
      <c r="N163" s="94"/>
      <c r="O163" s="34" t="s">
        <v>377</v>
      </c>
      <c r="P163" s="39" t="str">
        <f>IF(IFERROR(VLOOKUP(P156,'Tabela de Apoio'!$D:$E,2,FALSE),1)=1,"",P164)</f>
        <v/>
      </c>
      <c r="Q163" s="39" t="str">
        <f>IF(IFERROR(VLOOKUP(Q156,'Tabela de Apoio'!$D:$E,2,FALSE),1)=1,"",Q164)</f>
        <v/>
      </c>
      <c r="R163" s="39" t="str">
        <f>IF(IFERROR(VLOOKUP(R156,'Tabela de Apoio'!$D:$E,2,FALSE),1)=1,"",R164)</f>
        <v/>
      </c>
      <c r="S163" s="39" t="str">
        <f>IF(IFERROR(VLOOKUP(S156,'Tabela de Apoio'!$D:$E,2,FALSE),1)=1,"",S164)</f>
        <v/>
      </c>
      <c r="T163" s="39" t="str">
        <f>IF(IFERROR(VLOOKUP(T156,'Tabela de Apoio'!$D:$E,2,FALSE),1)=1,"",T164)</f>
        <v/>
      </c>
      <c r="U163" s="39" t="str">
        <f>IF(IFERROR(VLOOKUP(U156,'Tabela de Apoio'!$D:$E,2,FALSE),1)=1,"",U164)</f>
        <v/>
      </c>
      <c r="V163" s="39" t="str">
        <f>IF(IFERROR(VLOOKUP(V156,'Tabela de Apoio'!$D:$E,2,FALSE),1)=1,"",V164)</f>
        <v/>
      </c>
      <c r="W163" s="39" t="str">
        <f>IF(IFERROR(VLOOKUP(W156,'Tabela de Apoio'!$D:$E,2,FALSE),1)=1,"",W164)</f>
        <v/>
      </c>
      <c r="X163" s="39" t="str">
        <f>IF(IFERROR(VLOOKUP(X156,'Tabela de Apoio'!$D:$E,2,FALSE),1)=1,"",X164)</f>
        <v/>
      </c>
      <c r="Y163" s="39" t="str">
        <f>IF(IFERROR(VLOOKUP(Y156,'Tabela de Apoio'!$D:$E,2,FALSE),1)=1,"",Y164)</f>
        <v/>
      </c>
      <c r="Z163" s="39" t="str">
        <f>IF(IFERROR(VLOOKUP(Z156,'Tabela de Apoio'!$D:$E,2,FALSE),1)=1,"",Z164)</f>
        <v/>
      </c>
      <c r="AA163" s="39" t="str">
        <f>IF(IFERROR(VLOOKUP(AA156,'Tabela de Apoio'!$D:$E,2,FALSE),1)=1,"",AA164)</f>
        <v/>
      </c>
      <c r="AB163" s="39" t="str">
        <f>IF(IFERROR(VLOOKUP(AB156,'Tabela de Apoio'!$D:$E,2,FALSE),1)=1,"",AB164)</f>
        <v/>
      </c>
      <c r="AC163" s="39" t="str">
        <f>IF(IFERROR(VLOOKUP(AC156,'Tabela de Apoio'!$D:$E,2,FALSE),1)=1,"",AC164)</f>
        <v/>
      </c>
      <c r="AD163" s="39" t="str">
        <f>IF(IFERROR(VLOOKUP(AD156,'Tabela de Apoio'!$D:$E,2,FALSE),1)=1,"",AD164)</f>
        <v/>
      </c>
      <c r="AE163" s="39" t="str">
        <f>IF(IFERROR(VLOOKUP(AE156,'Tabela de Apoio'!$D:$E,2,FALSE),1)=1,"",AE164)</f>
        <v/>
      </c>
      <c r="AF163" s="39" t="str">
        <f>IF(IFERROR(VLOOKUP(AF156,'Tabela de Apoio'!$D:$E,2,FALSE),1)=1,"",AF164)</f>
        <v/>
      </c>
      <c r="AG163" s="39" t="str">
        <f>IF(IFERROR(VLOOKUP(AG156,'Tabela de Apoio'!$D:$E,2,FALSE),1)=1,"",AG164)</f>
        <v/>
      </c>
      <c r="AH163" s="39" t="str">
        <f>IF(IFERROR(VLOOKUP(AH156,'Tabela de Apoio'!$D:$E,2,FALSE),1)=1,"",AH164)</f>
        <v/>
      </c>
      <c r="AI163" s="39" t="str">
        <f>IF(IFERROR(VLOOKUP(AI156,'Tabela de Apoio'!$D:$E,2,FALSE),1)=1,"",AI164)</f>
        <v/>
      </c>
    </row>
    <row r="164" spans="1:35" hidden="1" x14ac:dyDescent="0.25">
      <c r="B164" s="84" t="e">
        <f t="shared" si="75"/>
        <v>#VALUE!</v>
      </c>
      <c r="C164" s="84" t="e">
        <f t="shared" si="74"/>
        <v>#VALUE!</v>
      </c>
      <c r="D164" s="84">
        <f t="shared" si="74"/>
        <v>1</v>
      </c>
      <c r="E164" s="158"/>
      <c r="F164" s="97"/>
      <c r="G164" s="119"/>
      <c r="H164" s="18"/>
      <c r="I164" s="18"/>
      <c r="J164" s="56" t="s">
        <v>368</v>
      </c>
      <c r="K164" s="89"/>
      <c r="L164" s="40" t="s">
        <v>69</v>
      </c>
      <c r="M164" s="41" t="e">
        <f>IF(AND(COUNT($P172:$AI172)&gt;2,(_xlfn.STDEV.S($P171:$AI172)/AVERAGE($P171:$AI172))&lt;=25%),AVERAGE($P171:$AI172),"")</f>
        <v>#DIV/0!</v>
      </c>
      <c r="N164" s="94"/>
      <c r="O164" s="34" t="s">
        <v>378</v>
      </c>
      <c r="P164" s="39" t="str">
        <f t="shared" ref="P164:AI164" si="77">IF(P162="","",IF((_xlfn.STDEV.S($P161:$AI162)/AVERAGE($P161:$AI162))&lt;25%,P162,IF(OR(P162&gt;(AVERAGE($P161:$AI162)+_xlfn.STDEV.S($P161:$AI162)),P162&lt;(AVERAGE($P161:$AI162)-_xlfn.STDEV.S($P161:$AI162))),"DESCARTADO",P162)))</f>
        <v/>
      </c>
      <c r="Q164" s="39" t="str">
        <f t="shared" si="77"/>
        <v/>
      </c>
      <c r="R164" s="39" t="str">
        <f t="shared" si="77"/>
        <v/>
      </c>
      <c r="S164" s="39" t="str">
        <f t="shared" si="77"/>
        <v/>
      </c>
      <c r="T164" s="39" t="str">
        <f t="shared" si="77"/>
        <v/>
      </c>
      <c r="U164" s="39" t="str">
        <f t="shared" si="77"/>
        <v/>
      </c>
      <c r="V164" s="39" t="str">
        <f t="shared" si="77"/>
        <v/>
      </c>
      <c r="W164" s="39" t="str">
        <f t="shared" si="77"/>
        <v/>
      </c>
      <c r="X164" s="39" t="str">
        <f t="shared" si="77"/>
        <v/>
      </c>
      <c r="Y164" s="39" t="str">
        <f t="shared" si="77"/>
        <v/>
      </c>
      <c r="Z164" s="39" t="str">
        <f t="shared" si="77"/>
        <v/>
      </c>
      <c r="AA164" s="39" t="str">
        <f t="shared" si="77"/>
        <v/>
      </c>
      <c r="AB164" s="39" t="str">
        <f t="shared" si="77"/>
        <v/>
      </c>
      <c r="AC164" s="39" t="str">
        <f t="shared" si="77"/>
        <v/>
      </c>
      <c r="AD164" s="39" t="str">
        <f t="shared" si="77"/>
        <v/>
      </c>
      <c r="AE164" s="39" t="str">
        <f t="shared" si="77"/>
        <v/>
      </c>
      <c r="AF164" s="39" t="str">
        <f t="shared" si="77"/>
        <v/>
      </c>
      <c r="AG164" s="39" t="str">
        <f t="shared" si="77"/>
        <v/>
      </c>
      <c r="AH164" s="39" t="str">
        <f t="shared" si="77"/>
        <v/>
      </c>
      <c r="AI164" s="39" t="str">
        <f t="shared" si="77"/>
        <v/>
      </c>
    </row>
    <row r="165" spans="1:35" hidden="1" x14ac:dyDescent="0.25">
      <c r="B165" s="84" t="e">
        <f t="shared" si="75"/>
        <v>#VALUE!</v>
      </c>
      <c r="C165" s="84" t="e">
        <f t="shared" si="74"/>
        <v>#VALUE!</v>
      </c>
      <c r="D165" s="84">
        <f t="shared" si="74"/>
        <v>1</v>
      </c>
      <c r="E165" s="158"/>
      <c r="F165" s="97"/>
      <c r="G165" s="121"/>
      <c r="H165"/>
      <c r="I165" s="18"/>
      <c r="J165" s="56" t="s">
        <v>367</v>
      </c>
      <c r="K165" s="89"/>
      <c r="L165" s="40" t="s">
        <v>74</v>
      </c>
      <c r="M165" s="41" t="e">
        <f>AVERAGE($P159:$AI160)</f>
        <v>#DIV/0!</v>
      </c>
      <c r="N165" s="94"/>
      <c r="O165" s="34" t="s">
        <v>379</v>
      </c>
      <c r="P165" s="39" t="str">
        <f>IF(IFERROR(VLOOKUP(P156,'Tabela de Apoio'!$D:$E,2,FALSE),1)=1,"",P166)</f>
        <v/>
      </c>
      <c r="Q165" s="39" t="str">
        <f>IF(IFERROR(VLOOKUP(Q156,'Tabela de Apoio'!$D:$E,2,FALSE),1)=1,"",Q166)</f>
        <v/>
      </c>
      <c r="R165" s="39" t="str">
        <f>IF(IFERROR(VLOOKUP(R156,'Tabela de Apoio'!$D:$E,2,FALSE),1)=1,"",R166)</f>
        <v/>
      </c>
      <c r="S165" s="39" t="str">
        <f>IF(IFERROR(VLOOKUP(S156,'Tabela de Apoio'!$D:$E,2,FALSE),1)=1,"",S166)</f>
        <v/>
      </c>
      <c r="T165" s="39" t="str">
        <f>IF(IFERROR(VLOOKUP(T156,'Tabela de Apoio'!$D:$E,2,FALSE),1)=1,"",T166)</f>
        <v/>
      </c>
      <c r="U165" s="39" t="str">
        <f>IF(IFERROR(VLOOKUP(U156,'Tabela de Apoio'!$D:$E,2,FALSE),1)=1,"",U166)</f>
        <v/>
      </c>
      <c r="V165" s="39" t="str">
        <f>IF(IFERROR(VLOOKUP(V156,'Tabela de Apoio'!$D:$E,2,FALSE),1)=1,"",V166)</f>
        <v/>
      </c>
      <c r="W165" s="39" t="str">
        <f>IF(IFERROR(VLOOKUP(W156,'Tabela de Apoio'!$D:$E,2,FALSE),1)=1,"",W166)</f>
        <v/>
      </c>
      <c r="X165" s="39" t="str">
        <f>IF(IFERROR(VLOOKUP(X156,'Tabela de Apoio'!$D:$E,2,FALSE),1)=1,"",X166)</f>
        <v/>
      </c>
      <c r="Y165" s="39" t="str">
        <f>IF(IFERROR(VLOOKUP(Y156,'Tabela de Apoio'!$D:$E,2,FALSE),1)=1,"",Y166)</f>
        <v/>
      </c>
      <c r="Z165" s="39" t="str">
        <f>IF(IFERROR(VLOOKUP(Z156,'Tabela de Apoio'!$D:$E,2,FALSE),1)=1,"",Z166)</f>
        <v/>
      </c>
      <c r="AA165" s="39" t="str">
        <f>IF(IFERROR(VLOOKUP(AA156,'Tabela de Apoio'!$D:$E,2,FALSE),1)=1,"",AA166)</f>
        <v/>
      </c>
      <c r="AB165" s="39" t="str">
        <f>IF(IFERROR(VLOOKUP(AB156,'Tabela de Apoio'!$D:$E,2,FALSE),1)=1,"",AB166)</f>
        <v/>
      </c>
      <c r="AC165" s="39" t="str">
        <f>IF(IFERROR(VLOOKUP(AC156,'Tabela de Apoio'!$D:$E,2,FALSE),1)=1,"",AC166)</f>
        <v/>
      </c>
      <c r="AD165" s="39" t="str">
        <f>IF(IFERROR(VLOOKUP(AD156,'Tabela de Apoio'!$D:$E,2,FALSE),1)=1,"",AD166)</f>
        <v/>
      </c>
      <c r="AE165" s="39" t="str">
        <f>IF(IFERROR(VLOOKUP(AE156,'Tabela de Apoio'!$D:$E,2,FALSE),1)=1,"",AE166)</f>
        <v/>
      </c>
      <c r="AF165" s="39" t="str">
        <f>IF(IFERROR(VLOOKUP(AF156,'Tabela de Apoio'!$D:$E,2,FALSE),1)=1,"",AF166)</f>
        <v/>
      </c>
      <c r="AG165" s="39" t="str">
        <f>IF(IFERROR(VLOOKUP(AG156,'Tabela de Apoio'!$D:$E,2,FALSE),1)=1,"",AG166)</f>
        <v/>
      </c>
      <c r="AH165" s="39" t="str">
        <f>IF(IFERROR(VLOOKUP(AH156,'Tabela de Apoio'!$D:$E,2,FALSE),1)=1,"",AH166)</f>
        <v/>
      </c>
      <c r="AI165" s="39" t="str">
        <f>IF(IFERROR(VLOOKUP(AI156,'Tabela de Apoio'!$D:$E,2,FALSE),1)=1,"",AI166)</f>
        <v/>
      </c>
    </row>
    <row r="166" spans="1:35" hidden="1" x14ac:dyDescent="0.25">
      <c r="B166" s="84" t="e">
        <f t="shared" si="75"/>
        <v>#VALUE!</v>
      </c>
      <c r="C166" s="84" t="e">
        <f t="shared" si="74"/>
        <v>#VALUE!</v>
      </c>
      <c r="D166" s="84">
        <f t="shared" si="74"/>
        <v>1</v>
      </c>
      <c r="E166" s="158"/>
      <c r="F166" s="97"/>
      <c r="G166" s="120"/>
      <c r="H166" s="18"/>
      <c r="I166" s="18"/>
      <c r="J166" s="56" t="s">
        <v>367</v>
      </c>
      <c r="K166" s="89"/>
      <c r="L166" s="40" t="s">
        <v>72</v>
      </c>
      <c r="M166" s="41" t="e">
        <f>MEDIAN($P159:$AI159)</f>
        <v>#NUM!</v>
      </c>
      <c r="N166" s="94"/>
      <c r="O166" s="34" t="s">
        <v>380</v>
      </c>
      <c r="P166" s="39" t="str">
        <f t="shared" ref="P166:AI166" si="78">IF(P164="","",IF((_xlfn.STDEV.S($P163:$AI164)/AVERAGE($P163:$AI164))&lt;25%,P164,IF(OR(P164&gt;(AVERAGE($P163:$AI164)+_xlfn.STDEV.S($P163:$AI164)),P164&lt;(AVERAGE($P163:$AI164)-_xlfn.STDEV.S($P163:$AI164))),"DESCARTADO",P164)))</f>
        <v/>
      </c>
      <c r="Q166" s="39" t="str">
        <f t="shared" si="78"/>
        <v/>
      </c>
      <c r="R166" s="39" t="str">
        <f t="shared" si="78"/>
        <v/>
      </c>
      <c r="S166" s="39" t="str">
        <f t="shared" si="78"/>
        <v/>
      </c>
      <c r="T166" s="39" t="str">
        <f t="shared" si="78"/>
        <v/>
      </c>
      <c r="U166" s="39" t="str">
        <f t="shared" si="78"/>
        <v/>
      </c>
      <c r="V166" s="39" t="str">
        <f t="shared" si="78"/>
        <v/>
      </c>
      <c r="W166" s="39" t="str">
        <f t="shared" si="78"/>
        <v/>
      </c>
      <c r="X166" s="39" t="str">
        <f t="shared" si="78"/>
        <v/>
      </c>
      <c r="Y166" s="39" t="str">
        <f t="shared" si="78"/>
        <v/>
      </c>
      <c r="Z166" s="39" t="str">
        <f t="shared" si="78"/>
        <v/>
      </c>
      <c r="AA166" s="39" t="str">
        <f t="shared" si="78"/>
        <v/>
      </c>
      <c r="AB166" s="39" t="str">
        <f t="shared" si="78"/>
        <v/>
      </c>
      <c r="AC166" s="39" t="str">
        <f t="shared" si="78"/>
        <v/>
      </c>
      <c r="AD166" s="39" t="str">
        <f t="shared" si="78"/>
        <v/>
      </c>
      <c r="AE166" s="39" t="str">
        <f t="shared" si="78"/>
        <v/>
      </c>
      <c r="AF166" s="39" t="str">
        <f t="shared" si="78"/>
        <v/>
      </c>
      <c r="AG166" s="39" t="str">
        <f t="shared" si="78"/>
        <v/>
      </c>
      <c r="AH166" s="39" t="str">
        <f t="shared" si="78"/>
        <v/>
      </c>
      <c r="AI166" s="39" t="str">
        <f t="shared" si="78"/>
        <v/>
      </c>
    </row>
    <row r="167" spans="1:35" hidden="1" x14ac:dyDescent="0.25">
      <c r="B167" s="84" t="e">
        <f t="shared" si="75"/>
        <v>#VALUE!</v>
      </c>
      <c r="C167" s="84" t="e">
        <f t="shared" si="74"/>
        <v>#VALUE!</v>
      </c>
      <c r="D167" s="84">
        <f t="shared" si="74"/>
        <v>1</v>
      </c>
      <c r="E167" s="158"/>
      <c r="F167" s="97"/>
      <c r="G167" s="120"/>
      <c r="H167" s="18"/>
      <c r="I167" s="18"/>
      <c r="J167" s="56" t="s">
        <v>367</v>
      </c>
      <c r="K167" s="89"/>
      <c r="L167" s="40" t="s">
        <v>73</v>
      </c>
      <c r="M167" s="41" t="e">
        <f>_xlfn.QUARTILE.EXC($P159:$AI159,1)</f>
        <v>#NUM!</v>
      </c>
      <c r="N167" s="94"/>
      <c r="O167" s="34" t="s">
        <v>381</v>
      </c>
      <c r="P167" s="39" t="str">
        <f>IF(IFERROR(VLOOKUP(P156,'Tabela de Apoio'!$D:$E,2,FALSE),1)=1,"",P168)</f>
        <v/>
      </c>
      <c r="Q167" s="39" t="str">
        <f>IF(IFERROR(VLOOKUP(Q156,'Tabela de Apoio'!$D:$E,2,FALSE),1)=1,"",Q168)</f>
        <v/>
      </c>
      <c r="R167" s="39" t="str">
        <f>IF(IFERROR(VLOOKUP(R156,'Tabela de Apoio'!$D:$E,2,FALSE),1)=1,"",R168)</f>
        <v/>
      </c>
      <c r="S167" s="39" t="str">
        <f>IF(IFERROR(VLOOKUP(S156,'Tabela de Apoio'!$D:$E,2,FALSE),1)=1,"",S168)</f>
        <v/>
      </c>
      <c r="T167" s="39" t="str">
        <f>IF(IFERROR(VLOOKUP(T156,'Tabela de Apoio'!$D:$E,2,FALSE),1)=1,"",T168)</f>
        <v/>
      </c>
      <c r="U167" s="39" t="str">
        <f>IF(IFERROR(VLOOKUP(U156,'Tabela de Apoio'!$D:$E,2,FALSE),1)=1,"",U168)</f>
        <v/>
      </c>
      <c r="V167" s="39" t="str">
        <f>IF(IFERROR(VLOOKUP(V156,'Tabela de Apoio'!$D:$E,2,FALSE),1)=1,"",V168)</f>
        <v/>
      </c>
      <c r="W167" s="39" t="str">
        <f>IF(IFERROR(VLOOKUP(W156,'Tabela de Apoio'!$D:$E,2,FALSE),1)=1,"",W168)</f>
        <v/>
      </c>
      <c r="X167" s="39" t="str">
        <f>IF(IFERROR(VLOOKUP(X156,'Tabela de Apoio'!$D:$E,2,FALSE),1)=1,"",X168)</f>
        <v/>
      </c>
      <c r="Y167" s="39" t="str">
        <f>IF(IFERROR(VLOOKUP(Y156,'Tabela de Apoio'!$D:$E,2,FALSE),1)=1,"",Y168)</f>
        <v/>
      </c>
      <c r="Z167" s="39" t="str">
        <f>IF(IFERROR(VLOOKUP(Z156,'Tabela de Apoio'!$D:$E,2,FALSE),1)=1,"",Z168)</f>
        <v/>
      </c>
      <c r="AA167" s="39" t="str">
        <f>IF(IFERROR(VLOOKUP(AA156,'Tabela de Apoio'!$D:$E,2,FALSE),1)=1,"",AA168)</f>
        <v/>
      </c>
      <c r="AB167" s="39" t="str">
        <f>IF(IFERROR(VLOOKUP(AB156,'Tabela de Apoio'!$D:$E,2,FALSE),1)=1,"",AB168)</f>
        <v/>
      </c>
      <c r="AC167" s="39" t="str">
        <f>IF(IFERROR(VLOOKUP(AC156,'Tabela de Apoio'!$D:$E,2,FALSE),1)=1,"",AC168)</f>
        <v/>
      </c>
      <c r="AD167" s="39" t="str">
        <f>IF(IFERROR(VLOOKUP(AD156,'Tabela de Apoio'!$D:$E,2,FALSE),1)=1,"",AD168)</f>
        <v/>
      </c>
      <c r="AE167" s="39" t="str">
        <f>IF(IFERROR(VLOOKUP(AE156,'Tabela de Apoio'!$D:$E,2,FALSE),1)=1,"",AE168)</f>
        <v/>
      </c>
      <c r="AF167" s="39" t="str">
        <f>IF(IFERROR(VLOOKUP(AF156,'Tabela de Apoio'!$D:$E,2,FALSE),1)=1,"",AF168)</f>
        <v/>
      </c>
      <c r="AG167" s="39" t="str">
        <f>IF(IFERROR(VLOOKUP(AG156,'Tabela de Apoio'!$D:$E,2,FALSE),1)=1,"",AG168)</f>
        <v/>
      </c>
      <c r="AH167" s="39" t="str">
        <f>IF(IFERROR(VLOOKUP(AH156,'Tabela de Apoio'!$D:$E,2,FALSE),1)=1,"",AH168)</f>
        <v/>
      </c>
      <c r="AI167" s="39" t="str">
        <f>IF(IFERROR(VLOOKUP(AI156,'Tabela de Apoio'!$D:$E,2,FALSE),1)=1,"",AI168)</f>
        <v/>
      </c>
    </row>
    <row r="168" spans="1:35" hidden="1" x14ac:dyDescent="0.25">
      <c r="B168" s="84" t="e">
        <f t="shared" si="75"/>
        <v>#VALUE!</v>
      </c>
      <c r="C168" s="84" t="e">
        <f t="shared" si="74"/>
        <v>#VALUE!</v>
      </c>
      <c r="D168" s="84">
        <f t="shared" si="74"/>
        <v>1</v>
      </c>
      <c r="E168" s="158"/>
      <c r="F168" s="97"/>
      <c r="G168" s="120"/>
      <c r="H168" s="18"/>
      <c r="I168" s="18"/>
      <c r="J168" s="56" t="s">
        <v>367</v>
      </c>
      <c r="K168" s="89"/>
      <c r="L168" s="40" t="s">
        <v>70</v>
      </c>
      <c r="M168" s="41" t="e">
        <f>_xlfn.QUARTILE.EXC($P159:$AI159,2)</f>
        <v>#NUM!</v>
      </c>
      <c r="N168" s="94"/>
      <c r="O168" s="34" t="s">
        <v>382</v>
      </c>
      <c r="P168" s="39" t="str">
        <f t="shared" ref="P168:AI168" si="79">IF(P166="","",IF((_xlfn.STDEV.S($P165:$AI166)/AVERAGE($P165:$AI166))&lt;25%,P166,IF(OR(P166&gt;(AVERAGE($P165:$AI166)+_xlfn.STDEV.S($P165:$AI166)),P166&lt;(AVERAGE($P165:$AI166)-_xlfn.STDEV.S($P165:$AI166))),"DESCARTADO",P166)))</f>
        <v/>
      </c>
      <c r="Q168" s="39" t="str">
        <f t="shared" si="79"/>
        <v/>
      </c>
      <c r="R168" s="39" t="str">
        <f t="shared" si="79"/>
        <v/>
      </c>
      <c r="S168" s="39" t="str">
        <f t="shared" si="79"/>
        <v/>
      </c>
      <c r="T168" s="39" t="str">
        <f t="shared" si="79"/>
        <v/>
      </c>
      <c r="U168" s="39" t="str">
        <f t="shared" si="79"/>
        <v/>
      </c>
      <c r="V168" s="39" t="str">
        <f t="shared" si="79"/>
        <v/>
      </c>
      <c r="W168" s="39" t="str">
        <f t="shared" si="79"/>
        <v/>
      </c>
      <c r="X168" s="39" t="str">
        <f t="shared" si="79"/>
        <v/>
      </c>
      <c r="Y168" s="39" t="str">
        <f t="shared" si="79"/>
        <v/>
      </c>
      <c r="Z168" s="39" t="str">
        <f t="shared" si="79"/>
        <v/>
      </c>
      <c r="AA168" s="39" t="str">
        <f t="shared" si="79"/>
        <v/>
      </c>
      <c r="AB168" s="39" t="str">
        <f t="shared" si="79"/>
        <v/>
      </c>
      <c r="AC168" s="39" t="str">
        <f t="shared" si="79"/>
        <v/>
      </c>
      <c r="AD168" s="39" t="str">
        <f t="shared" si="79"/>
        <v/>
      </c>
      <c r="AE168" s="39" t="str">
        <f t="shared" si="79"/>
        <v/>
      </c>
      <c r="AF168" s="39" t="str">
        <f t="shared" si="79"/>
        <v/>
      </c>
      <c r="AG168" s="39" t="str">
        <f t="shared" si="79"/>
        <v/>
      </c>
      <c r="AH168" s="39" t="str">
        <f t="shared" si="79"/>
        <v/>
      </c>
      <c r="AI168" s="39" t="str">
        <f t="shared" si="79"/>
        <v/>
      </c>
    </row>
    <row r="169" spans="1:35" hidden="1" x14ac:dyDescent="0.25">
      <c r="B169" s="84" t="e">
        <f t="shared" si="75"/>
        <v>#VALUE!</v>
      </c>
      <c r="C169" s="84" t="e">
        <f t="shared" si="74"/>
        <v>#VALUE!</v>
      </c>
      <c r="D169" s="84">
        <f t="shared" si="74"/>
        <v>1</v>
      </c>
      <c r="E169" s="158"/>
      <c r="F169" s="97"/>
      <c r="G169" s="120"/>
      <c r="H169" s="18"/>
      <c r="I169" s="18"/>
      <c r="J169" s="56" t="s">
        <v>366</v>
      </c>
      <c r="K169" s="89"/>
      <c r="L169" s="40" t="s">
        <v>76</v>
      </c>
      <c r="M169" s="41">
        <f>MIN($P158:$AI158)</f>
        <v>0</v>
      </c>
      <c r="N169" s="94"/>
      <c r="O169" s="34" t="s">
        <v>383</v>
      </c>
      <c r="P169" s="39" t="str">
        <f>IF(IFERROR(VLOOKUP(P156,'Tabela de Apoio'!$D:$E,2,FALSE),1)=1,"",P170)</f>
        <v/>
      </c>
      <c r="Q169" s="39" t="str">
        <f>IF(IFERROR(VLOOKUP(Q156,'Tabela de Apoio'!$D:$E,2,FALSE),1)=1,"",Q170)</f>
        <v/>
      </c>
      <c r="R169" s="39" t="str">
        <f>IF(IFERROR(VLOOKUP(R156,'Tabela de Apoio'!$D:$E,2,FALSE),1)=1,"",R170)</f>
        <v/>
      </c>
      <c r="S169" s="39" t="str">
        <f>IF(IFERROR(VLOOKUP(S156,'Tabela de Apoio'!$D:$E,2,FALSE),1)=1,"",S170)</f>
        <v/>
      </c>
      <c r="T169" s="39" t="str">
        <f>IF(IFERROR(VLOOKUP(T156,'Tabela de Apoio'!$D:$E,2,FALSE),1)=1,"",T170)</f>
        <v/>
      </c>
      <c r="U169" s="39" t="str">
        <f>IF(IFERROR(VLOOKUP(U156,'Tabela de Apoio'!$D:$E,2,FALSE),1)=1,"",U170)</f>
        <v/>
      </c>
      <c r="V169" s="39" t="str">
        <f>IF(IFERROR(VLOOKUP(V156,'Tabela de Apoio'!$D:$E,2,FALSE),1)=1,"",V170)</f>
        <v/>
      </c>
      <c r="W169" s="39" t="str">
        <f>IF(IFERROR(VLOOKUP(W156,'Tabela de Apoio'!$D:$E,2,FALSE),1)=1,"",W170)</f>
        <v/>
      </c>
      <c r="X169" s="39" t="str">
        <f>IF(IFERROR(VLOOKUP(X156,'Tabela de Apoio'!$D:$E,2,FALSE),1)=1,"",X170)</f>
        <v/>
      </c>
      <c r="Y169" s="39" t="str">
        <f>IF(IFERROR(VLOOKUP(Y156,'Tabela de Apoio'!$D:$E,2,FALSE),1)=1,"",Y170)</f>
        <v/>
      </c>
      <c r="Z169" s="39" t="str">
        <f>IF(IFERROR(VLOOKUP(Z156,'Tabela de Apoio'!$D:$E,2,FALSE),1)=1,"",Z170)</f>
        <v/>
      </c>
      <c r="AA169" s="39" t="str">
        <f>IF(IFERROR(VLOOKUP(AA156,'Tabela de Apoio'!$D:$E,2,FALSE),1)=1,"",AA170)</f>
        <v/>
      </c>
      <c r="AB169" s="39" t="str">
        <f>IF(IFERROR(VLOOKUP(AB156,'Tabela de Apoio'!$D:$E,2,FALSE),1)=1,"",AB170)</f>
        <v/>
      </c>
      <c r="AC169" s="39" t="str">
        <f>IF(IFERROR(VLOOKUP(AC156,'Tabela de Apoio'!$D:$E,2,FALSE),1)=1,"",AC170)</f>
        <v/>
      </c>
      <c r="AD169" s="39" t="str">
        <f>IF(IFERROR(VLOOKUP(AD156,'Tabela de Apoio'!$D:$E,2,FALSE),1)=1,"",AD170)</f>
        <v/>
      </c>
      <c r="AE169" s="39" t="str">
        <f>IF(IFERROR(VLOOKUP(AE156,'Tabela de Apoio'!$D:$E,2,FALSE),1)=1,"",AE170)</f>
        <v/>
      </c>
      <c r="AF169" s="39" t="str">
        <f>IF(IFERROR(VLOOKUP(AF156,'Tabela de Apoio'!$D:$E,2,FALSE),1)=1,"",AF170)</f>
        <v/>
      </c>
      <c r="AG169" s="39" t="str">
        <f>IF(IFERROR(VLOOKUP(AG156,'Tabela de Apoio'!$D:$E,2,FALSE),1)=1,"",AG170)</f>
        <v/>
      </c>
      <c r="AH169" s="39" t="str">
        <f>IF(IFERROR(VLOOKUP(AH156,'Tabela de Apoio'!$D:$E,2,FALSE),1)=1,"",AH170)</f>
        <v/>
      </c>
      <c r="AI169" s="39" t="str">
        <f>IF(IFERROR(VLOOKUP(AI156,'Tabela de Apoio'!$D:$E,2,FALSE),1)=1,"",AI170)</f>
        <v/>
      </c>
    </row>
    <row r="170" spans="1:35" hidden="1" x14ac:dyDescent="0.25">
      <c r="B170" s="84" t="e">
        <f t="shared" si="75"/>
        <v>#VALUE!</v>
      </c>
      <c r="C170" s="84" t="e">
        <f t="shared" si="74"/>
        <v>#VALUE!</v>
      </c>
      <c r="D170" s="84">
        <f t="shared" si="74"/>
        <v>1</v>
      </c>
      <c r="E170" s="158"/>
      <c r="F170" s="97"/>
      <c r="G170" s="120"/>
      <c r="H170" s="18"/>
      <c r="I170" s="18"/>
      <c r="J170" s="56" t="s">
        <v>366</v>
      </c>
      <c r="K170" s="89"/>
      <c r="L170" s="40" t="s">
        <v>71</v>
      </c>
      <c r="M170" s="41">
        <f>MAX($P158:$AI158)</f>
        <v>0</v>
      </c>
      <c r="N170" s="94"/>
      <c r="O170" s="34" t="s">
        <v>384</v>
      </c>
      <c r="P170" s="39" t="str">
        <f t="shared" ref="P170:AI170" si="80">IF(P168="","",IF((_xlfn.STDEV.S($P167:$AI168)/AVERAGE($P167:$AI168))&lt;25%,P168,IF(OR(P168&gt;(AVERAGE($P167:$AI168)+_xlfn.STDEV.S($P167:$AI168)),P168&lt;(AVERAGE($P167:$AI168)-_xlfn.STDEV.S($P167:$AI168))),"DESCARTADO",P168)))</f>
        <v/>
      </c>
      <c r="Q170" s="39" t="str">
        <f t="shared" si="80"/>
        <v/>
      </c>
      <c r="R170" s="39" t="str">
        <f t="shared" si="80"/>
        <v/>
      </c>
      <c r="S170" s="39" t="str">
        <f t="shared" si="80"/>
        <v/>
      </c>
      <c r="T170" s="39" t="str">
        <f t="shared" si="80"/>
        <v/>
      </c>
      <c r="U170" s="39" t="str">
        <f t="shared" si="80"/>
        <v/>
      </c>
      <c r="V170" s="39" t="str">
        <f t="shared" si="80"/>
        <v/>
      </c>
      <c r="W170" s="39" t="str">
        <f t="shared" si="80"/>
        <v/>
      </c>
      <c r="X170" s="39" t="str">
        <f t="shared" si="80"/>
        <v/>
      </c>
      <c r="Y170" s="39" t="str">
        <f t="shared" si="80"/>
        <v/>
      </c>
      <c r="Z170" s="39" t="str">
        <f t="shared" si="80"/>
        <v/>
      </c>
      <c r="AA170" s="39" t="str">
        <f t="shared" si="80"/>
        <v/>
      </c>
      <c r="AB170" s="39" t="str">
        <f t="shared" si="80"/>
        <v/>
      </c>
      <c r="AC170" s="39" t="str">
        <f t="shared" si="80"/>
        <v/>
      </c>
      <c r="AD170" s="39" t="str">
        <f t="shared" si="80"/>
        <v/>
      </c>
      <c r="AE170" s="39" t="str">
        <f t="shared" si="80"/>
        <v/>
      </c>
      <c r="AF170" s="39" t="str">
        <f t="shared" si="80"/>
        <v/>
      </c>
      <c r="AG170" s="39" t="str">
        <f t="shared" si="80"/>
        <v/>
      </c>
      <c r="AH170" s="39" t="str">
        <f t="shared" si="80"/>
        <v/>
      </c>
      <c r="AI170" s="39" t="str">
        <f t="shared" si="80"/>
        <v/>
      </c>
    </row>
    <row r="171" spans="1:35" hidden="1" x14ac:dyDescent="0.25">
      <c r="B171" s="84" t="e">
        <f t="shared" si="75"/>
        <v>#VALUE!</v>
      </c>
      <c r="C171" s="84" t="e">
        <f t="shared" si="74"/>
        <v>#VALUE!</v>
      </c>
      <c r="D171" s="84">
        <f t="shared" si="74"/>
        <v>1</v>
      </c>
      <c r="E171" s="158"/>
      <c r="F171" s="97"/>
      <c r="G171" s="121"/>
      <c r="H171"/>
      <c r="I171"/>
      <c r="J171" s="6" t="str">
        <f>INDEX(J161:J170,MATCH(L154,L161:L170,0))</f>
        <v>A</v>
      </c>
      <c r="K171" s="89"/>
      <c r="L171" s="26"/>
      <c r="M171" s="26"/>
      <c r="N171" s="94"/>
      <c r="O171" s="34" t="s">
        <v>58</v>
      </c>
      <c r="P171" s="39" t="str">
        <f>IF(IFERROR(VLOOKUP(P156,'Tabela de Apoio'!$D:$E,2,FALSE),1)=1,"",P172)</f>
        <v/>
      </c>
      <c r="Q171" s="39" t="str">
        <f>IF(IFERROR(VLOOKUP(Q156,'Tabela de Apoio'!$D:$E,2,FALSE),1)=1,"",Q172)</f>
        <v/>
      </c>
      <c r="R171" s="39" t="str">
        <f>IF(IFERROR(VLOOKUP(R156,'Tabela de Apoio'!$D:$E,2,FALSE),1)=1,"",R172)</f>
        <v/>
      </c>
      <c r="S171" s="39" t="str">
        <f>IF(IFERROR(VLOOKUP(S156,'Tabela de Apoio'!$D:$E,2,FALSE),1)=1,"",S172)</f>
        <v/>
      </c>
      <c r="T171" s="39" t="str">
        <f>IF(IFERROR(VLOOKUP(T156,'Tabela de Apoio'!$D:$E,2,FALSE),1)=1,"",T172)</f>
        <v/>
      </c>
      <c r="U171" s="39" t="str">
        <f>IF(IFERROR(VLOOKUP(U156,'Tabela de Apoio'!$D:$E,2,FALSE),1)=1,"",U172)</f>
        <v/>
      </c>
      <c r="V171" s="39" t="str">
        <f>IF(IFERROR(VLOOKUP(V156,'Tabela de Apoio'!$D:$E,2,FALSE),1)=1,"",V172)</f>
        <v/>
      </c>
      <c r="W171" s="39" t="str">
        <f>IF(IFERROR(VLOOKUP(W156,'Tabela de Apoio'!$D:$E,2,FALSE),1)=1,"",W172)</f>
        <v/>
      </c>
      <c r="X171" s="39" t="str">
        <f>IF(IFERROR(VLOOKUP(X156,'Tabela de Apoio'!$D:$E,2,FALSE),1)=1,"",X172)</f>
        <v/>
      </c>
      <c r="Y171" s="39" t="str">
        <f>IF(IFERROR(VLOOKUP(Y156,'Tabela de Apoio'!$D:$E,2,FALSE),1)=1,"",Y172)</f>
        <v/>
      </c>
      <c r="Z171" s="39" t="str">
        <f>IF(IFERROR(VLOOKUP(Z156,'Tabela de Apoio'!$D:$E,2,FALSE),1)=1,"",Z172)</f>
        <v/>
      </c>
      <c r="AA171" s="39" t="str">
        <f>IF(IFERROR(VLOOKUP(AA156,'Tabela de Apoio'!$D:$E,2,FALSE),1)=1,"",AA172)</f>
        <v/>
      </c>
      <c r="AB171" s="39" t="str">
        <f>IF(IFERROR(VLOOKUP(AB156,'Tabela de Apoio'!$D:$E,2,FALSE),1)=1,"",AB172)</f>
        <v/>
      </c>
      <c r="AC171" s="39" t="str">
        <f>IF(IFERROR(VLOOKUP(AC156,'Tabela de Apoio'!$D:$E,2,FALSE),1)=1,"",AC172)</f>
        <v/>
      </c>
      <c r="AD171" s="39" t="str">
        <f>IF(IFERROR(VLOOKUP(AD156,'Tabela de Apoio'!$D:$E,2,FALSE),1)=1,"",AD172)</f>
        <v/>
      </c>
      <c r="AE171" s="39" t="str">
        <f>IF(IFERROR(VLOOKUP(AE156,'Tabela de Apoio'!$D:$E,2,FALSE),1)=1,"",AE172)</f>
        <v/>
      </c>
      <c r="AF171" s="39" t="str">
        <f>IF(IFERROR(VLOOKUP(AF156,'Tabela de Apoio'!$D:$E,2,FALSE),1)=1,"",AF172)</f>
        <v/>
      </c>
      <c r="AG171" s="39" t="str">
        <f>IF(IFERROR(VLOOKUP(AG156,'Tabela de Apoio'!$D:$E,2,FALSE),1)=1,"",AG172)</f>
        <v/>
      </c>
      <c r="AH171" s="39" t="str">
        <f>IF(IFERROR(VLOOKUP(AH156,'Tabela de Apoio'!$D:$E,2,FALSE),1)=1,"",AH172)</f>
        <v/>
      </c>
      <c r="AI171" s="39" t="str">
        <f>IF(IFERROR(VLOOKUP(AI156,'Tabela de Apoio'!$D:$E,2,FALSE),1)=1,"",AI172)</f>
        <v/>
      </c>
    </row>
    <row r="172" spans="1:35" x14ac:dyDescent="0.25">
      <c r="B172" s="84" t="e">
        <f t="shared" si="75"/>
        <v>#VALUE!</v>
      </c>
      <c r="C172" s="84" t="e">
        <f t="shared" si="74"/>
        <v>#VALUE!</v>
      </c>
      <c r="D172" s="84">
        <f t="shared" si="74"/>
        <v>1</v>
      </c>
      <c r="E172" s="158"/>
      <c r="F172" s="97"/>
      <c r="G172" s="118"/>
      <c r="H172" s="159"/>
      <c r="I172" s="159"/>
      <c r="J172" s="160"/>
      <c r="K172" s="90" t="e">
        <f>_xlfn.STDEV.S($P172:$AI172)/AVERAGE($P172:$AI172)</f>
        <v>#DIV/0!</v>
      </c>
      <c r="L172" s="122" t="s">
        <v>77</v>
      </c>
      <c r="M172" s="22" t="str">
        <f>IFERROR(ROUND(M154*M156,2),"")</f>
        <v/>
      </c>
      <c r="N172" s="94" t="str">
        <f>IF("C"=J171,1,"")</f>
        <v/>
      </c>
      <c r="O172" s="34" t="s">
        <v>56</v>
      </c>
      <c r="P172" s="39" t="str">
        <f t="shared" ref="P172:AI172" si="81">IFERROR(IF(P170="","",IF((_xlfn.STDEV.S($P169:$AI170)/AVERAGE($P169:$AI170))&lt;25%,P170,IF(OR(P170&gt;(AVERAGE($P169:$AI170)+_xlfn.STDEV.S($P169:$AI170)),P170&lt;(AVERAGE($P169:$AI170)-_xlfn.STDEV.S($P169:$AI170))),"DESCARTADO",P170))),)</f>
        <v/>
      </c>
      <c r="Q172" s="39" t="str">
        <f t="shared" si="81"/>
        <v/>
      </c>
      <c r="R172" s="39" t="str">
        <f t="shared" si="81"/>
        <v/>
      </c>
      <c r="S172" s="39" t="str">
        <f t="shared" si="81"/>
        <v/>
      </c>
      <c r="T172" s="39" t="str">
        <f t="shared" si="81"/>
        <v/>
      </c>
      <c r="U172" s="39" t="str">
        <f t="shared" si="81"/>
        <v/>
      </c>
      <c r="V172" s="39" t="str">
        <f t="shared" si="81"/>
        <v/>
      </c>
      <c r="W172" s="39" t="str">
        <f t="shared" si="81"/>
        <v/>
      </c>
      <c r="X172" s="39" t="str">
        <f t="shared" si="81"/>
        <v/>
      </c>
      <c r="Y172" s="39" t="str">
        <f t="shared" si="81"/>
        <v/>
      </c>
      <c r="Z172" s="39" t="str">
        <f t="shared" si="81"/>
        <v/>
      </c>
      <c r="AA172" s="39" t="str">
        <f t="shared" si="81"/>
        <v/>
      </c>
      <c r="AB172" s="39" t="str">
        <f t="shared" si="81"/>
        <v/>
      </c>
      <c r="AC172" s="39" t="str">
        <f t="shared" si="81"/>
        <v/>
      </c>
      <c r="AD172" s="39" t="str">
        <f t="shared" si="81"/>
        <v/>
      </c>
      <c r="AE172" s="39" t="str">
        <f t="shared" si="81"/>
        <v/>
      </c>
      <c r="AF172" s="39" t="str">
        <f t="shared" si="81"/>
        <v/>
      </c>
      <c r="AG172" s="39" t="str">
        <f t="shared" si="81"/>
        <v/>
      </c>
      <c r="AH172" s="39" t="str">
        <f t="shared" si="81"/>
        <v/>
      </c>
      <c r="AI172" s="39" t="str">
        <f t="shared" si="81"/>
        <v/>
      </c>
    </row>
    <row r="174" spans="1:35" s="18" customFormat="1" x14ac:dyDescent="0.25">
      <c r="A174" s="89"/>
      <c r="B174" s="83" t="e">
        <f>LARGE(IFERROR(IF(B172+1&gt;$H$8,"",B172+1),""),1)</f>
        <v>#VALUE!</v>
      </c>
      <c r="C174" s="83" t="e">
        <f>E179</f>
        <v>#VALUE!</v>
      </c>
      <c r="D174" s="83">
        <f>E175</f>
        <v>1</v>
      </c>
      <c r="E174" s="57" t="s">
        <v>9</v>
      </c>
      <c r="F174" s="96"/>
      <c r="G174" s="57" t="s">
        <v>19</v>
      </c>
      <c r="H174" s="5" t="e">
        <f>INDEX('BASE FORMAÇÃO'!B:B,B174+1)</f>
        <v>#VALUE!</v>
      </c>
      <c r="I174" s="19" t="s">
        <v>20</v>
      </c>
      <c r="J174" s="5" t="e">
        <f>INDEX('BASE FORMAÇÃO'!K:K,B174+1)</f>
        <v>#VALUE!</v>
      </c>
      <c r="K174" s="88"/>
      <c r="L174" s="173" t="s">
        <v>75</v>
      </c>
      <c r="M174" s="167" t="str">
        <f>IF(OR(ISBLANK($O$7),ISBLANK($H$8),ISBLANK($O$6),ISBLANK($O$5),ISBLANK($H$5)),"",IFERROR(IF(VLOOKUP(L174,L181:M190,2,FALSE)&lt;1,ROUND(VLOOKUP(L174,L181:M190,2,FALSE),4),ROUND(VLOOKUP(L174,L181:M190,2,FALSE),2)),""))</f>
        <v/>
      </c>
      <c r="N174" s="92"/>
      <c r="O174" s="34" t="s">
        <v>22</v>
      </c>
      <c r="P174" s="53"/>
      <c r="Q174" s="53"/>
      <c r="R174" s="53"/>
      <c r="S174" s="53"/>
      <c r="T174" s="53"/>
      <c r="U174" s="53"/>
      <c r="V174" s="53"/>
      <c r="W174" s="53"/>
      <c r="X174" s="53"/>
      <c r="Y174" s="53"/>
      <c r="Z174" s="53"/>
      <c r="AA174" s="53"/>
      <c r="AB174" s="53"/>
      <c r="AC174" s="53"/>
      <c r="AD174" s="53"/>
      <c r="AE174" s="53"/>
      <c r="AF174" s="53"/>
      <c r="AG174" s="53"/>
      <c r="AH174" s="53"/>
      <c r="AI174" s="53"/>
    </row>
    <row r="175" spans="1:35" s="18" customFormat="1" x14ac:dyDescent="0.25">
      <c r="A175" s="89"/>
      <c r="B175" s="84" t="e">
        <f t="shared" ref="B175:D177" si="82">B174</f>
        <v>#VALUE!</v>
      </c>
      <c r="C175" s="84" t="e">
        <f t="shared" si="82"/>
        <v>#VALUE!</v>
      </c>
      <c r="D175" s="84">
        <f t="shared" si="82"/>
        <v>1</v>
      </c>
      <c r="E175" s="150">
        <f>IFERROR(IF(E179=INDEX(E:E,ROW()-16),INDEX(E:E,ROW()-20)+1,1),1)</f>
        <v>1</v>
      </c>
      <c r="F175" s="116"/>
      <c r="G175" s="155" t="s">
        <v>1</v>
      </c>
      <c r="H175" s="161" t="e">
        <f>INDEX('BASE FORMAÇÃO'!C:C,B174+1)</f>
        <v>#VALUE!</v>
      </c>
      <c r="I175" s="161"/>
      <c r="J175" s="162"/>
      <c r="K175" s="89"/>
      <c r="L175" s="174"/>
      <c r="M175" s="168"/>
      <c r="N175" s="93"/>
      <c r="O175" s="34" t="s">
        <v>17</v>
      </c>
      <c r="P175" s="54"/>
      <c r="Q175" s="54"/>
      <c r="R175" s="54"/>
      <c r="S175" s="54"/>
      <c r="T175" s="54"/>
      <c r="U175" s="54"/>
      <c r="V175" s="54"/>
      <c r="W175" s="54"/>
      <c r="X175" s="54"/>
      <c r="Y175" s="54"/>
      <c r="Z175" s="54"/>
      <c r="AA175" s="54"/>
      <c r="AB175" s="54"/>
      <c r="AC175" s="54"/>
      <c r="AD175" s="54"/>
      <c r="AE175" s="54"/>
      <c r="AF175" s="54"/>
      <c r="AG175" s="54"/>
      <c r="AH175" s="54"/>
      <c r="AI175" s="54"/>
    </row>
    <row r="176" spans="1:35" s="21" customFormat="1" x14ac:dyDescent="0.25">
      <c r="A176" s="98"/>
      <c r="B176" s="84" t="e">
        <f t="shared" si="82"/>
        <v>#VALUE!</v>
      </c>
      <c r="C176" s="84" t="e">
        <f t="shared" si="82"/>
        <v>#VALUE!</v>
      </c>
      <c r="D176" s="84">
        <f t="shared" si="82"/>
        <v>1</v>
      </c>
      <c r="E176" s="151"/>
      <c r="F176" s="117"/>
      <c r="G176" s="156"/>
      <c r="H176" s="163"/>
      <c r="I176" s="163"/>
      <c r="J176" s="164"/>
      <c r="K176" s="85"/>
      <c r="L176" s="169" t="s">
        <v>78</v>
      </c>
      <c r="M176" s="171" t="e">
        <f>INDEX('BASE FORMAÇÃO'!H:H,B178+1)</f>
        <v>#VALUE!</v>
      </c>
      <c r="N176" s="94"/>
      <c r="O176" s="34" t="s">
        <v>12</v>
      </c>
      <c r="P176" s="55"/>
      <c r="Q176" s="55"/>
      <c r="R176" s="55"/>
      <c r="S176" s="55"/>
      <c r="T176" s="55"/>
      <c r="U176" s="55"/>
      <c r="V176" s="55"/>
      <c r="W176" s="55"/>
      <c r="X176" s="55"/>
      <c r="Y176" s="55"/>
      <c r="Z176" s="55"/>
      <c r="AA176" s="55"/>
      <c r="AB176" s="55"/>
      <c r="AC176" s="55"/>
      <c r="AD176" s="55"/>
      <c r="AE176" s="55"/>
      <c r="AF176" s="55"/>
      <c r="AG176" s="55"/>
      <c r="AH176" s="55"/>
      <c r="AI176" s="55"/>
    </row>
    <row r="177" spans="1:35" s="21" customFormat="1" x14ac:dyDescent="0.25">
      <c r="A177" s="98"/>
      <c r="B177" s="84" t="e">
        <f t="shared" si="82"/>
        <v>#VALUE!</v>
      </c>
      <c r="C177" s="84" t="e">
        <f t="shared" si="82"/>
        <v>#VALUE!</v>
      </c>
      <c r="D177" s="84">
        <f t="shared" si="82"/>
        <v>1</v>
      </c>
      <c r="E177" s="152"/>
      <c r="F177" s="117"/>
      <c r="G177" s="157"/>
      <c r="H177" s="165"/>
      <c r="I177" s="165"/>
      <c r="J177" s="166"/>
      <c r="K177" s="85"/>
      <c r="L177" s="170"/>
      <c r="M177" s="172"/>
      <c r="N177" s="94"/>
      <c r="O177" s="34" t="s">
        <v>549</v>
      </c>
      <c r="P177" s="55"/>
      <c r="Q177" s="55"/>
      <c r="R177" s="55"/>
      <c r="S177" s="55"/>
      <c r="T177" s="55"/>
      <c r="U177" s="55"/>
      <c r="V177" s="55"/>
      <c r="W177" s="55"/>
      <c r="X177" s="55"/>
      <c r="Y177" s="55"/>
      <c r="Z177" s="55"/>
      <c r="AA177" s="55"/>
      <c r="AB177" s="55"/>
      <c r="AC177" s="55"/>
      <c r="AD177" s="55"/>
      <c r="AE177" s="55"/>
      <c r="AF177" s="55"/>
      <c r="AG177" s="55"/>
      <c r="AH177" s="55"/>
      <c r="AI177" s="55"/>
    </row>
    <row r="178" spans="1:35" x14ac:dyDescent="0.25">
      <c r="B178" s="84" t="e">
        <f>B176</f>
        <v>#VALUE!</v>
      </c>
      <c r="C178" s="84" t="e">
        <f>C176</f>
        <v>#VALUE!</v>
      </c>
      <c r="D178" s="84">
        <f>D176</f>
        <v>1</v>
      </c>
      <c r="E178" s="57" t="s">
        <v>401</v>
      </c>
      <c r="F178" s="117"/>
      <c r="G178" s="24"/>
      <c r="H178" s="153"/>
      <c r="I178" s="154"/>
      <c r="J178" s="154"/>
      <c r="K178" s="90" t="e">
        <f>_xlfn.STDEV.S($P178:$AI178)/AVERAGE($P178:$AI178)</f>
        <v>#DIV/0!</v>
      </c>
      <c r="L178" s="122" t="s">
        <v>2</v>
      </c>
      <c r="M178" s="5" t="e">
        <f>INDEX('BASE FORMAÇÃO'!D:D,B178+1)</f>
        <v>#VALUE!</v>
      </c>
      <c r="N178" s="94">
        <f>IF("A"=J191,1,"")</f>
        <v>1</v>
      </c>
      <c r="O178" s="34" t="s">
        <v>23</v>
      </c>
      <c r="P178" s="36" t="str">
        <f t="array" ref="P178">IF(P174="","",IF(OR(P175="",AND(YEAR(P175)=YEAR($O$7),MONTH(MAX('Tabela de Apoio'!$A:$A))&lt;=MONTH(P175))),P174,(INDEX('Tabela de Apoio'!$B:$B,MATCH('FORMAÇÃO DE PREÇO'!$O$7,'Tabela de Apoio'!$A:$A,1))/INDEX('Tabela de Apoio'!$B:$B,MATCH('FORMAÇÃO DE PREÇO'!P175,'Tabela de Apoio'!$A:$A,1)-1))*P174))</f>
        <v/>
      </c>
      <c r="Q178" s="36" t="str">
        <f t="array" ref="Q178">IF(Q174="","",IF(OR(Q175="",AND(YEAR(Q175)=YEAR($O$7),MONTH(MAX('Tabela de Apoio'!$A:$A))&lt;=MONTH(Q175))),Q174,(INDEX('Tabela de Apoio'!$B:$B,MATCH('FORMAÇÃO DE PREÇO'!$O$7,'Tabela de Apoio'!$A:$A,1))/INDEX('Tabela de Apoio'!$B:$B,MATCH('FORMAÇÃO DE PREÇO'!Q175,'Tabela de Apoio'!$A:$A,1)-1))*Q174))</f>
        <v/>
      </c>
      <c r="R178" s="36" t="str">
        <f t="array" ref="R178">IF(R174="","",IF(OR(R175="",AND(YEAR(R175)=YEAR($O$7),MONTH(MAX('Tabela de Apoio'!$A:$A))&lt;=MONTH(R175))),R174,(INDEX('Tabela de Apoio'!$B:$B,MATCH('FORMAÇÃO DE PREÇO'!$O$7,'Tabela de Apoio'!$A:$A,1))/INDEX('Tabela de Apoio'!$B:$B,MATCH('FORMAÇÃO DE PREÇO'!R175,'Tabela de Apoio'!$A:$A,1)-1))*R174))</f>
        <v/>
      </c>
      <c r="S178" s="36" t="str">
        <f t="array" ref="S178">IF(S174="","",IF(OR(S175="",AND(YEAR(S175)=YEAR($O$7),MONTH(MAX('Tabela de Apoio'!$A:$A))&lt;=MONTH(S175))),S174,(INDEX('Tabela de Apoio'!$B:$B,MATCH('FORMAÇÃO DE PREÇO'!$O$7,'Tabela de Apoio'!$A:$A,1))/INDEX('Tabela de Apoio'!$B:$B,MATCH('FORMAÇÃO DE PREÇO'!S175,'Tabela de Apoio'!$A:$A,1)-1))*S174))</f>
        <v/>
      </c>
      <c r="T178" s="36" t="str">
        <f t="array" ref="T178">IF(T174="","",IF(OR(T175="",AND(YEAR(T175)=YEAR($O$7),MONTH(MAX('Tabela de Apoio'!$A:$A))&lt;=MONTH(T175))),T174,(INDEX('Tabela de Apoio'!$B:$B,MATCH('FORMAÇÃO DE PREÇO'!$O$7,'Tabela de Apoio'!$A:$A,1))/INDEX('Tabela de Apoio'!$B:$B,MATCH('FORMAÇÃO DE PREÇO'!T175,'Tabela de Apoio'!$A:$A,1)-1))*T174))</f>
        <v/>
      </c>
      <c r="U178" s="36" t="str">
        <f t="array" ref="U178">IF(U174="","",IF(OR(U175="",AND(YEAR(U175)=YEAR($O$7),MONTH(MAX('Tabela de Apoio'!$A:$A))&lt;=MONTH(U175))),U174,(INDEX('Tabela de Apoio'!$B:$B,MATCH('FORMAÇÃO DE PREÇO'!$O$7,'Tabela de Apoio'!$A:$A,1))/INDEX('Tabela de Apoio'!$B:$B,MATCH('FORMAÇÃO DE PREÇO'!U175,'Tabela de Apoio'!$A:$A,1)-1))*U174))</f>
        <v/>
      </c>
      <c r="V178" s="36" t="str">
        <f t="array" ref="V178">IF(V174="","",IF(OR(V175="",AND(YEAR(V175)=YEAR($O$7),MONTH(MAX('Tabela de Apoio'!$A:$A))&lt;=MONTH(V175))),V174,(INDEX('Tabela de Apoio'!$B:$B,MATCH('FORMAÇÃO DE PREÇO'!$O$7,'Tabela de Apoio'!$A:$A,1))/INDEX('Tabela de Apoio'!$B:$B,MATCH('FORMAÇÃO DE PREÇO'!V175,'Tabela de Apoio'!$A:$A,1)-1))*V174))</f>
        <v/>
      </c>
      <c r="W178" s="36" t="str">
        <f t="array" ref="W178">IF(W174="","",IF(OR(W175="",AND(YEAR(W175)=YEAR($O$7),MONTH(MAX('Tabela de Apoio'!$A:$A))&lt;=MONTH(W175))),W174,(INDEX('Tabela de Apoio'!$B:$B,MATCH('FORMAÇÃO DE PREÇO'!$O$7,'Tabela de Apoio'!$A:$A,1))/INDEX('Tabela de Apoio'!$B:$B,MATCH('FORMAÇÃO DE PREÇO'!W175,'Tabela de Apoio'!$A:$A,1)-1))*W174))</f>
        <v/>
      </c>
      <c r="X178" s="36" t="str">
        <f t="array" ref="X178">IF(X174="","",IF(OR(X175="",AND(YEAR(X175)=YEAR($O$7),MONTH(MAX('Tabela de Apoio'!$A:$A))&lt;=MONTH(X175))),X174,(INDEX('Tabela de Apoio'!$B:$B,MATCH('FORMAÇÃO DE PREÇO'!$O$7,'Tabela de Apoio'!$A:$A,1))/INDEX('Tabela de Apoio'!$B:$B,MATCH('FORMAÇÃO DE PREÇO'!X175,'Tabela de Apoio'!$A:$A,1)-1))*X174))</f>
        <v/>
      </c>
      <c r="Y178" s="36" t="str">
        <f t="array" ref="Y178">IF(Y174="","",IF(OR(Y175="",AND(YEAR(Y175)=YEAR($O$7),MONTH(MAX('Tabela de Apoio'!$A:$A))&lt;=MONTH(Y175))),Y174,(INDEX('Tabela de Apoio'!$B:$B,MATCH('FORMAÇÃO DE PREÇO'!$O$7,'Tabela de Apoio'!$A:$A,1))/INDEX('Tabela de Apoio'!$B:$B,MATCH('FORMAÇÃO DE PREÇO'!Y175,'Tabela de Apoio'!$A:$A,1)-1))*Y174))</f>
        <v/>
      </c>
      <c r="Z178" s="36" t="str">
        <f t="array" ref="Z178">IF(Z174="","",IF(OR(Z175="",AND(YEAR(Z175)=YEAR($O$7),MONTH(MAX('Tabela de Apoio'!$A:$A))&lt;=MONTH(Z175))),Z174,(INDEX('Tabela de Apoio'!$B:$B,MATCH('FORMAÇÃO DE PREÇO'!$O$7,'Tabela de Apoio'!$A:$A,1))/INDEX('Tabela de Apoio'!$B:$B,MATCH('FORMAÇÃO DE PREÇO'!Z175,'Tabela de Apoio'!$A:$A,1)-1))*Z174))</f>
        <v/>
      </c>
      <c r="AA178" s="36" t="str">
        <f t="array" ref="AA178">IF(AA174="","",IF(OR(AA175="",AND(YEAR(AA175)=YEAR($O$7),MONTH(MAX('Tabela de Apoio'!$A:$A))&lt;=MONTH(AA175))),AA174,(INDEX('Tabela de Apoio'!$B:$B,MATCH('FORMAÇÃO DE PREÇO'!$O$7,'Tabela de Apoio'!$A:$A,1))/INDEX('Tabela de Apoio'!$B:$B,MATCH('FORMAÇÃO DE PREÇO'!AA175,'Tabela de Apoio'!$A:$A,1)-1))*AA174))</f>
        <v/>
      </c>
      <c r="AB178" s="36" t="str">
        <f t="array" ref="AB178">IF(AB174="","",IF(OR(AB175="",AND(YEAR(AB175)=YEAR($O$7),MONTH(MAX('Tabela de Apoio'!$A:$A))&lt;=MONTH(AB175))),AB174,(INDEX('Tabela de Apoio'!$B:$B,MATCH('FORMAÇÃO DE PREÇO'!$O$7,'Tabela de Apoio'!$A:$A,1))/INDEX('Tabela de Apoio'!$B:$B,MATCH('FORMAÇÃO DE PREÇO'!AB175,'Tabela de Apoio'!$A:$A,1)-1))*AB174))</f>
        <v/>
      </c>
      <c r="AC178" s="36" t="str">
        <f t="array" ref="AC178">IF(AC174="","",IF(OR(AC175="",AND(YEAR(AC175)=YEAR($O$7),MONTH(MAX('Tabela de Apoio'!$A:$A))&lt;=MONTH(AC175))),AC174,(INDEX('Tabela de Apoio'!$B:$B,MATCH('FORMAÇÃO DE PREÇO'!$O$7,'Tabela de Apoio'!$A:$A,1))/INDEX('Tabela de Apoio'!$B:$B,MATCH('FORMAÇÃO DE PREÇO'!AC175,'Tabela de Apoio'!$A:$A,1)-1))*AC174))</f>
        <v/>
      </c>
      <c r="AD178" s="36" t="str">
        <f t="array" ref="AD178">IF(AD174="","",IF(OR(AD175="",AND(YEAR(AD175)=YEAR($O$7),MONTH(MAX('Tabela de Apoio'!$A:$A))&lt;=MONTH(AD175))),AD174,(INDEX('Tabela de Apoio'!$B:$B,MATCH('FORMAÇÃO DE PREÇO'!$O$7,'Tabela de Apoio'!$A:$A,1))/INDEX('Tabela de Apoio'!$B:$B,MATCH('FORMAÇÃO DE PREÇO'!AD175,'Tabela de Apoio'!$A:$A,1)-1))*AD174))</f>
        <v/>
      </c>
      <c r="AE178" s="36" t="str">
        <f t="array" ref="AE178">IF(AE174="","",IF(OR(AE175="",AND(YEAR(AE175)=YEAR($O$7),MONTH(MAX('Tabela de Apoio'!$A:$A))&lt;=MONTH(AE175))),AE174,(INDEX('Tabela de Apoio'!$B:$B,MATCH('FORMAÇÃO DE PREÇO'!$O$7,'Tabela de Apoio'!$A:$A,1))/INDEX('Tabela de Apoio'!$B:$B,MATCH('FORMAÇÃO DE PREÇO'!AE175,'Tabela de Apoio'!$A:$A,1)-1))*AE174))</f>
        <v/>
      </c>
      <c r="AF178" s="36" t="str">
        <f t="array" ref="AF178">IF(AF174="","",IF(OR(AF175="",AND(YEAR(AF175)=YEAR($O$7),MONTH(MAX('Tabela de Apoio'!$A:$A))&lt;=MONTH(AF175))),AF174,(INDEX('Tabela de Apoio'!$B:$B,MATCH('FORMAÇÃO DE PREÇO'!$O$7,'Tabela de Apoio'!$A:$A,1))/INDEX('Tabela de Apoio'!$B:$B,MATCH('FORMAÇÃO DE PREÇO'!AF175,'Tabela de Apoio'!$A:$A,1)-1))*AF174))</f>
        <v/>
      </c>
      <c r="AG178" s="36" t="str">
        <f t="array" ref="AG178">IF(AG174="","",IF(OR(AG175="",AND(YEAR(AG175)=YEAR($O$7),MONTH(MAX('Tabela de Apoio'!$A:$A))&lt;=MONTH(AG175))),AG174,(INDEX('Tabela de Apoio'!$B:$B,MATCH('FORMAÇÃO DE PREÇO'!$O$7,'Tabela de Apoio'!$A:$A,1))/INDEX('Tabela de Apoio'!$B:$B,MATCH('FORMAÇÃO DE PREÇO'!AG175,'Tabela de Apoio'!$A:$A,1)-1))*AG174))</f>
        <v/>
      </c>
      <c r="AH178" s="36" t="str">
        <f t="array" ref="AH178">IF(AH174="","",IF(OR(AH175="",AND(YEAR(AH175)=YEAR($O$7),MONTH(MAX('Tabela de Apoio'!$A:$A))&lt;=MONTH(AH175))),AH174,(INDEX('Tabela de Apoio'!$B:$B,MATCH('FORMAÇÃO DE PREÇO'!$O$7,'Tabela de Apoio'!$A:$A,1))/INDEX('Tabela de Apoio'!$B:$B,MATCH('FORMAÇÃO DE PREÇO'!AH175,'Tabela de Apoio'!$A:$A,1)-1))*AH174))</f>
        <v/>
      </c>
      <c r="AI178" s="36" t="str">
        <f t="array" ref="AI178">IF(AI174="","",IF(OR(AI175="",AND(YEAR(AI175)=YEAR($O$7),MONTH(MAX('Tabela de Apoio'!$A:$A))&lt;=MONTH(AI175))),AI174,(INDEX('Tabela de Apoio'!$B:$B,MATCH('FORMAÇÃO DE PREÇO'!$O$7,'Tabela de Apoio'!$A:$A,1))/INDEX('Tabela de Apoio'!$B:$B,MATCH('FORMAÇÃO DE PREÇO'!AI175,'Tabela de Apoio'!$A:$A,1)-1))*AI174))</f>
        <v/>
      </c>
    </row>
    <row r="179" spans="1:35" x14ac:dyDescent="0.25">
      <c r="B179" s="84" t="e">
        <f>B178</f>
        <v>#VALUE!</v>
      </c>
      <c r="C179" s="84" t="e">
        <f>C178</f>
        <v>#VALUE!</v>
      </c>
      <c r="D179" s="84">
        <f>D178</f>
        <v>1</v>
      </c>
      <c r="E179" s="158" t="e">
        <f>MAX(INDEX('BASE FORMAÇÃO'!A:A,B174+1),1)</f>
        <v>#VALUE!</v>
      </c>
      <c r="F179" s="117"/>
      <c r="G179" s="118" t="s">
        <v>363</v>
      </c>
      <c r="H179" s="159"/>
      <c r="I179" s="159"/>
      <c r="J179" s="160"/>
      <c r="K179" s="85" t="e">
        <f>_xlfn.STDEV.S($P179:$AI179)/AVERAGE($P179:$AI179)</f>
        <v>#DIV/0!</v>
      </c>
      <c r="L179" s="37" t="s">
        <v>362</v>
      </c>
      <c r="M179" s="38" t="str">
        <f>IFERROR(INDEX(K178:K192,MATCH(1,N178:N192)),"")</f>
        <v/>
      </c>
      <c r="N179" s="94" t="str">
        <f>IF("B"=J191,1,"")</f>
        <v/>
      </c>
      <c r="O179" s="34" t="s">
        <v>55</v>
      </c>
      <c r="P179" s="36" t="str">
        <f t="shared" ref="P179:AE179" si="83">IFERROR(IF(P178="","",IF(OR(P178&gt;(_xlfn.QUARTILE.EXC($P178:$AI178,3)+(_xlfn.QUARTILE.EXC($P178:$AI178,3)-_xlfn.QUARTILE.EXC($P178:$AI178,1))),P178&lt;(_xlfn.QUARTILE.EXC($P178:$AI178,1)-(_xlfn.QUARTILE.EXC($P178:$AI178,3)-_xlfn.QUARTILE.EXC($P178:$AI178,1)))),"DESCARTADO",P178)),"")</f>
        <v/>
      </c>
      <c r="Q179" s="36" t="str">
        <f t="shared" si="83"/>
        <v/>
      </c>
      <c r="R179" s="36" t="str">
        <f t="shared" si="83"/>
        <v/>
      </c>
      <c r="S179" s="36" t="str">
        <f t="shared" si="83"/>
        <v/>
      </c>
      <c r="T179" s="36" t="str">
        <f t="shared" si="83"/>
        <v/>
      </c>
      <c r="U179" s="36" t="str">
        <f t="shared" si="83"/>
        <v/>
      </c>
      <c r="V179" s="36" t="str">
        <f t="shared" si="83"/>
        <v/>
      </c>
      <c r="W179" s="36" t="str">
        <f t="shared" si="83"/>
        <v/>
      </c>
      <c r="X179" s="36" t="str">
        <f t="shared" si="83"/>
        <v/>
      </c>
      <c r="Y179" s="36" t="str">
        <f t="shared" si="83"/>
        <v/>
      </c>
      <c r="Z179" s="36" t="str">
        <f t="shared" si="83"/>
        <v/>
      </c>
      <c r="AA179" s="36" t="str">
        <f t="shared" si="83"/>
        <v/>
      </c>
      <c r="AB179" s="36" t="str">
        <f t="shared" si="83"/>
        <v/>
      </c>
      <c r="AC179" s="36" t="str">
        <f t="shared" si="83"/>
        <v/>
      </c>
      <c r="AD179" s="36" t="str">
        <f t="shared" si="83"/>
        <v/>
      </c>
      <c r="AE179" s="36" t="str">
        <f t="shared" si="83"/>
        <v/>
      </c>
      <c r="AF179" s="36" t="str">
        <f>IFERROR(IF(AF178="","",IF(OR(AF178&gt;(_xlfn.QUARTILE.EXC($P178:$AI178,3)+(_xlfn.QUARTILE.EXC($P178:$AI178,3)-_xlfn.QUARTILE.EXC($P178:$AI178,1))),AF178&lt;(_xlfn.QUARTILE.EXC($P178:$AI178,1)-(_xlfn.QUARTILE.EXC($P178:$AI178,3)-_xlfn.QUARTILE.EXC($P178:$AI178,1)))),"DESCARTADO",AF178)),"")</f>
        <v/>
      </c>
      <c r="AG179" s="36" t="str">
        <f>IFERROR(IF(AG178="","",IF(OR(AG178&gt;(_xlfn.QUARTILE.EXC($P178:$AI178,3)+(_xlfn.QUARTILE.EXC($P178:$AI178,3)-_xlfn.QUARTILE.EXC($P178:$AI178,1))),AG178&lt;(_xlfn.QUARTILE.EXC($P178:$AI178,1)-(_xlfn.QUARTILE.EXC($P178:$AI178,3)-_xlfn.QUARTILE.EXC($P178:$AI178,1)))),"DESCARTADO",AG178)),"")</f>
        <v/>
      </c>
      <c r="AH179" s="36" t="str">
        <f>IFERROR(IF(AH178="","",IF(OR(AH178&gt;(_xlfn.QUARTILE.EXC($P178:$AI178,3)+(_xlfn.QUARTILE.EXC($P178:$AI178,3)-_xlfn.QUARTILE.EXC($P178:$AI178,1))),AH178&lt;(_xlfn.QUARTILE.EXC($P178:$AI178,1)-(_xlfn.QUARTILE.EXC($P178:$AI178,3)-_xlfn.QUARTILE.EXC($P178:$AI178,1)))),"DESCARTADO",AH178)),"")</f>
        <v/>
      </c>
      <c r="AI179" s="36" t="str">
        <f>IFERROR(IF(AI178="","",IF(OR(AI178&gt;(_xlfn.QUARTILE.EXC($P178:$AI178,3)+(_xlfn.QUARTILE.EXC($P178:$AI178,3)-_xlfn.QUARTILE.EXC($P178:$AI178,1))),AI178&lt;(_xlfn.QUARTILE.EXC($P178:$AI178,1)-(_xlfn.QUARTILE.EXC($P178:$AI178,3)-_xlfn.QUARTILE.EXC($P178:$AI178,1)))),"DESCARTADO",AI178)),"")</f>
        <v/>
      </c>
    </row>
    <row r="180" spans="1:35" hidden="1" x14ac:dyDescent="0.25">
      <c r="B180" s="84" t="e">
        <f t="shared" ref="B180:D192" si="84">B179</f>
        <v>#VALUE!</v>
      </c>
      <c r="C180" s="84" t="e">
        <f t="shared" si="84"/>
        <v>#VALUE!</v>
      </c>
      <c r="D180" s="84">
        <f t="shared" si="84"/>
        <v>1</v>
      </c>
      <c r="E180" s="158"/>
      <c r="F180" s="97"/>
      <c r="G180" s="119"/>
      <c r="K180" s="90"/>
      <c r="N180" s="94"/>
      <c r="O180" s="34" t="s">
        <v>57</v>
      </c>
      <c r="P180" s="39" t="str">
        <f>IF(IFERROR(VLOOKUP(P176,'Tabela de Apoio'!$D:$E,2,FALSE),1)=1,"",P179)</f>
        <v/>
      </c>
      <c r="Q180" s="39" t="str">
        <f>IF(IFERROR(VLOOKUP(Q176,'Tabela de Apoio'!$D:$E,2,FALSE),1)=1,"",Q179)</f>
        <v/>
      </c>
      <c r="R180" s="39" t="str">
        <f>IF(IFERROR(VLOOKUP(R176,'Tabela de Apoio'!$D:$E,2,FALSE),1)=1,"",R179)</f>
        <v/>
      </c>
      <c r="S180" s="39" t="str">
        <f>IF(IFERROR(VLOOKUP(S176,'Tabela de Apoio'!$D:$E,2,FALSE),1)=1,"",S179)</f>
        <v/>
      </c>
      <c r="T180" s="39" t="str">
        <f>IF(IFERROR(VLOOKUP(T176,'Tabela de Apoio'!$D:$E,2,FALSE),1)=1,"",T179)</f>
        <v/>
      </c>
      <c r="U180" s="39" t="str">
        <f>IF(IFERROR(VLOOKUP(U176,'Tabela de Apoio'!$D:$E,2,FALSE),1)=1,"",U179)</f>
        <v/>
      </c>
      <c r="V180" s="39" t="str">
        <f>IF(IFERROR(VLOOKUP(V176,'Tabela de Apoio'!$D:$E,2,FALSE),1)=1,"",V179)</f>
        <v/>
      </c>
      <c r="W180" s="39" t="str">
        <f>IF(IFERROR(VLOOKUP(W176,'Tabela de Apoio'!$D:$E,2,FALSE),1)=1,"",W179)</f>
        <v/>
      </c>
      <c r="X180" s="39" t="str">
        <f>IF(IFERROR(VLOOKUP(X176,'Tabela de Apoio'!$D:$E,2,FALSE),1)=1,"",X179)</f>
        <v/>
      </c>
      <c r="Y180" s="39" t="str">
        <f>IF(IFERROR(VLOOKUP(Y176,'Tabela de Apoio'!$D:$E,2,FALSE),1)=1,"",Y179)</f>
        <v/>
      </c>
      <c r="Z180" s="39" t="str">
        <f>IF(IFERROR(VLOOKUP(Z176,'Tabela de Apoio'!$D:$E,2,FALSE),1)=1,"",Z179)</f>
        <v/>
      </c>
      <c r="AA180" s="39" t="str">
        <f>IF(IFERROR(VLOOKUP(AA176,'Tabela de Apoio'!$D:$E,2,FALSE),1)=1,"",AA179)</f>
        <v/>
      </c>
      <c r="AB180" s="39" t="str">
        <f>IF(IFERROR(VLOOKUP(AB176,'Tabela de Apoio'!$D:$E,2,FALSE),1)=1,"",AB179)</f>
        <v/>
      </c>
      <c r="AC180" s="39" t="str">
        <f>IF(IFERROR(VLOOKUP(AC176,'Tabela de Apoio'!$D:$E,2,FALSE),1)=1,"",AC179)</f>
        <v/>
      </c>
      <c r="AD180" s="39" t="str">
        <f>IF(IFERROR(VLOOKUP(AD176,'Tabela de Apoio'!$D:$E,2,FALSE),1)=1,"",AD179)</f>
        <v/>
      </c>
      <c r="AE180" s="39" t="str">
        <f>IF(IFERROR(VLOOKUP(AE176,'Tabela de Apoio'!$D:$E,2,FALSE),1)=1,"",AE179)</f>
        <v/>
      </c>
      <c r="AF180" s="39" t="str">
        <f>IF(IFERROR(VLOOKUP(AF176,'Tabela de Apoio'!$D:$E,2,FALSE),1)=1,"",AF179)</f>
        <v/>
      </c>
      <c r="AG180" s="39" t="str">
        <f>IF(IFERROR(VLOOKUP(AG176,'Tabela de Apoio'!$D:$E,2,FALSE),1)=1,"",AG179)</f>
        <v/>
      </c>
      <c r="AH180" s="39" t="str">
        <f>IF(IFERROR(VLOOKUP(AH176,'Tabela de Apoio'!$D:$E,2,FALSE),1)=1,"",AH179)</f>
        <v/>
      </c>
      <c r="AI180" s="39" t="str">
        <f>IF(IFERROR(VLOOKUP(AI176,'Tabela de Apoio'!$D:$E,2,FALSE),1)=1,"",AI179)</f>
        <v/>
      </c>
    </row>
    <row r="181" spans="1:35" hidden="1" x14ac:dyDescent="0.25">
      <c r="B181" s="84" t="e">
        <f t="shared" ref="B181:B192" si="85">B180</f>
        <v>#VALUE!</v>
      </c>
      <c r="C181" s="84" t="e">
        <f t="shared" si="84"/>
        <v>#VALUE!</v>
      </c>
      <c r="D181" s="84">
        <f t="shared" si="84"/>
        <v>1</v>
      </c>
      <c r="E181" s="158"/>
      <c r="F181" s="97"/>
      <c r="G181" s="120"/>
      <c r="H181" s="18"/>
      <c r="I181" s="18"/>
      <c r="J181" s="6" t="str">
        <f>IFERROR(IF(M184="",IF(_xlfn.STDEV.S($P179:$AI180)/AVERAGE($P179:$AI180)&lt;25%,J185,J186),J184),J182)</f>
        <v>A</v>
      </c>
      <c r="K181" s="89"/>
      <c r="L181" s="40" t="s">
        <v>75</v>
      </c>
      <c r="M181" s="41" t="str">
        <f>IFERROR(IF(AND(P176="Fornecedor",COUNTA(P174:AI174)=COUNTIF(P176:AI176,"Fornecedor")),M189,IF(M184="",IF(_xlfn.STDEV.S($P179:$AI180)/AVERAGE($P179:$AI180)&lt;25%,M185,M186),M184)),M182)</f>
        <v/>
      </c>
      <c r="N181" s="94"/>
      <c r="O181" s="34" t="s">
        <v>377</v>
      </c>
      <c r="P181" s="39" t="str">
        <f>IF(IFERROR(VLOOKUP(P176,'Tabela de Apoio'!$D:$E,2,FALSE),1)=1,"",P182)</f>
        <v/>
      </c>
      <c r="Q181" s="39" t="str">
        <f>IF(IFERROR(VLOOKUP(Q176,'Tabela de Apoio'!$D:$E,2,FALSE),1)=1,"",Q182)</f>
        <v/>
      </c>
      <c r="R181" s="39" t="str">
        <f>IF(IFERROR(VLOOKUP(R176,'Tabela de Apoio'!$D:$E,2,FALSE),1)=1,"",R182)</f>
        <v/>
      </c>
      <c r="S181" s="39" t="str">
        <f>IF(IFERROR(VLOOKUP(S176,'Tabela de Apoio'!$D:$E,2,FALSE),1)=1,"",S182)</f>
        <v/>
      </c>
      <c r="T181" s="39" t="str">
        <f>IF(IFERROR(VLOOKUP(T176,'Tabela de Apoio'!$D:$E,2,FALSE),1)=1,"",T182)</f>
        <v/>
      </c>
      <c r="U181" s="39" t="str">
        <f>IF(IFERROR(VLOOKUP(U176,'Tabela de Apoio'!$D:$E,2,FALSE),1)=1,"",U182)</f>
        <v/>
      </c>
      <c r="V181" s="39" t="str">
        <f>IF(IFERROR(VLOOKUP(V176,'Tabela de Apoio'!$D:$E,2,FALSE),1)=1,"",V182)</f>
        <v/>
      </c>
      <c r="W181" s="39" t="str">
        <f>IF(IFERROR(VLOOKUP(W176,'Tabela de Apoio'!$D:$E,2,FALSE),1)=1,"",W182)</f>
        <v/>
      </c>
      <c r="X181" s="39" t="str">
        <f>IF(IFERROR(VLOOKUP(X176,'Tabela de Apoio'!$D:$E,2,FALSE),1)=1,"",X182)</f>
        <v/>
      </c>
      <c r="Y181" s="39" t="str">
        <f>IF(IFERROR(VLOOKUP(Y176,'Tabela de Apoio'!$D:$E,2,FALSE),1)=1,"",Y182)</f>
        <v/>
      </c>
      <c r="Z181" s="39" t="str">
        <f>IF(IFERROR(VLOOKUP(Z176,'Tabela de Apoio'!$D:$E,2,FALSE),1)=1,"",Z182)</f>
        <v/>
      </c>
      <c r="AA181" s="39" t="str">
        <f>IF(IFERROR(VLOOKUP(AA176,'Tabela de Apoio'!$D:$E,2,FALSE),1)=1,"",AA182)</f>
        <v/>
      </c>
      <c r="AB181" s="39" t="str">
        <f>IF(IFERROR(VLOOKUP(AB176,'Tabela de Apoio'!$D:$E,2,FALSE),1)=1,"",AB182)</f>
        <v/>
      </c>
      <c r="AC181" s="39" t="str">
        <f>IF(IFERROR(VLOOKUP(AC176,'Tabela de Apoio'!$D:$E,2,FALSE),1)=1,"",AC182)</f>
        <v/>
      </c>
      <c r="AD181" s="39" t="str">
        <f>IF(IFERROR(VLOOKUP(AD176,'Tabela de Apoio'!$D:$E,2,FALSE),1)=1,"",AD182)</f>
        <v/>
      </c>
      <c r="AE181" s="39" t="str">
        <f>IF(IFERROR(VLOOKUP(AE176,'Tabela de Apoio'!$D:$E,2,FALSE),1)=1,"",AE182)</f>
        <v/>
      </c>
      <c r="AF181" s="39" t="str">
        <f>IF(IFERROR(VLOOKUP(AF176,'Tabela de Apoio'!$D:$E,2,FALSE),1)=1,"",AF182)</f>
        <v/>
      </c>
      <c r="AG181" s="39" t="str">
        <f>IF(IFERROR(VLOOKUP(AG176,'Tabela de Apoio'!$D:$E,2,FALSE),1)=1,"",AG182)</f>
        <v/>
      </c>
      <c r="AH181" s="39" t="str">
        <f>IF(IFERROR(VLOOKUP(AH176,'Tabela de Apoio'!$D:$E,2,FALSE),1)=1,"",AH182)</f>
        <v/>
      </c>
      <c r="AI181" s="39" t="str">
        <f>IF(IFERROR(VLOOKUP(AI176,'Tabela de Apoio'!$D:$E,2,FALSE),1)=1,"",AI182)</f>
        <v/>
      </c>
    </row>
    <row r="182" spans="1:35" hidden="1" x14ac:dyDescent="0.25">
      <c r="B182" s="84" t="e">
        <f t="shared" si="85"/>
        <v>#VALUE!</v>
      </c>
      <c r="C182" s="84" t="e">
        <f t="shared" si="84"/>
        <v>#VALUE!</v>
      </c>
      <c r="D182" s="84">
        <f t="shared" si="84"/>
        <v>1</v>
      </c>
      <c r="E182" s="158"/>
      <c r="F182" s="97"/>
      <c r="G182" s="120"/>
      <c r="H182" s="18"/>
      <c r="I182" s="18"/>
      <c r="J182" s="56" t="s">
        <v>366</v>
      </c>
      <c r="K182" s="89"/>
      <c r="L182" s="40" t="s">
        <v>21</v>
      </c>
      <c r="M182" s="41" t="str">
        <f>IFERROR(AVERAGE($P178:$AI178),"")</f>
        <v/>
      </c>
      <c r="N182" s="94"/>
      <c r="O182" s="34" t="s">
        <v>378</v>
      </c>
      <c r="P182" s="39" t="str">
        <f t="shared" ref="P182:AI182" si="86">IF(P179="","",IF((_xlfn.STDEV.S($P179:$AI180)/AVERAGE($P179:$AI180))&lt;25%,P179,IF(OR(P179&gt;(AVERAGE($P179:$AI180)+_xlfn.STDEV.S($P179:$AI180)),P179&lt;(AVERAGE($P179:$AI180)-_xlfn.STDEV.S($P179:$AI180))),"DESCARTADO",P179)))</f>
        <v/>
      </c>
      <c r="Q182" s="39" t="str">
        <f t="shared" si="86"/>
        <v/>
      </c>
      <c r="R182" s="39" t="str">
        <f t="shared" si="86"/>
        <v/>
      </c>
      <c r="S182" s="39" t="str">
        <f t="shared" si="86"/>
        <v/>
      </c>
      <c r="T182" s="39" t="str">
        <f t="shared" si="86"/>
        <v/>
      </c>
      <c r="U182" s="39" t="str">
        <f t="shared" si="86"/>
        <v/>
      </c>
      <c r="V182" s="39" t="str">
        <f t="shared" si="86"/>
        <v/>
      </c>
      <c r="W182" s="39" t="str">
        <f t="shared" si="86"/>
        <v/>
      </c>
      <c r="X182" s="39" t="str">
        <f t="shared" si="86"/>
        <v/>
      </c>
      <c r="Y182" s="39" t="str">
        <f t="shared" si="86"/>
        <v/>
      </c>
      <c r="Z182" s="39" t="str">
        <f t="shared" si="86"/>
        <v/>
      </c>
      <c r="AA182" s="39" t="str">
        <f t="shared" si="86"/>
        <v/>
      </c>
      <c r="AB182" s="39" t="str">
        <f t="shared" si="86"/>
        <v/>
      </c>
      <c r="AC182" s="39" t="str">
        <f t="shared" si="86"/>
        <v/>
      </c>
      <c r="AD182" s="39" t="str">
        <f t="shared" si="86"/>
        <v/>
      </c>
      <c r="AE182" s="39" t="str">
        <f t="shared" si="86"/>
        <v/>
      </c>
      <c r="AF182" s="39" t="str">
        <f t="shared" si="86"/>
        <v/>
      </c>
      <c r="AG182" s="39" t="str">
        <f t="shared" si="86"/>
        <v/>
      </c>
      <c r="AH182" s="39" t="str">
        <f t="shared" si="86"/>
        <v/>
      </c>
      <c r="AI182" s="39" t="str">
        <f t="shared" si="86"/>
        <v/>
      </c>
    </row>
    <row r="183" spans="1:35" hidden="1" x14ac:dyDescent="0.25">
      <c r="B183" s="84" t="e">
        <f t="shared" si="85"/>
        <v>#VALUE!</v>
      </c>
      <c r="C183" s="84" t="e">
        <f t="shared" si="84"/>
        <v>#VALUE!</v>
      </c>
      <c r="D183" s="84">
        <f t="shared" si="84"/>
        <v>1</v>
      </c>
      <c r="E183" s="158"/>
      <c r="F183" s="97"/>
      <c r="G183" s="119"/>
      <c r="J183" s="56" t="s">
        <v>366</v>
      </c>
      <c r="L183" s="40" t="s">
        <v>335</v>
      </c>
      <c r="M183" s="41" t="str">
        <f>IFERROR(MEDIAN($P178:$AI178),"")</f>
        <v/>
      </c>
      <c r="N183" s="94"/>
      <c r="O183" s="34" t="s">
        <v>379</v>
      </c>
      <c r="P183" s="39" t="str">
        <f>IF(IFERROR(VLOOKUP(P176,'Tabela de Apoio'!$D:$E,2,FALSE),1)=1,"",P184)</f>
        <v/>
      </c>
      <c r="Q183" s="39" t="str">
        <f>IF(IFERROR(VLOOKUP(Q176,'Tabela de Apoio'!$D:$E,2,FALSE),1)=1,"",Q184)</f>
        <v/>
      </c>
      <c r="R183" s="39" t="str">
        <f>IF(IFERROR(VLOOKUP(R176,'Tabela de Apoio'!$D:$E,2,FALSE),1)=1,"",R184)</f>
        <v/>
      </c>
      <c r="S183" s="39" t="str">
        <f>IF(IFERROR(VLOOKUP(S176,'Tabela de Apoio'!$D:$E,2,FALSE),1)=1,"",S184)</f>
        <v/>
      </c>
      <c r="T183" s="39" t="str">
        <f>IF(IFERROR(VLOOKUP(T176,'Tabela de Apoio'!$D:$E,2,FALSE),1)=1,"",T184)</f>
        <v/>
      </c>
      <c r="U183" s="39" t="str">
        <f>IF(IFERROR(VLOOKUP(U176,'Tabela de Apoio'!$D:$E,2,FALSE),1)=1,"",U184)</f>
        <v/>
      </c>
      <c r="V183" s="39" t="str">
        <f>IF(IFERROR(VLOOKUP(V176,'Tabela de Apoio'!$D:$E,2,FALSE),1)=1,"",V184)</f>
        <v/>
      </c>
      <c r="W183" s="39" t="str">
        <f>IF(IFERROR(VLOOKUP(W176,'Tabela de Apoio'!$D:$E,2,FALSE),1)=1,"",W184)</f>
        <v/>
      </c>
      <c r="X183" s="39" t="str">
        <f>IF(IFERROR(VLOOKUP(X176,'Tabela de Apoio'!$D:$E,2,FALSE),1)=1,"",X184)</f>
        <v/>
      </c>
      <c r="Y183" s="39" t="str">
        <f>IF(IFERROR(VLOOKUP(Y176,'Tabela de Apoio'!$D:$E,2,FALSE),1)=1,"",Y184)</f>
        <v/>
      </c>
      <c r="Z183" s="39" t="str">
        <f>IF(IFERROR(VLOOKUP(Z176,'Tabela de Apoio'!$D:$E,2,FALSE),1)=1,"",Z184)</f>
        <v/>
      </c>
      <c r="AA183" s="39" t="str">
        <f>IF(IFERROR(VLOOKUP(AA176,'Tabela de Apoio'!$D:$E,2,FALSE),1)=1,"",AA184)</f>
        <v/>
      </c>
      <c r="AB183" s="39" t="str">
        <f>IF(IFERROR(VLOOKUP(AB176,'Tabela de Apoio'!$D:$E,2,FALSE),1)=1,"",AB184)</f>
        <v/>
      </c>
      <c r="AC183" s="39" t="str">
        <f>IF(IFERROR(VLOOKUP(AC176,'Tabela de Apoio'!$D:$E,2,FALSE),1)=1,"",AC184)</f>
        <v/>
      </c>
      <c r="AD183" s="39" t="str">
        <f>IF(IFERROR(VLOOKUP(AD176,'Tabela de Apoio'!$D:$E,2,FALSE),1)=1,"",AD184)</f>
        <v/>
      </c>
      <c r="AE183" s="39" t="str">
        <f>IF(IFERROR(VLOOKUP(AE176,'Tabela de Apoio'!$D:$E,2,FALSE),1)=1,"",AE184)</f>
        <v/>
      </c>
      <c r="AF183" s="39" t="str">
        <f>IF(IFERROR(VLOOKUP(AF176,'Tabela de Apoio'!$D:$E,2,FALSE),1)=1,"",AF184)</f>
        <v/>
      </c>
      <c r="AG183" s="39" t="str">
        <f>IF(IFERROR(VLOOKUP(AG176,'Tabela de Apoio'!$D:$E,2,FALSE),1)=1,"",AG184)</f>
        <v/>
      </c>
      <c r="AH183" s="39" t="str">
        <f>IF(IFERROR(VLOOKUP(AH176,'Tabela de Apoio'!$D:$E,2,FALSE),1)=1,"",AH184)</f>
        <v/>
      </c>
      <c r="AI183" s="39" t="str">
        <f>IF(IFERROR(VLOOKUP(AI176,'Tabela de Apoio'!$D:$E,2,FALSE),1)=1,"",AI184)</f>
        <v/>
      </c>
    </row>
    <row r="184" spans="1:35" hidden="1" x14ac:dyDescent="0.25">
      <c r="B184" s="84" t="e">
        <f t="shared" si="85"/>
        <v>#VALUE!</v>
      </c>
      <c r="C184" s="84" t="e">
        <f t="shared" si="84"/>
        <v>#VALUE!</v>
      </c>
      <c r="D184" s="84">
        <f t="shared" si="84"/>
        <v>1</v>
      </c>
      <c r="E184" s="158"/>
      <c r="F184" s="97"/>
      <c r="G184" s="119"/>
      <c r="H184" s="18"/>
      <c r="I184" s="18"/>
      <c r="J184" s="56" t="s">
        <v>368</v>
      </c>
      <c r="K184" s="89"/>
      <c r="L184" s="40" t="s">
        <v>69</v>
      </c>
      <c r="M184" s="41" t="e">
        <f>IF(AND(COUNT($P192:$AI192)&gt;2,(_xlfn.STDEV.S($P191:$AI192)/AVERAGE($P191:$AI192))&lt;=25%),AVERAGE($P191:$AI192),"")</f>
        <v>#DIV/0!</v>
      </c>
      <c r="N184" s="94"/>
      <c r="O184" s="34" t="s">
        <v>380</v>
      </c>
      <c r="P184" s="39" t="str">
        <f t="shared" ref="P184:AI184" si="87">IF(P182="","",IF((_xlfn.STDEV.S($P181:$AI182)/AVERAGE($P181:$AI182))&lt;25%,P182,IF(OR(P182&gt;(AVERAGE($P181:$AI182)+_xlfn.STDEV.S($P181:$AI182)),P182&lt;(AVERAGE($P181:$AI182)-_xlfn.STDEV.S($P181:$AI182))),"DESCARTADO",P182)))</f>
        <v/>
      </c>
      <c r="Q184" s="39" t="str">
        <f t="shared" si="87"/>
        <v/>
      </c>
      <c r="R184" s="39" t="str">
        <f t="shared" si="87"/>
        <v/>
      </c>
      <c r="S184" s="39" t="str">
        <f t="shared" si="87"/>
        <v/>
      </c>
      <c r="T184" s="39" t="str">
        <f t="shared" si="87"/>
        <v/>
      </c>
      <c r="U184" s="39" t="str">
        <f t="shared" si="87"/>
        <v/>
      </c>
      <c r="V184" s="39" t="str">
        <f t="shared" si="87"/>
        <v/>
      </c>
      <c r="W184" s="39" t="str">
        <f t="shared" si="87"/>
        <v/>
      </c>
      <c r="X184" s="39" t="str">
        <f t="shared" si="87"/>
        <v/>
      </c>
      <c r="Y184" s="39" t="str">
        <f t="shared" si="87"/>
        <v/>
      </c>
      <c r="Z184" s="39" t="str">
        <f t="shared" si="87"/>
        <v/>
      </c>
      <c r="AA184" s="39" t="str">
        <f t="shared" si="87"/>
        <v/>
      </c>
      <c r="AB184" s="39" t="str">
        <f t="shared" si="87"/>
        <v/>
      </c>
      <c r="AC184" s="39" t="str">
        <f t="shared" si="87"/>
        <v/>
      </c>
      <c r="AD184" s="39" t="str">
        <f t="shared" si="87"/>
        <v/>
      </c>
      <c r="AE184" s="39" t="str">
        <f t="shared" si="87"/>
        <v/>
      </c>
      <c r="AF184" s="39" t="str">
        <f t="shared" si="87"/>
        <v/>
      </c>
      <c r="AG184" s="39" t="str">
        <f t="shared" si="87"/>
        <v/>
      </c>
      <c r="AH184" s="39" t="str">
        <f t="shared" si="87"/>
        <v/>
      </c>
      <c r="AI184" s="39" t="str">
        <f t="shared" si="87"/>
        <v/>
      </c>
    </row>
    <row r="185" spans="1:35" hidden="1" x14ac:dyDescent="0.25">
      <c r="B185" s="84" t="e">
        <f t="shared" si="85"/>
        <v>#VALUE!</v>
      </c>
      <c r="C185" s="84" t="e">
        <f t="shared" si="84"/>
        <v>#VALUE!</v>
      </c>
      <c r="D185" s="84">
        <f t="shared" si="84"/>
        <v>1</v>
      </c>
      <c r="E185" s="158"/>
      <c r="F185" s="97"/>
      <c r="G185" s="121"/>
      <c r="H185"/>
      <c r="I185" s="18"/>
      <c r="J185" s="56" t="s">
        <v>367</v>
      </c>
      <c r="K185" s="89"/>
      <c r="L185" s="40" t="s">
        <v>74</v>
      </c>
      <c r="M185" s="41" t="e">
        <f>AVERAGE($P179:$AI180)</f>
        <v>#DIV/0!</v>
      </c>
      <c r="N185" s="94"/>
      <c r="O185" s="34" t="s">
        <v>381</v>
      </c>
      <c r="P185" s="39" t="str">
        <f>IF(IFERROR(VLOOKUP(P176,'Tabela de Apoio'!$D:$E,2,FALSE),1)=1,"",P186)</f>
        <v/>
      </c>
      <c r="Q185" s="39" t="str">
        <f>IF(IFERROR(VLOOKUP(Q176,'Tabela de Apoio'!$D:$E,2,FALSE),1)=1,"",Q186)</f>
        <v/>
      </c>
      <c r="R185" s="39" t="str">
        <f>IF(IFERROR(VLOOKUP(R176,'Tabela de Apoio'!$D:$E,2,FALSE),1)=1,"",R186)</f>
        <v/>
      </c>
      <c r="S185" s="39" t="str">
        <f>IF(IFERROR(VLOOKUP(S176,'Tabela de Apoio'!$D:$E,2,FALSE),1)=1,"",S186)</f>
        <v/>
      </c>
      <c r="T185" s="39" t="str">
        <f>IF(IFERROR(VLOOKUP(T176,'Tabela de Apoio'!$D:$E,2,FALSE),1)=1,"",T186)</f>
        <v/>
      </c>
      <c r="U185" s="39" t="str">
        <f>IF(IFERROR(VLOOKUP(U176,'Tabela de Apoio'!$D:$E,2,FALSE),1)=1,"",U186)</f>
        <v/>
      </c>
      <c r="V185" s="39" t="str">
        <f>IF(IFERROR(VLOOKUP(V176,'Tabela de Apoio'!$D:$E,2,FALSE),1)=1,"",V186)</f>
        <v/>
      </c>
      <c r="W185" s="39" t="str">
        <f>IF(IFERROR(VLOOKUP(W176,'Tabela de Apoio'!$D:$E,2,FALSE),1)=1,"",W186)</f>
        <v/>
      </c>
      <c r="X185" s="39" t="str">
        <f>IF(IFERROR(VLOOKUP(X176,'Tabela de Apoio'!$D:$E,2,FALSE),1)=1,"",X186)</f>
        <v/>
      </c>
      <c r="Y185" s="39" t="str">
        <f>IF(IFERROR(VLOOKUP(Y176,'Tabela de Apoio'!$D:$E,2,FALSE),1)=1,"",Y186)</f>
        <v/>
      </c>
      <c r="Z185" s="39" t="str">
        <f>IF(IFERROR(VLOOKUP(Z176,'Tabela de Apoio'!$D:$E,2,FALSE),1)=1,"",Z186)</f>
        <v/>
      </c>
      <c r="AA185" s="39" t="str">
        <f>IF(IFERROR(VLOOKUP(AA176,'Tabela de Apoio'!$D:$E,2,FALSE),1)=1,"",AA186)</f>
        <v/>
      </c>
      <c r="AB185" s="39" t="str">
        <f>IF(IFERROR(VLOOKUP(AB176,'Tabela de Apoio'!$D:$E,2,FALSE),1)=1,"",AB186)</f>
        <v/>
      </c>
      <c r="AC185" s="39" t="str">
        <f>IF(IFERROR(VLOOKUP(AC176,'Tabela de Apoio'!$D:$E,2,FALSE),1)=1,"",AC186)</f>
        <v/>
      </c>
      <c r="AD185" s="39" t="str">
        <f>IF(IFERROR(VLOOKUP(AD176,'Tabela de Apoio'!$D:$E,2,FALSE),1)=1,"",AD186)</f>
        <v/>
      </c>
      <c r="AE185" s="39" t="str">
        <f>IF(IFERROR(VLOOKUP(AE176,'Tabela de Apoio'!$D:$E,2,FALSE),1)=1,"",AE186)</f>
        <v/>
      </c>
      <c r="AF185" s="39" t="str">
        <f>IF(IFERROR(VLOOKUP(AF176,'Tabela de Apoio'!$D:$E,2,FALSE),1)=1,"",AF186)</f>
        <v/>
      </c>
      <c r="AG185" s="39" t="str">
        <f>IF(IFERROR(VLOOKUP(AG176,'Tabela de Apoio'!$D:$E,2,FALSE),1)=1,"",AG186)</f>
        <v/>
      </c>
      <c r="AH185" s="39" t="str">
        <f>IF(IFERROR(VLOOKUP(AH176,'Tabela de Apoio'!$D:$E,2,FALSE),1)=1,"",AH186)</f>
        <v/>
      </c>
      <c r="AI185" s="39" t="str">
        <f>IF(IFERROR(VLOOKUP(AI176,'Tabela de Apoio'!$D:$E,2,FALSE),1)=1,"",AI186)</f>
        <v/>
      </c>
    </row>
    <row r="186" spans="1:35" hidden="1" x14ac:dyDescent="0.25">
      <c r="B186" s="84" t="e">
        <f t="shared" si="85"/>
        <v>#VALUE!</v>
      </c>
      <c r="C186" s="84" t="e">
        <f t="shared" si="84"/>
        <v>#VALUE!</v>
      </c>
      <c r="D186" s="84">
        <f t="shared" si="84"/>
        <v>1</v>
      </c>
      <c r="E186" s="158"/>
      <c r="F186" s="97"/>
      <c r="G186" s="120"/>
      <c r="H186" s="18"/>
      <c r="I186" s="18"/>
      <c r="J186" s="56" t="s">
        <v>367</v>
      </c>
      <c r="K186" s="89"/>
      <c r="L186" s="40" t="s">
        <v>72</v>
      </c>
      <c r="M186" s="41" t="e">
        <f>MEDIAN($P179:$AI179)</f>
        <v>#NUM!</v>
      </c>
      <c r="N186" s="94"/>
      <c r="O186" s="34" t="s">
        <v>382</v>
      </c>
      <c r="P186" s="39" t="str">
        <f t="shared" ref="P186:AI186" si="88">IF(P184="","",IF((_xlfn.STDEV.S($P183:$AI184)/AVERAGE($P183:$AI184))&lt;25%,P184,IF(OR(P184&gt;(AVERAGE($P183:$AI184)+_xlfn.STDEV.S($P183:$AI184)),P184&lt;(AVERAGE($P183:$AI184)-_xlfn.STDEV.S($P183:$AI184))),"DESCARTADO",P184)))</f>
        <v/>
      </c>
      <c r="Q186" s="39" t="str">
        <f t="shared" si="88"/>
        <v/>
      </c>
      <c r="R186" s="39" t="str">
        <f t="shared" si="88"/>
        <v/>
      </c>
      <c r="S186" s="39" t="str">
        <f t="shared" si="88"/>
        <v/>
      </c>
      <c r="T186" s="39" t="str">
        <f t="shared" si="88"/>
        <v/>
      </c>
      <c r="U186" s="39" t="str">
        <f t="shared" si="88"/>
        <v/>
      </c>
      <c r="V186" s="39" t="str">
        <f t="shared" si="88"/>
        <v/>
      </c>
      <c r="W186" s="39" t="str">
        <f t="shared" si="88"/>
        <v/>
      </c>
      <c r="X186" s="39" t="str">
        <f t="shared" si="88"/>
        <v/>
      </c>
      <c r="Y186" s="39" t="str">
        <f t="shared" si="88"/>
        <v/>
      </c>
      <c r="Z186" s="39" t="str">
        <f t="shared" si="88"/>
        <v/>
      </c>
      <c r="AA186" s="39" t="str">
        <f t="shared" si="88"/>
        <v/>
      </c>
      <c r="AB186" s="39" t="str">
        <f t="shared" si="88"/>
        <v/>
      </c>
      <c r="AC186" s="39" t="str">
        <f t="shared" si="88"/>
        <v/>
      </c>
      <c r="AD186" s="39" t="str">
        <f t="shared" si="88"/>
        <v/>
      </c>
      <c r="AE186" s="39" t="str">
        <f t="shared" si="88"/>
        <v/>
      </c>
      <c r="AF186" s="39" t="str">
        <f t="shared" si="88"/>
        <v/>
      </c>
      <c r="AG186" s="39" t="str">
        <f t="shared" si="88"/>
        <v/>
      </c>
      <c r="AH186" s="39" t="str">
        <f t="shared" si="88"/>
        <v/>
      </c>
      <c r="AI186" s="39" t="str">
        <f t="shared" si="88"/>
        <v/>
      </c>
    </row>
    <row r="187" spans="1:35" hidden="1" x14ac:dyDescent="0.25">
      <c r="B187" s="84" t="e">
        <f t="shared" si="85"/>
        <v>#VALUE!</v>
      </c>
      <c r="C187" s="84" t="e">
        <f t="shared" si="84"/>
        <v>#VALUE!</v>
      </c>
      <c r="D187" s="84">
        <f t="shared" si="84"/>
        <v>1</v>
      </c>
      <c r="E187" s="158"/>
      <c r="F187" s="97"/>
      <c r="G187" s="120"/>
      <c r="H187" s="18"/>
      <c r="I187" s="18"/>
      <c r="J187" s="56" t="s">
        <v>367</v>
      </c>
      <c r="K187" s="89"/>
      <c r="L187" s="40" t="s">
        <v>73</v>
      </c>
      <c r="M187" s="41" t="e">
        <f>_xlfn.QUARTILE.EXC($P179:$AI179,1)</f>
        <v>#NUM!</v>
      </c>
      <c r="N187" s="94"/>
      <c r="O187" s="34" t="s">
        <v>383</v>
      </c>
      <c r="P187" s="39" t="str">
        <f>IF(IFERROR(VLOOKUP(P176,'Tabela de Apoio'!$D:$E,2,FALSE),1)=1,"",P188)</f>
        <v/>
      </c>
      <c r="Q187" s="39" t="str">
        <f>IF(IFERROR(VLOOKUP(Q176,'Tabela de Apoio'!$D:$E,2,FALSE),1)=1,"",Q188)</f>
        <v/>
      </c>
      <c r="R187" s="39" t="str">
        <f>IF(IFERROR(VLOOKUP(R176,'Tabela de Apoio'!$D:$E,2,FALSE),1)=1,"",R188)</f>
        <v/>
      </c>
      <c r="S187" s="39" t="str">
        <f>IF(IFERROR(VLOOKUP(S176,'Tabela de Apoio'!$D:$E,2,FALSE),1)=1,"",S188)</f>
        <v/>
      </c>
      <c r="T187" s="39" t="str">
        <f>IF(IFERROR(VLOOKUP(T176,'Tabela de Apoio'!$D:$E,2,FALSE),1)=1,"",T188)</f>
        <v/>
      </c>
      <c r="U187" s="39" t="str">
        <f>IF(IFERROR(VLOOKUP(U176,'Tabela de Apoio'!$D:$E,2,FALSE),1)=1,"",U188)</f>
        <v/>
      </c>
      <c r="V187" s="39" t="str">
        <f>IF(IFERROR(VLOOKUP(V176,'Tabela de Apoio'!$D:$E,2,FALSE),1)=1,"",V188)</f>
        <v/>
      </c>
      <c r="W187" s="39" t="str">
        <f>IF(IFERROR(VLOOKUP(W176,'Tabela de Apoio'!$D:$E,2,FALSE),1)=1,"",W188)</f>
        <v/>
      </c>
      <c r="X187" s="39" t="str">
        <f>IF(IFERROR(VLOOKUP(X176,'Tabela de Apoio'!$D:$E,2,FALSE),1)=1,"",X188)</f>
        <v/>
      </c>
      <c r="Y187" s="39" t="str">
        <f>IF(IFERROR(VLOOKUP(Y176,'Tabela de Apoio'!$D:$E,2,FALSE),1)=1,"",Y188)</f>
        <v/>
      </c>
      <c r="Z187" s="39" t="str">
        <f>IF(IFERROR(VLOOKUP(Z176,'Tabela de Apoio'!$D:$E,2,FALSE),1)=1,"",Z188)</f>
        <v/>
      </c>
      <c r="AA187" s="39" t="str">
        <f>IF(IFERROR(VLOOKUP(AA176,'Tabela de Apoio'!$D:$E,2,FALSE),1)=1,"",AA188)</f>
        <v/>
      </c>
      <c r="AB187" s="39" t="str">
        <f>IF(IFERROR(VLOOKUP(AB176,'Tabela de Apoio'!$D:$E,2,FALSE),1)=1,"",AB188)</f>
        <v/>
      </c>
      <c r="AC187" s="39" t="str">
        <f>IF(IFERROR(VLOOKUP(AC176,'Tabela de Apoio'!$D:$E,2,FALSE),1)=1,"",AC188)</f>
        <v/>
      </c>
      <c r="AD187" s="39" t="str">
        <f>IF(IFERROR(VLOOKUP(AD176,'Tabela de Apoio'!$D:$E,2,FALSE),1)=1,"",AD188)</f>
        <v/>
      </c>
      <c r="AE187" s="39" t="str">
        <f>IF(IFERROR(VLOOKUP(AE176,'Tabela de Apoio'!$D:$E,2,FALSE),1)=1,"",AE188)</f>
        <v/>
      </c>
      <c r="AF187" s="39" t="str">
        <f>IF(IFERROR(VLOOKUP(AF176,'Tabela de Apoio'!$D:$E,2,FALSE),1)=1,"",AF188)</f>
        <v/>
      </c>
      <c r="AG187" s="39" t="str">
        <f>IF(IFERROR(VLOOKUP(AG176,'Tabela de Apoio'!$D:$E,2,FALSE),1)=1,"",AG188)</f>
        <v/>
      </c>
      <c r="AH187" s="39" t="str">
        <f>IF(IFERROR(VLOOKUP(AH176,'Tabela de Apoio'!$D:$E,2,FALSE),1)=1,"",AH188)</f>
        <v/>
      </c>
      <c r="AI187" s="39" t="str">
        <f>IF(IFERROR(VLOOKUP(AI176,'Tabela de Apoio'!$D:$E,2,FALSE),1)=1,"",AI188)</f>
        <v/>
      </c>
    </row>
    <row r="188" spans="1:35" hidden="1" x14ac:dyDescent="0.25">
      <c r="B188" s="84" t="e">
        <f t="shared" si="85"/>
        <v>#VALUE!</v>
      </c>
      <c r="C188" s="84" t="e">
        <f t="shared" si="84"/>
        <v>#VALUE!</v>
      </c>
      <c r="D188" s="84">
        <f t="shared" si="84"/>
        <v>1</v>
      </c>
      <c r="E188" s="158"/>
      <c r="F188" s="97"/>
      <c r="G188" s="120"/>
      <c r="H188" s="18"/>
      <c r="I188" s="18"/>
      <c r="J188" s="56" t="s">
        <v>367</v>
      </c>
      <c r="K188" s="89"/>
      <c r="L188" s="40" t="s">
        <v>70</v>
      </c>
      <c r="M188" s="41" t="e">
        <f>_xlfn.QUARTILE.EXC($P179:$AI179,2)</f>
        <v>#NUM!</v>
      </c>
      <c r="N188" s="94"/>
      <c r="O188" s="34" t="s">
        <v>384</v>
      </c>
      <c r="P188" s="39" t="str">
        <f t="shared" ref="P188:AI188" si="89">IF(P186="","",IF((_xlfn.STDEV.S($P185:$AI186)/AVERAGE($P185:$AI186))&lt;25%,P186,IF(OR(P186&gt;(AVERAGE($P185:$AI186)+_xlfn.STDEV.S($P185:$AI186)),P186&lt;(AVERAGE($P185:$AI186)-_xlfn.STDEV.S($P185:$AI186))),"DESCARTADO",P186)))</f>
        <v/>
      </c>
      <c r="Q188" s="39" t="str">
        <f t="shared" si="89"/>
        <v/>
      </c>
      <c r="R188" s="39" t="str">
        <f t="shared" si="89"/>
        <v/>
      </c>
      <c r="S188" s="39" t="str">
        <f t="shared" si="89"/>
        <v/>
      </c>
      <c r="T188" s="39" t="str">
        <f t="shared" si="89"/>
        <v/>
      </c>
      <c r="U188" s="39" t="str">
        <f t="shared" si="89"/>
        <v/>
      </c>
      <c r="V188" s="39" t="str">
        <f t="shared" si="89"/>
        <v/>
      </c>
      <c r="W188" s="39" t="str">
        <f t="shared" si="89"/>
        <v/>
      </c>
      <c r="X188" s="39" t="str">
        <f t="shared" si="89"/>
        <v/>
      </c>
      <c r="Y188" s="39" t="str">
        <f t="shared" si="89"/>
        <v/>
      </c>
      <c r="Z188" s="39" t="str">
        <f t="shared" si="89"/>
        <v/>
      </c>
      <c r="AA188" s="39" t="str">
        <f t="shared" si="89"/>
        <v/>
      </c>
      <c r="AB188" s="39" t="str">
        <f t="shared" si="89"/>
        <v/>
      </c>
      <c r="AC188" s="39" t="str">
        <f t="shared" si="89"/>
        <v/>
      </c>
      <c r="AD188" s="39" t="str">
        <f t="shared" si="89"/>
        <v/>
      </c>
      <c r="AE188" s="39" t="str">
        <f t="shared" si="89"/>
        <v/>
      </c>
      <c r="AF188" s="39" t="str">
        <f t="shared" si="89"/>
        <v/>
      </c>
      <c r="AG188" s="39" t="str">
        <f t="shared" si="89"/>
        <v/>
      </c>
      <c r="AH188" s="39" t="str">
        <f t="shared" si="89"/>
        <v/>
      </c>
      <c r="AI188" s="39" t="str">
        <f t="shared" si="89"/>
        <v/>
      </c>
    </row>
    <row r="189" spans="1:35" hidden="1" x14ac:dyDescent="0.25">
      <c r="B189" s="84" t="e">
        <f t="shared" si="85"/>
        <v>#VALUE!</v>
      </c>
      <c r="C189" s="84" t="e">
        <f t="shared" si="84"/>
        <v>#VALUE!</v>
      </c>
      <c r="D189" s="84">
        <f t="shared" si="84"/>
        <v>1</v>
      </c>
      <c r="E189" s="158"/>
      <c r="F189" s="97"/>
      <c r="G189" s="120"/>
      <c r="H189" s="18"/>
      <c r="I189" s="18"/>
      <c r="J189" s="56" t="s">
        <v>366</v>
      </c>
      <c r="K189" s="89"/>
      <c r="L189" s="40" t="s">
        <v>76</v>
      </c>
      <c r="M189" s="41">
        <f>MIN($P178:$AI178)</f>
        <v>0</v>
      </c>
      <c r="N189" s="94"/>
      <c r="O189" s="34" t="s">
        <v>385</v>
      </c>
      <c r="P189" s="39" t="str">
        <f>IF(IFERROR(VLOOKUP(P176,'Tabela de Apoio'!$D:$E,2,FALSE),1)=1,"",P190)</f>
        <v/>
      </c>
      <c r="Q189" s="39" t="str">
        <f>IF(IFERROR(VLOOKUP(Q176,'Tabela de Apoio'!$D:$E,2,FALSE),1)=1,"",Q190)</f>
        <v/>
      </c>
      <c r="R189" s="39" t="str">
        <f>IF(IFERROR(VLOOKUP(R176,'Tabela de Apoio'!$D:$E,2,FALSE),1)=1,"",R190)</f>
        <v/>
      </c>
      <c r="S189" s="39" t="str">
        <f>IF(IFERROR(VLOOKUP(S176,'Tabela de Apoio'!$D:$E,2,FALSE),1)=1,"",S190)</f>
        <v/>
      </c>
      <c r="T189" s="39" t="str">
        <f>IF(IFERROR(VLOOKUP(T176,'Tabela de Apoio'!$D:$E,2,FALSE),1)=1,"",T190)</f>
        <v/>
      </c>
      <c r="U189" s="39" t="str">
        <f>IF(IFERROR(VLOOKUP(U176,'Tabela de Apoio'!$D:$E,2,FALSE),1)=1,"",U190)</f>
        <v/>
      </c>
      <c r="V189" s="39" t="str">
        <f>IF(IFERROR(VLOOKUP(V176,'Tabela de Apoio'!$D:$E,2,FALSE),1)=1,"",V190)</f>
        <v/>
      </c>
      <c r="W189" s="39" t="str">
        <f>IF(IFERROR(VLOOKUP(W176,'Tabela de Apoio'!$D:$E,2,FALSE),1)=1,"",W190)</f>
        <v/>
      </c>
      <c r="X189" s="39" t="str">
        <f>IF(IFERROR(VLOOKUP(X176,'Tabela de Apoio'!$D:$E,2,FALSE),1)=1,"",X190)</f>
        <v/>
      </c>
      <c r="Y189" s="39" t="str">
        <f>IF(IFERROR(VLOOKUP(Y176,'Tabela de Apoio'!$D:$E,2,FALSE),1)=1,"",Y190)</f>
        <v/>
      </c>
      <c r="Z189" s="39" t="str">
        <f>IF(IFERROR(VLOOKUP(Z176,'Tabela de Apoio'!$D:$E,2,FALSE),1)=1,"",Z190)</f>
        <v/>
      </c>
      <c r="AA189" s="39" t="str">
        <f>IF(IFERROR(VLOOKUP(AA176,'Tabela de Apoio'!$D:$E,2,FALSE),1)=1,"",AA190)</f>
        <v/>
      </c>
      <c r="AB189" s="39" t="str">
        <f>IF(IFERROR(VLOOKUP(AB176,'Tabela de Apoio'!$D:$E,2,FALSE),1)=1,"",AB190)</f>
        <v/>
      </c>
      <c r="AC189" s="39" t="str">
        <f>IF(IFERROR(VLOOKUP(AC176,'Tabela de Apoio'!$D:$E,2,FALSE),1)=1,"",AC190)</f>
        <v/>
      </c>
      <c r="AD189" s="39" t="str">
        <f>IF(IFERROR(VLOOKUP(AD176,'Tabela de Apoio'!$D:$E,2,FALSE),1)=1,"",AD190)</f>
        <v/>
      </c>
      <c r="AE189" s="39" t="str">
        <f>IF(IFERROR(VLOOKUP(AE176,'Tabela de Apoio'!$D:$E,2,FALSE),1)=1,"",AE190)</f>
        <v/>
      </c>
      <c r="AF189" s="39" t="str">
        <f>IF(IFERROR(VLOOKUP(AF176,'Tabela de Apoio'!$D:$E,2,FALSE),1)=1,"",AF190)</f>
        <v/>
      </c>
      <c r="AG189" s="39" t="str">
        <f>IF(IFERROR(VLOOKUP(AG176,'Tabela de Apoio'!$D:$E,2,FALSE),1)=1,"",AG190)</f>
        <v/>
      </c>
      <c r="AH189" s="39" t="str">
        <f>IF(IFERROR(VLOOKUP(AH176,'Tabela de Apoio'!$D:$E,2,FALSE),1)=1,"",AH190)</f>
        <v/>
      </c>
      <c r="AI189" s="39" t="str">
        <f>IF(IFERROR(VLOOKUP(AI176,'Tabela de Apoio'!$D:$E,2,FALSE),1)=1,"",AI190)</f>
        <v/>
      </c>
    </row>
    <row r="190" spans="1:35" hidden="1" x14ac:dyDescent="0.25">
      <c r="B190" s="84" t="e">
        <f t="shared" si="85"/>
        <v>#VALUE!</v>
      </c>
      <c r="C190" s="84" t="e">
        <f t="shared" si="84"/>
        <v>#VALUE!</v>
      </c>
      <c r="D190" s="84">
        <f t="shared" si="84"/>
        <v>1</v>
      </c>
      <c r="E190" s="158"/>
      <c r="F190" s="97"/>
      <c r="G190" s="120"/>
      <c r="H190" s="18"/>
      <c r="I190" s="18"/>
      <c r="J190" s="56" t="s">
        <v>366</v>
      </c>
      <c r="K190" s="89"/>
      <c r="L190" s="40" t="s">
        <v>71</v>
      </c>
      <c r="M190" s="41">
        <f>MAX($P178:$AI178)</f>
        <v>0</v>
      </c>
      <c r="N190" s="94"/>
      <c r="O190" s="34" t="s">
        <v>386</v>
      </c>
      <c r="P190" s="39" t="str">
        <f t="shared" ref="P190:AI190" si="90">IF(P188="","",IF((_xlfn.STDEV.S($P187:$AI188)/AVERAGE($P187:$AI188))&lt;25%,P188,IF(OR(P188&gt;(AVERAGE($P187:$AI188)+_xlfn.STDEV.S($P187:$AI188)),P188&lt;(AVERAGE($P187:$AI188)-_xlfn.STDEV.S($P187:$AI188))),"DESCARTADO",P188)))</f>
        <v/>
      </c>
      <c r="Q190" s="39" t="str">
        <f t="shared" si="90"/>
        <v/>
      </c>
      <c r="R190" s="39" t="str">
        <f t="shared" si="90"/>
        <v/>
      </c>
      <c r="S190" s="39" t="str">
        <f t="shared" si="90"/>
        <v/>
      </c>
      <c r="T190" s="39" t="str">
        <f t="shared" si="90"/>
        <v/>
      </c>
      <c r="U190" s="39" t="str">
        <f t="shared" si="90"/>
        <v/>
      </c>
      <c r="V190" s="39" t="str">
        <f t="shared" si="90"/>
        <v/>
      </c>
      <c r="W190" s="39" t="str">
        <f t="shared" si="90"/>
        <v/>
      </c>
      <c r="X190" s="39" t="str">
        <f t="shared" si="90"/>
        <v/>
      </c>
      <c r="Y190" s="39" t="str">
        <f t="shared" si="90"/>
        <v/>
      </c>
      <c r="Z190" s="39" t="str">
        <f t="shared" si="90"/>
        <v/>
      </c>
      <c r="AA190" s="39" t="str">
        <f t="shared" si="90"/>
        <v/>
      </c>
      <c r="AB190" s="39" t="str">
        <f t="shared" si="90"/>
        <v/>
      </c>
      <c r="AC190" s="39" t="str">
        <f t="shared" si="90"/>
        <v/>
      </c>
      <c r="AD190" s="39" t="str">
        <f t="shared" si="90"/>
        <v/>
      </c>
      <c r="AE190" s="39" t="str">
        <f t="shared" si="90"/>
        <v/>
      </c>
      <c r="AF190" s="39" t="str">
        <f t="shared" si="90"/>
        <v/>
      </c>
      <c r="AG190" s="39" t="str">
        <f t="shared" si="90"/>
        <v/>
      </c>
      <c r="AH190" s="39" t="str">
        <f t="shared" si="90"/>
        <v/>
      </c>
      <c r="AI190" s="39" t="str">
        <f t="shared" si="90"/>
        <v/>
      </c>
    </row>
    <row r="191" spans="1:35" hidden="1" x14ac:dyDescent="0.25">
      <c r="B191" s="84" t="e">
        <f t="shared" si="85"/>
        <v>#VALUE!</v>
      </c>
      <c r="C191" s="84" t="e">
        <f t="shared" si="84"/>
        <v>#VALUE!</v>
      </c>
      <c r="D191" s="84">
        <f t="shared" si="84"/>
        <v>1</v>
      </c>
      <c r="E191" s="158"/>
      <c r="F191" s="97"/>
      <c r="G191" s="121"/>
      <c r="H191"/>
      <c r="I191"/>
      <c r="J191" s="6" t="str">
        <f>INDEX(J181:J190,MATCH(L174,L181:L190,0))</f>
        <v>A</v>
      </c>
      <c r="K191" s="89"/>
      <c r="L191" s="26"/>
      <c r="M191" s="26"/>
      <c r="N191" s="94"/>
      <c r="O191" s="34" t="s">
        <v>58</v>
      </c>
      <c r="P191" s="39" t="str">
        <f>IF(IFERROR(VLOOKUP(P176,'Tabela de Apoio'!$D:$E,2,FALSE),1)=1,"",P192)</f>
        <v/>
      </c>
      <c r="Q191" s="39" t="str">
        <f>IF(IFERROR(VLOOKUP(Q176,'Tabela de Apoio'!$D:$E,2,FALSE),1)=1,"",Q192)</f>
        <v/>
      </c>
      <c r="R191" s="39" t="str">
        <f>IF(IFERROR(VLOOKUP(R176,'Tabela de Apoio'!$D:$E,2,FALSE),1)=1,"",R192)</f>
        <v/>
      </c>
      <c r="S191" s="39" t="str">
        <f>IF(IFERROR(VLOOKUP(S176,'Tabela de Apoio'!$D:$E,2,FALSE),1)=1,"",S192)</f>
        <v/>
      </c>
      <c r="T191" s="39" t="str">
        <f>IF(IFERROR(VLOOKUP(T176,'Tabela de Apoio'!$D:$E,2,FALSE),1)=1,"",T192)</f>
        <v/>
      </c>
      <c r="U191" s="39" t="str">
        <f>IF(IFERROR(VLOOKUP(U176,'Tabela de Apoio'!$D:$E,2,FALSE),1)=1,"",U192)</f>
        <v/>
      </c>
      <c r="V191" s="39" t="str">
        <f>IF(IFERROR(VLOOKUP(V176,'Tabela de Apoio'!$D:$E,2,FALSE),1)=1,"",V192)</f>
        <v/>
      </c>
      <c r="W191" s="39" t="str">
        <f>IF(IFERROR(VLOOKUP(W176,'Tabela de Apoio'!$D:$E,2,FALSE),1)=1,"",W192)</f>
        <v/>
      </c>
      <c r="X191" s="39" t="str">
        <f>IF(IFERROR(VLOOKUP(X176,'Tabela de Apoio'!$D:$E,2,FALSE),1)=1,"",X192)</f>
        <v/>
      </c>
      <c r="Y191" s="39" t="str">
        <f>IF(IFERROR(VLOOKUP(Y176,'Tabela de Apoio'!$D:$E,2,FALSE),1)=1,"",Y192)</f>
        <v/>
      </c>
      <c r="Z191" s="39" t="str">
        <f>IF(IFERROR(VLOOKUP(Z176,'Tabela de Apoio'!$D:$E,2,FALSE),1)=1,"",Z192)</f>
        <v/>
      </c>
      <c r="AA191" s="39" t="str">
        <f>IF(IFERROR(VLOOKUP(AA176,'Tabela de Apoio'!$D:$E,2,FALSE),1)=1,"",AA192)</f>
        <v/>
      </c>
      <c r="AB191" s="39" t="str">
        <f>IF(IFERROR(VLOOKUP(AB176,'Tabela de Apoio'!$D:$E,2,FALSE),1)=1,"",AB192)</f>
        <v/>
      </c>
      <c r="AC191" s="39" t="str">
        <f>IF(IFERROR(VLOOKUP(AC176,'Tabela de Apoio'!$D:$E,2,FALSE),1)=1,"",AC192)</f>
        <v/>
      </c>
      <c r="AD191" s="39" t="str">
        <f>IF(IFERROR(VLOOKUP(AD176,'Tabela de Apoio'!$D:$E,2,FALSE),1)=1,"",AD192)</f>
        <v/>
      </c>
      <c r="AE191" s="39" t="str">
        <f>IF(IFERROR(VLOOKUP(AE176,'Tabela de Apoio'!$D:$E,2,FALSE),1)=1,"",AE192)</f>
        <v/>
      </c>
      <c r="AF191" s="39" t="str">
        <f>IF(IFERROR(VLOOKUP(AF176,'Tabela de Apoio'!$D:$E,2,FALSE),1)=1,"",AF192)</f>
        <v/>
      </c>
      <c r="AG191" s="39" t="str">
        <f>IF(IFERROR(VLOOKUP(AG176,'Tabela de Apoio'!$D:$E,2,FALSE),1)=1,"",AG192)</f>
        <v/>
      </c>
      <c r="AH191" s="39" t="str">
        <f>IF(IFERROR(VLOOKUP(AH176,'Tabela de Apoio'!$D:$E,2,FALSE),1)=1,"",AH192)</f>
        <v/>
      </c>
      <c r="AI191" s="39" t="str">
        <f>IF(IFERROR(VLOOKUP(AI176,'Tabela de Apoio'!$D:$E,2,FALSE),1)=1,"",AI192)</f>
        <v/>
      </c>
    </row>
    <row r="192" spans="1:35" x14ac:dyDescent="0.25">
      <c r="B192" s="84" t="e">
        <f t="shared" si="85"/>
        <v>#VALUE!</v>
      </c>
      <c r="C192" s="84" t="e">
        <f t="shared" si="84"/>
        <v>#VALUE!</v>
      </c>
      <c r="D192" s="84">
        <f t="shared" si="84"/>
        <v>1</v>
      </c>
      <c r="E192" s="158"/>
      <c r="F192" s="97"/>
      <c r="G192" s="118"/>
      <c r="H192" s="159"/>
      <c r="I192" s="159"/>
      <c r="J192" s="160"/>
      <c r="K192" s="90" t="e">
        <f>_xlfn.STDEV.S($P192:$AI192)/AVERAGE($P192:$AI192)</f>
        <v>#DIV/0!</v>
      </c>
      <c r="L192" s="122" t="s">
        <v>77</v>
      </c>
      <c r="M192" s="22" t="str">
        <f>IFERROR(ROUND(M174*M176,2),"")</f>
        <v/>
      </c>
      <c r="N192" s="94" t="str">
        <f>IF("C"=J191,1,"")</f>
        <v/>
      </c>
      <c r="O192" s="34" t="s">
        <v>56</v>
      </c>
      <c r="P192" s="39" t="str">
        <f t="shared" ref="P192:AI192" si="91">IFERROR(IF(P190="","",IF((_xlfn.STDEV.S($P189:$AI190)/AVERAGE($P189:$AI190))&lt;25%,P190,IF(OR(P190&gt;(AVERAGE($P189:$AI190)+_xlfn.STDEV.S($P189:$AI190)),P190&lt;(AVERAGE($P189:$AI190)-_xlfn.STDEV.S($P189:$AI190))),"DESCARTADO",P190))),)</f>
        <v/>
      </c>
      <c r="Q192" s="39" t="str">
        <f t="shared" si="91"/>
        <v/>
      </c>
      <c r="R192" s="39" t="str">
        <f t="shared" si="91"/>
        <v/>
      </c>
      <c r="S192" s="39" t="str">
        <f t="shared" si="91"/>
        <v/>
      </c>
      <c r="T192" s="39" t="str">
        <f t="shared" si="91"/>
        <v/>
      </c>
      <c r="U192" s="39" t="str">
        <f t="shared" si="91"/>
        <v/>
      </c>
      <c r="V192" s="39" t="str">
        <f t="shared" si="91"/>
        <v/>
      </c>
      <c r="W192" s="39" t="str">
        <f t="shared" si="91"/>
        <v/>
      </c>
      <c r="X192" s="39" t="str">
        <f t="shared" si="91"/>
        <v/>
      </c>
      <c r="Y192" s="39" t="str">
        <f t="shared" si="91"/>
        <v/>
      </c>
      <c r="Z192" s="39" t="str">
        <f t="shared" si="91"/>
        <v/>
      </c>
      <c r="AA192" s="39" t="str">
        <f t="shared" si="91"/>
        <v/>
      </c>
      <c r="AB192" s="39" t="str">
        <f t="shared" si="91"/>
        <v/>
      </c>
      <c r="AC192" s="39" t="str">
        <f t="shared" si="91"/>
        <v/>
      </c>
      <c r="AD192" s="39" t="str">
        <f t="shared" si="91"/>
        <v/>
      </c>
      <c r="AE192" s="39" t="str">
        <f t="shared" si="91"/>
        <v/>
      </c>
      <c r="AF192" s="39" t="str">
        <f t="shared" si="91"/>
        <v/>
      </c>
      <c r="AG192" s="39" t="str">
        <f t="shared" si="91"/>
        <v/>
      </c>
      <c r="AH192" s="39" t="str">
        <f t="shared" si="91"/>
        <v/>
      </c>
      <c r="AI192" s="39" t="str">
        <f t="shared" si="91"/>
        <v/>
      </c>
    </row>
    <row r="194" spans="1:35" s="18" customFormat="1" x14ac:dyDescent="0.25">
      <c r="A194" s="89"/>
      <c r="B194" s="83" t="e">
        <f>LARGE(IFERROR(IF(B192+1&gt;$H$8,"",B192+1),""),1)</f>
        <v>#VALUE!</v>
      </c>
      <c r="C194" s="83" t="e">
        <f>E199</f>
        <v>#VALUE!</v>
      </c>
      <c r="D194" s="83">
        <f>E195</f>
        <v>1</v>
      </c>
      <c r="E194" s="57" t="s">
        <v>9</v>
      </c>
      <c r="F194" s="96"/>
      <c r="G194" s="57" t="s">
        <v>19</v>
      </c>
      <c r="H194" s="5" t="e">
        <f>INDEX('BASE FORMAÇÃO'!B:B,B194+1)</f>
        <v>#VALUE!</v>
      </c>
      <c r="I194" s="19" t="s">
        <v>20</v>
      </c>
      <c r="J194" s="5" t="e">
        <f>INDEX('BASE FORMAÇÃO'!K:K,B194+1)</f>
        <v>#VALUE!</v>
      </c>
      <c r="K194" s="88"/>
      <c r="L194" s="173" t="s">
        <v>75</v>
      </c>
      <c r="M194" s="167" t="str">
        <f>IF(OR(ISBLANK($O$7),ISBLANK($H$8),ISBLANK($O$6),ISBLANK($O$5),ISBLANK($H$5)),"",IFERROR(IF(VLOOKUP(L194,L201:M210,2,FALSE)&lt;1,ROUND(VLOOKUP(L194,L201:M210,2,FALSE),4),ROUND(VLOOKUP(L194,L201:M210,2,FALSE),2)),""))</f>
        <v/>
      </c>
      <c r="N194" s="92"/>
      <c r="O194" s="34" t="s">
        <v>22</v>
      </c>
      <c r="P194" s="53"/>
      <c r="Q194" s="53"/>
      <c r="R194" s="53"/>
      <c r="S194" s="53"/>
      <c r="T194" s="53"/>
      <c r="U194" s="53"/>
      <c r="V194" s="53"/>
      <c r="W194" s="53"/>
      <c r="X194" s="53"/>
      <c r="Y194" s="53"/>
      <c r="Z194" s="53"/>
      <c r="AA194" s="53"/>
      <c r="AB194" s="53"/>
      <c r="AC194" s="53"/>
      <c r="AD194" s="53"/>
      <c r="AE194" s="53"/>
      <c r="AF194" s="53"/>
      <c r="AG194" s="53"/>
      <c r="AH194" s="53"/>
      <c r="AI194" s="53"/>
    </row>
    <row r="195" spans="1:35" s="18" customFormat="1" x14ac:dyDescent="0.25">
      <c r="A195" s="89"/>
      <c r="B195" s="84" t="e">
        <f t="shared" ref="B195:D197" si="92">B194</f>
        <v>#VALUE!</v>
      </c>
      <c r="C195" s="84" t="e">
        <f t="shared" si="92"/>
        <v>#VALUE!</v>
      </c>
      <c r="D195" s="84">
        <f t="shared" si="92"/>
        <v>1</v>
      </c>
      <c r="E195" s="150">
        <f>IFERROR(IF(E199=INDEX(E:E,ROW()-16),INDEX(E:E,ROW()-20)+1,1),1)</f>
        <v>1</v>
      </c>
      <c r="F195" s="116"/>
      <c r="G195" s="155" t="s">
        <v>1</v>
      </c>
      <c r="H195" s="161" t="e">
        <f>INDEX('BASE FORMAÇÃO'!C:C,B194+1)</f>
        <v>#VALUE!</v>
      </c>
      <c r="I195" s="161"/>
      <c r="J195" s="162"/>
      <c r="K195" s="89"/>
      <c r="L195" s="174"/>
      <c r="M195" s="168"/>
      <c r="N195" s="93"/>
      <c r="O195" s="34" t="s">
        <v>17</v>
      </c>
      <c r="P195" s="54"/>
      <c r="Q195" s="54"/>
      <c r="R195" s="54"/>
      <c r="S195" s="54"/>
      <c r="T195" s="54"/>
      <c r="U195" s="54"/>
      <c r="V195" s="54"/>
      <c r="W195" s="54"/>
      <c r="X195" s="54"/>
      <c r="Y195" s="54"/>
      <c r="Z195" s="54"/>
      <c r="AA195" s="54"/>
      <c r="AB195" s="54"/>
      <c r="AC195" s="54"/>
      <c r="AD195" s="54"/>
      <c r="AE195" s="54"/>
      <c r="AF195" s="54"/>
      <c r="AG195" s="54"/>
      <c r="AH195" s="54"/>
      <c r="AI195" s="54"/>
    </row>
    <row r="196" spans="1:35" s="21" customFormat="1" x14ac:dyDescent="0.25">
      <c r="A196" s="98"/>
      <c r="B196" s="84" t="e">
        <f t="shared" si="92"/>
        <v>#VALUE!</v>
      </c>
      <c r="C196" s="84" t="e">
        <f t="shared" si="92"/>
        <v>#VALUE!</v>
      </c>
      <c r="D196" s="84">
        <f t="shared" si="92"/>
        <v>1</v>
      </c>
      <c r="E196" s="151"/>
      <c r="F196" s="117"/>
      <c r="G196" s="156"/>
      <c r="H196" s="163"/>
      <c r="I196" s="163"/>
      <c r="J196" s="164"/>
      <c r="K196" s="85"/>
      <c r="L196" s="169" t="s">
        <v>78</v>
      </c>
      <c r="M196" s="171" t="e">
        <f>INDEX('BASE FORMAÇÃO'!H:H,B198+1)</f>
        <v>#VALUE!</v>
      </c>
      <c r="N196" s="94"/>
      <c r="O196" s="34" t="s">
        <v>12</v>
      </c>
      <c r="P196" s="55"/>
      <c r="Q196" s="55"/>
      <c r="R196" s="55"/>
      <c r="S196" s="55"/>
      <c r="T196" s="55"/>
      <c r="U196" s="55"/>
      <c r="V196" s="55"/>
      <c r="W196" s="55"/>
      <c r="X196" s="55"/>
      <c r="Y196" s="55"/>
      <c r="Z196" s="55"/>
      <c r="AA196" s="55"/>
      <c r="AB196" s="55"/>
      <c r="AC196" s="55"/>
      <c r="AD196" s="55"/>
      <c r="AE196" s="55"/>
      <c r="AF196" s="55"/>
      <c r="AG196" s="55"/>
      <c r="AH196" s="55"/>
      <c r="AI196" s="55"/>
    </row>
    <row r="197" spans="1:35" s="21" customFormat="1" x14ac:dyDescent="0.25">
      <c r="A197" s="98"/>
      <c r="B197" s="84" t="e">
        <f t="shared" si="92"/>
        <v>#VALUE!</v>
      </c>
      <c r="C197" s="84" t="e">
        <f t="shared" si="92"/>
        <v>#VALUE!</v>
      </c>
      <c r="D197" s="84">
        <f t="shared" si="92"/>
        <v>1</v>
      </c>
      <c r="E197" s="152"/>
      <c r="F197" s="117"/>
      <c r="G197" s="157"/>
      <c r="H197" s="165"/>
      <c r="I197" s="165"/>
      <c r="J197" s="166"/>
      <c r="K197" s="85"/>
      <c r="L197" s="170"/>
      <c r="M197" s="172"/>
      <c r="N197" s="94"/>
      <c r="O197" s="34" t="s">
        <v>549</v>
      </c>
      <c r="P197" s="55"/>
      <c r="Q197" s="55"/>
      <c r="R197" s="55"/>
      <c r="S197" s="55"/>
      <c r="T197" s="55"/>
      <c r="U197" s="55"/>
      <c r="V197" s="55"/>
      <c r="W197" s="55"/>
      <c r="X197" s="55"/>
      <c r="Y197" s="55"/>
      <c r="Z197" s="55"/>
      <c r="AA197" s="55"/>
      <c r="AB197" s="55"/>
      <c r="AC197" s="55"/>
      <c r="AD197" s="55"/>
      <c r="AE197" s="55"/>
      <c r="AF197" s="55"/>
      <c r="AG197" s="55"/>
      <c r="AH197" s="55"/>
      <c r="AI197" s="55"/>
    </row>
    <row r="198" spans="1:35" x14ac:dyDescent="0.25">
      <c r="B198" s="84" t="e">
        <f>B196</f>
        <v>#VALUE!</v>
      </c>
      <c r="C198" s="84" t="e">
        <f>C196</f>
        <v>#VALUE!</v>
      </c>
      <c r="D198" s="84">
        <f>D196</f>
        <v>1</v>
      </c>
      <c r="E198" s="57" t="s">
        <v>401</v>
      </c>
      <c r="F198" s="117"/>
      <c r="G198" s="24"/>
      <c r="H198" s="153"/>
      <c r="I198" s="154"/>
      <c r="J198" s="154"/>
      <c r="K198" s="90" t="e">
        <f>_xlfn.STDEV.S($P198:$AI198)/AVERAGE($P198:$AI198)</f>
        <v>#DIV/0!</v>
      </c>
      <c r="L198" s="122" t="s">
        <v>2</v>
      </c>
      <c r="M198" s="5" t="e">
        <f>INDEX('BASE FORMAÇÃO'!D:D,B198+1)</f>
        <v>#VALUE!</v>
      </c>
      <c r="N198" s="94">
        <f>IF("A"=J211,1,"")</f>
        <v>1</v>
      </c>
      <c r="O198" s="34" t="s">
        <v>23</v>
      </c>
      <c r="P198" s="36" t="str">
        <f t="array" ref="P198">IF(P194="","",IF(OR(P195="",AND(YEAR(P195)=YEAR($O$7),MONTH(MAX('Tabela de Apoio'!$A:$A))&lt;=MONTH(P195))),P194,(INDEX('Tabela de Apoio'!$B:$B,MATCH('FORMAÇÃO DE PREÇO'!$O$7,'Tabela de Apoio'!$A:$A,1))/INDEX('Tabela de Apoio'!$B:$B,MATCH('FORMAÇÃO DE PREÇO'!P195,'Tabela de Apoio'!$A:$A,1)-1))*P194))</f>
        <v/>
      </c>
      <c r="Q198" s="36" t="str">
        <f t="array" ref="Q198">IF(Q194="","",IF(OR(Q195="",AND(YEAR(Q195)=YEAR($O$7),MONTH(MAX('Tabela de Apoio'!$A:$A))&lt;=MONTH(Q195))),Q194,(INDEX('Tabela de Apoio'!$B:$B,MATCH('FORMAÇÃO DE PREÇO'!$O$7,'Tabela de Apoio'!$A:$A,1))/INDEX('Tabela de Apoio'!$B:$B,MATCH('FORMAÇÃO DE PREÇO'!Q195,'Tabela de Apoio'!$A:$A,1)-1))*Q194))</f>
        <v/>
      </c>
      <c r="R198" s="36" t="str">
        <f t="array" ref="R198">IF(R194="","",IF(OR(R195="",AND(YEAR(R195)=YEAR($O$7),MONTH(MAX('Tabela de Apoio'!$A:$A))&lt;=MONTH(R195))),R194,(INDEX('Tabela de Apoio'!$B:$B,MATCH('FORMAÇÃO DE PREÇO'!$O$7,'Tabela de Apoio'!$A:$A,1))/INDEX('Tabela de Apoio'!$B:$B,MATCH('FORMAÇÃO DE PREÇO'!R195,'Tabela de Apoio'!$A:$A,1)-1))*R194))</f>
        <v/>
      </c>
      <c r="S198" s="36" t="str">
        <f t="array" ref="S198">IF(S194="","",IF(OR(S195="",AND(YEAR(S195)=YEAR($O$7),MONTH(MAX('Tabela de Apoio'!$A:$A))&lt;=MONTH(S195))),S194,(INDEX('Tabela de Apoio'!$B:$B,MATCH('FORMAÇÃO DE PREÇO'!$O$7,'Tabela de Apoio'!$A:$A,1))/INDEX('Tabela de Apoio'!$B:$B,MATCH('FORMAÇÃO DE PREÇO'!S195,'Tabela de Apoio'!$A:$A,1)-1))*S194))</f>
        <v/>
      </c>
      <c r="T198" s="36" t="str">
        <f t="array" ref="T198">IF(T194="","",IF(OR(T195="",AND(YEAR(T195)=YEAR($O$7),MONTH(MAX('Tabela de Apoio'!$A:$A))&lt;=MONTH(T195))),T194,(INDEX('Tabela de Apoio'!$B:$B,MATCH('FORMAÇÃO DE PREÇO'!$O$7,'Tabela de Apoio'!$A:$A,1))/INDEX('Tabela de Apoio'!$B:$B,MATCH('FORMAÇÃO DE PREÇO'!T195,'Tabela de Apoio'!$A:$A,1)-1))*T194))</f>
        <v/>
      </c>
      <c r="U198" s="36" t="str">
        <f t="array" ref="U198">IF(U194="","",IF(OR(U195="",AND(YEAR(U195)=YEAR($O$7),MONTH(MAX('Tabela de Apoio'!$A:$A))&lt;=MONTH(U195))),U194,(INDEX('Tabela de Apoio'!$B:$B,MATCH('FORMAÇÃO DE PREÇO'!$O$7,'Tabela de Apoio'!$A:$A,1))/INDEX('Tabela de Apoio'!$B:$B,MATCH('FORMAÇÃO DE PREÇO'!U195,'Tabela de Apoio'!$A:$A,1)-1))*U194))</f>
        <v/>
      </c>
      <c r="V198" s="36" t="str">
        <f t="array" ref="V198">IF(V194="","",IF(OR(V195="",AND(YEAR(V195)=YEAR($O$7),MONTH(MAX('Tabela de Apoio'!$A:$A))&lt;=MONTH(V195))),V194,(INDEX('Tabela de Apoio'!$B:$B,MATCH('FORMAÇÃO DE PREÇO'!$O$7,'Tabela de Apoio'!$A:$A,1))/INDEX('Tabela de Apoio'!$B:$B,MATCH('FORMAÇÃO DE PREÇO'!V195,'Tabela de Apoio'!$A:$A,1)-1))*V194))</f>
        <v/>
      </c>
      <c r="W198" s="36" t="str">
        <f t="array" ref="W198">IF(W194="","",IF(OR(W195="",AND(YEAR(W195)=YEAR($O$7),MONTH(MAX('Tabela de Apoio'!$A:$A))&lt;=MONTH(W195))),W194,(INDEX('Tabela de Apoio'!$B:$B,MATCH('FORMAÇÃO DE PREÇO'!$O$7,'Tabela de Apoio'!$A:$A,1))/INDEX('Tabela de Apoio'!$B:$B,MATCH('FORMAÇÃO DE PREÇO'!W195,'Tabela de Apoio'!$A:$A,1)-1))*W194))</f>
        <v/>
      </c>
      <c r="X198" s="36" t="str">
        <f t="array" ref="X198">IF(X194="","",IF(OR(X195="",AND(YEAR(X195)=YEAR($O$7),MONTH(MAX('Tabela de Apoio'!$A:$A))&lt;=MONTH(X195))),X194,(INDEX('Tabela de Apoio'!$B:$B,MATCH('FORMAÇÃO DE PREÇO'!$O$7,'Tabela de Apoio'!$A:$A,1))/INDEX('Tabela de Apoio'!$B:$B,MATCH('FORMAÇÃO DE PREÇO'!X195,'Tabela de Apoio'!$A:$A,1)-1))*X194))</f>
        <v/>
      </c>
      <c r="Y198" s="36" t="str">
        <f t="array" ref="Y198">IF(Y194="","",IF(OR(Y195="",AND(YEAR(Y195)=YEAR($O$7),MONTH(MAX('Tabela de Apoio'!$A:$A))&lt;=MONTH(Y195))),Y194,(INDEX('Tabela de Apoio'!$B:$B,MATCH('FORMAÇÃO DE PREÇO'!$O$7,'Tabela de Apoio'!$A:$A,1))/INDEX('Tabela de Apoio'!$B:$B,MATCH('FORMAÇÃO DE PREÇO'!Y195,'Tabela de Apoio'!$A:$A,1)-1))*Y194))</f>
        <v/>
      </c>
      <c r="Z198" s="36" t="str">
        <f t="array" ref="Z198">IF(Z194="","",IF(OR(Z195="",AND(YEAR(Z195)=YEAR($O$7),MONTH(MAX('Tabela de Apoio'!$A:$A))&lt;=MONTH(Z195))),Z194,(INDEX('Tabela de Apoio'!$B:$B,MATCH('FORMAÇÃO DE PREÇO'!$O$7,'Tabela de Apoio'!$A:$A,1))/INDEX('Tabela de Apoio'!$B:$B,MATCH('FORMAÇÃO DE PREÇO'!Z195,'Tabela de Apoio'!$A:$A,1)-1))*Z194))</f>
        <v/>
      </c>
      <c r="AA198" s="36" t="str">
        <f t="array" ref="AA198">IF(AA194="","",IF(OR(AA195="",AND(YEAR(AA195)=YEAR($O$7),MONTH(MAX('Tabela de Apoio'!$A:$A))&lt;=MONTH(AA195))),AA194,(INDEX('Tabela de Apoio'!$B:$B,MATCH('FORMAÇÃO DE PREÇO'!$O$7,'Tabela de Apoio'!$A:$A,1))/INDEX('Tabela de Apoio'!$B:$B,MATCH('FORMAÇÃO DE PREÇO'!AA195,'Tabela de Apoio'!$A:$A,1)-1))*AA194))</f>
        <v/>
      </c>
      <c r="AB198" s="36" t="str">
        <f t="array" ref="AB198">IF(AB194="","",IF(OR(AB195="",AND(YEAR(AB195)=YEAR($O$7),MONTH(MAX('Tabela de Apoio'!$A:$A))&lt;=MONTH(AB195))),AB194,(INDEX('Tabela de Apoio'!$B:$B,MATCH('FORMAÇÃO DE PREÇO'!$O$7,'Tabela de Apoio'!$A:$A,1))/INDEX('Tabela de Apoio'!$B:$B,MATCH('FORMAÇÃO DE PREÇO'!AB195,'Tabela de Apoio'!$A:$A,1)-1))*AB194))</f>
        <v/>
      </c>
      <c r="AC198" s="36" t="str">
        <f t="array" ref="AC198">IF(AC194="","",IF(OR(AC195="",AND(YEAR(AC195)=YEAR($O$7),MONTH(MAX('Tabela de Apoio'!$A:$A))&lt;=MONTH(AC195))),AC194,(INDEX('Tabela de Apoio'!$B:$B,MATCH('FORMAÇÃO DE PREÇO'!$O$7,'Tabela de Apoio'!$A:$A,1))/INDEX('Tabela de Apoio'!$B:$B,MATCH('FORMAÇÃO DE PREÇO'!AC195,'Tabela de Apoio'!$A:$A,1)-1))*AC194))</f>
        <v/>
      </c>
      <c r="AD198" s="36" t="str">
        <f t="array" ref="AD198">IF(AD194="","",IF(OR(AD195="",AND(YEAR(AD195)=YEAR($O$7),MONTH(MAX('Tabela de Apoio'!$A:$A))&lt;=MONTH(AD195))),AD194,(INDEX('Tabela de Apoio'!$B:$B,MATCH('FORMAÇÃO DE PREÇO'!$O$7,'Tabela de Apoio'!$A:$A,1))/INDEX('Tabela de Apoio'!$B:$B,MATCH('FORMAÇÃO DE PREÇO'!AD195,'Tabela de Apoio'!$A:$A,1)-1))*AD194))</f>
        <v/>
      </c>
      <c r="AE198" s="36" t="str">
        <f t="array" ref="AE198">IF(AE194="","",IF(OR(AE195="",AND(YEAR(AE195)=YEAR($O$7),MONTH(MAX('Tabela de Apoio'!$A:$A))&lt;=MONTH(AE195))),AE194,(INDEX('Tabela de Apoio'!$B:$B,MATCH('FORMAÇÃO DE PREÇO'!$O$7,'Tabela de Apoio'!$A:$A,1))/INDEX('Tabela de Apoio'!$B:$B,MATCH('FORMAÇÃO DE PREÇO'!AE195,'Tabela de Apoio'!$A:$A,1)-1))*AE194))</f>
        <v/>
      </c>
      <c r="AF198" s="36" t="str">
        <f t="array" ref="AF198">IF(AF194="","",IF(OR(AF195="",AND(YEAR(AF195)=YEAR($O$7),MONTH(MAX('Tabela de Apoio'!$A:$A))&lt;=MONTH(AF195))),AF194,(INDEX('Tabela de Apoio'!$B:$B,MATCH('FORMAÇÃO DE PREÇO'!$O$7,'Tabela de Apoio'!$A:$A,1))/INDEX('Tabela de Apoio'!$B:$B,MATCH('FORMAÇÃO DE PREÇO'!AF195,'Tabela de Apoio'!$A:$A,1)-1))*AF194))</f>
        <v/>
      </c>
      <c r="AG198" s="36" t="str">
        <f t="array" ref="AG198">IF(AG194="","",IF(OR(AG195="",AND(YEAR(AG195)=YEAR($O$7),MONTH(MAX('Tabela de Apoio'!$A:$A))&lt;=MONTH(AG195))),AG194,(INDEX('Tabela de Apoio'!$B:$B,MATCH('FORMAÇÃO DE PREÇO'!$O$7,'Tabela de Apoio'!$A:$A,1))/INDEX('Tabela de Apoio'!$B:$B,MATCH('FORMAÇÃO DE PREÇO'!AG195,'Tabela de Apoio'!$A:$A,1)-1))*AG194))</f>
        <v/>
      </c>
      <c r="AH198" s="36" t="str">
        <f t="array" ref="AH198">IF(AH194="","",IF(OR(AH195="",AND(YEAR(AH195)=YEAR($O$7),MONTH(MAX('Tabela de Apoio'!$A:$A))&lt;=MONTH(AH195))),AH194,(INDEX('Tabela de Apoio'!$B:$B,MATCH('FORMAÇÃO DE PREÇO'!$O$7,'Tabela de Apoio'!$A:$A,1))/INDEX('Tabela de Apoio'!$B:$B,MATCH('FORMAÇÃO DE PREÇO'!AH195,'Tabela de Apoio'!$A:$A,1)-1))*AH194))</f>
        <v/>
      </c>
      <c r="AI198" s="36" t="str">
        <f t="array" ref="AI198">IF(AI194="","",IF(OR(AI195="",AND(YEAR(AI195)=YEAR($O$7),MONTH(MAX('Tabela de Apoio'!$A:$A))&lt;=MONTH(AI195))),AI194,(INDEX('Tabela de Apoio'!$B:$B,MATCH('FORMAÇÃO DE PREÇO'!$O$7,'Tabela de Apoio'!$A:$A,1))/INDEX('Tabela de Apoio'!$B:$B,MATCH('FORMAÇÃO DE PREÇO'!AI195,'Tabela de Apoio'!$A:$A,1)-1))*AI194))</f>
        <v/>
      </c>
    </row>
    <row r="199" spans="1:35" x14ac:dyDescent="0.25">
      <c r="B199" s="84" t="e">
        <f>B198</f>
        <v>#VALUE!</v>
      </c>
      <c r="C199" s="84" t="e">
        <f>C198</f>
        <v>#VALUE!</v>
      </c>
      <c r="D199" s="84">
        <f>D198</f>
        <v>1</v>
      </c>
      <c r="E199" s="158" t="e">
        <f>MAX(INDEX('BASE FORMAÇÃO'!A:A,B194+1),1)</f>
        <v>#VALUE!</v>
      </c>
      <c r="F199" s="117"/>
      <c r="G199" s="118" t="s">
        <v>363</v>
      </c>
      <c r="H199" s="159"/>
      <c r="I199" s="159"/>
      <c r="J199" s="160"/>
      <c r="K199" s="85" t="e">
        <f>_xlfn.STDEV.S($P199:$AI199)/AVERAGE($P199:$AI199)</f>
        <v>#DIV/0!</v>
      </c>
      <c r="L199" s="37" t="s">
        <v>362</v>
      </c>
      <c r="M199" s="38" t="str">
        <f>IFERROR(INDEX(K198:K212,MATCH(1,N198:N212)),"")</f>
        <v/>
      </c>
      <c r="N199" s="94" t="str">
        <f>IF("B"=J211,1,"")</f>
        <v/>
      </c>
      <c r="O199" s="34" t="s">
        <v>55</v>
      </c>
      <c r="P199" s="36" t="str">
        <f t="shared" ref="P199:AE199" si="93">IFERROR(IF(P198="","",IF(OR(P198&gt;(_xlfn.QUARTILE.EXC($P198:$AI198,3)+(_xlfn.QUARTILE.EXC($P198:$AI198,3)-_xlfn.QUARTILE.EXC($P198:$AI198,1))),P198&lt;(_xlfn.QUARTILE.EXC($P198:$AI198,1)-(_xlfn.QUARTILE.EXC($P198:$AI198,3)-_xlfn.QUARTILE.EXC($P198:$AI198,1)))),"DESCARTADO",P198)),"")</f>
        <v/>
      </c>
      <c r="Q199" s="36" t="str">
        <f t="shared" si="93"/>
        <v/>
      </c>
      <c r="R199" s="36" t="str">
        <f t="shared" si="93"/>
        <v/>
      </c>
      <c r="S199" s="36" t="str">
        <f t="shared" si="93"/>
        <v/>
      </c>
      <c r="T199" s="36" t="str">
        <f t="shared" si="93"/>
        <v/>
      </c>
      <c r="U199" s="36" t="str">
        <f t="shared" si="93"/>
        <v/>
      </c>
      <c r="V199" s="36" t="str">
        <f t="shared" si="93"/>
        <v/>
      </c>
      <c r="W199" s="36" t="str">
        <f t="shared" si="93"/>
        <v/>
      </c>
      <c r="X199" s="36" t="str">
        <f t="shared" si="93"/>
        <v/>
      </c>
      <c r="Y199" s="36" t="str">
        <f t="shared" si="93"/>
        <v/>
      </c>
      <c r="Z199" s="36" t="str">
        <f t="shared" si="93"/>
        <v/>
      </c>
      <c r="AA199" s="36" t="str">
        <f t="shared" si="93"/>
        <v/>
      </c>
      <c r="AB199" s="36" t="str">
        <f t="shared" si="93"/>
        <v/>
      </c>
      <c r="AC199" s="36" t="str">
        <f t="shared" si="93"/>
        <v/>
      </c>
      <c r="AD199" s="36" t="str">
        <f t="shared" si="93"/>
        <v/>
      </c>
      <c r="AE199" s="36" t="str">
        <f t="shared" si="93"/>
        <v/>
      </c>
      <c r="AF199" s="36" t="str">
        <f>IFERROR(IF(AF198="","",IF(OR(AF198&gt;(_xlfn.QUARTILE.EXC($P198:$AI198,3)+(_xlfn.QUARTILE.EXC($P198:$AI198,3)-_xlfn.QUARTILE.EXC($P198:$AI198,1))),AF198&lt;(_xlfn.QUARTILE.EXC($P198:$AI198,1)-(_xlfn.QUARTILE.EXC($P198:$AI198,3)-_xlfn.QUARTILE.EXC($P198:$AI198,1)))),"DESCARTADO",AF198)),"")</f>
        <v/>
      </c>
      <c r="AG199" s="36" t="str">
        <f>IFERROR(IF(AG198="","",IF(OR(AG198&gt;(_xlfn.QUARTILE.EXC($P198:$AI198,3)+(_xlfn.QUARTILE.EXC($P198:$AI198,3)-_xlfn.QUARTILE.EXC($P198:$AI198,1))),AG198&lt;(_xlfn.QUARTILE.EXC($P198:$AI198,1)-(_xlfn.QUARTILE.EXC($P198:$AI198,3)-_xlfn.QUARTILE.EXC($P198:$AI198,1)))),"DESCARTADO",AG198)),"")</f>
        <v/>
      </c>
      <c r="AH199" s="36" t="str">
        <f>IFERROR(IF(AH198="","",IF(OR(AH198&gt;(_xlfn.QUARTILE.EXC($P198:$AI198,3)+(_xlfn.QUARTILE.EXC($P198:$AI198,3)-_xlfn.QUARTILE.EXC($P198:$AI198,1))),AH198&lt;(_xlfn.QUARTILE.EXC($P198:$AI198,1)-(_xlfn.QUARTILE.EXC($P198:$AI198,3)-_xlfn.QUARTILE.EXC($P198:$AI198,1)))),"DESCARTADO",AH198)),"")</f>
        <v/>
      </c>
      <c r="AI199" s="36" t="str">
        <f>IFERROR(IF(AI198="","",IF(OR(AI198&gt;(_xlfn.QUARTILE.EXC($P198:$AI198,3)+(_xlfn.QUARTILE.EXC($P198:$AI198,3)-_xlfn.QUARTILE.EXC($P198:$AI198,1))),AI198&lt;(_xlfn.QUARTILE.EXC($P198:$AI198,1)-(_xlfn.QUARTILE.EXC($P198:$AI198,3)-_xlfn.QUARTILE.EXC($P198:$AI198,1)))),"DESCARTADO",AI198)),"")</f>
        <v/>
      </c>
    </row>
    <row r="200" spans="1:35" hidden="1" x14ac:dyDescent="0.25">
      <c r="B200" s="84" t="e">
        <f t="shared" ref="B200:D212" si="94">B199</f>
        <v>#VALUE!</v>
      </c>
      <c r="C200" s="84" t="e">
        <f t="shared" si="94"/>
        <v>#VALUE!</v>
      </c>
      <c r="D200" s="84">
        <f t="shared" si="94"/>
        <v>1</v>
      </c>
      <c r="E200" s="158"/>
      <c r="F200" s="97"/>
      <c r="G200" s="119"/>
      <c r="K200" s="90"/>
      <c r="N200" s="94"/>
      <c r="O200" s="34" t="s">
        <v>57</v>
      </c>
      <c r="P200" s="39" t="str">
        <f>IF(IFERROR(VLOOKUP(P196,'Tabela de Apoio'!$D:$E,2,FALSE),1)=1,"",P199)</f>
        <v/>
      </c>
      <c r="Q200" s="39" t="str">
        <f>IF(IFERROR(VLOOKUP(Q196,'Tabela de Apoio'!$D:$E,2,FALSE),1)=1,"",Q199)</f>
        <v/>
      </c>
      <c r="R200" s="39" t="str">
        <f>IF(IFERROR(VLOOKUP(R196,'Tabela de Apoio'!$D:$E,2,FALSE),1)=1,"",R199)</f>
        <v/>
      </c>
      <c r="S200" s="39" t="str">
        <f>IF(IFERROR(VLOOKUP(S196,'Tabela de Apoio'!$D:$E,2,FALSE),1)=1,"",S199)</f>
        <v/>
      </c>
      <c r="T200" s="39" t="str">
        <f>IF(IFERROR(VLOOKUP(T196,'Tabela de Apoio'!$D:$E,2,FALSE),1)=1,"",T199)</f>
        <v/>
      </c>
      <c r="U200" s="39" t="str">
        <f>IF(IFERROR(VLOOKUP(U196,'Tabela de Apoio'!$D:$E,2,FALSE),1)=1,"",U199)</f>
        <v/>
      </c>
      <c r="V200" s="39" t="str">
        <f>IF(IFERROR(VLOOKUP(V196,'Tabela de Apoio'!$D:$E,2,FALSE),1)=1,"",V199)</f>
        <v/>
      </c>
      <c r="W200" s="39" t="str">
        <f>IF(IFERROR(VLOOKUP(W196,'Tabela de Apoio'!$D:$E,2,FALSE),1)=1,"",W199)</f>
        <v/>
      </c>
      <c r="X200" s="39" t="str">
        <f>IF(IFERROR(VLOOKUP(X196,'Tabela de Apoio'!$D:$E,2,FALSE),1)=1,"",X199)</f>
        <v/>
      </c>
      <c r="Y200" s="39" t="str">
        <f>IF(IFERROR(VLOOKUP(Y196,'Tabela de Apoio'!$D:$E,2,FALSE),1)=1,"",Y199)</f>
        <v/>
      </c>
      <c r="Z200" s="39" t="str">
        <f>IF(IFERROR(VLOOKUP(Z196,'Tabela de Apoio'!$D:$E,2,FALSE),1)=1,"",Z199)</f>
        <v/>
      </c>
      <c r="AA200" s="39" t="str">
        <f>IF(IFERROR(VLOOKUP(AA196,'Tabela de Apoio'!$D:$E,2,FALSE),1)=1,"",AA199)</f>
        <v/>
      </c>
      <c r="AB200" s="39" t="str">
        <f>IF(IFERROR(VLOOKUP(AB196,'Tabela de Apoio'!$D:$E,2,FALSE),1)=1,"",AB199)</f>
        <v/>
      </c>
      <c r="AC200" s="39" t="str">
        <f>IF(IFERROR(VLOOKUP(AC196,'Tabela de Apoio'!$D:$E,2,FALSE),1)=1,"",AC199)</f>
        <v/>
      </c>
      <c r="AD200" s="39" t="str">
        <f>IF(IFERROR(VLOOKUP(AD196,'Tabela de Apoio'!$D:$E,2,FALSE),1)=1,"",AD199)</f>
        <v/>
      </c>
      <c r="AE200" s="39" t="str">
        <f>IF(IFERROR(VLOOKUP(AE196,'Tabela de Apoio'!$D:$E,2,FALSE),1)=1,"",AE199)</f>
        <v/>
      </c>
      <c r="AF200" s="39" t="str">
        <f>IF(IFERROR(VLOOKUP(AF196,'Tabela de Apoio'!$D:$E,2,FALSE),1)=1,"",AF199)</f>
        <v/>
      </c>
      <c r="AG200" s="39" t="str">
        <f>IF(IFERROR(VLOOKUP(AG196,'Tabela de Apoio'!$D:$E,2,FALSE),1)=1,"",AG199)</f>
        <v/>
      </c>
      <c r="AH200" s="39" t="str">
        <f>IF(IFERROR(VLOOKUP(AH196,'Tabela de Apoio'!$D:$E,2,FALSE),1)=1,"",AH199)</f>
        <v/>
      </c>
      <c r="AI200" s="39" t="str">
        <f>IF(IFERROR(VLOOKUP(AI196,'Tabela de Apoio'!$D:$E,2,FALSE),1)=1,"",AI199)</f>
        <v/>
      </c>
    </row>
    <row r="201" spans="1:35" hidden="1" x14ac:dyDescent="0.25">
      <c r="B201" s="84" t="e">
        <f t="shared" ref="B201:B212" si="95">B200</f>
        <v>#VALUE!</v>
      </c>
      <c r="C201" s="84" t="e">
        <f t="shared" si="94"/>
        <v>#VALUE!</v>
      </c>
      <c r="D201" s="84">
        <f t="shared" si="94"/>
        <v>1</v>
      </c>
      <c r="E201" s="158"/>
      <c r="F201" s="97"/>
      <c r="G201" s="120"/>
      <c r="H201" s="18"/>
      <c r="I201" s="18"/>
      <c r="J201" s="6" t="str">
        <f>IFERROR(IF(M204="",IF(_xlfn.STDEV.S($P199:$AI200)/AVERAGE($P199:$AI200)&lt;25%,J205,J206),J204),J202)</f>
        <v>A</v>
      </c>
      <c r="K201" s="89"/>
      <c r="L201" s="40" t="s">
        <v>75</v>
      </c>
      <c r="M201" s="41" t="str">
        <f>IFERROR(IF(AND(P196="Fornecedor",COUNTA(P194:AI194)=COUNTIF(P196:AI196,"Fornecedor")),M209,IF(M204="",IF(_xlfn.STDEV.S($P199:$AI200)/AVERAGE($P199:$AI200)&lt;25%,M205,M206),M204)),M202)</f>
        <v/>
      </c>
      <c r="N201" s="94"/>
      <c r="O201" s="34" t="s">
        <v>379</v>
      </c>
      <c r="P201" s="39" t="str">
        <f>IF(IFERROR(VLOOKUP(P196,'Tabela de Apoio'!$D:$E,2,FALSE),1)=1,"",P202)</f>
        <v/>
      </c>
      <c r="Q201" s="39" t="str">
        <f>IF(IFERROR(VLOOKUP(Q196,'Tabela de Apoio'!$D:$E,2,FALSE),1)=1,"",Q202)</f>
        <v/>
      </c>
      <c r="R201" s="39" t="str">
        <f>IF(IFERROR(VLOOKUP(R196,'Tabela de Apoio'!$D:$E,2,FALSE),1)=1,"",R202)</f>
        <v/>
      </c>
      <c r="S201" s="39" t="str">
        <f>IF(IFERROR(VLOOKUP(S196,'Tabela de Apoio'!$D:$E,2,FALSE),1)=1,"",S202)</f>
        <v/>
      </c>
      <c r="T201" s="39" t="str">
        <f>IF(IFERROR(VLOOKUP(T196,'Tabela de Apoio'!$D:$E,2,FALSE),1)=1,"",T202)</f>
        <v/>
      </c>
      <c r="U201" s="39" t="str">
        <f>IF(IFERROR(VLOOKUP(U196,'Tabela de Apoio'!$D:$E,2,FALSE),1)=1,"",U202)</f>
        <v/>
      </c>
      <c r="V201" s="39" t="str">
        <f>IF(IFERROR(VLOOKUP(V196,'Tabela de Apoio'!$D:$E,2,FALSE),1)=1,"",V202)</f>
        <v/>
      </c>
      <c r="W201" s="39" t="str">
        <f>IF(IFERROR(VLOOKUP(W196,'Tabela de Apoio'!$D:$E,2,FALSE),1)=1,"",W202)</f>
        <v/>
      </c>
      <c r="X201" s="39" t="str">
        <f>IF(IFERROR(VLOOKUP(X196,'Tabela de Apoio'!$D:$E,2,FALSE),1)=1,"",X202)</f>
        <v/>
      </c>
      <c r="Y201" s="39" t="str">
        <f>IF(IFERROR(VLOOKUP(Y196,'Tabela de Apoio'!$D:$E,2,FALSE),1)=1,"",Y202)</f>
        <v/>
      </c>
      <c r="Z201" s="39" t="str">
        <f>IF(IFERROR(VLOOKUP(Z196,'Tabela de Apoio'!$D:$E,2,FALSE),1)=1,"",Z202)</f>
        <v/>
      </c>
      <c r="AA201" s="39" t="str">
        <f>IF(IFERROR(VLOOKUP(AA196,'Tabela de Apoio'!$D:$E,2,FALSE),1)=1,"",AA202)</f>
        <v/>
      </c>
      <c r="AB201" s="39" t="str">
        <f>IF(IFERROR(VLOOKUP(AB196,'Tabela de Apoio'!$D:$E,2,FALSE),1)=1,"",AB202)</f>
        <v/>
      </c>
      <c r="AC201" s="39" t="str">
        <f>IF(IFERROR(VLOOKUP(AC196,'Tabela de Apoio'!$D:$E,2,FALSE),1)=1,"",AC202)</f>
        <v/>
      </c>
      <c r="AD201" s="39" t="str">
        <f>IF(IFERROR(VLOOKUP(AD196,'Tabela de Apoio'!$D:$E,2,FALSE),1)=1,"",AD202)</f>
        <v/>
      </c>
      <c r="AE201" s="39" t="str">
        <f>IF(IFERROR(VLOOKUP(AE196,'Tabela de Apoio'!$D:$E,2,FALSE),1)=1,"",AE202)</f>
        <v/>
      </c>
      <c r="AF201" s="39" t="str">
        <f>IF(IFERROR(VLOOKUP(AF196,'Tabela de Apoio'!$D:$E,2,FALSE),1)=1,"",AF202)</f>
        <v/>
      </c>
      <c r="AG201" s="39" t="str">
        <f>IF(IFERROR(VLOOKUP(AG196,'Tabela de Apoio'!$D:$E,2,FALSE),1)=1,"",AG202)</f>
        <v/>
      </c>
      <c r="AH201" s="39" t="str">
        <f>IF(IFERROR(VLOOKUP(AH196,'Tabela de Apoio'!$D:$E,2,FALSE),1)=1,"",AH202)</f>
        <v/>
      </c>
      <c r="AI201" s="39" t="str">
        <f>IF(IFERROR(VLOOKUP(AI196,'Tabela de Apoio'!$D:$E,2,FALSE),1)=1,"",AI202)</f>
        <v/>
      </c>
    </row>
    <row r="202" spans="1:35" hidden="1" x14ac:dyDescent="0.25">
      <c r="B202" s="84" t="e">
        <f t="shared" si="95"/>
        <v>#VALUE!</v>
      </c>
      <c r="C202" s="84" t="e">
        <f t="shared" si="94"/>
        <v>#VALUE!</v>
      </c>
      <c r="D202" s="84">
        <f t="shared" si="94"/>
        <v>1</v>
      </c>
      <c r="E202" s="158"/>
      <c r="F202" s="97"/>
      <c r="G202" s="120"/>
      <c r="H202" s="18"/>
      <c r="I202" s="18"/>
      <c r="J202" s="56" t="s">
        <v>366</v>
      </c>
      <c r="K202" s="89"/>
      <c r="L202" s="40" t="s">
        <v>21</v>
      </c>
      <c r="M202" s="41" t="str">
        <f>IFERROR(AVERAGE($P198:$AI198),"")</f>
        <v/>
      </c>
      <c r="N202" s="94"/>
      <c r="O202" s="34" t="s">
        <v>380</v>
      </c>
      <c r="P202" s="39" t="str">
        <f t="shared" ref="P202:AI202" si="96">IF(P199="","",IF((_xlfn.STDEV.S($P199:$AI200)/AVERAGE($P199:$AI200))&lt;25%,P199,IF(OR(P199&gt;(AVERAGE($P199:$AI200)+_xlfn.STDEV.S($P199:$AI200)),P199&lt;(AVERAGE($P199:$AI200)-_xlfn.STDEV.S($P199:$AI200))),"DESCARTADO",P199)))</f>
        <v/>
      </c>
      <c r="Q202" s="39" t="str">
        <f t="shared" si="96"/>
        <v/>
      </c>
      <c r="R202" s="39" t="str">
        <f t="shared" si="96"/>
        <v/>
      </c>
      <c r="S202" s="39" t="str">
        <f t="shared" si="96"/>
        <v/>
      </c>
      <c r="T202" s="39" t="str">
        <f t="shared" si="96"/>
        <v/>
      </c>
      <c r="U202" s="39" t="str">
        <f t="shared" si="96"/>
        <v/>
      </c>
      <c r="V202" s="39" t="str">
        <f t="shared" si="96"/>
        <v/>
      </c>
      <c r="W202" s="39" t="str">
        <f t="shared" si="96"/>
        <v/>
      </c>
      <c r="X202" s="39" t="str">
        <f t="shared" si="96"/>
        <v/>
      </c>
      <c r="Y202" s="39" t="str">
        <f t="shared" si="96"/>
        <v/>
      </c>
      <c r="Z202" s="39" t="str">
        <f t="shared" si="96"/>
        <v/>
      </c>
      <c r="AA202" s="39" t="str">
        <f t="shared" si="96"/>
        <v/>
      </c>
      <c r="AB202" s="39" t="str">
        <f t="shared" si="96"/>
        <v/>
      </c>
      <c r="AC202" s="39" t="str">
        <f t="shared" si="96"/>
        <v/>
      </c>
      <c r="AD202" s="39" t="str">
        <f t="shared" si="96"/>
        <v/>
      </c>
      <c r="AE202" s="39" t="str">
        <f t="shared" si="96"/>
        <v/>
      </c>
      <c r="AF202" s="39" t="str">
        <f t="shared" si="96"/>
        <v/>
      </c>
      <c r="AG202" s="39" t="str">
        <f t="shared" si="96"/>
        <v/>
      </c>
      <c r="AH202" s="39" t="str">
        <f t="shared" si="96"/>
        <v/>
      </c>
      <c r="AI202" s="39" t="str">
        <f t="shared" si="96"/>
        <v/>
      </c>
    </row>
    <row r="203" spans="1:35" hidden="1" x14ac:dyDescent="0.25">
      <c r="B203" s="84" t="e">
        <f t="shared" si="95"/>
        <v>#VALUE!</v>
      </c>
      <c r="C203" s="84" t="e">
        <f t="shared" si="94"/>
        <v>#VALUE!</v>
      </c>
      <c r="D203" s="84">
        <f t="shared" si="94"/>
        <v>1</v>
      </c>
      <c r="E203" s="158"/>
      <c r="F203" s="97"/>
      <c r="G203" s="119"/>
      <c r="J203" s="56" t="s">
        <v>366</v>
      </c>
      <c r="L203" s="40" t="s">
        <v>335</v>
      </c>
      <c r="M203" s="41" t="str">
        <f>IFERROR(MEDIAN($P198:$AI198),"")</f>
        <v/>
      </c>
      <c r="N203" s="94"/>
      <c r="O203" s="34" t="s">
        <v>381</v>
      </c>
      <c r="P203" s="39" t="str">
        <f>IF(IFERROR(VLOOKUP(P196,'Tabela de Apoio'!$D:$E,2,FALSE),1)=1,"",P204)</f>
        <v/>
      </c>
      <c r="Q203" s="39" t="str">
        <f>IF(IFERROR(VLOOKUP(Q196,'Tabela de Apoio'!$D:$E,2,FALSE),1)=1,"",Q204)</f>
        <v/>
      </c>
      <c r="R203" s="39" t="str">
        <f>IF(IFERROR(VLOOKUP(R196,'Tabela de Apoio'!$D:$E,2,FALSE),1)=1,"",R204)</f>
        <v/>
      </c>
      <c r="S203" s="39" t="str">
        <f>IF(IFERROR(VLOOKUP(S196,'Tabela de Apoio'!$D:$E,2,FALSE),1)=1,"",S204)</f>
        <v/>
      </c>
      <c r="T203" s="39" t="str">
        <f>IF(IFERROR(VLOOKUP(T196,'Tabela de Apoio'!$D:$E,2,FALSE),1)=1,"",T204)</f>
        <v/>
      </c>
      <c r="U203" s="39" t="str">
        <f>IF(IFERROR(VLOOKUP(U196,'Tabela de Apoio'!$D:$E,2,FALSE),1)=1,"",U204)</f>
        <v/>
      </c>
      <c r="V203" s="39" t="str">
        <f>IF(IFERROR(VLOOKUP(V196,'Tabela de Apoio'!$D:$E,2,FALSE),1)=1,"",V204)</f>
        <v/>
      </c>
      <c r="W203" s="39" t="str">
        <f>IF(IFERROR(VLOOKUP(W196,'Tabela de Apoio'!$D:$E,2,FALSE),1)=1,"",W204)</f>
        <v/>
      </c>
      <c r="X203" s="39" t="str">
        <f>IF(IFERROR(VLOOKUP(X196,'Tabela de Apoio'!$D:$E,2,FALSE),1)=1,"",X204)</f>
        <v/>
      </c>
      <c r="Y203" s="39" t="str">
        <f>IF(IFERROR(VLOOKUP(Y196,'Tabela de Apoio'!$D:$E,2,FALSE),1)=1,"",Y204)</f>
        <v/>
      </c>
      <c r="Z203" s="39" t="str">
        <f>IF(IFERROR(VLOOKUP(Z196,'Tabela de Apoio'!$D:$E,2,FALSE),1)=1,"",Z204)</f>
        <v/>
      </c>
      <c r="AA203" s="39" t="str">
        <f>IF(IFERROR(VLOOKUP(AA196,'Tabela de Apoio'!$D:$E,2,FALSE),1)=1,"",AA204)</f>
        <v/>
      </c>
      <c r="AB203" s="39" t="str">
        <f>IF(IFERROR(VLOOKUP(AB196,'Tabela de Apoio'!$D:$E,2,FALSE),1)=1,"",AB204)</f>
        <v/>
      </c>
      <c r="AC203" s="39" t="str">
        <f>IF(IFERROR(VLOOKUP(AC196,'Tabela de Apoio'!$D:$E,2,FALSE),1)=1,"",AC204)</f>
        <v/>
      </c>
      <c r="AD203" s="39" t="str">
        <f>IF(IFERROR(VLOOKUP(AD196,'Tabela de Apoio'!$D:$E,2,FALSE),1)=1,"",AD204)</f>
        <v/>
      </c>
      <c r="AE203" s="39" t="str">
        <f>IF(IFERROR(VLOOKUP(AE196,'Tabela de Apoio'!$D:$E,2,FALSE),1)=1,"",AE204)</f>
        <v/>
      </c>
      <c r="AF203" s="39" t="str">
        <f>IF(IFERROR(VLOOKUP(AF196,'Tabela de Apoio'!$D:$E,2,FALSE),1)=1,"",AF204)</f>
        <v/>
      </c>
      <c r="AG203" s="39" t="str">
        <f>IF(IFERROR(VLOOKUP(AG196,'Tabela de Apoio'!$D:$E,2,FALSE),1)=1,"",AG204)</f>
        <v/>
      </c>
      <c r="AH203" s="39" t="str">
        <f>IF(IFERROR(VLOOKUP(AH196,'Tabela de Apoio'!$D:$E,2,FALSE),1)=1,"",AH204)</f>
        <v/>
      </c>
      <c r="AI203" s="39" t="str">
        <f>IF(IFERROR(VLOOKUP(AI196,'Tabela de Apoio'!$D:$E,2,FALSE),1)=1,"",AI204)</f>
        <v/>
      </c>
    </row>
    <row r="204" spans="1:35" hidden="1" x14ac:dyDescent="0.25">
      <c r="B204" s="84" t="e">
        <f t="shared" si="95"/>
        <v>#VALUE!</v>
      </c>
      <c r="C204" s="84" t="e">
        <f t="shared" si="94"/>
        <v>#VALUE!</v>
      </c>
      <c r="D204" s="84">
        <f t="shared" si="94"/>
        <v>1</v>
      </c>
      <c r="E204" s="158"/>
      <c r="F204" s="97"/>
      <c r="G204" s="119"/>
      <c r="H204" s="18"/>
      <c r="I204" s="18"/>
      <c r="J204" s="56" t="s">
        <v>368</v>
      </c>
      <c r="K204" s="89"/>
      <c r="L204" s="40" t="s">
        <v>69</v>
      </c>
      <c r="M204" s="41" t="e">
        <f>IF(AND(COUNT($P212:$AI212)&gt;2,(_xlfn.STDEV.S($P211:$AI212)/AVERAGE($P211:$AI212))&lt;=25%),AVERAGE($P211:$AI212),"")</f>
        <v>#DIV/0!</v>
      </c>
      <c r="N204" s="94"/>
      <c r="O204" s="34" t="s">
        <v>382</v>
      </c>
      <c r="P204" s="39" t="str">
        <f t="shared" ref="P204:AI204" si="97">IF(P202="","",IF((_xlfn.STDEV.S($P201:$AI202)/AVERAGE($P201:$AI202))&lt;25%,P202,IF(OR(P202&gt;(AVERAGE($P201:$AI202)+_xlfn.STDEV.S($P201:$AI202)),P202&lt;(AVERAGE($P201:$AI202)-_xlfn.STDEV.S($P201:$AI202))),"DESCARTADO",P202)))</f>
        <v/>
      </c>
      <c r="Q204" s="39" t="str">
        <f t="shared" si="97"/>
        <v/>
      </c>
      <c r="R204" s="39" t="str">
        <f t="shared" si="97"/>
        <v/>
      </c>
      <c r="S204" s="39" t="str">
        <f t="shared" si="97"/>
        <v/>
      </c>
      <c r="T204" s="39" t="str">
        <f t="shared" si="97"/>
        <v/>
      </c>
      <c r="U204" s="39" t="str">
        <f t="shared" si="97"/>
        <v/>
      </c>
      <c r="V204" s="39" t="str">
        <f t="shared" si="97"/>
        <v/>
      </c>
      <c r="W204" s="39" t="str">
        <f t="shared" si="97"/>
        <v/>
      </c>
      <c r="X204" s="39" t="str">
        <f t="shared" si="97"/>
        <v/>
      </c>
      <c r="Y204" s="39" t="str">
        <f t="shared" si="97"/>
        <v/>
      </c>
      <c r="Z204" s="39" t="str">
        <f t="shared" si="97"/>
        <v/>
      </c>
      <c r="AA204" s="39" t="str">
        <f t="shared" si="97"/>
        <v/>
      </c>
      <c r="AB204" s="39" t="str">
        <f t="shared" si="97"/>
        <v/>
      </c>
      <c r="AC204" s="39" t="str">
        <f t="shared" si="97"/>
        <v/>
      </c>
      <c r="AD204" s="39" t="str">
        <f t="shared" si="97"/>
        <v/>
      </c>
      <c r="AE204" s="39" t="str">
        <f t="shared" si="97"/>
        <v/>
      </c>
      <c r="AF204" s="39" t="str">
        <f t="shared" si="97"/>
        <v/>
      </c>
      <c r="AG204" s="39" t="str">
        <f t="shared" si="97"/>
        <v/>
      </c>
      <c r="AH204" s="39" t="str">
        <f t="shared" si="97"/>
        <v/>
      </c>
      <c r="AI204" s="39" t="str">
        <f t="shared" si="97"/>
        <v/>
      </c>
    </row>
    <row r="205" spans="1:35" hidden="1" x14ac:dyDescent="0.25">
      <c r="B205" s="84" t="e">
        <f t="shared" si="95"/>
        <v>#VALUE!</v>
      </c>
      <c r="C205" s="84" t="e">
        <f t="shared" si="94"/>
        <v>#VALUE!</v>
      </c>
      <c r="D205" s="84">
        <f t="shared" si="94"/>
        <v>1</v>
      </c>
      <c r="E205" s="158"/>
      <c r="F205" s="97"/>
      <c r="G205" s="121"/>
      <c r="H205"/>
      <c r="I205" s="18"/>
      <c r="J205" s="56" t="s">
        <v>367</v>
      </c>
      <c r="K205" s="89"/>
      <c r="L205" s="40" t="s">
        <v>74</v>
      </c>
      <c r="M205" s="41" t="e">
        <f>AVERAGE($P199:$AI200)</f>
        <v>#DIV/0!</v>
      </c>
      <c r="N205" s="94"/>
      <c r="O205" s="34" t="s">
        <v>383</v>
      </c>
      <c r="P205" s="39" t="str">
        <f>IF(IFERROR(VLOOKUP(P196,'Tabela de Apoio'!$D:$E,2,FALSE),1)=1,"",P206)</f>
        <v/>
      </c>
      <c r="Q205" s="39" t="str">
        <f>IF(IFERROR(VLOOKUP(Q196,'Tabela de Apoio'!$D:$E,2,FALSE),1)=1,"",Q206)</f>
        <v/>
      </c>
      <c r="R205" s="39" t="str">
        <f>IF(IFERROR(VLOOKUP(R196,'Tabela de Apoio'!$D:$E,2,FALSE),1)=1,"",R206)</f>
        <v/>
      </c>
      <c r="S205" s="39" t="str">
        <f>IF(IFERROR(VLOOKUP(S196,'Tabela de Apoio'!$D:$E,2,FALSE),1)=1,"",S206)</f>
        <v/>
      </c>
      <c r="T205" s="39" t="str">
        <f>IF(IFERROR(VLOOKUP(T196,'Tabela de Apoio'!$D:$E,2,FALSE),1)=1,"",T206)</f>
        <v/>
      </c>
      <c r="U205" s="39" t="str">
        <f>IF(IFERROR(VLOOKUP(U196,'Tabela de Apoio'!$D:$E,2,FALSE),1)=1,"",U206)</f>
        <v/>
      </c>
      <c r="V205" s="39" t="str">
        <f>IF(IFERROR(VLOOKUP(V196,'Tabela de Apoio'!$D:$E,2,FALSE),1)=1,"",V206)</f>
        <v/>
      </c>
      <c r="W205" s="39" t="str">
        <f>IF(IFERROR(VLOOKUP(W196,'Tabela de Apoio'!$D:$E,2,FALSE),1)=1,"",W206)</f>
        <v/>
      </c>
      <c r="X205" s="39" t="str">
        <f>IF(IFERROR(VLOOKUP(X196,'Tabela de Apoio'!$D:$E,2,FALSE),1)=1,"",X206)</f>
        <v/>
      </c>
      <c r="Y205" s="39" t="str">
        <f>IF(IFERROR(VLOOKUP(Y196,'Tabela de Apoio'!$D:$E,2,FALSE),1)=1,"",Y206)</f>
        <v/>
      </c>
      <c r="Z205" s="39" t="str">
        <f>IF(IFERROR(VLOOKUP(Z196,'Tabela de Apoio'!$D:$E,2,FALSE),1)=1,"",Z206)</f>
        <v/>
      </c>
      <c r="AA205" s="39" t="str">
        <f>IF(IFERROR(VLOOKUP(AA196,'Tabela de Apoio'!$D:$E,2,FALSE),1)=1,"",AA206)</f>
        <v/>
      </c>
      <c r="AB205" s="39" t="str">
        <f>IF(IFERROR(VLOOKUP(AB196,'Tabela de Apoio'!$D:$E,2,FALSE),1)=1,"",AB206)</f>
        <v/>
      </c>
      <c r="AC205" s="39" t="str">
        <f>IF(IFERROR(VLOOKUP(AC196,'Tabela de Apoio'!$D:$E,2,FALSE),1)=1,"",AC206)</f>
        <v/>
      </c>
      <c r="AD205" s="39" t="str">
        <f>IF(IFERROR(VLOOKUP(AD196,'Tabela de Apoio'!$D:$E,2,FALSE),1)=1,"",AD206)</f>
        <v/>
      </c>
      <c r="AE205" s="39" t="str">
        <f>IF(IFERROR(VLOOKUP(AE196,'Tabela de Apoio'!$D:$E,2,FALSE),1)=1,"",AE206)</f>
        <v/>
      </c>
      <c r="AF205" s="39" t="str">
        <f>IF(IFERROR(VLOOKUP(AF196,'Tabela de Apoio'!$D:$E,2,FALSE),1)=1,"",AF206)</f>
        <v/>
      </c>
      <c r="AG205" s="39" t="str">
        <f>IF(IFERROR(VLOOKUP(AG196,'Tabela de Apoio'!$D:$E,2,FALSE),1)=1,"",AG206)</f>
        <v/>
      </c>
      <c r="AH205" s="39" t="str">
        <f>IF(IFERROR(VLOOKUP(AH196,'Tabela de Apoio'!$D:$E,2,FALSE),1)=1,"",AH206)</f>
        <v/>
      </c>
      <c r="AI205" s="39" t="str">
        <f>IF(IFERROR(VLOOKUP(AI196,'Tabela de Apoio'!$D:$E,2,FALSE),1)=1,"",AI206)</f>
        <v/>
      </c>
    </row>
    <row r="206" spans="1:35" hidden="1" x14ac:dyDescent="0.25">
      <c r="B206" s="84" t="e">
        <f t="shared" si="95"/>
        <v>#VALUE!</v>
      </c>
      <c r="C206" s="84" t="e">
        <f t="shared" si="94"/>
        <v>#VALUE!</v>
      </c>
      <c r="D206" s="84">
        <f t="shared" si="94"/>
        <v>1</v>
      </c>
      <c r="E206" s="158"/>
      <c r="F206" s="97"/>
      <c r="G206" s="120"/>
      <c r="H206" s="18"/>
      <c r="I206" s="18"/>
      <c r="J206" s="56" t="s">
        <v>367</v>
      </c>
      <c r="K206" s="89"/>
      <c r="L206" s="40" t="s">
        <v>72</v>
      </c>
      <c r="M206" s="41" t="e">
        <f>MEDIAN($P199:$AI199)</f>
        <v>#NUM!</v>
      </c>
      <c r="N206" s="94"/>
      <c r="O206" s="34" t="s">
        <v>384</v>
      </c>
      <c r="P206" s="39" t="str">
        <f t="shared" ref="P206:AI206" si="98">IF(P204="","",IF((_xlfn.STDEV.S($P203:$AI204)/AVERAGE($P203:$AI204))&lt;25%,P204,IF(OR(P204&gt;(AVERAGE($P203:$AI204)+_xlfn.STDEV.S($P203:$AI204)),P204&lt;(AVERAGE($P203:$AI204)-_xlfn.STDEV.S($P203:$AI204))),"DESCARTADO",P204)))</f>
        <v/>
      </c>
      <c r="Q206" s="39" t="str">
        <f t="shared" si="98"/>
        <v/>
      </c>
      <c r="R206" s="39" t="str">
        <f t="shared" si="98"/>
        <v/>
      </c>
      <c r="S206" s="39" t="str">
        <f t="shared" si="98"/>
        <v/>
      </c>
      <c r="T206" s="39" t="str">
        <f t="shared" si="98"/>
        <v/>
      </c>
      <c r="U206" s="39" t="str">
        <f t="shared" si="98"/>
        <v/>
      </c>
      <c r="V206" s="39" t="str">
        <f t="shared" si="98"/>
        <v/>
      </c>
      <c r="W206" s="39" t="str">
        <f t="shared" si="98"/>
        <v/>
      </c>
      <c r="X206" s="39" t="str">
        <f t="shared" si="98"/>
        <v/>
      </c>
      <c r="Y206" s="39" t="str">
        <f t="shared" si="98"/>
        <v/>
      </c>
      <c r="Z206" s="39" t="str">
        <f t="shared" si="98"/>
        <v/>
      </c>
      <c r="AA206" s="39" t="str">
        <f t="shared" si="98"/>
        <v/>
      </c>
      <c r="AB206" s="39" t="str">
        <f t="shared" si="98"/>
        <v/>
      </c>
      <c r="AC206" s="39" t="str">
        <f t="shared" si="98"/>
        <v/>
      </c>
      <c r="AD206" s="39" t="str">
        <f t="shared" si="98"/>
        <v/>
      </c>
      <c r="AE206" s="39" t="str">
        <f t="shared" si="98"/>
        <v/>
      </c>
      <c r="AF206" s="39" t="str">
        <f t="shared" si="98"/>
        <v/>
      </c>
      <c r="AG206" s="39" t="str">
        <f t="shared" si="98"/>
        <v/>
      </c>
      <c r="AH206" s="39" t="str">
        <f t="shared" si="98"/>
        <v/>
      </c>
      <c r="AI206" s="39" t="str">
        <f t="shared" si="98"/>
        <v/>
      </c>
    </row>
    <row r="207" spans="1:35" hidden="1" x14ac:dyDescent="0.25">
      <c r="B207" s="84" t="e">
        <f t="shared" si="95"/>
        <v>#VALUE!</v>
      </c>
      <c r="C207" s="84" t="e">
        <f t="shared" si="94"/>
        <v>#VALUE!</v>
      </c>
      <c r="D207" s="84">
        <f t="shared" si="94"/>
        <v>1</v>
      </c>
      <c r="E207" s="158"/>
      <c r="F207" s="97"/>
      <c r="G207" s="120"/>
      <c r="H207" s="18"/>
      <c r="I207" s="18"/>
      <c r="J207" s="56" t="s">
        <v>367</v>
      </c>
      <c r="K207" s="89"/>
      <c r="L207" s="40" t="s">
        <v>73</v>
      </c>
      <c r="M207" s="41" t="e">
        <f>_xlfn.QUARTILE.EXC($P199:$AI199,1)</f>
        <v>#NUM!</v>
      </c>
      <c r="N207" s="94"/>
      <c r="O207" s="34" t="s">
        <v>385</v>
      </c>
      <c r="P207" s="39" t="str">
        <f>IF(IFERROR(VLOOKUP(P196,'Tabela de Apoio'!$D:$E,2,FALSE),1)=1,"",P208)</f>
        <v/>
      </c>
      <c r="Q207" s="39" t="str">
        <f>IF(IFERROR(VLOOKUP(Q196,'Tabela de Apoio'!$D:$E,2,FALSE),1)=1,"",Q208)</f>
        <v/>
      </c>
      <c r="R207" s="39" t="str">
        <f>IF(IFERROR(VLOOKUP(R196,'Tabela de Apoio'!$D:$E,2,FALSE),1)=1,"",R208)</f>
        <v/>
      </c>
      <c r="S207" s="39" t="str">
        <f>IF(IFERROR(VLOOKUP(S196,'Tabela de Apoio'!$D:$E,2,FALSE),1)=1,"",S208)</f>
        <v/>
      </c>
      <c r="T207" s="39" t="str">
        <f>IF(IFERROR(VLOOKUP(T196,'Tabela de Apoio'!$D:$E,2,FALSE),1)=1,"",T208)</f>
        <v/>
      </c>
      <c r="U207" s="39" t="str">
        <f>IF(IFERROR(VLOOKUP(U196,'Tabela de Apoio'!$D:$E,2,FALSE),1)=1,"",U208)</f>
        <v/>
      </c>
      <c r="V207" s="39" t="str">
        <f>IF(IFERROR(VLOOKUP(V196,'Tabela de Apoio'!$D:$E,2,FALSE),1)=1,"",V208)</f>
        <v/>
      </c>
      <c r="W207" s="39" t="str">
        <f>IF(IFERROR(VLOOKUP(W196,'Tabela de Apoio'!$D:$E,2,FALSE),1)=1,"",W208)</f>
        <v/>
      </c>
      <c r="X207" s="39" t="str">
        <f>IF(IFERROR(VLOOKUP(X196,'Tabela de Apoio'!$D:$E,2,FALSE),1)=1,"",X208)</f>
        <v/>
      </c>
      <c r="Y207" s="39" t="str">
        <f>IF(IFERROR(VLOOKUP(Y196,'Tabela de Apoio'!$D:$E,2,FALSE),1)=1,"",Y208)</f>
        <v/>
      </c>
      <c r="Z207" s="39" t="str">
        <f>IF(IFERROR(VLOOKUP(Z196,'Tabela de Apoio'!$D:$E,2,FALSE),1)=1,"",Z208)</f>
        <v/>
      </c>
      <c r="AA207" s="39" t="str">
        <f>IF(IFERROR(VLOOKUP(AA196,'Tabela de Apoio'!$D:$E,2,FALSE),1)=1,"",AA208)</f>
        <v/>
      </c>
      <c r="AB207" s="39" t="str">
        <f>IF(IFERROR(VLOOKUP(AB196,'Tabela de Apoio'!$D:$E,2,FALSE),1)=1,"",AB208)</f>
        <v/>
      </c>
      <c r="AC207" s="39" t="str">
        <f>IF(IFERROR(VLOOKUP(AC196,'Tabela de Apoio'!$D:$E,2,FALSE),1)=1,"",AC208)</f>
        <v/>
      </c>
      <c r="AD207" s="39" t="str">
        <f>IF(IFERROR(VLOOKUP(AD196,'Tabela de Apoio'!$D:$E,2,FALSE),1)=1,"",AD208)</f>
        <v/>
      </c>
      <c r="AE207" s="39" t="str">
        <f>IF(IFERROR(VLOOKUP(AE196,'Tabela de Apoio'!$D:$E,2,FALSE),1)=1,"",AE208)</f>
        <v/>
      </c>
      <c r="AF207" s="39" t="str">
        <f>IF(IFERROR(VLOOKUP(AF196,'Tabela de Apoio'!$D:$E,2,FALSE),1)=1,"",AF208)</f>
        <v/>
      </c>
      <c r="AG207" s="39" t="str">
        <f>IF(IFERROR(VLOOKUP(AG196,'Tabela de Apoio'!$D:$E,2,FALSE),1)=1,"",AG208)</f>
        <v/>
      </c>
      <c r="AH207" s="39" t="str">
        <f>IF(IFERROR(VLOOKUP(AH196,'Tabela de Apoio'!$D:$E,2,FALSE),1)=1,"",AH208)</f>
        <v/>
      </c>
      <c r="AI207" s="39" t="str">
        <f>IF(IFERROR(VLOOKUP(AI196,'Tabela de Apoio'!$D:$E,2,FALSE),1)=1,"",AI208)</f>
        <v/>
      </c>
    </row>
    <row r="208" spans="1:35" hidden="1" x14ac:dyDescent="0.25">
      <c r="B208" s="84" t="e">
        <f t="shared" si="95"/>
        <v>#VALUE!</v>
      </c>
      <c r="C208" s="84" t="e">
        <f t="shared" si="94"/>
        <v>#VALUE!</v>
      </c>
      <c r="D208" s="84">
        <f t="shared" si="94"/>
        <v>1</v>
      </c>
      <c r="E208" s="158"/>
      <c r="F208" s="97"/>
      <c r="G208" s="120"/>
      <c r="H208" s="18"/>
      <c r="I208" s="18"/>
      <c r="J208" s="56" t="s">
        <v>367</v>
      </c>
      <c r="K208" s="89"/>
      <c r="L208" s="40" t="s">
        <v>70</v>
      </c>
      <c r="M208" s="41" t="e">
        <f>_xlfn.QUARTILE.EXC($P199:$AI199,2)</f>
        <v>#NUM!</v>
      </c>
      <c r="N208" s="94"/>
      <c r="O208" s="34" t="s">
        <v>386</v>
      </c>
      <c r="P208" s="39" t="str">
        <f t="shared" ref="P208:AI208" si="99">IF(P206="","",IF((_xlfn.STDEV.S($P205:$AI206)/AVERAGE($P205:$AI206))&lt;25%,P206,IF(OR(P206&gt;(AVERAGE($P205:$AI206)+_xlfn.STDEV.S($P205:$AI206)),P206&lt;(AVERAGE($P205:$AI206)-_xlfn.STDEV.S($P205:$AI206))),"DESCARTADO",P206)))</f>
        <v/>
      </c>
      <c r="Q208" s="39" t="str">
        <f t="shared" si="99"/>
        <v/>
      </c>
      <c r="R208" s="39" t="str">
        <f t="shared" si="99"/>
        <v/>
      </c>
      <c r="S208" s="39" t="str">
        <f t="shared" si="99"/>
        <v/>
      </c>
      <c r="T208" s="39" t="str">
        <f t="shared" si="99"/>
        <v/>
      </c>
      <c r="U208" s="39" t="str">
        <f t="shared" si="99"/>
        <v/>
      </c>
      <c r="V208" s="39" t="str">
        <f t="shared" si="99"/>
        <v/>
      </c>
      <c r="W208" s="39" t="str">
        <f t="shared" si="99"/>
        <v/>
      </c>
      <c r="X208" s="39" t="str">
        <f t="shared" si="99"/>
        <v/>
      </c>
      <c r="Y208" s="39" t="str">
        <f t="shared" si="99"/>
        <v/>
      </c>
      <c r="Z208" s="39" t="str">
        <f t="shared" si="99"/>
        <v/>
      </c>
      <c r="AA208" s="39" t="str">
        <f t="shared" si="99"/>
        <v/>
      </c>
      <c r="AB208" s="39" t="str">
        <f t="shared" si="99"/>
        <v/>
      </c>
      <c r="AC208" s="39" t="str">
        <f t="shared" si="99"/>
        <v/>
      </c>
      <c r="AD208" s="39" t="str">
        <f t="shared" si="99"/>
        <v/>
      </c>
      <c r="AE208" s="39" t="str">
        <f t="shared" si="99"/>
        <v/>
      </c>
      <c r="AF208" s="39" t="str">
        <f t="shared" si="99"/>
        <v/>
      </c>
      <c r="AG208" s="39" t="str">
        <f t="shared" si="99"/>
        <v/>
      </c>
      <c r="AH208" s="39" t="str">
        <f t="shared" si="99"/>
        <v/>
      </c>
      <c r="AI208" s="39" t="str">
        <f t="shared" si="99"/>
        <v/>
      </c>
    </row>
    <row r="209" spans="1:35" hidden="1" x14ac:dyDescent="0.25">
      <c r="B209" s="84" t="e">
        <f t="shared" si="95"/>
        <v>#VALUE!</v>
      </c>
      <c r="C209" s="84" t="e">
        <f t="shared" si="94"/>
        <v>#VALUE!</v>
      </c>
      <c r="D209" s="84">
        <f t="shared" si="94"/>
        <v>1</v>
      </c>
      <c r="E209" s="158"/>
      <c r="F209" s="97"/>
      <c r="G209" s="120"/>
      <c r="H209" s="18"/>
      <c r="I209" s="18"/>
      <c r="J209" s="56" t="s">
        <v>366</v>
      </c>
      <c r="K209" s="89"/>
      <c r="L209" s="40" t="s">
        <v>76</v>
      </c>
      <c r="M209" s="41">
        <f>MIN($P198:$AI198)</f>
        <v>0</v>
      </c>
      <c r="N209" s="94"/>
      <c r="O209" s="34" t="s">
        <v>387</v>
      </c>
      <c r="P209" s="39" t="str">
        <f>IF(IFERROR(VLOOKUP(P196,'Tabela de Apoio'!$D:$E,2,FALSE),1)=1,"",P210)</f>
        <v/>
      </c>
      <c r="Q209" s="39" t="str">
        <f>IF(IFERROR(VLOOKUP(Q196,'Tabela de Apoio'!$D:$E,2,FALSE),1)=1,"",Q210)</f>
        <v/>
      </c>
      <c r="R209" s="39" t="str">
        <f>IF(IFERROR(VLOOKUP(R196,'Tabela de Apoio'!$D:$E,2,FALSE),1)=1,"",R210)</f>
        <v/>
      </c>
      <c r="S209" s="39" t="str">
        <f>IF(IFERROR(VLOOKUP(S196,'Tabela de Apoio'!$D:$E,2,FALSE),1)=1,"",S210)</f>
        <v/>
      </c>
      <c r="T209" s="39" t="str">
        <f>IF(IFERROR(VLOOKUP(T196,'Tabela de Apoio'!$D:$E,2,FALSE),1)=1,"",T210)</f>
        <v/>
      </c>
      <c r="U209" s="39" t="str">
        <f>IF(IFERROR(VLOOKUP(U196,'Tabela de Apoio'!$D:$E,2,FALSE),1)=1,"",U210)</f>
        <v/>
      </c>
      <c r="V209" s="39" t="str">
        <f>IF(IFERROR(VLOOKUP(V196,'Tabela de Apoio'!$D:$E,2,FALSE),1)=1,"",V210)</f>
        <v/>
      </c>
      <c r="W209" s="39" t="str">
        <f>IF(IFERROR(VLOOKUP(W196,'Tabela de Apoio'!$D:$E,2,FALSE),1)=1,"",W210)</f>
        <v/>
      </c>
      <c r="X209" s="39" t="str">
        <f>IF(IFERROR(VLOOKUP(X196,'Tabela de Apoio'!$D:$E,2,FALSE),1)=1,"",X210)</f>
        <v/>
      </c>
      <c r="Y209" s="39" t="str">
        <f>IF(IFERROR(VLOOKUP(Y196,'Tabela de Apoio'!$D:$E,2,FALSE),1)=1,"",Y210)</f>
        <v/>
      </c>
      <c r="Z209" s="39" t="str">
        <f>IF(IFERROR(VLOOKUP(Z196,'Tabela de Apoio'!$D:$E,2,FALSE),1)=1,"",Z210)</f>
        <v/>
      </c>
      <c r="AA209" s="39" t="str">
        <f>IF(IFERROR(VLOOKUP(AA196,'Tabela de Apoio'!$D:$E,2,FALSE),1)=1,"",AA210)</f>
        <v/>
      </c>
      <c r="AB209" s="39" t="str">
        <f>IF(IFERROR(VLOOKUP(AB196,'Tabela de Apoio'!$D:$E,2,FALSE),1)=1,"",AB210)</f>
        <v/>
      </c>
      <c r="AC209" s="39" t="str">
        <f>IF(IFERROR(VLOOKUP(AC196,'Tabela de Apoio'!$D:$E,2,FALSE),1)=1,"",AC210)</f>
        <v/>
      </c>
      <c r="AD209" s="39" t="str">
        <f>IF(IFERROR(VLOOKUP(AD196,'Tabela de Apoio'!$D:$E,2,FALSE),1)=1,"",AD210)</f>
        <v/>
      </c>
      <c r="AE209" s="39" t="str">
        <f>IF(IFERROR(VLOOKUP(AE196,'Tabela de Apoio'!$D:$E,2,FALSE),1)=1,"",AE210)</f>
        <v/>
      </c>
      <c r="AF209" s="39" t="str">
        <f>IF(IFERROR(VLOOKUP(AF196,'Tabela de Apoio'!$D:$E,2,FALSE),1)=1,"",AF210)</f>
        <v/>
      </c>
      <c r="AG209" s="39" t="str">
        <f>IF(IFERROR(VLOOKUP(AG196,'Tabela de Apoio'!$D:$E,2,FALSE),1)=1,"",AG210)</f>
        <v/>
      </c>
      <c r="AH209" s="39" t="str">
        <f>IF(IFERROR(VLOOKUP(AH196,'Tabela de Apoio'!$D:$E,2,FALSE),1)=1,"",AH210)</f>
        <v/>
      </c>
      <c r="AI209" s="39" t="str">
        <f>IF(IFERROR(VLOOKUP(AI196,'Tabela de Apoio'!$D:$E,2,FALSE),1)=1,"",AI210)</f>
        <v/>
      </c>
    </row>
    <row r="210" spans="1:35" hidden="1" x14ac:dyDescent="0.25">
      <c r="B210" s="84" t="e">
        <f t="shared" si="95"/>
        <v>#VALUE!</v>
      </c>
      <c r="C210" s="84" t="e">
        <f t="shared" si="94"/>
        <v>#VALUE!</v>
      </c>
      <c r="D210" s="84">
        <f t="shared" si="94"/>
        <v>1</v>
      </c>
      <c r="E210" s="158"/>
      <c r="F210" s="97"/>
      <c r="G210" s="120"/>
      <c r="H210" s="18"/>
      <c r="I210" s="18"/>
      <c r="J210" s="56" t="s">
        <v>366</v>
      </c>
      <c r="K210" s="89"/>
      <c r="L210" s="40" t="s">
        <v>71</v>
      </c>
      <c r="M210" s="41">
        <f>MAX($P198:$AI198)</f>
        <v>0</v>
      </c>
      <c r="N210" s="94"/>
      <c r="O210" s="34" t="s">
        <v>388</v>
      </c>
      <c r="P210" s="39" t="str">
        <f t="shared" ref="P210:AI210" si="100">IF(P208="","",IF((_xlfn.STDEV.S($P207:$AI208)/AVERAGE($P207:$AI208))&lt;25%,P208,IF(OR(P208&gt;(AVERAGE($P207:$AI208)+_xlfn.STDEV.S($P207:$AI208)),P208&lt;(AVERAGE($P207:$AI208)-_xlfn.STDEV.S($P207:$AI208))),"DESCARTADO",P208)))</f>
        <v/>
      </c>
      <c r="Q210" s="39" t="str">
        <f t="shared" si="100"/>
        <v/>
      </c>
      <c r="R210" s="39" t="str">
        <f t="shared" si="100"/>
        <v/>
      </c>
      <c r="S210" s="39" t="str">
        <f t="shared" si="100"/>
        <v/>
      </c>
      <c r="T210" s="39" t="str">
        <f t="shared" si="100"/>
        <v/>
      </c>
      <c r="U210" s="39" t="str">
        <f t="shared" si="100"/>
        <v/>
      </c>
      <c r="V210" s="39" t="str">
        <f t="shared" si="100"/>
        <v/>
      </c>
      <c r="W210" s="39" t="str">
        <f t="shared" si="100"/>
        <v/>
      </c>
      <c r="X210" s="39" t="str">
        <f t="shared" si="100"/>
        <v/>
      </c>
      <c r="Y210" s="39" t="str">
        <f t="shared" si="100"/>
        <v/>
      </c>
      <c r="Z210" s="39" t="str">
        <f t="shared" si="100"/>
        <v/>
      </c>
      <c r="AA210" s="39" t="str">
        <f t="shared" si="100"/>
        <v/>
      </c>
      <c r="AB210" s="39" t="str">
        <f t="shared" si="100"/>
        <v/>
      </c>
      <c r="AC210" s="39" t="str">
        <f t="shared" si="100"/>
        <v/>
      </c>
      <c r="AD210" s="39" t="str">
        <f t="shared" si="100"/>
        <v/>
      </c>
      <c r="AE210" s="39" t="str">
        <f t="shared" si="100"/>
        <v/>
      </c>
      <c r="AF210" s="39" t="str">
        <f t="shared" si="100"/>
        <v/>
      </c>
      <c r="AG210" s="39" t="str">
        <f t="shared" si="100"/>
        <v/>
      </c>
      <c r="AH210" s="39" t="str">
        <f t="shared" si="100"/>
        <v/>
      </c>
      <c r="AI210" s="39" t="str">
        <f t="shared" si="100"/>
        <v/>
      </c>
    </row>
    <row r="211" spans="1:35" hidden="1" x14ac:dyDescent="0.25">
      <c r="B211" s="84" t="e">
        <f t="shared" si="95"/>
        <v>#VALUE!</v>
      </c>
      <c r="C211" s="84" t="e">
        <f t="shared" si="94"/>
        <v>#VALUE!</v>
      </c>
      <c r="D211" s="84">
        <f t="shared" si="94"/>
        <v>1</v>
      </c>
      <c r="E211" s="158"/>
      <c r="F211" s="97"/>
      <c r="G211" s="121"/>
      <c r="H211"/>
      <c r="I211"/>
      <c r="J211" s="6" t="str">
        <f>INDEX(J201:J210,MATCH(L194,L201:L210,0))</f>
        <v>A</v>
      </c>
      <c r="K211" s="89"/>
      <c r="L211" s="26"/>
      <c r="M211" s="26"/>
      <c r="N211" s="94"/>
      <c r="O211" s="34" t="s">
        <v>58</v>
      </c>
      <c r="P211" s="39" t="str">
        <f>IF(IFERROR(VLOOKUP(P196,'Tabela de Apoio'!$D:$E,2,FALSE),1)=1,"",P212)</f>
        <v/>
      </c>
      <c r="Q211" s="39" t="str">
        <f>IF(IFERROR(VLOOKUP(Q196,'Tabela de Apoio'!$D:$E,2,FALSE),1)=1,"",Q212)</f>
        <v/>
      </c>
      <c r="R211" s="39" t="str">
        <f>IF(IFERROR(VLOOKUP(R196,'Tabela de Apoio'!$D:$E,2,FALSE),1)=1,"",R212)</f>
        <v/>
      </c>
      <c r="S211" s="39" t="str">
        <f>IF(IFERROR(VLOOKUP(S196,'Tabela de Apoio'!$D:$E,2,FALSE),1)=1,"",S212)</f>
        <v/>
      </c>
      <c r="T211" s="39" t="str">
        <f>IF(IFERROR(VLOOKUP(T196,'Tabela de Apoio'!$D:$E,2,FALSE),1)=1,"",T212)</f>
        <v/>
      </c>
      <c r="U211" s="39" t="str">
        <f>IF(IFERROR(VLOOKUP(U196,'Tabela de Apoio'!$D:$E,2,FALSE),1)=1,"",U212)</f>
        <v/>
      </c>
      <c r="V211" s="39" t="str">
        <f>IF(IFERROR(VLOOKUP(V196,'Tabela de Apoio'!$D:$E,2,FALSE),1)=1,"",V212)</f>
        <v/>
      </c>
      <c r="W211" s="39" t="str">
        <f>IF(IFERROR(VLOOKUP(W196,'Tabela de Apoio'!$D:$E,2,FALSE),1)=1,"",W212)</f>
        <v/>
      </c>
      <c r="X211" s="39" t="str">
        <f>IF(IFERROR(VLOOKUP(X196,'Tabela de Apoio'!$D:$E,2,FALSE),1)=1,"",X212)</f>
        <v/>
      </c>
      <c r="Y211" s="39" t="str">
        <f>IF(IFERROR(VLOOKUP(Y196,'Tabela de Apoio'!$D:$E,2,FALSE),1)=1,"",Y212)</f>
        <v/>
      </c>
      <c r="Z211" s="39" t="str">
        <f>IF(IFERROR(VLOOKUP(Z196,'Tabela de Apoio'!$D:$E,2,FALSE),1)=1,"",Z212)</f>
        <v/>
      </c>
      <c r="AA211" s="39" t="str">
        <f>IF(IFERROR(VLOOKUP(AA196,'Tabela de Apoio'!$D:$E,2,FALSE),1)=1,"",AA212)</f>
        <v/>
      </c>
      <c r="AB211" s="39" t="str">
        <f>IF(IFERROR(VLOOKUP(AB196,'Tabela de Apoio'!$D:$E,2,FALSE),1)=1,"",AB212)</f>
        <v/>
      </c>
      <c r="AC211" s="39" t="str">
        <f>IF(IFERROR(VLOOKUP(AC196,'Tabela de Apoio'!$D:$E,2,FALSE),1)=1,"",AC212)</f>
        <v/>
      </c>
      <c r="AD211" s="39" t="str">
        <f>IF(IFERROR(VLOOKUP(AD196,'Tabela de Apoio'!$D:$E,2,FALSE),1)=1,"",AD212)</f>
        <v/>
      </c>
      <c r="AE211" s="39" t="str">
        <f>IF(IFERROR(VLOOKUP(AE196,'Tabela de Apoio'!$D:$E,2,FALSE),1)=1,"",AE212)</f>
        <v/>
      </c>
      <c r="AF211" s="39" t="str">
        <f>IF(IFERROR(VLOOKUP(AF196,'Tabela de Apoio'!$D:$E,2,FALSE),1)=1,"",AF212)</f>
        <v/>
      </c>
      <c r="AG211" s="39" t="str">
        <f>IF(IFERROR(VLOOKUP(AG196,'Tabela de Apoio'!$D:$E,2,FALSE),1)=1,"",AG212)</f>
        <v/>
      </c>
      <c r="AH211" s="39" t="str">
        <f>IF(IFERROR(VLOOKUP(AH196,'Tabela de Apoio'!$D:$E,2,FALSE),1)=1,"",AH212)</f>
        <v/>
      </c>
      <c r="AI211" s="39" t="str">
        <f>IF(IFERROR(VLOOKUP(AI196,'Tabela de Apoio'!$D:$E,2,FALSE),1)=1,"",AI212)</f>
        <v/>
      </c>
    </row>
    <row r="212" spans="1:35" x14ac:dyDescent="0.25">
      <c r="B212" s="84" t="e">
        <f t="shared" si="95"/>
        <v>#VALUE!</v>
      </c>
      <c r="C212" s="84" t="e">
        <f t="shared" si="94"/>
        <v>#VALUE!</v>
      </c>
      <c r="D212" s="84">
        <f t="shared" si="94"/>
        <v>1</v>
      </c>
      <c r="E212" s="158"/>
      <c r="F212" s="97"/>
      <c r="G212" s="118"/>
      <c r="H212" s="159"/>
      <c r="I212" s="159"/>
      <c r="J212" s="160"/>
      <c r="K212" s="90" t="e">
        <f>_xlfn.STDEV.S($P212:$AI212)/AVERAGE($P212:$AI212)</f>
        <v>#DIV/0!</v>
      </c>
      <c r="L212" s="122" t="s">
        <v>77</v>
      </c>
      <c r="M212" s="22" t="str">
        <f>IFERROR(ROUND(M194*M196,2),"")</f>
        <v/>
      </c>
      <c r="N212" s="94" t="str">
        <f>IF("C"=J211,1,"")</f>
        <v/>
      </c>
      <c r="O212" s="34" t="s">
        <v>56</v>
      </c>
      <c r="P212" s="39" t="str">
        <f t="shared" ref="P212:AI212" si="101">IFERROR(IF(P210="","",IF((_xlfn.STDEV.S($P209:$AI210)/AVERAGE($P209:$AI210))&lt;25%,P210,IF(OR(P210&gt;(AVERAGE($P209:$AI210)+_xlfn.STDEV.S($P209:$AI210)),P210&lt;(AVERAGE($P209:$AI210)-_xlfn.STDEV.S($P209:$AI210))),"DESCARTADO",P210))),)</f>
        <v/>
      </c>
      <c r="Q212" s="39" t="str">
        <f t="shared" si="101"/>
        <v/>
      </c>
      <c r="R212" s="39" t="str">
        <f t="shared" si="101"/>
        <v/>
      </c>
      <c r="S212" s="39" t="str">
        <f t="shared" si="101"/>
        <v/>
      </c>
      <c r="T212" s="39" t="str">
        <f t="shared" si="101"/>
        <v/>
      </c>
      <c r="U212" s="39" t="str">
        <f t="shared" si="101"/>
        <v/>
      </c>
      <c r="V212" s="39" t="str">
        <f t="shared" si="101"/>
        <v/>
      </c>
      <c r="W212" s="39" t="str">
        <f t="shared" si="101"/>
        <v/>
      </c>
      <c r="X212" s="39" t="str">
        <f t="shared" si="101"/>
        <v/>
      </c>
      <c r="Y212" s="39" t="str">
        <f t="shared" si="101"/>
        <v/>
      </c>
      <c r="Z212" s="39" t="str">
        <f t="shared" si="101"/>
        <v/>
      </c>
      <c r="AA212" s="39" t="str">
        <f t="shared" si="101"/>
        <v/>
      </c>
      <c r="AB212" s="39" t="str">
        <f t="shared" si="101"/>
        <v/>
      </c>
      <c r="AC212" s="39" t="str">
        <f t="shared" si="101"/>
        <v/>
      </c>
      <c r="AD212" s="39" t="str">
        <f t="shared" si="101"/>
        <v/>
      </c>
      <c r="AE212" s="39" t="str">
        <f t="shared" si="101"/>
        <v/>
      </c>
      <c r="AF212" s="39" t="str">
        <f t="shared" si="101"/>
        <v/>
      </c>
      <c r="AG212" s="39" t="str">
        <f t="shared" si="101"/>
        <v/>
      </c>
      <c r="AH212" s="39" t="str">
        <f t="shared" si="101"/>
        <v/>
      </c>
      <c r="AI212" s="39" t="str">
        <f t="shared" si="101"/>
        <v/>
      </c>
    </row>
    <row r="214" spans="1:35" s="18" customFormat="1" x14ac:dyDescent="0.25">
      <c r="A214" s="89"/>
      <c r="B214" s="83" t="e">
        <f>LARGE(IFERROR(IF(B212+1&gt;$H$8,"",B212+1),""),1)</f>
        <v>#VALUE!</v>
      </c>
      <c r="C214" s="83" t="e">
        <f>E219</f>
        <v>#VALUE!</v>
      </c>
      <c r="D214" s="83">
        <f>E215</f>
        <v>1</v>
      </c>
      <c r="E214" s="57" t="s">
        <v>9</v>
      </c>
      <c r="F214" s="96"/>
      <c r="G214" s="57" t="s">
        <v>19</v>
      </c>
      <c r="H214" s="5" t="e">
        <f>INDEX('BASE FORMAÇÃO'!B:B,B214+1)</f>
        <v>#VALUE!</v>
      </c>
      <c r="I214" s="19" t="s">
        <v>20</v>
      </c>
      <c r="J214" s="5" t="e">
        <f>INDEX('BASE FORMAÇÃO'!K:K,B214+1)</f>
        <v>#VALUE!</v>
      </c>
      <c r="K214" s="88"/>
      <c r="L214" s="173" t="s">
        <v>75</v>
      </c>
      <c r="M214" s="167" t="str">
        <f>IF(OR(ISBLANK($O$7),ISBLANK($H$8),ISBLANK($O$6),ISBLANK($O$5),ISBLANK($H$5)),"",IFERROR(IF(VLOOKUP(L214,L221:M230,2,FALSE)&lt;1,ROUND(VLOOKUP(L214,L221:M230,2,FALSE),4),ROUND(VLOOKUP(L214,L221:M230,2,FALSE),2)),""))</f>
        <v/>
      </c>
      <c r="N214" s="92"/>
      <c r="O214" s="34" t="s">
        <v>22</v>
      </c>
      <c r="P214" s="53"/>
      <c r="Q214" s="53"/>
      <c r="R214" s="53"/>
      <c r="S214" s="53"/>
      <c r="T214" s="53"/>
      <c r="U214" s="53"/>
      <c r="V214" s="53"/>
      <c r="W214" s="53"/>
      <c r="X214" s="53"/>
      <c r="Y214" s="53"/>
      <c r="Z214" s="53"/>
      <c r="AA214" s="53"/>
      <c r="AB214" s="53"/>
      <c r="AC214" s="53"/>
      <c r="AD214" s="53"/>
      <c r="AE214" s="53"/>
      <c r="AF214" s="53"/>
      <c r="AG214" s="53"/>
      <c r="AH214" s="53"/>
      <c r="AI214" s="53"/>
    </row>
    <row r="215" spans="1:35" s="18" customFormat="1" x14ac:dyDescent="0.25">
      <c r="A215" s="89"/>
      <c r="B215" s="84" t="e">
        <f t="shared" ref="B215:D217" si="102">B214</f>
        <v>#VALUE!</v>
      </c>
      <c r="C215" s="84" t="e">
        <f t="shared" si="102"/>
        <v>#VALUE!</v>
      </c>
      <c r="D215" s="84">
        <f t="shared" si="102"/>
        <v>1</v>
      </c>
      <c r="E215" s="150">
        <f>IFERROR(IF(E219=INDEX(E:E,ROW()-16),INDEX(E:E,ROW()-20)+1,1),1)</f>
        <v>1</v>
      </c>
      <c r="F215" s="116"/>
      <c r="G215" s="155" t="s">
        <v>1</v>
      </c>
      <c r="H215" s="161" t="e">
        <f>INDEX('BASE FORMAÇÃO'!C:C,B214+1)</f>
        <v>#VALUE!</v>
      </c>
      <c r="I215" s="161"/>
      <c r="J215" s="162"/>
      <c r="K215" s="89"/>
      <c r="L215" s="174"/>
      <c r="M215" s="168"/>
      <c r="N215" s="93"/>
      <c r="O215" s="34" t="s">
        <v>17</v>
      </c>
      <c r="P215" s="54"/>
      <c r="Q215" s="54"/>
      <c r="R215" s="54"/>
      <c r="S215" s="54"/>
      <c r="T215" s="54"/>
      <c r="U215" s="54"/>
      <c r="V215" s="54"/>
      <c r="W215" s="54"/>
      <c r="X215" s="54"/>
      <c r="Y215" s="54"/>
      <c r="Z215" s="54"/>
      <c r="AA215" s="54"/>
      <c r="AB215" s="54"/>
      <c r="AC215" s="54"/>
      <c r="AD215" s="54"/>
      <c r="AE215" s="54"/>
      <c r="AF215" s="54"/>
      <c r="AG215" s="54"/>
      <c r="AH215" s="54"/>
      <c r="AI215" s="54"/>
    </row>
    <row r="216" spans="1:35" s="21" customFormat="1" x14ac:dyDescent="0.25">
      <c r="A216" s="98"/>
      <c r="B216" s="84" t="e">
        <f t="shared" si="102"/>
        <v>#VALUE!</v>
      </c>
      <c r="C216" s="84" t="e">
        <f t="shared" si="102"/>
        <v>#VALUE!</v>
      </c>
      <c r="D216" s="84">
        <f t="shared" si="102"/>
        <v>1</v>
      </c>
      <c r="E216" s="151"/>
      <c r="F216" s="117"/>
      <c r="G216" s="156"/>
      <c r="H216" s="163"/>
      <c r="I216" s="163"/>
      <c r="J216" s="164"/>
      <c r="K216" s="85"/>
      <c r="L216" s="169" t="s">
        <v>78</v>
      </c>
      <c r="M216" s="171" t="e">
        <f>INDEX('BASE FORMAÇÃO'!H:H,B218+1)</f>
        <v>#VALUE!</v>
      </c>
      <c r="N216" s="94"/>
      <c r="O216" s="34" t="s">
        <v>12</v>
      </c>
      <c r="P216" s="55"/>
      <c r="Q216" s="55"/>
      <c r="R216" s="55"/>
      <c r="S216" s="55"/>
      <c r="T216" s="55"/>
      <c r="U216" s="55"/>
      <c r="V216" s="55"/>
      <c r="W216" s="55"/>
      <c r="X216" s="55"/>
      <c r="Y216" s="55"/>
      <c r="Z216" s="55"/>
      <c r="AA216" s="55"/>
      <c r="AB216" s="55"/>
      <c r="AC216" s="55"/>
      <c r="AD216" s="55"/>
      <c r="AE216" s="55"/>
      <c r="AF216" s="55"/>
      <c r="AG216" s="55"/>
      <c r="AH216" s="55"/>
      <c r="AI216" s="55"/>
    </row>
    <row r="217" spans="1:35" s="21" customFormat="1" x14ac:dyDescent="0.25">
      <c r="A217" s="98"/>
      <c r="B217" s="84" t="e">
        <f t="shared" si="102"/>
        <v>#VALUE!</v>
      </c>
      <c r="C217" s="84" t="e">
        <f t="shared" si="102"/>
        <v>#VALUE!</v>
      </c>
      <c r="D217" s="84">
        <f t="shared" si="102"/>
        <v>1</v>
      </c>
      <c r="E217" s="152"/>
      <c r="F217" s="117"/>
      <c r="G217" s="157"/>
      <c r="H217" s="165"/>
      <c r="I217" s="165"/>
      <c r="J217" s="166"/>
      <c r="K217" s="85"/>
      <c r="L217" s="170"/>
      <c r="M217" s="172"/>
      <c r="N217" s="94"/>
      <c r="O217" s="34" t="s">
        <v>549</v>
      </c>
      <c r="P217" s="55"/>
      <c r="Q217" s="55"/>
      <c r="R217" s="55"/>
      <c r="S217" s="55"/>
      <c r="T217" s="55"/>
      <c r="U217" s="55"/>
      <c r="V217" s="55"/>
      <c r="W217" s="55"/>
      <c r="X217" s="55"/>
      <c r="Y217" s="55"/>
      <c r="Z217" s="55"/>
      <c r="AA217" s="55"/>
      <c r="AB217" s="55"/>
      <c r="AC217" s="55"/>
      <c r="AD217" s="55"/>
      <c r="AE217" s="55"/>
      <c r="AF217" s="55"/>
      <c r="AG217" s="55"/>
      <c r="AH217" s="55"/>
      <c r="AI217" s="55"/>
    </row>
    <row r="218" spans="1:35" x14ac:dyDescent="0.25">
      <c r="B218" s="84" t="e">
        <f>B216</f>
        <v>#VALUE!</v>
      </c>
      <c r="C218" s="84" t="e">
        <f>C216</f>
        <v>#VALUE!</v>
      </c>
      <c r="D218" s="84">
        <f>D216</f>
        <v>1</v>
      </c>
      <c r="E218" s="57" t="s">
        <v>401</v>
      </c>
      <c r="F218" s="117"/>
      <c r="G218" s="24"/>
      <c r="H218" s="153"/>
      <c r="I218" s="154"/>
      <c r="J218" s="154"/>
      <c r="K218" s="90" t="e">
        <f>_xlfn.STDEV.S($P218:$AI218)/AVERAGE($P218:$AI218)</f>
        <v>#DIV/0!</v>
      </c>
      <c r="L218" s="122" t="s">
        <v>2</v>
      </c>
      <c r="M218" s="5" t="e">
        <f>INDEX('BASE FORMAÇÃO'!D:D,B218+1)</f>
        <v>#VALUE!</v>
      </c>
      <c r="N218" s="94">
        <f>IF("A"=J231,1,"")</f>
        <v>1</v>
      </c>
      <c r="O218" s="34" t="s">
        <v>23</v>
      </c>
      <c r="P218" s="36" t="str">
        <f t="array" ref="P218">IF(P214="","",IF(OR(P215="",AND(YEAR(P215)=YEAR($O$7),MONTH(MAX('Tabela de Apoio'!$A:$A))&lt;=MONTH(P215))),P214,(INDEX('Tabela de Apoio'!$B:$B,MATCH('FORMAÇÃO DE PREÇO'!$O$7,'Tabela de Apoio'!$A:$A,1))/INDEX('Tabela de Apoio'!$B:$B,MATCH('FORMAÇÃO DE PREÇO'!P215,'Tabela de Apoio'!$A:$A,1)-1))*P214))</f>
        <v/>
      </c>
      <c r="Q218" s="36" t="str">
        <f t="array" ref="Q218">IF(Q214="","",IF(OR(Q215="",AND(YEAR(Q215)=YEAR($O$7),MONTH(MAX('Tabela de Apoio'!$A:$A))&lt;=MONTH(Q215))),Q214,(INDEX('Tabela de Apoio'!$B:$B,MATCH('FORMAÇÃO DE PREÇO'!$O$7,'Tabela de Apoio'!$A:$A,1))/INDEX('Tabela de Apoio'!$B:$B,MATCH('FORMAÇÃO DE PREÇO'!Q215,'Tabela de Apoio'!$A:$A,1)-1))*Q214))</f>
        <v/>
      </c>
      <c r="R218" s="36" t="str">
        <f t="array" ref="R218">IF(R214="","",IF(OR(R215="",AND(YEAR(R215)=YEAR($O$7),MONTH(MAX('Tabela de Apoio'!$A:$A))&lt;=MONTH(R215))),R214,(INDEX('Tabela de Apoio'!$B:$B,MATCH('FORMAÇÃO DE PREÇO'!$O$7,'Tabela de Apoio'!$A:$A,1))/INDEX('Tabela de Apoio'!$B:$B,MATCH('FORMAÇÃO DE PREÇO'!R215,'Tabela de Apoio'!$A:$A,1)-1))*R214))</f>
        <v/>
      </c>
      <c r="S218" s="36" t="str">
        <f t="array" ref="S218">IF(S214="","",IF(OR(S215="",AND(YEAR(S215)=YEAR($O$7),MONTH(MAX('Tabela de Apoio'!$A:$A))&lt;=MONTH(S215))),S214,(INDEX('Tabela de Apoio'!$B:$B,MATCH('FORMAÇÃO DE PREÇO'!$O$7,'Tabela de Apoio'!$A:$A,1))/INDEX('Tabela de Apoio'!$B:$B,MATCH('FORMAÇÃO DE PREÇO'!S215,'Tabela de Apoio'!$A:$A,1)-1))*S214))</f>
        <v/>
      </c>
      <c r="T218" s="36" t="str">
        <f t="array" ref="T218">IF(T214="","",IF(OR(T215="",AND(YEAR(T215)=YEAR($O$7),MONTH(MAX('Tabela de Apoio'!$A:$A))&lt;=MONTH(T215))),T214,(INDEX('Tabela de Apoio'!$B:$B,MATCH('FORMAÇÃO DE PREÇO'!$O$7,'Tabela de Apoio'!$A:$A,1))/INDEX('Tabela de Apoio'!$B:$B,MATCH('FORMAÇÃO DE PREÇO'!T215,'Tabela de Apoio'!$A:$A,1)-1))*T214))</f>
        <v/>
      </c>
      <c r="U218" s="36" t="str">
        <f t="array" ref="U218">IF(U214="","",IF(OR(U215="",AND(YEAR(U215)=YEAR($O$7),MONTH(MAX('Tabela de Apoio'!$A:$A))&lt;=MONTH(U215))),U214,(INDEX('Tabela de Apoio'!$B:$B,MATCH('FORMAÇÃO DE PREÇO'!$O$7,'Tabela de Apoio'!$A:$A,1))/INDEX('Tabela de Apoio'!$B:$B,MATCH('FORMAÇÃO DE PREÇO'!U215,'Tabela de Apoio'!$A:$A,1)-1))*U214))</f>
        <v/>
      </c>
      <c r="V218" s="36" t="str">
        <f t="array" ref="V218">IF(V214="","",IF(OR(V215="",AND(YEAR(V215)=YEAR($O$7),MONTH(MAX('Tabela de Apoio'!$A:$A))&lt;=MONTH(V215))),V214,(INDEX('Tabela de Apoio'!$B:$B,MATCH('FORMAÇÃO DE PREÇO'!$O$7,'Tabela de Apoio'!$A:$A,1))/INDEX('Tabela de Apoio'!$B:$B,MATCH('FORMAÇÃO DE PREÇO'!V215,'Tabela de Apoio'!$A:$A,1)-1))*V214))</f>
        <v/>
      </c>
      <c r="W218" s="36" t="str">
        <f t="array" ref="W218">IF(W214="","",IF(OR(W215="",AND(YEAR(W215)=YEAR($O$7),MONTH(MAX('Tabela de Apoio'!$A:$A))&lt;=MONTH(W215))),W214,(INDEX('Tabela de Apoio'!$B:$B,MATCH('FORMAÇÃO DE PREÇO'!$O$7,'Tabela de Apoio'!$A:$A,1))/INDEX('Tabela de Apoio'!$B:$B,MATCH('FORMAÇÃO DE PREÇO'!W215,'Tabela de Apoio'!$A:$A,1)-1))*W214))</f>
        <v/>
      </c>
      <c r="X218" s="36" t="str">
        <f t="array" ref="X218">IF(X214="","",IF(OR(X215="",AND(YEAR(X215)=YEAR($O$7),MONTH(MAX('Tabela de Apoio'!$A:$A))&lt;=MONTH(X215))),X214,(INDEX('Tabela de Apoio'!$B:$B,MATCH('FORMAÇÃO DE PREÇO'!$O$7,'Tabela de Apoio'!$A:$A,1))/INDEX('Tabela de Apoio'!$B:$B,MATCH('FORMAÇÃO DE PREÇO'!X215,'Tabela de Apoio'!$A:$A,1)-1))*X214))</f>
        <v/>
      </c>
      <c r="Y218" s="36" t="str">
        <f t="array" ref="Y218">IF(Y214="","",IF(OR(Y215="",AND(YEAR(Y215)=YEAR($O$7),MONTH(MAX('Tabela de Apoio'!$A:$A))&lt;=MONTH(Y215))),Y214,(INDEX('Tabela de Apoio'!$B:$B,MATCH('FORMAÇÃO DE PREÇO'!$O$7,'Tabela de Apoio'!$A:$A,1))/INDEX('Tabela de Apoio'!$B:$B,MATCH('FORMAÇÃO DE PREÇO'!Y215,'Tabela de Apoio'!$A:$A,1)-1))*Y214))</f>
        <v/>
      </c>
      <c r="Z218" s="36" t="str">
        <f t="array" ref="Z218">IF(Z214="","",IF(OR(Z215="",AND(YEAR(Z215)=YEAR($O$7),MONTH(MAX('Tabela de Apoio'!$A:$A))&lt;=MONTH(Z215))),Z214,(INDEX('Tabela de Apoio'!$B:$B,MATCH('FORMAÇÃO DE PREÇO'!$O$7,'Tabela de Apoio'!$A:$A,1))/INDEX('Tabela de Apoio'!$B:$B,MATCH('FORMAÇÃO DE PREÇO'!Z215,'Tabela de Apoio'!$A:$A,1)-1))*Z214))</f>
        <v/>
      </c>
      <c r="AA218" s="36" t="str">
        <f t="array" ref="AA218">IF(AA214="","",IF(OR(AA215="",AND(YEAR(AA215)=YEAR($O$7),MONTH(MAX('Tabela de Apoio'!$A:$A))&lt;=MONTH(AA215))),AA214,(INDEX('Tabela de Apoio'!$B:$B,MATCH('FORMAÇÃO DE PREÇO'!$O$7,'Tabela de Apoio'!$A:$A,1))/INDEX('Tabela de Apoio'!$B:$B,MATCH('FORMAÇÃO DE PREÇO'!AA215,'Tabela de Apoio'!$A:$A,1)-1))*AA214))</f>
        <v/>
      </c>
      <c r="AB218" s="36" t="str">
        <f t="array" ref="AB218">IF(AB214="","",IF(OR(AB215="",AND(YEAR(AB215)=YEAR($O$7),MONTH(MAX('Tabela de Apoio'!$A:$A))&lt;=MONTH(AB215))),AB214,(INDEX('Tabela de Apoio'!$B:$B,MATCH('FORMAÇÃO DE PREÇO'!$O$7,'Tabela de Apoio'!$A:$A,1))/INDEX('Tabela de Apoio'!$B:$B,MATCH('FORMAÇÃO DE PREÇO'!AB215,'Tabela de Apoio'!$A:$A,1)-1))*AB214))</f>
        <v/>
      </c>
      <c r="AC218" s="36" t="str">
        <f t="array" ref="AC218">IF(AC214="","",IF(OR(AC215="",AND(YEAR(AC215)=YEAR($O$7),MONTH(MAX('Tabela de Apoio'!$A:$A))&lt;=MONTH(AC215))),AC214,(INDEX('Tabela de Apoio'!$B:$B,MATCH('FORMAÇÃO DE PREÇO'!$O$7,'Tabela de Apoio'!$A:$A,1))/INDEX('Tabela de Apoio'!$B:$B,MATCH('FORMAÇÃO DE PREÇO'!AC215,'Tabela de Apoio'!$A:$A,1)-1))*AC214))</f>
        <v/>
      </c>
      <c r="AD218" s="36" t="str">
        <f t="array" ref="AD218">IF(AD214="","",IF(OR(AD215="",AND(YEAR(AD215)=YEAR($O$7),MONTH(MAX('Tabela de Apoio'!$A:$A))&lt;=MONTH(AD215))),AD214,(INDEX('Tabela de Apoio'!$B:$B,MATCH('FORMAÇÃO DE PREÇO'!$O$7,'Tabela de Apoio'!$A:$A,1))/INDEX('Tabela de Apoio'!$B:$B,MATCH('FORMAÇÃO DE PREÇO'!AD215,'Tabela de Apoio'!$A:$A,1)-1))*AD214))</f>
        <v/>
      </c>
      <c r="AE218" s="36" t="str">
        <f t="array" ref="AE218">IF(AE214="","",IF(OR(AE215="",AND(YEAR(AE215)=YEAR($O$7),MONTH(MAX('Tabela de Apoio'!$A:$A))&lt;=MONTH(AE215))),AE214,(INDEX('Tabela de Apoio'!$B:$B,MATCH('FORMAÇÃO DE PREÇO'!$O$7,'Tabela de Apoio'!$A:$A,1))/INDEX('Tabela de Apoio'!$B:$B,MATCH('FORMAÇÃO DE PREÇO'!AE215,'Tabela de Apoio'!$A:$A,1)-1))*AE214))</f>
        <v/>
      </c>
      <c r="AF218" s="36" t="str">
        <f t="array" ref="AF218">IF(AF214="","",IF(OR(AF215="",AND(YEAR(AF215)=YEAR($O$7),MONTH(MAX('Tabela de Apoio'!$A:$A))&lt;=MONTH(AF215))),AF214,(INDEX('Tabela de Apoio'!$B:$B,MATCH('FORMAÇÃO DE PREÇO'!$O$7,'Tabela de Apoio'!$A:$A,1))/INDEX('Tabela de Apoio'!$B:$B,MATCH('FORMAÇÃO DE PREÇO'!AF215,'Tabela de Apoio'!$A:$A,1)-1))*AF214))</f>
        <v/>
      </c>
      <c r="AG218" s="36" t="str">
        <f t="array" ref="AG218">IF(AG214="","",IF(OR(AG215="",AND(YEAR(AG215)=YEAR($O$7),MONTH(MAX('Tabela de Apoio'!$A:$A))&lt;=MONTH(AG215))),AG214,(INDEX('Tabela de Apoio'!$B:$B,MATCH('FORMAÇÃO DE PREÇO'!$O$7,'Tabela de Apoio'!$A:$A,1))/INDEX('Tabela de Apoio'!$B:$B,MATCH('FORMAÇÃO DE PREÇO'!AG215,'Tabela de Apoio'!$A:$A,1)-1))*AG214))</f>
        <v/>
      </c>
      <c r="AH218" s="36" t="str">
        <f t="array" ref="AH218">IF(AH214="","",IF(OR(AH215="",AND(YEAR(AH215)=YEAR($O$7),MONTH(MAX('Tabela de Apoio'!$A:$A))&lt;=MONTH(AH215))),AH214,(INDEX('Tabela de Apoio'!$B:$B,MATCH('FORMAÇÃO DE PREÇO'!$O$7,'Tabela de Apoio'!$A:$A,1))/INDEX('Tabela de Apoio'!$B:$B,MATCH('FORMAÇÃO DE PREÇO'!AH215,'Tabela de Apoio'!$A:$A,1)-1))*AH214))</f>
        <v/>
      </c>
      <c r="AI218" s="36" t="str">
        <f t="array" ref="AI218">IF(AI214="","",IF(OR(AI215="",AND(YEAR(AI215)=YEAR($O$7),MONTH(MAX('Tabela de Apoio'!$A:$A))&lt;=MONTH(AI215))),AI214,(INDEX('Tabela de Apoio'!$B:$B,MATCH('FORMAÇÃO DE PREÇO'!$O$7,'Tabela de Apoio'!$A:$A,1))/INDEX('Tabela de Apoio'!$B:$B,MATCH('FORMAÇÃO DE PREÇO'!AI215,'Tabela de Apoio'!$A:$A,1)-1))*AI214))</f>
        <v/>
      </c>
    </row>
    <row r="219" spans="1:35" x14ac:dyDescent="0.25">
      <c r="B219" s="84" t="e">
        <f>B218</f>
        <v>#VALUE!</v>
      </c>
      <c r="C219" s="84" t="e">
        <f>C218</f>
        <v>#VALUE!</v>
      </c>
      <c r="D219" s="84">
        <f>D218</f>
        <v>1</v>
      </c>
      <c r="E219" s="158" t="e">
        <f>MAX(INDEX('BASE FORMAÇÃO'!A:A,B214+1),1)</f>
        <v>#VALUE!</v>
      </c>
      <c r="F219" s="117"/>
      <c r="G219" s="118" t="s">
        <v>363</v>
      </c>
      <c r="H219" s="159"/>
      <c r="I219" s="159"/>
      <c r="J219" s="160"/>
      <c r="K219" s="85" t="e">
        <f>_xlfn.STDEV.S($P219:$AI219)/AVERAGE($P219:$AI219)</f>
        <v>#DIV/0!</v>
      </c>
      <c r="L219" s="37" t="s">
        <v>362</v>
      </c>
      <c r="M219" s="38" t="str">
        <f>IFERROR(INDEX(K218:K232,MATCH(1,N218:N232)),"")</f>
        <v/>
      </c>
      <c r="N219" s="94" t="str">
        <f>IF("B"=J231,1,"")</f>
        <v/>
      </c>
      <c r="O219" s="34" t="s">
        <v>55</v>
      </c>
      <c r="P219" s="36" t="str">
        <f t="shared" ref="P219:AE219" si="103">IFERROR(IF(P218="","",IF(OR(P218&gt;(_xlfn.QUARTILE.EXC($P218:$AI218,3)+(_xlfn.QUARTILE.EXC($P218:$AI218,3)-_xlfn.QUARTILE.EXC($P218:$AI218,1))),P218&lt;(_xlfn.QUARTILE.EXC($P218:$AI218,1)-(_xlfn.QUARTILE.EXC($P218:$AI218,3)-_xlfn.QUARTILE.EXC($P218:$AI218,1)))),"DESCARTADO",P218)),"")</f>
        <v/>
      </c>
      <c r="Q219" s="36" t="str">
        <f t="shared" si="103"/>
        <v/>
      </c>
      <c r="R219" s="36" t="str">
        <f t="shared" si="103"/>
        <v/>
      </c>
      <c r="S219" s="36" t="str">
        <f t="shared" si="103"/>
        <v/>
      </c>
      <c r="T219" s="36" t="str">
        <f t="shared" si="103"/>
        <v/>
      </c>
      <c r="U219" s="36" t="str">
        <f t="shared" si="103"/>
        <v/>
      </c>
      <c r="V219" s="36" t="str">
        <f t="shared" si="103"/>
        <v/>
      </c>
      <c r="W219" s="36" t="str">
        <f t="shared" si="103"/>
        <v/>
      </c>
      <c r="X219" s="36" t="str">
        <f t="shared" si="103"/>
        <v/>
      </c>
      <c r="Y219" s="36" t="str">
        <f t="shared" si="103"/>
        <v/>
      </c>
      <c r="Z219" s="36" t="str">
        <f t="shared" si="103"/>
        <v/>
      </c>
      <c r="AA219" s="36" t="str">
        <f t="shared" si="103"/>
        <v/>
      </c>
      <c r="AB219" s="36" t="str">
        <f t="shared" si="103"/>
        <v/>
      </c>
      <c r="AC219" s="36" t="str">
        <f t="shared" si="103"/>
        <v/>
      </c>
      <c r="AD219" s="36" t="str">
        <f t="shared" si="103"/>
        <v/>
      </c>
      <c r="AE219" s="36" t="str">
        <f t="shared" si="103"/>
        <v/>
      </c>
      <c r="AF219" s="36" t="str">
        <f>IFERROR(IF(AF218="","",IF(OR(AF218&gt;(_xlfn.QUARTILE.EXC($P218:$AI218,3)+(_xlfn.QUARTILE.EXC($P218:$AI218,3)-_xlfn.QUARTILE.EXC($P218:$AI218,1))),AF218&lt;(_xlfn.QUARTILE.EXC($P218:$AI218,1)-(_xlfn.QUARTILE.EXC($P218:$AI218,3)-_xlfn.QUARTILE.EXC($P218:$AI218,1)))),"DESCARTADO",AF218)),"")</f>
        <v/>
      </c>
      <c r="AG219" s="36" t="str">
        <f>IFERROR(IF(AG218="","",IF(OR(AG218&gt;(_xlfn.QUARTILE.EXC($P218:$AI218,3)+(_xlfn.QUARTILE.EXC($P218:$AI218,3)-_xlfn.QUARTILE.EXC($P218:$AI218,1))),AG218&lt;(_xlfn.QUARTILE.EXC($P218:$AI218,1)-(_xlfn.QUARTILE.EXC($P218:$AI218,3)-_xlfn.QUARTILE.EXC($P218:$AI218,1)))),"DESCARTADO",AG218)),"")</f>
        <v/>
      </c>
      <c r="AH219" s="36" t="str">
        <f>IFERROR(IF(AH218="","",IF(OR(AH218&gt;(_xlfn.QUARTILE.EXC($P218:$AI218,3)+(_xlfn.QUARTILE.EXC($P218:$AI218,3)-_xlfn.QUARTILE.EXC($P218:$AI218,1))),AH218&lt;(_xlfn.QUARTILE.EXC($P218:$AI218,1)-(_xlfn.QUARTILE.EXC($P218:$AI218,3)-_xlfn.QUARTILE.EXC($P218:$AI218,1)))),"DESCARTADO",AH218)),"")</f>
        <v/>
      </c>
      <c r="AI219" s="36" t="str">
        <f>IFERROR(IF(AI218="","",IF(OR(AI218&gt;(_xlfn.QUARTILE.EXC($P218:$AI218,3)+(_xlfn.QUARTILE.EXC($P218:$AI218,3)-_xlfn.QUARTILE.EXC($P218:$AI218,1))),AI218&lt;(_xlfn.QUARTILE.EXC($P218:$AI218,1)-(_xlfn.QUARTILE.EXC($P218:$AI218,3)-_xlfn.QUARTILE.EXC($P218:$AI218,1)))),"DESCARTADO",AI218)),"")</f>
        <v/>
      </c>
    </row>
    <row r="220" spans="1:35" hidden="1" x14ac:dyDescent="0.25">
      <c r="B220" s="84" t="e">
        <f t="shared" ref="B220:D232" si="104">B219</f>
        <v>#VALUE!</v>
      </c>
      <c r="C220" s="84" t="e">
        <f t="shared" si="104"/>
        <v>#VALUE!</v>
      </c>
      <c r="D220" s="84">
        <f t="shared" si="104"/>
        <v>1</v>
      </c>
      <c r="E220" s="158"/>
      <c r="F220" s="97"/>
      <c r="G220" s="119"/>
      <c r="K220" s="90"/>
      <c r="N220" s="94"/>
      <c r="O220" s="34" t="s">
        <v>57</v>
      </c>
      <c r="P220" s="39" t="str">
        <f>IF(IFERROR(VLOOKUP(P216,'Tabela de Apoio'!$D:$E,2,FALSE),1)=1,"",P219)</f>
        <v/>
      </c>
      <c r="Q220" s="39" t="str">
        <f>IF(IFERROR(VLOOKUP(Q216,'Tabela de Apoio'!$D:$E,2,FALSE),1)=1,"",Q219)</f>
        <v/>
      </c>
      <c r="R220" s="39" t="str">
        <f>IF(IFERROR(VLOOKUP(R216,'Tabela de Apoio'!$D:$E,2,FALSE),1)=1,"",R219)</f>
        <v/>
      </c>
      <c r="S220" s="39" t="str">
        <f>IF(IFERROR(VLOOKUP(S216,'Tabela de Apoio'!$D:$E,2,FALSE),1)=1,"",S219)</f>
        <v/>
      </c>
      <c r="T220" s="39" t="str">
        <f>IF(IFERROR(VLOOKUP(T216,'Tabela de Apoio'!$D:$E,2,FALSE),1)=1,"",T219)</f>
        <v/>
      </c>
      <c r="U220" s="39" t="str">
        <f>IF(IFERROR(VLOOKUP(U216,'Tabela de Apoio'!$D:$E,2,FALSE),1)=1,"",U219)</f>
        <v/>
      </c>
      <c r="V220" s="39" t="str">
        <f>IF(IFERROR(VLOOKUP(V216,'Tabela de Apoio'!$D:$E,2,FALSE),1)=1,"",V219)</f>
        <v/>
      </c>
      <c r="W220" s="39" t="str">
        <f>IF(IFERROR(VLOOKUP(W216,'Tabela de Apoio'!$D:$E,2,FALSE),1)=1,"",W219)</f>
        <v/>
      </c>
      <c r="X220" s="39" t="str">
        <f>IF(IFERROR(VLOOKUP(X216,'Tabela de Apoio'!$D:$E,2,FALSE),1)=1,"",X219)</f>
        <v/>
      </c>
      <c r="Y220" s="39" t="str">
        <f>IF(IFERROR(VLOOKUP(Y216,'Tabela de Apoio'!$D:$E,2,FALSE),1)=1,"",Y219)</f>
        <v/>
      </c>
      <c r="Z220" s="39" t="str">
        <f>IF(IFERROR(VLOOKUP(Z216,'Tabela de Apoio'!$D:$E,2,FALSE),1)=1,"",Z219)</f>
        <v/>
      </c>
      <c r="AA220" s="39" t="str">
        <f>IF(IFERROR(VLOOKUP(AA216,'Tabela de Apoio'!$D:$E,2,FALSE),1)=1,"",AA219)</f>
        <v/>
      </c>
      <c r="AB220" s="39" t="str">
        <f>IF(IFERROR(VLOOKUP(AB216,'Tabela de Apoio'!$D:$E,2,FALSE),1)=1,"",AB219)</f>
        <v/>
      </c>
      <c r="AC220" s="39" t="str">
        <f>IF(IFERROR(VLOOKUP(AC216,'Tabela de Apoio'!$D:$E,2,FALSE),1)=1,"",AC219)</f>
        <v/>
      </c>
      <c r="AD220" s="39" t="str">
        <f>IF(IFERROR(VLOOKUP(AD216,'Tabela de Apoio'!$D:$E,2,FALSE),1)=1,"",AD219)</f>
        <v/>
      </c>
      <c r="AE220" s="39" t="str">
        <f>IF(IFERROR(VLOOKUP(AE216,'Tabela de Apoio'!$D:$E,2,FALSE),1)=1,"",AE219)</f>
        <v/>
      </c>
      <c r="AF220" s="39" t="str">
        <f>IF(IFERROR(VLOOKUP(AF216,'Tabela de Apoio'!$D:$E,2,FALSE),1)=1,"",AF219)</f>
        <v/>
      </c>
      <c r="AG220" s="39" t="str">
        <f>IF(IFERROR(VLOOKUP(AG216,'Tabela de Apoio'!$D:$E,2,FALSE),1)=1,"",AG219)</f>
        <v/>
      </c>
      <c r="AH220" s="39" t="str">
        <f>IF(IFERROR(VLOOKUP(AH216,'Tabela de Apoio'!$D:$E,2,FALSE),1)=1,"",AH219)</f>
        <v/>
      </c>
      <c r="AI220" s="39" t="str">
        <f>IF(IFERROR(VLOOKUP(AI216,'Tabela de Apoio'!$D:$E,2,FALSE),1)=1,"",AI219)</f>
        <v/>
      </c>
    </row>
    <row r="221" spans="1:35" hidden="1" x14ac:dyDescent="0.25">
      <c r="B221" s="84" t="e">
        <f t="shared" ref="B221:B232" si="105">B220</f>
        <v>#VALUE!</v>
      </c>
      <c r="C221" s="84" t="e">
        <f t="shared" si="104"/>
        <v>#VALUE!</v>
      </c>
      <c r="D221" s="84">
        <f t="shared" si="104"/>
        <v>1</v>
      </c>
      <c r="E221" s="158"/>
      <c r="F221" s="97"/>
      <c r="G221" s="120"/>
      <c r="H221" s="18"/>
      <c r="I221" s="18"/>
      <c r="J221" s="6" t="str">
        <f>IFERROR(IF(M224="",IF(_xlfn.STDEV.S($P219:$AI220)/AVERAGE($P219:$AI220)&lt;25%,J225,J226),J224),J222)</f>
        <v>A</v>
      </c>
      <c r="K221" s="89"/>
      <c r="L221" s="40" t="s">
        <v>75</v>
      </c>
      <c r="M221" s="41" t="str">
        <f>IFERROR(IF(AND(P216="Fornecedor",COUNTA(P214:AI214)=COUNTIF(P216:AI216,"Fornecedor")),M229,IF(M224="",IF(_xlfn.STDEV.S($P219:$AI220)/AVERAGE($P219:$AI220)&lt;25%,M225,M226),M224)),M222)</f>
        <v/>
      </c>
      <c r="N221" s="94"/>
      <c r="O221" s="34" t="s">
        <v>381</v>
      </c>
      <c r="P221" s="39" t="str">
        <f>IF(IFERROR(VLOOKUP(P216,'Tabela de Apoio'!$D:$E,2,FALSE),1)=1,"",P222)</f>
        <v/>
      </c>
      <c r="Q221" s="39" t="str">
        <f>IF(IFERROR(VLOOKUP(Q216,'Tabela de Apoio'!$D:$E,2,FALSE),1)=1,"",Q222)</f>
        <v/>
      </c>
      <c r="R221" s="39" t="str">
        <f>IF(IFERROR(VLOOKUP(R216,'Tabela de Apoio'!$D:$E,2,FALSE),1)=1,"",R222)</f>
        <v/>
      </c>
      <c r="S221" s="39" t="str">
        <f>IF(IFERROR(VLOOKUP(S216,'Tabela de Apoio'!$D:$E,2,FALSE),1)=1,"",S222)</f>
        <v/>
      </c>
      <c r="T221" s="39" t="str">
        <f>IF(IFERROR(VLOOKUP(T216,'Tabela de Apoio'!$D:$E,2,FALSE),1)=1,"",T222)</f>
        <v/>
      </c>
      <c r="U221" s="39" t="str">
        <f>IF(IFERROR(VLOOKUP(U216,'Tabela de Apoio'!$D:$E,2,FALSE),1)=1,"",U222)</f>
        <v/>
      </c>
      <c r="V221" s="39" t="str">
        <f>IF(IFERROR(VLOOKUP(V216,'Tabela de Apoio'!$D:$E,2,FALSE),1)=1,"",V222)</f>
        <v/>
      </c>
      <c r="W221" s="39" t="str">
        <f>IF(IFERROR(VLOOKUP(W216,'Tabela de Apoio'!$D:$E,2,FALSE),1)=1,"",W222)</f>
        <v/>
      </c>
      <c r="X221" s="39" t="str">
        <f>IF(IFERROR(VLOOKUP(X216,'Tabela de Apoio'!$D:$E,2,FALSE),1)=1,"",X222)</f>
        <v/>
      </c>
      <c r="Y221" s="39" t="str">
        <f>IF(IFERROR(VLOOKUP(Y216,'Tabela de Apoio'!$D:$E,2,FALSE),1)=1,"",Y222)</f>
        <v/>
      </c>
      <c r="Z221" s="39" t="str">
        <f>IF(IFERROR(VLOOKUP(Z216,'Tabela de Apoio'!$D:$E,2,FALSE),1)=1,"",Z222)</f>
        <v/>
      </c>
      <c r="AA221" s="39" t="str">
        <f>IF(IFERROR(VLOOKUP(AA216,'Tabela de Apoio'!$D:$E,2,FALSE),1)=1,"",AA222)</f>
        <v/>
      </c>
      <c r="AB221" s="39" t="str">
        <f>IF(IFERROR(VLOOKUP(AB216,'Tabela de Apoio'!$D:$E,2,FALSE),1)=1,"",AB222)</f>
        <v/>
      </c>
      <c r="AC221" s="39" t="str">
        <f>IF(IFERROR(VLOOKUP(AC216,'Tabela de Apoio'!$D:$E,2,FALSE),1)=1,"",AC222)</f>
        <v/>
      </c>
      <c r="AD221" s="39" t="str">
        <f>IF(IFERROR(VLOOKUP(AD216,'Tabela de Apoio'!$D:$E,2,FALSE),1)=1,"",AD222)</f>
        <v/>
      </c>
      <c r="AE221" s="39" t="str">
        <f>IF(IFERROR(VLOOKUP(AE216,'Tabela de Apoio'!$D:$E,2,FALSE),1)=1,"",AE222)</f>
        <v/>
      </c>
      <c r="AF221" s="39" t="str">
        <f>IF(IFERROR(VLOOKUP(AF216,'Tabela de Apoio'!$D:$E,2,FALSE),1)=1,"",AF222)</f>
        <v/>
      </c>
      <c r="AG221" s="39" t="str">
        <f>IF(IFERROR(VLOOKUP(AG216,'Tabela de Apoio'!$D:$E,2,FALSE),1)=1,"",AG222)</f>
        <v/>
      </c>
      <c r="AH221" s="39" t="str">
        <f>IF(IFERROR(VLOOKUP(AH216,'Tabela de Apoio'!$D:$E,2,FALSE),1)=1,"",AH222)</f>
        <v/>
      </c>
      <c r="AI221" s="39" t="str">
        <f>IF(IFERROR(VLOOKUP(AI216,'Tabela de Apoio'!$D:$E,2,FALSE),1)=1,"",AI222)</f>
        <v/>
      </c>
    </row>
    <row r="222" spans="1:35" hidden="1" x14ac:dyDescent="0.25">
      <c r="B222" s="84" t="e">
        <f t="shared" si="105"/>
        <v>#VALUE!</v>
      </c>
      <c r="C222" s="84" t="e">
        <f t="shared" si="104"/>
        <v>#VALUE!</v>
      </c>
      <c r="D222" s="84">
        <f t="shared" si="104"/>
        <v>1</v>
      </c>
      <c r="E222" s="158"/>
      <c r="F222" s="97"/>
      <c r="G222" s="120"/>
      <c r="H222" s="18"/>
      <c r="I222" s="18"/>
      <c r="J222" s="56" t="s">
        <v>366</v>
      </c>
      <c r="K222" s="89"/>
      <c r="L222" s="40" t="s">
        <v>21</v>
      </c>
      <c r="M222" s="41" t="str">
        <f>IFERROR(AVERAGE($P218:$AI218),"")</f>
        <v/>
      </c>
      <c r="N222" s="94"/>
      <c r="O222" s="34" t="s">
        <v>382</v>
      </c>
      <c r="P222" s="39" t="str">
        <f t="shared" ref="P222:AI222" si="106">IF(P219="","",IF((_xlfn.STDEV.S($P219:$AI220)/AVERAGE($P219:$AI220))&lt;25%,P219,IF(OR(P219&gt;(AVERAGE($P219:$AI220)+_xlfn.STDEV.S($P219:$AI220)),P219&lt;(AVERAGE($P219:$AI220)-_xlfn.STDEV.S($P219:$AI220))),"DESCARTADO",P219)))</f>
        <v/>
      </c>
      <c r="Q222" s="39" t="str">
        <f t="shared" si="106"/>
        <v/>
      </c>
      <c r="R222" s="39" t="str">
        <f t="shared" si="106"/>
        <v/>
      </c>
      <c r="S222" s="39" t="str">
        <f t="shared" si="106"/>
        <v/>
      </c>
      <c r="T222" s="39" t="str">
        <f t="shared" si="106"/>
        <v/>
      </c>
      <c r="U222" s="39" t="str">
        <f t="shared" si="106"/>
        <v/>
      </c>
      <c r="V222" s="39" t="str">
        <f t="shared" si="106"/>
        <v/>
      </c>
      <c r="W222" s="39" t="str">
        <f t="shared" si="106"/>
        <v/>
      </c>
      <c r="X222" s="39" t="str">
        <f t="shared" si="106"/>
        <v/>
      </c>
      <c r="Y222" s="39" t="str">
        <f t="shared" si="106"/>
        <v/>
      </c>
      <c r="Z222" s="39" t="str">
        <f t="shared" si="106"/>
        <v/>
      </c>
      <c r="AA222" s="39" t="str">
        <f t="shared" si="106"/>
        <v/>
      </c>
      <c r="AB222" s="39" t="str">
        <f t="shared" si="106"/>
        <v/>
      </c>
      <c r="AC222" s="39" t="str">
        <f t="shared" si="106"/>
        <v/>
      </c>
      <c r="AD222" s="39" t="str">
        <f t="shared" si="106"/>
        <v/>
      </c>
      <c r="AE222" s="39" t="str">
        <f t="shared" si="106"/>
        <v/>
      </c>
      <c r="AF222" s="39" t="str">
        <f t="shared" si="106"/>
        <v/>
      </c>
      <c r="AG222" s="39" t="str">
        <f t="shared" si="106"/>
        <v/>
      </c>
      <c r="AH222" s="39" t="str">
        <f t="shared" si="106"/>
        <v/>
      </c>
      <c r="AI222" s="39" t="str">
        <f t="shared" si="106"/>
        <v/>
      </c>
    </row>
    <row r="223" spans="1:35" hidden="1" x14ac:dyDescent="0.25">
      <c r="B223" s="84" t="e">
        <f t="shared" si="105"/>
        <v>#VALUE!</v>
      </c>
      <c r="C223" s="84" t="e">
        <f t="shared" si="104"/>
        <v>#VALUE!</v>
      </c>
      <c r="D223" s="84">
        <f t="shared" si="104"/>
        <v>1</v>
      </c>
      <c r="E223" s="158"/>
      <c r="F223" s="97"/>
      <c r="G223" s="119"/>
      <c r="J223" s="56" t="s">
        <v>366</v>
      </c>
      <c r="L223" s="40" t="s">
        <v>335</v>
      </c>
      <c r="M223" s="41" t="str">
        <f>IFERROR(MEDIAN($P218:$AI218),"")</f>
        <v/>
      </c>
      <c r="N223" s="94"/>
      <c r="O223" s="34" t="s">
        <v>383</v>
      </c>
      <c r="P223" s="39" t="str">
        <f>IF(IFERROR(VLOOKUP(P216,'Tabela de Apoio'!$D:$E,2,FALSE),1)=1,"",P224)</f>
        <v/>
      </c>
      <c r="Q223" s="39" t="str">
        <f>IF(IFERROR(VLOOKUP(Q216,'Tabela de Apoio'!$D:$E,2,FALSE),1)=1,"",Q224)</f>
        <v/>
      </c>
      <c r="R223" s="39" t="str">
        <f>IF(IFERROR(VLOOKUP(R216,'Tabela de Apoio'!$D:$E,2,FALSE),1)=1,"",R224)</f>
        <v/>
      </c>
      <c r="S223" s="39" t="str">
        <f>IF(IFERROR(VLOOKUP(S216,'Tabela de Apoio'!$D:$E,2,FALSE),1)=1,"",S224)</f>
        <v/>
      </c>
      <c r="T223" s="39" t="str">
        <f>IF(IFERROR(VLOOKUP(T216,'Tabela de Apoio'!$D:$E,2,FALSE),1)=1,"",T224)</f>
        <v/>
      </c>
      <c r="U223" s="39" t="str">
        <f>IF(IFERROR(VLOOKUP(U216,'Tabela de Apoio'!$D:$E,2,FALSE),1)=1,"",U224)</f>
        <v/>
      </c>
      <c r="V223" s="39" t="str">
        <f>IF(IFERROR(VLOOKUP(V216,'Tabela de Apoio'!$D:$E,2,FALSE),1)=1,"",V224)</f>
        <v/>
      </c>
      <c r="W223" s="39" t="str">
        <f>IF(IFERROR(VLOOKUP(W216,'Tabela de Apoio'!$D:$E,2,FALSE),1)=1,"",W224)</f>
        <v/>
      </c>
      <c r="X223" s="39" t="str">
        <f>IF(IFERROR(VLOOKUP(X216,'Tabela de Apoio'!$D:$E,2,FALSE),1)=1,"",X224)</f>
        <v/>
      </c>
      <c r="Y223" s="39" t="str">
        <f>IF(IFERROR(VLOOKUP(Y216,'Tabela de Apoio'!$D:$E,2,FALSE),1)=1,"",Y224)</f>
        <v/>
      </c>
      <c r="Z223" s="39" t="str">
        <f>IF(IFERROR(VLOOKUP(Z216,'Tabela de Apoio'!$D:$E,2,FALSE),1)=1,"",Z224)</f>
        <v/>
      </c>
      <c r="AA223" s="39" t="str">
        <f>IF(IFERROR(VLOOKUP(AA216,'Tabela de Apoio'!$D:$E,2,FALSE),1)=1,"",AA224)</f>
        <v/>
      </c>
      <c r="AB223" s="39" t="str">
        <f>IF(IFERROR(VLOOKUP(AB216,'Tabela de Apoio'!$D:$E,2,FALSE),1)=1,"",AB224)</f>
        <v/>
      </c>
      <c r="AC223" s="39" t="str">
        <f>IF(IFERROR(VLOOKUP(AC216,'Tabela de Apoio'!$D:$E,2,FALSE),1)=1,"",AC224)</f>
        <v/>
      </c>
      <c r="AD223" s="39" t="str">
        <f>IF(IFERROR(VLOOKUP(AD216,'Tabela de Apoio'!$D:$E,2,FALSE),1)=1,"",AD224)</f>
        <v/>
      </c>
      <c r="AE223" s="39" t="str">
        <f>IF(IFERROR(VLOOKUP(AE216,'Tabela de Apoio'!$D:$E,2,FALSE),1)=1,"",AE224)</f>
        <v/>
      </c>
      <c r="AF223" s="39" t="str">
        <f>IF(IFERROR(VLOOKUP(AF216,'Tabela de Apoio'!$D:$E,2,FALSE),1)=1,"",AF224)</f>
        <v/>
      </c>
      <c r="AG223" s="39" t="str">
        <f>IF(IFERROR(VLOOKUP(AG216,'Tabela de Apoio'!$D:$E,2,FALSE),1)=1,"",AG224)</f>
        <v/>
      </c>
      <c r="AH223" s="39" t="str">
        <f>IF(IFERROR(VLOOKUP(AH216,'Tabela de Apoio'!$D:$E,2,FALSE),1)=1,"",AH224)</f>
        <v/>
      </c>
      <c r="AI223" s="39" t="str">
        <f>IF(IFERROR(VLOOKUP(AI216,'Tabela de Apoio'!$D:$E,2,FALSE),1)=1,"",AI224)</f>
        <v/>
      </c>
    </row>
    <row r="224" spans="1:35" hidden="1" x14ac:dyDescent="0.25">
      <c r="B224" s="84" t="e">
        <f t="shared" si="105"/>
        <v>#VALUE!</v>
      </c>
      <c r="C224" s="84" t="e">
        <f t="shared" si="104"/>
        <v>#VALUE!</v>
      </c>
      <c r="D224" s="84">
        <f t="shared" si="104"/>
        <v>1</v>
      </c>
      <c r="E224" s="158"/>
      <c r="F224" s="97"/>
      <c r="G224" s="119"/>
      <c r="H224" s="18"/>
      <c r="I224" s="18"/>
      <c r="J224" s="56" t="s">
        <v>368</v>
      </c>
      <c r="K224" s="89"/>
      <c r="L224" s="40" t="s">
        <v>69</v>
      </c>
      <c r="M224" s="41" t="e">
        <f>IF(AND(COUNT($P232:$AI232)&gt;2,(_xlfn.STDEV.S($P231:$AI232)/AVERAGE($P231:$AI232))&lt;=25%),AVERAGE($P231:$AI232),"")</f>
        <v>#DIV/0!</v>
      </c>
      <c r="N224" s="94"/>
      <c r="O224" s="34" t="s">
        <v>384</v>
      </c>
      <c r="P224" s="39" t="str">
        <f t="shared" ref="P224:AI224" si="107">IF(P222="","",IF((_xlfn.STDEV.S($P221:$AI222)/AVERAGE($P221:$AI222))&lt;25%,P222,IF(OR(P222&gt;(AVERAGE($P221:$AI222)+_xlfn.STDEV.S($P221:$AI222)),P222&lt;(AVERAGE($P221:$AI222)-_xlfn.STDEV.S($P221:$AI222))),"DESCARTADO",P222)))</f>
        <v/>
      </c>
      <c r="Q224" s="39" t="str">
        <f t="shared" si="107"/>
        <v/>
      </c>
      <c r="R224" s="39" t="str">
        <f t="shared" si="107"/>
        <v/>
      </c>
      <c r="S224" s="39" t="str">
        <f t="shared" si="107"/>
        <v/>
      </c>
      <c r="T224" s="39" t="str">
        <f t="shared" si="107"/>
        <v/>
      </c>
      <c r="U224" s="39" t="str">
        <f t="shared" si="107"/>
        <v/>
      </c>
      <c r="V224" s="39" t="str">
        <f t="shared" si="107"/>
        <v/>
      </c>
      <c r="W224" s="39" t="str">
        <f t="shared" si="107"/>
        <v/>
      </c>
      <c r="X224" s="39" t="str">
        <f t="shared" si="107"/>
        <v/>
      </c>
      <c r="Y224" s="39" t="str">
        <f t="shared" si="107"/>
        <v/>
      </c>
      <c r="Z224" s="39" t="str">
        <f t="shared" si="107"/>
        <v/>
      </c>
      <c r="AA224" s="39" t="str">
        <f t="shared" si="107"/>
        <v/>
      </c>
      <c r="AB224" s="39" t="str">
        <f t="shared" si="107"/>
        <v/>
      </c>
      <c r="AC224" s="39" t="str">
        <f t="shared" si="107"/>
        <v/>
      </c>
      <c r="AD224" s="39" t="str">
        <f t="shared" si="107"/>
        <v/>
      </c>
      <c r="AE224" s="39" t="str">
        <f t="shared" si="107"/>
        <v/>
      </c>
      <c r="AF224" s="39" t="str">
        <f t="shared" si="107"/>
        <v/>
      </c>
      <c r="AG224" s="39" t="str">
        <f t="shared" si="107"/>
        <v/>
      </c>
      <c r="AH224" s="39" t="str">
        <f t="shared" si="107"/>
        <v/>
      </c>
      <c r="AI224" s="39" t="str">
        <f t="shared" si="107"/>
        <v/>
      </c>
    </row>
    <row r="225" spans="1:35" hidden="1" x14ac:dyDescent="0.25">
      <c r="B225" s="84" t="e">
        <f t="shared" si="105"/>
        <v>#VALUE!</v>
      </c>
      <c r="C225" s="84" t="e">
        <f t="shared" si="104"/>
        <v>#VALUE!</v>
      </c>
      <c r="D225" s="84">
        <f t="shared" si="104"/>
        <v>1</v>
      </c>
      <c r="E225" s="158"/>
      <c r="F225" s="97"/>
      <c r="G225" s="121"/>
      <c r="H225"/>
      <c r="I225" s="18"/>
      <c r="J225" s="56" t="s">
        <v>367</v>
      </c>
      <c r="K225" s="89"/>
      <c r="L225" s="40" t="s">
        <v>74</v>
      </c>
      <c r="M225" s="41" t="e">
        <f>AVERAGE($P219:$AI220)</f>
        <v>#DIV/0!</v>
      </c>
      <c r="N225" s="94"/>
      <c r="O225" s="34" t="s">
        <v>385</v>
      </c>
      <c r="P225" s="39" t="str">
        <f>IF(IFERROR(VLOOKUP(P216,'Tabela de Apoio'!$D:$E,2,FALSE),1)=1,"",P226)</f>
        <v/>
      </c>
      <c r="Q225" s="39" t="str">
        <f>IF(IFERROR(VLOOKUP(Q216,'Tabela de Apoio'!$D:$E,2,FALSE),1)=1,"",Q226)</f>
        <v/>
      </c>
      <c r="R225" s="39" t="str">
        <f>IF(IFERROR(VLOOKUP(R216,'Tabela de Apoio'!$D:$E,2,FALSE),1)=1,"",R226)</f>
        <v/>
      </c>
      <c r="S225" s="39" t="str">
        <f>IF(IFERROR(VLOOKUP(S216,'Tabela de Apoio'!$D:$E,2,FALSE),1)=1,"",S226)</f>
        <v/>
      </c>
      <c r="T225" s="39" t="str">
        <f>IF(IFERROR(VLOOKUP(T216,'Tabela de Apoio'!$D:$E,2,FALSE),1)=1,"",T226)</f>
        <v/>
      </c>
      <c r="U225" s="39" t="str">
        <f>IF(IFERROR(VLOOKUP(U216,'Tabela de Apoio'!$D:$E,2,FALSE),1)=1,"",U226)</f>
        <v/>
      </c>
      <c r="V225" s="39" t="str">
        <f>IF(IFERROR(VLOOKUP(V216,'Tabela de Apoio'!$D:$E,2,FALSE),1)=1,"",V226)</f>
        <v/>
      </c>
      <c r="W225" s="39" t="str">
        <f>IF(IFERROR(VLOOKUP(W216,'Tabela de Apoio'!$D:$E,2,FALSE),1)=1,"",W226)</f>
        <v/>
      </c>
      <c r="X225" s="39" t="str">
        <f>IF(IFERROR(VLOOKUP(X216,'Tabela de Apoio'!$D:$E,2,FALSE),1)=1,"",X226)</f>
        <v/>
      </c>
      <c r="Y225" s="39" t="str">
        <f>IF(IFERROR(VLOOKUP(Y216,'Tabela de Apoio'!$D:$E,2,FALSE),1)=1,"",Y226)</f>
        <v/>
      </c>
      <c r="Z225" s="39" t="str">
        <f>IF(IFERROR(VLOOKUP(Z216,'Tabela de Apoio'!$D:$E,2,FALSE),1)=1,"",Z226)</f>
        <v/>
      </c>
      <c r="AA225" s="39" t="str">
        <f>IF(IFERROR(VLOOKUP(AA216,'Tabela de Apoio'!$D:$E,2,FALSE),1)=1,"",AA226)</f>
        <v/>
      </c>
      <c r="AB225" s="39" t="str">
        <f>IF(IFERROR(VLOOKUP(AB216,'Tabela de Apoio'!$D:$E,2,FALSE),1)=1,"",AB226)</f>
        <v/>
      </c>
      <c r="AC225" s="39" t="str">
        <f>IF(IFERROR(VLOOKUP(AC216,'Tabela de Apoio'!$D:$E,2,FALSE),1)=1,"",AC226)</f>
        <v/>
      </c>
      <c r="AD225" s="39" t="str">
        <f>IF(IFERROR(VLOOKUP(AD216,'Tabela de Apoio'!$D:$E,2,FALSE),1)=1,"",AD226)</f>
        <v/>
      </c>
      <c r="AE225" s="39" t="str">
        <f>IF(IFERROR(VLOOKUP(AE216,'Tabela de Apoio'!$D:$E,2,FALSE),1)=1,"",AE226)</f>
        <v/>
      </c>
      <c r="AF225" s="39" t="str">
        <f>IF(IFERROR(VLOOKUP(AF216,'Tabela de Apoio'!$D:$E,2,FALSE),1)=1,"",AF226)</f>
        <v/>
      </c>
      <c r="AG225" s="39" t="str">
        <f>IF(IFERROR(VLOOKUP(AG216,'Tabela de Apoio'!$D:$E,2,FALSE),1)=1,"",AG226)</f>
        <v/>
      </c>
      <c r="AH225" s="39" t="str">
        <f>IF(IFERROR(VLOOKUP(AH216,'Tabela de Apoio'!$D:$E,2,FALSE),1)=1,"",AH226)</f>
        <v/>
      </c>
      <c r="AI225" s="39" t="str">
        <f>IF(IFERROR(VLOOKUP(AI216,'Tabela de Apoio'!$D:$E,2,FALSE),1)=1,"",AI226)</f>
        <v/>
      </c>
    </row>
    <row r="226" spans="1:35" hidden="1" x14ac:dyDescent="0.25">
      <c r="B226" s="84" t="e">
        <f t="shared" si="105"/>
        <v>#VALUE!</v>
      </c>
      <c r="C226" s="84" t="e">
        <f t="shared" si="104"/>
        <v>#VALUE!</v>
      </c>
      <c r="D226" s="84">
        <f t="shared" si="104"/>
        <v>1</v>
      </c>
      <c r="E226" s="158"/>
      <c r="F226" s="97"/>
      <c r="G226" s="120"/>
      <c r="H226" s="18"/>
      <c r="I226" s="18"/>
      <c r="J226" s="56" t="s">
        <v>367</v>
      </c>
      <c r="K226" s="89"/>
      <c r="L226" s="40" t="s">
        <v>72</v>
      </c>
      <c r="M226" s="41" t="e">
        <f>MEDIAN($P219:$AI219)</f>
        <v>#NUM!</v>
      </c>
      <c r="N226" s="94"/>
      <c r="O226" s="34" t="s">
        <v>386</v>
      </c>
      <c r="P226" s="39" t="str">
        <f t="shared" ref="P226:AI226" si="108">IF(P224="","",IF((_xlfn.STDEV.S($P223:$AI224)/AVERAGE($P223:$AI224))&lt;25%,P224,IF(OR(P224&gt;(AVERAGE($P223:$AI224)+_xlfn.STDEV.S($P223:$AI224)),P224&lt;(AVERAGE($P223:$AI224)-_xlfn.STDEV.S($P223:$AI224))),"DESCARTADO",P224)))</f>
        <v/>
      </c>
      <c r="Q226" s="39" t="str">
        <f t="shared" si="108"/>
        <v/>
      </c>
      <c r="R226" s="39" t="str">
        <f t="shared" si="108"/>
        <v/>
      </c>
      <c r="S226" s="39" t="str">
        <f t="shared" si="108"/>
        <v/>
      </c>
      <c r="T226" s="39" t="str">
        <f t="shared" si="108"/>
        <v/>
      </c>
      <c r="U226" s="39" t="str">
        <f t="shared" si="108"/>
        <v/>
      </c>
      <c r="V226" s="39" t="str">
        <f t="shared" si="108"/>
        <v/>
      </c>
      <c r="W226" s="39" t="str">
        <f t="shared" si="108"/>
        <v/>
      </c>
      <c r="X226" s="39" t="str">
        <f t="shared" si="108"/>
        <v/>
      </c>
      <c r="Y226" s="39" t="str">
        <f t="shared" si="108"/>
        <v/>
      </c>
      <c r="Z226" s="39" t="str">
        <f t="shared" si="108"/>
        <v/>
      </c>
      <c r="AA226" s="39" t="str">
        <f t="shared" si="108"/>
        <v/>
      </c>
      <c r="AB226" s="39" t="str">
        <f t="shared" si="108"/>
        <v/>
      </c>
      <c r="AC226" s="39" t="str">
        <f t="shared" si="108"/>
        <v/>
      </c>
      <c r="AD226" s="39" t="str">
        <f t="shared" si="108"/>
        <v/>
      </c>
      <c r="AE226" s="39" t="str">
        <f t="shared" si="108"/>
        <v/>
      </c>
      <c r="AF226" s="39" t="str">
        <f t="shared" si="108"/>
        <v/>
      </c>
      <c r="AG226" s="39" t="str">
        <f t="shared" si="108"/>
        <v/>
      </c>
      <c r="AH226" s="39" t="str">
        <f t="shared" si="108"/>
        <v/>
      </c>
      <c r="AI226" s="39" t="str">
        <f t="shared" si="108"/>
        <v/>
      </c>
    </row>
    <row r="227" spans="1:35" hidden="1" x14ac:dyDescent="0.25">
      <c r="B227" s="84" t="e">
        <f t="shared" si="105"/>
        <v>#VALUE!</v>
      </c>
      <c r="C227" s="84" t="e">
        <f t="shared" si="104"/>
        <v>#VALUE!</v>
      </c>
      <c r="D227" s="84">
        <f t="shared" si="104"/>
        <v>1</v>
      </c>
      <c r="E227" s="158"/>
      <c r="F227" s="97"/>
      <c r="G227" s="120"/>
      <c r="H227" s="18"/>
      <c r="I227" s="18"/>
      <c r="J227" s="56" t="s">
        <v>367</v>
      </c>
      <c r="K227" s="89"/>
      <c r="L227" s="40" t="s">
        <v>73</v>
      </c>
      <c r="M227" s="41" t="e">
        <f>_xlfn.QUARTILE.EXC($P219:$AI219,1)</f>
        <v>#NUM!</v>
      </c>
      <c r="N227" s="94"/>
      <c r="O227" s="34" t="s">
        <v>387</v>
      </c>
      <c r="P227" s="39" t="str">
        <f>IF(IFERROR(VLOOKUP(P216,'Tabela de Apoio'!$D:$E,2,FALSE),1)=1,"",P228)</f>
        <v/>
      </c>
      <c r="Q227" s="39" t="str">
        <f>IF(IFERROR(VLOOKUP(Q216,'Tabela de Apoio'!$D:$E,2,FALSE),1)=1,"",Q228)</f>
        <v/>
      </c>
      <c r="R227" s="39" t="str">
        <f>IF(IFERROR(VLOOKUP(R216,'Tabela de Apoio'!$D:$E,2,FALSE),1)=1,"",R228)</f>
        <v/>
      </c>
      <c r="S227" s="39" t="str">
        <f>IF(IFERROR(VLOOKUP(S216,'Tabela de Apoio'!$D:$E,2,FALSE),1)=1,"",S228)</f>
        <v/>
      </c>
      <c r="T227" s="39" t="str">
        <f>IF(IFERROR(VLOOKUP(T216,'Tabela de Apoio'!$D:$E,2,FALSE),1)=1,"",T228)</f>
        <v/>
      </c>
      <c r="U227" s="39" t="str">
        <f>IF(IFERROR(VLOOKUP(U216,'Tabela de Apoio'!$D:$E,2,FALSE),1)=1,"",U228)</f>
        <v/>
      </c>
      <c r="V227" s="39" t="str">
        <f>IF(IFERROR(VLOOKUP(V216,'Tabela de Apoio'!$D:$E,2,FALSE),1)=1,"",V228)</f>
        <v/>
      </c>
      <c r="W227" s="39" t="str">
        <f>IF(IFERROR(VLOOKUP(W216,'Tabela de Apoio'!$D:$E,2,FALSE),1)=1,"",W228)</f>
        <v/>
      </c>
      <c r="X227" s="39" t="str">
        <f>IF(IFERROR(VLOOKUP(X216,'Tabela de Apoio'!$D:$E,2,FALSE),1)=1,"",X228)</f>
        <v/>
      </c>
      <c r="Y227" s="39" t="str">
        <f>IF(IFERROR(VLOOKUP(Y216,'Tabela de Apoio'!$D:$E,2,FALSE),1)=1,"",Y228)</f>
        <v/>
      </c>
      <c r="Z227" s="39" t="str">
        <f>IF(IFERROR(VLOOKUP(Z216,'Tabela de Apoio'!$D:$E,2,FALSE),1)=1,"",Z228)</f>
        <v/>
      </c>
      <c r="AA227" s="39" t="str">
        <f>IF(IFERROR(VLOOKUP(AA216,'Tabela de Apoio'!$D:$E,2,FALSE),1)=1,"",AA228)</f>
        <v/>
      </c>
      <c r="AB227" s="39" t="str">
        <f>IF(IFERROR(VLOOKUP(AB216,'Tabela de Apoio'!$D:$E,2,FALSE),1)=1,"",AB228)</f>
        <v/>
      </c>
      <c r="AC227" s="39" t="str">
        <f>IF(IFERROR(VLOOKUP(AC216,'Tabela de Apoio'!$D:$E,2,FALSE),1)=1,"",AC228)</f>
        <v/>
      </c>
      <c r="AD227" s="39" t="str">
        <f>IF(IFERROR(VLOOKUP(AD216,'Tabela de Apoio'!$D:$E,2,FALSE),1)=1,"",AD228)</f>
        <v/>
      </c>
      <c r="AE227" s="39" t="str">
        <f>IF(IFERROR(VLOOKUP(AE216,'Tabela de Apoio'!$D:$E,2,FALSE),1)=1,"",AE228)</f>
        <v/>
      </c>
      <c r="AF227" s="39" t="str">
        <f>IF(IFERROR(VLOOKUP(AF216,'Tabela de Apoio'!$D:$E,2,FALSE),1)=1,"",AF228)</f>
        <v/>
      </c>
      <c r="AG227" s="39" t="str">
        <f>IF(IFERROR(VLOOKUP(AG216,'Tabela de Apoio'!$D:$E,2,FALSE),1)=1,"",AG228)</f>
        <v/>
      </c>
      <c r="AH227" s="39" t="str">
        <f>IF(IFERROR(VLOOKUP(AH216,'Tabela de Apoio'!$D:$E,2,FALSE),1)=1,"",AH228)</f>
        <v/>
      </c>
      <c r="AI227" s="39" t="str">
        <f>IF(IFERROR(VLOOKUP(AI216,'Tabela de Apoio'!$D:$E,2,FALSE),1)=1,"",AI228)</f>
        <v/>
      </c>
    </row>
    <row r="228" spans="1:35" hidden="1" x14ac:dyDescent="0.25">
      <c r="B228" s="84" t="e">
        <f t="shared" si="105"/>
        <v>#VALUE!</v>
      </c>
      <c r="C228" s="84" t="e">
        <f t="shared" si="104"/>
        <v>#VALUE!</v>
      </c>
      <c r="D228" s="84">
        <f t="shared" si="104"/>
        <v>1</v>
      </c>
      <c r="E228" s="158"/>
      <c r="F228" s="97"/>
      <c r="G228" s="120"/>
      <c r="H228" s="18"/>
      <c r="I228" s="18"/>
      <c r="J228" s="56" t="s">
        <v>367</v>
      </c>
      <c r="K228" s="89"/>
      <c r="L228" s="40" t="s">
        <v>70</v>
      </c>
      <c r="M228" s="41" t="e">
        <f>_xlfn.QUARTILE.EXC($P219:$AI219,2)</f>
        <v>#NUM!</v>
      </c>
      <c r="N228" s="94"/>
      <c r="O228" s="34" t="s">
        <v>388</v>
      </c>
      <c r="P228" s="39" t="str">
        <f t="shared" ref="P228:AI228" si="109">IF(P226="","",IF((_xlfn.STDEV.S($P225:$AI226)/AVERAGE($P225:$AI226))&lt;25%,P226,IF(OR(P226&gt;(AVERAGE($P225:$AI226)+_xlfn.STDEV.S($P225:$AI226)),P226&lt;(AVERAGE($P225:$AI226)-_xlfn.STDEV.S($P225:$AI226))),"DESCARTADO",P226)))</f>
        <v/>
      </c>
      <c r="Q228" s="39" t="str">
        <f t="shared" si="109"/>
        <v/>
      </c>
      <c r="R228" s="39" t="str">
        <f t="shared" si="109"/>
        <v/>
      </c>
      <c r="S228" s="39" t="str">
        <f t="shared" si="109"/>
        <v/>
      </c>
      <c r="T228" s="39" t="str">
        <f t="shared" si="109"/>
        <v/>
      </c>
      <c r="U228" s="39" t="str">
        <f t="shared" si="109"/>
        <v/>
      </c>
      <c r="V228" s="39" t="str">
        <f t="shared" si="109"/>
        <v/>
      </c>
      <c r="W228" s="39" t="str">
        <f t="shared" si="109"/>
        <v/>
      </c>
      <c r="X228" s="39" t="str">
        <f t="shared" si="109"/>
        <v/>
      </c>
      <c r="Y228" s="39" t="str">
        <f t="shared" si="109"/>
        <v/>
      </c>
      <c r="Z228" s="39" t="str">
        <f t="shared" si="109"/>
        <v/>
      </c>
      <c r="AA228" s="39" t="str">
        <f t="shared" si="109"/>
        <v/>
      </c>
      <c r="AB228" s="39" t="str">
        <f t="shared" si="109"/>
        <v/>
      </c>
      <c r="AC228" s="39" t="str">
        <f t="shared" si="109"/>
        <v/>
      </c>
      <c r="AD228" s="39" t="str">
        <f t="shared" si="109"/>
        <v/>
      </c>
      <c r="AE228" s="39" t="str">
        <f t="shared" si="109"/>
        <v/>
      </c>
      <c r="AF228" s="39" t="str">
        <f t="shared" si="109"/>
        <v/>
      </c>
      <c r="AG228" s="39" t="str">
        <f t="shared" si="109"/>
        <v/>
      </c>
      <c r="AH228" s="39" t="str">
        <f t="shared" si="109"/>
        <v/>
      </c>
      <c r="AI228" s="39" t="str">
        <f t="shared" si="109"/>
        <v/>
      </c>
    </row>
    <row r="229" spans="1:35" hidden="1" x14ac:dyDescent="0.25">
      <c r="B229" s="84" t="e">
        <f t="shared" si="105"/>
        <v>#VALUE!</v>
      </c>
      <c r="C229" s="84" t="e">
        <f t="shared" si="104"/>
        <v>#VALUE!</v>
      </c>
      <c r="D229" s="84">
        <f t="shared" si="104"/>
        <v>1</v>
      </c>
      <c r="E229" s="158"/>
      <c r="F229" s="97"/>
      <c r="G229" s="120"/>
      <c r="H229" s="18"/>
      <c r="I229" s="18"/>
      <c r="J229" s="56" t="s">
        <v>366</v>
      </c>
      <c r="K229" s="89"/>
      <c r="L229" s="40" t="s">
        <v>76</v>
      </c>
      <c r="M229" s="41">
        <f>MIN($P218:$AI218)</f>
        <v>0</v>
      </c>
      <c r="N229" s="94"/>
      <c r="O229" s="34" t="s">
        <v>389</v>
      </c>
      <c r="P229" s="39" t="str">
        <f>IF(IFERROR(VLOOKUP(P216,'Tabela de Apoio'!$D:$E,2,FALSE),1)=1,"",P230)</f>
        <v/>
      </c>
      <c r="Q229" s="39" t="str">
        <f>IF(IFERROR(VLOOKUP(Q216,'Tabela de Apoio'!$D:$E,2,FALSE),1)=1,"",Q230)</f>
        <v/>
      </c>
      <c r="R229" s="39" t="str">
        <f>IF(IFERROR(VLOOKUP(R216,'Tabela de Apoio'!$D:$E,2,FALSE),1)=1,"",R230)</f>
        <v/>
      </c>
      <c r="S229" s="39" t="str">
        <f>IF(IFERROR(VLOOKUP(S216,'Tabela de Apoio'!$D:$E,2,FALSE),1)=1,"",S230)</f>
        <v/>
      </c>
      <c r="T229" s="39" t="str">
        <f>IF(IFERROR(VLOOKUP(T216,'Tabela de Apoio'!$D:$E,2,FALSE),1)=1,"",T230)</f>
        <v/>
      </c>
      <c r="U229" s="39" t="str">
        <f>IF(IFERROR(VLOOKUP(U216,'Tabela de Apoio'!$D:$E,2,FALSE),1)=1,"",U230)</f>
        <v/>
      </c>
      <c r="V229" s="39" t="str">
        <f>IF(IFERROR(VLOOKUP(V216,'Tabela de Apoio'!$D:$E,2,FALSE),1)=1,"",V230)</f>
        <v/>
      </c>
      <c r="W229" s="39" t="str">
        <f>IF(IFERROR(VLOOKUP(W216,'Tabela de Apoio'!$D:$E,2,FALSE),1)=1,"",W230)</f>
        <v/>
      </c>
      <c r="X229" s="39" t="str">
        <f>IF(IFERROR(VLOOKUP(X216,'Tabela de Apoio'!$D:$E,2,FALSE),1)=1,"",X230)</f>
        <v/>
      </c>
      <c r="Y229" s="39" t="str">
        <f>IF(IFERROR(VLOOKUP(Y216,'Tabela de Apoio'!$D:$E,2,FALSE),1)=1,"",Y230)</f>
        <v/>
      </c>
      <c r="Z229" s="39" t="str">
        <f>IF(IFERROR(VLOOKUP(Z216,'Tabela de Apoio'!$D:$E,2,FALSE),1)=1,"",Z230)</f>
        <v/>
      </c>
      <c r="AA229" s="39" t="str">
        <f>IF(IFERROR(VLOOKUP(AA216,'Tabela de Apoio'!$D:$E,2,FALSE),1)=1,"",AA230)</f>
        <v/>
      </c>
      <c r="AB229" s="39" t="str">
        <f>IF(IFERROR(VLOOKUP(AB216,'Tabela de Apoio'!$D:$E,2,FALSE),1)=1,"",AB230)</f>
        <v/>
      </c>
      <c r="AC229" s="39" t="str">
        <f>IF(IFERROR(VLOOKUP(AC216,'Tabela de Apoio'!$D:$E,2,FALSE),1)=1,"",AC230)</f>
        <v/>
      </c>
      <c r="AD229" s="39" t="str">
        <f>IF(IFERROR(VLOOKUP(AD216,'Tabela de Apoio'!$D:$E,2,FALSE),1)=1,"",AD230)</f>
        <v/>
      </c>
      <c r="AE229" s="39" t="str">
        <f>IF(IFERROR(VLOOKUP(AE216,'Tabela de Apoio'!$D:$E,2,FALSE),1)=1,"",AE230)</f>
        <v/>
      </c>
      <c r="AF229" s="39" t="str">
        <f>IF(IFERROR(VLOOKUP(AF216,'Tabela de Apoio'!$D:$E,2,FALSE),1)=1,"",AF230)</f>
        <v/>
      </c>
      <c r="AG229" s="39" t="str">
        <f>IF(IFERROR(VLOOKUP(AG216,'Tabela de Apoio'!$D:$E,2,FALSE),1)=1,"",AG230)</f>
        <v/>
      </c>
      <c r="AH229" s="39" t="str">
        <f>IF(IFERROR(VLOOKUP(AH216,'Tabela de Apoio'!$D:$E,2,FALSE),1)=1,"",AH230)</f>
        <v/>
      </c>
      <c r="AI229" s="39" t="str">
        <f>IF(IFERROR(VLOOKUP(AI216,'Tabela de Apoio'!$D:$E,2,FALSE),1)=1,"",AI230)</f>
        <v/>
      </c>
    </row>
    <row r="230" spans="1:35" hidden="1" x14ac:dyDescent="0.25">
      <c r="B230" s="84" t="e">
        <f t="shared" si="105"/>
        <v>#VALUE!</v>
      </c>
      <c r="C230" s="84" t="e">
        <f t="shared" si="104"/>
        <v>#VALUE!</v>
      </c>
      <c r="D230" s="84">
        <f t="shared" si="104"/>
        <v>1</v>
      </c>
      <c r="E230" s="158"/>
      <c r="F230" s="97"/>
      <c r="G230" s="120"/>
      <c r="H230" s="18"/>
      <c r="I230" s="18"/>
      <c r="J230" s="56" t="s">
        <v>366</v>
      </c>
      <c r="K230" s="89"/>
      <c r="L230" s="40" t="s">
        <v>71</v>
      </c>
      <c r="M230" s="41">
        <f>MAX($P218:$AI218)</f>
        <v>0</v>
      </c>
      <c r="N230" s="94"/>
      <c r="O230" s="34" t="s">
        <v>390</v>
      </c>
      <c r="P230" s="39" t="str">
        <f t="shared" ref="P230:AI230" si="110">IF(P228="","",IF((_xlfn.STDEV.S($P227:$AI228)/AVERAGE($P227:$AI228))&lt;25%,P228,IF(OR(P228&gt;(AVERAGE($P227:$AI228)+_xlfn.STDEV.S($P227:$AI228)),P228&lt;(AVERAGE($P227:$AI228)-_xlfn.STDEV.S($P227:$AI228))),"DESCARTADO",P228)))</f>
        <v/>
      </c>
      <c r="Q230" s="39" t="str">
        <f t="shared" si="110"/>
        <v/>
      </c>
      <c r="R230" s="39" t="str">
        <f t="shared" si="110"/>
        <v/>
      </c>
      <c r="S230" s="39" t="str">
        <f t="shared" si="110"/>
        <v/>
      </c>
      <c r="T230" s="39" t="str">
        <f t="shared" si="110"/>
        <v/>
      </c>
      <c r="U230" s="39" t="str">
        <f t="shared" si="110"/>
        <v/>
      </c>
      <c r="V230" s="39" t="str">
        <f t="shared" si="110"/>
        <v/>
      </c>
      <c r="W230" s="39" t="str">
        <f t="shared" si="110"/>
        <v/>
      </c>
      <c r="X230" s="39" t="str">
        <f t="shared" si="110"/>
        <v/>
      </c>
      <c r="Y230" s="39" t="str">
        <f t="shared" si="110"/>
        <v/>
      </c>
      <c r="Z230" s="39" t="str">
        <f t="shared" si="110"/>
        <v/>
      </c>
      <c r="AA230" s="39" t="str">
        <f t="shared" si="110"/>
        <v/>
      </c>
      <c r="AB230" s="39" t="str">
        <f t="shared" si="110"/>
        <v/>
      </c>
      <c r="AC230" s="39" t="str">
        <f t="shared" si="110"/>
        <v/>
      </c>
      <c r="AD230" s="39" t="str">
        <f t="shared" si="110"/>
        <v/>
      </c>
      <c r="AE230" s="39" t="str">
        <f t="shared" si="110"/>
        <v/>
      </c>
      <c r="AF230" s="39" t="str">
        <f t="shared" si="110"/>
        <v/>
      </c>
      <c r="AG230" s="39" t="str">
        <f t="shared" si="110"/>
        <v/>
      </c>
      <c r="AH230" s="39" t="str">
        <f t="shared" si="110"/>
        <v/>
      </c>
      <c r="AI230" s="39" t="str">
        <f t="shared" si="110"/>
        <v/>
      </c>
    </row>
    <row r="231" spans="1:35" hidden="1" x14ac:dyDescent="0.25">
      <c r="B231" s="84" t="e">
        <f t="shared" si="105"/>
        <v>#VALUE!</v>
      </c>
      <c r="C231" s="84" t="e">
        <f t="shared" si="104"/>
        <v>#VALUE!</v>
      </c>
      <c r="D231" s="84">
        <f t="shared" si="104"/>
        <v>1</v>
      </c>
      <c r="E231" s="158"/>
      <c r="F231" s="97"/>
      <c r="G231" s="121"/>
      <c r="H231"/>
      <c r="I231"/>
      <c r="J231" s="6" t="str">
        <f>INDEX(J221:J230,MATCH(L214,L221:L230,0))</f>
        <v>A</v>
      </c>
      <c r="K231" s="89"/>
      <c r="L231" s="26"/>
      <c r="M231" s="26"/>
      <c r="N231" s="94"/>
      <c r="O231" s="34" t="s">
        <v>58</v>
      </c>
      <c r="P231" s="39" t="str">
        <f>IF(IFERROR(VLOOKUP(P216,'Tabela de Apoio'!$D:$E,2,FALSE),1)=1,"",P232)</f>
        <v/>
      </c>
      <c r="Q231" s="39" t="str">
        <f>IF(IFERROR(VLOOKUP(Q216,'Tabela de Apoio'!$D:$E,2,FALSE),1)=1,"",Q232)</f>
        <v/>
      </c>
      <c r="R231" s="39" t="str">
        <f>IF(IFERROR(VLOOKUP(R216,'Tabela de Apoio'!$D:$E,2,FALSE),1)=1,"",R232)</f>
        <v/>
      </c>
      <c r="S231" s="39" t="str">
        <f>IF(IFERROR(VLOOKUP(S216,'Tabela de Apoio'!$D:$E,2,FALSE),1)=1,"",S232)</f>
        <v/>
      </c>
      <c r="T231" s="39" t="str">
        <f>IF(IFERROR(VLOOKUP(T216,'Tabela de Apoio'!$D:$E,2,FALSE),1)=1,"",T232)</f>
        <v/>
      </c>
      <c r="U231" s="39" t="str">
        <f>IF(IFERROR(VLOOKUP(U216,'Tabela de Apoio'!$D:$E,2,FALSE),1)=1,"",U232)</f>
        <v/>
      </c>
      <c r="V231" s="39" t="str">
        <f>IF(IFERROR(VLOOKUP(V216,'Tabela de Apoio'!$D:$E,2,FALSE),1)=1,"",V232)</f>
        <v/>
      </c>
      <c r="W231" s="39" t="str">
        <f>IF(IFERROR(VLOOKUP(W216,'Tabela de Apoio'!$D:$E,2,FALSE),1)=1,"",W232)</f>
        <v/>
      </c>
      <c r="X231" s="39" t="str">
        <f>IF(IFERROR(VLOOKUP(X216,'Tabela de Apoio'!$D:$E,2,FALSE),1)=1,"",X232)</f>
        <v/>
      </c>
      <c r="Y231" s="39" t="str">
        <f>IF(IFERROR(VLOOKUP(Y216,'Tabela de Apoio'!$D:$E,2,FALSE),1)=1,"",Y232)</f>
        <v/>
      </c>
      <c r="Z231" s="39" t="str">
        <f>IF(IFERROR(VLOOKUP(Z216,'Tabela de Apoio'!$D:$E,2,FALSE),1)=1,"",Z232)</f>
        <v/>
      </c>
      <c r="AA231" s="39" t="str">
        <f>IF(IFERROR(VLOOKUP(AA216,'Tabela de Apoio'!$D:$E,2,FALSE),1)=1,"",AA232)</f>
        <v/>
      </c>
      <c r="AB231" s="39" t="str">
        <f>IF(IFERROR(VLOOKUP(AB216,'Tabela de Apoio'!$D:$E,2,FALSE),1)=1,"",AB232)</f>
        <v/>
      </c>
      <c r="AC231" s="39" t="str">
        <f>IF(IFERROR(VLOOKUP(AC216,'Tabela de Apoio'!$D:$E,2,FALSE),1)=1,"",AC232)</f>
        <v/>
      </c>
      <c r="AD231" s="39" t="str">
        <f>IF(IFERROR(VLOOKUP(AD216,'Tabela de Apoio'!$D:$E,2,FALSE),1)=1,"",AD232)</f>
        <v/>
      </c>
      <c r="AE231" s="39" t="str">
        <f>IF(IFERROR(VLOOKUP(AE216,'Tabela de Apoio'!$D:$E,2,FALSE),1)=1,"",AE232)</f>
        <v/>
      </c>
      <c r="AF231" s="39" t="str">
        <f>IF(IFERROR(VLOOKUP(AF216,'Tabela de Apoio'!$D:$E,2,FALSE),1)=1,"",AF232)</f>
        <v/>
      </c>
      <c r="AG231" s="39" t="str">
        <f>IF(IFERROR(VLOOKUP(AG216,'Tabela de Apoio'!$D:$E,2,FALSE),1)=1,"",AG232)</f>
        <v/>
      </c>
      <c r="AH231" s="39" t="str">
        <f>IF(IFERROR(VLOOKUP(AH216,'Tabela de Apoio'!$D:$E,2,FALSE),1)=1,"",AH232)</f>
        <v/>
      </c>
      <c r="AI231" s="39" t="str">
        <f>IF(IFERROR(VLOOKUP(AI216,'Tabela de Apoio'!$D:$E,2,FALSE),1)=1,"",AI232)</f>
        <v/>
      </c>
    </row>
    <row r="232" spans="1:35" x14ac:dyDescent="0.25">
      <c r="B232" s="84" t="e">
        <f t="shared" si="105"/>
        <v>#VALUE!</v>
      </c>
      <c r="C232" s="84" t="e">
        <f t="shared" si="104"/>
        <v>#VALUE!</v>
      </c>
      <c r="D232" s="84">
        <f t="shared" si="104"/>
        <v>1</v>
      </c>
      <c r="E232" s="158"/>
      <c r="F232" s="97"/>
      <c r="G232" s="118"/>
      <c r="H232" s="159"/>
      <c r="I232" s="159"/>
      <c r="J232" s="160"/>
      <c r="K232" s="90" t="e">
        <f>_xlfn.STDEV.S($P232:$AI232)/AVERAGE($P232:$AI232)</f>
        <v>#DIV/0!</v>
      </c>
      <c r="L232" s="122" t="s">
        <v>77</v>
      </c>
      <c r="M232" s="22" t="str">
        <f>IFERROR(ROUND(M214*M216,2),"")</f>
        <v/>
      </c>
      <c r="N232" s="94" t="str">
        <f>IF("C"=J231,1,"")</f>
        <v/>
      </c>
      <c r="O232" s="34" t="s">
        <v>56</v>
      </c>
      <c r="P232" s="39" t="str">
        <f t="shared" ref="P232:AI232" si="111">IFERROR(IF(P230="","",IF((_xlfn.STDEV.S($P229:$AI230)/AVERAGE($P229:$AI230))&lt;25%,P230,IF(OR(P230&gt;(AVERAGE($P229:$AI230)+_xlfn.STDEV.S($P229:$AI230)),P230&lt;(AVERAGE($P229:$AI230)-_xlfn.STDEV.S($P229:$AI230))),"DESCARTADO",P230))),)</f>
        <v/>
      </c>
      <c r="Q232" s="39" t="str">
        <f t="shared" si="111"/>
        <v/>
      </c>
      <c r="R232" s="39" t="str">
        <f t="shared" si="111"/>
        <v/>
      </c>
      <c r="S232" s="39" t="str">
        <f t="shared" si="111"/>
        <v/>
      </c>
      <c r="T232" s="39" t="str">
        <f t="shared" si="111"/>
        <v/>
      </c>
      <c r="U232" s="39" t="str">
        <f t="shared" si="111"/>
        <v/>
      </c>
      <c r="V232" s="39" t="str">
        <f t="shared" si="111"/>
        <v/>
      </c>
      <c r="W232" s="39" t="str">
        <f t="shared" si="111"/>
        <v/>
      </c>
      <c r="X232" s="39" t="str">
        <f t="shared" si="111"/>
        <v/>
      </c>
      <c r="Y232" s="39" t="str">
        <f t="shared" si="111"/>
        <v/>
      </c>
      <c r="Z232" s="39" t="str">
        <f t="shared" si="111"/>
        <v/>
      </c>
      <c r="AA232" s="39" t="str">
        <f t="shared" si="111"/>
        <v/>
      </c>
      <c r="AB232" s="39" t="str">
        <f t="shared" si="111"/>
        <v/>
      </c>
      <c r="AC232" s="39" t="str">
        <f t="shared" si="111"/>
        <v/>
      </c>
      <c r="AD232" s="39" t="str">
        <f t="shared" si="111"/>
        <v/>
      </c>
      <c r="AE232" s="39" t="str">
        <f t="shared" si="111"/>
        <v/>
      </c>
      <c r="AF232" s="39" t="str">
        <f t="shared" si="111"/>
        <v/>
      </c>
      <c r="AG232" s="39" t="str">
        <f t="shared" si="111"/>
        <v/>
      </c>
      <c r="AH232" s="39" t="str">
        <f t="shared" si="111"/>
        <v/>
      </c>
      <c r="AI232" s="39" t="str">
        <f t="shared" si="111"/>
        <v/>
      </c>
    </row>
    <row r="234" spans="1:35" s="18" customFormat="1" x14ac:dyDescent="0.25">
      <c r="A234" s="89"/>
      <c r="B234" s="83" t="e">
        <f>LARGE(IFERROR(IF(B232+1&gt;$H$8,"",B232+1),""),1)</f>
        <v>#VALUE!</v>
      </c>
      <c r="C234" s="83" t="e">
        <f>E239</f>
        <v>#VALUE!</v>
      </c>
      <c r="D234" s="83">
        <f>E235</f>
        <v>1</v>
      </c>
      <c r="E234" s="57" t="s">
        <v>9</v>
      </c>
      <c r="F234" s="96"/>
      <c r="G234" s="57" t="s">
        <v>19</v>
      </c>
      <c r="H234" s="5" t="e">
        <f>INDEX('BASE FORMAÇÃO'!B:B,B234+1)</f>
        <v>#VALUE!</v>
      </c>
      <c r="I234" s="19" t="s">
        <v>20</v>
      </c>
      <c r="J234" s="5" t="e">
        <f>INDEX('BASE FORMAÇÃO'!K:K,B234+1)</f>
        <v>#VALUE!</v>
      </c>
      <c r="K234" s="88"/>
      <c r="L234" s="173" t="s">
        <v>75</v>
      </c>
      <c r="M234" s="167" t="str">
        <f>IF(OR(ISBLANK($O$7),ISBLANK($H$8),ISBLANK($O$6),ISBLANK($O$5),ISBLANK($H$5)),"",IFERROR(IF(VLOOKUP(L234,L241:M250,2,FALSE)&lt;1,ROUND(VLOOKUP(L234,L241:M250,2,FALSE),4),ROUND(VLOOKUP(L234,L241:M250,2,FALSE),2)),""))</f>
        <v/>
      </c>
      <c r="N234" s="92"/>
      <c r="O234" s="34" t="s">
        <v>22</v>
      </c>
      <c r="P234" s="53"/>
      <c r="Q234" s="53"/>
      <c r="R234" s="53"/>
      <c r="S234" s="53"/>
      <c r="T234" s="53"/>
      <c r="U234" s="53"/>
      <c r="V234" s="53"/>
      <c r="W234" s="53"/>
      <c r="X234" s="53"/>
      <c r="Y234" s="53"/>
      <c r="Z234" s="53"/>
      <c r="AA234" s="53"/>
      <c r="AB234" s="53"/>
      <c r="AC234" s="53"/>
      <c r="AD234" s="53"/>
      <c r="AE234" s="53"/>
      <c r="AF234" s="53"/>
      <c r="AG234" s="53"/>
      <c r="AH234" s="53"/>
      <c r="AI234" s="53"/>
    </row>
    <row r="235" spans="1:35" s="18" customFormat="1" x14ac:dyDescent="0.25">
      <c r="A235" s="89"/>
      <c r="B235" s="84" t="e">
        <f t="shared" ref="B235:D237" si="112">B234</f>
        <v>#VALUE!</v>
      </c>
      <c r="C235" s="84" t="e">
        <f t="shared" si="112"/>
        <v>#VALUE!</v>
      </c>
      <c r="D235" s="84">
        <f t="shared" si="112"/>
        <v>1</v>
      </c>
      <c r="E235" s="150">
        <f>IFERROR(IF(E239=INDEX(E:E,ROW()-16),INDEX(E:E,ROW()-20)+1,1),1)</f>
        <v>1</v>
      </c>
      <c r="F235" s="116"/>
      <c r="G235" s="155" t="s">
        <v>1</v>
      </c>
      <c r="H235" s="161" t="e">
        <f>INDEX('BASE FORMAÇÃO'!C:C,B234+1)</f>
        <v>#VALUE!</v>
      </c>
      <c r="I235" s="161"/>
      <c r="J235" s="162"/>
      <c r="K235" s="89"/>
      <c r="L235" s="174"/>
      <c r="M235" s="168"/>
      <c r="N235" s="93"/>
      <c r="O235" s="34" t="s">
        <v>17</v>
      </c>
      <c r="P235" s="54"/>
      <c r="Q235" s="54"/>
      <c r="R235" s="54"/>
      <c r="S235" s="54"/>
      <c r="T235" s="54"/>
      <c r="U235" s="54"/>
      <c r="V235" s="54"/>
      <c r="W235" s="54"/>
      <c r="X235" s="54"/>
      <c r="Y235" s="54"/>
      <c r="Z235" s="54"/>
      <c r="AA235" s="54"/>
      <c r="AB235" s="54"/>
      <c r="AC235" s="54"/>
      <c r="AD235" s="54"/>
      <c r="AE235" s="54"/>
      <c r="AF235" s="54"/>
      <c r="AG235" s="54"/>
      <c r="AH235" s="54"/>
      <c r="AI235" s="54"/>
    </row>
    <row r="236" spans="1:35" s="21" customFormat="1" x14ac:dyDescent="0.25">
      <c r="A236" s="98"/>
      <c r="B236" s="84" t="e">
        <f t="shared" si="112"/>
        <v>#VALUE!</v>
      </c>
      <c r="C236" s="84" t="e">
        <f t="shared" si="112"/>
        <v>#VALUE!</v>
      </c>
      <c r="D236" s="84">
        <f t="shared" si="112"/>
        <v>1</v>
      </c>
      <c r="E236" s="151"/>
      <c r="F236" s="117"/>
      <c r="G236" s="156"/>
      <c r="H236" s="163"/>
      <c r="I236" s="163"/>
      <c r="J236" s="164"/>
      <c r="K236" s="85"/>
      <c r="L236" s="169" t="s">
        <v>78</v>
      </c>
      <c r="M236" s="171" t="e">
        <f>INDEX('BASE FORMAÇÃO'!H:H,B238+1)</f>
        <v>#VALUE!</v>
      </c>
      <c r="N236" s="94"/>
      <c r="O236" s="34" t="s">
        <v>12</v>
      </c>
      <c r="P236" s="55"/>
      <c r="Q236" s="55"/>
      <c r="R236" s="55"/>
      <c r="S236" s="55"/>
      <c r="T236" s="55"/>
      <c r="U236" s="55"/>
      <c r="V236" s="55"/>
      <c r="W236" s="55"/>
      <c r="X236" s="55"/>
      <c r="Y236" s="55"/>
      <c r="Z236" s="55"/>
      <c r="AA236" s="55"/>
      <c r="AB236" s="55"/>
      <c r="AC236" s="55"/>
      <c r="AD236" s="55"/>
      <c r="AE236" s="55"/>
      <c r="AF236" s="55"/>
      <c r="AG236" s="55"/>
      <c r="AH236" s="55"/>
      <c r="AI236" s="55"/>
    </row>
    <row r="237" spans="1:35" s="21" customFormat="1" x14ac:dyDescent="0.25">
      <c r="A237" s="98"/>
      <c r="B237" s="84" t="e">
        <f t="shared" si="112"/>
        <v>#VALUE!</v>
      </c>
      <c r="C237" s="84" t="e">
        <f t="shared" si="112"/>
        <v>#VALUE!</v>
      </c>
      <c r="D237" s="84">
        <f t="shared" si="112"/>
        <v>1</v>
      </c>
      <c r="E237" s="152"/>
      <c r="F237" s="117"/>
      <c r="G237" s="157"/>
      <c r="H237" s="165"/>
      <c r="I237" s="165"/>
      <c r="J237" s="166"/>
      <c r="K237" s="85"/>
      <c r="L237" s="170"/>
      <c r="M237" s="172"/>
      <c r="N237" s="94"/>
      <c r="O237" s="34" t="s">
        <v>549</v>
      </c>
      <c r="P237" s="55"/>
      <c r="Q237" s="55"/>
      <c r="R237" s="55"/>
      <c r="S237" s="55"/>
      <c r="T237" s="55"/>
      <c r="U237" s="55"/>
      <c r="V237" s="55"/>
      <c r="W237" s="55"/>
      <c r="X237" s="55"/>
      <c r="Y237" s="55"/>
      <c r="Z237" s="55"/>
      <c r="AA237" s="55"/>
      <c r="AB237" s="55"/>
      <c r="AC237" s="55"/>
      <c r="AD237" s="55"/>
      <c r="AE237" s="55"/>
      <c r="AF237" s="55"/>
      <c r="AG237" s="55"/>
      <c r="AH237" s="55"/>
      <c r="AI237" s="55"/>
    </row>
    <row r="238" spans="1:35" x14ac:dyDescent="0.25">
      <c r="B238" s="84" t="e">
        <f>B236</f>
        <v>#VALUE!</v>
      </c>
      <c r="C238" s="84" t="e">
        <f>C236</f>
        <v>#VALUE!</v>
      </c>
      <c r="D238" s="84">
        <f>D236</f>
        <v>1</v>
      </c>
      <c r="E238" s="57" t="s">
        <v>401</v>
      </c>
      <c r="F238" s="117"/>
      <c r="G238" s="24"/>
      <c r="H238" s="153"/>
      <c r="I238" s="154"/>
      <c r="J238" s="154"/>
      <c r="K238" s="90" t="e">
        <f>_xlfn.STDEV.S($P238:$AI238)/AVERAGE($P238:$AI238)</f>
        <v>#DIV/0!</v>
      </c>
      <c r="L238" s="122" t="s">
        <v>2</v>
      </c>
      <c r="M238" s="5" t="e">
        <f>INDEX('BASE FORMAÇÃO'!D:D,B238+1)</f>
        <v>#VALUE!</v>
      </c>
      <c r="N238" s="94">
        <f>IF("A"=J251,1,"")</f>
        <v>1</v>
      </c>
      <c r="O238" s="34" t="s">
        <v>23</v>
      </c>
      <c r="P238" s="36" t="str">
        <f t="array" ref="P238">IF(P234="","",IF(OR(P235="",AND(YEAR(P235)=YEAR($O$7),MONTH(MAX('Tabela de Apoio'!$A:$A))&lt;=MONTH(P235))),P234,(INDEX('Tabela de Apoio'!$B:$B,MATCH('FORMAÇÃO DE PREÇO'!$O$7,'Tabela de Apoio'!$A:$A,1))/INDEX('Tabela de Apoio'!$B:$B,MATCH('FORMAÇÃO DE PREÇO'!P235,'Tabela de Apoio'!$A:$A,1)-1))*P234))</f>
        <v/>
      </c>
      <c r="Q238" s="36" t="str">
        <f t="array" ref="Q238">IF(Q234="","",IF(OR(Q235="",AND(YEAR(Q235)=YEAR($O$7),MONTH(MAX('Tabela de Apoio'!$A:$A))&lt;=MONTH(Q235))),Q234,(INDEX('Tabela de Apoio'!$B:$B,MATCH('FORMAÇÃO DE PREÇO'!$O$7,'Tabela de Apoio'!$A:$A,1))/INDEX('Tabela de Apoio'!$B:$B,MATCH('FORMAÇÃO DE PREÇO'!Q235,'Tabela de Apoio'!$A:$A,1)-1))*Q234))</f>
        <v/>
      </c>
      <c r="R238" s="36" t="str">
        <f t="array" ref="R238">IF(R234="","",IF(OR(R235="",AND(YEAR(R235)=YEAR($O$7),MONTH(MAX('Tabela de Apoio'!$A:$A))&lt;=MONTH(R235))),R234,(INDEX('Tabela de Apoio'!$B:$B,MATCH('FORMAÇÃO DE PREÇO'!$O$7,'Tabela de Apoio'!$A:$A,1))/INDEX('Tabela de Apoio'!$B:$B,MATCH('FORMAÇÃO DE PREÇO'!R235,'Tabela de Apoio'!$A:$A,1)-1))*R234))</f>
        <v/>
      </c>
      <c r="S238" s="36" t="str">
        <f t="array" ref="S238">IF(S234="","",IF(OR(S235="",AND(YEAR(S235)=YEAR($O$7),MONTH(MAX('Tabela de Apoio'!$A:$A))&lt;=MONTH(S235))),S234,(INDEX('Tabela de Apoio'!$B:$B,MATCH('FORMAÇÃO DE PREÇO'!$O$7,'Tabela de Apoio'!$A:$A,1))/INDEX('Tabela de Apoio'!$B:$B,MATCH('FORMAÇÃO DE PREÇO'!S235,'Tabela de Apoio'!$A:$A,1)-1))*S234))</f>
        <v/>
      </c>
      <c r="T238" s="36" t="str">
        <f t="array" ref="T238">IF(T234="","",IF(OR(T235="",AND(YEAR(T235)=YEAR($O$7),MONTH(MAX('Tabela de Apoio'!$A:$A))&lt;=MONTH(T235))),T234,(INDEX('Tabela de Apoio'!$B:$B,MATCH('FORMAÇÃO DE PREÇO'!$O$7,'Tabela de Apoio'!$A:$A,1))/INDEX('Tabela de Apoio'!$B:$B,MATCH('FORMAÇÃO DE PREÇO'!T235,'Tabela de Apoio'!$A:$A,1)-1))*T234))</f>
        <v/>
      </c>
      <c r="U238" s="36" t="str">
        <f t="array" ref="U238">IF(U234="","",IF(OR(U235="",AND(YEAR(U235)=YEAR($O$7),MONTH(MAX('Tabela de Apoio'!$A:$A))&lt;=MONTH(U235))),U234,(INDEX('Tabela de Apoio'!$B:$B,MATCH('FORMAÇÃO DE PREÇO'!$O$7,'Tabela de Apoio'!$A:$A,1))/INDEX('Tabela de Apoio'!$B:$B,MATCH('FORMAÇÃO DE PREÇO'!U235,'Tabela de Apoio'!$A:$A,1)-1))*U234))</f>
        <v/>
      </c>
      <c r="V238" s="36" t="str">
        <f t="array" ref="V238">IF(V234="","",IF(OR(V235="",AND(YEAR(V235)=YEAR($O$7),MONTH(MAX('Tabela de Apoio'!$A:$A))&lt;=MONTH(V235))),V234,(INDEX('Tabela de Apoio'!$B:$B,MATCH('FORMAÇÃO DE PREÇO'!$O$7,'Tabela de Apoio'!$A:$A,1))/INDEX('Tabela de Apoio'!$B:$B,MATCH('FORMAÇÃO DE PREÇO'!V235,'Tabela de Apoio'!$A:$A,1)-1))*V234))</f>
        <v/>
      </c>
      <c r="W238" s="36" t="str">
        <f t="array" ref="W238">IF(W234="","",IF(OR(W235="",AND(YEAR(W235)=YEAR($O$7),MONTH(MAX('Tabela de Apoio'!$A:$A))&lt;=MONTH(W235))),W234,(INDEX('Tabela de Apoio'!$B:$B,MATCH('FORMAÇÃO DE PREÇO'!$O$7,'Tabela de Apoio'!$A:$A,1))/INDEX('Tabela de Apoio'!$B:$B,MATCH('FORMAÇÃO DE PREÇO'!W235,'Tabela de Apoio'!$A:$A,1)-1))*W234))</f>
        <v/>
      </c>
      <c r="X238" s="36" t="str">
        <f t="array" ref="X238">IF(X234="","",IF(OR(X235="",AND(YEAR(X235)=YEAR($O$7),MONTH(MAX('Tabela de Apoio'!$A:$A))&lt;=MONTH(X235))),X234,(INDEX('Tabela de Apoio'!$B:$B,MATCH('FORMAÇÃO DE PREÇO'!$O$7,'Tabela de Apoio'!$A:$A,1))/INDEX('Tabela de Apoio'!$B:$B,MATCH('FORMAÇÃO DE PREÇO'!X235,'Tabela de Apoio'!$A:$A,1)-1))*X234))</f>
        <v/>
      </c>
      <c r="Y238" s="36" t="str">
        <f t="array" ref="Y238">IF(Y234="","",IF(OR(Y235="",AND(YEAR(Y235)=YEAR($O$7),MONTH(MAX('Tabela de Apoio'!$A:$A))&lt;=MONTH(Y235))),Y234,(INDEX('Tabela de Apoio'!$B:$B,MATCH('FORMAÇÃO DE PREÇO'!$O$7,'Tabela de Apoio'!$A:$A,1))/INDEX('Tabela de Apoio'!$B:$B,MATCH('FORMAÇÃO DE PREÇO'!Y235,'Tabela de Apoio'!$A:$A,1)-1))*Y234))</f>
        <v/>
      </c>
      <c r="Z238" s="36" t="str">
        <f t="array" ref="Z238">IF(Z234="","",IF(OR(Z235="",AND(YEAR(Z235)=YEAR($O$7),MONTH(MAX('Tabela de Apoio'!$A:$A))&lt;=MONTH(Z235))),Z234,(INDEX('Tabela de Apoio'!$B:$B,MATCH('FORMAÇÃO DE PREÇO'!$O$7,'Tabela de Apoio'!$A:$A,1))/INDEX('Tabela de Apoio'!$B:$B,MATCH('FORMAÇÃO DE PREÇO'!Z235,'Tabela de Apoio'!$A:$A,1)-1))*Z234))</f>
        <v/>
      </c>
      <c r="AA238" s="36" t="str">
        <f t="array" ref="AA238">IF(AA234="","",IF(OR(AA235="",AND(YEAR(AA235)=YEAR($O$7),MONTH(MAX('Tabela de Apoio'!$A:$A))&lt;=MONTH(AA235))),AA234,(INDEX('Tabela de Apoio'!$B:$B,MATCH('FORMAÇÃO DE PREÇO'!$O$7,'Tabela de Apoio'!$A:$A,1))/INDEX('Tabela de Apoio'!$B:$B,MATCH('FORMAÇÃO DE PREÇO'!AA235,'Tabela de Apoio'!$A:$A,1)-1))*AA234))</f>
        <v/>
      </c>
      <c r="AB238" s="36" t="str">
        <f t="array" ref="AB238">IF(AB234="","",IF(OR(AB235="",AND(YEAR(AB235)=YEAR($O$7),MONTH(MAX('Tabela de Apoio'!$A:$A))&lt;=MONTH(AB235))),AB234,(INDEX('Tabela de Apoio'!$B:$B,MATCH('FORMAÇÃO DE PREÇO'!$O$7,'Tabela de Apoio'!$A:$A,1))/INDEX('Tabela de Apoio'!$B:$B,MATCH('FORMAÇÃO DE PREÇO'!AB235,'Tabela de Apoio'!$A:$A,1)-1))*AB234))</f>
        <v/>
      </c>
      <c r="AC238" s="36" t="str">
        <f t="array" ref="AC238">IF(AC234="","",IF(OR(AC235="",AND(YEAR(AC235)=YEAR($O$7),MONTH(MAX('Tabela de Apoio'!$A:$A))&lt;=MONTH(AC235))),AC234,(INDEX('Tabela de Apoio'!$B:$B,MATCH('FORMAÇÃO DE PREÇO'!$O$7,'Tabela de Apoio'!$A:$A,1))/INDEX('Tabela de Apoio'!$B:$B,MATCH('FORMAÇÃO DE PREÇO'!AC235,'Tabela de Apoio'!$A:$A,1)-1))*AC234))</f>
        <v/>
      </c>
      <c r="AD238" s="36" t="str">
        <f t="array" ref="AD238">IF(AD234="","",IF(OR(AD235="",AND(YEAR(AD235)=YEAR($O$7),MONTH(MAX('Tabela de Apoio'!$A:$A))&lt;=MONTH(AD235))),AD234,(INDEX('Tabela de Apoio'!$B:$B,MATCH('FORMAÇÃO DE PREÇO'!$O$7,'Tabela de Apoio'!$A:$A,1))/INDEX('Tabela de Apoio'!$B:$B,MATCH('FORMAÇÃO DE PREÇO'!AD235,'Tabela de Apoio'!$A:$A,1)-1))*AD234))</f>
        <v/>
      </c>
      <c r="AE238" s="36" t="str">
        <f t="array" ref="AE238">IF(AE234="","",IF(OR(AE235="",AND(YEAR(AE235)=YEAR($O$7),MONTH(MAX('Tabela de Apoio'!$A:$A))&lt;=MONTH(AE235))),AE234,(INDEX('Tabela de Apoio'!$B:$B,MATCH('FORMAÇÃO DE PREÇO'!$O$7,'Tabela de Apoio'!$A:$A,1))/INDEX('Tabela de Apoio'!$B:$B,MATCH('FORMAÇÃO DE PREÇO'!AE235,'Tabela de Apoio'!$A:$A,1)-1))*AE234))</f>
        <v/>
      </c>
      <c r="AF238" s="36" t="str">
        <f t="array" ref="AF238">IF(AF234="","",IF(OR(AF235="",AND(YEAR(AF235)=YEAR($O$7),MONTH(MAX('Tabela de Apoio'!$A:$A))&lt;=MONTH(AF235))),AF234,(INDEX('Tabela de Apoio'!$B:$B,MATCH('FORMAÇÃO DE PREÇO'!$O$7,'Tabela de Apoio'!$A:$A,1))/INDEX('Tabela de Apoio'!$B:$B,MATCH('FORMAÇÃO DE PREÇO'!AF235,'Tabela de Apoio'!$A:$A,1)-1))*AF234))</f>
        <v/>
      </c>
      <c r="AG238" s="36" t="str">
        <f t="array" ref="AG238">IF(AG234="","",IF(OR(AG235="",AND(YEAR(AG235)=YEAR($O$7),MONTH(MAX('Tabela de Apoio'!$A:$A))&lt;=MONTH(AG235))),AG234,(INDEX('Tabela de Apoio'!$B:$B,MATCH('FORMAÇÃO DE PREÇO'!$O$7,'Tabela de Apoio'!$A:$A,1))/INDEX('Tabela de Apoio'!$B:$B,MATCH('FORMAÇÃO DE PREÇO'!AG235,'Tabela de Apoio'!$A:$A,1)-1))*AG234))</f>
        <v/>
      </c>
      <c r="AH238" s="36" t="str">
        <f t="array" ref="AH238">IF(AH234="","",IF(OR(AH235="",AND(YEAR(AH235)=YEAR($O$7),MONTH(MAX('Tabela de Apoio'!$A:$A))&lt;=MONTH(AH235))),AH234,(INDEX('Tabela de Apoio'!$B:$B,MATCH('FORMAÇÃO DE PREÇO'!$O$7,'Tabela de Apoio'!$A:$A,1))/INDEX('Tabela de Apoio'!$B:$B,MATCH('FORMAÇÃO DE PREÇO'!AH235,'Tabela de Apoio'!$A:$A,1)-1))*AH234))</f>
        <v/>
      </c>
      <c r="AI238" s="36" t="str">
        <f t="array" ref="AI238">IF(AI234="","",IF(OR(AI235="",AND(YEAR(AI235)=YEAR($O$7),MONTH(MAX('Tabela de Apoio'!$A:$A))&lt;=MONTH(AI235))),AI234,(INDEX('Tabela de Apoio'!$B:$B,MATCH('FORMAÇÃO DE PREÇO'!$O$7,'Tabela de Apoio'!$A:$A,1))/INDEX('Tabela de Apoio'!$B:$B,MATCH('FORMAÇÃO DE PREÇO'!AI235,'Tabela de Apoio'!$A:$A,1)-1))*AI234))</f>
        <v/>
      </c>
    </row>
    <row r="239" spans="1:35" x14ac:dyDescent="0.25">
      <c r="B239" s="84" t="e">
        <f>B238</f>
        <v>#VALUE!</v>
      </c>
      <c r="C239" s="84" t="e">
        <f>C238</f>
        <v>#VALUE!</v>
      </c>
      <c r="D239" s="84">
        <f>D238</f>
        <v>1</v>
      </c>
      <c r="E239" s="158" t="e">
        <f>MAX(INDEX('BASE FORMAÇÃO'!A:A,B234+1),1)</f>
        <v>#VALUE!</v>
      </c>
      <c r="F239" s="117"/>
      <c r="G239" s="118" t="s">
        <v>363</v>
      </c>
      <c r="H239" s="159"/>
      <c r="I239" s="159"/>
      <c r="J239" s="160"/>
      <c r="K239" s="85" t="e">
        <f>_xlfn.STDEV.S($P239:$AI239)/AVERAGE($P239:$AI239)</f>
        <v>#DIV/0!</v>
      </c>
      <c r="L239" s="37" t="s">
        <v>362</v>
      </c>
      <c r="M239" s="38" t="str">
        <f>IFERROR(INDEX(K238:K252,MATCH(1,N238:N252)),"")</f>
        <v/>
      </c>
      <c r="N239" s="94" t="str">
        <f>IF("B"=J251,1,"")</f>
        <v/>
      </c>
      <c r="O239" s="34" t="s">
        <v>55</v>
      </c>
      <c r="P239" s="36" t="str">
        <f t="shared" ref="P239:AE239" si="113">IFERROR(IF(P238="","",IF(OR(P238&gt;(_xlfn.QUARTILE.EXC($P238:$AI238,3)+(_xlfn.QUARTILE.EXC($P238:$AI238,3)-_xlfn.QUARTILE.EXC($P238:$AI238,1))),P238&lt;(_xlfn.QUARTILE.EXC($P238:$AI238,1)-(_xlfn.QUARTILE.EXC($P238:$AI238,3)-_xlfn.QUARTILE.EXC($P238:$AI238,1)))),"DESCARTADO",P238)),"")</f>
        <v/>
      </c>
      <c r="Q239" s="36" t="str">
        <f t="shared" si="113"/>
        <v/>
      </c>
      <c r="R239" s="36" t="str">
        <f t="shared" si="113"/>
        <v/>
      </c>
      <c r="S239" s="36" t="str">
        <f t="shared" si="113"/>
        <v/>
      </c>
      <c r="T239" s="36" t="str">
        <f t="shared" si="113"/>
        <v/>
      </c>
      <c r="U239" s="36" t="str">
        <f t="shared" si="113"/>
        <v/>
      </c>
      <c r="V239" s="36" t="str">
        <f t="shared" si="113"/>
        <v/>
      </c>
      <c r="W239" s="36" t="str">
        <f t="shared" si="113"/>
        <v/>
      </c>
      <c r="X239" s="36" t="str">
        <f t="shared" si="113"/>
        <v/>
      </c>
      <c r="Y239" s="36" t="str">
        <f t="shared" si="113"/>
        <v/>
      </c>
      <c r="Z239" s="36" t="str">
        <f t="shared" si="113"/>
        <v/>
      </c>
      <c r="AA239" s="36" t="str">
        <f t="shared" si="113"/>
        <v/>
      </c>
      <c r="AB239" s="36" t="str">
        <f t="shared" si="113"/>
        <v/>
      </c>
      <c r="AC239" s="36" t="str">
        <f t="shared" si="113"/>
        <v/>
      </c>
      <c r="AD239" s="36" t="str">
        <f t="shared" si="113"/>
        <v/>
      </c>
      <c r="AE239" s="36" t="str">
        <f t="shared" si="113"/>
        <v/>
      </c>
      <c r="AF239" s="36" t="str">
        <f>IFERROR(IF(AF238="","",IF(OR(AF238&gt;(_xlfn.QUARTILE.EXC($P238:$AI238,3)+(_xlfn.QUARTILE.EXC($P238:$AI238,3)-_xlfn.QUARTILE.EXC($P238:$AI238,1))),AF238&lt;(_xlfn.QUARTILE.EXC($P238:$AI238,1)-(_xlfn.QUARTILE.EXC($P238:$AI238,3)-_xlfn.QUARTILE.EXC($P238:$AI238,1)))),"DESCARTADO",AF238)),"")</f>
        <v/>
      </c>
      <c r="AG239" s="36" t="str">
        <f>IFERROR(IF(AG238="","",IF(OR(AG238&gt;(_xlfn.QUARTILE.EXC($P238:$AI238,3)+(_xlfn.QUARTILE.EXC($P238:$AI238,3)-_xlfn.QUARTILE.EXC($P238:$AI238,1))),AG238&lt;(_xlfn.QUARTILE.EXC($P238:$AI238,1)-(_xlfn.QUARTILE.EXC($P238:$AI238,3)-_xlfn.QUARTILE.EXC($P238:$AI238,1)))),"DESCARTADO",AG238)),"")</f>
        <v/>
      </c>
      <c r="AH239" s="36" t="str">
        <f>IFERROR(IF(AH238="","",IF(OR(AH238&gt;(_xlfn.QUARTILE.EXC($P238:$AI238,3)+(_xlfn.QUARTILE.EXC($P238:$AI238,3)-_xlfn.QUARTILE.EXC($P238:$AI238,1))),AH238&lt;(_xlfn.QUARTILE.EXC($P238:$AI238,1)-(_xlfn.QUARTILE.EXC($P238:$AI238,3)-_xlfn.QUARTILE.EXC($P238:$AI238,1)))),"DESCARTADO",AH238)),"")</f>
        <v/>
      </c>
      <c r="AI239" s="36" t="str">
        <f>IFERROR(IF(AI238="","",IF(OR(AI238&gt;(_xlfn.QUARTILE.EXC($P238:$AI238,3)+(_xlfn.QUARTILE.EXC($P238:$AI238,3)-_xlfn.QUARTILE.EXC($P238:$AI238,1))),AI238&lt;(_xlfn.QUARTILE.EXC($P238:$AI238,1)-(_xlfn.QUARTILE.EXC($P238:$AI238,3)-_xlfn.QUARTILE.EXC($P238:$AI238,1)))),"DESCARTADO",AI238)),"")</f>
        <v/>
      </c>
    </row>
    <row r="240" spans="1:35" hidden="1" x14ac:dyDescent="0.25">
      <c r="B240" s="84" t="e">
        <f t="shared" ref="B240:D252" si="114">B239</f>
        <v>#VALUE!</v>
      </c>
      <c r="C240" s="84" t="e">
        <f t="shared" si="114"/>
        <v>#VALUE!</v>
      </c>
      <c r="D240" s="84">
        <f t="shared" si="114"/>
        <v>1</v>
      </c>
      <c r="E240" s="158"/>
      <c r="F240" s="97"/>
      <c r="G240" s="119"/>
      <c r="K240" s="90"/>
      <c r="N240" s="94"/>
      <c r="O240" s="34" t="s">
        <v>57</v>
      </c>
      <c r="P240" s="39" t="str">
        <f>IF(IFERROR(VLOOKUP(P236,'Tabela de Apoio'!$D:$E,2,FALSE),1)=1,"",P239)</f>
        <v/>
      </c>
      <c r="Q240" s="39" t="str">
        <f>IF(IFERROR(VLOOKUP(Q236,'Tabela de Apoio'!$D:$E,2,FALSE),1)=1,"",Q239)</f>
        <v/>
      </c>
      <c r="R240" s="39" t="str">
        <f>IF(IFERROR(VLOOKUP(R236,'Tabela de Apoio'!$D:$E,2,FALSE),1)=1,"",R239)</f>
        <v/>
      </c>
      <c r="S240" s="39" t="str">
        <f>IF(IFERROR(VLOOKUP(S236,'Tabela de Apoio'!$D:$E,2,FALSE),1)=1,"",S239)</f>
        <v/>
      </c>
      <c r="T240" s="39" t="str">
        <f>IF(IFERROR(VLOOKUP(T236,'Tabela de Apoio'!$D:$E,2,FALSE),1)=1,"",T239)</f>
        <v/>
      </c>
      <c r="U240" s="39" t="str">
        <f>IF(IFERROR(VLOOKUP(U236,'Tabela de Apoio'!$D:$E,2,FALSE),1)=1,"",U239)</f>
        <v/>
      </c>
      <c r="V240" s="39" t="str">
        <f>IF(IFERROR(VLOOKUP(V236,'Tabela de Apoio'!$D:$E,2,FALSE),1)=1,"",V239)</f>
        <v/>
      </c>
      <c r="W240" s="39" t="str">
        <f>IF(IFERROR(VLOOKUP(W236,'Tabela de Apoio'!$D:$E,2,FALSE),1)=1,"",W239)</f>
        <v/>
      </c>
      <c r="X240" s="39" t="str">
        <f>IF(IFERROR(VLOOKUP(X236,'Tabela de Apoio'!$D:$E,2,FALSE),1)=1,"",X239)</f>
        <v/>
      </c>
      <c r="Y240" s="39" t="str">
        <f>IF(IFERROR(VLOOKUP(Y236,'Tabela de Apoio'!$D:$E,2,FALSE),1)=1,"",Y239)</f>
        <v/>
      </c>
      <c r="Z240" s="39" t="str">
        <f>IF(IFERROR(VLOOKUP(Z236,'Tabela de Apoio'!$D:$E,2,FALSE),1)=1,"",Z239)</f>
        <v/>
      </c>
      <c r="AA240" s="39" t="str">
        <f>IF(IFERROR(VLOOKUP(AA236,'Tabela de Apoio'!$D:$E,2,FALSE),1)=1,"",AA239)</f>
        <v/>
      </c>
      <c r="AB240" s="39" t="str">
        <f>IF(IFERROR(VLOOKUP(AB236,'Tabela de Apoio'!$D:$E,2,FALSE),1)=1,"",AB239)</f>
        <v/>
      </c>
      <c r="AC240" s="39" t="str">
        <f>IF(IFERROR(VLOOKUP(AC236,'Tabela de Apoio'!$D:$E,2,FALSE),1)=1,"",AC239)</f>
        <v/>
      </c>
      <c r="AD240" s="39" t="str">
        <f>IF(IFERROR(VLOOKUP(AD236,'Tabela de Apoio'!$D:$E,2,FALSE),1)=1,"",AD239)</f>
        <v/>
      </c>
      <c r="AE240" s="39" t="str">
        <f>IF(IFERROR(VLOOKUP(AE236,'Tabela de Apoio'!$D:$E,2,FALSE),1)=1,"",AE239)</f>
        <v/>
      </c>
      <c r="AF240" s="39" t="str">
        <f>IF(IFERROR(VLOOKUP(AF236,'Tabela de Apoio'!$D:$E,2,FALSE),1)=1,"",AF239)</f>
        <v/>
      </c>
      <c r="AG240" s="39" t="str">
        <f>IF(IFERROR(VLOOKUP(AG236,'Tabela de Apoio'!$D:$E,2,FALSE),1)=1,"",AG239)</f>
        <v/>
      </c>
      <c r="AH240" s="39" t="str">
        <f>IF(IFERROR(VLOOKUP(AH236,'Tabela de Apoio'!$D:$E,2,FALSE),1)=1,"",AH239)</f>
        <v/>
      </c>
      <c r="AI240" s="39" t="str">
        <f>IF(IFERROR(VLOOKUP(AI236,'Tabela de Apoio'!$D:$E,2,FALSE),1)=1,"",AI239)</f>
        <v/>
      </c>
    </row>
    <row r="241" spans="1:35" hidden="1" x14ac:dyDescent="0.25">
      <c r="B241" s="84" t="e">
        <f t="shared" ref="B241:B252" si="115">B240</f>
        <v>#VALUE!</v>
      </c>
      <c r="C241" s="84" t="e">
        <f t="shared" si="114"/>
        <v>#VALUE!</v>
      </c>
      <c r="D241" s="84">
        <f t="shared" si="114"/>
        <v>1</v>
      </c>
      <c r="E241" s="158"/>
      <c r="F241" s="97"/>
      <c r="G241" s="120"/>
      <c r="H241" s="18"/>
      <c r="I241" s="18"/>
      <c r="J241" s="6" t="str">
        <f>IFERROR(IF(M244="",IF(_xlfn.STDEV.S($P239:$AI240)/AVERAGE($P239:$AI240)&lt;25%,J245,J246),J244),J242)</f>
        <v>A</v>
      </c>
      <c r="K241" s="89"/>
      <c r="L241" s="40" t="s">
        <v>75</v>
      </c>
      <c r="M241" s="41" t="str">
        <f>IFERROR(IF(AND(P236="Fornecedor",COUNTA(P234:AI234)=COUNTIF(P236:AI236,"Fornecedor")),M249,IF(M244="",IF(_xlfn.STDEV.S($P239:$AI240)/AVERAGE($P239:$AI240)&lt;25%,M245,M246),M244)),M242)</f>
        <v/>
      </c>
      <c r="N241" s="94"/>
      <c r="O241" s="34" t="s">
        <v>383</v>
      </c>
      <c r="P241" s="39" t="str">
        <f>IF(IFERROR(VLOOKUP(P236,'Tabela de Apoio'!$D:$E,2,FALSE),1)=1,"",P242)</f>
        <v/>
      </c>
      <c r="Q241" s="39" t="str">
        <f>IF(IFERROR(VLOOKUP(Q236,'Tabela de Apoio'!$D:$E,2,FALSE),1)=1,"",Q242)</f>
        <v/>
      </c>
      <c r="R241" s="39" t="str">
        <f>IF(IFERROR(VLOOKUP(R236,'Tabela de Apoio'!$D:$E,2,FALSE),1)=1,"",R242)</f>
        <v/>
      </c>
      <c r="S241" s="39" t="str">
        <f>IF(IFERROR(VLOOKUP(S236,'Tabela de Apoio'!$D:$E,2,FALSE),1)=1,"",S242)</f>
        <v/>
      </c>
      <c r="T241" s="39" t="str">
        <f>IF(IFERROR(VLOOKUP(T236,'Tabela de Apoio'!$D:$E,2,FALSE),1)=1,"",T242)</f>
        <v/>
      </c>
      <c r="U241" s="39" t="str">
        <f>IF(IFERROR(VLOOKUP(U236,'Tabela de Apoio'!$D:$E,2,FALSE),1)=1,"",U242)</f>
        <v/>
      </c>
      <c r="V241" s="39" t="str">
        <f>IF(IFERROR(VLOOKUP(V236,'Tabela de Apoio'!$D:$E,2,FALSE),1)=1,"",V242)</f>
        <v/>
      </c>
      <c r="W241" s="39" t="str">
        <f>IF(IFERROR(VLOOKUP(W236,'Tabela de Apoio'!$D:$E,2,FALSE),1)=1,"",W242)</f>
        <v/>
      </c>
      <c r="X241" s="39" t="str">
        <f>IF(IFERROR(VLOOKUP(X236,'Tabela de Apoio'!$D:$E,2,FALSE),1)=1,"",X242)</f>
        <v/>
      </c>
      <c r="Y241" s="39" t="str">
        <f>IF(IFERROR(VLOOKUP(Y236,'Tabela de Apoio'!$D:$E,2,FALSE),1)=1,"",Y242)</f>
        <v/>
      </c>
      <c r="Z241" s="39" t="str">
        <f>IF(IFERROR(VLOOKUP(Z236,'Tabela de Apoio'!$D:$E,2,FALSE),1)=1,"",Z242)</f>
        <v/>
      </c>
      <c r="AA241" s="39" t="str">
        <f>IF(IFERROR(VLOOKUP(AA236,'Tabela de Apoio'!$D:$E,2,FALSE),1)=1,"",AA242)</f>
        <v/>
      </c>
      <c r="AB241" s="39" t="str">
        <f>IF(IFERROR(VLOOKUP(AB236,'Tabela de Apoio'!$D:$E,2,FALSE),1)=1,"",AB242)</f>
        <v/>
      </c>
      <c r="AC241" s="39" t="str">
        <f>IF(IFERROR(VLOOKUP(AC236,'Tabela de Apoio'!$D:$E,2,FALSE),1)=1,"",AC242)</f>
        <v/>
      </c>
      <c r="AD241" s="39" t="str">
        <f>IF(IFERROR(VLOOKUP(AD236,'Tabela de Apoio'!$D:$E,2,FALSE),1)=1,"",AD242)</f>
        <v/>
      </c>
      <c r="AE241" s="39" t="str">
        <f>IF(IFERROR(VLOOKUP(AE236,'Tabela de Apoio'!$D:$E,2,FALSE),1)=1,"",AE242)</f>
        <v/>
      </c>
      <c r="AF241" s="39" t="str">
        <f>IF(IFERROR(VLOOKUP(AF236,'Tabela de Apoio'!$D:$E,2,FALSE),1)=1,"",AF242)</f>
        <v/>
      </c>
      <c r="AG241" s="39" t="str">
        <f>IF(IFERROR(VLOOKUP(AG236,'Tabela de Apoio'!$D:$E,2,FALSE),1)=1,"",AG242)</f>
        <v/>
      </c>
      <c r="AH241" s="39" t="str">
        <f>IF(IFERROR(VLOOKUP(AH236,'Tabela de Apoio'!$D:$E,2,FALSE),1)=1,"",AH242)</f>
        <v/>
      </c>
      <c r="AI241" s="39" t="str">
        <f>IF(IFERROR(VLOOKUP(AI236,'Tabela de Apoio'!$D:$E,2,FALSE),1)=1,"",AI242)</f>
        <v/>
      </c>
    </row>
    <row r="242" spans="1:35" hidden="1" x14ac:dyDescent="0.25">
      <c r="B242" s="84" t="e">
        <f t="shared" si="115"/>
        <v>#VALUE!</v>
      </c>
      <c r="C242" s="84" t="e">
        <f t="shared" si="114"/>
        <v>#VALUE!</v>
      </c>
      <c r="D242" s="84">
        <f t="shared" si="114"/>
        <v>1</v>
      </c>
      <c r="E242" s="158"/>
      <c r="F242" s="97"/>
      <c r="G242" s="120"/>
      <c r="H242" s="18"/>
      <c r="I242" s="18"/>
      <c r="J242" s="56" t="s">
        <v>366</v>
      </c>
      <c r="K242" s="89"/>
      <c r="L242" s="40" t="s">
        <v>21</v>
      </c>
      <c r="M242" s="41" t="str">
        <f>IFERROR(AVERAGE($P238:$AI238),"")</f>
        <v/>
      </c>
      <c r="N242" s="94"/>
      <c r="O242" s="34" t="s">
        <v>384</v>
      </c>
      <c r="P242" s="39" t="str">
        <f t="shared" ref="P242:AI242" si="116">IF(P239="","",IF((_xlfn.STDEV.S($P239:$AI240)/AVERAGE($P239:$AI240))&lt;25%,P239,IF(OR(P239&gt;(AVERAGE($P239:$AI240)+_xlfn.STDEV.S($P239:$AI240)),P239&lt;(AVERAGE($P239:$AI240)-_xlfn.STDEV.S($P239:$AI240))),"DESCARTADO",P239)))</f>
        <v/>
      </c>
      <c r="Q242" s="39" t="str">
        <f t="shared" si="116"/>
        <v/>
      </c>
      <c r="R242" s="39" t="str">
        <f t="shared" si="116"/>
        <v/>
      </c>
      <c r="S242" s="39" t="str">
        <f t="shared" si="116"/>
        <v/>
      </c>
      <c r="T242" s="39" t="str">
        <f t="shared" si="116"/>
        <v/>
      </c>
      <c r="U242" s="39" t="str">
        <f t="shared" si="116"/>
        <v/>
      </c>
      <c r="V242" s="39" t="str">
        <f t="shared" si="116"/>
        <v/>
      </c>
      <c r="W242" s="39" t="str">
        <f t="shared" si="116"/>
        <v/>
      </c>
      <c r="X242" s="39" t="str">
        <f t="shared" si="116"/>
        <v/>
      </c>
      <c r="Y242" s="39" t="str">
        <f t="shared" si="116"/>
        <v/>
      </c>
      <c r="Z242" s="39" t="str">
        <f t="shared" si="116"/>
        <v/>
      </c>
      <c r="AA242" s="39" t="str">
        <f t="shared" si="116"/>
        <v/>
      </c>
      <c r="AB242" s="39" t="str">
        <f t="shared" si="116"/>
        <v/>
      </c>
      <c r="AC242" s="39" t="str">
        <f t="shared" si="116"/>
        <v/>
      </c>
      <c r="AD242" s="39" t="str">
        <f t="shared" si="116"/>
        <v/>
      </c>
      <c r="AE242" s="39" t="str">
        <f t="shared" si="116"/>
        <v/>
      </c>
      <c r="AF242" s="39" t="str">
        <f t="shared" si="116"/>
        <v/>
      </c>
      <c r="AG242" s="39" t="str">
        <f t="shared" si="116"/>
        <v/>
      </c>
      <c r="AH242" s="39" t="str">
        <f t="shared" si="116"/>
        <v/>
      </c>
      <c r="AI242" s="39" t="str">
        <f t="shared" si="116"/>
        <v/>
      </c>
    </row>
    <row r="243" spans="1:35" hidden="1" x14ac:dyDescent="0.25">
      <c r="B243" s="84" t="e">
        <f t="shared" si="115"/>
        <v>#VALUE!</v>
      </c>
      <c r="C243" s="84" t="e">
        <f t="shared" si="114"/>
        <v>#VALUE!</v>
      </c>
      <c r="D243" s="84">
        <f t="shared" si="114"/>
        <v>1</v>
      </c>
      <c r="E243" s="158"/>
      <c r="F243" s="97"/>
      <c r="G243" s="119"/>
      <c r="J243" s="56" t="s">
        <v>366</v>
      </c>
      <c r="L243" s="40" t="s">
        <v>335</v>
      </c>
      <c r="M243" s="41" t="str">
        <f>IFERROR(MEDIAN($P238:$AI238),"")</f>
        <v/>
      </c>
      <c r="N243" s="94"/>
      <c r="O243" s="34" t="s">
        <v>385</v>
      </c>
      <c r="P243" s="39" t="str">
        <f>IF(IFERROR(VLOOKUP(P236,'Tabela de Apoio'!$D:$E,2,FALSE),1)=1,"",P244)</f>
        <v/>
      </c>
      <c r="Q243" s="39" t="str">
        <f>IF(IFERROR(VLOOKUP(Q236,'Tabela de Apoio'!$D:$E,2,FALSE),1)=1,"",Q244)</f>
        <v/>
      </c>
      <c r="R243" s="39" t="str">
        <f>IF(IFERROR(VLOOKUP(R236,'Tabela de Apoio'!$D:$E,2,FALSE),1)=1,"",R244)</f>
        <v/>
      </c>
      <c r="S243" s="39" t="str">
        <f>IF(IFERROR(VLOOKUP(S236,'Tabela de Apoio'!$D:$E,2,FALSE),1)=1,"",S244)</f>
        <v/>
      </c>
      <c r="T243" s="39" t="str">
        <f>IF(IFERROR(VLOOKUP(T236,'Tabela de Apoio'!$D:$E,2,FALSE),1)=1,"",T244)</f>
        <v/>
      </c>
      <c r="U243" s="39" t="str">
        <f>IF(IFERROR(VLOOKUP(U236,'Tabela de Apoio'!$D:$E,2,FALSE),1)=1,"",U244)</f>
        <v/>
      </c>
      <c r="V243" s="39" t="str">
        <f>IF(IFERROR(VLOOKUP(V236,'Tabela de Apoio'!$D:$E,2,FALSE),1)=1,"",V244)</f>
        <v/>
      </c>
      <c r="W243" s="39" t="str">
        <f>IF(IFERROR(VLOOKUP(W236,'Tabela de Apoio'!$D:$E,2,FALSE),1)=1,"",W244)</f>
        <v/>
      </c>
      <c r="X243" s="39" t="str">
        <f>IF(IFERROR(VLOOKUP(X236,'Tabela de Apoio'!$D:$E,2,FALSE),1)=1,"",X244)</f>
        <v/>
      </c>
      <c r="Y243" s="39" t="str">
        <f>IF(IFERROR(VLOOKUP(Y236,'Tabela de Apoio'!$D:$E,2,FALSE),1)=1,"",Y244)</f>
        <v/>
      </c>
      <c r="Z243" s="39" t="str">
        <f>IF(IFERROR(VLOOKUP(Z236,'Tabela de Apoio'!$D:$E,2,FALSE),1)=1,"",Z244)</f>
        <v/>
      </c>
      <c r="AA243" s="39" t="str">
        <f>IF(IFERROR(VLOOKUP(AA236,'Tabela de Apoio'!$D:$E,2,FALSE),1)=1,"",AA244)</f>
        <v/>
      </c>
      <c r="AB243" s="39" t="str">
        <f>IF(IFERROR(VLOOKUP(AB236,'Tabela de Apoio'!$D:$E,2,FALSE),1)=1,"",AB244)</f>
        <v/>
      </c>
      <c r="AC243" s="39" t="str">
        <f>IF(IFERROR(VLOOKUP(AC236,'Tabela de Apoio'!$D:$E,2,FALSE),1)=1,"",AC244)</f>
        <v/>
      </c>
      <c r="AD243" s="39" t="str">
        <f>IF(IFERROR(VLOOKUP(AD236,'Tabela de Apoio'!$D:$E,2,FALSE),1)=1,"",AD244)</f>
        <v/>
      </c>
      <c r="AE243" s="39" t="str">
        <f>IF(IFERROR(VLOOKUP(AE236,'Tabela de Apoio'!$D:$E,2,FALSE),1)=1,"",AE244)</f>
        <v/>
      </c>
      <c r="AF243" s="39" t="str">
        <f>IF(IFERROR(VLOOKUP(AF236,'Tabela de Apoio'!$D:$E,2,FALSE),1)=1,"",AF244)</f>
        <v/>
      </c>
      <c r="AG243" s="39" t="str">
        <f>IF(IFERROR(VLOOKUP(AG236,'Tabela de Apoio'!$D:$E,2,FALSE),1)=1,"",AG244)</f>
        <v/>
      </c>
      <c r="AH243" s="39" t="str">
        <f>IF(IFERROR(VLOOKUP(AH236,'Tabela de Apoio'!$D:$E,2,FALSE),1)=1,"",AH244)</f>
        <v/>
      </c>
      <c r="AI243" s="39" t="str">
        <f>IF(IFERROR(VLOOKUP(AI236,'Tabela de Apoio'!$D:$E,2,FALSE),1)=1,"",AI244)</f>
        <v/>
      </c>
    </row>
    <row r="244" spans="1:35" hidden="1" x14ac:dyDescent="0.25">
      <c r="B244" s="84" t="e">
        <f t="shared" si="115"/>
        <v>#VALUE!</v>
      </c>
      <c r="C244" s="84" t="e">
        <f t="shared" si="114"/>
        <v>#VALUE!</v>
      </c>
      <c r="D244" s="84">
        <f t="shared" si="114"/>
        <v>1</v>
      </c>
      <c r="E244" s="158"/>
      <c r="F244" s="97"/>
      <c r="G244" s="119"/>
      <c r="H244" s="18"/>
      <c r="I244" s="18"/>
      <c r="J244" s="56" t="s">
        <v>368</v>
      </c>
      <c r="K244" s="89"/>
      <c r="L244" s="40" t="s">
        <v>69</v>
      </c>
      <c r="M244" s="41" t="e">
        <f>IF(AND(COUNT($P252:$AI252)&gt;2,(_xlfn.STDEV.S($P251:$AI252)/AVERAGE($P251:$AI252))&lt;=25%),AVERAGE($P251:$AI252),"")</f>
        <v>#DIV/0!</v>
      </c>
      <c r="N244" s="94"/>
      <c r="O244" s="34" t="s">
        <v>386</v>
      </c>
      <c r="P244" s="39" t="str">
        <f t="shared" ref="P244:AI244" si="117">IF(P242="","",IF((_xlfn.STDEV.S($P241:$AI242)/AVERAGE($P241:$AI242))&lt;25%,P242,IF(OR(P242&gt;(AVERAGE($P241:$AI242)+_xlfn.STDEV.S($P241:$AI242)),P242&lt;(AVERAGE($P241:$AI242)-_xlfn.STDEV.S($P241:$AI242))),"DESCARTADO",P242)))</f>
        <v/>
      </c>
      <c r="Q244" s="39" t="str">
        <f t="shared" si="117"/>
        <v/>
      </c>
      <c r="R244" s="39" t="str">
        <f t="shared" si="117"/>
        <v/>
      </c>
      <c r="S244" s="39" t="str">
        <f t="shared" si="117"/>
        <v/>
      </c>
      <c r="T244" s="39" t="str">
        <f t="shared" si="117"/>
        <v/>
      </c>
      <c r="U244" s="39" t="str">
        <f t="shared" si="117"/>
        <v/>
      </c>
      <c r="V244" s="39" t="str">
        <f t="shared" si="117"/>
        <v/>
      </c>
      <c r="W244" s="39" t="str">
        <f t="shared" si="117"/>
        <v/>
      </c>
      <c r="X244" s="39" t="str">
        <f t="shared" si="117"/>
        <v/>
      </c>
      <c r="Y244" s="39" t="str">
        <f t="shared" si="117"/>
        <v/>
      </c>
      <c r="Z244" s="39" t="str">
        <f t="shared" si="117"/>
        <v/>
      </c>
      <c r="AA244" s="39" t="str">
        <f t="shared" si="117"/>
        <v/>
      </c>
      <c r="AB244" s="39" t="str">
        <f t="shared" si="117"/>
        <v/>
      </c>
      <c r="AC244" s="39" t="str">
        <f t="shared" si="117"/>
        <v/>
      </c>
      <c r="AD244" s="39" t="str">
        <f t="shared" si="117"/>
        <v/>
      </c>
      <c r="AE244" s="39" t="str">
        <f t="shared" si="117"/>
        <v/>
      </c>
      <c r="AF244" s="39" t="str">
        <f t="shared" si="117"/>
        <v/>
      </c>
      <c r="AG244" s="39" t="str">
        <f t="shared" si="117"/>
        <v/>
      </c>
      <c r="AH244" s="39" t="str">
        <f t="shared" si="117"/>
        <v/>
      </c>
      <c r="AI244" s="39" t="str">
        <f t="shared" si="117"/>
        <v/>
      </c>
    </row>
    <row r="245" spans="1:35" hidden="1" x14ac:dyDescent="0.25">
      <c r="B245" s="84" t="e">
        <f t="shared" si="115"/>
        <v>#VALUE!</v>
      </c>
      <c r="C245" s="84" t="e">
        <f t="shared" si="114"/>
        <v>#VALUE!</v>
      </c>
      <c r="D245" s="84">
        <f t="shared" si="114"/>
        <v>1</v>
      </c>
      <c r="E245" s="158"/>
      <c r="F245" s="97"/>
      <c r="G245" s="121"/>
      <c r="H245"/>
      <c r="I245" s="18"/>
      <c r="J245" s="56" t="s">
        <v>367</v>
      </c>
      <c r="K245" s="89"/>
      <c r="L245" s="40" t="s">
        <v>74</v>
      </c>
      <c r="M245" s="41" t="e">
        <f>AVERAGE($P239:$AI240)</f>
        <v>#DIV/0!</v>
      </c>
      <c r="N245" s="94"/>
      <c r="O245" s="34" t="s">
        <v>387</v>
      </c>
      <c r="P245" s="39" t="str">
        <f>IF(IFERROR(VLOOKUP(P236,'Tabela de Apoio'!$D:$E,2,FALSE),1)=1,"",P246)</f>
        <v/>
      </c>
      <c r="Q245" s="39" t="str">
        <f>IF(IFERROR(VLOOKUP(Q236,'Tabela de Apoio'!$D:$E,2,FALSE),1)=1,"",Q246)</f>
        <v/>
      </c>
      <c r="R245" s="39" t="str">
        <f>IF(IFERROR(VLOOKUP(R236,'Tabela de Apoio'!$D:$E,2,FALSE),1)=1,"",R246)</f>
        <v/>
      </c>
      <c r="S245" s="39" t="str">
        <f>IF(IFERROR(VLOOKUP(S236,'Tabela de Apoio'!$D:$E,2,FALSE),1)=1,"",S246)</f>
        <v/>
      </c>
      <c r="T245" s="39" t="str">
        <f>IF(IFERROR(VLOOKUP(T236,'Tabela de Apoio'!$D:$E,2,FALSE),1)=1,"",T246)</f>
        <v/>
      </c>
      <c r="U245" s="39" t="str">
        <f>IF(IFERROR(VLOOKUP(U236,'Tabela de Apoio'!$D:$E,2,FALSE),1)=1,"",U246)</f>
        <v/>
      </c>
      <c r="V245" s="39" t="str">
        <f>IF(IFERROR(VLOOKUP(V236,'Tabela de Apoio'!$D:$E,2,FALSE),1)=1,"",V246)</f>
        <v/>
      </c>
      <c r="W245" s="39" t="str">
        <f>IF(IFERROR(VLOOKUP(W236,'Tabela de Apoio'!$D:$E,2,FALSE),1)=1,"",W246)</f>
        <v/>
      </c>
      <c r="X245" s="39" t="str">
        <f>IF(IFERROR(VLOOKUP(X236,'Tabela de Apoio'!$D:$E,2,FALSE),1)=1,"",X246)</f>
        <v/>
      </c>
      <c r="Y245" s="39" t="str">
        <f>IF(IFERROR(VLOOKUP(Y236,'Tabela de Apoio'!$D:$E,2,FALSE),1)=1,"",Y246)</f>
        <v/>
      </c>
      <c r="Z245" s="39" t="str">
        <f>IF(IFERROR(VLOOKUP(Z236,'Tabela de Apoio'!$D:$E,2,FALSE),1)=1,"",Z246)</f>
        <v/>
      </c>
      <c r="AA245" s="39" t="str">
        <f>IF(IFERROR(VLOOKUP(AA236,'Tabela de Apoio'!$D:$E,2,FALSE),1)=1,"",AA246)</f>
        <v/>
      </c>
      <c r="AB245" s="39" t="str">
        <f>IF(IFERROR(VLOOKUP(AB236,'Tabela de Apoio'!$D:$E,2,FALSE),1)=1,"",AB246)</f>
        <v/>
      </c>
      <c r="AC245" s="39" t="str">
        <f>IF(IFERROR(VLOOKUP(AC236,'Tabela de Apoio'!$D:$E,2,FALSE),1)=1,"",AC246)</f>
        <v/>
      </c>
      <c r="AD245" s="39" t="str">
        <f>IF(IFERROR(VLOOKUP(AD236,'Tabela de Apoio'!$D:$E,2,FALSE),1)=1,"",AD246)</f>
        <v/>
      </c>
      <c r="AE245" s="39" t="str">
        <f>IF(IFERROR(VLOOKUP(AE236,'Tabela de Apoio'!$D:$E,2,FALSE),1)=1,"",AE246)</f>
        <v/>
      </c>
      <c r="AF245" s="39" t="str">
        <f>IF(IFERROR(VLOOKUP(AF236,'Tabela de Apoio'!$D:$E,2,FALSE),1)=1,"",AF246)</f>
        <v/>
      </c>
      <c r="AG245" s="39" t="str">
        <f>IF(IFERROR(VLOOKUP(AG236,'Tabela de Apoio'!$D:$E,2,FALSE),1)=1,"",AG246)</f>
        <v/>
      </c>
      <c r="AH245" s="39" t="str">
        <f>IF(IFERROR(VLOOKUP(AH236,'Tabela de Apoio'!$D:$E,2,FALSE),1)=1,"",AH246)</f>
        <v/>
      </c>
      <c r="AI245" s="39" t="str">
        <f>IF(IFERROR(VLOOKUP(AI236,'Tabela de Apoio'!$D:$E,2,FALSE),1)=1,"",AI246)</f>
        <v/>
      </c>
    </row>
    <row r="246" spans="1:35" hidden="1" x14ac:dyDescent="0.25">
      <c r="B246" s="84" t="e">
        <f t="shared" si="115"/>
        <v>#VALUE!</v>
      </c>
      <c r="C246" s="84" t="e">
        <f t="shared" si="114"/>
        <v>#VALUE!</v>
      </c>
      <c r="D246" s="84">
        <f t="shared" si="114"/>
        <v>1</v>
      </c>
      <c r="E246" s="158"/>
      <c r="F246" s="97"/>
      <c r="G246" s="120"/>
      <c r="H246" s="18"/>
      <c r="I246" s="18"/>
      <c r="J246" s="56" t="s">
        <v>367</v>
      </c>
      <c r="K246" s="89"/>
      <c r="L246" s="40" t="s">
        <v>72</v>
      </c>
      <c r="M246" s="41" t="e">
        <f>MEDIAN($P239:$AI239)</f>
        <v>#NUM!</v>
      </c>
      <c r="N246" s="94"/>
      <c r="O246" s="34" t="s">
        <v>388</v>
      </c>
      <c r="P246" s="39" t="str">
        <f t="shared" ref="P246:AI246" si="118">IF(P244="","",IF((_xlfn.STDEV.S($P243:$AI244)/AVERAGE($P243:$AI244))&lt;25%,P244,IF(OR(P244&gt;(AVERAGE($P243:$AI244)+_xlfn.STDEV.S($P243:$AI244)),P244&lt;(AVERAGE($P243:$AI244)-_xlfn.STDEV.S($P243:$AI244))),"DESCARTADO",P244)))</f>
        <v/>
      </c>
      <c r="Q246" s="39" t="str">
        <f t="shared" si="118"/>
        <v/>
      </c>
      <c r="R246" s="39" t="str">
        <f t="shared" si="118"/>
        <v/>
      </c>
      <c r="S246" s="39" t="str">
        <f t="shared" si="118"/>
        <v/>
      </c>
      <c r="T246" s="39" t="str">
        <f t="shared" si="118"/>
        <v/>
      </c>
      <c r="U246" s="39" t="str">
        <f t="shared" si="118"/>
        <v/>
      </c>
      <c r="V246" s="39" t="str">
        <f t="shared" si="118"/>
        <v/>
      </c>
      <c r="W246" s="39" t="str">
        <f t="shared" si="118"/>
        <v/>
      </c>
      <c r="X246" s="39" t="str">
        <f t="shared" si="118"/>
        <v/>
      </c>
      <c r="Y246" s="39" t="str">
        <f t="shared" si="118"/>
        <v/>
      </c>
      <c r="Z246" s="39" t="str">
        <f t="shared" si="118"/>
        <v/>
      </c>
      <c r="AA246" s="39" t="str">
        <f t="shared" si="118"/>
        <v/>
      </c>
      <c r="AB246" s="39" t="str">
        <f t="shared" si="118"/>
        <v/>
      </c>
      <c r="AC246" s="39" t="str">
        <f t="shared" si="118"/>
        <v/>
      </c>
      <c r="AD246" s="39" t="str">
        <f t="shared" si="118"/>
        <v/>
      </c>
      <c r="AE246" s="39" t="str">
        <f t="shared" si="118"/>
        <v/>
      </c>
      <c r="AF246" s="39" t="str">
        <f t="shared" si="118"/>
        <v/>
      </c>
      <c r="AG246" s="39" t="str">
        <f t="shared" si="118"/>
        <v/>
      </c>
      <c r="AH246" s="39" t="str">
        <f t="shared" si="118"/>
        <v/>
      </c>
      <c r="AI246" s="39" t="str">
        <f t="shared" si="118"/>
        <v/>
      </c>
    </row>
    <row r="247" spans="1:35" hidden="1" x14ac:dyDescent="0.25">
      <c r="B247" s="84" t="e">
        <f t="shared" si="115"/>
        <v>#VALUE!</v>
      </c>
      <c r="C247" s="84" t="e">
        <f t="shared" si="114"/>
        <v>#VALUE!</v>
      </c>
      <c r="D247" s="84">
        <f t="shared" si="114"/>
        <v>1</v>
      </c>
      <c r="E247" s="158"/>
      <c r="F247" s="97"/>
      <c r="G247" s="120"/>
      <c r="H247" s="18"/>
      <c r="I247" s="18"/>
      <c r="J247" s="56" t="s">
        <v>367</v>
      </c>
      <c r="K247" s="89"/>
      <c r="L247" s="40" t="s">
        <v>73</v>
      </c>
      <c r="M247" s="41" t="e">
        <f>_xlfn.QUARTILE.EXC($P239:$AI239,1)</f>
        <v>#NUM!</v>
      </c>
      <c r="N247" s="94"/>
      <c r="O247" s="34" t="s">
        <v>389</v>
      </c>
      <c r="P247" s="39" t="str">
        <f>IF(IFERROR(VLOOKUP(P236,'Tabela de Apoio'!$D:$E,2,FALSE),1)=1,"",P248)</f>
        <v/>
      </c>
      <c r="Q247" s="39" t="str">
        <f>IF(IFERROR(VLOOKUP(Q236,'Tabela de Apoio'!$D:$E,2,FALSE),1)=1,"",Q248)</f>
        <v/>
      </c>
      <c r="R247" s="39" t="str">
        <f>IF(IFERROR(VLOOKUP(R236,'Tabela de Apoio'!$D:$E,2,FALSE),1)=1,"",R248)</f>
        <v/>
      </c>
      <c r="S247" s="39" t="str">
        <f>IF(IFERROR(VLOOKUP(S236,'Tabela de Apoio'!$D:$E,2,FALSE),1)=1,"",S248)</f>
        <v/>
      </c>
      <c r="T247" s="39" t="str">
        <f>IF(IFERROR(VLOOKUP(T236,'Tabela de Apoio'!$D:$E,2,FALSE),1)=1,"",T248)</f>
        <v/>
      </c>
      <c r="U247" s="39" t="str">
        <f>IF(IFERROR(VLOOKUP(U236,'Tabela de Apoio'!$D:$E,2,FALSE),1)=1,"",U248)</f>
        <v/>
      </c>
      <c r="V247" s="39" t="str">
        <f>IF(IFERROR(VLOOKUP(V236,'Tabela de Apoio'!$D:$E,2,FALSE),1)=1,"",V248)</f>
        <v/>
      </c>
      <c r="W247" s="39" t="str">
        <f>IF(IFERROR(VLOOKUP(W236,'Tabela de Apoio'!$D:$E,2,FALSE),1)=1,"",W248)</f>
        <v/>
      </c>
      <c r="X247" s="39" t="str">
        <f>IF(IFERROR(VLOOKUP(X236,'Tabela de Apoio'!$D:$E,2,FALSE),1)=1,"",X248)</f>
        <v/>
      </c>
      <c r="Y247" s="39" t="str">
        <f>IF(IFERROR(VLOOKUP(Y236,'Tabela de Apoio'!$D:$E,2,FALSE),1)=1,"",Y248)</f>
        <v/>
      </c>
      <c r="Z247" s="39" t="str">
        <f>IF(IFERROR(VLOOKUP(Z236,'Tabela de Apoio'!$D:$E,2,FALSE),1)=1,"",Z248)</f>
        <v/>
      </c>
      <c r="AA247" s="39" t="str">
        <f>IF(IFERROR(VLOOKUP(AA236,'Tabela de Apoio'!$D:$E,2,FALSE),1)=1,"",AA248)</f>
        <v/>
      </c>
      <c r="AB247" s="39" t="str">
        <f>IF(IFERROR(VLOOKUP(AB236,'Tabela de Apoio'!$D:$E,2,FALSE),1)=1,"",AB248)</f>
        <v/>
      </c>
      <c r="AC247" s="39" t="str">
        <f>IF(IFERROR(VLOOKUP(AC236,'Tabela de Apoio'!$D:$E,2,FALSE),1)=1,"",AC248)</f>
        <v/>
      </c>
      <c r="AD247" s="39" t="str">
        <f>IF(IFERROR(VLOOKUP(AD236,'Tabela de Apoio'!$D:$E,2,FALSE),1)=1,"",AD248)</f>
        <v/>
      </c>
      <c r="AE247" s="39" t="str">
        <f>IF(IFERROR(VLOOKUP(AE236,'Tabela de Apoio'!$D:$E,2,FALSE),1)=1,"",AE248)</f>
        <v/>
      </c>
      <c r="AF247" s="39" t="str">
        <f>IF(IFERROR(VLOOKUP(AF236,'Tabela de Apoio'!$D:$E,2,FALSE),1)=1,"",AF248)</f>
        <v/>
      </c>
      <c r="AG247" s="39" t="str">
        <f>IF(IFERROR(VLOOKUP(AG236,'Tabela de Apoio'!$D:$E,2,FALSE),1)=1,"",AG248)</f>
        <v/>
      </c>
      <c r="AH247" s="39" t="str">
        <f>IF(IFERROR(VLOOKUP(AH236,'Tabela de Apoio'!$D:$E,2,FALSE),1)=1,"",AH248)</f>
        <v/>
      </c>
      <c r="AI247" s="39" t="str">
        <f>IF(IFERROR(VLOOKUP(AI236,'Tabela de Apoio'!$D:$E,2,FALSE),1)=1,"",AI248)</f>
        <v/>
      </c>
    </row>
    <row r="248" spans="1:35" hidden="1" x14ac:dyDescent="0.25">
      <c r="B248" s="84" t="e">
        <f t="shared" si="115"/>
        <v>#VALUE!</v>
      </c>
      <c r="C248" s="84" t="e">
        <f t="shared" si="114"/>
        <v>#VALUE!</v>
      </c>
      <c r="D248" s="84">
        <f t="shared" si="114"/>
        <v>1</v>
      </c>
      <c r="E248" s="158"/>
      <c r="F248" s="97"/>
      <c r="G248" s="120"/>
      <c r="H248" s="18"/>
      <c r="I248" s="18"/>
      <c r="J248" s="56" t="s">
        <v>367</v>
      </c>
      <c r="K248" s="89"/>
      <c r="L248" s="40" t="s">
        <v>70</v>
      </c>
      <c r="M248" s="41" t="e">
        <f>_xlfn.QUARTILE.EXC($P239:$AI239,2)</f>
        <v>#NUM!</v>
      </c>
      <c r="N248" s="94"/>
      <c r="O248" s="34" t="s">
        <v>390</v>
      </c>
      <c r="P248" s="39" t="str">
        <f t="shared" ref="P248:AI248" si="119">IF(P246="","",IF((_xlfn.STDEV.S($P245:$AI246)/AVERAGE($P245:$AI246))&lt;25%,P246,IF(OR(P246&gt;(AVERAGE($P245:$AI246)+_xlfn.STDEV.S($P245:$AI246)),P246&lt;(AVERAGE($P245:$AI246)-_xlfn.STDEV.S($P245:$AI246))),"DESCARTADO",P246)))</f>
        <v/>
      </c>
      <c r="Q248" s="39" t="str">
        <f t="shared" si="119"/>
        <v/>
      </c>
      <c r="R248" s="39" t="str">
        <f t="shared" si="119"/>
        <v/>
      </c>
      <c r="S248" s="39" t="str">
        <f t="shared" si="119"/>
        <v/>
      </c>
      <c r="T248" s="39" t="str">
        <f t="shared" si="119"/>
        <v/>
      </c>
      <c r="U248" s="39" t="str">
        <f t="shared" si="119"/>
        <v/>
      </c>
      <c r="V248" s="39" t="str">
        <f t="shared" si="119"/>
        <v/>
      </c>
      <c r="W248" s="39" t="str">
        <f t="shared" si="119"/>
        <v/>
      </c>
      <c r="X248" s="39" t="str">
        <f t="shared" si="119"/>
        <v/>
      </c>
      <c r="Y248" s="39" t="str">
        <f t="shared" si="119"/>
        <v/>
      </c>
      <c r="Z248" s="39" t="str">
        <f t="shared" si="119"/>
        <v/>
      </c>
      <c r="AA248" s="39" t="str">
        <f t="shared" si="119"/>
        <v/>
      </c>
      <c r="AB248" s="39" t="str">
        <f t="shared" si="119"/>
        <v/>
      </c>
      <c r="AC248" s="39" t="str">
        <f t="shared" si="119"/>
        <v/>
      </c>
      <c r="AD248" s="39" t="str">
        <f t="shared" si="119"/>
        <v/>
      </c>
      <c r="AE248" s="39" t="str">
        <f t="shared" si="119"/>
        <v/>
      </c>
      <c r="AF248" s="39" t="str">
        <f t="shared" si="119"/>
        <v/>
      </c>
      <c r="AG248" s="39" t="str">
        <f t="shared" si="119"/>
        <v/>
      </c>
      <c r="AH248" s="39" t="str">
        <f t="shared" si="119"/>
        <v/>
      </c>
      <c r="AI248" s="39" t="str">
        <f t="shared" si="119"/>
        <v/>
      </c>
    </row>
    <row r="249" spans="1:35" hidden="1" x14ac:dyDescent="0.25">
      <c r="B249" s="84" t="e">
        <f t="shared" si="115"/>
        <v>#VALUE!</v>
      </c>
      <c r="C249" s="84" t="e">
        <f t="shared" si="114"/>
        <v>#VALUE!</v>
      </c>
      <c r="D249" s="84">
        <f t="shared" si="114"/>
        <v>1</v>
      </c>
      <c r="E249" s="158"/>
      <c r="F249" s="97"/>
      <c r="G249" s="120"/>
      <c r="H249" s="18"/>
      <c r="I249" s="18"/>
      <c r="J249" s="56" t="s">
        <v>366</v>
      </c>
      <c r="K249" s="89"/>
      <c r="L249" s="40" t="s">
        <v>76</v>
      </c>
      <c r="M249" s="41">
        <f>MIN($P238:$AI238)</f>
        <v>0</v>
      </c>
      <c r="N249" s="94"/>
      <c r="O249" s="34" t="s">
        <v>391</v>
      </c>
      <c r="P249" s="39" t="str">
        <f>IF(IFERROR(VLOOKUP(P236,'Tabela de Apoio'!$D:$E,2,FALSE),1)=1,"",P250)</f>
        <v/>
      </c>
      <c r="Q249" s="39" t="str">
        <f>IF(IFERROR(VLOOKUP(Q236,'Tabela de Apoio'!$D:$E,2,FALSE),1)=1,"",Q250)</f>
        <v/>
      </c>
      <c r="R249" s="39" t="str">
        <f>IF(IFERROR(VLOOKUP(R236,'Tabela de Apoio'!$D:$E,2,FALSE),1)=1,"",R250)</f>
        <v/>
      </c>
      <c r="S249" s="39" t="str">
        <f>IF(IFERROR(VLOOKUP(S236,'Tabela de Apoio'!$D:$E,2,FALSE),1)=1,"",S250)</f>
        <v/>
      </c>
      <c r="T249" s="39" t="str">
        <f>IF(IFERROR(VLOOKUP(T236,'Tabela de Apoio'!$D:$E,2,FALSE),1)=1,"",T250)</f>
        <v/>
      </c>
      <c r="U249" s="39" t="str">
        <f>IF(IFERROR(VLOOKUP(U236,'Tabela de Apoio'!$D:$E,2,FALSE),1)=1,"",U250)</f>
        <v/>
      </c>
      <c r="V249" s="39" t="str">
        <f>IF(IFERROR(VLOOKUP(V236,'Tabela de Apoio'!$D:$E,2,FALSE),1)=1,"",V250)</f>
        <v/>
      </c>
      <c r="W249" s="39" t="str">
        <f>IF(IFERROR(VLOOKUP(W236,'Tabela de Apoio'!$D:$E,2,FALSE),1)=1,"",W250)</f>
        <v/>
      </c>
      <c r="X249" s="39" t="str">
        <f>IF(IFERROR(VLOOKUP(X236,'Tabela de Apoio'!$D:$E,2,FALSE),1)=1,"",X250)</f>
        <v/>
      </c>
      <c r="Y249" s="39" t="str">
        <f>IF(IFERROR(VLOOKUP(Y236,'Tabela de Apoio'!$D:$E,2,FALSE),1)=1,"",Y250)</f>
        <v/>
      </c>
      <c r="Z249" s="39" t="str">
        <f>IF(IFERROR(VLOOKUP(Z236,'Tabela de Apoio'!$D:$E,2,FALSE),1)=1,"",Z250)</f>
        <v/>
      </c>
      <c r="AA249" s="39" t="str">
        <f>IF(IFERROR(VLOOKUP(AA236,'Tabela de Apoio'!$D:$E,2,FALSE),1)=1,"",AA250)</f>
        <v/>
      </c>
      <c r="AB249" s="39" t="str">
        <f>IF(IFERROR(VLOOKUP(AB236,'Tabela de Apoio'!$D:$E,2,FALSE),1)=1,"",AB250)</f>
        <v/>
      </c>
      <c r="AC249" s="39" t="str">
        <f>IF(IFERROR(VLOOKUP(AC236,'Tabela de Apoio'!$D:$E,2,FALSE),1)=1,"",AC250)</f>
        <v/>
      </c>
      <c r="AD249" s="39" t="str">
        <f>IF(IFERROR(VLOOKUP(AD236,'Tabela de Apoio'!$D:$E,2,FALSE),1)=1,"",AD250)</f>
        <v/>
      </c>
      <c r="AE249" s="39" t="str">
        <f>IF(IFERROR(VLOOKUP(AE236,'Tabela de Apoio'!$D:$E,2,FALSE),1)=1,"",AE250)</f>
        <v/>
      </c>
      <c r="AF249" s="39" t="str">
        <f>IF(IFERROR(VLOOKUP(AF236,'Tabela de Apoio'!$D:$E,2,FALSE),1)=1,"",AF250)</f>
        <v/>
      </c>
      <c r="AG249" s="39" t="str">
        <f>IF(IFERROR(VLOOKUP(AG236,'Tabela de Apoio'!$D:$E,2,FALSE),1)=1,"",AG250)</f>
        <v/>
      </c>
      <c r="AH249" s="39" t="str">
        <f>IF(IFERROR(VLOOKUP(AH236,'Tabela de Apoio'!$D:$E,2,FALSE),1)=1,"",AH250)</f>
        <v/>
      </c>
      <c r="AI249" s="39" t="str">
        <f>IF(IFERROR(VLOOKUP(AI236,'Tabela de Apoio'!$D:$E,2,FALSE),1)=1,"",AI250)</f>
        <v/>
      </c>
    </row>
    <row r="250" spans="1:35" hidden="1" x14ac:dyDescent="0.25">
      <c r="B250" s="84" t="e">
        <f t="shared" si="115"/>
        <v>#VALUE!</v>
      </c>
      <c r="C250" s="84" t="e">
        <f t="shared" si="114"/>
        <v>#VALUE!</v>
      </c>
      <c r="D250" s="84">
        <f t="shared" si="114"/>
        <v>1</v>
      </c>
      <c r="E250" s="158"/>
      <c r="F250" s="97"/>
      <c r="G250" s="120"/>
      <c r="H250" s="18"/>
      <c r="I250" s="18"/>
      <c r="J250" s="56" t="s">
        <v>366</v>
      </c>
      <c r="K250" s="89"/>
      <c r="L250" s="40" t="s">
        <v>71</v>
      </c>
      <c r="M250" s="41">
        <f>MAX($P238:$AI238)</f>
        <v>0</v>
      </c>
      <c r="N250" s="94"/>
      <c r="O250" s="34" t="s">
        <v>392</v>
      </c>
      <c r="P250" s="39" t="str">
        <f t="shared" ref="P250:AI250" si="120">IF(P248="","",IF((_xlfn.STDEV.S($P247:$AI248)/AVERAGE($P247:$AI248))&lt;25%,P248,IF(OR(P248&gt;(AVERAGE($P247:$AI248)+_xlfn.STDEV.S($P247:$AI248)),P248&lt;(AVERAGE($P247:$AI248)-_xlfn.STDEV.S($P247:$AI248))),"DESCARTADO",P248)))</f>
        <v/>
      </c>
      <c r="Q250" s="39" t="str">
        <f t="shared" si="120"/>
        <v/>
      </c>
      <c r="R250" s="39" t="str">
        <f t="shared" si="120"/>
        <v/>
      </c>
      <c r="S250" s="39" t="str">
        <f t="shared" si="120"/>
        <v/>
      </c>
      <c r="T250" s="39" t="str">
        <f t="shared" si="120"/>
        <v/>
      </c>
      <c r="U250" s="39" t="str">
        <f t="shared" si="120"/>
        <v/>
      </c>
      <c r="V250" s="39" t="str">
        <f t="shared" si="120"/>
        <v/>
      </c>
      <c r="W250" s="39" t="str">
        <f t="shared" si="120"/>
        <v/>
      </c>
      <c r="X250" s="39" t="str">
        <f t="shared" si="120"/>
        <v/>
      </c>
      <c r="Y250" s="39" t="str">
        <f t="shared" si="120"/>
        <v/>
      </c>
      <c r="Z250" s="39" t="str">
        <f t="shared" si="120"/>
        <v/>
      </c>
      <c r="AA250" s="39" t="str">
        <f t="shared" si="120"/>
        <v/>
      </c>
      <c r="AB250" s="39" t="str">
        <f t="shared" si="120"/>
        <v/>
      </c>
      <c r="AC250" s="39" t="str">
        <f t="shared" si="120"/>
        <v/>
      </c>
      <c r="AD250" s="39" t="str">
        <f t="shared" si="120"/>
        <v/>
      </c>
      <c r="AE250" s="39" t="str">
        <f t="shared" si="120"/>
        <v/>
      </c>
      <c r="AF250" s="39" t="str">
        <f t="shared" si="120"/>
        <v/>
      </c>
      <c r="AG250" s="39" t="str">
        <f t="shared" si="120"/>
        <v/>
      </c>
      <c r="AH250" s="39" t="str">
        <f t="shared" si="120"/>
        <v/>
      </c>
      <c r="AI250" s="39" t="str">
        <f t="shared" si="120"/>
        <v/>
      </c>
    </row>
    <row r="251" spans="1:35" hidden="1" x14ac:dyDescent="0.25">
      <c r="B251" s="84" t="e">
        <f t="shared" si="115"/>
        <v>#VALUE!</v>
      </c>
      <c r="C251" s="84" t="e">
        <f t="shared" si="114"/>
        <v>#VALUE!</v>
      </c>
      <c r="D251" s="84">
        <f t="shared" si="114"/>
        <v>1</v>
      </c>
      <c r="E251" s="158"/>
      <c r="F251" s="97"/>
      <c r="G251" s="121"/>
      <c r="H251"/>
      <c r="I251"/>
      <c r="J251" s="6" t="str">
        <f>INDEX(J241:J250,MATCH(L234,L241:L250,0))</f>
        <v>A</v>
      </c>
      <c r="K251" s="89"/>
      <c r="L251" s="26"/>
      <c r="M251" s="26"/>
      <c r="N251" s="94"/>
      <c r="O251" s="34" t="s">
        <v>58</v>
      </c>
      <c r="P251" s="39" t="str">
        <f>IF(IFERROR(VLOOKUP(P236,'Tabela de Apoio'!$D:$E,2,FALSE),1)=1,"",P252)</f>
        <v/>
      </c>
      <c r="Q251" s="39" t="str">
        <f>IF(IFERROR(VLOOKUP(Q236,'Tabela de Apoio'!$D:$E,2,FALSE),1)=1,"",Q252)</f>
        <v/>
      </c>
      <c r="R251" s="39" t="str">
        <f>IF(IFERROR(VLOOKUP(R236,'Tabela de Apoio'!$D:$E,2,FALSE),1)=1,"",R252)</f>
        <v/>
      </c>
      <c r="S251" s="39" t="str">
        <f>IF(IFERROR(VLOOKUP(S236,'Tabela de Apoio'!$D:$E,2,FALSE),1)=1,"",S252)</f>
        <v/>
      </c>
      <c r="T251" s="39" t="str">
        <f>IF(IFERROR(VLOOKUP(T236,'Tabela de Apoio'!$D:$E,2,FALSE),1)=1,"",T252)</f>
        <v/>
      </c>
      <c r="U251" s="39" t="str">
        <f>IF(IFERROR(VLOOKUP(U236,'Tabela de Apoio'!$D:$E,2,FALSE),1)=1,"",U252)</f>
        <v/>
      </c>
      <c r="V251" s="39" t="str">
        <f>IF(IFERROR(VLOOKUP(V236,'Tabela de Apoio'!$D:$E,2,FALSE),1)=1,"",V252)</f>
        <v/>
      </c>
      <c r="W251" s="39" t="str">
        <f>IF(IFERROR(VLOOKUP(W236,'Tabela de Apoio'!$D:$E,2,FALSE),1)=1,"",W252)</f>
        <v/>
      </c>
      <c r="X251" s="39" t="str">
        <f>IF(IFERROR(VLOOKUP(X236,'Tabela de Apoio'!$D:$E,2,FALSE),1)=1,"",X252)</f>
        <v/>
      </c>
      <c r="Y251" s="39" t="str">
        <f>IF(IFERROR(VLOOKUP(Y236,'Tabela de Apoio'!$D:$E,2,FALSE),1)=1,"",Y252)</f>
        <v/>
      </c>
      <c r="Z251" s="39" t="str">
        <f>IF(IFERROR(VLOOKUP(Z236,'Tabela de Apoio'!$D:$E,2,FALSE),1)=1,"",Z252)</f>
        <v/>
      </c>
      <c r="AA251" s="39" t="str">
        <f>IF(IFERROR(VLOOKUP(AA236,'Tabela de Apoio'!$D:$E,2,FALSE),1)=1,"",AA252)</f>
        <v/>
      </c>
      <c r="AB251" s="39" t="str">
        <f>IF(IFERROR(VLOOKUP(AB236,'Tabela de Apoio'!$D:$E,2,FALSE),1)=1,"",AB252)</f>
        <v/>
      </c>
      <c r="AC251" s="39" t="str">
        <f>IF(IFERROR(VLOOKUP(AC236,'Tabela de Apoio'!$D:$E,2,FALSE),1)=1,"",AC252)</f>
        <v/>
      </c>
      <c r="AD251" s="39" t="str">
        <f>IF(IFERROR(VLOOKUP(AD236,'Tabela de Apoio'!$D:$E,2,FALSE),1)=1,"",AD252)</f>
        <v/>
      </c>
      <c r="AE251" s="39" t="str">
        <f>IF(IFERROR(VLOOKUP(AE236,'Tabela de Apoio'!$D:$E,2,FALSE),1)=1,"",AE252)</f>
        <v/>
      </c>
      <c r="AF251" s="39" t="str">
        <f>IF(IFERROR(VLOOKUP(AF236,'Tabela de Apoio'!$D:$E,2,FALSE),1)=1,"",AF252)</f>
        <v/>
      </c>
      <c r="AG251" s="39" t="str">
        <f>IF(IFERROR(VLOOKUP(AG236,'Tabela de Apoio'!$D:$E,2,FALSE),1)=1,"",AG252)</f>
        <v/>
      </c>
      <c r="AH251" s="39" t="str">
        <f>IF(IFERROR(VLOOKUP(AH236,'Tabela de Apoio'!$D:$E,2,FALSE),1)=1,"",AH252)</f>
        <v/>
      </c>
      <c r="AI251" s="39" t="str">
        <f>IF(IFERROR(VLOOKUP(AI236,'Tabela de Apoio'!$D:$E,2,FALSE),1)=1,"",AI252)</f>
        <v/>
      </c>
    </row>
    <row r="252" spans="1:35" x14ac:dyDescent="0.25">
      <c r="B252" s="84" t="e">
        <f t="shared" si="115"/>
        <v>#VALUE!</v>
      </c>
      <c r="C252" s="84" t="e">
        <f t="shared" si="114"/>
        <v>#VALUE!</v>
      </c>
      <c r="D252" s="84">
        <f t="shared" si="114"/>
        <v>1</v>
      </c>
      <c r="E252" s="158"/>
      <c r="F252" s="97"/>
      <c r="G252" s="118"/>
      <c r="H252" s="159"/>
      <c r="I252" s="159"/>
      <c r="J252" s="160"/>
      <c r="K252" s="90" t="e">
        <f>_xlfn.STDEV.S($P252:$AI252)/AVERAGE($P252:$AI252)</f>
        <v>#DIV/0!</v>
      </c>
      <c r="L252" s="122" t="s">
        <v>77</v>
      </c>
      <c r="M252" s="22" t="str">
        <f>IFERROR(ROUND(M234*M236,2),"")</f>
        <v/>
      </c>
      <c r="N252" s="94" t="str">
        <f>IF("C"=J251,1,"")</f>
        <v/>
      </c>
      <c r="O252" s="34" t="s">
        <v>56</v>
      </c>
      <c r="P252" s="39" t="str">
        <f t="shared" ref="P252:AI252" si="121">IFERROR(IF(P250="","",IF((_xlfn.STDEV.S($P249:$AI250)/AVERAGE($P249:$AI250))&lt;25%,P250,IF(OR(P250&gt;(AVERAGE($P249:$AI250)+_xlfn.STDEV.S($P249:$AI250)),P250&lt;(AVERAGE($P249:$AI250)-_xlfn.STDEV.S($P249:$AI250))),"DESCARTADO",P250))),)</f>
        <v/>
      </c>
      <c r="Q252" s="39" t="str">
        <f t="shared" si="121"/>
        <v/>
      </c>
      <c r="R252" s="39" t="str">
        <f t="shared" si="121"/>
        <v/>
      </c>
      <c r="S252" s="39" t="str">
        <f t="shared" si="121"/>
        <v/>
      </c>
      <c r="T252" s="39" t="str">
        <f t="shared" si="121"/>
        <v/>
      </c>
      <c r="U252" s="39" t="str">
        <f t="shared" si="121"/>
        <v/>
      </c>
      <c r="V252" s="39" t="str">
        <f t="shared" si="121"/>
        <v/>
      </c>
      <c r="W252" s="39" t="str">
        <f t="shared" si="121"/>
        <v/>
      </c>
      <c r="X252" s="39" t="str">
        <f t="shared" si="121"/>
        <v/>
      </c>
      <c r="Y252" s="39" t="str">
        <f t="shared" si="121"/>
        <v/>
      </c>
      <c r="Z252" s="39" t="str">
        <f t="shared" si="121"/>
        <v/>
      </c>
      <c r="AA252" s="39" t="str">
        <f t="shared" si="121"/>
        <v/>
      </c>
      <c r="AB252" s="39" t="str">
        <f t="shared" si="121"/>
        <v/>
      </c>
      <c r="AC252" s="39" t="str">
        <f t="shared" si="121"/>
        <v/>
      </c>
      <c r="AD252" s="39" t="str">
        <f t="shared" si="121"/>
        <v/>
      </c>
      <c r="AE252" s="39" t="str">
        <f t="shared" si="121"/>
        <v/>
      </c>
      <c r="AF252" s="39" t="str">
        <f t="shared" si="121"/>
        <v/>
      </c>
      <c r="AG252" s="39" t="str">
        <f t="shared" si="121"/>
        <v/>
      </c>
      <c r="AH252" s="39" t="str">
        <f t="shared" si="121"/>
        <v/>
      </c>
      <c r="AI252" s="39" t="str">
        <f t="shared" si="121"/>
        <v/>
      </c>
    </row>
    <row r="254" spans="1:35" s="18" customFormat="1" x14ac:dyDescent="0.25">
      <c r="A254" s="89"/>
      <c r="B254" s="83" t="e">
        <f>LARGE(IFERROR(IF(B252+1&gt;$H$8,"",B252+1),""),1)</f>
        <v>#VALUE!</v>
      </c>
      <c r="C254" s="83" t="e">
        <f>E259</f>
        <v>#VALUE!</v>
      </c>
      <c r="D254" s="83">
        <f>E255</f>
        <v>1</v>
      </c>
      <c r="E254" s="57" t="s">
        <v>9</v>
      </c>
      <c r="F254" s="96"/>
      <c r="G254" s="57" t="s">
        <v>19</v>
      </c>
      <c r="H254" s="5" t="e">
        <f>INDEX('BASE FORMAÇÃO'!B:B,B254+1)</f>
        <v>#VALUE!</v>
      </c>
      <c r="I254" s="19" t="s">
        <v>20</v>
      </c>
      <c r="J254" s="5" t="e">
        <f>INDEX('BASE FORMAÇÃO'!K:K,B254+1)</f>
        <v>#VALUE!</v>
      </c>
      <c r="K254" s="88"/>
      <c r="L254" s="173" t="s">
        <v>75</v>
      </c>
      <c r="M254" s="167" t="str">
        <f>IF(OR(ISBLANK($O$7),ISBLANK($H$8),ISBLANK($O$6),ISBLANK($O$5),ISBLANK($H$5)),"",IFERROR(IF(VLOOKUP(L254,L261:M270,2,FALSE)&lt;1,ROUND(VLOOKUP(L254,L261:M270,2,FALSE),4),ROUND(VLOOKUP(L254,L261:M270,2,FALSE),2)),""))</f>
        <v/>
      </c>
      <c r="N254" s="92"/>
      <c r="O254" s="34" t="s">
        <v>22</v>
      </c>
      <c r="P254" s="53"/>
      <c r="Q254" s="53"/>
      <c r="R254" s="53"/>
      <c r="S254" s="53"/>
      <c r="T254" s="53"/>
      <c r="U254" s="53"/>
      <c r="V254" s="53"/>
      <c r="W254" s="53"/>
      <c r="X254" s="53"/>
      <c r="Y254" s="53"/>
      <c r="Z254" s="53"/>
      <c r="AA254" s="53"/>
      <c r="AB254" s="53"/>
      <c r="AC254" s="53"/>
      <c r="AD254" s="53"/>
      <c r="AE254" s="53"/>
      <c r="AF254" s="53"/>
      <c r="AG254" s="53"/>
      <c r="AH254" s="53"/>
      <c r="AI254" s="53"/>
    </row>
    <row r="255" spans="1:35" s="18" customFormat="1" x14ac:dyDescent="0.25">
      <c r="A255" s="89"/>
      <c r="B255" s="84" t="e">
        <f t="shared" ref="B255:D257" si="122">B254</f>
        <v>#VALUE!</v>
      </c>
      <c r="C255" s="84" t="e">
        <f t="shared" si="122"/>
        <v>#VALUE!</v>
      </c>
      <c r="D255" s="84">
        <f t="shared" si="122"/>
        <v>1</v>
      </c>
      <c r="E255" s="150">
        <f>IFERROR(IF(E259=INDEX(E:E,ROW()-16),INDEX(E:E,ROW()-20)+1,1),1)</f>
        <v>1</v>
      </c>
      <c r="F255" s="116"/>
      <c r="G255" s="155" t="s">
        <v>1</v>
      </c>
      <c r="H255" s="161" t="e">
        <f>INDEX('BASE FORMAÇÃO'!C:C,B254+1)</f>
        <v>#VALUE!</v>
      </c>
      <c r="I255" s="161"/>
      <c r="J255" s="162"/>
      <c r="K255" s="89"/>
      <c r="L255" s="174"/>
      <c r="M255" s="168"/>
      <c r="N255" s="93"/>
      <c r="O255" s="34" t="s">
        <v>17</v>
      </c>
      <c r="P255" s="54"/>
      <c r="Q255" s="54"/>
      <c r="R255" s="54"/>
      <c r="S255" s="54"/>
      <c r="T255" s="54"/>
      <c r="U255" s="54"/>
      <c r="V255" s="54"/>
      <c r="W255" s="54"/>
      <c r="X255" s="54"/>
      <c r="Y255" s="54"/>
      <c r="Z255" s="54"/>
      <c r="AA255" s="54"/>
      <c r="AB255" s="54"/>
      <c r="AC255" s="54"/>
      <c r="AD255" s="54"/>
      <c r="AE255" s="54"/>
      <c r="AF255" s="54"/>
      <c r="AG255" s="54"/>
      <c r="AH255" s="54"/>
      <c r="AI255" s="54"/>
    </row>
    <row r="256" spans="1:35" s="21" customFormat="1" x14ac:dyDescent="0.25">
      <c r="A256" s="98"/>
      <c r="B256" s="84" t="e">
        <f t="shared" si="122"/>
        <v>#VALUE!</v>
      </c>
      <c r="C256" s="84" t="e">
        <f t="shared" si="122"/>
        <v>#VALUE!</v>
      </c>
      <c r="D256" s="84">
        <f t="shared" si="122"/>
        <v>1</v>
      </c>
      <c r="E256" s="151"/>
      <c r="F256" s="117"/>
      <c r="G256" s="156"/>
      <c r="H256" s="163"/>
      <c r="I256" s="163"/>
      <c r="J256" s="164"/>
      <c r="K256" s="85"/>
      <c r="L256" s="169" t="s">
        <v>78</v>
      </c>
      <c r="M256" s="171" t="e">
        <f>INDEX('BASE FORMAÇÃO'!H:H,B258+1)</f>
        <v>#VALUE!</v>
      </c>
      <c r="N256" s="94"/>
      <c r="O256" s="34" t="s">
        <v>12</v>
      </c>
      <c r="P256" s="55"/>
      <c r="Q256" s="55"/>
      <c r="R256" s="55"/>
      <c r="S256" s="55"/>
      <c r="T256" s="55"/>
      <c r="U256" s="55"/>
      <c r="V256" s="55"/>
      <c r="W256" s="55"/>
      <c r="X256" s="55"/>
      <c r="Y256" s="55"/>
      <c r="Z256" s="55"/>
      <c r="AA256" s="55"/>
      <c r="AB256" s="55"/>
      <c r="AC256" s="55"/>
      <c r="AD256" s="55"/>
      <c r="AE256" s="55"/>
      <c r="AF256" s="55"/>
      <c r="AG256" s="55"/>
      <c r="AH256" s="55"/>
      <c r="AI256" s="55"/>
    </row>
    <row r="257" spans="1:35" s="21" customFormat="1" x14ac:dyDescent="0.25">
      <c r="A257" s="98"/>
      <c r="B257" s="84" t="e">
        <f t="shared" si="122"/>
        <v>#VALUE!</v>
      </c>
      <c r="C257" s="84" t="e">
        <f t="shared" si="122"/>
        <v>#VALUE!</v>
      </c>
      <c r="D257" s="84">
        <f t="shared" si="122"/>
        <v>1</v>
      </c>
      <c r="E257" s="152"/>
      <c r="F257" s="117"/>
      <c r="G257" s="157"/>
      <c r="H257" s="165"/>
      <c r="I257" s="165"/>
      <c r="J257" s="166"/>
      <c r="K257" s="85"/>
      <c r="L257" s="170"/>
      <c r="M257" s="172"/>
      <c r="N257" s="94"/>
      <c r="O257" s="34" t="s">
        <v>549</v>
      </c>
      <c r="P257" s="55"/>
      <c r="Q257" s="55"/>
      <c r="R257" s="55"/>
      <c r="S257" s="55"/>
      <c r="T257" s="55"/>
      <c r="U257" s="55"/>
      <c r="V257" s="55"/>
      <c r="W257" s="55"/>
      <c r="X257" s="55"/>
      <c r="Y257" s="55"/>
      <c r="Z257" s="55"/>
      <c r="AA257" s="55"/>
      <c r="AB257" s="55"/>
      <c r="AC257" s="55"/>
      <c r="AD257" s="55"/>
      <c r="AE257" s="55"/>
      <c r="AF257" s="55"/>
      <c r="AG257" s="55"/>
      <c r="AH257" s="55"/>
      <c r="AI257" s="55"/>
    </row>
    <row r="258" spans="1:35" x14ac:dyDescent="0.25">
      <c r="B258" s="84" t="e">
        <f>B256</f>
        <v>#VALUE!</v>
      </c>
      <c r="C258" s="84" t="e">
        <f>C256</f>
        <v>#VALUE!</v>
      </c>
      <c r="D258" s="84">
        <f>D256</f>
        <v>1</v>
      </c>
      <c r="E258" s="57" t="s">
        <v>401</v>
      </c>
      <c r="F258" s="117"/>
      <c r="G258" s="24"/>
      <c r="H258" s="153"/>
      <c r="I258" s="154"/>
      <c r="J258" s="154"/>
      <c r="K258" s="90" t="e">
        <f>_xlfn.STDEV.S($P258:$AI258)/AVERAGE($P258:$AI258)</f>
        <v>#DIV/0!</v>
      </c>
      <c r="L258" s="122" t="s">
        <v>2</v>
      </c>
      <c r="M258" s="5" t="e">
        <f>INDEX('BASE FORMAÇÃO'!D:D,B258+1)</f>
        <v>#VALUE!</v>
      </c>
      <c r="N258" s="94">
        <f>IF("A"=J271,1,"")</f>
        <v>1</v>
      </c>
      <c r="O258" s="34" t="s">
        <v>23</v>
      </c>
      <c r="P258" s="36" t="str">
        <f t="array" ref="P258">IF(P254="","",IF(OR(P255="",AND(YEAR(P255)=YEAR($O$7),MONTH(MAX('Tabela de Apoio'!$A:$A))&lt;=MONTH(P255))),P254,(INDEX('Tabela de Apoio'!$B:$B,MATCH('FORMAÇÃO DE PREÇO'!$O$7,'Tabela de Apoio'!$A:$A,1))/INDEX('Tabela de Apoio'!$B:$B,MATCH('FORMAÇÃO DE PREÇO'!P255,'Tabela de Apoio'!$A:$A,1)-1))*P254))</f>
        <v/>
      </c>
      <c r="Q258" s="36" t="str">
        <f t="array" ref="Q258">IF(Q254="","",IF(OR(Q255="",AND(YEAR(Q255)=YEAR($O$7),MONTH(MAX('Tabela de Apoio'!$A:$A))&lt;=MONTH(Q255))),Q254,(INDEX('Tabela de Apoio'!$B:$B,MATCH('FORMAÇÃO DE PREÇO'!$O$7,'Tabela de Apoio'!$A:$A,1))/INDEX('Tabela de Apoio'!$B:$B,MATCH('FORMAÇÃO DE PREÇO'!Q255,'Tabela de Apoio'!$A:$A,1)-1))*Q254))</f>
        <v/>
      </c>
      <c r="R258" s="36" t="str">
        <f t="array" ref="R258">IF(R254="","",IF(OR(R255="",AND(YEAR(R255)=YEAR($O$7),MONTH(MAX('Tabela de Apoio'!$A:$A))&lt;=MONTH(R255))),R254,(INDEX('Tabela de Apoio'!$B:$B,MATCH('FORMAÇÃO DE PREÇO'!$O$7,'Tabela de Apoio'!$A:$A,1))/INDEX('Tabela de Apoio'!$B:$B,MATCH('FORMAÇÃO DE PREÇO'!R255,'Tabela de Apoio'!$A:$A,1)-1))*R254))</f>
        <v/>
      </c>
      <c r="S258" s="36" t="str">
        <f t="array" ref="S258">IF(S254="","",IF(OR(S255="",AND(YEAR(S255)=YEAR($O$7),MONTH(MAX('Tabela de Apoio'!$A:$A))&lt;=MONTH(S255))),S254,(INDEX('Tabela de Apoio'!$B:$B,MATCH('FORMAÇÃO DE PREÇO'!$O$7,'Tabela de Apoio'!$A:$A,1))/INDEX('Tabela de Apoio'!$B:$B,MATCH('FORMAÇÃO DE PREÇO'!S255,'Tabela de Apoio'!$A:$A,1)-1))*S254))</f>
        <v/>
      </c>
      <c r="T258" s="36" t="str">
        <f t="array" ref="T258">IF(T254="","",IF(OR(T255="",AND(YEAR(T255)=YEAR($O$7),MONTH(MAX('Tabela de Apoio'!$A:$A))&lt;=MONTH(T255))),T254,(INDEX('Tabela de Apoio'!$B:$B,MATCH('FORMAÇÃO DE PREÇO'!$O$7,'Tabela de Apoio'!$A:$A,1))/INDEX('Tabela de Apoio'!$B:$B,MATCH('FORMAÇÃO DE PREÇO'!T255,'Tabela de Apoio'!$A:$A,1)-1))*T254))</f>
        <v/>
      </c>
      <c r="U258" s="36" t="str">
        <f t="array" ref="U258">IF(U254="","",IF(OR(U255="",AND(YEAR(U255)=YEAR($O$7),MONTH(MAX('Tabela de Apoio'!$A:$A))&lt;=MONTH(U255))),U254,(INDEX('Tabela de Apoio'!$B:$B,MATCH('FORMAÇÃO DE PREÇO'!$O$7,'Tabela de Apoio'!$A:$A,1))/INDEX('Tabela de Apoio'!$B:$B,MATCH('FORMAÇÃO DE PREÇO'!U255,'Tabela de Apoio'!$A:$A,1)-1))*U254))</f>
        <v/>
      </c>
      <c r="V258" s="36" t="str">
        <f t="array" ref="V258">IF(V254="","",IF(OR(V255="",AND(YEAR(V255)=YEAR($O$7),MONTH(MAX('Tabela de Apoio'!$A:$A))&lt;=MONTH(V255))),V254,(INDEX('Tabela de Apoio'!$B:$B,MATCH('FORMAÇÃO DE PREÇO'!$O$7,'Tabela de Apoio'!$A:$A,1))/INDEX('Tabela de Apoio'!$B:$B,MATCH('FORMAÇÃO DE PREÇO'!V255,'Tabela de Apoio'!$A:$A,1)-1))*V254))</f>
        <v/>
      </c>
      <c r="W258" s="36" t="str">
        <f t="array" ref="W258">IF(W254="","",IF(OR(W255="",AND(YEAR(W255)=YEAR($O$7),MONTH(MAX('Tabela de Apoio'!$A:$A))&lt;=MONTH(W255))),W254,(INDEX('Tabela de Apoio'!$B:$B,MATCH('FORMAÇÃO DE PREÇO'!$O$7,'Tabela de Apoio'!$A:$A,1))/INDEX('Tabela de Apoio'!$B:$B,MATCH('FORMAÇÃO DE PREÇO'!W255,'Tabela de Apoio'!$A:$A,1)-1))*W254))</f>
        <v/>
      </c>
      <c r="X258" s="36" t="str">
        <f t="array" ref="X258">IF(X254="","",IF(OR(X255="",AND(YEAR(X255)=YEAR($O$7),MONTH(MAX('Tabela de Apoio'!$A:$A))&lt;=MONTH(X255))),X254,(INDEX('Tabela de Apoio'!$B:$B,MATCH('FORMAÇÃO DE PREÇO'!$O$7,'Tabela de Apoio'!$A:$A,1))/INDEX('Tabela de Apoio'!$B:$B,MATCH('FORMAÇÃO DE PREÇO'!X255,'Tabela de Apoio'!$A:$A,1)-1))*X254))</f>
        <v/>
      </c>
      <c r="Y258" s="36" t="str">
        <f t="array" ref="Y258">IF(Y254="","",IF(OR(Y255="",AND(YEAR(Y255)=YEAR($O$7),MONTH(MAX('Tabela de Apoio'!$A:$A))&lt;=MONTH(Y255))),Y254,(INDEX('Tabela de Apoio'!$B:$B,MATCH('FORMAÇÃO DE PREÇO'!$O$7,'Tabela de Apoio'!$A:$A,1))/INDEX('Tabela de Apoio'!$B:$B,MATCH('FORMAÇÃO DE PREÇO'!Y255,'Tabela de Apoio'!$A:$A,1)-1))*Y254))</f>
        <v/>
      </c>
      <c r="Z258" s="36" t="str">
        <f t="array" ref="Z258">IF(Z254="","",IF(OR(Z255="",AND(YEAR(Z255)=YEAR($O$7),MONTH(MAX('Tabela de Apoio'!$A:$A))&lt;=MONTH(Z255))),Z254,(INDEX('Tabela de Apoio'!$B:$B,MATCH('FORMAÇÃO DE PREÇO'!$O$7,'Tabela de Apoio'!$A:$A,1))/INDEX('Tabela de Apoio'!$B:$B,MATCH('FORMAÇÃO DE PREÇO'!Z255,'Tabela de Apoio'!$A:$A,1)-1))*Z254))</f>
        <v/>
      </c>
      <c r="AA258" s="36" t="str">
        <f t="array" ref="AA258">IF(AA254="","",IF(OR(AA255="",AND(YEAR(AA255)=YEAR($O$7),MONTH(MAX('Tabela de Apoio'!$A:$A))&lt;=MONTH(AA255))),AA254,(INDEX('Tabela de Apoio'!$B:$B,MATCH('FORMAÇÃO DE PREÇO'!$O$7,'Tabela de Apoio'!$A:$A,1))/INDEX('Tabela de Apoio'!$B:$B,MATCH('FORMAÇÃO DE PREÇO'!AA255,'Tabela de Apoio'!$A:$A,1)-1))*AA254))</f>
        <v/>
      </c>
      <c r="AB258" s="36" t="str">
        <f t="array" ref="AB258">IF(AB254="","",IF(OR(AB255="",AND(YEAR(AB255)=YEAR($O$7),MONTH(MAX('Tabela de Apoio'!$A:$A))&lt;=MONTH(AB255))),AB254,(INDEX('Tabela de Apoio'!$B:$B,MATCH('FORMAÇÃO DE PREÇO'!$O$7,'Tabela de Apoio'!$A:$A,1))/INDEX('Tabela de Apoio'!$B:$B,MATCH('FORMAÇÃO DE PREÇO'!AB255,'Tabela de Apoio'!$A:$A,1)-1))*AB254))</f>
        <v/>
      </c>
      <c r="AC258" s="36" t="str">
        <f t="array" ref="AC258">IF(AC254="","",IF(OR(AC255="",AND(YEAR(AC255)=YEAR($O$7),MONTH(MAX('Tabela de Apoio'!$A:$A))&lt;=MONTH(AC255))),AC254,(INDEX('Tabela de Apoio'!$B:$B,MATCH('FORMAÇÃO DE PREÇO'!$O$7,'Tabela de Apoio'!$A:$A,1))/INDEX('Tabela de Apoio'!$B:$B,MATCH('FORMAÇÃO DE PREÇO'!AC255,'Tabela de Apoio'!$A:$A,1)-1))*AC254))</f>
        <v/>
      </c>
      <c r="AD258" s="36" t="str">
        <f t="array" ref="AD258">IF(AD254="","",IF(OR(AD255="",AND(YEAR(AD255)=YEAR($O$7),MONTH(MAX('Tabela de Apoio'!$A:$A))&lt;=MONTH(AD255))),AD254,(INDEX('Tabela de Apoio'!$B:$B,MATCH('FORMAÇÃO DE PREÇO'!$O$7,'Tabela de Apoio'!$A:$A,1))/INDEX('Tabela de Apoio'!$B:$B,MATCH('FORMAÇÃO DE PREÇO'!AD255,'Tabela de Apoio'!$A:$A,1)-1))*AD254))</f>
        <v/>
      </c>
      <c r="AE258" s="36" t="str">
        <f t="array" ref="AE258">IF(AE254="","",IF(OR(AE255="",AND(YEAR(AE255)=YEAR($O$7),MONTH(MAX('Tabela de Apoio'!$A:$A))&lt;=MONTH(AE255))),AE254,(INDEX('Tabela de Apoio'!$B:$B,MATCH('FORMAÇÃO DE PREÇO'!$O$7,'Tabela de Apoio'!$A:$A,1))/INDEX('Tabela de Apoio'!$B:$B,MATCH('FORMAÇÃO DE PREÇO'!AE255,'Tabela de Apoio'!$A:$A,1)-1))*AE254))</f>
        <v/>
      </c>
      <c r="AF258" s="36" t="str">
        <f t="array" ref="AF258">IF(AF254="","",IF(OR(AF255="",AND(YEAR(AF255)=YEAR($O$7),MONTH(MAX('Tabela de Apoio'!$A:$A))&lt;=MONTH(AF255))),AF254,(INDEX('Tabela de Apoio'!$B:$B,MATCH('FORMAÇÃO DE PREÇO'!$O$7,'Tabela de Apoio'!$A:$A,1))/INDEX('Tabela de Apoio'!$B:$B,MATCH('FORMAÇÃO DE PREÇO'!AF255,'Tabela de Apoio'!$A:$A,1)-1))*AF254))</f>
        <v/>
      </c>
      <c r="AG258" s="36" t="str">
        <f t="array" ref="AG258">IF(AG254="","",IF(OR(AG255="",AND(YEAR(AG255)=YEAR($O$7),MONTH(MAX('Tabela de Apoio'!$A:$A))&lt;=MONTH(AG255))),AG254,(INDEX('Tabela de Apoio'!$B:$B,MATCH('FORMAÇÃO DE PREÇO'!$O$7,'Tabela de Apoio'!$A:$A,1))/INDEX('Tabela de Apoio'!$B:$B,MATCH('FORMAÇÃO DE PREÇO'!AG255,'Tabela de Apoio'!$A:$A,1)-1))*AG254))</f>
        <v/>
      </c>
      <c r="AH258" s="36" t="str">
        <f t="array" ref="AH258">IF(AH254="","",IF(OR(AH255="",AND(YEAR(AH255)=YEAR($O$7),MONTH(MAX('Tabela de Apoio'!$A:$A))&lt;=MONTH(AH255))),AH254,(INDEX('Tabela de Apoio'!$B:$B,MATCH('FORMAÇÃO DE PREÇO'!$O$7,'Tabela de Apoio'!$A:$A,1))/INDEX('Tabela de Apoio'!$B:$B,MATCH('FORMAÇÃO DE PREÇO'!AH255,'Tabela de Apoio'!$A:$A,1)-1))*AH254))</f>
        <v/>
      </c>
      <c r="AI258" s="36" t="str">
        <f t="array" ref="AI258">IF(AI254="","",IF(OR(AI255="",AND(YEAR(AI255)=YEAR($O$7),MONTH(MAX('Tabela de Apoio'!$A:$A))&lt;=MONTH(AI255))),AI254,(INDEX('Tabela de Apoio'!$B:$B,MATCH('FORMAÇÃO DE PREÇO'!$O$7,'Tabela de Apoio'!$A:$A,1))/INDEX('Tabela de Apoio'!$B:$B,MATCH('FORMAÇÃO DE PREÇO'!AI255,'Tabela de Apoio'!$A:$A,1)-1))*AI254))</f>
        <v/>
      </c>
    </row>
    <row r="259" spans="1:35" x14ac:dyDescent="0.25">
      <c r="B259" s="84" t="e">
        <f>B258</f>
        <v>#VALUE!</v>
      </c>
      <c r="C259" s="84" t="e">
        <f>C258</f>
        <v>#VALUE!</v>
      </c>
      <c r="D259" s="84">
        <f>D258</f>
        <v>1</v>
      </c>
      <c r="E259" s="158" t="e">
        <f>MAX(INDEX('BASE FORMAÇÃO'!A:A,B254+1),1)</f>
        <v>#VALUE!</v>
      </c>
      <c r="F259" s="117"/>
      <c r="G259" s="118" t="s">
        <v>363</v>
      </c>
      <c r="H259" s="159"/>
      <c r="I259" s="159"/>
      <c r="J259" s="160"/>
      <c r="K259" s="85" t="e">
        <f>_xlfn.STDEV.S($P259:$AI259)/AVERAGE($P259:$AI259)</f>
        <v>#DIV/0!</v>
      </c>
      <c r="L259" s="37" t="s">
        <v>362</v>
      </c>
      <c r="M259" s="38" t="str">
        <f>IFERROR(INDEX(K258:K272,MATCH(1,N258:N272)),"")</f>
        <v/>
      </c>
      <c r="N259" s="94" t="str">
        <f>IF("B"=J271,1,"")</f>
        <v/>
      </c>
      <c r="O259" s="34" t="s">
        <v>55</v>
      </c>
      <c r="P259" s="36" t="str">
        <f t="shared" ref="P259:AE259" si="123">IFERROR(IF(P258="","",IF(OR(P258&gt;(_xlfn.QUARTILE.EXC($P258:$AI258,3)+(_xlfn.QUARTILE.EXC($P258:$AI258,3)-_xlfn.QUARTILE.EXC($P258:$AI258,1))),P258&lt;(_xlfn.QUARTILE.EXC($P258:$AI258,1)-(_xlfn.QUARTILE.EXC($P258:$AI258,3)-_xlfn.QUARTILE.EXC($P258:$AI258,1)))),"DESCARTADO",P258)),"")</f>
        <v/>
      </c>
      <c r="Q259" s="36" t="str">
        <f t="shared" si="123"/>
        <v/>
      </c>
      <c r="R259" s="36" t="str">
        <f t="shared" si="123"/>
        <v/>
      </c>
      <c r="S259" s="36" t="str">
        <f t="shared" si="123"/>
        <v/>
      </c>
      <c r="T259" s="36" t="str">
        <f t="shared" si="123"/>
        <v/>
      </c>
      <c r="U259" s="36" t="str">
        <f t="shared" si="123"/>
        <v/>
      </c>
      <c r="V259" s="36" t="str">
        <f t="shared" si="123"/>
        <v/>
      </c>
      <c r="W259" s="36" t="str">
        <f t="shared" si="123"/>
        <v/>
      </c>
      <c r="X259" s="36" t="str">
        <f t="shared" si="123"/>
        <v/>
      </c>
      <c r="Y259" s="36" t="str">
        <f t="shared" si="123"/>
        <v/>
      </c>
      <c r="Z259" s="36" t="str">
        <f t="shared" si="123"/>
        <v/>
      </c>
      <c r="AA259" s="36" t="str">
        <f t="shared" si="123"/>
        <v/>
      </c>
      <c r="AB259" s="36" t="str">
        <f t="shared" si="123"/>
        <v/>
      </c>
      <c r="AC259" s="36" t="str">
        <f t="shared" si="123"/>
        <v/>
      </c>
      <c r="AD259" s="36" t="str">
        <f t="shared" si="123"/>
        <v/>
      </c>
      <c r="AE259" s="36" t="str">
        <f t="shared" si="123"/>
        <v/>
      </c>
      <c r="AF259" s="36" t="str">
        <f>IFERROR(IF(AF258="","",IF(OR(AF258&gt;(_xlfn.QUARTILE.EXC($P258:$AI258,3)+(_xlfn.QUARTILE.EXC($P258:$AI258,3)-_xlfn.QUARTILE.EXC($P258:$AI258,1))),AF258&lt;(_xlfn.QUARTILE.EXC($P258:$AI258,1)-(_xlfn.QUARTILE.EXC($P258:$AI258,3)-_xlfn.QUARTILE.EXC($P258:$AI258,1)))),"DESCARTADO",AF258)),"")</f>
        <v/>
      </c>
      <c r="AG259" s="36" t="str">
        <f>IFERROR(IF(AG258="","",IF(OR(AG258&gt;(_xlfn.QUARTILE.EXC($P258:$AI258,3)+(_xlfn.QUARTILE.EXC($P258:$AI258,3)-_xlfn.QUARTILE.EXC($P258:$AI258,1))),AG258&lt;(_xlfn.QUARTILE.EXC($P258:$AI258,1)-(_xlfn.QUARTILE.EXC($P258:$AI258,3)-_xlfn.QUARTILE.EXC($P258:$AI258,1)))),"DESCARTADO",AG258)),"")</f>
        <v/>
      </c>
      <c r="AH259" s="36" t="str">
        <f>IFERROR(IF(AH258="","",IF(OR(AH258&gt;(_xlfn.QUARTILE.EXC($P258:$AI258,3)+(_xlfn.QUARTILE.EXC($P258:$AI258,3)-_xlfn.QUARTILE.EXC($P258:$AI258,1))),AH258&lt;(_xlfn.QUARTILE.EXC($P258:$AI258,1)-(_xlfn.QUARTILE.EXC($P258:$AI258,3)-_xlfn.QUARTILE.EXC($P258:$AI258,1)))),"DESCARTADO",AH258)),"")</f>
        <v/>
      </c>
      <c r="AI259" s="36" t="str">
        <f>IFERROR(IF(AI258="","",IF(OR(AI258&gt;(_xlfn.QUARTILE.EXC($P258:$AI258,3)+(_xlfn.QUARTILE.EXC($P258:$AI258,3)-_xlfn.QUARTILE.EXC($P258:$AI258,1))),AI258&lt;(_xlfn.QUARTILE.EXC($P258:$AI258,1)-(_xlfn.QUARTILE.EXC($P258:$AI258,3)-_xlfn.QUARTILE.EXC($P258:$AI258,1)))),"DESCARTADO",AI258)),"")</f>
        <v/>
      </c>
    </row>
    <row r="260" spans="1:35" hidden="1" x14ac:dyDescent="0.25">
      <c r="B260" s="84" t="e">
        <f t="shared" ref="B260:D272" si="124">B259</f>
        <v>#VALUE!</v>
      </c>
      <c r="C260" s="84" t="e">
        <f t="shared" si="124"/>
        <v>#VALUE!</v>
      </c>
      <c r="D260" s="84">
        <f t="shared" si="124"/>
        <v>1</v>
      </c>
      <c r="E260" s="158"/>
      <c r="F260" s="97"/>
      <c r="G260" s="119"/>
      <c r="K260" s="90"/>
      <c r="N260" s="94"/>
      <c r="O260" s="34" t="s">
        <v>57</v>
      </c>
      <c r="P260" s="39" t="str">
        <f>IF(IFERROR(VLOOKUP(P256,'Tabela de Apoio'!$D:$E,2,FALSE),1)=1,"",P259)</f>
        <v/>
      </c>
      <c r="Q260" s="39" t="str">
        <f>IF(IFERROR(VLOOKUP(Q256,'Tabela de Apoio'!$D:$E,2,FALSE),1)=1,"",Q259)</f>
        <v/>
      </c>
      <c r="R260" s="39" t="str">
        <f>IF(IFERROR(VLOOKUP(R256,'Tabela de Apoio'!$D:$E,2,FALSE),1)=1,"",R259)</f>
        <v/>
      </c>
      <c r="S260" s="39" t="str">
        <f>IF(IFERROR(VLOOKUP(S256,'Tabela de Apoio'!$D:$E,2,FALSE),1)=1,"",S259)</f>
        <v/>
      </c>
      <c r="T260" s="39" t="str">
        <f>IF(IFERROR(VLOOKUP(T256,'Tabela de Apoio'!$D:$E,2,FALSE),1)=1,"",T259)</f>
        <v/>
      </c>
      <c r="U260" s="39" t="str">
        <f>IF(IFERROR(VLOOKUP(U256,'Tabela de Apoio'!$D:$E,2,FALSE),1)=1,"",U259)</f>
        <v/>
      </c>
      <c r="V260" s="39" t="str">
        <f>IF(IFERROR(VLOOKUP(V256,'Tabela de Apoio'!$D:$E,2,FALSE),1)=1,"",V259)</f>
        <v/>
      </c>
      <c r="W260" s="39" t="str">
        <f>IF(IFERROR(VLOOKUP(W256,'Tabela de Apoio'!$D:$E,2,FALSE),1)=1,"",W259)</f>
        <v/>
      </c>
      <c r="X260" s="39" t="str">
        <f>IF(IFERROR(VLOOKUP(X256,'Tabela de Apoio'!$D:$E,2,FALSE),1)=1,"",X259)</f>
        <v/>
      </c>
      <c r="Y260" s="39" t="str">
        <f>IF(IFERROR(VLOOKUP(Y256,'Tabela de Apoio'!$D:$E,2,FALSE),1)=1,"",Y259)</f>
        <v/>
      </c>
      <c r="Z260" s="39" t="str">
        <f>IF(IFERROR(VLOOKUP(Z256,'Tabela de Apoio'!$D:$E,2,FALSE),1)=1,"",Z259)</f>
        <v/>
      </c>
      <c r="AA260" s="39" t="str">
        <f>IF(IFERROR(VLOOKUP(AA256,'Tabela de Apoio'!$D:$E,2,FALSE),1)=1,"",AA259)</f>
        <v/>
      </c>
      <c r="AB260" s="39" t="str">
        <f>IF(IFERROR(VLOOKUP(AB256,'Tabela de Apoio'!$D:$E,2,FALSE),1)=1,"",AB259)</f>
        <v/>
      </c>
      <c r="AC260" s="39" t="str">
        <f>IF(IFERROR(VLOOKUP(AC256,'Tabela de Apoio'!$D:$E,2,FALSE),1)=1,"",AC259)</f>
        <v/>
      </c>
      <c r="AD260" s="39" t="str">
        <f>IF(IFERROR(VLOOKUP(AD256,'Tabela de Apoio'!$D:$E,2,FALSE),1)=1,"",AD259)</f>
        <v/>
      </c>
      <c r="AE260" s="39" t="str">
        <f>IF(IFERROR(VLOOKUP(AE256,'Tabela de Apoio'!$D:$E,2,FALSE),1)=1,"",AE259)</f>
        <v/>
      </c>
      <c r="AF260" s="39" t="str">
        <f>IF(IFERROR(VLOOKUP(AF256,'Tabela de Apoio'!$D:$E,2,FALSE),1)=1,"",AF259)</f>
        <v/>
      </c>
      <c r="AG260" s="39" t="str">
        <f>IF(IFERROR(VLOOKUP(AG256,'Tabela de Apoio'!$D:$E,2,FALSE),1)=1,"",AG259)</f>
        <v/>
      </c>
      <c r="AH260" s="39" t="str">
        <f>IF(IFERROR(VLOOKUP(AH256,'Tabela de Apoio'!$D:$E,2,FALSE),1)=1,"",AH259)</f>
        <v/>
      </c>
      <c r="AI260" s="39" t="str">
        <f>IF(IFERROR(VLOOKUP(AI256,'Tabela de Apoio'!$D:$E,2,FALSE),1)=1,"",AI259)</f>
        <v/>
      </c>
    </row>
    <row r="261" spans="1:35" hidden="1" x14ac:dyDescent="0.25">
      <c r="B261" s="84" t="e">
        <f t="shared" ref="B261:B272" si="125">B260</f>
        <v>#VALUE!</v>
      </c>
      <c r="C261" s="84" t="e">
        <f t="shared" si="124"/>
        <v>#VALUE!</v>
      </c>
      <c r="D261" s="84">
        <f t="shared" si="124"/>
        <v>1</v>
      </c>
      <c r="E261" s="158"/>
      <c r="F261" s="97"/>
      <c r="G261" s="120"/>
      <c r="H261" s="18"/>
      <c r="I261" s="18"/>
      <c r="J261" s="6" t="str">
        <f>IFERROR(IF(M264="",IF(_xlfn.STDEV.S($P259:$AI260)/AVERAGE($P259:$AI260)&lt;25%,J265,J266),J264),J262)</f>
        <v>A</v>
      </c>
      <c r="K261" s="89"/>
      <c r="L261" s="40" t="s">
        <v>75</v>
      </c>
      <c r="M261" s="41" t="str">
        <f>IFERROR(IF(AND(P256="Fornecedor",COUNTA(P254:AI254)=COUNTIF(P256:AI256,"Fornecedor")),M269,IF(M264="",IF(_xlfn.STDEV.S($P259:$AI260)/AVERAGE($P259:$AI260)&lt;25%,M265,M266),M264)),M262)</f>
        <v/>
      </c>
      <c r="N261" s="94"/>
      <c r="O261" s="34" t="s">
        <v>385</v>
      </c>
      <c r="P261" s="39" t="str">
        <f>IF(IFERROR(VLOOKUP(P256,'Tabela de Apoio'!$D:$E,2,FALSE),1)=1,"",P262)</f>
        <v/>
      </c>
      <c r="Q261" s="39" t="str">
        <f>IF(IFERROR(VLOOKUP(Q256,'Tabela de Apoio'!$D:$E,2,FALSE),1)=1,"",Q262)</f>
        <v/>
      </c>
      <c r="R261" s="39" t="str">
        <f>IF(IFERROR(VLOOKUP(R256,'Tabela de Apoio'!$D:$E,2,FALSE),1)=1,"",R262)</f>
        <v/>
      </c>
      <c r="S261" s="39" t="str">
        <f>IF(IFERROR(VLOOKUP(S256,'Tabela de Apoio'!$D:$E,2,FALSE),1)=1,"",S262)</f>
        <v/>
      </c>
      <c r="T261" s="39" t="str">
        <f>IF(IFERROR(VLOOKUP(T256,'Tabela de Apoio'!$D:$E,2,FALSE),1)=1,"",T262)</f>
        <v/>
      </c>
      <c r="U261" s="39" t="str">
        <f>IF(IFERROR(VLOOKUP(U256,'Tabela de Apoio'!$D:$E,2,FALSE),1)=1,"",U262)</f>
        <v/>
      </c>
      <c r="V261" s="39" t="str">
        <f>IF(IFERROR(VLOOKUP(V256,'Tabela de Apoio'!$D:$E,2,FALSE),1)=1,"",V262)</f>
        <v/>
      </c>
      <c r="W261" s="39" t="str">
        <f>IF(IFERROR(VLOOKUP(W256,'Tabela de Apoio'!$D:$E,2,FALSE),1)=1,"",W262)</f>
        <v/>
      </c>
      <c r="X261" s="39" t="str">
        <f>IF(IFERROR(VLOOKUP(X256,'Tabela de Apoio'!$D:$E,2,FALSE),1)=1,"",X262)</f>
        <v/>
      </c>
      <c r="Y261" s="39" t="str">
        <f>IF(IFERROR(VLOOKUP(Y256,'Tabela de Apoio'!$D:$E,2,FALSE),1)=1,"",Y262)</f>
        <v/>
      </c>
      <c r="Z261" s="39" t="str">
        <f>IF(IFERROR(VLOOKUP(Z256,'Tabela de Apoio'!$D:$E,2,FALSE),1)=1,"",Z262)</f>
        <v/>
      </c>
      <c r="AA261" s="39" t="str">
        <f>IF(IFERROR(VLOOKUP(AA256,'Tabela de Apoio'!$D:$E,2,FALSE),1)=1,"",AA262)</f>
        <v/>
      </c>
      <c r="AB261" s="39" t="str">
        <f>IF(IFERROR(VLOOKUP(AB256,'Tabela de Apoio'!$D:$E,2,FALSE),1)=1,"",AB262)</f>
        <v/>
      </c>
      <c r="AC261" s="39" t="str">
        <f>IF(IFERROR(VLOOKUP(AC256,'Tabela de Apoio'!$D:$E,2,FALSE),1)=1,"",AC262)</f>
        <v/>
      </c>
      <c r="AD261" s="39" t="str">
        <f>IF(IFERROR(VLOOKUP(AD256,'Tabela de Apoio'!$D:$E,2,FALSE),1)=1,"",AD262)</f>
        <v/>
      </c>
      <c r="AE261" s="39" t="str">
        <f>IF(IFERROR(VLOOKUP(AE256,'Tabela de Apoio'!$D:$E,2,FALSE),1)=1,"",AE262)</f>
        <v/>
      </c>
      <c r="AF261" s="39" t="str">
        <f>IF(IFERROR(VLOOKUP(AF256,'Tabela de Apoio'!$D:$E,2,FALSE),1)=1,"",AF262)</f>
        <v/>
      </c>
      <c r="AG261" s="39" t="str">
        <f>IF(IFERROR(VLOOKUP(AG256,'Tabela de Apoio'!$D:$E,2,FALSE),1)=1,"",AG262)</f>
        <v/>
      </c>
      <c r="AH261" s="39" t="str">
        <f>IF(IFERROR(VLOOKUP(AH256,'Tabela de Apoio'!$D:$E,2,FALSE),1)=1,"",AH262)</f>
        <v/>
      </c>
      <c r="AI261" s="39" t="str">
        <f>IF(IFERROR(VLOOKUP(AI256,'Tabela de Apoio'!$D:$E,2,FALSE),1)=1,"",AI262)</f>
        <v/>
      </c>
    </row>
    <row r="262" spans="1:35" hidden="1" x14ac:dyDescent="0.25">
      <c r="B262" s="84" t="e">
        <f t="shared" si="125"/>
        <v>#VALUE!</v>
      </c>
      <c r="C262" s="84" t="e">
        <f t="shared" si="124"/>
        <v>#VALUE!</v>
      </c>
      <c r="D262" s="84">
        <f t="shared" si="124"/>
        <v>1</v>
      </c>
      <c r="E262" s="158"/>
      <c r="F262" s="97"/>
      <c r="G262" s="120"/>
      <c r="H262" s="18"/>
      <c r="I262" s="18"/>
      <c r="J262" s="56" t="s">
        <v>366</v>
      </c>
      <c r="K262" s="89"/>
      <c r="L262" s="40" t="s">
        <v>21</v>
      </c>
      <c r="M262" s="41" t="str">
        <f>IFERROR(AVERAGE($P258:$AI258),"")</f>
        <v/>
      </c>
      <c r="N262" s="94"/>
      <c r="O262" s="34" t="s">
        <v>386</v>
      </c>
      <c r="P262" s="39" t="str">
        <f t="shared" ref="P262:AI262" si="126">IF(P259="","",IF((_xlfn.STDEV.S($P259:$AI260)/AVERAGE($P259:$AI260))&lt;25%,P259,IF(OR(P259&gt;(AVERAGE($P259:$AI260)+_xlfn.STDEV.S($P259:$AI260)),P259&lt;(AVERAGE($P259:$AI260)-_xlfn.STDEV.S($P259:$AI260))),"DESCARTADO",P259)))</f>
        <v/>
      </c>
      <c r="Q262" s="39" t="str">
        <f t="shared" si="126"/>
        <v/>
      </c>
      <c r="R262" s="39" t="str">
        <f t="shared" si="126"/>
        <v/>
      </c>
      <c r="S262" s="39" t="str">
        <f t="shared" si="126"/>
        <v/>
      </c>
      <c r="T262" s="39" t="str">
        <f t="shared" si="126"/>
        <v/>
      </c>
      <c r="U262" s="39" t="str">
        <f t="shared" si="126"/>
        <v/>
      </c>
      <c r="V262" s="39" t="str">
        <f t="shared" si="126"/>
        <v/>
      </c>
      <c r="W262" s="39" t="str">
        <f t="shared" si="126"/>
        <v/>
      </c>
      <c r="X262" s="39" t="str">
        <f t="shared" si="126"/>
        <v/>
      </c>
      <c r="Y262" s="39" t="str">
        <f t="shared" si="126"/>
        <v/>
      </c>
      <c r="Z262" s="39" t="str">
        <f t="shared" si="126"/>
        <v/>
      </c>
      <c r="AA262" s="39" t="str">
        <f t="shared" si="126"/>
        <v/>
      </c>
      <c r="AB262" s="39" t="str">
        <f t="shared" si="126"/>
        <v/>
      </c>
      <c r="AC262" s="39" t="str">
        <f t="shared" si="126"/>
        <v/>
      </c>
      <c r="AD262" s="39" t="str">
        <f t="shared" si="126"/>
        <v/>
      </c>
      <c r="AE262" s="39" t="str">
        <f t="shared" si="126"/>
        <v/>
      </c>
      <c r="AF262" s="39" t="str">
        <f t="shared" si="126"/>
        <v/>
      </c>
      <c r="AG262" s="39" t="str">
        <f t="shared" si="126"/>
        <v/>
      </c>
      <c r="AH262" s="39" t="str">
        <f t="shared" si="126"/>
        <v/>
      </c>
      <c r="AI262" s="39" t="str">
        <f t="shared" si="126"/>
        <v/>
      </c>
    </row>
    <row r="263" spans="1:35" hidden="1" x14ac:dyDescent="0.25">
      <c r="B263" s="84" t="e">
        <f t="shared" si="125"/>
        <v>#VALUE!</v>
      </c>
      <c r="C263" s="84" t="e">
        <f t="shared" si="124"/>
        <v>#VALUE!</v>
      </c>
      <c r="D263" s="84">
        <f t="shared" si="124"/>
        <v>1</v>
      </c>
      <c r="E263" s="158"/>
      <c r="F263" s="97"/>
      <c r="G263" s="119"/>
      <c r="J263" s="56" t="s">
        <v>366</v>
      </c>
      <c r="L263" s="40" t="s">
        <v>335</v>
      </c>
      <c r="M263" s="41" t="str">
        <f>IFERROR(MEDIAN($P258:$AI258),"")</f>
        <v/>
      </c>
      <c r="N263" s="94"/>
      <c r="O263" s="34" t="s">
        <v>387</v>
      </c>
      <c r="P263" s="39" t="str">
        <f>IF(IFERROR(VLOOKUP(P256,'Tabela de Apoio'!$D:$E,2,FALSE),1)=1,"",P264)</f>
        <v/>
      </c>
      <c r="Q263" s="39" t="str">
        <f>IF(IFERROR(VLOOKUP(Q256,'Tabela de Apoio'!$D:$E,2,FALSE),1)=1,"",Q264)</f>
        <v/>
      </c>
      <c r="R263" s="39" t="str">
        <f>IF(IFERROR(VLOOKUP(R256,'Tabela de Apoio'!$D:$E,2,FALSE),1)=1,"",R264)</f>
        <v/>
      </c>
      <c r="S263" s="39" t="str">
        <f>IF(IFERROR(VLOOKUP(S256,'Tabela de Apoio'!$D:$E,2,FALSE),1)=1,"",S264)</f>
        <v/>
      </c>
      <c r="T263" s="39" t="str">
        <f>IF(IFERROR(VLOOKUP(T256,'Tabela de Apoio'!$D:$E,2,FALSE),1)=1,"",T264)</f>
        <v/>
      </c>
      <c r="U263" s="39" t="str">
        <f>IF(IFERROR(VLOOKUP(U256,'Tabela de Apoio'!$D:$E,2,FALSE),1)=1,"",U264)</f>
        <v/>
      </c>
      <c r="V263" s="39" t="str">
        <f>IF(IFERROR(VLOOKUP(V256,'Tabela de Apoio'!$D:$E,2,FALSE),1)=1,"",V264)</f>
        <v/>
      </c>
      <c r="W263" s="39" t="str">
        <f>IF(IFERROR(VLOOKUP(W256,'Tabela de Apoio'!$D:$E,2,FALSE),1)=1,"",W264)</f>
        <v/>
      </c>
      <c r="X263" s="39" t="str">
        <f>IF(IFERROR(VLOOKUP(X256,'Tabela de Apoio'!$D:$E,2,FALSE),1)=1,"",X264)</f>
        <v/>
      </c>
      <c r="Y263" s="39" t="str">
        <f>IF(IFERROR(VLOOKUP(Y256,'Tabela de Apoio'!$D:$E,2,FALSE),1)=1,"",Y264)</f>
        <v/>
      </c>
      <c r="Z263" s="39" t="str">
        <f>IF(IFERROR(VLOOKUP(Z256,'Tabela de Apoio'!$D:$E,2,FALSE),1)=1,"",Z264)</f>
        <v/>
      </c>
      <c r="AA263" s="39" t="str">
        <f>IF(IFERROR(VLOOKUP(AA256,'Tabela de Apoio'!$D:$E,2,FALSE),1)=1,"",AA264)</f>
        <v/>
      </c>
      <c r="AB263" s="39" t="str">
        <f>IF(IFERROR(VLOOKUP(AB256,'Tabela de Apoio'!$D:$E,2,FALSE),1)=1,"",AB264)</f>
        <v/>
      </c>
      <c r="AC263" s="39" t="str">
        <f>IF(IFERROR(VLOOKUP(AC256,'Tabela de Apoio'!$D:$E,2,FALSE),1)=1,"",AC264)</f>
        <v/>
      </c>
      <c r="AD263" s="39" t="str">
        <f>IF(IFERROR(VLOOKUP(AD256,'Tabela de Apoio'!$D:$E,2,FALSE),1)=1,"",AD264)</f>
        <v/>
      </c>
      <c r="AE263" s="39" t="str">
        <f>IF(IFERROR(VLOOKUP(AE256,'Tabela de Apoio'!$D:$E,2,FALSE),1)=1,"",AE264)</f>
        <v/>
      </c>
      <c r="AF263" s="39" t="str">
        <f>IF(IFERROR(VLOOKUP(AF256,'Tabela de Apoio'!$D:$E,2,FALSE),1)=1,"",AF264)</f>
        <v/>
      </c>
      <c r="AG263" s="39" t="str">
        <f>IF(IFERROR(VLOOKUP(AG256,'Tabela de Apoio'!$D:$E,2,FALSE),1)=1,"",AG264)</f>
        <v/>
      </c>
      <c r="AH263" s="39" t="str">
        <f>IF(IFERROR(VLOOKUP(AH256,'Tabela de Apoio'!$D:$E,2,FALSE),1)=1,"",AH264)</f>
        <v/>
      </c>
      <c r="AI263" s="39" t="str">
        <f>IF(IFERROR(VLOOKUP(AI256,'Tabela de Apoio'!$D:$E,2,FALSE),1)=1,"",AI264)</f>
        <v/>
      </c>
    </row>
    <row r="264" spans="1:35" hidden="1" x14ac:dyDescent="0.25">
      <c r="B264" s="84" t="e">
        <f t="shared" si="125"/>
        <v>#VALUE!</v>
      </c>
      <c r="C264" s="84" t="e">
        <f t="shared" si="124"/>
        <v>#VALUE!</v>
      </c>
      <c r="D264" s="84">
        <f t="shared" si="124"/>
        <v>1</v>
      </c>
      <c r="E264" s="158"/>
      <c r="F264" s="97"/>
      <c r="G264" s="119"/>
      <c r="H264" s="18"/>
      <c r="I264" s="18"/>
      <c r="J264" s="56" t="s">
        <v>368</v>
      </c>
      <c r="K264" s="89"/>
      <c r="L264" s="40" t="s">
        <v>69</v>
      </c>
      <c r="M264" s="41" t="e">
        <f>IF(AND(COUNT($P272:$AI272)&gt;2,(_xlfn.STDEV.S($P271:$AI272)/AVERAGE($P271:$AI272))&lt;=25%),AVERAGE($P271:$AI272),"")</f>
        <v>#DIV/0!</v>
      </c>
      <c r="N264" s="94"/>
      <c r="O264" s="34" t="s">
        <v>388</v>
      </c>
      <c r="P264" s="39" t="str">
        <f t="shared" ref="P264:AI264" si="127">IF(P262="","",IF((_xlfn.STDEV.S($P261:$AI262)/AVERAGE($P261:$AI262))&lt;25%,P262,IF(OR(P262&gt;(AVERAGE($P261:$AI262)+_xlfn.STDEV.S($P261:$AI262)),P262&lt;(AVERAGE($P261:$AI262)-_xlfn.STDEV.S($P261:$AI262))),"DESCARTADO",P262)))</f>
        <v/>
      </c>
      <c r="Q264" s="39" t="str">
        <f t="shared" si="127"/>
        <v/>
      </c>
      <c r="R264" s="39" t="str">
        <f t="shared" si="127"/>
        <v/>
      </c>
      <c r="S264" s="39" t="str">
        <f t="shared" si="127"/>
        <v/>
      </c>
      <c r="T264" s="39" t="str">
        <f t="shared" si="127"/>
        <v/>
      </c>
      <c r="U264" s="39" t="str">
        <f t="shared" si="127"/>
        <v/>
      </c>
      <c r="V264" s="39" t="str">
        <f t="shared" si="127"/>
        <v/>
      </c>
      <c r="W264" s="39" t="str">
        <f t="shared" si="127"/>
        <v/>
      </c>
      <c r="X264" s="39" t="str">
        <f t="shared" si="127"/>
        <v/>
      </c>
      <c r="Y264" s="39" t="str">
        <f t="shared" si="127"/>
        <v/>
      </c>
      <c r="Z264" s="39" t="str">
        <f t="shared" si="127"/>
        <v/>
      </c>
      <c r="AA264" s="39" t="str">
        <f t="shared" si="127"/>
        <v/>
      </c>
      <c r="AB264" s="39" t="str">
        <f t="shared" si="127"/>
        <v/>
      </c>
      <c r="AC264" s="39" t="str">
        <f t="shared" si="127"/>
        <v/>
      </c>
      <c r="AD264" s="39" t="str">
        <f t="shared" si="127"/>
        <v/>
      </c>
      <c r="AE264" s="39" t="str">
        <f t="shared" si="127"/>
        <v/>
      </c>
      <c r="AF264" s="39" t="str">
        <f t="shared" si="127"/>
        <v/>
      </c>
      <c r="AG264" s="39" t="str">
        <f t="shared" si="127"/>
        <v/>
      </c>
      <c r="AH264" s="39" t="str">
        <f t="shared" si="127"/>
        <v/>
      </c>
      <c r="AI264" s="39" t="str">
        <f t="shared" si="127"/>
        <v/>
      </c>
    </row>
    <row r="265" spans="1:35" hidden="1" x14ac:dyDescent="0.25">
      <c r="B265" s="84" t="e">
        <f t="shared" si="125"/>
        <v>#VALUE!</v>
      </c>
      <c r="C265" s="84" t="e">
        <f t="shared" si="124"/>
        <v>#VALUE!</v>
      </c>
      <c r="D265" s="84">
        <f t="shared" si="124"/>
        <v>1</v>
      </c>
      <c r="E265" s="158"/>
      <c r="F265" s="97"/>
      <c r="G265" s="121"/>
      <c r="H265"/>
      <c r="I265" s="18"/>
      <c r="J265" s="56" t="s">
        <v>367</v>
      </c>
      <c r="K265" s="89"/>
      <c r="L265" s="40" t="s">
        <v>74</v>
      </c>
      <c r="M265" s="41" t="e">
        <f>AVERAGE($P259:$AI260)</f>
        <v>#DIV/0!</v>
      </c>
      <c r="N265" s="94"/>
      <c r="O265" s="34" t="s">
        <v>389</v>
      </c>
      <c r="P265" s="39" t="str">
        <f>IF(IFERROR(VLOOKUP(P256,'Tabela de Apoio'!$D:$E,2,FALSE),1)=1,"",P266)</f>
        <v/>
      </c>
      <c r="Q265" s="39" t="str">
        <f>IF(IFERROR(VLOOKUP(Q256,'Tabela de Apoio'!$D:$E,2,FALSE),1)=1,"",Q266)</f>
        <v/>
      </c>
      <c r="R265" s="39" t="str">
        <f>IF(IFERROR(VLOOKUP(R256,'Tabela de Apoio'!$D:$E,2,FALSE),1)=1,"",R266)</f>
        <v/>
      </c>
      <c r="S265" s="39" t="str">
        <f>IF(IFERROR(VLOOKUP(S256,'Tabela de Apoio'!$D:$E,2,FALSE),1)=1,"",S266)</f>
        <v/>
      </c>
      <c r="T265" s="39" t="str">
        <f>IF(IFERROR(VLOOKUP(T256,'Tabela de Apoio'!$D:$E,2,FALSE),1)=1,"",T266)</f>
        <v/>
      </c>
      <c r="U265" s="39" t="str">
        <f>IF(IFERROR(VLOOKUP(U256,'Tabela de Apoio'!$D:$E,2,FALSE),1)=1,"",U266)</f>
        <v/>
      </c>
      <c r="V265" s="39" t="str">
        <f>IF(IFERROR(VLOOKUP(V256,'Tabela de Apoio'!$D:$E,2,FALSE),1)=1,"",V266)</f>
        <v/>
      </c>
      <c r="W265" s="39" t="str">
        <f>IF(IFERROR(VLOOKUP(W256,'Tabela de Apoio'!$D:$E,2,FALSE),1)=1,"",W266)</f>
        <v/>
      </c>
      <c r="X265" s="39" t="str">
        <f>IF(IFERROR(VLOOKUP(X256,'Tabela de Apoio'!$D:$E,2,FALSE),1)=1,"",X266)</f>
        <v/>
      </c>
      <c r="Y265" s="39" t="str">
        <f>IF(IFERROR(VLOOKUP(Y256,'Tabela de Apoio'!$D:$E,2,FALSE),1)=1,"",Y266)</f>
        <v/>
      </c>
      <c r="Z265" s="39" t="str">
        <f>IF(IFERROR(VLOOKUP(Z256,'Tabela de Apoio'!$D:$E,2,FALSE),1)=1,"",Z266)</f>
        <v/>
      </c>
      <c r="AA265" s="39" t="str">
        <f>IF(IFERROR(VLOOKUP(AA256,'Tabela de Apoio'!$D:$E,2,FALSE),1)=1,"",AA266)</f>
        <v/>
      </c>
      <c r="AB265" s="39" t="str">
        <f>IF(IFERROR(VLOOKUP(AB256,'Tabela de Apoio'!$D:$E,2,FALSE),1)=1,"",AB266)</f>
        <v/>
      </c>
      <c r="AC265" s="39" t="str">
        <f>IF(IFERROR(VLOOKUP(AC256,'Tabela de Apoio'!$D:$E,2,FALSE),1)=1,"",AC266)</f>
        <v/>
      </c>
      <c r="AD265" s="39" t="str">
        <f>IF(IFERROR(VLOOKUP(AD256,'Tabela de Apoio'!$D:$E,2,FALSE),1)=1,"",AD266)</f>
        <v/>
      </c>
      <c r="AE265" s="39" t="str">
        <f>IF(IFERROR(VLOOKUP(AE256,'Tabela de Apoio'!$D:$E,2,FALSE),1)=1,"",AE266)</f>
        <v/>
      </c>
      <c r="AF265" s="39" t="str">
        <f>IF(IFERROR(VLOOKUP(AF256,'Tabela de Apoio'!$D:$E,2,FALSE),1)=1,"",AF266)</f>
        <v/>
      </c>
      <c r="AG265" s="39" t="str">
        <f>IF(IFERROR(VLOOKUP(AG256,'Tabela de Apoio'!$D:$E,2,FALSE),1)=1,"",AG266)</f>
        <v/>
      </c>
      <c r="AH265" s="39" t="str">
        <f>IF(IFERROR(VLOOKUP(AH256,'Tabela de Apoio'!$D:$E,2,FALSE),1)=1,"",AH266)</f>
        <v/>
      </c>
      <c r="AI265" s="39" t="str">
        <f>IF(IFERROR(VLOOKUP(AI256,'Tabela de Apoio'!$D:$E,2,FALSE),1)=1,"",AI266)</f>
        <v/>
      </c>
    </row>
    <row r="266" spans="1:35" hidden="1" x14ac:dyDescent="0.25">
      <c r="B266" s="84" t="e">
        <f t="shared" si="125"/>
        <v>#VALUE!</v>
      </c>
      <c r="C266" s="84" t="e">
        <f t="shared" si="124"/>
        <v>#VALUE!</v>
      </c>
      <c r="D266" s="84">
        <f t="shared" si="124"/>
        <v>1</v>
      </c>
      <c r="E266" s="158"/>
      <c r="F266" s="97"/>
      <c r="G266" s="120"/>
      <c r="H266" s="18"/>
      <c r="I266" s="18"/>
      <c r="J266" s="56" t="s">
        <v>367</v>
      </c>
      <c r="K266" s="89"/>
      <c r="L266" s="40" t="s">
        <v>72</v>
      </c>
      <c r="M266" s="41" t="e">
        <f>MEDIAN($P259:$AI259)</f>
        <v>#NUM!</v>
      </c>
      <c r="N266" s="94"/>
      <c r="O266" s="34" t="s">
        <v>390</v>
      </c>
      <c r="P266" s="39" t="str">
        <f t="shared" ref="P266:AI266" si="128">IF(P264="","",IF((_xlfn.STDEV.S($P263:$AI264)/AVERAGE($P263:$AI264))&lt;25%,P264,IF(OR(P264&gt;(AVERAGE($P263:$AI264)+_xlfn.STDEV.S($P263:$AI264)),P264&lt;(AVERAGE($P263:$AI264)-_xlfn.STDEV.S($P263:$AI264))),"DESCARTADO",P264)))</f>
        <v/>
      </c>
      <c r="Q266" s="39" t="str">
        <f t="shared" si="128"/>
        <v/>
      </c>
      <c r="R266" s="39" t="str">
        <f t="shared" si="128"/>
        <v/>
      </c>
      <c r="S266" s="39" t="str">
        <f t="shared" si="128"/>
        <v/>
      </c>
      <c r="T266" s="39" t="str">
        <f t="shared" si="128"/>
        <v/>
      </c>
      <c r="U266" s="39" t="str">
        <f t="shared" si="128"/>
        <v/>
      </c>
      <c r="V266" s="39" t="str">
        <f t="shared" si="128"/>
        <v/>
      </c>
      <c r="W266" s="39" t="str">
        <f t="shared" si="128"/>
        <v/>
      </c>
      <c r="X266" s="39" t="str">
        <f t="shared" si="128"/>
        <v/>
      </c>
      <c r="Y266" s="39" t="str">
        <f t="shared" si="128"/>
        <v/>
      </c>
      <c r="Z266" s="39" t="str">
        <f t="shared" si="128"/>
        <v/>
      </c>
      <c r="AA266" s="39" t="str">
        <f t="shared" si="128"/>
        <v/>
      </c>
      <c r="AB266" s="39" t="str">
        <f t="shared" si="128"/>
        <v/>
      </c>
      <c r="AC266" s="39" t="str">
        <f t="shared" si="128"/>
        <v/>
      </c>
      <c r="AD266" s="39" t="str">
        <f t="shared" si="128"/>
        <v/>
      </c>
      <c r="AE266" s="39" t="str">
        <f t="shared" si="128"/>
        <v/>
      </c>
      <c r="AF266" s="39" t="str">
        <f t="shared" si="128"/>
        <v/>
      </c>
      <c r="AG266" s="39" t="str">
        <f t="shared" si="128"/>
        <v/>
      </c>
      <c r="AH266" s="39" t="str">
        <f t="shared" si="128"/>
        <v/>
      </c>
      <c r="AI266" s="39" t="str">
        <f t="shared" si="128"/>
        <v/>
      </c>
    </row>
    <row r="267" spans="1:35" hidden="1" x14ac:dyDescent="0.25">
      <c r="B267" s="84" t="e">
        <f t="shared" si="125"/>
        <v>#VALUE!</v>
      </c>
      <c r="C267" s="84" t="e">
        <f t="shared" si="124"/>
        <v>#VALUE!</v>
      </c>
      <c r="D267" s="84">
        <f t="shared" si="124"/>
        <v>1</v>
      </c>
      <c r="E267" s="158"/>
      <c r="F267" s="97"/>
      <c r="G267" s="120"/>
      <c r="H267" s="18"/>
      <c r="I267" s="18"/>
      <c r="J267" s="56" t="s">
        <v>367</v>
      </c>
      <c r="K267" s="89"/>
      <c r="L267" s="40" t="s">
        <v>73</v>
      </c>
      <c r="M267" s="41" t="e">
        <f>_xlfn.QUARTILE.EXC($P259:$AI259,1)</f>
        <v>#NUM!</v>
      </c>
      <c r="N267" s="94"/>
      <c r="O267" s="34" t="s">
        <v>391</v>
      </c>
      <c r="P267" s="39" t="str">
        <f>IF(IFERROR(VLOOKUP(P256,'Tabela de Apoio'!$D:$E,2,FALSE),1)=1,"",P268)</f>
        <v/>
      </c>
      <c r="Q267" s="39" t="str">
        <f>IF(IFERROR(VLOOKUP(Q256,'Tabela de Apoio'!$D:$E,2,FALSE),1)=1,"",Q268)</f>
        <v/>
      </c>
      <c r="R267" s="39" t="str">
        <f>IF(IFERROR(VLOOKUP(R256,'Tabela de Apoio'!$D:$E,2,FALSE),1)=1,"",R268)</f>
        <v/>
      </c>
      <c r="S267" s="39" t="str">
        <f>IF(IFERROR(VLOOKUP(S256,'Tabela de Apoio'!$D:$E,2,FALSE),1)=1,"",S268)</f>
        <v/>
      </c>
      <c r="T267" s="39" t="str">
        <f>IF(IFERROR(VLOOKUP(T256,'Tabela de Apoio'!$D:$E,2,FALSE),1)=1,"",T268)</f>
        <v/>
      </c>
      <c r="U267" s="39" t="str">
        <f>IF(IFERROR(VLOOKUP(U256,'Tabela de Apoio'!$D:$E,2,FALSE),1)=1,"",U268)</f>
        <v/>
      </c>
      <c r="V267" s="39" t="str">
        <f>IF(IFERROR(VLOOKUP(V256,'Tabela de Apoio'!$D:$E,2,FALSE),1)=1,"",V268)</f>
        <v/>
      </c>
      <c r="W267" s="39" t="str">
        <f>IF(IFERROR(VLOOKUP(W256,'Tabela de Apoio'!$D:$E,2,FALSE),1)=1,"",W268)</f>
        <v/>
      </c>
      <c r="X267" s="39" t="str">
        <f>IF(IFERROR(VLOOKUP(X256,'Tabela de Apoio'!$D:$E,2,FALSE),1)=1,"",X268)</f>
        <v/>
      </c>
      <c r="Y267" s="39" t="str">
        <f>IF(IFERROR(VLOOKUP(Y256,'Tabela de Apoio'!$D:$E,2,FALSE),1)=1,"",Y268)</f>
        <v/>
      </c>
      <c r="Z267" s="39" t="str">
        <f>IF(IFERROR(VLOOKUP(Z256,'Tabela de Apoio'!$D:$E,2,FALSE),1)=1,"",Z268)</f>
        <v/>
      </c>
      <c r="AA267" s="39" t="str">
        <f>IF(IFERROR(VLOOKUP(AA256,'Tabela de Apoio'!$D:$E,2,FALSE),1)=1,"",AA268)</f>
        <v/>
      </c>
      <c r="AB267" s="39" t="str">
        <f>IF(IFERROR(VLOOKUP(AB256,'Tabela de Apoio'!$D:$E,2,FALSE),1)=1,"",AB268)</f>
        <v/>
      </c>
      <c r="AC267" s="39" t="str">
        <f>IF(IFERROR(VLOOKUP(AC256,'Tabela de Apoio'!$D:$E,2,FALSE),1)=1,"",AC268)</f>
        <v/>
      </c>
      <c r="AD267" s="39" t="str">
        <f>IF(IFERROR(VLOOKUP(AD256,'Tabela de Apoio'!$D:$E,2,FALSE),1)=1,"",AD268)</f>
        <v/>
      </c>
      <c r="AE267" s="39" t="str">
        <f>IF(IFERROR(VLOOKUP(AE256,'Tabela de Apoio'!$D:$E,2,FALSE),1)=1,"",AE268)</f>
        <v/>
      </c>
      <c r="AF267" s="39" t="str">
        <f>IF(IFERROR(VLOOKUP(AF256,'Tabela de Apoio'!$D:$E,2,FALSE),1)=1,"",AF268)</f>
        <v/>
      </c>
      <c r="AG267" s="39" t="str">
        <f>IF(IFERROR(VLOOKUP(AG256,'Tabela de Apoio'!$D:$E,2,FALSE),1)=1,"",AG268)</f>
        <v/>
      </c>
      <c r="AH267" s="39" t="str">
        <f>IF(IFERROR(VLOOKUP(AH256,'Tabela de Apoio'!$D:$E,2,FALSE),1)=1,"",AH268)</f>
        <v/>
      </c>
      <c r="AI267" s="39" t="str">
        <f>IF(IFERROR(VLOOKUP(AI256,'Tabela de Apoio'!$D:$E,2,FALSE),1)=1,"",AI268)</f>
        <v/>
      </c>
    </row>
    <row r="268" spans="1:35" hidden="1" x14ac:dyDescent="0.25">
      <c r="B268" s="84" t="e">
        <f t="shared" si="125"/>
        <v>#VALUE!</v>
      </c>
      <c r="C268" s="84" t="e">
        <f t="shared" si="124"/>
        <v>#VALUE!</v>
      </c>
      <c r="D268" s="84">
        <f t="shared" si="124"/>
        <v>1</v>
      </c>
      <c r="E268" s="158"/>
      <c r="F268" s="97"/>
      <c r="G268" s="120"/>
      <c r="H268" s="18"/>
      <c r="I268" s="18"/>
      <c r="J268" s="56" t="s">
        <v>367</v>
      </c>
      <c r="K268" s="89"/>
      <c r="L268" s="40" t="s">
        <v>70</v>
      </c>
      <c r="M268" s="41" t="e">
        <f>_xlfn.QUARTILE.EXC($P259:$AI259,2)</f>
        <v>#NUM!</v>
      </c>
      <c r="N268" s="94"/>
      <c r="O268" s="34" t="s">
        <v>392</v>
      </c>
      <c r="P268" s="39" t="str">
        <f t="shared" ref="P268:AI268" si="129">IF(P266="","",IF((_xlfn.STDEV.S($P265:$AI266)/AVERAGE($P265:$AI266))&lt;25%,P266,IF(OR(P266&gt;(AVERAGE($P265:$AI266)+_xlfn.STDEV.S($P265:$AI266)),P266&lt;(AVERAGE($P265:$AI266)-_xlfn.STDEV.S($P265:$AI266))),"DESCARTADO",P266)))</f>
        <v/>
      </c>
      <c r="Q268" s="39" t="str">
        <f t="shared" si="129"/>
        <v/>
      </c>
      <c r="R268" s="39" t="str">
        <f t="shared" si="129"/>
        <v/>
      </c>
      <c r="S268" s="39" t="str">
        <f t="shared" si="129"/>
        <v/>
      </c>
      <c r="T268" s="39" t="str">
        <f t="shared" si="129"/>
        <v/>
      </c>
      <c r="U268" s="39" t="str">
        <f t="shared" si="129"/>
        <v/>
      </c>
      <c r="V268" s="39" t="str">
        <f t="shared" si="129"/>
        <v/>
      </c>
      <c r="W268" s="39" t="str">
        <f t="shared" si="129"/>
        <v/>
      </c>
      <c r="X268" s="39" t="str">
        <f t="shared" si="129"/>
        <v/>
      </c>
      <c r="Y268" s="39" t="str">
        <f t="shared" si="129"/>
        <v/>
      </c>
      <c r="Z268" s="39" t="str">
        <f t="shared" si="129"/>
        <v/>
      </c>
      <c r="AA268" s="39" t="str">
        <f t="shared" si="129"/>
        <v/>
      </c>
      <c r="AB268" s="39" t="str">
        <f t="shared" si="129"/>
        <v/>
      </c>
      <c r="AC268" s="39" t="str">
        <f t="shared" si="129"/>
        <v/>
      </c>
      <c r="AD268" s="39" t="str">
        <f t="shared" si="129"/>
        <v/>
      </c>
      <c r="AE268" s="39" t="str">
        <f t="shared" si="129"/>
        <v/>
      </c>
      <c r="AF268" s="39" t="str">
        <f t="shared" si="129"/>
        <v/>
      </c>
      <c r="AG268" s="39" t="str">
        <f t="shared" si="129"/>
        <v/>
      </c>
      <c r="AH268" s="39" t="str">
        <f t="shared" si="129"/>
        <v/>
      </c>
      <c r="AI268" s="39" t="str">
        <f t="shared" si="129"/>
        <v/>
      </c>
    </row>
    <row r="269" spans="1:35" hidden="1" x14ac:dyDescent="0.25">
      <c r="B269" s="84" t="e">
        <f t="shared" si="125"/>
        <v>#VALUE!</v>
      </c>
      <c r="C269" s="84" t="e">
        <f t="shared" si="124"/>
        <v>#VALUE!</v>
      </c>
      <c r="D269" s="84">
        <f t="shared" si="124"/>
        <v>1</v>
      </c>
      <c r="E269" s="158"/>
      <c r="F269" s="97"/>
      <c r="G269" s="120"/>
      <c r="H269" s="18"/>
      <c r="I269" s="18"/>
      <c r="J269" s="56" t="s">
        <v>366</v>
      </c>
      <c r="K269" s="89"/>
      <c r="L269" s="40" t="s">
        <v>76</v>
      </c>
      <c r="M269" s="41">
        <f>MIN($P258:$AI258)</f>
        <v>0</v>
      </c>
      <c r="N269" s="94"/>
      <c r="O269" s="34" t="s">
        <v>393</v>
      </c>
      <c r="P269" s="39" t="str">
        <f>IF(IFERROR(VLOOKUP(P256,'Tabela de Apoio'!$D:$E,2,FALSE),1)=1,"",P270)</f>
        <v/>
      </c>
      <c r="Q269" s="39" t="str">
        <f>IF(IFERROR(VLOOKUP(Q256,'Tabela de Apoio'!$D:$E,2,FALSE),1)=1,"",Q270)</f>
        <v/>
      </c>
      <c r="R269" s="39" t="str">
        <f>IF(IFERROR(VLOOKUP(R256,'Tabela de Apoio'!$D:$E,2,FALSE),1)=1,"",R270)</f>
        <v/>
      </c>
      <c r="S269" s="39" t="str">
        <f>IF(IFERROR(VLOOKUP(S256,'Tabela de Apoio'!$D:$E,2,FALSE),1)=1,"",S270)</f>
        <v/>
      </c>
      <c r="T269" s="39" t="str">
        <f>IF(IFERROR(VLOOKUP(T256,'Tabela de Apoio'!$D:$E,2,FALSE),1)=1,"",T270)</f>
        <v/>
      </c>
      <c r="U269" s="39" t="str">
        <f>IF(IFERROR(VLOOKUP(U256,'Tabela de Apoio'!$D:$E,2,FALSE),1)=1,"",U270)</f>
        <v/>
      </c>
      <c r="V269" s="39" t="str">
        <f>IF(IFERROR(VLOOKUP(V256,'Tabela de Apoio'!$D:$E,2,FALSE),1)=1,"",V270)</f>
        <v/>
      </c>
      <c r="W269" s="39" t="str">
        <f>IF(IFERROR(VLOOKUP(W256,'Tabela de Apoio'!$D:$E,2,FALSE),1)=1,"",W270)</f>
        <v/>
      </c>
      <c r="X269" s="39" t="str">
        <f>IF(IFERROR(VLOOKUP(X256,'Tabela de Apoio'!$D:$E,2,FALSE),1)=1,"",X270)</f>
        <v/>
      </c>
      <c r="Y269" s="39" t="str">
        <f>IF(IFERROR(VLOOKUP(Y256,'Tabela de Apoio'!$D:$E,2,FALSE),1)=1,"",Y270)</f>
        <v/>
      </c>
      <c r="Z269" s="39" t="str">
        <f>IF(IFERROR(VLOOKUP(Z256,'Tabela de Apoio'!$D:$E,2,FALSE),1)=1,"",Z270)</f>
        <v/>
      </c>
      <c r="AA269" s="39" t="str">
        <f>IF(IFERROR(VLOOKUP(AA256,'Tabela de Apoio'!$D:$E,2,FALSE),1)=1,"",AA270)</f>
        <v/>
      </c>
      <c r="AB269" s="39" t="str">
        <f>IF(IFERROR(VLOOKUP(AB256,'Tabela de Apoio'!$D:$E,2,FALSE),1)=1,"",AB270)</f>
        <v/>
      </c>
      <c r="AC269" s="39" t="str">
        <f>IF(IFERROR(VLOOKUP(AC256,'Tabela de Apoio'!$D:$E,2,FALSE),1)=1,"",AC270)</f>
        <v/>
      </c>
      <c r="AD269" s="39" t="str">
        <f>IF(IFERROR(VLOOKUP(AD256,'Tabela de Apoio'!$D:$E,2,FALSE),1)=1,"",AD270)</f>
        <v/>
      </c>
      <c r="AE269" s="39" t="str">
        <f>IF(IFERROR(VLOOKUP(AE256,'Tabela de Apoio'!$D:$E,2,FALSE),1)=1,"",AE270)</f>
        <v/>
      </c>
      <c r="AF269" s="39" t="str">
        <f>IF(IFERROR(VLOOKUP(AF256,'Tabela de Apoio'!$D:$E,2,FALSE),1)=1,"",AF270)</f>
        <v/>
      </c>
      <c r="AG269" s="39" t="str">
        <f>IF(IFERROR(VLOOKUP(AG256,'Tabela de Apoio'!$D:$E,2,FALSE),1)=1,"",AG270)</f>
        <v/>
      </c>
      <c r="AH269" s="39" t="str">
        <f>IF(IFERROR(VLOOKUP(AH256,'Tabela de Apoio'!$D:$E,2,FALSE),1)=1,"",AH270)</f>
        <v/>
      </c>
      <c r="AI269" s="39" t="str">
        <f>IF(IFERROR(VLOOKUP(AI256,'Tabela de Apoio'!$D:$E,2,FALSE),1)=1,"",AI270)</f>
        <v/>
      </c>
    </row>
    <row r="270" spans="1:35" hidden="1" x14ac:dyDescent="0.25">
      <c r="B270" s="84" t="e">
        <f t="shared" si="125"/>
        <v>#VALUE!</v>
      </c>
      <c r="C270" s="84" t="e">
        <f t="shared" si="124"/>
        <v>#VALUE!</v>
      </c>
      <c r="D270" s="84">
        <f t="shared" si="124"/>
        <v>1</v>
      </c>
      <c r="E270" s="158"/>
      <c r="F270" s="97"/>
      <c r="G270" s="120"/>
      <c r="H270" s="18"/>
      <c r="I270" s="18"/>
      <c r="J270" s="56" t="s">
        <v>366</v>
      </c>
      <c r="K270" s="89"/>
      <c r="L270" s="40" t="s">
        <v>71</v>
      </c>
      <c r="M270" s="41">
        <f>MAX($P258:$AI258)</f>
        <v>0</v>
      </c>
      <c r="N270" s="94"/>
      <c r="O270" s="34" t="s">
        <v>394</v>
      </c>
      <c r="P270" s="39" t="str">
        <f t="shared" ref="P270:AI270" si="130">IF(P268="","",IF((_xlfn.STDEV.S($P267:$AI268)/AVERAGE($P267:$AI268))&lt;25%,P268,IF(OR(P268&gt;(AVERAGE($P267:$AI268)+_xlfn.STDEV.S($P267:$AI268)),P268&lt;(AVERAGE($P267:$AI268)-_xlfn.STDEV.S($P267:$AI268))),"DESCARTADO",P268)))</f>
        <v/>
      </c>
      <c r="Q270" s="39" t="str">
        <f t="shared" si="130"/>
        <v/>
      </c>
      <c r="R270" s="39" t="str">
        <f t="shared" si="130"/>
        <v/>
      </c>
      <c r="S270" s="39" t="str">
        <f t="shared" si="130"/>
        <v/>
      </c>
      <c r="T270" s="39" t="str">
        <f t="shared" si="130"/>
        <v/>
      </c>
      <c r="U270" s="39" t="str">
        <f t="shared" si="130"/>
        <v/>
      </c>
      <c r="V270" s="39" t="str">
        <f t="shared" si="130"/>
        <v/>
      </c>
      <c r="W270" s="39" t="str">
        <f t="shared" si="130"/>
        <v/>
      </c>
      <c r="X270" s="39" t="str">
        <f t="shared" si="130"/>
        <v/>
      </c>
      <c r="Y270" s="39" t="str">
        <f t="shared" si="130"/>
        <v/>
      </c>
      <c r="Z270" s="39" t="str">
        <f t="shared" si="130"/>
        <v/>
      </c>
      <c r="AA270" s="39" t="str">
        <f t="shared" si="130"/>
        <v/>
      </c>
      <c r="AB270" s="39" t="str">
        <f t="shared" si="130"/>
        <v/>
      </c>
      <c r="AC270" s="39" t="str">
        <f t="shared" si="130"/>
        <v/>
      </c>
      <c r="AD270" s="39" t="str">
        <f t="shared" si="130"/>
        <v/>
      </c>
      <c r="AE270" s="39" t="str">
        <f t="shared" si="130"/>
        <v/>
      </c>
      <c r="AF270" s="39" t="str">
        <f t="shared" si="130"/>
        <v/>
      </c>
      <c r="AG270" s="39" t="str">
        <f t="shared" si="130"/>
        <v/>
      </c>
      <c r="AH270" s="39" t="str">
        <f t="shared" si="130"/>
        <v/>
      </c>
      <c r="AI270" s="39" t="str">
        <f t="shared" si="130"/>
        <v/>
      </c>
    </row>
    <row r="271" spans="1:35" hidden="1" x14ac:dyDescent="0.25">
      <c r="B271" s="84" t="e">
        <f t="shared" si="125"/>
        <v>#VALUE!</v>
      </c>
      <c r="C271" s="84" t="e">
        <f t="shared" si="124"/>
        <v>#VALUE!</v>
      </c>
      <c r="D271" s="84">
        <f t="shared" si="124"/>
        <v>1</v>
      </c>
      <c r="E271" s="158"/>
      <c r="F271" s="97"/>
      <c r="G271" s="121"/>
      <c r="H271"/>
      <c r="I271"/>
      <c r="J271" s="6" t="str">
        <f>INDEX(J261:J270,MATCH(L254,L261:L270,0))</f>
        <v>A</v>
      </c>
      <c r="K271" s="89"/>
      <c r="L271" s="26"/>
      <c r="M271" s="26"/>
      <c r="N271" s="94"/>
      <c r="O271" s="34" t="s">
        <v>58</v>
      </c>
      <c r="P271" s="39" t="str">
        <f>IF(IFERROR(VLOOKUP(P256,'Tabela de Apoio'!$D:$E,2,FALSE),1)=1,"",P272)</f>
        <v/>
      </c>
      <c r="Q271" s="39" t="str">
        <f>IF(IFERROR(VLOOKUP(Q256,'Tabela de Apoio'!$D:$E,2,FALSE),1)=1,"",Q272)</f>
        <v/>
      </c>
      <c r="R271" s="39" t="str">
        <f>IF(IFERROR(VLOOKUP(R256,'Tabela de Apoio'!$D:$E,2,FALSE),1)=1,"",R272)</f>
        <v/>
      </c>
      <c r="S271" s="39" t="str">
        <f>IF(IFERROR(VLOOKUP(S256,'Tabela de Apoio'!$D:$E,2,FALSE),1)=1,"",S272)</f>
        <v/>
      </c>
      <c r="T271" s="39" t="str">
        <f>IF(IFERROR(VLOOKUP(T256,'Tabela de Apoio'!$D:$E,2,FALSE),1)=1,"",T272)</f>
        <v/>
      </c>
      <c r="U271" s="39" t="str">
        <f>IF(IFERROR(VLOOKUP(U256,'Tabela de Apoio'!$D:$E,2,FALSE),1)=1,"",U272)</f>
        <v/>
      </c>
      <c r="V271" s="39" t="str">
        <f>IF(IFERROR(VLOOKUP(V256,'Tabela de Apoio'!$D:$E,2,FALSE),1)=1,"",V272)</f>
        <v/>
      </c>
      <c r="W271" s="39" t="str">
        <f>IF(IFERROR(VLOOKUP(W256,'Tabela de Apoio'!$D:$E,2,FALSE),1)=1,"",W272)</f>
        <v/>
      </c>
      <c r="X271" s="39" t="str">
        <f>IF(IFERROR(VLOOKUP(X256,'Tabela de Apoio'!$D:$E,2,FALSE),1)=1,"",X272)</f>
        <v/>
      </c>
      <c r="Y271" s="39" t="str">
        <f>IF(IFERROR(VLOOKUP(Y256,'Tabela de Apoio'!$D:$E,2,FALSE),1)=1,"",Y272)</f>
        <v/>
      </c>
      <c r="Z271" s="39" t="str">
        <f>IF(IFERROR(VLOOKUP(Z256,'Tabela de Apoio'!$D:$E,2,FALSE),1)=1,"",Z272)</f>
        <v/>
      </c>
      <c r="AA271" s="39" t="str">
        <f>IF(IFERROR(VLOOKUP(AA256,'Tabela de Apoio'!$D:$E,2,FALSE),1)=1,"",AA272)</f>
        <v/>
      </c>
      <c r="AB271" s="39" t="str">
        <f>IF(IFERROR(VLOOKUP(AB256,'Tabela de Apoio'!$D:$E,2,FALSE),1)=1,"",AB272)</f>
        <v/>
      </c>
      <c r="AC271" s="39" t="str">
        <f>IF(IFERROR(VLOOKUP(AC256,'Tabela de Apoio'!$D:$E,2,FALSE),1)=1,"",AC272)</f>
        <v/>
      </c>
      <c r="AD271" s="39" t="str">
        <f>IF(IFERROR(VLOOKUP(AD256,'Tabela de Apoio'!$D:$E,2,FALSE),1)=1,"",AD272)</f>
        <v/>
      </c>
      <c r="AE271" s="39" t="str">
        <f>IF(IFERROR(VLOOKUP(AE256,'Tabela de Apoio'!$D:$E,2,FALSE),1)=1,"",AE272)</f>
        <v/>
      </c>
      <c r="AF271" s="39" t="str">
        <f>IF(IFERROR(VLOOKUP(AF256,'Tabela de Apoio'!$D:$E,2,FALSE),1)=1,"",AF272)</f>
        <v/>
      </c>
      <c r="AG271" s="39" t="str">
        <f>IF(IFERROR(VLOOKUP(AG256,'Tabela de Apoio'!$D:$E,2,FALSE),1)=1,"",AG272)</f>
        <v/>
      </c>
      <c r="AH271" s="39" t="str">
        <f>IF(IFERROR(VLOOKUP(AH256,'Tabela de Apoio'!$D:$E,2,FALSE),1)=1,"",AH272)</f>
        <v/>
      </c>
      <c r="AI271" s="39" t="str">
        <f>IF(IFERROR(VLOOKUP(AI256,'Tabela de Apoio'!$D:$E,2,FALSE),1)=1,"",AI272)</f>
        <v/>
      </c>
    </row>
    <row r="272" spans="1:35" x14ac:dyDescent="0.25">
      <c r="B272" s="84" t="e">
        <f t="shared" si="125"/>
        <v>#VALUE!</v>
      </c>
      <c r="C272" s="84" t="e">
        <f t="shared" si="124"/>
        <v>#VALUE!</v>
      </c>
      <c r="D272" s="84">
        <f t="shared" si="124"/>
        <v>1</v>
      </c>
      <c r="E272" s="158"/>
      <c r="F272" s="97"/>
      <c r="G272" s="118"/>
      <c r="H272" s="159"/>
      <c r="I272" s="159"/>
      <c r="J272" s="160"/>
      <c r="K272" s="90" t="e">
        <f>_xlfn.STDEV.S($P272:$AI272)/AVERAGE($P272:$AI272)</f>
        <v>#DIV/0!</v>
      </c>
      <c r="L272" s="122" t="s">
        <v>77</v>
      </c>
      <c r="M272" s="22" t="str">
        <f>IFERROR(ROUND(M254*M256,2),"")</f>
        <v/>
      </c>
      <c r="N272" s="94" t="str">
        <f>IF("C"=J271,1,"")</f>
        <v/>
      </c>
      <c r="O272" s="34" t="s">
        <v>56</v>
      </c>
      <c r="P272" s="39" t="str">
        <f t="shared" ref="P272:AI272" si="131">IFERROR(IF(P270="","",IF((_xlfn.STDEV.S($P269:$AI270)/AVERAGE($P269:$AI270))&lt;25%,P270,IF(OR(P270&gt;(AVERAGE($P269:$AI270)+_xlfn.STDEV.S($P269:$AI270)),P270&lt;(AVERAGE($P269:$AI270)-_xlfn.STDEV.S($P269:$AI270))),"DESCARTADO",P270))),)</f>
        <v/>
      </c>
      <c r="Q272" s="39" t="str">
        <f t="shared" si="131"/>
        <v/>
      </c>
      <c r="R272" s="39" t="str">
        <f t="shared" si="131"/>
        <v/>
      </c>
      <c r="S272" s="39" t="str">
        <f t="shared" si="131"/>
        <v/>
      </c>
      <c r="T272" s="39" t="str">
        <f t="shared" si="131"/>
        <v/>
      </c>
      <c r="U272" s="39" t="str">
        <f t="shared" si="131"/>
        <v/>
      </c>
      <c r="V272" s="39" t="str">
        <f t="shared" si="131"/>
        <v/>
      </c>
      <c r="W272" s="39" t="str">
        <f t="shared" si="131"/>
        <v/>
      </c>
      <c r="X272" s="39" t="str">
        <f t="shared" si="131"/>
        <v/>
      </c>
      <c r="Y272" s="39" t="str">
        <f t="shared" si="131"/>
        <v/>
      </c>
      <c r="Z272" s="39" t="str">
        <f t="shared" si="131"/>
        <v/>
      </c>
      <c r="AA272" s="39" t="str">
        <f t="shared" si="131"/>
        <v/>
      </c>
      <c r="AB272" s="39" t="str">
        <f t="shared" si="131"/>
        <v/>
      </c>
      <c r="AC272" s="39" t="str">
        <f t="shared" si="131"/>
        <v/>
      </c>
      <c r="AD272" s="39" t="str">
        <f t="shared" si="131"/>
        <v/>
      </c>
      <c r="AE272" s="39" t="str">
        <f t="shared" si="131"/>
        <v/>
      </c>
      <c r="AF272" s="39" t="str">
        <f t="shared" si="131"/>
        <v/>
      </c>
      <c r="AG272" s="39" t="str">
        <f t="shared" si="131"/>
        <v/>
      </c>
      <c r="AH272" s="39" t="str">
        <f t="shared" si="131"/>
        <v/>
      </c>
      <c r="AI272" s="39" t="str">
        <f t="shared" si="131"/>
        <v/>
      </c>
    </row>
    <row r="274" spans="1:35" s="18" customFormat="1" x14ac:dyDescent="0.25">
      <c r="A274" s="89"/>
      <c r="B274" s="83" t="e">
        <f>LARGE(IFERROR(IF(B272+1&gt;$H$8,"",B272+1),""),1)</f>
        <v>#VALUE!</v>
      </c>
      <c r="C274" s="83" t="e">
        <f>E279</f>
        <v>#VALUE!</v>
      </c>
      <c r="D274" s="83">
        <f>E275</f>
        <v>1</v>
      </c>
      <c r="E274" s="57" t="s">
        <v>9</v>
      </c>
      <c r="F274" s="96"/>
      <c r="G274" s="57" t="s">
        <v>19</v>
      </c>
      <c r="H274" s="5" t="e">
        <f>INDEX('BASE FORMAÇÃO'!B:B,B274+1)</f>
        <v>#VALUE!</v>
      </c>
      <c r="I274" s="19" t="s">
        <v>20</v>
      </c>
      <c r="J274" s="5" t="e">
        <f>INDEX('BASE FORMAÇÃO'!K:K,B274+1)</f>
        <v>#VALUE!</v>
      </c>
      <c r="K274" s="88"/>
      <c r="L274" s="173" t="s">
        <v>75</v>
      </c>
      <c r="M274" s="167" t="str">
        <f>IF(OR(ISBLANK($O$7),ISBLANK($H$8),ISBLANK($O$6),ISBLANK($O$5),ISBLANK($H$5)),"",IFERROR(IF(VLOOKUP(L274,L281:M290,2,FALSE)&lt;1,ROUND(VLOOKUP(L274,L281:M290,2,FALSE),4),ROUND(VLOOKUP(L274,L281:M290,2,FALSE),2)),""))</f>
        <v/>
      </c>
      <c r="N274" s="92"/>
      <c r="O274" s="34" t="s">
        <v>22</v>
      </c>
      <c r="P274" s="53"/>
      <c r="Q274" s="53"/>
      <c r="R274" s="53"/>
      <c r="S274" s="53"/>
      <c r="T274" s="53"/>
      <c r="U274" s="53"/>
      <c r="V274" s="53"/>
      <c r="W274" s="53"/>
      <c r="X274" s="53"/>
      <c r="Y274" s="53"/>
      <c r="Z274" s="53"/>
      <c r="AA274" s="53"/>
      <c r="AB274" s="53"/>
      <c r="AC274" s="53"/>
      <c r="AD274" s="53"/>
      <c r="AE274" s="53"/>
      <c r="AF274" s="53"/>
      <c r="AG274" s="53"/>
      <c r="AH274" s="53"/>
      <c r="AI274" s="53"/>
    </row>
    <row r="275" spans="1:35" s="18" customFormat="1" x14ac:dyDescent="0.25">
      <c r="A275" s="89"/>
      <c r="B275" s="84" t="e">
        <f t="shared" ref="B275:D277" si="132">B274</f>
        <v>#VALUE!</v>
      </c>
      <c r="C275" s="84" t="e">
        <f t="shared" si="132"/>
        <v>#VALUE!</v>
      </c>
      <c r="D275" s="84">
        <f t="shared" si="132"/>
        <v>1</v>
      </c>
      <c r="E275" s="150">
        <f>IFERROR(IF(E279=INDEX(E:E,ROW()-16),INDEX(E:E,ROW()-20)+1,1),1)</f>
        <v>1</v>
      </c>
      <c r="F275" s="116"/>
      <c r="G275" s="155" t="s">
        <v>1</v>
      </c>
      <c r="H275" s="161" t="e">
        <f>INDEX('BASE FORMAÇÃO'!C:C,B274+1)</f>
        <v>#VALUE!</v>
      </c>
      <c r="I275" s="161"/>
      <c r="J275" s="162"/>
      <c r="K275" s="89"/>
      <c r="L275" s="174"/>
      <c r="M275" s="168"/>
      <c r="N275" s="93"/>
      <c r="O275" s="34" t="s">
        <v>17</v>
      </c>
      <c r="P275" s="54"/>
      <c r="Q275" s="54"/>
      <c r="R275" s="54"/>
      <c r="S275" s="54"/>
      <c r="T275" s="54"/>
      <c r="U275" s="54"/>
      <c r="V275" s="54"/>
      <c r="W275" s="54"/>
      <c r="X275" s="54"/>
      <c r="Y275" s="54"/>
      <c r="Z275" s="54"/>
      <c r="AA275" s="54"/>
      <c r="AB275" s="54"/>
      <c r="AC275" s="54"/>
      <c r="AD275" s="54"/>
      <c r="AE275" s="54"/>
      <c r="AF275" s="54"/>
      <c r="AG275" s="54"/>
      <c r="AH275" s="54"/>
      <c r="AI275" s="54"/>
    </row>
    <row r="276" spans="1:35" s="21" customFormat="1" x14ac:dyDescent="0.25">
      <c r="A276" s="98"/>
      <c r="B276" s="84" t="e">
        <f t="shared" si="132"/>
        <v>#VALUE!</v>
      </c>
      <c r="C276" s="84" t="e">
        <f t="shared" si="132"/>
        <v>#VALUE!</v>
      </c>
      <c r="D276" s="84">
        <f t="shared" si="132"/>
        <v>1</v>
      </c>
      <c r="E276" s="151"/>
      <c r="F276" s="117"/>
      <c r="G276" s="156"/>
      <c r="H276" s="163"/>
      <c r="I276" s="163"/>
      <c r="J276" s="164"/>
      <c r="K276" s="85"/>
      <c r="L276" s="169" t="s">
        <v>78</v>
      </c>
      <c r="M276" s="171" t="e">
        <f>INDEX('BASE FORMAÇÃO'!H:H,B278+1)</f>
        <v>#VALUE!</v>
      </c>
      <c r="N276" s="94"/>
      <c r="O276" s="34" t="s">
        <v>12</v>
      </c>
      <c r="P276" s="55"/>
      <c r="Q276" s="55"/>
      <c r="R276" s="55"/>
      <c r="S276" s="55"/>
      <c r="T276" s="55"/>
      <c r="U276" s="55"/>
      <c r="V276" s="55"/>
      <c r="W276" s="55"/>
      <c r="X276" s="55"/>
      <c r="Y276" s="55"/>
      <c r="Z276" s="55"/>
      <c r="AA276" s="55"/>
      <c r="AB276" s="55"/>
      <c r="AC276" s="55"/>
      <c r="AD276" s="55"/>
      <c r="AE276" s="55"/>
      <c r="AF276" s="55"/>
      <c r="AG276" s="55"/>
      <c r="AH276" s="55"/>
      <c r="AI276" s="55"/>
    </row>
    <row r="277" spans="1:35" s="21" customFormat="1" x14ac:dyDescent="0.25">
      <c r="A277" s="98"/>
      <c r="B277" s="84" t="e">
        <f t="shared" si="132"/>
        <v>#VALUE!</v>
      </c>
      <c r="C277" s="84" t="e">
        <f t="shared" si="132"/>
        <v>#VALUE!</v>
      </c>
      <c r="D277" s="84">
        <f t="shared" si="132"/>
        <v>1</v>
      </c>
      <c r="E277" s="152"/>
      <c r="F277" s="117"/>
      <c r="G277" s="157"/>
      <c r="H277" s="165"/>
      <c r="I277" s="165"/>
      <c r="J277" s="166"/>
      <c r="K277" s="85"/>
      <c r="L277" s="170"/>
      <c r="M277" s="172"/>
      <c r="N277" s="94"/>
      <c r="O277" s="34" t="s">
        <v>549</v>
      </c>
      <c r="P277" s="55"/>
      <c r="Q277" s="55"/>
      <c r="R277" s="55"/>
      <c r="S277" s="55"/>
      <c r="T277" s="55"/>
      <c r="U277" s="55"/>
      <c r="V277" s="55"/>
      <c r="W277" s="55"/>
      <c r="X277" s="55"/>
      <c r="Y277" s="55"/>
      <c r="Z277" s="55"/>
      <c r="AA277" s="55"/>
      <c r="AB277" s="55"/>
      <c r="AC277" s="55"/>
      <c r="AD277" s="55"/>
      <c r="AE277" s="55"/>
      <c r="AF277" s="55"/>
      <c r="AG277" s="55"/>
      <c r="AH277" s="55"/>
      <c r="AI277" s="55"/>
    </row>
    <row r="278" spans="1:35" x14ac:dyDescent="0.25">
      <c r="B278" s="84" t="e">
        <f>B276</f>
        <v>#VALUE!</v>
      </c>
      <c r="C278" s="84" t="e">
        <f>C276</f>
        <v>#VALUE!</v>
      </c>
      <c r="D278" s="84">
        <f>D276</f>
        <v>1</v>
      </c>
      <c r="E278" s="57" t="s">
        <v>401</v>
      </c>
      <c r="F278" s="117"/>
      <c r="G278" s="24"/>
      <c r="H278" s="153"/>
      <c r="I278" s="154"/>
      <c r="J278" s="154"/>
      <c r="K278" s="90" t="e">
        <f>_xlfn.STDEV.S($P278:$AI278)/AVERAGE($P278:$AI278)</f>
        <v>#DIV/0!</v>
      </c>
      <c r="L278" s="122" t="s">
        <v>2</v>
      </c>
      <c r="M278" s="5" t="e">
        <f>INDEX('BASE FORMAÇÃO'!D:D,B278+1)</f>
        <v>#VALUE!</v>
      </c>
      <c r="N278" s="94">
        <f>IF("A"=J291,1,"")</f>
        <v>1</v>
      </c>
      <c r="O278" s="34" t="s">
        <v>23</v>
      </c>
      <c r="P278" s="36" t="str">
        <f t="array" ref="P278">IF(P274="","",IF(OR(P275="",AND(YEAR(P275)=YEAR($O$7),MONTH(MAX('Tabela de Apoio'!$A:$A))&lt;=MONTH(P275))),P274,(INDEX('Tabela de Apoio'!$B:$B,MATCH('FORMAÇÃO DE PREÇO'!$O$7,'Tabela de Apoio'!$A:$A,1))/INDEX('Tabela de Apoio'!$B:$B,MATCH('FORMAÇÃO DE PREÇO'!P275,'Tabela de Apoio'!$A:$A,1)-1))*P274))</f>
        <v/>
      </c>
      <c r="Q278" s="36" t="str">
        <f t="array" ref="Q278">IF(Q274="","",IF(OR(Q275="",AND(YEAR(Q275)=YEAR($O$7),MONTH(MAX('Tabela de Apoio'!$A:$A))&lt;=MONTH(Q275))),Q274,(INDEX('Tabela de Apoio'!$B:$B,MATCH('FORMAÇÃO DE PREÇO'!$O$7,'Tabela de Apoio'!$A:$A,1))/INDEX('Tabela de Apoio'!$B:$B,MATCH('FORMAÇÃO DE PREÇO'!Q275,'Tabela de Apoio'!$A:$A,1)-1))*Q274))</f>
        <v/>
      </c>
      <c r="R278" s="36" t="str">
        <f t="array" ref="R278">IF(R274="","",IF(OR(R275="",AND(YEAR(R275)=YEAR($O$7),MONTH(MAX('Tabela de Apoio'!$A:$A))&lt;=MONTH(R275))),R274,(INDEX('Tabela de Apoio'!$B:$B,MATCH('FORMAÇÃO DE PREÇO'!$O$7,'Tabela de Apoio'!$A:$A,1))/INDEX('Tabela de Apoio'!$B:$B,MATCH('FORMAÇÃO DE PREÇO'!R275,'Tabela de Apoio'!$A:$A,1)-1))*R274))</f>
        <v/>
      </c>
      <c r="S278" s="36" t="str">
        <f t="array" ref="S278">IF(S274="","",IF(OR(S275="",AND(YEAR(S275)=YEAR($O$7),MONTH(MAX('Tabela de Apoio'!$A:$A))&lt;=MONTH(S275))),S274,(INDEX('Tabela de Apoio'!$B:$B,MATCH('FORMAÇÃO DE PREÇO'!$O$7,'Tabela de Apoio'!$A:$A,1))/INDEX('Tabela de Apoio'!$B:$B,MATCH('FORMAÇÃO DE PREÇO'!S275,'Tabela de Apoio'!$A:$A,1)-1))*S274))</f>
        <v/>
      </c>
      <c r="T278" s="36" t="str">
        <f t="array" ref="T278">IF(T274="","",IF(OR(T275="",AND(YEAR(T275)=YEAR($O$7),MONTH(MAX('Tabela de Apoio'!$A:$A))&lt;=MONTH(T275))),T274,(INDEX('Tabela de Apoio'!$B:$B,MATCH('FORMAÇÃO DE PREÇO'!$O$7,'Tabela de Apoio'!$A:$A,1))/INDEX('Tabela de Apoio'!$B:$B,MATCH('FORMAÇÃO DE PREÇO'!T275,'Tabela de Apoio'!$A:$A,1)-1))*T274))</f>
        <v/>
      </c>
      <c r="U278" s="36" t="str">
        <f t="array" ref="U278">IF(U274="","",IF(OR(U275="",AND(YEAR(U275)=YEAR($O$7),MONTH(MAX('Tabela de Apoio'!$A:$A))&lt;=MONTH(U275))),U274,(INDEX('Tabela de Apoio'!$B:$B,MATCH('FORMAÇÃO DE PREÇO'!$O$7,'Tabela de Apoio'!$A:$A,1))/INDEX('Tabela de Apoio'!$B:$B,MATCH('FORMAÇÃO DE PREÇO'!U275,'Tabela de Apoio'!$A:$A,1)-1))*U274))</f>
        <v/>
      </c>
      <c r="V278" s="36" t="str">
        <f t="array" ref="V278">IF(V274="","",IF(OR(V275="",AND(YEAR(V275)=YEAR($O$7),MONTH(MAX('Tabela de Apoio'!$A:$A))&lt;=MONTH(V275))),V274,(INDEX('Tabela de Apoio'!$B:$B,MATCH('FORMAÇÃO DE PREÇO'!$O$7,'Tabela de Apoio'!$A:$A,1))/INDEX('Tabela de Apoio'!$B:$B,MATCH('FORMAÇÃO DE PREÇO'!V275,'Tabela de Apoio'!$A:$A,1)-1))*V274))</f>
        <v/>
      </c>
      <c r="W278" s="36" t="str">
        <f t="array" ref="W278">IF(W274="","",IF(OR(W275="",AND(YEAR(W275)=YEAR($O$7),MONTH(MAX('Tabela de Apoio'!$A:$A))&lt;=MONTH(W275))),W274,(INDEX('Tabela de Apoio'!$B:$B,MATCH('FORMAÇÃO DE PREÇO'!$O$7,'Tabela de Apoio'!$A:$A,1))/INDEX('Tabela de Apoio'!$B:$B,MATCH('FORMAÇÃO DE PREÇO'!W275,'Tabela de Apoio'!$A:$A,1)-1))*W274))</f>
        <v/>
      </c>
      <c r="X278" s="36" t="str">
        <f t="array" ref="X278">IF(X274="","",IF(OR(X275="",AND(YEAR(X275)=YEAR($O$7),MONTH(MAX('Tabela de Apoio'!$A:$A))&lt;=MONTH(X275))),X274,(INDEX('Tabela de Apoio'!$B:$B,MATCH('FORMAÇÃO DE PREÇO'!$O$7,'Tabela de Apoio'!$A:$A,1))/INDEX('Tabela de Apoio'!$B:$B,MATCH('FORMAÇÃO DE PREÇO'!X275,'Tabela de Apoio'!$A:$A,1)-1))*X274))</f>
        <v/>
      </c>
      <c r="Y278" s="36" t="str">
        <f t="array" ref="Y278">IF(Y274="","",IF(OR(Y275="",AND(YEAR(Y275)=YEAR($O$7),MONTH(MAX('Tabela de Apoio'!$A:$A))&lt;=MONTH(Y275))),Y274,(INDEX('Tabela de Apoio'!$B:$B,MATCH('FORMAÇÃO DE PREÇO'!$O$7,'Tabela de Apoio'!$A:$A,1))/INDEX('Tabela de Apoio'!$B:$B,MATCH('FORMAÇÃO DE PREÇO'!Y275,'Tabela de Apoio'!$A:$A,1)-1))*Y274))</f>
        <v/>
      </c>
      <c r="Z278" s="36" t="str">
        <f t="array" ref="Z278">IF(Z274="","",IF(OR(Z275="",AND(YEAR(Z275)=YEAR($O$7),MONTH(MAX('Tabela de Apoio'!$A:$A))&lt;=MONTH(Z275))),Z274,(INDEX('Tabela de Apoio'!$B:$B,MATCH('FORMAÇÃO DE PREÇO'!$O$7,'Tabela de Apoio'!$A:$A,1))/INDEX('Tabela de Apoio'!$B:$B,MATCH('FORMAÇÃO DE PREÇO'!Z275,'Tabela de Apoio'!$A:$A,1)-1))*Z274))</f>
        <v/>
      </c>
      <c r="AA278" s="36" t="str">
        <f t="array" ref="AA278">IF(AA274="","",IF(OR(AA275="",AND(YEAR(AA275)=YEAR($O$7),MONTH(MAX('Tabela de Apoio'!$A:$A))&lt;=MONTH(AA275))),AA274,(INDEX('Tabela de Apoio'!$B:$B,MATCH('FORMAÇÃO DE PREÇO'!$O$7,'Tabela de Apoio'!$A:$A,1))/INDEX('Tabela de Apoio'!$B:$B,MATCH('FORMAÇÃO DE PREÇO'!AA275,'Tabela de Apoio'!$A:$A,1)-1))*AA274))</f>
        <v/>
      </c>
      <c r="AB278" s="36" t="str">
        <f t="array" ref="AB278">IF(AB274="","",IF(OR(AB275="",AND(YEAR(AB275)=YEAR($O$7),MONTH(MAX('Tabela de Apoio'!$A:$A))&lt;=MONTH(AB275))),AB274,(INDEX('Tabela de Apoio'!$B:$B,MATCH('FORMAÇÃO DE PREÇO'!$O$7,'Tabela de Apoio'!$A:$A,1))/INDEX('Tabela de Apoio'!$B:$B,MATCH('FORMAÇÃO DE PREÇO'!AB275,'Tabela de Apoio'!$A:$A,1)-1))*AB274))</f>
        <v/>
      </c>
      <c r="AC278" s="36" t="str">
        <f t="array" ref="AC278">IF(AC274="","",IF(OR(AC275="",AND(YEAR(AC275)=YEAR($O$7),MONTH(MAX('Tabela de Apoio'!$A:$A))&lt;=MONTH(AC275))),AC274,(INDEX('Tabela de Apoio'!$B:$B,MATCH('FORMAÇÃO DE PREÇO'!$O$7,'Tabela de Apoio'!$A:$A,1))/INDEX('Tabela de Apoio'!$B:$B,MATCH('FORMAÇÃO DE PREÇO'!AC275,'Tabela de Apoio'!$A:$A,1)-1))*AC274))</f>
        <v/>
      </c>
      <c r="AD278" s="36" t="str">
        <f t="array" ref="AD278">IF(AD274="","",IF(OR(AD275="",AND(YEAR(AD275)=YEAR($O$7),MONTH(MAX('Tabela de Apoio'!$A:$A))&lt;=MONTH(AD275))),AD274,(INDEX('Tabela de Apoio'!$B:$B,MATCH('FORMAÇÃO DE PREÇO'!$O$7,'Tabela de Apoio'!$A:$A,1))/INDEX('Tabela de Apoio'!$B:$B,MATCH('FORMAÇÃO DE PREÇO'!AD275,'Tabela de Apoio'!$A:$A,1)-1))*AD274))</f>
        <v/>
      </c>
      <c r="AE278" s="36" t="str">
        <f t="array" ref="AE278">IF(AE274="","",IF(OR(AE275="",AND(YEAR(AE275)=YEAR($O$7),MONTH(MAX('Tabela de Apoio'!$A:$A))&lt;=MONTH(AE275))),AE274,(INDEX('Tabela de Apoio'!$B:$B,MATCH('FORMAÇÃO DE PREÇO'!$O$7,'Tabela de Apoio'!$A:$A,1))/INDEX('Tabela de Apoio'!$B:$B,MATCH('FORMAÇÃO DE PREÇO'!AE275,'Tabela de Apoio'!$A:$A,1)-1))*AE274))</f>
        <v/>
      </c>
      <c r="AF278" s="36" t="str">
        <f t="array" ref="AF278">IF(AF274="","",IF(OR(AF275="",AND(YEAR(AF275)=YEAR($O$7),MONTH(MAX('Tabela de Apoio'!$A:$A))&lt;=MONTH(AF275))),AF274,(INDEX('Tabela de Apoio'!$B:$B,MATCH('FORMAÇÃO DE PREÇO'!$O$7,'Tabela de Apoio'!$A:$A,1))/INDEX('Tabela de Apoio'!$B:$B,MATCH('FORMAÇÃO DE PREÇO'!AF275,'Tabela de Apoio'!$A:$A,1)-1))*AF274))</f>
        <v/>
      </c>
      <c r="AG278" s="36" t="str">
        <f t="array" ref="AG278">IF(AG274="","",IF(OR(AG275="",AND(YEAR(AG275)=YEAR($O$7),MONTH(MAX('Tabela de Apoio'!$A:$A))&lt;=MONTH(AG275))),AG274,(INDEX('Tabela de Apoio'!$B:$B,MATCH('FORMAÇÃO DE PREÇO'!$O$7,'Tabela de Apoio'!$A:$A,1))/INDEX('Tabela de Apoio'!$B:$B,MATCH('FORMAÇÃO DE PREÇO'!AG275,'Tabela de Apoio'!$A:$A,1)-1))*AG274))</f>
        <v/>
      </c>
      <c r="AH278" s="36" t="str">
        <f t="array" ref="AH278">IF(AH274="","",IF(OR(AH275="",AND(YEAR(AH275)=YEAR($O$7),MONTH(MAX('Tabela de Apoio'!$A:$A))&lt;=MONTH(AH275))),AH274,(INDEX('Tabela de Apoio'!$B:$B,MATCH('FORMAÇÃO DE PREÇO'!$O$7,'Tabela de Apoio'!$A:$A,1))/INDEX('Tabela de Apoio'!$B:$B,MATCH('FORMAÇÃO DE PREÇO'!AH275,'Tabela de Apoio'!$A:$A,1)-1))*AH274))</f>
        <v/>
      </c>
      <c r="AI278" s="36" t="str">
        <f t="array" ref="AI278">IF(AI274="","",IF(OR(AI275="",AND(YEAR(AI275)=YEAR($O$7),MONTH(MAX('Tabela de Apoio'!$A:$A))&lt;=MONTH(AI275))),AI274,(INDEX('Tabela de Apoio'!$B:$B,MATCH('FORMAÇÃO DE PREÇO'!$O$7,'Tabela de Apoio'!$A:$A,1))/INDEX('Tabela de Apoio'!$B:$B,MATCH('FORMAÇÃO DE PREÇO'!AI275,'Tabela de Apoio'!$A:$A,1)-1))*AI274))</f>
        <v/>
      </c>
    </row>
    <row r="279" spans="1:35" x14ac:dyDescent="0.25">
      <c r="B279" s="84" t="e">
        <f>B278</f>
        <v>#VALUE!</v>
      </c>
      <c r="C279" s="84" t="e">
        <f>C278</f>
        <v>#VALUE!</v>
      </c>
      <c r="D279" s="84">
        <f>D278</f>
        <v>1</v>
      </c>
      <c r="E279" s="158" t="e">
        <f>MAX(INDEX('BASE FORMAÇÃO'!A:A,B274+1),1)</f>
        <v>#VALUE!</v>
      </c>
      <c r="F279" s="117"/>
      <c r="G279" s="118" t="s">
        <v>363</v>
      </c>
      <c r="H279" s="159"/>
      <c r="I279" s="159"/>
      <c r="J279" s="160"/>
      <c r="K279" s="85" t="e">
        <f>_xlfn.STDEV.S($P279:$AI279)/AVERAGE($P279:$AI279)</f>
        <v>#DIV/0!</v>
      </c>
      <c r="L279" s="37" t="s">
        <v>362</v>
      </c>
      <c r="M279" s="38" t="str">
        <f>IFERROR(INDEX(K278:K292,MATCH(1,N278:N292)),"")</f>
        <v/>
      </c>
      <c r="N279" s="94" t="str">
        <f>IF("B"=J291,1,"")</f>
        <v/>
      </c>
      <c r="O279" s="34" t="s">
        <v>55</v>
      </c>
      <c r="P279" s="36" t="str">
        <f t="shared" ref="P279:AE279" si="133">IFERROR(IF(P278="","",IF(OR(P278&gt;(_xlfn.QUARTILE.EXC($P278:$AI278,3)+(_xlfn.QUARTILE.EXC($P278:$AI278,3)-_xlfn.QUARTILE.EXC($P278:$AI278,1))),P278&lt;(_xlfn.QUARTILE.EXC($P278:$AI278,1)-(_xlfn.QUARTILE.EXC($P278:$AI278,3)-_xlfn.QUARTILE.EXC($P278:$AI278,1)))),"DESCARTADO",P278)),"")</f>
        <v/>
      </c>
      <c r="Q279" s="36" t="str">
        <f t="shared" si="133"/>
        <v/>
      </c>
      <c r="R279" s="36" t="str">
        <f t="shared" si="133"/>
        <v/>
      </c>
      <c r="S279" s="36" t="str">
        <f t="shared" si="133"/>
        <v/>
      </c>
      <c r="T279" s="36" t="str">
        <f t="shared" si="133"/>
        <v/>
      </c>
      <c r="U279" s="36" t="str">
        <f t="shared" si="133"/>
        <v/>
      </c>
      <c r="V279" s="36" t="str">
        <f t="shared" si="133"/>
        <v/>
      </c>
      <c r="W279" s="36" t="str">
        <f t="shared" si="133"/>
        <v/>
      </c>
      <c r="X279" s="36" t="str">
        <f t="shared" si="133"/>
        <v/>
      </c>
      <c r="Y279" s="36" t="str">
        <f t="shared" si="133"/>
        <v/>
      </c>
      <c r="Z279" s="36" t="str">
        <f t="shared" si="133"/>
        <v/>
      </c>
      <c r="AA279" s="36" t="str">
        <f t="shared" si="133"/>
        <v/>
      </c>
      <c r="AB279" s="36" t="str">
        <f t="shared" si="133"/>
        <v/>
      </c>
      <c r="AC279" s="36" t="str">
        <f t="shared" si="133"/>
        <v/>
      </c>
      <c r="AD279" s="36" t="str">
        <f t="shared" si="133"/>
        <v/>
      </c>
      <c r="AE279" s="36" t="str">
        <f t="shared" si="133"/>
        <v/>
      </c>
      <c r="AF279" s="36" t="str">
        <f>IFERROR(IF(AF278="","",IF(OR(AF278&gt;(_xlfn.QUARTILE.EXC($P278:$AI278,3)+(_xlfn.QUARTILE.EXC($P278:$AI278,3)-_xlfn.QUARTILE.EXC($P278:$AI278,1))),AF278&lt;(_xlfn.QUARTILE.EXC($P278:$AI278,1)-(_xlfn.QUARTILE.EXC($P278:$AI278,3)-_xlfn.QUARTILE.EXC($P278:$AI278,1)))),"DESCARTADO",AF278)),"")</f>
        <v/>
      </c>
      <c r="AG279" s="36" t="str">
        <f>IFERROR(IF(AG278="","",IF(OR(AG278&gt;(_xlfn.QUARTILE.EXC($P278:$AI278,3)+(_xlfn.QUARTILE.EXC($P278:$AI278,3)-_xlfn.QUARTILE.EXC($P278:$AI278,1))),AG278&lt;(_xlfn.QUARTILE.EXC($P278:$AI278,1)-(_xlfn.QUARTILE.EXC($P278:$AI278,3)-_xlfn.QUARTILE.EXC($P278:$AI278,1)))),"DESCARTADO",AG278)),"")</f>
        <v/>
      </c>
      <c r="AH279" s="36" t="str">
        <f>IFERROR(IF(AH278="","",IF(OR(AH278&gt;(_xlfn.QUARTILE.EXC($P278:$AI278,3)+(_xlfn.QUARTILE.EXC($P278:$AI278,3)-_xlfn.QUARTILE.EXC($P278:$AI278,1))),AH278&lt;(_xlfn.QUARTILE.EXC($P278:$AI278,1)-(_xlfn.QUARTILE.EXC($P278:$AI278,3)-_xlfn.QUARTILE.EXC($P278:$AI278,1)))),"DESCARTADO",AH278)),"")</f>
        <v/>
      </c>
      <c r="AI279" s="36" t="str">
        <f>IFERROR(IF(AI278="","",IF(OR(AI278&gt;(_xlfn.QUARTILE.EXC($P278:$AI278,3)+(_xlfn.QUARTILE.EXC($P278:$AI278,3)-_xlfn.QUARTILE.EXC($P278:$AI278,1))),AI278&lt;(_xlfn.QUARTILE.EXC($P278:$AI278,1)-(_xlfn.QUARTILE.EXC($P278:$AI278,3)-_xlfn.QUARTILE.EXC($P278:$AI278,1)))),"DESCARTADO",AI278)),"")</f>
        <v/>
      </c>
    </row>
    <row r="280" spans="1:35" hidden="1" x14ac:dyDescent="0.25">
      <c r="B280" s="84" t="e">
        <f t="shared" ref="B280:D292" si="134">B279</f>
        <v>#VALUE!</v>
      </c>
      <c r="C280" s="84" t="e">
        <f t="shared" si="134"/>
        <v>#VALUE!</v>
      </c>
      <c r="D280" s="84">
        <f t="shared" si="134"/>
        <v>1</v>
      </c>
      <c r="E280" s="158"/>
      <c r="F280" s="97"/>
      <c r="G280" s="119"/>
      <c r="K280" s="90"/>
      <c r="N280" s="94"/>
      <c r="O280" s="34" t="s">
        <v>57</v>
      </c>
      <c r="P280" s="39" t="str">
        <f>IF(IFERROR(VLOOKUP(P276,'Tabela de Apoio'!$D:$E,2,FALSE),1)=1,"",P279)</f>
        <v/>
      </c>
      <c r="Q280" s="39" t="str">
        <f>IF(IFERROR(VLOOKUP(Q276,'Tabela de Apoio'!$D:$E,2,FALSE),1)=1,"",Q279)</f>
        <v/>
      </c>
      <c r="R280" s="39" t="str">
        <f>IF(IFERROR(VLOOKUP(R276,'Tabela de Apoio'!$D:$E,2,FALSE),1)=1,"",R279)</f>
        <v/>
      </c>
      <c r="S280" s="39" t="str">
        <f>IF(IFERROR(VLOOKUP(S276,'Tabela de Apoio'!$D:$E,2,FALSE),1)=1,"",S279)</f>
        <v/>
      </c>
      <c r="T280" s="39" t="str">
        <f>IF(IFERROR(VLOOKUP(T276,'Tabela de Apoio'!$D:$E,2,FALSE),1)=1,"",T279)</f>
        <v/>
      </c>
      <c r="U280" s="39" t="str">
        <f>IF(IFERROR(VLOOKUP(U276,'Tabela de Apoio'!$D:$E,2,FALSE),1)=1,"",U279)</f>
        <v/>
      </c>
      <c r="V280" s="39" t="str">
        <f>IF(IFERROR(VLOOKUP(V276,'Tabela de Apoio'!$D:$E,2,FALSE),1)=1,"",V279)</f>
        <v/>
      </c>
      <c r="W280" s="39" t="str">
        <f>IF(IFERROR(VLOOKUP(W276,'Tabela de Apoio'!$D:$E,2,FALSE),1)=1,"",W279)</f>
        <v/>
      </c>
      <c r="X280" s="39" t="str">
        <f>IF(IFERROR(VLOOKUP(X276,'Tabela de Apoio'!$D:$E,2,FALSE),1)=1,"",X279)</f>
        <v/>
      </c>
      <c r="Y280" s="39" t="str">
        <f>IF(IFERROR(VLOOKUP(Y276,'Tabela de Apoio'!$D:$E,2,FALSE),1)=1,"",Y279)</f>
        <v/>
      </c>
      <c r="Z280" s="39" t="str">
        <f>IF(IFERROR(VLOOKUP(Z276,'Tabela de Apoio'!$D:$E,2,FALSE),1)=1,"",Z279)</f>
        <v/>
      </c>
      <c r="AA280" s="39" t="str">
        <f>IF(IFERROR(VLOOKUP(AA276,'Tabela de Apoio'!$D:$E,2,FALSE),1)=1,"",AA279)</f>
        <v/>
      </c>
      <c r="AB280" s="39" t="str">
        <f>IF(IFERROR(VLOOKUP(AB276,'Tabela de Apoio'!$D:$E,2,FALSE),1)=1,"",AB279)</f>
        <v/>
      </c>
      <c r="AC280" s="39" t="str">
        <f>IF(IFERROR(VLOOKUP(AC276,'Tabela de Apoio'!$D:$E,2,FALSE),1)=1,"",AC279)</f>
        <v/>
      </c>
      <c r="AD280" s="39" t="str">
        <f>IF(IFERROR(VLOOKUP(AD276,'Tabela de Apoio'!$D:$E,2,FALSE),1)=1,"",AD279)</f>
        <v/>
      </c>
      <c r="AE280" s="39" t="str">
        <f>IF(IFERROR(VLOOKUP(AE276,'Tabela de Apoio'!$D:$E,2,FALSE),1)=1,"",AE279)</f>
        <v/>
      </c>
      <c r="AF280" s="39" t="str">
        <f>IF(IFERROR(VLOOKUP(AF276,'Tabela de Apoio'!$D:$E,2,FALSE),1)=1,"",AF279)</f>
        <v/>
      </c>
      <c r="AG280" s="39" t="str">
        <f>IF(IFERROR(VLOOKUP(AG276,'Tabela de Apoio'!$D:$E,2,FALSE),1)=1,"",AG279)</f>
        <v/>
      </c>
      <c r="AH280" s="39" t="str">
        <f>IF(IFERROR(VLOOKUP(AH276,'Tabela de Apoio'!$D:$E,2,FALSE),1)=1,"",AH279)</f>
        <v/>
      </c>
      <c r="AI280" s="39" t="str">
        <f>IF(IFERROR(VLOOKUP(AI276,'Tabela de Apoio'!$D:$E,2,FALSE),1)=1,"",AI279)</f>
        <v/>
      </c>
    </row>
    <row r="281" spans="1:35" hidden="1" x14ac:dyDescent="0.25">
      <c r="B281" s="84" t="e">
        <f t="shared" ref="B281:B292" si="135">B280</f>
        <v>#VALUE!</v>
      </c>
      <c r="C281" s="84" t="e">
        <f t="shared" si="134"/>
        <v>#VALUE!</v>
      </c>
      <c r="D281" s="84">
        <f t="shared" si="134"/>
        <v>1</v>
      </c>
      <c r="E281" s="158"/>
      <c r="F281" s="97"/>
      <c r="G281" s="120"/>
      <c r="H281" s="18"/>
      <c r="I281" s="18"/>
      <c r="J281" s="6" t="str">
        <f>IFERROR(IF(M284="",IF(_xlfn.STDEV.S($P279:$AI280)/AVERAGE($P279:$AI280)&lt;25%,J285,J286),J284),J282)</f>
        <v>A</v>
      </c>
      <c r="K281" s="89"/>
      <c r="L281" s="40" t="s">
        <v>75</v>
      </c>
      <c r="M281" s="41" t="str">
        <f>IFERROR(IF(AND(P276="Fornecedor",COUNTA(P274:AI274)=COUNTIF(P276:AI276,"Fornecedor")),M289,IF(M284="",IF(_xlfn.STDEV.S($P279:$AI280)/AVERAGE($P279:$AI280)&lt;25%,M285,M286),M284)),M282)</f>
        <v/>
      </c>
      <c r="N281" s="94"/>
      <c r="O281" s="34" t="s">
        <v>387</v>
      </c>
      <c r="P281" s="39" t="str">
        <f>IF(IFERROR(VLOOKUP(P276,'Tabela de Apoio'!$D:$E,2,FALSE),1)=1,"",P282)</f>
        <v/>
      </c>
      <c r="Q281" s="39" t="str">
        <f>IF(IFERROR(VLOOKUP(Q276,'Tabela de Apoio'!$D:$E,2,FALSE),1)=1,"",Q282)</f>
        <v/>
      </c>
      <c r="R281" s="39" t="str">
        <f>IF(IFERROR(VLOOKUP(R276,'Tabela de Apoio'!$D:$E,2,FALSE),1)=1,"",R282)</f>
        <v/>
      </c>
      <c r="S281" s="39" t="str">
        <f>IF(IFERROR(VLOOKUP(S276,'Tabela de Apoio'!$D:$E,2,FALSE),1)=1,"",S282)</f>
        <v/>
      </c>
      <c r="T281" s="39" t="str">
        <f>IF(IFERROR(VLOOKUP(T276,'Tabela de Apoio'!$D:$E,2,FALSE),1)=1,"",T282)</f>
        <v/>
      </c>
      <c r="U281" s="39" t="str">
        <f>IF(IFERROR(VLOOKUP(U276,'Tabela de Apoio'!$D:$E,2,FALSE),1)=1,"",U282)</f>
        <v/>
      </c>
      <c r="V281" s="39" t="str">
        <f>IF(IFERROR(VLOOKUP(V276,'Tabela de Apoio'!$D:$E,2,FALSE),1)=1,"",V282)</f>
        <v/>
      </c>
      <c r="W281" s="39" t="str">
        <f>IF(IFERROR(VLOOKUP(W276,'Tabela de Apoio'!$D:$E,2,FALSE),1)=1,"",W282)</f>
        <v/>
      </c>
      <c r="X281" s="39" t="str">
        <f>IF(IFERROR(VLOOKUP(X276,'Tabela de Apoio'!$D:$E,2,FALSE),1)=1,"",X282)</f>
        <v/>
      </c>
      <c r="Y281" s="39" t="str">
        <f>IF(IFERROR(VLOOKUP(Y276,'Tabela de Apoio'!$D:$E,2,FALSE),1)=1,"",Y282)</f>
        <v/>
      </c>
      <c r="Z281" s="39" t="str">
        <f>IF(IFERROR(VLOOKUP(Z276,'Tabela de Apoio'!$D:$E,2,FALSE),1)=1,"",Z282)</f>
        <v/>
      </c>
      <c r="AA281" s="39" t="str">
        <f>IF(IFERROR(VLOOKUP(AA276,'Tabela de Apoio'!$D:$E,2,FALSE),1)=1,"",AA282)</f>
        <v/>
      </c>
      <c r="AB281" s="39" t="str">
        <f>IF(IFERROR(VLOOKUP(AB276,'Tabela de Apoio'!$D:$E,2,FALSE),1)=1,"",AB282)</f>
        <v/>
      </c>
      <c r="AC281" s="39" t="str">
        <f>IF(IFERROR(VLOOKUP(AC276,'Tabela de Apoio'!$D:$E,2,FALSE),1)=1,"",AC282)</f>
        <v/>
      </c>
      <c r="AD281" s="39" t="str">
        <f>IF(IFERROR(VLOOKUP(AD276,'Tabela de Apoio'!$D:$E,2,FALSE),1)=1,"",AD282)</f>
        <v/>
      </c>
      <c r="AE281" s="39" t="str">
        <f>IF(IFERROR(VLOOKUP(AE276,'Tabela de Apoio'!$D:$E,2,FALSE),1)=1,"",AE282)</f>
        <v/>
      </c>
      <c r="AF281" s="39" t="str">
        <f>IF(IFERROR(VLOOKUP(AF276,'Tabela de Apoio'!$D:$E,2,FALSE),1)=1,"",AF282)</f>
        <v/>
      </c>
      <c r="AG281" s="39" t="str">
        <f>IF(IFERROR(VLOOKUP(AG276,'Tabela de Apoio'!$D:$E,2,FALSE),1)=1,"",AG282)</f>
        <v/>
      </c>
      <c r="AH281" s="39" t="str">
        <f>IF(IFERROR(VLOOKUP(AH276,'Tabela de Apoio'!$D:$E,2,FALSE),1)=1,"",AH282)</f>
        <v/>
      </c>
      <c r="AI281" s="39" t="str">
        <f>IF(IFERROR(VLOOKUP(AI276,'Tabela de Apoio'!$D:$E,2,FALSE),1)=1,"",AI282)</f>
        <v/>
      </c>
    </row>
    <row r="282" spans="1:35" hidden="1" x14ac:dyDescent="0.25">
      <c r="B282" s="84" t="e">
        <f t="shared" si="135"/>
        <v>#VALUE!</v>
      </c>
      <c r="C282" s="84" t="e">
        <f t="shared" si="134"/>
        <v>#VALUE!</v>
      </c>
      <c r="D282" s="84">
        <f t="shared" si="134"/>
        <v>1</v>
      </c>
      <c r="E282" s="158"/>
      <c r="F282" s="97"/>
      <c r="G282" s="120"/>
      <c r="H282" s="18"/>
      <c r="I282" s="18"/>
      <c r="J282" s="56" t="s">
        <v>366</v>
      </c>
      <c r="K282" s="89"/>
      <c r="L282" s="40" t="s">
        <v>21</v>
      </c>
      <c r="M282" s="41" t="str">
        <f>IFERROR(AVERAGE($P278:$AI278),"")</f>
        <v/>
      </c>
      <c r="N282" s="94"/>
      <c r="O282" s="34" t="s">
        <v>388</v>
      </c>
      <c r="P282" s="39" t="str">
        <f t="shared" ref="P282:AI282" si="136">IF(P279="","",IF((_xlfn.STDEV.S($P279:$AI280)/AVERAGE($P279:$AI280))&lt;25%,P279,IF(OR(P279&gt;(AVERAGE($P279:$AI280)+_xlfn.STDEV.S($P279:$AI280)),P279&lt;(AVERAGE($P279:$AI280)-_xlfn.STDEV.S($P279:$AI280))),"DESCARTADO",P279)))</f>
        <v/>
      </c>
      <c r="Q282" s="39" t="str">
        <f t="shared" si="136"/>
        <v/>
      </c>
      <c r="R282" s="39" t="str">
        <f t="shared" si="136"/>
        <v/>
      </c>
      <c r="S282" s="39" t="str">
        <f t="shared" si="136"/>
        <v/>
      </c>
      <c r="T282" s="39" t="str">
        <f t="shared" si="136"/>
        <v/>
      </c>
      <c r="U282" s="39" t="str">
        <f t="shared" si="136"/>
        <v/>
      </c>
      <c r="V282" s="39" t="str">
        <f t="shared" si="136"/>
        <v/>
      </c>
      <c r="W282" s="39" t="str">
        <f t="shared" si="136"/>
        <v/>
      </c>
      <c r="X282" s="39" t="str">
        <f t="shared" si="136"/>
        <v/>
      </c>
      <c r="Y282" s="39" t="str">
        <f t="shared" si="136"/>
        <v/>
      </c>
      <c r="Z282" s="39" t="str">
        <f t="shared" si="136"/>
        <v/>
      </c>
      <c r="AA282" s="39" t="str">
        <f t="shared" si="136"/>
        <v/>
      </c>
      <c r="AB282" s="39" t="str">
        <f t="shared" si="136"/>
        <v/>
      </c>
      <c r="AC282" s="39" t="str">
        <f t="shared" si="136"/>
        <v/>
      </c>
      <c r="AD282" s="39" t="str">
        <f t="shared" si="136"/>
        <v/>
      </c>
      <c r="AE282" s="39" t="str">
        <f t="shared" si="136"/>
        <v/>
      </c>
      <c r="AF282" s="39" t="str">
        <f t="shared" si="136"/>
        <v/>
      </c>
      <c r="AG282" s="39" t="str">
        <f t="shared" si="136"/>
        <v/>
      </c>
      <c r="AH282" s="39" t="str">
        <f t="shared" si="136"/>
        <v/>
      </c>
      <c r="AI282" s="39" t="str">
        <f t="shared" si="136"/>
        <v/>
      </c>
    </row>
    <row r="283" spans="1:35" hidden="1" x14ac:dyDescent="0.25">
      <c r="B283" s="84" t="e">
        <f t="shared" si="135"/>
        <v>#VALUE!</v>
      </c>
      <c r="C283" s="84" t="e">
        <f t="shared" si="134"/>
        <v>#VALUE!</v>
      </c>
      <c r="D283" s="84">
        <f t="shared" si="134"/>
        <v>1</v>
      </c>
      <c r="E283" s="158"/>
      <c r="F283" s="97"/>
      <c r="G283" s="119"/>
      <c r="J283" s="56" t="s">
        <v>366</v>
      </c>
      <c r="L283" s="40" t="s">
        <v>335</v>
      </c>
      <c r="M283" s="41" t="str">
        <f>IFERROR(MEDIAN($P278:$AI278),"")</f>
        <v/>
      </c>
      <c r="N283" s="94"/>
      <c r="O283" s="34" t="s">
        <v>389</v>
      </c>
      <c r="P283" s="39" t="str">
        <f>IF(IFERROR(VLOOKUP(P276,'Tabela de Apoio'!$D:$E,2,FALSE),1)=1,"",P284)</f>
        <v/>
      </c>
      <c r="Q283" s="39" t="str">
        <f>IF(IFERROR(VLOOKUP(Q276,'Tabela de Apoio'!$D:$E,2,FALSE),1)=1,"",Q284)</f>
        <v/>
      </c>
      <c r="R283" s="39" t="str">
        <f>IF(IFERROR(VLOOKUP(R276,'Tabela de Apoio'!$D:$E,2,FALSE),1)=1,"",R284)</f>
        <v/>
      </c>
      <c r="S283" s="39" t="str">
        <f>IF(IFERROR(VLOOKUP(S276,'Tabela de Apoio'!$D:$E,2,FALSE),1)=1,"",S284)</f>
        <v/>
      </c>
      <c r="T283" s="39" t="str">
        <f>IF(IFERROR(VLOOKUP(T276,'Tabela de Apoio'!$D:$E,2,FALSE),1)=1,"",T284)</f>
        <v/>
      </c>
      <c r="U283" s="39" t="str">
        <f>IF(IFERROR(VLOOKUP(U276,'Tabela de Apoio'!$D:$E,2,FALSE),1)=1,"",U284)</f>
        <v/>
      </c>
      <c r="V283" s="39" t="str">
        <f>IF(IFERROR(VLOOKUP(V276,'Tabela de Apoio'!$D:$E,2,FALSE),1)=1,"",V284)</f>
        <v/>
      </c>
      <c r="W283" s="39" t="str">
        <f>IF(IFERROR(VLOOKUP(W276,'Tabela de Apoio'!$D:$E,2,FALSE),1)=1,"",W284)</f>
        <v/>
      </c>
      <c r="X283" s="39" t="str">
        <f>IF(IFERROR(VLOOKUP(X276,'Tabela de Apoio'!$D:$E,2,FALSE),1)=1,"",X284)</f>
        <v/>
      </c>
      <c r="Y283" s="39" t="str">
        <f>IF(IFERROR(VLOOKUP(Y276,'Tabela de Apoio'!$D:$E,2,FALSE),1)=1,"",Y284)</f>
        <v/>
      </c>
      <c r="Z283" s="39" t="str">
        <f>IF(IFERROR(VLOOKUP(Z276,'Tabela de Apoio'!$D:$E,2,FALSE),1)=1,"",Z284)</f>
        <v/>
      </c>
      <c r="AA283" s="39" t="str">
        <f>IF(IFERROR(VLOOKUP(AA276,'Tabela de Apoio'!$D:$E,2,FALSE),1)=1,"",AA284)</f>
        <v/>
      </c>
      <c r="AB283" s="39" t="str">
        <f>IF(IFERROR(VLOOKUP(AB276,'Tabela de Apoio'!$D:$E,2,FALSE),1)=1,"",AB284)</f>
        <v/>
      </c>
      <c r="AC283" s="39" t="str">
        <f>IF(IFERROR(VLOOKUP(AC276,'Tabela de Apoio'!$D:$E,2,FALSE),1)=1,"",AC284)</f>
        <v/>
      </c>
      <c r="AD283" s="39" t="str">
        <f>IF(IFERROR(VLOOKUP(AD276,'Tabela de Apoio'!$D:$E,2,FALSE),1)=1,"",AD284)</f>
        <v/>
      </c>
      <c r="AE283" s="39" t="str">
        <f>IF(IFERROR(VLOOKUP(AE276,'Tabela de Apoio'!$D:$E,2,FALSE),1)=1,"",AE284)</f>
        <v/>
      </c>
      <c r="AF283" s="39" t="str">
        <f>IF(IFERROR(VLOOKUP(AF276,'Tabela de Apoio'!$D:$E,2,FALSE),1)=1,"",AF284)</f>
        <v/>
      </c>
      <c r="AG283" s="39" t="str">
        <f>IF(IFERROR(VLOOKUP(AG276,'Tabela de Apoio'!$D:$E,2,FALSE),1)=1,"",AG284)</f>
        <v/>
      </c>
      <c r="AH283" s="39" t="str">
        <f>IF(IFERROR(VLOOKUP(AH276,'Tabela de Apoio'!$D:$E,2,FALSE),1)=1,"",AH284)</f>
        <v/>
      </c>
      <c r="AI283" s="39" t="str">
        <f>IF(IFERROR(VLOOKUP(AI276,'Tabela de Apoio'!$D:$E,2,FALSE),1)=1,"",AI284)</f>
        <v/>
      </c>
    </row>
    <row r="284" spans="1:35" hidden="1" x14ac:dyDescent="0.25">
      <c r="B284" s="84" t="e">
        <f t="shared" si="135"/>
        <v>#VALUE!</v>
      </c>
      <c r="C284" s="84" t="e">
        <f t="shared" si="134"/>
        <v>#VALUE!</v>
      </c>
      <c r="D284" s="84">
        <f t="shared" si="134"/>
        <v>1</v>
      </c>
      <c r="E284" s="158"/>
      <c r="F284" s="97"/>
      <c r="G284" s="119"/>
      <c r="H284" s="18"/>
      <c r="I284" s="18"/>
      <c r="J284" s="56" t="s">
        <v>368</v>
      </c>
      <c r="K284" s="89"/>
      <c r="L284" s="40" t="s">
        <v>69</v>
      </c>
      <c r="M284" s="41" t="e">
        <f>IF(AND(COUNT($P292:$AI292)&gt;2,(_xlfn.STDEV.S($P291:$AI292)/AVERAGE($P291:$AI292))&lt;=25%),AVERAGE($P291:$AI292),"")</f>
        <v>#DIV/0!</v>
      </c>
      <c r="N284" s="94"/>
      <c r="O284" s="34" t="s">
        <v>390</v>
      </c>
      <c r="P284" s="39" t="str">
        <f t="shared" ref="P284:AI284" si="137">IF(P282="","",IF((_xlfn.STDEV.S($P281:$AI282)/AVERAGE($P281:$AI282))&lt;25%,P282,IF(OR(P282&gt;(AVERAGE($P281:$AI282)+_xlfn.STDEV.S($P281:$AI282)),P282&lt;(AVERAGE($P281:$AI282)-_xlfn.STDEV.S($P281:$AI282))),"DESCARTADO",P282)))</f>
        <v/>
      </c>
      <c r="Q284" s="39" t="str">
        <f t="shared" si="137"/>
        <v/>
      </c>
      <c r="R284" s="39" t="str">
        <f t="shared" si="137"/>
        <v/>
      </c>
      <c r="S284" s="39" t="str">
        <f t="shared" si="137"/>
        <v/>
      </c>
      <c r="T284" s="39" t="str">
        <f t="shared" si="137"/>
        <v/>
      </c>
      <c r="U284" s="39" t="str">
        <f t="shared" si="137"/>
        <v/>
      </c>
      <c r="V284" s="39" t="str">
        <f t="shared" si="137"/>
        <v/>
      </c>
      <c r="W284" s="39" t="str">
        <f t="shared" si="137"/>
        <v/>
      </c>
      <c r="X284" s="39" t="str">
        <f t="shared" si="137"/>
        <v/>
      </c>
      <c r="Y284" s="39" t="str">
        <f t="shared" si="137"/>
        <v/>
      </c>
      <c r="Z284" s="39" t="str">
        <f t="shared" si="137"/>
        <v/>
      </c>
      <c r="AA284" s="39" t="str">
        <f t="shared" si="137"/>
        <v/>
      </c>
      <c r="AB284" s="39" t="str">
        <f t="shared" si="137"/>
        <v/>
      </c>
      <c r="AC284" s="39" t="str">
        <f t="shared" si="137"/>
        <v/>
      </c>
      <c r="AD284" s="39" t="str">
        <f t="shared" si="137"/>
        <v/>
      </c>
      <c r="AE284" s="39" t="str">
        <f t="shared" si="137"/>
        <v/>
      </c>
      <c r="AF284" s="39" t="str">
        <f t="shared" si="137"/>
        <v/>
      </c>
      <c r="AG284" s="39" t="str">
        <f t="shared" si="137"/>
        <v/>
      </c>
      <c r="AH284" s="39" t="str">
        <f t="shared" si="137"/>
        <v/>
      </c>
      <c r="AI284" s="39" t="str">
        <f t="shared" si="137"/>
        <v/>
      </c>
    </row>
    <row r="285" spans="1:35" hidden="1" x14ac:dyDescent="0.25">
      <c r="B285" s="84" t="e">
        <f t="shared" si="135"/>
        <v>#VALUE!</v>
      </c>
      <c r="C285" s="84" t="e">
        <f t="shared" si="134"/>
        <v>#VALUE!</v>
      </c>
      <c r="D285" s="84">
        <f t="shared" si="134"/>
        <v>1</v>
      </c>
      <c r="E285" s="158"/>
      <c r="F285" s="97"/>
      <c r="G285" s="121"/>
      <c r="H285"/>
      <c r="I285" s="18"/>
      <c r="J285" s="56" t="s">
        <v>367</v>
      </c>
      <c r="K285" s="89"/>
      <c r="L285" s="40" t="s">
        <v>74</v>
      </c>
      <c r="M285" s="41" t="e">
        <f>AVERAGE($P279:$AI280)</f>
        <v>#DIV/0!</v>
      </c>
      <c r="N285" s="94"/>
      <c r="O285" s="34" t="s">
        <v>391</v>
      </c>
      <c r="P285" s="39" t="str">
        <f>IF(IFERROR(VLOOKUP(P276,'Tabela de Apoio'!$D:$E,2,FALSE),1)=1,"",P286)</f>
        <v/>
      </c>
      <c r="Q285" s="39" t="str">
        <f>IF(IFERROR(VLOOKUP(Q276,'Tabela de Apoio'!$D:$E,2,FALSE),1)=1,"",Q286)</f>
        <v/>
      </c>
      <c r="R285" s="39" t="str">
        <f>IF(IFERROR(VLOOKUP(R276,'Tabela de Apoio'!$D:$E,2,FALSE),1)=1,"",R286)</f>
        <v/>
      </c>
      <c r="S285" s="39" t="str">
        <f>IF(IFERROR(VLOOKUP(S276,'Tabela de Apoio'!$D:$E,2,FALSE),1)=1,"",S286)</f>
        <v/>
      </c>
      <c r="T285" s="39" t="str">
        <f>IF(IFERROR(VLOOKUP(T276,'Tabela de Apoio'!$D:$E,2,FALSE),1)=1,"",T286)</f>
        <v/>
      </c>
      <c r="U285" s="39" t="str">
        <f>IF(IFERROR(VLOOKUP(U276,'Tabela de Apoio'!$D:$E,2,FALSE),1)=1,"",U286)</f>
        <v/>
      </c>
      <c r="V285" s="39" t="str">
        <f>IF(IFERROR(VLOOKUP(V276,'Tabela de Apoio'!$D:$E,2,FALSE),1)=1,"",V286)</f>
        <v/>
      </c>
      <c r="W285" s="39" t="str">
        <f>IF(IFERROR(VLOOKUP(W276,'Tabela de Apoio'!$D:$E,2,FALSE),1)=1,"",W286)</f>
        <v/>
      </c>
      <c r="X285" s="39" t="str">
        <f>IF(IFERROR(VLOOKUP(X276,'Tabela de Apoio'!$D:$E,2,FALSE),1)=1,"",X286)</f>
        <v/>
      </c>
      <c r="Y285" s="39" t="str">
        <f>IF(IFERROR(VLOOKUP(Y276,'Tabela de Apoio'!$D:$E,2,FALSE),1)=1,"",Y286)</f>
        <v/>
      </c>
      <c r="Z285" s="39" t="str">
        <f>IF(IFERROR(VLOOKUP(Z276,'Tabela de Apoio'!$D:$E,2,FALSE),1)=1,"",Z286)</f>
        <v/>
      </c>
      <c r="AA285" s="39" t="str">
        <f>IF(IFERROR(VLOOKUP(AA276,'Tabela de Apoio'!$D:$E,2,FALSE),1)=1,"",AA286)</f>
        <v/>
      </c>
      <c r="AB285" s="39" t="str">
        <f>IF(IFERROR(VLOOKUP(AB276,'Tabela de Apoio'!$D:$E,2,FALSE),1)=1,"",AB286)</f>
        <v/>
      </c>
      <c r="AC285" s="39" t="str">
        <f>IF(IFERROR(VLOOKUP(AC276,'Tabela de Apoio'!$D:$E,2,FALSE),1)=1,"",AC286)</f>
        <v/>
      </c>
      <c r="AD285" s="39" t="str">
        <f>IF(IFERROR(VLOOKUP(AD276,'Tabela de Apoio'!$D:$E,2,FALSE),1)=1,"",AD286)</f>
        <v/>
      </c>
      <c r="AE285" s="39" t="str">
        <f>IF(IFERROR(VLOOKUP(AE276,'Tabela de Apoio'!$D:$E,2,FALSE),1)=1,"",AE286)</f>
        <v/>
      </c>
      <c r="AF285" s="39" t="str">
        <f>IF(IFERROR(VLOOKUP(AF276,'Tabela de Apoio'!$D:$E,2,FALSE),1)=1,"",AF286)</f>
        <v/>
      </c>
      <c r="AG285" s="39" t="str">
        <f>IF(IFERROR(VLOOKUP(AG276,'Tabela de Apoio'!$D:$E,2,FALSE),1)=1,"",AG286)</f>
        <v/>
      </c>
      <c r="AH285" s="39" t="str">
        <f>IF(IFERROR(VLOOKUP(AH276,'Tabela de Apoio'!$D:$E,2,FALSE),1)=1,"",AH286)</f>
        <v/>
      </c>
      <c r="AI285" s="39" t="str">
        <f>IF(IFERROR(VLOOKUP(AI276,'Tabela de Apoio'!$D:$E,2,FALSE),1)=1,"",AI286)</f>
        <v/>
      </c>
    </row>
    <row r="286" spans="1:35" hidden="1" x14ac:dyDescent="0.25">
      <c r="B286" s="84" t="e">
        <f t="shared" si="135"/>
        <v>#VALUE!</v>
      </c>
      <c r="C286" s="84" t="e">
        <f t="shared" si="134"/>
        <v>#VALUE!</v>
      </c>
      <c r="D286" s="84">
        <f t="shared" si="134"/>
        <v>1</v>
      </c>
      <c r="E286" s="158"/>
      <c r="F286" s="97"/>
      <c r="G286" s="120"/>
      <c r="H286" s="18"/>
      <c r="I286" s="18"/>
      <c r="J286" s="56" t="s">
        <v>367</v>
      </c>
      <c r="K286" s="89"/>
      <c r="L286" s="40" t="s">
        <v>72</v>
      </c>
      <c r="M286" s="41" t="e">
        <f>MEDIAN($P279:$AI279)</f>
        <v>#NUM!</v>
      </c>
      <c r="N286" s="94"/>
      <c r="O286" s="34" t="s">
        <v>392</v>
      </c>
      <c r="P286" s="39" t="str">
        <f t="shared" ref="P286:AI286" si="138">IF(P284="","",IF((_xlfn.STDEV.S($P283:$AI284)/AVERAGE($P283:$AI284))&lt;25%,P284,IF(OR(P284&gt;(AVERAGE($P283:$AI284)+_xlfn.STDEV.S($P283:$AI284)),P284&lt;(AVERAGE($P283:$AI284)-_xlfn.STDEV.S($P283:$AI284))),"DESCARTADO",P284)))</f>
        <v/>
      </c>
      <c r="Q286" s="39" t="str">
        <f t="shared" si="138"/>
        <v/>
      </c>
      <c r="R286" s="39" t="str">
        <f t="shared" si="138"/>
        <v/>
      </c>
      <c r="S286" s="39" t="str">
        <f t="shared" si="138"/>
        <v/>
      </c>
      <c r="T286" s="39" t="str">
        <f t="shared" si="138"/>
        <v/>
      </c>
      <c r="U286" s="39" t="str">
        <f t="shared" si="138"/>
        <v/>
      </c>
      <c r="V286" s="39" t="str">
        <f t="shared" si="138"/>
        <v/>
      </c>
      <c r="W286" s="39" t="str">
        <f t="shared" si="138"/>
        <v/>
      </c>
      <c r="X286" s="39" t="str">
        <f t="shared" si="138"/>
        <v/>
      </c>
      <c r="Y286" s="39" t="str">
        <f t="shared" si="138"/>
        <v/>
      </c>
      <c r="Z286" s="39" t="str">
        <f t="shared" si="138"/>
        <v/>
      </c>
      <c r="AA286" s="39" t="str">
        <f t="shared" si="138"/>
        <v/>
      </c>
      <c r="AB286" s="39" t="str">
        <f t="shared" si="138"/>
        <v/>
      </c>
      <c r="AC286" s="39" t="str">
        <f t="shared" si="138"/>
        <v/>
      </c>
      <c r="AD286" s="39" t="str">
        <f t="shared" si="138"/>
        <v/>
      </c>
      <c r="AE286" s="39" t="str">
        <f t="shared" si="138"/>
        <v/>
      </c>
      <c r="AF286" s="39" t="str">
        <f t="shared" si="138"/>
        <v/>
      </c>
      <c r="AG286" s="39" t="str">
        <f t="shared" si="138"/>
        <v/>
      </c>
      <c r="AH286" s="39" t="str">
        <f t="shared" si="138"/>
        <v/>
      </c>
      <c r="AI286" s="39" t="str">
        <f t="shared" si="138"/>
        <v/>
      </c>
    </row>
    <row r="287" spans="1:35" hidden="1" x14ac:dyDescent="0.25">
      <c r="B287" s="84" t="e">
        <f t="shared" si="135"/>
        <v>#VALUE!</v>
      </c>
      <c r="C287" s="84" t="e">
        <f t="shared" si="134"/>
        <v>#VALUE!</v>
      </c>
      <c r="D287" s="84">
        <f t="shared" si="134"/>
        <v>1</v>
      </c>
      <c r="E287" s="158"/>
      <c r="F287" s="97"/>
      <c r="G287" s="120"/>
      <c r="H287" s="18"/>
      <c r="I287" s="18"/>
      <c r="J287" s="56" t="s">
        <v>367</v>
      </c>
      <c r="K287" s="89"/>
      <c r="L287" s="40" t="s">
        <v>73</v>
      </c>
      <c r="M287" s="41" t="e">
        <f>_xlfn.QUARTILE.EXC($P279:$AI279,1)</f>
        <v>#NUM!</v>
      </c>
      <c r="N287" s="94"/>
      <c r="O287" s="34" t="s">
        <v>393</v>
      </c>
      <c r="P287" s="39" t="str">
        <f>IF(IFERROR(VLOOKUP(P276,'Tabela de Apoio'!$D:$E,2,FALSE),1)=1,"",P288)</f>
        <v/>
      </c>
      <c r="Q287" s="39" t="str">
        <f>IF(IFERROR(VLOOKUP(Q276,'Tabela de Apoio'!$D:$E,2,FALSE),1)=1,"",Q288)</f>
        <v/>
      </c>
      <c r="R287" s="39" t="str">
        <f>IF(IFERROR(VLOOKUP(R276,'Tabela de Apoio'!$D:$E,2,FALSE),1)=1,"",R288)</f>
        <v/>
      </c>
      <c r="S287" s="39" t="str">
        <f>IF(IFERROR(VLOOKUP(S276,'Tabela de Apoio'!$D:$E,2,FALSE),1)=1,"",S288)</f>
        <v/>
      </c>
      <c r="T287" s="39" t="str">
        <f>IF(IFERROR(VLOOKUP(T276,'Tabela de Apoio'!$D:$E,2,FALSE),1)=1,"",T288)</f>
        <v/>
      </c>
      <c r="U287" s="39" t="str">
        <f>IF(IFERROR(VLOOKUP(U276,'Tabela de Apoio'!$D:$E,2,FALSE),1)=1,"",U288)</f>
        <v/>
      </c>
      <c r="V287" s="39" t="str">
        <f>IF(IFERROR(VLOOKUP(V276,'Tabela de Apoio'!$D:$E,2,FALSE),1)=1,"",V288)</f>
        <v/>
      </c>
      <c r="W287" s="39" t="str">
        <f>IF(IFERROR(VLOOKUP(W276,'Tabela de Apoio'!$D:$E,2,FALSE),1)=1,"",W288)</f>
        <v/>
      </c>
      <c r="X287" s="39" t="str">
        <f>IF(IFERROR(VLOOKUP(X276,'Tabela de Apoio'!$D:$E,2,FALSE),1)=1,"",X288)</f>
        <v/>
      </c>
      <c r="Y287" s="39" t="str">
        <f>IF(IFERROR(VLOOKUP(Y276,'Tabela de Apoio'!$D:$E,2,FALSE),1)=1,"",Y288)</f>
        <v/>
      </c>
      <c r="Z287" s="39" t="str">
        <f>IF(IFERROR(VLOOKUP(Z276,'Tabela de Apoio'!$D:$E,2,FALSE),1)=1,"",Z288)</f>
        <v/>
      </c>
      <c r="AA287" s="39" t="str">
        <f>IF(IFERROR(VLOOKUP(AA276,'Tabela de Apoio'!$D:$E,2,FALSE),1)=1,"",AA288)</f>
        <v/>
      </c>
      <c r="AB287" s="39" t="str">
        <f>IF(IFERROR(VLOOKUP(AB276,'Tabela de Apoio'!$D:$E,2,FALSE),1)=1,"",AB288)</f>
        <v/>
      </c>
      <c r="AC287" s="39" t="str">
        <f>IF(IFERROR(VLOOKUP(AC276,'Tabela de Apoio'!$D:$E,2,FALSE),1)=1,"",AC288)</f>
        <v/>
      </c>
      <c r="AD287" s="39" t="str">
        <f>IF(IFERROR(VLOOKUP(AD276,'Tabela de Apoio'!$D:$E,2,FALSE),1)=1,"",AD288)</f>
        <v/>
      </c>
      <c r="AE287" s="39" t="str">
        <f>IF(IFERROR(VLOOKUP(AE276,'Tabela de Apoio'!$D:$E,2,FALSE),1)=1,"",AE288)</f>
        <v/>
      </c>
      <c r="AF287" s="39" t="str">
        <f>IF(IFERROR(VLOOKUP(AF276,'Tabela de Apoio'!$D:$E,2,FALSE),1)=1,"",AF288)</f>
        <v/>
      </c>
      <c r="AG287" s="39" t="str">
        <f>IF(IFERROR(VLOOKUP(AG276,'Tabela de Apoio'!$D:$E,2,FALSE),1)=1,"",AG288)</f>
        <v/>
      </c>
      <c r="AH287" s="39" t="str">
        <f>IF(IFERROR(VLOOKUP(AH276,'Tabela de Apoio'!$D:$E,2,FALSE),1)=1,"",AH288)</f>
        <v/>
      </c>
      <c r="AI287" s="39" t="str">
        <f>IF(IFERROR(VLOOKUP(AI276,'Tabela de Apoio'!$D:$E,2,FALSE),1)=1,"",AI288)</f>
        <v/>
      </c>
    </row>
    <row r="288" spans="1:35" hidden="1" x14ac:dyDescent="0.25">
      <c r="B288" s="84" t="e">
        <f t="shared" si="135"/>
        <v>#VALUE!</v>
      </c>
      <c r="C288" s="84" t="e">
        <f t="shared" si="134"/>
        <v>#VALUE!</v>
      </c>
      <c r="D288" s="84">
        <f t="shared" si="134"/>
        <v>1</v>
      </c>
      <c r="E288" s="158"/>
      <c r="F288" s="97"/>
      <c r="G288" s="120"/>
      <c r="H288" s="18"/>
      <c r="I288" s="18"/>
      <c r="J288" s="56" t="s">
        <v>367</v>
      </c>
      <c r="K288" s="89"/>
      <c r="L288" s="40" t="s">
        <v>70</v>
      </c>
      <c r="M288" s="41" t="e">
        <f>_xlfn.QUARTILE.EXC($P279:$AI279,2)</f>
        <v>#NUM!</v>
      </c>
      <c r="N288" s="94"/>
      <c r="O288" s="34" t="s">
        <v>394</v>
      </c>
      <c r="P288" s="39" t="str">
        <f t="shared" ref="P288:AI288" si="139">IF(P286="","",IF((_xlfn.STDEV.S($P285:$AI286)/AVERAGE($P285:$AI286))&lt;25%,P286,IF(OR(P286&gt;(AVERAGE($P285:$AI286)+_xlfn.STDEV.S($P285:$AI286)),P286&lt;(AVERAGE($P285:$AI286)-_xlfn.STDEV.S($P285:$AI286))),"DESCARTADO",P286)))</f>
        <v/>
      </c>
      <c r="Q288" s="39" t="str">
        <f t="shared" si="139"/>
        <v/>
      </c>
      <c r="R288" s="39" t="str">
        <f t="shared" si="139"/>
        <v/>
      </c>
      <c r="S288" s="39" t="str">
        <f t="shared" si="139"/>
        <v/>
      </c>
      <c r="T288" s="39" t="str">
        <f t="shared" si="139"/>
        <v/>
      </c>
      <c r="U288" s="39" t="str">
        <f t="shared" si="139"/>
        <v/>
      </c>
      <c r="V288" s="39" t="str">
        <f t="shared" si="139"/>
        <v/>
      </c>
      <c r="W288" s="39" t="str">
        <f t="shared" si="139"/>
        <v/>
      </c>
      <c r="X288" s="39" t="str">
        <f t="shared" si="139"/>
        <v/>
      </c>
      <c r="Y288" s="39" t="str">
        <f t="shared" si="139"/>
        <v/>
      </c>
      <c r="Z288" s="39" t="str">
        <f t="shared" si="139"/>
        <v/>
      </c>
      <c r="AA288" s="39" t="str">
        <f t="shared" si="139"/>
        <v/>
      </c>
      <c r="AB288" s="39" t="str">
        <f t="shared" si="139"/>
        <v/>
      </c>
      <c r="AC288" s="39" t="str">
        <f t="shared" si="139"/>
        <v/>
      </c>
      <c r="AD288" s="39" t="str">
        <f t="shared" si="139"/>
        <v/>
      </c>
      <c r="AE288" s="39" t="str">
        <f t="shared" si="139"/>
        <v/>
      </c>
      <c r="AF288" s="39" t="str">
        <f t="shared" si="139"/>
        <v/>
      </c>
      <c r="AG288" s="39" t="str">
        <f t="shared" si="139"/>
        <v/>
      </c>
      <c r="AH288" s="39" t="str">
        <f t="shared" si="139"/>
        <v/>
      </c>
      <c r="AI288" s="39" t="str">
        <f t="shared" si="139"/>
        <v/>
      </c>
    </row>
    <row r="289" spans="1:35" hidden="1" x14ac:dyDescent="0.25">
      <c r="B289" s="84" t="e">
        <f t="shared" si="135"/>
        <v>#VALUE!</v>
      </c>
      <c r="C289" s="84" t="e">
        <f t="shared" si="134"/>
        <v>#VALUE!</v>
      </c>
      <c r="D289" s="84">
        <f t="shared" si="134"/>
        <v>1</v>
      </c>
      <c r="E289" s="158"/>
      <c r="F289" s="97"/>
      <c r="G289" s="120"/>
      <c r="H289" s="18"/>
      <c r="I289" s="18"/>
      <c r="J289" s="56" t="s">
        <v>366</v>
      </c>
      <c r="K289" s="89"/>
      <c r="L289" s="40" t="s">
        <v>76</v>
      </c>
      <c r="M289" s="41">
        <f>MIN($P278:$AI278)</f>
        <v>0</v>
      </c>
      <c r="N289" s="94"/>
      <c r="O289" s="34" t="s">
        <v>395</v>
      </c>
      <c r="P289" s="39" t="str">
        <f>IF(IFERROR(VLOOKUP(P276,'Tabela de Apoio'!$D:$E,2,FALSE),1)=1,"",P290)</f>
        <v/>
      </c>
      <c r="Q289" s="39" t="str">
        <f>IF(IFERROR(VLOOKUP(Q276,'Tabela de Apoio'!$D:$E,2,FALSE),1)=1,"",Q290)</f>
        <v/>
      </c>
      <c r="R289" s="39" t="str">
        <f>IF(IFERROR(VLOOKUP(R276,'Tabela de Apoio'!$D:$E,2,FALSE),1)=1,"",R290)</f>
        <v/>
      </c>
      <c r="S289" s="39" t="str">
        <f>IF(IFERROR(VLOOKUP(S276,'Tabela de Apoio'!$D:$E,2,FALSE),1)=1,"",S290)</f>
        <v/>
      </c>
      <c r="T289" s="39" t="str">
        <f>IF(IFERROR(VLOOKUP(T276,'Tabela de Apoio'!$D:$E,2,FALSE),1)=1,"",T290)</f>
        <v/>
      </c>
      <c r="U289" s="39" t="str">
        <f>IF(IFERROR(VLOOKUP(U276,'Tabela de Apoio'!$D:$E,2,FALSE),1)=1,"",U290)</f>
        <v/>
      </c>
      <c r="V289" s="39" t="str">
        <f>IF(IFERROR(VLOOKUP(V276,'Tabela de Apoio'!$D:$E,2,FALSE),1)=1,"",V290)</f>
        <v/>
      </c>
      <c r="W289" s="39" t="str">
        <f>IF(IFERROR(VLOOKUP(W276,'Tabela de Apoio'!$D:$E,2,FALSE),1)=1,"",W290)</f>
        <v/>
      </c>
      <c r="X289" s="39" t="str">
        <f>IF(IFERROR(VLOOKUP(X276,'Tabela de Apoio'!$D:$E,2,FALSE),1)=1,"",X290)</f>
        <v/>
      </c>
      <c r="Y289" s="39" t="str">
        <f>IF(IFERROR(VLOOKUP(Y276,'Tabela de Apoio'!$D:$E,2,FALSE),1)=1,"",Y290)</f>
        <v/>
      </c>
      <c r="Z289" s="39" t="str">
        <f>IF(IFERROR(VLOOKUP(Z276,'Tabela de Apoio'!$D:$E,2,FALSE),1)=1,"",Z290)</f>
        <v/>
      </c>
      <c r="AA289" s="39" t="str">
        <f>IF(IFERROR(VLOOKUP(AA276,'Tabela de Apoio'!$D:$E,2,FALSE),1)=1,"",AA290)</f>
        <v/>
      </c>
      <c r="AB289" s="39" t="str">
        <f>IF(IFERROR(VLOOKUP(AB276,'Tabela de Apoio'!$D:$E,2,FALSE),1)=1,"",AB290)</f>
        <v/>
      </c>
      <c r="AC289" s="39" t="str">
        <f>IF(IFERROR(VLOOKUP(AC276,'Tabela de Apoio'!$D:$E,2,FALSE),1)=1,"",AC290)</f>
        <v/>
      </c>
      <c r="AD289" s="39" t="str">
        <f>IF(IFERROR(VLOOKUP(AD276,'Tabela de Apoio'!$D:$E,2,FALSE),1)=1,"",AD290)</f>
        <v/>
      </c>
      <c r="AE289" s="39" t="str">
        <f>IF(IFERROR(VLOOKUP(AE276,'Tabela de Apoio'!$D:$E,2,FALSE),1)=1,"",AE290)</f>
        <v/>
      </c>
      <c r="AF289" s="39" t="str">
        <f>IF(IFERROR(VLOOKUP(AF276,'Tabela de Apoio'!$D:$E,2,FALSE),1)=1,"",AF290)</f>
        <v/>
      </c>
      <c r="AG289" s="39" t="str">
        <f>IF(IFERROR(VLOOKUP(AG276,'Tabela de Apoio'!$D:$E,2,FALSE),1)=1,"",AG290)</f>
        <v/>
      </c>
      <c r="AH289" s="39" t="str">
        <f>IF(IFERROR(VLOOKUP(AH276,'Tabela de Apoio'!$D:$E,2,FALSE),1)=1,"",AH290)</f>
        <v/>
      </c>
      <c r="AI289" s="39" t="str">
        <f>IF(IFERROR(VLOOKUP(AI276,'Tabela de Apoio'!$D:$E,2,FALSE),1)=1,"",AI290)</f>
        <v/>
      </c>
    </row>
    <row r="290" spans="1:35" hidden="1" x14ac:dyDescent="0.25">
      <c r="B290" s="84" t="e">
        <f t="shared" si="135"/>
        <v>#VALUE!</v>
      </c>
      <c r="C290" s="84" t="e">
        <f t="shared" si="134"/>
        <v>#VALUE!</v>
      </c>
      <c r="D290" s="84">
        <f t="shared" si="134"/>
        <v>1</v>
      </c>
      <c r="E290" s="158"/>
      <c r="F290" s="97"/>
      <c r="G290" s="120"/>
      <c r="H290" s="18"/>
      <c r="I290" s="18"/>
      <c r="J290" s="56" t="s">
        <v>366</v>
      </c>
      <c r="K290" s="89"/>
      <c r="L290" s="40" t="s">
        <v>71</v>
      </c>
      <c r="M290" s="41">
        <f>MAX($P278:$AI278)</f>
        <v>0</v>
      </c>
      <c r="N290" s="94"/>
      <c r="O290" s="34" t="s">
        <v>396</v>
      </c>
      <c r="P290" s="39" t="str">
        <f t="shared" ref="P290:AI290" si="140">IF(P288="","",IF((_xlfn.STDEV.S($P287:$AI288)/AVERAGE($P287:$AI288))&lt;25%,P288,IF(OR(P288&gt;(AVERAGE($P287:$AI288)+_xlfn.STDEV.S($P287:$AI288)),P288&lt;(AVERAGE($P287:$AI288)-_xlfn.STDEV.S($P287:$AI288))),"DESCARTADO",P288)))</f>
        <v/>
      </c>
      <c r="Q290" s="39" t="str">
        <f t="shared" si="140"/>
        <v/>
      </c>
      <c r="R290" s="39" t="str">
        <f t="shared" si="140"/>
        <v/>
      </c>
      <c r="S290" s="39" t="str">
        <f t="shared" si="140"/>
        <v/>
      </c>
      <c r="T290" s="39" t="str">
        <f t="shared" si="140"/>
        <v/>
      </c>
      <c r="U290" s="39" t="str">
        <f t="shared" si="140"/>
        <v/>
      </c>
      <c r="V290" s="39" t="str">
        <f t="shared" si="140"/>
        <v/>
      </c>
      <c r="W290" s="39" t="str">
        <f t="shared" si="140"/>
        <v/>
      </c>
      <c r="X290" s="39" t="str">
        <f t="shared" si="140"/>
        <v/>
      </c>
      <c r="Y290" s="39" t="str">
        <f t="shared" si="140"/>
        <v/>
      </c>
      <c r="Z290" s="39" t="str">
        <f t="shared" si="140"/>
        <v/>
      </c>
      <c r="AA290" s="39" t="str">
        <f t="shared" si="140"/>
        <v/>
      </c>
      <c r="AB290" s="39" t="str">
        <f t="shared" si="140"/>
        <v/>
      </c>
      <c r="AC290" s="39" t="str">
        <f t="shared" si="140"/>
        <v/>
      </c>
      <c r="AD290" s="39" t="str">
        <f t="shared" si="140"/>
        <v/>
      </c>
      <c r="AE290" s="39" t="str">
        <f t="shared" si="140"/>
        <v/>
      </c>
      <c r="AF290" s="39" t="str">
        <f t="shared" si="140"/>
        <v/>
      </c>
      <c r="AG290" s="39" t="str">
        <f t="shared" si="140"/>
        <v/>
      </c>
      <c r="AH290" s="39" t="str">
        <f t="shared" si="140"/>
        <v/>
      </c>
      <c r="AI290" s="39" t="str">
        <f t="shared" si="140"/>
        <v/>
      </c>
    </row>
    <row r="291" spans="1:35" hidden="1" x14ac:dyDescent="0.25">
      <c r="B291" s="84" t="e">
        <f t="shared" si="135"/>
        <v>#VALUE!</v>
      </c>
      <c r="C291" s="84" t="e">
        <f t="shared" si="134"/>
        <v>#VALUE!</v>
      </c>
      <c r="D291" s="84">
        <f t="shared" si="134"/>
        <v>1</v>
      </c>
      <c r="E291" s="158"/>
      <c r="F291" s="97"/>
      <c r="G291" s="121"/>
      <c r="H291"/>
      <c r="I291"/>
      <c r="J291" s="6" t="str">
        <f>INDEX(J281:J290,MATCH(L274,L281:L290,0))</f>
        <v>A</v>
      </c>
      <c r="K291" s="89"/>
      <c r="L291" s="26"/>
      <c r="M291" s="26"/>
      <c r="N291" s="94"/>
      <c r="O291" s="34" t="s">
        <v>58</v>
      </c>
      <c r="P291" s="39" t="str">
        <f>IF(IFERROR(VLOOKUP(P276,'Tabela de Apoio'!$D:$E,2,FALSE),1)=1,"",P292)</f>
        <v/>
      </c>
      <c r="Q291" s="39" t="str">
        <f>IF(IFERROR(VLOOKUP(Q276,'Tabela de Apoio'!$D:$E,2,FALSE),1)=1,"",Q292)</f>
        <v/>
      </c>
      <c r="R291" s="39" t="str">
        <f>IF(IFERROR(VLOOKUP(R276,'Tabela de Apoio'!$D:$E,2,FALSE),1)=1,"",R292)</f>
        <v/>
      </c>
      <c r="S291" s="39" t="str">
        <f>IF(IFERROR(VLOOKUP(S276,'Tabela de Apoio'!$D:$E,2,FALSE),1)=1,"",S292)</f>
        <v/>
      </c>
      <c r="T291" s="39" t="str">
        <f>IF(IFERROR(VLOOKUP(T276,'Tabela de Apoio'!$D:$E,2,FALSE),1)=1,"",T292)</f>
        <v/>
      </c>
      <c r="U291" s="39" t="str">
        <f>IF(IFERROR(VLOOKUP(U276,'Tabela de Apoio'!$D:$E,2,FALSE),1)=1,"",U292)</f>
        <v/>
      </c>
      <c r="V291" s="39" t="str">
        <f>IF(IFERROR(VLOOKUP(V276,'Tabela de Apoio'!$D:$E,2,FALSE),1)=1,"",V292)</f>
        <v/>
      </c>
      <c r="W291" s="39" t="str">
        <f>IF(IFERROR(VLOOKUP(W276,'Tabela de Apoio'!$D:$E,2,FALSE),1)=1,"",W292)</f>
        <v/>
      </c>
      <c r="X291" s="39" t="str">
        <f>IF(IFERROR(VLOOKUP(X276,'Tabela de Apoio'!$D:$E,2,FALSE),1)=1,"",X292)</f>
        <v/>
      </c>
      <c r="Y291" s="39" t="str">
        <f>IF(IFERROR(VLOOKUP(Y276,'Tabela de Apoio'!$D:$E,2,FALSE),1)=1,"",Y292)</f>
        <v/>
      </c>
      <c r="Z291" s="39" t="str">
        <f>IF(IFERROR(VLOOKUP(Z276,'Tabela de Apoio'!$D:$E,2,FALSE),1)=1,"",Z292)</f>
        <v/>
      </c>
      <c r="AA291" s="39" t="str">
        <f>IF(IFERROR(VLOOKUP(AA276,'Tabela de Apoio'!$D:$E,2,FALSE),1)=1,"",AA292)</f>
        <v/>
      </c>
      <c r="AB291" s="39" t="str">
        <f>IF(IFERROR(VLOOKUP(AB276,'Tabela de Apoio'!$D:$E,2,FALSE),1)=1,"",AB292)</f>
        <v/>
      </c>
      <c r="AC291" s="39" t="str">
        <f>IF(IFERROR(VLOOKUP(AC276,'Tabela de Apoio'!$D:$E,2,FALSE),1)=1,"",AC292)</f>
        <v/>
      </c>
      <c r="AD291" s="39" t="str">
        <f>IF(IFERROR(VLOOKUP(AD276,'Tabela de Apoio'!$D:$E,2,FALSE),1)=1,"",AD292)</f>
        <v/>
      </c>
      <c r="AE291" s="39" t="str">
        <f>IF(IFERROR(VLOOKUP(AE276,'Tabela de Apoio'!$D:$E,2,FALSE),1)=1,"",AE292)</f>
        <v/>
      </c>
      <c r="AF291" s="39" t="str">
        <f>IF(IFERROR(VLOOKUP(AF276,'Tabela de Apoio'!$D:$E,2,FALSE),1)=1,"",AF292)</f>
        <v/>
      </c>
      <c r="AG291" s="39" t="str">
        <f>IF(IFERROR(VLOOKUP(AG276,'Tabela de Apoio'!$D:$E,2,FALSE),1)=1,"",AG292)</f>
        <v/>
      </c>
      <c r="AH291" s="39" t="str">
        <f>IF(IFERROR(VLOOKUP(AH276,'Tabela de Apoio'!$D:$E,2,FALSE),1)=1,"",AH292)</f>
        <v/>
      </c>
      <c r="AI291" s="39" t="str">
        <f>IF(IFERROR(VLOOKUP(AI276,'Tabela de Apoio'!$D:$E,2,FALSE),1)=1,"",AI292)</f>
        <v/>
      </c>
    </row>
    <row r="292" spans="1:35" x14ac:dyDescent="0.25">
      <c r="B292" s="84" t="e">
        <f t="shared" si="135"/>
        <v>#VALUE!</v>
      </c>
      <c r="C292" s="84" t="e">
        <f t="shared" si="134"/>
        <v>#VALUE!</v>
      </c>
      <c r="D292" s="84">
        <f t="shared" si="134"/>
        <v>1</v>
      </c>
      <c r="E292" s="158"/>
      <c r="F292" s="97"/>
      <c r="G292" s="118"/>
      <c r="H292" s="159"/>
      <c r="I292" s="159"/>
      <c r="J292" s="160"/>
      <c r="K292" s="90" t="e">
        <f>_xlfn.STDEV.S($P292:$AI292)/AVERAGE($P292:$AI292)</f>
        <v>#DIV/0!</v>
      </c>
      <c r="L292" s="122" t="s">
        <v>77</v>
      </c>
      <c r="M292" s="22" t="str">
        <f>IFERROR(ROUND(M274*M276,2),"")</f>
        <v/>
      </c>
      <c r="N292" s="94" t="str">
        <f>IF("C"=J291,1,"")</f>
        <v/>
      </c>
      <c r="O292" s="34" t="s">
        <v>56</v>
      </c>
      <c r="P292" s="39" t="str">
        <f t="shared" ref="P292:AI292" si="141">IFERROR(IF(P290="","",IF((_xlfn.STDEV.S($P289:$AI290)/AVERAGE($P289:$AI290))&lt;25%,P290,IF(OR(P290&gt;(AVERAGE($P289:$AI290)+_xlfn.STDEV.S($P289:$AI290)),P290&lt;(AVERAGE($P289:$AI290)-_xlfn.STDEV.S($P289:$AI290))),"DESCARTADO",P290))),)</f>
        <v/>
      </c>
      <c r="Q292" s="39" t="str">
        <f t="shared" si="141"/>
        <v/>
      </c>
      <c r="R292" s="39" t="str">
        <f t="shared" si="141"/>
        <v/>
      </c>
      <c r="S292" s="39" t="str">
        <f t="shared" si="141"/>
        <v/>
      </c>
      <c r="T292" s="39" t="str">
        <f t="shared" si="141"/>
        <v/>
      </c>
      <c r="U292" s="39" t="str">
        <f t="shared" si="141"/>
        <v/>
      </c>
      <c r="V292" s="39" t="str">
        <f t="shared" si="141"/>
        <v/>
      </c>
      <c r="W292" s="39" t="str">
        <f t="shared" si="141"/>
        <v/>
      </c>
      <c r="X292" s="39" t="str">
        <f t="shared" si="141"/>
        <v/>
      </c>
      <c r="Y292" s="39" t="str">
        <f t="shared" si="141"/>
        <v/>
      </c>
      <c r="Z292" s="39" t="str">
        <f t="shared" si="141"/>
        <v/>
      </c>
      <c r="AA292" s="39" t="str">
        <f t="shared" si="141"/>
        <v/>
      </c>
      <c r="AB292" s="39" t="str">
        <f t="shared" si="141"/>
        <v/>
      </c>
      <c r="AC292" s="39" t="str">
        <f t="shared" si="141"/>
        <v/>
      </c>
      <c r="AD292" s="39" t="str">
        <f t="shared" si="141"/>
        <v/>
      </c>
      <c r="AE292" s="39" t="str">
        <f t="shared" si="141"/>
        <v/>
      </c>
      <c r="AF292" s="39" t="str">
        <f t="shared" si="141"/>
        <v/>
      </c>
      <c r="AG292" s="39" t="str">
        <f t="shared" si="141"/>
        <v/>
      </c>
      <c r="AH292" s="39" t="str">
        <f t="shared" si="141"/>
        <v/>
      </c>
      <c r="AI292" s="39" t="str">
        <f t="shared" si="141"/>
        <v/>
      </c>
    </row>
    <row r="294" spans="1:35" s="18" customFormat="1" x14ac:dyDescent="0.25">
      <c r="A294" s="89"/>
      <c r="B294" s="83" t="e">
        <f>LARGE(IFERROR(IF(B292+1&gt;$H$8,"",B292+1),""),1)</f>
        <v>#VALUE!</v>
      </c>
      <c r="C294" s="83" t="e">
        <f>E299</f>
        <v>#VALUE!</v>
      </c>
      <c r="D294" s="83">
        <f>E295</f>
        <v>1</v>
      </c>
      <c r="E294" s="57" t="s">
        <v>9</v>
      </c>
      <c r="F294" s="96"/>
      <c r="G294" s="57" t="s">
        <v>19</v>
      </c>
      <c r="H294" s="5" t="e">
        <f>INDEX('BASE FORMAÇÃO'!B:B,B294+1)</f>
        <v>#VALUE!</v>
      </c>
      <c r="I294" s="19" t="s">
        <v>20</v>
      </c>
      <c r="J294" s="5" t="e">
        <f>INDEX('BASE FORMAÇÃO'!K:K,B294+1)</f>
        <v>#VALUE!</v>
      </c>
      <c r="K294" s="88"/>
      <c r="L294" s="173" t="s">
        <v>75</v>
      </c>
      <c r="M294" s="167" t="str">
        <f>IF(OR(ISBLANK($O$7),ISBLANK($H$8),ISBLANK($O$6),ISBLANK($O$5),ISBLANK($H$5)),"",IFERROR(IF(VLOOKUP(L294,L301:M310,2,FALSE)&lt;1,ROUND(VLOOKUP(L294,L301:M310,2,FALSE),4),ROUND(VLOOKUP(L294,L301:M310,2,FALSE),2)),""))</f>
        <v/>
      </c>
      <c r="N294" s="92"/>
      <c r="O294" s="34" t="s">
        <v>22</v>
      </c>
      <c r="P294" s="53"/>
      <c r="Q294" s="53"/>
      <c r="R294" s="53"/>
      <c r="S294" s="53"/>
      <c r="T294" s="53"/>
      <c r="U294" s="53"/>
      <c r="V294" s="53"/>
      <c r="W294" s="53"/>
      <c r="X294" s="53"/>
      <c r="Y294" s="53"/>
      <c r="Z294" s="53"/>
      <c r="AA294" s="53"/>
      <c r="AB294" s="53"/>
      <c r="AC294" s="53"/>
      <c r="AD294" s="53"/>
      <c r="AE294" s="53"/>
      <c r="AF294" s="53"/>
      <c r="AG294" s="53"/>
      <c r="AH294" s="53"/>
      <c r="AI294" s="53"/>
    </row>
    <row r="295" spans="1:35" s="18" customFormat="1" x14ac:dyDescent="0.25">
      <c r="A295" s="89"/>
      <c r="B295" s="84" t="e">
        <f t="shared" ref="B295:D297" si="142">B294</f>
        <v>#VALUE!</v>
      </c>
      <c r="C295" s="84" t="e">
        <f t="shared" si="142"/>
        <v>#VALUE!</v>
      </c>
      <c r="D295" s="84">
        <f t="shared" si="142"/>
        <v>1</v>
      </c>
      <c r="E295" s="150">
        <f>IFERROR(IF(E299=INDEX(E:E,ROW()-16),INDEX(E:E,ROW()-20)+1,1),1)</f>
        <v>1</v>
      </c>
      <c r="F295" s="116"/>
      <c r="G295" s="155" t="s">
        <v>1</v>
      </c>
      <c r="H295" s="161" t="e">
        <f>INDEX('BASE FORMAÇÃO'!C:C,B294+1)</f>
        <v>#VALUE!</v>
      </c>
      <c r="I295" s="161"/>
      <c r="J295" s="162"/>
      <c r="K295" s="89"/>
      <c r="L295" s="174"/>
      <c r="M295" s="168"/>
      <c r="N295" s="93"/>
      <c r="O295" s="34" t="s">
        <v>17</v>
      </c>
      <c r="P295" s="54"/>
      <c r="Q295" s="54"/>
      <c r="R295" s="54"/>
      <c r="S295" s="54"/>
      <c r="T295" s="54"/>
      <c r="U295" s="54"/>
      <c r="V295" s="54"/>
      <c r="W295" s="54"/>
      <c r="X295" s="54"/>
      <c r="Y295" s="54"/>
      <c r="Z295" s="54"/>
      <c r="AA295" s="54"/>
      <c r="AB295" s="54"/>
      <c r="AC295" s="54"/>
      <c r="AD295" s="54"/>
      <c r="AE295" s="54"/>
      <c r="AF295" s="54"/>
      <c r="AG295" s="54"/>
      <c r="AH295" s="54"/>
      <c r="AI295" s="54"/>
    </row>
    <row r="296" spans="1:35" s="21" customFormat="1" x14ac:dyDescent="0.25">
      <c r="A296" s="98"/>
      <c r="B296" s="84" t="e">
        <f t="shared" si="142"/>
        <v>#VALUE!</v>
      </c>
      <c r="C296" s="84" t="e">
        <f t="shared" si="142"/>
        <v>#VALUE!</v>
      </c>
      <c r="D296" s="84">
        <f t="shared" si="142"/>
        <v>1</v>
      </c>
      <c r="E296" s="151"/>
      <c r="F296" s="117"/>
      <c r="G296" s="156"/>
      <c r="H296" s="163"/>
      <c r="I296" s="163"/>
      <c r="J296" s="164"/>
      <c r="K296" s="85"/>
      <c r="L296" s="169" t="s">
        <v>78</v>
      </c>
      <c r="M296" s="171" t="e">
        <f>INDEX('BASE FORMAÇÃO'!H:H,B298+1)</f>
        <v>#VALUE!</v>
      </c>
      <c r="N296" s="94"/>
      <c r="O296" s="34" t="s">
        <v>12</v>
      </c>
      <c r="P296" s="55"/>
      <c r="Q296" s="55"/>
      <c r="R296" s="55"/>
      <c r="S296" s="55"/>
      <c r="T296" s="55"/>
      <c r="U296" s="55"/>
      <c r="V296" s="55"/>
      <c r="W296" s="55"/>
      <c r="X296" s="55"/>
      <c r="Y296" s="55"/>
      <c r="Z296" s="55"/>
      <c r="AA296" s="55"/>
      <c r="AB296" s="55"/>
      <c r="AC296" s="55"/>
      <c r="AD296" s="55"/>
      <c r="AE296" s="55"/>
      <c r="AF296" s="55"/>
      <c r="AG296" s="55"/>
      <c r="AH296" s="55"/>
      <c r="AI296" s="55"/>
    </row>
    <row r="297" spans="1:35" s="21" customFormat="1" x14ac:dyDescent="0.25">
      <c r="A297" s="98"/>
      <c r="B297" s="84" t="e">
        <f t="shared" si="142"/>
        <v>#VALUE!</v>
      </c>
      <c r="C297" s="84" t="e">
        <f t="shared" si="142"/>
        <v>#VALUE!</v>
      </c>
      <c r="D297" s="84">
        <f t="shared" si="142"/>
        <v>1</v>
      </c>
      <c r="E297" s="152"/>
      <c r="F297" s="117"/>
      <c r="G297" s="157"/>
      <c r="H297" s="165"/>
      <c r="I297" s="165"/>
      <c r="J297" s="166"/>
      <c r="K297" s="85"/>
      <c r="L297" s="170"/>
      <c r="M297" s="172"/>
      <c r="N297" s="94"/>
      <c r="O297" s="34" t="s">
        <v>549</v>
      </c>
      <c r="P297" s="55"/>
      <c r="Q297" s="55"/>
      <c r="R297" s="55"/>
      <c r="S297" s="55"/>
      <c r="T297" s="55"/>
      <c r="U297" s="55"/>
      <c r="V297" s="55"/>
      <c r="W297" s="55"/>
      <c r="X297" s="55"/>
      <c r="Y297" s="55"/>
      <c r="Z297" s="55"/>
      <c r="AA297" s="55"/>
      <c r="AB297" s="55"/>
      <c r="AC297" s="55"/>
      <c r="AD297" s="55"/>
      <c r="AE297" s="55"/>
      <c r="AF297" s="55"/>
      <c r="AG297" s="55"/>
      <c r="AH297" s="55"/>
      <c r="AI297" s="55"/>
    </row>
    <row r="298" spans="1:35" x14ac:dyDescent="0.25">
      <c r="B298" s="84" t="e">
        <f>B296</f>
        <v>#VALUE!</v>
      </c>
      <c r="C298" s="84" t="e">
        <f>C296</f>
        <v>#VALUE!</v>
      </c>
      <c r="D298" s="84">
        <f>D296</f>
        <v>1</v>
      </c>
      <c r="E298" s="57" t="s">
        <v>401</v>
      </c>
      <c r="F298" s="117"/>
      <c r="G298" s="24"/>
      <c r="H298" s="153"/>
      <c r="I298" s="154"/>
      <c r="J298" s="154"/>
      <c r="K298" s="90" t="e">
        <f>_xlfn.STDEV.S($P298:$AI298)/AVERAGE($P298:$AI298)</f>
        <v>#DIV/0!</v>
      </c>
      <c r="L298" s="122" t="s">
        <v>2</v>
      </c>
      <c r="M298" s="5" t="e">
        <f>INDEX('BASE FORMAÇÃO'!D:D,B298+1)</f>
        <v>#VALUE!</v>
      </c>
      <c r="N298" s="94">
        <f>IF("A"=J311,1,"")</f>
        <v>1</v>
      </c>
      <c r="O298" s="34" t="s">
        <v>23</v>
      </c>
      <c r="P298" s="36" t="str">
        <f t="array" ref="P298">IF(P294="","",IF(OR(P295="",AND(YEAR(P295)=YEAR($O$7),MONTH(MAX('Tabela de Apoio'!$A:$A))&lt;=MONTH(P295))),P294,(INDEX('Tabela de Apoio'!$B:$B,MATCH('FORMAÇÃO DE PREÇO'!$O$7,'Tabela de Apoio'!$A:$A,1))/INDEX('Tabela de Apoio'!$B:$B,MATCH('FORMAÇÃO DE PREÇO'!P295,'Tabela de Apoio'!$A:$A,1)-1))*P294))</f>
        <v/>
      </c>
      <c r="Q298" s="36" t="str">
        <f t="array" ref="Q298">IF(Q294="","",IF(OR(Q295="",AND(YEAR(Q295)=YEAR($O$7),MONTH(MAX('Tabela de Apoio'!$A:$A))&lt;=MONTH(Q295))),Q294,(INDEX('Tabela de Apoio'!$B:$B,MATCH('FORMAÇÃO DE PREÇO'!$O$7,'Tabela de Apoio'!$A:$A,1))/INDEX('Tabela de Apoio'!$B:$B,MATCH('FORMAÇÃO DE PREÇO'!Q295,'Tabela de Apoio'!$A:$A,1)-1))*Q294))</f>
        <v/>
      </c>
      <c r="R298" s="36" t="str">
        <f t="array" ref="R298">IF(R294="","",IF(OR(R295="",AND(YEAR(R295)=YEAR($O$7),MONTH(MAX('Tabela de Apoio'!$A:$A))&lt;=MONTH(R295))),R294,(INDEX('Tabela de Apoio'!$B:$B,MATCH('FORMAÇÃO DE PREÇO'!$O$7,'Tabela de Apoio'!$A:$A,1))/INDEX('Tabela de Apoio'!$B:$B,MATCH('FORMAÇÃO DE PREÇO'!R295,'Tabela de Apoio'!$A:$A,1)-1))*R294))</f>
        <v/>
      </c>
      <c r="S298" s="36" t="str">
        <f t="array" ref="S298">IF(S294="","",IF(OR(S295="",AND(YEAR(S295)=YEAR($O$7),MONTH(MAX('Tabela de Apoio'!$A:$A))&lt;=MONTH(S295))),S294,(INDEX('Tabela de Apoio'!$B:$B,MATCH('FORMAÇÃO DE PREÇO'!$O$7,'Tabela de Apoio'!$A:$A,1))/INDEX('Tabela de Apoio'!$B:$B,MATCH('FORMAÇÃO DE PREÇO'!S295,'Tabela de Apoio'!$A:$A,1)-1))*S294))</f>
        <v/>
      </c>
      <c r="T298" s="36" t="str">
        <f t="array" ref="T298">IF(T294="","",IF(OR(T295="",AND(YEAR(T295)=YEAR($O$7),MONTH(MAX('Tabela de Apoio'!$A:$A))&lt;=MONTH(T295))),T294,(INDEX('Tabela de Apoio'!$B:$B,MATCH('FORMAÇÃO DE PREÇO'!$O$7,'Tabela de Apoio'!$A:$A,1))/INDEX('Tabela de Apoio'!$B:$B,MATCH('FORMAÇÃO DE PREÇO'!T295,'Tabela de Apoio'!$A:$A,1)-1))*T294))</f>
        <v/>
      </c>
      <c r="U298" s="36" t="str">
        <f t="array" ref="U298">IF(U294="","",IF(OR(U295="",AND(YEAR(U295)=YEAR($O$7),MONTH(MAX('Tabela de Apoio'!$A:$A))&lt;=MONTH(U295))),U294,(INDEX('Tabela de Apoio'!$B:$B,MATCH('FORMAÇÃO DE PREÇO'!$O$7,'Tabela de Apoio'!$A:$A,1))/INDEX('Tabela de Apoio'!$B:$B,MATCH('FORMAÇÃO DE PREÇO'!U295,'Tabela de Apoio'!$A:$A,1)-1))*U294))</f>
        <v/>
      </c>
      <c r="V298" s="36" t="str">
        <f t="array" ref="V298">IF(V294="","",IF(OR(V295="",AND(YEAR(V295)=YEAR($O$7),MONTH(MAX('Tabela de Apoio'!$A:$A))&lt;=MONTH(V295))),V294,(INDEX('Tabela de Apoio'!$B:$B,MATCH('FORMAÇÃO DE PREÇO'!$O$7,'Tabela de Apoio'!$A:$A,1))/INDEX('Tabela de Apoio'!$B:$B,MATCH('FORMAÇÃO DE PREÇO'!V295,'Tabela de Apoio'!$A:$A,1)-1))*V294))</f>
        <v/>
      </c>
      <c r="W298" s="36" t="str">
        <f t="array" ref="W298">IF(W294="","",IF(OR(W295="",AND(YEAR(W295)=YEAR($O$7),MONTH(MAX('Tabela de Apoio'!$A:$A))&lt;=MONTH(W295))),W294,(INDEX('Tabela de Apoio'!$B:$B,MATCH('FORMAÇÃO DE PREÇO'!$O$7,'Tabela de Apoio'!$A:$A,1))/INDEX('Tabela de Apoio'!$B:$B,MATCH('FORMAÇÃO DE PREÇO'!W295,'Tabela de Apoio'!$A:$A,1)-1))*W294))</f>
        <v/>
      </c>
      <c r="X298" s="36" t="str">
        <f t="array" ref="X298">IF(X294="","",IF(OR(X295="",AND(YEAR(X295)=YEAR($O$7),MONTH(MAX('Tabela de Apoio'!$A:$A))&lt;=MONTH(X295))),X294,(INDEX('Tabela de Apoio'!$B:$B,MATCH('FORMAÇÃO DE PREÇO'!$O$7,'Tabela de Apoio'!$A:$A,1))/INDEX('Tabela de Apoio'!$B:$B,MATCH('FORMAÇÃO DE PREÇO'!X295,'Tabela de Apoio'!$A:$A,1)-1))*X294))</f>
        <v/>
      </c>
      <c r="Y298" s="36" t="str">
        <f t="array" ref="Y298">IF(Y294="","",IF(OR(Y295="",AND(YEAR(Y295)=YEAR($O$7),MONTH(MAX('Tabela de Apoio'!$A:$A))&lt;=MONTH(Y295))),Y294,(INDEX('Tabela de Apoio'!$B:$B,MATCH('FORMAÇÃO DE PREÇO'!$O$7,'Tabela de Apoio'!$A:$A,1))/INDEX('Tabela de Apoio'!$B:$B,MATCH('FORMAÇÃO DE PREÇO'!Y295,'Tabela de Apoio'!$A:$A,1)-1))*Y294))</f>
        <v/>
      </c>
      <c r="Z298" s="36" t="str">
        <f t="array" ref="Z298">IF(Z294="","",IF(OR(Z295="",AND(YEAR(Z295)=YEAR($O$7),MONTH(MAX('Tabela de Apoio'!$A:$A))&lt;=MONTH(Z295))),Z294,(INDEX('Tabela de Apoio'!$B:$B,MATCH('FORMAÇÃO DE PREÇO'!$O$7,'Tabela de Apoio'!$A:$A,1))/INDEX('Tabela de Apoio'!$B:$B,MATCH('FORMAÇÃO DE PREÇO'!Z295,'Tabela de Apoio'!$A:$A,1)-1))*Z294))</f>
        <v/>
      </c>
      <c r="AA298" s="36" t="str">
        <f t="array" ref="AA298">IF(AA294="","",IF(OR(AA295="",AND(YEAR(AA295)=YEAR($O$7),MONTH(MAX('Tabela de Apoio'!$A:$A))&lt;=MONTH(AA295))),AA294,(INDEX('Tabela de Apoio'!$B:$B,MATCH('FORMAÇÃO DE PREÇO'!$O$7,'Tabela de Apoio'!$A:$A,1))/INDEX('Tabela de Apoio'!$B:$B,MATCH('FORMAÇÃO DE PREÇO'!AA295,'Tabela de Apoio'!$A:$A,1)-1))*AA294))</f>
        <v/>
      </c>
      <c r="AB298" s="36" t="str">
        <f t="array" ref="AB298">IF(AB294="","",IF(OR(AB295="",AND(YEAR(AB295)=YEAR($O$7),MONTH(MAX('Tabela de Apoio'!$A:$A))&lt;=MONTH(AB295))),AB294,(INDEX('Tabela de Apoio'!$B:$B,MATCH('FORMAÇÃO DE PREÇO'!$O$7,'Tabela de Apoio'!$A:$A,1))/INDEX('Tabela de Apoio'!$B:$B,MATCH('FORMAÇÃO DE PREÇO'!AB295,'Tabela de Apoio'!$A:$A,1)-1))*AB294))</f>
        <v/>
      </c>
      <c r="AC298" s="36" t="str">
        <f t="array" ref="AC298">IF(AC294="","",IF(OR(AC295="",AND(YEAR(AC295)=YEAR($O$7),MONTH(MAX('Tabela de Apoio'!$A:$A))&lt;=MONTH(AC295))),AC294,(INDEX('Tabela de Apoio'!$B:$B,MATCH('FORMAÇÃO DE PREÇO'!$O$7,'Tabela de Apoio'!$A:$A,1))/INDEX('Tabela de Apoio'!$B:$B,MATCH('FORMAÇÃO DE PREÇO'!AC295,'Tabela de Apoio'!$A:$A,1)-1))*AC294))</f>
        <v/>
      </c>
      <c r="AD298" s="36" t="str">
        <f t="array" ref="AD298">IF(AD294="","",IF(OR(AD295="",AND(YEAR(AD295)=YEAR($O$7),MONTH(MAX('Tabela de Apoio'!$A:$A))&lt;=MONTH(AD295))),AD294,(INDEX('Tabela de Apoio'!$B:$B,MATCH('FORMAÇÃO DE PREÇO'!$O$7,'Tabela de Apoio'!$A:$A,1))/INDEX('Tabela de Apoio'!$B:$B,MATCH('FORMAÇÃO DE PREÇO'!AD295,'Tabela de Apoio'!$A:$A,1)-1))*AD294))</f>
        <v/>
      </c>
      <c r="AE298" s="36" t="str">
        <f t="array" ref="AE298">IF(AE294="","",IF(OR(AE295="",AND(YEAR(AE295)=YEAR($O$7),MONTH(MAX('Tabela de Apoio'!$A:$A))&lt;=MONTH(AE295))),AE294,(INDEX('Tabela de Apoio'!$B:$B,MATCH('FORMAÇÃO DE PREÇO'!$O$7,'Tabela de Apoio'!$A:$A,1))/INDEX('Tabela de Apoio'!$B:$B,MATCH('FORMAÇÃO DE PREÇO'!AE295,'Tabela de Apoio'!$A:$A,1)-1))*AE294))</f>
        <v/>
      </c>
      <c r="AF298" s="36" t="str">
        <f t="array" ref="AF298">IF(AF294="","",IF(OR(AF295="",AND(YEAR(AF295)=YEAR($O$7),MONTH(MAX('Tabela de Apoio'!$A:$A))&lt;=MONTH(AF295))),AF294,(INDEX('Tabela de Apoio'!$B:$B,MATCH('FORMAÇÃO DE PREÇO'!$O$7,'Tabela de Apoio'!$A:$A,1))/INDEX('Tabela de Apoio'!$B:$B,MATCH('FORMAÇÃO DE PREÇO'!AF295,'Tabela de Apoio'!$A:$A,1)-1))*AF294))</f>
        <v/>
      </c>
      <c r="AG298" s="36" t="str">
        <f t="array" ref="AG298">IF(AG294="","",IF(OR(AG295="",AND(YEAR(AG295)=YEAR($O$7),MONTH(MAX('Tabela de Apoio'!$A:$A))&lt;=MONTH(AG295))),AG294,(INDEX('Tabela de Apoio'!$B:$B,MATCH('FORMAÇÃO DE PREÇO'!$O$7,'Tabela de Apoio'!$A:$A,1))/INDEX('Tabela de Apoio'!$B:$B,MATCH('FORMAÇÃO DE PREÇO'!AG295,'Tabela de Apoio'!$A:$A,1)-1))*AG294))</f>
        <v/>
      </c>
      <c r="AH298" s="36" t="str">
        <f t="array" ref="AH298">IF(AH294="","",IF(OR(AH295="",AND(YEAR(AH295)=YEAR($O$7),MONTH(MAX('Tabela de Apoio'!$A:$A))&lt;=MONTH(AH295))),AH294,(INDEX('Tabela de Apoio'!$B:$B,MATCH('FORMAÇÃO DE PREÇO'!$O$7,'Tabela de Apoio'!$A:$A,1))/INDEX('Tabela de Apoio'!$B:$B,MATCH('FORMAÇÃO DE PREÇO'!AH295,'Tabela de Apoio'!$A:$A,1)-1))*AH294))</f>
        <v/>
      </c>
      <c r="AI298" s="36" t="str">
        <f t="array" ref="AI298">IF(AI294="","",IF(OR(AI295="",AND(YEAR(AI295)=YEAR($O$7),MONTH(MAX('Tabela de Apoio'!$A:$A))&lt;=MONTH(AI295))),AI294,(INDEX('Tabela de Apoio'!$B:$B,MATCH('FORMAÇÃO DE PREÇO'!$O$7,'Tabela de Apoio'!$A:$A,1))/INDEX('Tabela de Apoio'!$B:$B,MATCH('FORMAÇÃO DE PREÇO'!AI295,'Tabela de Apoio'!$A:$A,1)-1))*AI294))</f>
        <v/>
      </c>
    </row>
    <row r="299" spans="1:35" x14ac:dyDescent="0.25">
      <c r="B299" s="84" t="e">
        <f>B298</f>
        <v>#VALUE!</v>
      </c>
      <c r="C299" s="84" t="e">
        <f>C298</f>
        <v>#VALUE!</v>
      </c>
      <c r="D299" s="84">
        <f>D298</f>
        <v>1</v>
      </c>
      <c r="E299" s="158" t="e">
        <f>MAX(INDEX('BASE FORMAÇÃO'!A:A,B294+1),1)</f>
        <v>#VALUE!</v>
      </c>
      <c r="F299" s="117"/>
      <c r="G299" s="118" t="s">
        <v>363</v>
      </c>
      <c r="H299" s="159"/>
      <c r="I299" s="159"/>
      <c r="J299" s="160"/>
      <c r="K299" s="85" t="e">
        <f>_xlfn.STDEV.S($P299:$AI299)/AVERAGE($P299:$AI299)</f>
        <v>#DIV/0!</v>
      </c>
      <c r="L299" s="37" t="s">
        <v>362</v>
      </c>
      <c r="M299" s="38" t="str">
        <f>IFERROR(INDEX(K298:K312,MATCH(1,N298:N312)),"")</f>
        <v/>
      </c>
      <c r="N299" s="94" t="str">
        <f>IF("B"=J311,1,"")</f>
        <v/>
      </c>
      <c r="O299" s="34" t="s">
        <v>55</v>
      </c>
      <c r="P299" s="36" t="str">
        <f t="shared" ref="P299:AE299" si="143">IFERROR(IF(P298="","",IF(OR(P298&gt;(_xlfn.QUARTILE.EXC($P298:$AI298,3)+(_xlfn.QUARTILE.EXC($P298:$AI298,3)-_xlfn.QUARTILE.EXC($P298:$AI298,1))),P298&lt;(_xlfn.QUARTILE.EXC($P298:$AI298,1)-(_xlfn.QUARTILE.EXC($P298:$AI298,3)-_xlfn.QUARTILE.EXC($P298:$AI298,1)))),"DESCARTADO",P298)),"")</f>
        <v/>
      </c>
      <c r="Q299" s="36" t="str">
        <f t="shared" si="143"/>
        <v/>
      </c>
      <c r="R299" s="36" t="str">
        <f t="shared" si="143"/>
        <v/>
      </c>
      <c r="S299" s="36" t="str">
        <f t="shared" si="143"/>
        <v/>
      </c>
      <c r="T299" s="36" t="str">
        <f t="shared" si="143"/>
        <v/>
      </c>
      <c r="U299" s="36" t="str">
        <f t="shared" si="143"/>
        <v/>
      </c>
      <c r="V299" s="36" t="str">
        <f t="shared" si="143"/>
        <v/>
      </c>
      <c r="W299" s="36" t="str">
        <f t="shared" si="143"/>
        <v/>
      </c>
      <c r="X299" s="36" t="str">
        <f t="shared" si="143"/>
        <v/>
      </c>
      <c r="Y299" s="36" t="str">
        <f t="shared" si="143"/>
        <v/>
      </c>
      <c r="Z299" s="36" t="str">
        <f t="shared" si="143"/>
        <v/>
      </c>
      <c r="AA299" s="36" t="str">
        <f t="shared" si="143"/>
        <v/>
      </c>
      <c r="AB299" s="36" t="str">
        <f t="shared" si="143"/>
        <v/>
      </c>
      <c r="AC299" s="36" t="str">
        <f t="shared" si="143"/>
        <v/>
      </c>
      <c r="AD299" s="36" t="str">
        <f t="shared" si="143"/>
        <v/>
      </c>
      <c r="AE299" s="36" t="str">
        <f t="shared" si="143"/>
        <v/>
      </c>
      <c r="AF299" s="36" t="str">
        <f>IFERROR(IF(AF298="","",IF(OR(AF298&gt;(_xlfn.QUARTILE.EXC($P298:$AI298,3)+(_xlfn.QUARTILE.EXC($P298:$AI298,3)-_xlfn.QUARTILE.EXC($P298:$AI298,1))),AF298&lt;(_xlfn.QUARTILE.EXC($P298:$AI298,1)-(_xlfn.QUARTILE.EXC($P298:$AI298,3)-_xlfn.QUARTILE.EXC($P298:$AI298,1)))),"DESCARTADO",AF298)),"")</f>
        <v/>
      </c>
      <c r="AG299" s="36" t="str">
        <f>IFERROR(IF(AG298="","",IF(OR(AG298&gt;(_xlfn.QUARTILE.EXC($P298:$AI298,3)+(_xlfn.QUARTILE.EXC($P298:$AI298,3)-_xlfn.QUARTILE.EXC($P298:$AI298,1))),AG298&lt;(_xlfn.QUARTILE.EXC($P298:$AI298,1)-(_xlfn.QUARTILE.EXC($P298:$AI298,3)-_xlfn.QUARTILE.EXC($P298:$AI298,1)))),"DESCARTADO",AG298)),"")</f>
        <v/>
      </c>
      <c r="AH299" s="36" t="str">
        <f>IFERROR(IF(AH298="","",IF(OR(AH298&gt;(_xlfn.QUARTILE.EXC($P298:$AI298,3)+(_xlfn.QUARTILE.EXC($P298:$AI298,3)-_xlfn.QUARTILE.EXC($P298:$AI298,1))),AH298&lt;(_xlfn.QUARTILE.EXC($P298:$AI298,1)-(_xlfn.QUARTILE.EXC($P298:$AI298,3)-_xlfn.QUARTILE.EXC($P298:$AI298,1)))),"DESCARTADO",AH298)),"")</f>
        <v/>
      </c>
      <c r="AI299" s="36" t="str">
        <f>IFERROR(IF(AI298="","",IF(OR(AI298&gt;(_xlfn.QUARTILE.EXC($P298:$AI298,3)+(_xlfn.QUARTILE.EXC($P298:$AI298,3)-_xlfn.QUARTILE.EXC($P298:$AI298,1))),AI298&lt;(_xlfn.QUARTILE.EXC($P298:$AI298,1)-(_xlfn.QUARTILE.EXC($P298:$AI298,3)-_xlfn.QUARTILE.EXC($P298:$AI298,1)))),"DESCARTADO",AI298)),"")</f>
        <v/>
      </c>
    </row>
    <row r="300" spans="1:35" hidden="1" x14ac:dyDescent="0.25">
      <c r="B300" s="84" t="e">
        <f t="shared" ref="B300:D312" si="144">B299</f>
        <v>#VALUE!</v>
      </c>
      <c r="C300" s="84" t="e">
        <f t="shared" si="144"/>
        <v>#VALUE!</v>
      </c>
      <c r="D300" s="84">
        <f t="shared" si="144"/>
        <v>1</v>
      </c>
      <c r="E300" s="158"/>
      <c r="F300" s="97"/>
      <c r="G300" s="119"/>
      <c r="K300" s="90"/>
      <c r="N300" s="94"/>
      <c r="O300" s="34" t="s">
        <v>57</v>
      </c>
      <c r="P300" s="39" t="str">
        <f>IF(IFERROR(VLOOKUP(P296,'Tabela de Apoio'!$D:$E,2,FALSE),1)=1,"",P299)</f>
        <v/>
      </c>
      <c r="Q300" s="39" t="str">
        <f>IF(IFERROR(VLOOKUP(Q296,'Tabela de Apoio'!$D:$E,2,FALSE),1)=1,"",Q299)</f>
        <v/>
      </c>
      <c r="R300" s="39" t="str">
        <f>IF(IFERROR(VLOOKUP(R296,'Tabela de Apoio'!$D:$E,2,FALSE),1)=1,"",R299)</f>
        <v/>
      </c>
      <c r="S300" s="39" t="str">
        <f>IF(IFERROR(VLOOKUP(S296,'Tabela de Apoio'!$D:$E,2,FALSE),1)=1,"",S299)</f>
        <v/>
      </c>
      <c r="T300" s="39" t="str">
        <f>IF(IFERROR(VLOOKUP(T296,'Tabela de Apoio'!$D:$E,2,FALSE),1)=1,"",T299)</f>
        <v/>
      </c>
      <c r="U300" s="39" t="str">
        <f>IF(IFERROR(VLOOKUP(U296,'Tabela de Apoio'!$D:$E,2,FALSE),1)=1,"",U299)</f>
        <v/>
      </c>
      <c r="V300" s="39" t="str">
        <f>IF(IFERROR(VLOOKUP(V296,'Tabela de Apoio'!$D:$E,2,FALSE),1)=1,"",V299)</f>
        <v/>
      </c>
      <c r="W300" s="39" t="str">
        <f>IF(IFERROR(VLOOKUP(W296,'Tabela de Apoio'!$D:$E,2,FALSE),1)=1,"",W299)</f>
        <v/>
      </c>
      <c r="X300" s="39" t="str">
        <f>IF(IFERROR(VLOOKUP(X296,'Tabela de Apoio'!$D:$E,2,FALSE),1)=1,"",X299)</f>
        <v/>
      </c>
      <c r="Y300" s="39" t="str">
        <f>IF(IFERROR(VLOOKUP(Y296,'Tabela de Apoio'!$D:$E,2,FALSE),1)=1,"",Y299)</f>
        <v/>
      </c>
      <c r="Z300" s="39" t="str">
        <f>IF(IFERROR(VLOOKUP(Z296,'Tabela de Apoio'!$D:$E,2,FALSE),1)=1,"",Z299)</f>
        <v/>
      </c>
      <c r="AA300" s="39" t="str">
        <f>IF(IFERROR(VLOOKUP(AA296,'Tabela de Apoio'!$D:$E,2,FALSE),1)=1,"",AA299)</f>
        <v/>
      </c>
      <c r="AB300" s="39" t="str">
        <f>IF(IFERROR(VLOOKUP(AB296,'Tabela de Apoio'!$D:$E,2,FALSE),1)=1,"",AB299)</f>
        <v/>
      </c>
      <c r="AC300" s="39" t="str">
        <f>IF(IFERROR(VLOOKUP(AC296,'Tabela de Apoio'!$D:$E,2,FALSE),1)=1,"",AC299)</f>
        <v/>
      </c>
      <c r="AD300" s="39" t="str">
        <f>IF(IFERROR(VLOOKUP(AD296,'Tabela de Apoio'!$D:$E,2,FALSE),1)=1,"",AD299)</f>
        <v/>
      </c>
      <c r="AE300" s="39" t="str">
        <f>IF(IFERROR(VLOOKUP(AE296,'Tabela de Apoio'!$D:$E,2,FALSE),1)=1,"",AE299)</f>
        <v/>
      </c>
      <c r="AF300" s="39" t="str">
        <f>IF(IFERROR(VLOOKUP(AF296,'Tabela de Apoio'!$D:$E,2,FALSE),1)=1,"",AF299)</f>
        <v/>
      </c>
      <c r="AG300" s="39" t="str">
        <f>IF(IFERROR(VLOOKUP(AG296,'Tabela de Apoio'!$D:$E,2,FALSE),1)=1,"",AG299)</f>
        <v/>
      </c>
      <c r="AH300" s="39" t="str">
        <f>IF(IFERROR(VLOOKUP(AH296,'Tabela de Apoio'!$D:$E,2,FALSE),1)=1,"",AH299)</f>
        <v/>
      </c>
      <c r="AI300" s="39" t="str">
        <f>IF(IFERROR(VLOOKUP(AI296,'Tabela de Apoio'!$D:$E,2,FALSE),1)=1,"",AI299)</f>
        <v/>
      </c>
    </row>
    <row r="301" spans="1:35" hidden="1" x14ac:dyDescent="0.25">
      <c r="B301" s="84" t="e">
        <f t="shared" ref="B301:B312" si="145">B300</f>
        <v>#VALUE!</v>
      </c>
      <c r="C301" s="84" t="e">
        <f t="shared" si="144"/>
        <v>#VALUE!</v>
      </c>
      <c r="D301" s="84">
        <f t="shared" si="144"/>
        <v>1</v>
      </c>
      <c r="E301" s="158"/>
      <c r="F301" s="97"/>
      <c r="G301" s="120"/>
      <c r="H301" s="18"/>
      <c r="I301" s="18"/>
      <c r="J301" s="6" t="str">
        <f>IFERROR(IF(M304="",IF(_xlfn.STDEV.S($P299:$AI300)/AVERAGE($P299:$AI300)&lt;25%,J305,J306),J304),J302)</f>
        <v>A</v>
      </c>
      <c r="K301" s="89"/>
      <c r="L301" s="40" t="s">
        <v>75</v>
      </c>
      <c r="M301" s="41" t="str">
        <f>IFERROR(IF(AND(P296="Fornecedor",COUNTA(P294:AI294)=COUNTIF(P296:AI296,"Fornecedor")),M309,IF(M304="",IF(_xlfn.STDEV.S($P299:$AI300)/AVERAGE($P299:$AI300)&lt;25%,M305,M306),M304)),M302)</f>
        <v/>
      </c>
      <c r="N301" s="94"/>
      <c r="O301" s="34" t="s">
        <v>389</v>
      </c>
      <c r="P301" s="39" t="str">
        <f>IF(IFERROR(VLOOKUP(P296,'Tabela de Apoio'!$D:$E,2,FALSE),1)=1,"",P302)</f>
        <v/>
      </c>
      <c r="Q301" s="39" t="str">
        <f>IF(IFERROR(VLOOKUP(Q296,'Tabela de Apoio'!$D:$E,2,FALSE),1)=1,"",Q302)</f>
        <v/>
      </c>
      <c r="R301" s="39" t="str">
        <f>IF(IFERROR(VLOOKUP(R296,'Tabela de Apoio'!$D:$E,2,FALSE),1)=1,"",R302)</f>
        <v/>
      </c>
      <c r="S301" s="39" t="str">
        <f>IF(IFERROR(VLOOKUP(S296,'Tabela de Apoio'!$D:$E,2,FALSE),1)=1,"",S302)</f>
        <v/>
      </c>
      <c r="T301" s="39" t="str">
        <f>IF(IFERROR(VLOOKUP(T296,'Tabela de Apoio'!$D:$E,2,FALSE),1)=1,"",T302)</f>
        <v/>
      </c>
      <c r="U301" s="39" t="str">
        <f>IF(IFERROR(VLOOKUP(U296,'Tabela de Apoio'!$D:$E,2,FALSE),1)=1,"",U302)</f>
        <v/>
      </c>
      <c r="V301" s="39" t="str">
        <f>IF(IFERROR(VLOOKUP(V296,'Tabela de Apoio'!$D:$E,2,FALSE),1)=1,"",V302)</f>
        <v/>
      </c>
      <c r="W301" s="39" t="str">
        <f>IF(IFERROR(VLOOKUP(W296,'Tabela de Apoio'!$D:$E,2,FALSE),1)=1,"",W302)</f>
        <v/>
      </c>
      <c r="X301" s="39" t="str">
        <f>IF(IFERROR(VLOOKUP(X296,'Tabela de Apoio'!$D:$E,2,FALSE),1)=1,"",X302)</f>
        <v/>
      </c>
      <c r="Y301" s="39" t="str">
        <f>IF(IFERROR(VLOOKUP(Y296,'Tabela de Apoio'!$D:$E,2,FALSE),1)=1,"",Y302)</f>
        <v/>
      </c>
      <c r="Z301" s="39" t="str">
        <f>IF(IFERROR(VLOOKUP(Z296,'Tabela de Apoio'!$D:$E,2,FALSE),1)=1,"",Z302)</f>
        <v/>
      </c>
      <c r="AA301" s="39" t="str">
        <f>IF(IFERROR(VLOOKUP(AA296,'Tabela de Apoio'!$D:$E,2,FALSE),1)=1,"",AA302)</f>
        <v/>
      </c>
      <c r="AB301" s="39" t="str">
        <f>IF(IFERROR(VLOOKUP(AB296,'Tabela de Apoio'!$D:$E,2,FALSE),1)=1,"",AB302)</f>
        <v/>
      </c>
      <c r="AC301" s="39" t="str">
        <f>IF(IFERROR(VLOOKUP(AC296,'Tabela de Apoio'!$D:$E,2,FALSE),1)=1,"",AC302)</f>
        <v/>
      </c>
      <c r="AD301" s="39" t="str">
        <f>IF(IFERROR(VLOOKUP(AD296,'Tabela de Apoio'!$D:$E,2,FALSE),1)=1,"",AD302)</f>
        <v/>
      </c>
      <c r="AE301" s="39" t="str">
        <f>IF(IFERROR(VLOOKUP(AE296,'Tabela de Apoio'!$D:$E,2,FALSE),1)=1,"",AE302)</f>
        <v/>
      </c>
      <c r="AF301" s="39" t="str">
        <f>IF(IFERROR(VLOOKUP(AF296,'Tabela de Apoio'!$D:$E,2,FALSE),1)=1,"",AF302)</f>
        <v/>
      </c>
      <c r="AG301" s="39" t="str">
        <f>IF(IFERROR(VLOOKUP(AG296,'Tabela de Apoio'!$D:$E,2,FALSE),1)=1,"",AG302)</f>
        <v/>
      </c>
      <c r="AH301" s="39" t="str">
        <f>IF(IFERROR(VLOOKUP(AH296,'Tabela de Apoio'!$D:$E,2,FALSE),1)=1,"",AH302)</f>
        <v/>
      </c>
      <c r="AI301" s="39" t="str">
        <f>IF(IFERROR(VLOOKUP(AI296,'Tabela de Apoio'!$D:$E,2,FALSE),1)=1,"",AI302)</f>
        <v/>
      </c>
    </row>
    <row r="302" spans="1:35" hidden="1" x14ac:dyDescent="0.25">
      <c r="B302" s="84" t="e">
        <f t="shared" si="145"/>
        <v>#VALUE!</v>
      </c>
      <c r="C302" s="84" t="e">
        <f t="shared" si="144"/>
        <v>#VALUE!</v>
      </c>
      <c r="D302" s="84">
        <f t="shared" si="144"/>
        <v>1</v>
      </c>
      <c r="E302" s="158"/>
      <c r="F302" s="97"/>
      <c r="G302" s="120"/>
      <c r="H302" s="18"/>
      <c r="I302" s="18"/>
      <c r="J302" s="56" t="s">
        <v>366</v>
      </c>
      <c r="K302" s="89"/>
      <c r="L302" s="40" t="s">
        <v>21</v>
      </c>
      <c r="M302" s="41" t="str">
        <f>IFERROR(AVERAGE($P298:$AI298),"")</f>
        <v/>
      </c>
      <c r="N302" s="94"/>
      <c r="O302" s="34" t="s">
        <v>390</v>
      </c>
      <c r="P302" s="39" t="str">
        <f t="shared" ref="P302:AI302" si="146">IF(P299="","",IF((_xlfn.STDEV.S($P299:$AI300)/AVERAGE($P299:$AI300))&lt;25%,P299,IF(OR(P299&gt;(AVERAGE($P299:$AI300)+_xlfn.STDEV.S($P299:$AI300)),P299&lt;(AVERAGE($P299:$AI300)-_xlfn.STDEV.S($P299:$AI300))),"DESCARTADO",P299)))</f>
        <v/>
      </c>
      <c r="Q302" s="39" t="str">
        <f t="shared" si="146"/>
        <v/>
      </c>
      <c r="R302" s="39" t="str">
        <f t="shared" si="146"/>
        <v/>
      </c>
      <c r="S302" s="39" t="str">
        <f t="shared" si="146"/>
        <v/>
      </c>
      <c r="T302" s="39" t="str">
        <f t="shared" si="146"/>
        <v/>
      </c>
      <c r="U302" s="39" t="str">
        <f t="shared" si="146"/>
        <v/>
      </c>
      <c r="V302" s="39" t="str">
        <f t="shared" si="146"/>
        <v/>
      </c>
      <c r="W302" s="39" t="str">
        <f t="shared" si="146"/>
        <v/>
      </c>
      <c r="X302" s="39" t="str">
        <f t="shared" si="146"/>
        <v/>
      </c>
      <c r="Y302" s="39" t="str">
        <f t="shared" si="146"/>
        <v/>
      </c>
      <c r="Z302" s="39" t="str">
        <f t="shared" si="146"/>
        <v/>
      </c>
      <c r="AA302" s="39" t="str">
        <f t="shared" si="146"/>
        <v/>
      </c>
      <c r="AB302" s="39" t="str">
        <f t="shared" si="146"/>
        <v/>
      </c>
      <c r="AC302" s="39" t="str">
        <f t="shared" si="146"/>
        <v/>
      </c>
      <c r="AD302" s="39" t="str">
        <f t="shared" si="146"/>
        <v/>
      </c>
      <c r="AE302" s="39" t="str">
        <f t="shared" si="146"/>
        <v/>
      </c>
      <c r="AF302" s="39" t="str">
        <f t="shared" si="146"/>
        <v/>
      </c>
      <c r="AG302" s="39" t="str">
        <f t="shared" si="146"/>
        <v/>
      </c>
      <c r="AH302" s="39" t="str">
        <f t="shared" si="146"/>
        <v/>
      </c>
      <c r="AI302" s="39" t="str">
        <f t="shared" si="146"/>
        <v/>
      </c>
    </row>
    <row r="303" spans="1:35" hidden="1" x14ac:dyDescent="0.25">
      <c r="B303" s="84" t="e">
        <f t="shared" si="145"/>
        <v>#VALUE!</v>
      </c>
      <c r="C303" s="84" t="e">
        <f t="shared" si="144"/>
        <v>#VALUE!</v>
      </c>
      <c r="D303" s="84">
        <f t="shared" si="144"/>
        <v>1</v>
      </c>
      <c r="E303" s="158"/>
      <c r="F303" s="97"/>
      <c r="G303" s="119"/>
      <c r="J303" s="56" t="s">
        <v>366</v>
      </c>
      <c r="L303" s="40" t="s">
        <v>335</v>
      </c>
      <c r="M303" s="41" t="str">
        <f>IFERROR(MEDIAN($P298:$AI298),"")</f>
        <v/>
      </c>
      <c r="N303" s="94"/>
      <c r="O303" s="34" t="s">
        <v>391</v>
      </c>
      <c r="P303" s="39" t="str">
        <f>IF(IFERROR(VLOOKUP(P296,'Tabela de Apoio'!$D:$E,2,FALSE),1)=1,"",P304)</f>
        <v/>
      </c>
      <c r="Q303" s="39" t="str">
        <f>IF(IFERROR(VLOOKUP(Q296,'Tabela de Apoio'!$D:$E,2,FALSE),1)=1,"",Q304)</f>
        <v/>
      </c>
      <c r="R303" s="39" t="str">
        <f>IF(IFERROR(VLOOKUP(R296,'Tabela de Apoio'!$D:$E,2,FALSE),1)=1,"",R304)</f>
        <v/>
      </c>
      <c r="S303" s="39" t="str">
        <f>IF(IFERROR(VLOOKUP(S296,'Tabela de Apoio'!$D:$E,2,FALSE),1)=1,"",S304)</f>
        <v/>
      </c>
      <c r="T303" s="39" t="str">
        <f>IF(IFERROR(VLOOKUP(T296,'Tabela de Apoio'!$D:$E,2,FALSE),1)=1,"",T304)</f>
        <v/>
      </c>
      <c r="U303" s="39" t="str">
        <f>IF(IFERROR(VLOOKUP(U296,'Tabela de Apoio'!$D:$E,2,FALSE),1)=1,"",U304)</f>
        <v/>
      </c>
      <c r="V303" s="39" t="str">
        <f>IF(IFERROR(VLOOKUP(V296,'Tabela de Apoio'!$D:$E,2,FALSE),1)=1,"",V304)</f>
        <v/>
      </c>
      <c r="W303" s="39" t="str">
        <f>IF(IFERROR(VLOOKUP(W296,'Tabela de Apoio'!$D:$E,2,FALSE),1)=1,"",W304)</f>
        <v/>
      </c>
      <c r="X303" s="39" t="str">
        <f>IF(IFERROR(VLOOKUP(X296,'Tabela de Apoio'!$D:$E,2,FALSE),1)=1,"",X304)</f>
        <v/>
      </c>
      <c r="Y303" s="39" t="str">
        <f>IF(IFERROR(VLOOKUP(Y296,'Tabela de Apoio'!$D:$E,2,FALSE),1)=1,"",Y304)</f>
        <v/>
      </c>
      <c r="Z303" s="39" t="str">
        <f>IF(IFERROR(VLOOKUP(Z296,'Tabela de Apoio'!$D:$E,2,FALSE),1)=1,"",Z304)</f>
        <v/>
      </c>
      <c r="AA303" s="39" t="str">
        <f>IF(IFERROR(VLOOKUP(AA296,'Tabela de Apoio'!$D:$E,2,FALSE),1)=1,"",AA304)</f>
        <v/>
      </c>
      <c r="AB303" s="39" t="str">
        <f>IF(IFERROR(VLOOKUP(AB296,'Tabela de Apoio'!$D:$E,2,FALSE),1)=1,"",AB304)</f>
        <v/>
      </c>
      <c r="AC303" s="39" t="str">
        <f>IF(IFERROR(VLOOKUP(AC296,'Tabela de Apoio'!$D:$E,2,FALSE),1)=1,"",AC304)</f>
        <v/>
      </c>
      <c r="AD303" s="39" t="str">
        <f>IF(IFERROR(VLOOKUP(AD296,'Tabela de Apoio'!$D:$E,2,FALSE),1)=1,"",AD304)</f>
        <v/>
      </c>
      <c r="AE303" s="39" t="str">
        <f>IF(IFERROR(VLOOKUP(AE296,'Tabela de Apoio'!$D:$E,2,FALSE),1)=1,"",AE304)</f>
        <v/>
      </c>
      <c r="AF303" s="39" t="str">
        <f>IF(IFERROR(VLOOKUP(AF296,'Tabela de Apoio'!$D:$E,2,FALSE),1)=1,"",AF304)</f>
        <v/>
      </c>
      <c r="AG303" s="39" t="str">
        <f>IF(IFERROR(VLOOKUP(AG296,'Tabela de Apoio'!$D:$E,2,FALSE),1)=1,"",AG304)</f>
        <v/>
      </c>
      <c r="AH303" s="39" t="str">
        <f>IF(IFERROR(VLOOKUP(AH296,'Tabela de Apoio'!$D:$E,2,FALSE),1)=1,"",AH304)</f>
        <v/>
      </c>
      <c r="AI303" s="39" t="str">
        <f>IF(IFERROR(VLOOKUP(AI296,'Tabela de Apoio'!$D:$E,2,FALSE),1)=1,"",AI304)</f>
        <v/>
      </c>
    </row>
    <row r="304" spans="1:35" hidden="1" x14ac:dyDescent="0.25">
      <c r="B304" s="84" t="e">
        <f t="shared" si="145"/>
        <v>#VALUE!</v>
      </c>
      <c r="C304" s="84" t="e">
        <f t="shared" si="144"/>
        <v>#VALUE!</v>
      </c>
      <c r="D304" s="84">
        <f t="shared" si="144"/>
        <v>1</v>
      </c>
      <c r="E304" s="158"/>
      <c r="F304" s="97"/>
      <c r="G304" s="119"/>
      <c r="H304" s="18"/>
      <c r="I304" s="18"/>
      <c r="J304" s="56" t="s">
        <v>368</v>
      </c>
      <c r="K304" s="89"/>
      <c r="L304" s="40" t="s">
        <v>69</v>
      </c>
      <c r="M304" s="41" t="e">
        <f>IF(AND(COUNT($P312:$AI312)&gt;2,(_xlfn.STDEV.S($P311:$AI312)/AVERAGE($P311:$AI312))&lt;=25%),AVERAGE($P311:$AI312),"")</f>
        <v>#DIV/0!</v>
      </c>
      <c r="N304" s="94"/>
      <c r="O304" s="34" t="s">
        <v>392</v>
      </c>
      <c r="P304" s="39" t="str">
        <f t="shared" ref="P304:AI304" si="147">IF(P302="","",IF((_xlfn.STDEV.S($P301:$AI302)/AVERAGE($P301:$AI302))&lt;25%,P302,IF(OR(P302&gt;(AVERAGE($P301:$AI302)+_xlfn.STDEV.S($P301:$AI302)),P302&lt;(AVERAGE($P301:$AI302)-_xlfn.STDEV.S($P301:$AI302))),"DESCARTADO",P302)))</f>
        <v/>
      </c>
      <c r="Q304" s="39" t="str">
        <f t="shared" si="147"/>
        <v/>
      </c>
      <c r="R304" s="39" t="str">
        <f t="shared" si="147"/>
        <v/>
      </c>
      <c r="S304" s="39" t="str">
        <f t="shared" si="147"/>
        <v/>
      </c>
      <c r="T304" s="39" t="str">
        <f t="shared" si="147"/>
        <v/>
      </c>
      <c r="U304" s="39" t="str">
        <f t="shared" si="147"/>
        <v/>
      </c>
      <c r="V304" s="39" t="str">
        <f t="shared" si="147"/>
        <v/>
      </c>
      <c r="W304" s="39" t="str">
        <f t="shared" si="147"/>
        <v/>
      </c>
      <c r="X304" s="39" t="str">
        <f t="shared" si="147"/>
        <v/>
      </c>
      <c r="Y304" s="39" t="str">
        <f t="shared" si="147"/>
        <v/>
      </c>
      <c r="Z304" s="39" t="str">
        <f t="shared" si="147"/>
        <v/>
      </c>
      <c r="AA304" s="39" t="str">
        <f t="shared" si="147"/>
        <v/>
      </c>
      <c r="AB304" s="39" t="str">
        <f t="shared" si="147"/>
        <v/>
      </c>
      <c r="AC304" s="39" t="str">
        <f t="shared" si="147"/>
        <v/>
      </c>
      <c r="AD304" s="39" t="str">
        <f t="shared" si="147"/>
        <v/>
      </c>
      <c r="AE304" s="39" t="str">
        <f t="shared" si="147"/>
        <v/>
      </c>
      <c r="AF304" s="39" t="str">
        <f t="shared" si="147"/>
        <v/>
      </c>
      <c r="AG304" s="39" t="str">
        <f t="shared" si="147"/>
        <v/>
      </c>
      <c r="AH304" s="39" t="str">
        <f t="shared" si="147"/>
        <v/>
      </c>
      <c r="AI304" s="39" t="str">
        <f t="shared" si="147"/>
        <v/>
      </c>
    </row>
    <row r="305" spans="1:35" hidden="1" x14ac:dyDescent="0.25">
      <c r="B305" s="84" t="e">
        <f t="shared" si="145"/>
        <v>#VALUE!</v>
      </c>
      <c r="C305" s="84" t="e">
        <f t="shared" si="144"/>
        <v>#VALUE!</v>
      </c>
      <c r="D305" s="84">
        <f t="shared" si="144"/>
        <v>1</v>
      </c>
      <c r="E305" s="158"/>
      <c r="F305" s="97"/>
      <c r="G305" s="121"/>
      <c r="H305"/>
      <c r="I305" s="18"/>
      <c r="J305" s="56" t="s">
        <v>367</v>
      </c>
      <c r="K305" s="89"/>
      <c r="L305" s="40" t="s">
        <v>74</v>
      </c>
      <c r="M305" s="41" t="e">
        <f>AVERAGE($P299:$AI300)</f>
        <v>#DIV/0!</v>
      </c>
      <c r="N305" s="94"/>
      <c r="O305" s="34" t="s">
        <v>393</v>
      </c>
      <c r="P305" s="39" t="str">
        <f>IF(IFERROR(VLOOKUP(P296,'Tabela de Apoio'!$D:$E,2,FALSE),1)=1,"",P306)</f>
        <v/>
      </c>
      <c r="Q305" s="39" t="str">
        <f>IF(IFERROR(VLOOKUP(Q296,'Tabela de Apoio'!$D:$E,2,FALSE),1)=1,"",Q306)</f>
        <v/>
      </c>
      <c r="R305" s="39" t="str">
        <f>IF(IFERROR(VLOOKUP(R296,'Tabela de Apoio'!$D:$E,2,FALSE),1)=1,"",R306)</f>
        <v/>
      </c>
      <c r="S305" s="39" t="str">
        <f>IF(IFERROR(VLOOKUP(S296,'Tabela de Apoio'!$D:$E,2,FALSE),1)=1,"",S306)</f>
        <v/>
      </c>
      <c r="T305" s="39" t="str">
        <f>IF(IFERROR(VLOOKUP(T296,'Tabela de Apoio'!$D:$E,2,FALSE),1)=1,"",T306)</f>
        <v/>
      </c>
      <c r="U305" s="39" t="str">
        <f>IF(IFERROR(VLOOKUP(U296,'Tabela de Apoio'!$D:$E,2,FALSE),1)=1,"",U306)</f>
        <v/>
      </c>
      <c r="V305" s="39" t="str">
        <f>IF(IFERROR(VLOOKUP(V296,'Tabela de Apoio'!$D:$E,2,FALSE),1)=1,"",V306)</f>
        <v/>
      </c>
      <c r="W305" s="39" t="str">
        <f>IF(IFERROR(VLOOKUP(W296,'Tabela de Apoio'!$D:$E,2,FALSE),1)=1,"",W306)</f>
        <v/>
      </c>
      <c r="X305" s="39" t="str">
        <f>IF(IFERROR(VLOOKUP(X296,'Tabela de Apoio'!$D:$E,2,FALSE),1)=1,"",X306)</f>
        <v/>
      </c>
      <c r="Y305" s="39" t="str">
        <f>IF(IFERROR(VLOOKUP(Y296,'Tabela de Apoio'!$D:$E,2,FALSE),1)=1,"",Y306)</f>
        <v/>
      </c>
      <c r="Z305" s="39" t="str">
        <f>IF(IFERROR(VLOOKUP(Z296,'Tabela de Apoio'!$D:$E,2,FALSE),1)=1,"",Z306)</f>
        <v/>
      </c>
      <c r="AA305" s="39" t="str">
        <f>IF(IFERROR(VLOOKUP(AA296,'Tabela de Apoio'!$D:$E,2,FALSE),1)=1,"",AA306)</f>
        <v/>
      </c>
      <c r="AB305" s="39" t="str">
        <f>IF(IFERROR(VLOOKUP(AB296,'Tabela de Apoio'!$D:$E,2,FALSE),1)=1,"",AB306)</f>
        <v/>
      </c>
      <c r="AC305" s="39" t="str">
        <f>IF(IFERROR(VLOOKUP(AC296,'Tabela de Apoio'!$D:$E,2,FALSE),1)=1,"",AC306)</f>
        <v/>
      </c>
      <c r="AD305" s="39" t="str">
        <f>IF(IFERROR(VLOOKUP(AD296,'Tabela de Apoio'!$D:$E,2,FALSE),1)=1,"",AD306)</f>
        <v/>
      </c>
      <c r="AE305" s="39" t="str">
        <f>IF(IFERROR(VLOOKUP(AE296,'Tabela de Apoio'!$D:$E,2,FALSE),1)=1,"",AE306)</f>
        <v/>
      </c>
      <c r="AF305" s="39" t="str">
        <f>IF(IFERROR(VLOOKUP(AF296,'Tabela de Apoio'!$D:$E,2,FALSE),1)=1,"",AF306)</f>
        <v/>
      </c>
      <c r="AG305" s="39" t="str">
        <f>IF(IFERROR(VLOOKUP(AG296,'Tabela de Apoio'!$D:$E,2,FALSE),1)=1,"",AG306)</f>
        <v/>
      </c>
      <c r="AH305" s="39" t="str">
        <f>IF(IFERROR(VLOOKUP(AH296,'Tabela de Apoio'!$D:$E,2,FALSE),1)=1,"",AH306)</f>
        <v/>
      </c>
      <c r="AI305" s="39" t="str">
        <f>IF(IFERROR(VLOOKUP(AI296,'Tabela de Apoio'!$D:$E,2,FALSE),1)=1,"",AI306)</f>
        <v/>
      </c>
    </row>
    <row r="306" spans="1:35" hidden="1" x14ac:dyDescent="0.25">
      <c r="B306" s="84" t="e">
        <f t="shared" si="145"/>
        <v>#VALUE!</v>
      </c>
      <c r="C306" s="84" t="e">
        <f t="shared" si="144"/>
        <v>#VALUE!</v>
      </c>
      <c r="D306" s="84">
        <f t="shared" si="144"/>
        <v>1</v>
      </c>
      <c r="E306" s="158"/>
      <c r="F306" s="97"/>
      <c r="G306" s="120"/>
      <c r="H306" s="18"/>
      <c r="I306" s="18"/>
      <c r="J306" s="56" t="s">
        <v>367</v>
      </c>
      <c r="K306" s="89"/>
      <c r="L306" s="40" t="s">
        <v>72</v>
      </c>
      <c r="M306" s="41" t="e">
        <f>MEDIAN($P299:$AI299)</f>
        <v>#NUM!</v>
      </c>
      <c r="N306" s="94"/>
      <c r="O306" s="34" t="s">
        <v>394</v>
      </c>
      <c r="P306" s="39" t="str">
        <f t="shared" ref="P306:AI306" si="148">IF(P304="","",IF((_xlfn.STDEV.S($P303:$AI304)/AVERAGE($P303:$AI304))&lt;25%,P304,IF(OR(P304&gt;(AVERAGE($P303:$AI304)+_xlfn.STDEV.S($P303:$AI304)),P304&lt;(AVERAGE($P303:$AI304)-_xlfn.STDEV.S($P303:$AI304))),"DESCARTADO",P304)))</f>
        <v/>
      </c>
      <c r="Q306" s="39" t="str">
        <f t="shared" si="148"/>
        <v/>
      </c>
      <c r="R306" s="39" t="str">
        <f t="shared" si="148"/>
        <v/>
      </c>
      <c r="S306" s="39" t="str">
        <f t="shared" si="148"/>
        <v/>
      </c>
      <c r="T306" s="39" t="str">
        <f t="shared" si="148"/>
        <v/>
      </c>
      <c r="U306" s="39" t="str">
        <f t="shared" si="148"/>
        <v/>
      </c>
      <c r="V306" s="39" t="str">
        <f t="shared" si="148"/>
        <v/>
      </c>
      <c r="W306" s="39" t="str">
        <f t="shared" si="148"/>
        <v/>
      </c>
      <c r="X306" s="39" t="str">
        <f t="shared" si="148"/>
        <v/>
      </c>
      <c r="Y306" s="39" t="str">
        <f t="shared" si="148"/>
        <v/>
      </c>
      <c r="Z306" s="39" t="str">
        <f t="shared" si="148"/>
        <v/>
      </c>
      <c r="AA306" s="39" t="str">
        <f t="shared" si="148"/>
        <v/>
      </c>
      <c r="AB306" s="39" t="str">
        <f t="shared" si="148"/>
        <v/>
      </c>
      <c r="AC306" s="39" t="str">
        <f t="shared" si="148"/>
        <v/>
      </c>
      <c r="AD306" s="39" t="str">
        <f t="shared" si="148"/>
        <v/>
      </c>
      <c r="AE306" s="39" t="str">
        <f t="shared" si="148"/>
        <v/>
      </c>
      <c r="AF306" s="39" t="str">
        <f t="shared" si="148"/>
        <v/>
      </c>
      <c r="AG306" s="39" t="str">
        <f t="shared" si="148"/>
        <v/>
      </c>
      <c r="AH306" s="39" t="str">
        <f t="shared" si="148"/>
        <v/>
      </c>
      <c r="AI306" s="39" t="str">
        <f t="shared" si="148"/>
        <v/>
      </c>
    </row>
    <row r="307" spans="1:35" hidden="1" x14ac:dyDescent="0.25">
      <c r="B307" s="84" t="e">
        <f t="shared" si="145"/>
        <v>#VALUE!</v>
      </c>
      <c r="C307" s="84" t="e">
        <f t="shared" si="144"/>
        <v>#VALUE!</v>
      </c>
      <c r="D307" s="84">
        <f t="shared" si="144"/>
        <v>1</v>
      </c>
      <c r="E307" s="158"/>
      <c r="F307" s="97"/>
      <c r="G307" s="120"/>
      <c r="H307" s="18"/>
      <c r="I307" s="18"/>
      <c r="J307" s="56" t="s">
        <v>367</v>
      </c>
      <c r="K307" s="89"/>
      <c r="L307" s="40" t="s">
        <v>73</v>
      </c>
      <c r="M307" s="41" t="e">
        <f>_xlfn.QUARTILE.EXC($P299:$AI299,1)</f>
        <v>#NUM!</v>
      </c>
      <c r="N307" s="94"/>
      <c r="O307" s="34" t="s">
        <v>395</v>
      </c>
      <c r="P307" s="39" t="str">
        <f>IF(IFERROR(VLOOKUP(P296,'Tabela de Apoio'!$D:$E,2,FALSE),1)=1,"",P308)</f>
        <v/>
      </c>
      <c r="Q307" s="39" t="str">
        <f>IF(IFERROR(VLOOKUP(Q296,'Tabela de Apoio'!$D:$E,2,FALSE),1)=1,"",Q308)</f>
        <v/>
      </c>
      <c r="R307" s="39" t="str">
        <f>IF(IFERROR(VLOOKUP(R296,'Tabela de Apoio'!$D:$E,2,FALSE),1)=1,"",R308)</f>
        <v/>
      </c>
      <c r="S307" s="39" t="str">
        <f>IF(IFERROR(VLOOKUP(S296,'Tabela de Apoio'!$D:$E,2,FALSE),1)=1,"",S308)</f>
        <v/>
      </c>
      <c r="T307" s="39" t="str">
        <f>IF(IFERROR(VLOOKUP(T296,'Tabela de Apoio'!$D:$E,2,FALSE),1)=1,"",T308)</f>
        <v/>
      </c>
      <c r="U307" s="39" t="str">
        <f>IF(IFERROR(VLOOKUP(U296,'Tabela de Apoio'!$D:$E,2,FALSE),1)=1,"",U308)</f>
        <v/>
      </c>
      <c r="V307" s="39" t="str">
        <f>IF(IFERROR(VLOOKUP(V296,'Tabela de Apoio'!$D:$E,2,FALSE),1)=1,"",V308)</f>
        <v/>
      </c>
      <c r="W307" s="39" t="str">
        <f>IF(IFERROR(VLOOKUP(W296,'Tabela de Apoio'!$D:$E,2,FALSE),1)=1,"",W308)</f>
        <v/>
      </c>
      <c r="X307" s="39" t="str">
        <f>IF(IFERROR(VLOOKUP(X296,'Tabela de Apoio'!$D:$E,2,FALSE),1)=1,"",X308)</f>
        <v/>
      </c>
      <c r="Y307" s="39" t="str">
        <f>IF(IFERROR(VLOOKUP(Y296,'Tabela de Apoio'!$D:$E,2,FALSE),1)=1,"",Y308)</f>
        <v/>
      </c>
      <c r="Z307" s="39" t="str">
        <f>IF(IFERROR(VLOOKUP(Z296,'Tabela de Apoio'!$D:$E,2,FALSE),1)=1,"",Z308)</f>
        <v/>
      </c>
      <c r="AA307" s="39" t="str">
        <f>IF(IFERROR(VLOOKUP(AA296,'Tabela de Apoio'!$D:$E,2,FALSE),1)=1,"",AA308)</f>
        <v/>
      </c>
      <c r="AB307" s="39" t="str">
        <f>IF(IFERROR(VLOOKUP(AB296,'Tabela de Apoio'!$D:$E,2,FALSE),1)=1,"",AB308)</f>
        <v/>
      </c>
      <c r="AC307" s="39" t="str">
        <f>IF(IFERROR(VLOOKUP(AC296,'Tabela de Apoio'!$D:$E,2,FALSE),1)=1,"",AC308)</f>
        <v/>
      </c>
      <c r="AD307" s="39" t="str">
        <f>IF(IFERROR(VLOOKUP(AD296,'Tabela de Apoio'!$D:$E,2,FALSE),1)=1,"",AD308)</f>
        <v/>
      </c>
      <c r="AE307" s="39" t="str">
        <f>IF(IFERROR(VLOOKUP(AE296,'Tabela de Apoio'!$D:$E,2,FALSE),1)=1,"",AE308)</f>
        <v/>
      </c>
      <c r="AF307" s="39" t="str">
        <f>IF(IFERROR(VLOOKUP(AF296,'Tabela de Apoio'!$D:$E,2,FALSE),1)=1,"",AF308)</f>
        <v/>
      </c>
      <c r="AG307" s="39" t="str">
        <f>IF(IFERROR(VLOOKUP(AG296,'Tabela de Apoio'!$D:$E,2,FALSE),1)=1,"",AG308)</f>
        <v/>
      </c>
      <c r="AH307" s="39" t="str">
        <f>IF(IFERROR(VLOOKUP(AH296,'Tabela de Apoio'!$D:$E,2,FALSE),1)=1,"",AH308)</f>
        <v/>
      </c>
      <c r="AI307" s="39" t="str">
        <f>IF(IFERROR(VLOOKUP(AI296,'Tabela de Apoio'!$D:$E,2,FALSE),1)=1,"",AI308)</f>
        <v/>
      </c>
    </row>
    <row r="308" spans="1:35" hidden="1" x14ac:dyDescent="0.25">
      <c r="B308" s="84" t="e">
        <f t="shared" si="145"/>
        <v>#VALUE!</v>
      </c>
      <c r="C308" s="84" t="e">
        <f t="shared" si="144"/>
        <v>#VALUE!</v>
      </c>
      <c r="D308" s="84">
        <f t="shared" si="144"/>
        <v>1</v>
      </c>
      <c r="E308" s="158"/>
      <c r="F308" s="97"/>
      <c r="G308" s="120"/>
      <c r="H308" s="18"/>
      <c r="I308" s="18"/>
      <c r="J308" s="56" t="s">
        <v>367</v>
      </c>
      <c r="K308" s="89"/>
      <c r="L308" s="40" t="s">
        <v>70</v>
      </c>
      <c r="M308" s="41" t="e">
        <f>_xlfn.QUARTILE.EXC($P299:$AI299,2)</f>
        <v>#NUM!</v>
      </c>
      <c r="N308" s="94"/>
      <c r="O308" s="34" t="s">
        <v>396</v>
      </c>
      <c r="P308" s="39" t="str">
        <f t="shared" ref="P308:AI308" si="149">IF(P306="","",IF((_xlfn.STDEV.S($P305:$AI306)/AVERAGE($P305:$AI306))&lt;25%,P306,IF(OR(P306&gt;(AVERAGE($P305:$AI306)+_xlfn.STDEV.S($P305:$AI306)),P306&lt;(AVERAGE($P305:$AI306)-_xlfn.STDEV.S($P305:$AI306))),"DESCARTADO",P306)))</f>
        <v/>
      </c>
      <c r="Q308" s="39" t="str">
        <f t="shared" si="149"/>
        <v/>
      </c>
      <c r="R308" s="39" t="str">
        <f t="shared" si="149"/>
        <v/>
      </c>
      <c r="S308" s="39" t="str">
        <f t="shared" si="149"/>
        <v/>
      </c>
      <c r="T308" s="39" t="str">
        <f t="shared" si="149"/>
        <v/>
      </c>
      <c r="U308" s="39" t="str">
        <f t="shared" si="149"/>
        <v/>
      </c>
      <c r="V308" s="39" t="str">
        <f t="shared" si="149"/>
        <v/>
      </c>
      <c r="W308" s="39" t="str">
        <f t="shared" si="149"/>
        <v/>
      </c>
      <c r="X308" s="39" t="str">
        <f t="shared" si="149"/>
        <v/>
      </c>
      <c r="Y308" s="39" t="str">
        <f t="shared" si="149"/>
        <v/>
      </c>
      <c r="Z308" s="39" t="str">
        <f t="shared" si="149"/>
        <v/>
      </c>
      <c r="AA308" s="39" t="str">
        <f t="shared" si="149"/>
        <v/>
      </c>
      <c r="AB308" s="39" t="str">
        <f t="shared" si="149"/>
        <v/>
      </c>
      <c r="AC308" s="39" t="str">
        <f t="shared" si="149"/>
        <v/>
      </c>
      <c r="AD308" s="39" t="str">
        <f t="shared" si="149"/>
        <v/>
      </c>
      <c r="AE308" s="39" t="str">
        <f t="shared" si="149"/>
        <v/>
      </c>
      <c r="AF308" s="39" t="str">
        <f t="shared" si="149"/>
        <v/>
      </c>
      <c r="AG308" s="39" t="str">
        <f t="shared" si="149"/>
        <v/>
      </c>
      <c r="AH308" s="39" t="str">
        <f t="shared" si="149"/>
        <v/>
      </c>
      <c r="AI308" s="39" t="str">
        <f t="shared" si="149"/>
        <v/>
      </c>
    </row>
    <row r="309" spans="1:35" hidden="1" x14ac:dyDescent="0.25">
      <c r="B309" s="84" t="e">
        <f t="shared" si="145"/>
        <v>#VALUE!</v>
      </c>
      <c r="C309" s="84" t="e">
        <f t="shared" si="144"/>
        <v>#VALUE!</v>
      </c>
      <c r="D309" s="84">
        <f t="shared" si="144"/>
        <v>1</v>
      </c>
      <c r="E309" s="158"/>
      <c r="F309" s="97"/>
      <c r="G309" s="120"/>
      <c r="H309" s="18"/>
      <c r="I309" s="18"/>
      <c r="J309" s="56" t="s">
        <v>366</v>
      </c>
      <c r="K309" s="89"/>
      <c r="L309" s="40" t="s">
        <v>76</v>
      </c>
      <c r="M309" s="41">
        <f>MIN($P298:$AI298)</f>
        <v>0</v>
      </c>
      <c r="N309" s="94"/>
      <c r="O309" s="34" t="s">
        <v>397</v>
      </c>
      <c r="P309" s="39" t="str">
        <f>IF(IFERROR(VLOOKUP(P296,'Tabela de Apoio'!$D:$E,2,FALSE),1)=1,"",P310)</f>
        <v/>
      </c>
      <c r="Q309" s="39" t="str">
        <f>IF(IFERROR(VLOOKUP(Q296,'Tabela de Apoio'!$D:$E,2,FALSE),1)=1,"",Q310)</f>
        <v/>
      </c>
      <c r="R309" s="39" t="str">
        <f>IF(IFERROR(VLOOKUP(R296,'Tabela de Apoio'!$D:$E,2,FALSE),1)=1,"",R310)</f>
        <v/>
      </c>
      <c r="S309" s="39" t="str">
        <f>IF(IFERROR(VLOOKUP(S296,'Tabela de Apoio'!$D:$E,2,FALSE),1)=1,"",S310)</f>
        <v/>
      </c>
      <c r="T309" s="39" t="str">
        <f>IF(IFERROR(VLOOKUP(T296,'Tabela de Apoio'!$D:$E,2,FALSE),1)=1,"",T310)</f>
        <v/>
      </c>
      <c r="U309" s="39" t="str">
        <f>IF(IFERROR(VLOOKUP(U296,'Tabela de Apoio'!$D:$E,2,FALSE),1)=1,"",U310)</f>
        <v/>
      </c>
      <c r="V309" s="39" t="str">
        <f>IF(IFERROR(VLOOKUP(V296,'Tabela de Apoio'!$D:$E,2,FALSE),1)=1,"",V310)</f>
        <v/>
      </c>
      <c r="W309" s="39" t="str">
        <f>IF(IFERROR(VLOOKUP(W296,'Tabela de Apoio'!$D:$E,2,FALSE),1)=1,"",W310)</f>
        <v/>
      </c>
      <c r="X309" s="39" t="str">
        <f>IF(IFERROR(VLOOKUP(X296,'Tabela de Apoio'!$D:$E,2,FALSE),1)=1,"",X310)</f>
        <v/>
      </c>
      <c r="Y309" s="39" t="str">
        <f>IF(IFERROR(VLOOKUP(Y296,'Tabela de Apoio'!$D:$E,2,FALSE),1)=1,"",Y310)</f>
        <v/>
      </c>
      <c r="Z309" s="39" t="str">
        <f>IF(IFERROR(VLOOKUP(Z296,'Tabela de Apoio'!$D:$E,2,FALSE),1)=1,"",Z310)</f>
        <v/>
      </c>
      <c r="AA309" s="39" t="str">
        <f>IF(IFERROR(VLOOKUP(AA296,'Tabela de Apoio'!$D:$E,2,FALSE),1)=1,"",AA310)</f>
        <v/>
      </c>
      <c r="AB309" s="39" t="str">
        <f>IF(IFERROR(VLOOKUP(AB296,'Tabela de Apoio'!$D:$E,2,FALSE),1)=1,"",AB310)</f>
        <v/>
      </c>
      <c r="AC309" s="39" t="str">
        <f>IF(IFERROR(VLOOKUP(AC296,'Tabela de Apoio'!$D:$E,2,FALSE),1)=1,"",AC310)</f>
        <v/>
      </c>
      <c r="AD309" s="39" t="str">
        <f>IF(IFERROR(VLOOKUP(AD296,'Tabela de Apoio'!$D:$E,2,FALSE),1)=1,"",AD310)</f>
        <v/>
      </c>
      <c r="AE309" s="39" t="str">
        <f>IF(IFERROR(VLOOKUP(AE296,'Tabela de Apoio'!$D:$E,2,FALSE),1)=1,"",AE310)</f>
        <v/>
      </c>
      <c r="AF309" s="39" t="str">
        <f>IF(IFERROR(VLOOKUP(AF296,'Tabela de Apoio'!$D:$E,2,FALSE),1)=1,"",AF310)</f>
        <v/>
      </c>
      <c r="AG309" s="39" t="str">
        <f>IF(IFERROR(VLOOKUP(AG296,'Tabela de Apoio'!$D:$E,2,FALSE),1)=1,"",AG310)</f>
        <v/>
      </c>
      <c r="AH309" s="39" t="str">
        <f>IF(IFERROR(VLOOKUP(AH296,'Tabela de Apoio'!$D:$E,2,FALSE),1)=1,"",AH310)</f>
        <v/>
      </c>
      <c r="AI309" s="39" t="str">
        <f>IF(IFERROR(VLOOKUP(AI296,'Tabela de Apoio'!$D:$E,2,FALSE),1)=1,"",AI310)</f>
        <v/>
      </c>
    </row>
    <row r="310" spans="1:35" hidden="1" x14ac:dyDescent="0.25">
      <c r="B310" s="84" t="e">
        <f t="shared" si="145"/>
        <v>#VALUE!</v>
      </c>
      <c r="C310" s="84" t="e">
        <f t="shared" si="144"/>
        <v>#VALUE!</v>
      </c>
      <c r="D310" s="84">
        <f t="shared" si="144"/>
        <v>1</v>
      </c>
      <c r="E310" s="158"/>
      <c r="F310" s="97"/>
      <c r="G310" s="120"/>
      <c r="H310" s="18"/>
      <c r="I310" s="18"/>
      <c r="J310" s="56" t="s">
        <v>366</v>
      </c>
      <c r="K310" s="89"/>
      <c r="L310" s="40" t="s">
        <v>71</v>
      </c>
      <c r="M310" s="41">
        <f>MAX($P298:$AI298)</f>
        <v>0</v>
      </c>
      <c r="N310" s="94"/>
      <c r="O310" s="34" t="s">
        <v>398</v>
      </c>
      <c r="P310" s="39" t="str">
        <f t="shared" ref="P310:AI310" si="150">IF(P308="","",IF((_xlfn.STDEV.S($P307:$AI308)/AVERAGE($P307:$AI308))&lt;25%,P308,IF(OR(P308&gt;(AVERAGE($P307:$AI308)+_xlfn.STDEV.S($P307:$AI308)),P308&lt;(AVERAGE($P307:$AI308)-_xlfn.STDEV.S($P307:$AI308))),"DESCARTADO",P308)))</f>
        <v/>
      </c>
      <c r="Q310" s="39" t="str">
        <f t="shared" si="150"/>
        <v/>
      </c>
      <c r="R310" s="39" t="str">
        <f t="shared" si="150"/>
        <v/>
      </c>
      <c r="S310" s="39" t="str">
        <f t="shared" si="150"/>
        <v/>
      </c>
      <c r="T310" s="39" t="str">
        <f t="shared" si="150"/>
        <v/>
      </c>
      <c r="U310" s="39" t="str">
        <f t="shared" si="150"/>
        <v/>
      </c>
      <c r="V310" s="39" t="str">
        <f t="shared" si="150"/>
        <v/>
      </c>
      <c r="W310" s="39" t="str">
        <f t="shared" si="150"/>
        <v/>
      </c>
      <c r="X310" s="39" t="str">
        <f t="shared" si="150"/>
        <v/>
      </c>
      <c r="Y310" s="39" t="str">
        <f t="shared" si="150"/>
        <v/>
      </c>
      <c r="Z310" s="39" t="str">
        <f t="shared" si="150"/>
        <v/>
      </c>
      <c r="AA310" s="39" t="str">
        <f t="shared" si="150"/>
        <v/>
      </c>
      <c r="AB310" s="39" t="str">
        <f t="shared" si="150"/>
        <v/>
      </c>
      <c r="AC310" s="39" t="str">
        <f t="shared" si="150"/>
        <v/>
      </c>
      <c r="AD310" s="39" t="str">
        <f t="shared" si="150"/>
        <v/>
      </c>
      <c r="AE310" s="39" t="str">
        <f t="shared" si="150"/>
        <v/>
      </c>
      <c r="AF310" s="39" t="str">
        <f t="shared" si="150"/>
        <v/>
      </c>
      <c r="AG310" s="39" t="str">
        <f t="shared" si="150"/>
        <v/>
      </c>
      <c r="AH310" s="39" t="str">
        <f t="shared" si="150"/>
        <v/>
      </c>
      <c r="AI310" s="39" t="str">
        <f t="shared" si="150"/>
        <v/>
      </c>
    </row>
    <row r="311" spans="1:35" hidden="1" x14ac:dyDescent="0.25">
      <c r="B311" s="84" t="e">
        <f t="shared" si="145"/>
        <v>#VALUE!</v>
      </c>
      <c r="C311" s="84" t="e">
        <f t="shared" si="144"/>
        <v>#VALUE!</v>
      </c>
      <c r="D311" s="84">
        <f t="shared" si="144"/>
        <v>1</v>
      </c>
      <c r="E311" s="158"/>
      <c r="F311" s="97"/>
      <c r="G311" s="121"/>
      <c r="H311"/>
      <c r="I311"/>
      <c r="J311" s="6" t="str">
        <f>INDEX(J301:J310,MATCH(L294,L301:L310,0))</f>
        <v>A</v>
      </c>
      <c r="K311" s="89"/>
      <c r="L311" s="26"/>
      <c r="M311" s="26"/>
      <c r="N311" s="94"/>
      <c r="O311" s="34" t="s">
        <v>58</v>
      </c>
      <c r="P311" s="39" t="str">
        <f>IF(IFERROR(VLOOKUP(P296,'Tabela de Apoio'!$D:$E,2,FALSE),1)=1,"",P312)</f>
        <v/>
      </c>
      <c r="Q311" s="39" t="str">
        <f>IF(IFERROR(VLOOKUP(Q296,'Tabela de Apoio'!$D:$E,2,FALSE),1)=1,"",Q312)</f>
        <v/>
      </c>
      <c r="R311" s="39" t="str">
        <f>IF(IFERROR(VLOOKUP(R296,'Tabela de Apoio'!$D:$E,2,FALSE),1)=1,"",R312)</f>
        <v/>
      </c>
      <c r="S311" s="39" t="str">
        <f>IF(IFERROR(VLOOKUP(S296,'Tabela de Apoio'!$D:$E,2,FALSE),1)=1,"",S312)</f>
        <v/>
      </c>
      <c r="T311" s="39" t="str">
        <f>IF(IFERROR(VLOOKUP(T296,'Tabela de Apoio'!$D:$E,2,FALSE),1)=1,"",T312)</f>
        <v/>
      </c>
      <c r="U311" s="39" t="str">
        <f>IF(IFERROR(VLOOKUP(U296,'Tabela de Apoio'!$D:$E,2,FALSE),1)=1,"",U312)</f>
        <v/>
      </c>
      <c r="V311" s="39" t="str">
        <f>IF(IFERROR(VLOOKUP(V296,'Tabela de Apoio'!$D:$E,2,FALSE),1)=1,"",V312)</f>
        <v/>
      </c>
      <c r="W311" s="39" t="str">
        <f>IF(IFERROR(VLOOKUP(W296,'Tabela de Apoio'!$D:$E,2,FALSE),1)=1,"",W312)</f>
        <v/>
      </c>
      <c r="X311" s="39" t="str">
        <f>IF(IFERROR(VLOOKUP(X296,'Tabela de Apoio'!$D:$E,2,FALSE),1)=1,"",X312)</f>
        <v/>
      </c>
      <c r="Y311" s="39" t="str">
        <f>IF(IFERROR(VLOOKUP(Y296,'Tabela de Apoio'!$D:$E,2,FALSE),1)=1,"",Y312)</f>
        <v/>
      </c>
      <c r="Z311" s="39" t="str">
        <f>IF(IFERROR(VLOOKUP(Z296,'Tabela de Apoio'!$D:$E,2,FALSE),1)=1,"",Z312)</f>
        <v/>
      </c>
      <c r="AA311" s="39" t="str">
        <f>IF(IFERROR(VLOOKUP(AA296,'Tabela de Apoio'!$D:$E,2,FALSE),1)=1,"",AA312)</f>
        <v/>
      </c>
      <c r="AB311" s="39" t="str">
        <f>IF(IFERROR(VLOOKUP(AB296,'Tabela de Apoio'!$D:$E,2,FALSE),1)=1,"",AB312)</f>
        <v/>
      </c>
      <c r="AC311" s="39" t="str">
        <f>IF(IFERROR(VLOOKUP(AC296,'Tabela de Apoio'!$D:$E,2,FALSE),1)=1,"",AC312)</f>
        <v/>
      </c>
      <c r="AD311" s="39" t="str">
        <f>IF(IFERROR(VLOOKUP(AD296,'Tabela de Apoio'!$D:$E,2,FALSE),1)=1,"",AD312)</f>
        <v/>
      </c>
      <c r="AE311" s="39" t="str">
        <f>IF(IFERROR(VLOOKUP(AE296,'Tabela de Apoio'!$D:$E,2,FALSE),1)=1,"",AE312)</f>
        <v/>
      </c>
      <c r="AF311" s="39" t="str">
        <f>IF(IFERROR(VLOOKUP(AF296,'Tabela de Apoio'!$D:$E,2,FALSE),1)=1,"",AF312)</f>
        <v/>
      </c>
      <c r="AG311" s="39" t="str">
        <f>IF(IFERROR(VLOOKUP(AG296,'Tabela de Apoio'!$D:$E,2,FALSE),1)=1,"",AG312)</f>
        <v/>
      </c>
      <c r="AH311" s="39" t="str">
        <f>IF(IFERROR(VLOOKUP(AH296,'Tabela de Apoio'!$D:$E,2,FALSE),1)=1,"",AH312)</f>
        <v/>
      </c>
      <c r="AI311" s="39" t="str">
        <f>IF(IFERROR(VLOOKUP(AI296,'Tabela de Apoio'!$D:$E,2,FALSE),1)=1,"",AI312)</f>
        <v/>
      </c>
    </row>
    <row r="312" spans="1:35" x14ac:dyDescent="0.25">
      <c r="B312" s="84" t="e">
        <f t="shared" si="145"/>
        <v>#VALUE!</v>
      </c>
      <c r="C312" s="84" t="e">
        <f t="shared" si="144"/>
        <v>#VALUE!</v>
      </c>
      <c r="D312" s="84">
        <f t="shared" si="144"/>
        <v>1</v>
      </c>
      <c r="E312" s="158"/>
      <c r="F312" s="97"/>
      <c r="G312" s="118"/>
      <c r="H312" s="159"/>
      <c r="I312" s="159"/>
      <c r="J312" s="160"/>
      <c r="K312" s="90" t="e">
        <f>_xlfn.STDEV.S($P312:$AI312)/AVERAGE($P312:$AI312)</f>
        <v>#DIV/0!</v>
      </c>
      <c r="L312" s="122" t="s">
        <v>77</v>
      </c>
      <c r="M312" s="22" t="str">
        <f>IFERROR(ROUND(M294*M296,2),"")</f>
        <v/>
      </c>
      <c r="N312" s="94" t="str">
        <f>IF("C"=J311,1,"")</f>
        <v/>
      </c>
      <c r="O312" s="34" t="s">
        <v>56</v>
      </c>
      <c r="P312" s="39" t="str">
        <f t="shared" ref="P312:AI312" si="151">IFERROR(IF(P310="","",IF((_xlfn.STDEV.S($P309:$AI310)/AVERAGE($P309:$AI310))&lt;25%,P310,IF(OR(P310&gt;(AVERAGE($P309:$AI310)+_xlfn.STDEV.S($P309:$AI310)),P310&lt;(AVERAGE($P309:$AI310)-_xlfn.STDEV.S($P309:$AI310))),"DESCARTADO",P310))),)</f>
        <v/>
      </c>
      <c r="Q312" s="39" t="str">
        <f t="shared" si="151"/>
        <v/>
      </c>
      <c r="R312" s="39" t="str">
        <f t="shared" si="151"/>
        <v/>
      </c>
      <c r="S312" s="39" t="str">
        <f t="shared" si="151"/>
        <v/>
      </c>
      <c r="T312" s="39" t="str">
        <f t="shared" si="151"/>
        <v/>
      </c>
      <c r="U312" s="39" t="str">
        <f t="shared" si="151"/>
        <v/>
      </c>
      <c r="V312" s="39" t="str">
        <f t="shared" si="151"/>
        <v/>
      </c>
      <c r="W312" s="39" t="str">
        <f t="shared" si="151"/>
        <v/>
      </c>
      <c r="X312" s="39" t="str">
        <f t="shared" si="151"/>
        <v/>
      </c>
      <c r="Y312" s="39" t="str">
        <f t="shared" si="151"/>
        <v/>
      </c>
      <c r="Z312" s="39" t="str">
        <f t="shared" si="151"/>
        <v/>
      </c>
      <c r="AA312" s="39" t="str">
        <f t="shared" si="151"/>
        <v/>
      </c>
      <c r="AB312" s="39" t="str">
        <f t="shared" si="151"/>
        <v/>
      </c>
      <c r="AC312" s="39" t="str">
        <f t="shared" si="151"/>
        <v/>
      </c>
      <c r="AD312" s="39" t="str">
        <f t="shared" si="151"/>
        <v/>
      </c>
      <c r="AE312" s="39" t="str">
        <f t="shared" si="151"/>
        <v/>
      </c>
      <c r="AF312" s="39" t="str">
        <f t="shared" si="151"/>
        <v/>
      </c>
      <c r="AG312" s="39" t="str">
        <f t="shared" si="151"/>
        <v/>
      </c>
      <c r="AH312" s="39" t="str">
        <f t="shared" si="151"/>
        <v/>
      </c>
      <c r="AI312" s="39" t="str">
        <f t="shared" si="151"/>
        <v/>
      </c>
    </row>
    <row r="314" spans="1:35" s="18" customFormat="1" x14ac:dyDescent="0.25">
      <c r="A314" s="89"/>
      <c r="B314" s="83" t="e">
        <f>LARGE(IFERROR(IF(B312+1&gt;$H$8,"",B312+1),""),1)</f>
        <v>#VALUE!</v>
      </c>
      <c r="C314" s="83" t="e">
        <f>E319</f>
        <v>#VALUE!</v>
      </c>
      <c r="D314" s="83">
        <f>E315</f>
        <v>1</v>
      </c>
      <c r="E314" s="57" t="s">
        <v>9</v>
      </c>
      <c r="F314" s="96"/>
      <c r="G314" s="57" t="s">
        <v>19</v>
      </c>
      <c r="H314" s="5" t="e">
        <f>INDEX('BASE FORMAÇÃO'!B:B,B314+1)</f>
        <v>#VALUE!</v>
      </c>
      <c r="I314" s="19" t="s">
        <v>20</v>
      </c>
      <c r="J314" s="5" t="e">
        <f>INDEX('BASE FORMAÇÃO'!K:K,B314+1)</f>
        <v>#VALUE!</v>
      </c>
      <c r="K314" s="88"/>
      <c r="L314" s="173" t="s">
        <v>75</v>
      </c>
      <c r="M314" s="167" t="str">
        <f>IF(OR(ISBLANK($O$7),ISBLANK($H$8),ISBLANK($O$6),ISBLANK($O$5),ISBLANK($H$5)),"",IFERROR(IF(VLOOKUP(L314,L321:M330,2,FALSE)&lt;1,ROUND(VLOOKUP(L314,L321:M330,2,FALSE),4),ROUND(VLOOKUP(L314,L321:M330,2,FALSE),2)),""))</f>
        <v/>
      </c>
      <c r="N314" s="92"/>
      <c r="O314" s="34" t="s">
        <v>22</v>
      </c>
      <c r="P314" s="53"/>
      <c r="Q314" s="53"/>
      <c r="R314" s="53"/>
      <c r="S314" s="53"/>
      <c r="T314" s="53"/>
      <c r="U314" s="53"/>
      <c r="V314" s="53"/>
      <c r="W314" s="53"/>
      <c r="X314" s="53"/>
      <c r="Y314" s="53"/>
      <c r="Z314" s="53"/>
      <c r="AA314" s="53"/>
      <c r="AB314" s="53"/>
      <c r="AC314" s="53"/>
      <c r="AD314" s="53"/>
      <c r="AE314" s="53"/>
      <c r="AF314" s="53"/>
      <c r="AG314" s="53"/>
      <c r="AH314" s="53"/>
      <c r="AI314" s="53"/>
    </row>
    <row r="315" spans="1:35" s="18" customFormat="1" x14ac:dyDescent="0.25">
      <c r="A315" s="89"/>
      <c r="B315" s="84" t="e">
        <f t="shared" ref="B315:D317" si="152">B314</f>
        <v>#VALUE!</v>
      </c>
      <c r="C315" s="84" t="e">
        <f t="shared" si="152"/>
        <v>#VALUE!</v>
      </c>
      <c r="D315" s="84">
        <f t="shared" si="152"/>
        <v>1</v>
      </c>
      <c r="E315" s="150">
        <f>IFERROR(IF(E319=INDEX(E:E,ROW()-16),INDEX(E:E,ROW()-20)+1,1),1)</f>
        <v>1</v>
      </c>
      <c r="F315" s="116"/>
      <c r="G315" s="155" t="s">
        <v>1</v>
      </c>
      <c r="H315" s="161" t="e">
        <f>INDEX('BASE FORMAÇÃO'!C:C,B314+1)</f>
        <v>#VALUE!</v>
      </c>
      <c r="I315" s="161"/>
      <c r="J315" s="162"/>
      <c r="K315" s="89"/>
      <c r="L315" s="174"/>
      <c r="M315" s="168"/>
      <c r="N315" s="93"/>
      <c r="O315" s="34" t="s">
        <v>17</v>
      </c>
      <c r="P315" s="54"/>
      <c r="Q315" s="54"/>
      <c r="R315" s="54"/>
      <c r="S315" s="54"/>
      <c r="T315" s="54"/>
      <c r="U315" s="54"/>
      <c r="V315" s="54"/>
      <c r="W315" s="54"/>
      <c r="X315" s="54"/>
      <c r="Y315" s="54"/>
      <c r="Z315" s="54"/>
      <c r="AA315" s="54"/>
      <c r="AB315" s="54"/>
      <c r="AC315" s="54"/>
      <c r="AD315" s="54"/>
      <c r="AE315" s="54"/>
      <c r="AF315" s="54"/>
      <c r="AG315" s="54"/>
      <c r="AH315" s="54"/>
      <c r="AI315" s="54"/>
    </row>
    <row r="316" spans="1:35" s="21" customFormat="1" x14ac:dyDescent="0.25">
      <c r="A316" s="98"/>
      <c r="B316" s="84" t="e">
        <f t="shared" si="152"/>
        <v>#VALUE!</v>
      </c>
      <c r="C316" s="84" t="e">
        <f t="shared" si="152"/>
        <v>#VALUE!</v>
      </c>
      <c r="D316" s="84">
        <f t="shared" si="152"/>
        <v>1</v>
      </c>
      <c r="E316" s="151"/>
      <c r="F316" s="117"/>
      <c r="G316" s="156"/>
      <c r="H316" s="163"/>
      <c r="I316" s="163"/>
      <c r="J316" s="164"/>
      <c r="K316" s="85"/>
      <c r="L316" s="169" t="s">
        <v>78</v>
      </c>
      <c r="M316" s="171" t="e">
        <f>INDEX('BASE FORMAÇÃO'!H:H,B318+1)</f>
        <v>#VALUE!</v>
      </c>
      <c r="N316" s="94"/>
      <c r="O316" s="34" t="s">
        <v>12</v>
      </c>
      <c r="P316" s="55"/>
      <c r="Q316" s="55"/>
      <c r="R316" s="55"/>
      <c r="S316" s="55"/>
      <c r="T316" s="55"/>
      <c r="U316" s="55"/>
      <c r="V316" s="55"/>
      <c r="W316" s="55"/>
      <c r="X316" s="55"/>
      <c r="Y316" s="55"/>
      <c r="Z316" s="55"/>
      <c r="AA316" s="55"/>
      <c r="AB316" s="55"/>
      <c r="AC316" s="55"/>
      <c r="AD316" s="55"/>
      <c r="AE316" s="55"/>
      <c r="AF316" s="55"/>
      <c r="AG316" s="55"/>
      <c r="AH316" s="55"/>
      <c r="AI316" s="55"/>
    </row>
    <row r="317" spans="1:35" s="21" customFormat="1" x14ac:dyDescent="0.25">
      <c r="A317" s="98"/>
      <c r="B317" s="84" t="e">
        <f t="shared" si="152"/>
        <v>#VALUE!</v>
      </c>
      <c r="C317" s="84" t="e">
        <f t="shared" si="152"/>
        <v>#VALUE!</v>
      </c>
      <c r="D317" s="84">
        <f t="shared" si="152"/>
        <v>1</v>
      </c>
      <c r="E317" s="152"/>
      <c r="F317" s="117"/>
      <c r="G317" s="157"/>
      <c r="H317" s="165"/>
      <c r="I317" s="165"/>
      <c r="J317" s="166"/>
      <c r="K317" s="85"/>
      <c r="L317" s="170"/>
      <c r="M317" s="172"/>
      <c r="N317" s="94"/>
      <c r="O317" s="34" t="s">
        <v>549</v>
      </c>
      <c r="P317" s="55"/>
      <c r="Q317" s="55"/>
      <c r="R317" s="55"/>
      <c r="S317" s="55"/>
      <c r="T317" s="55"/>
      <c r="U317" s="55"/>
      <c r="V317" s="55"/>
      <c r="W317" s="55"/>
      <c r="X317" s="55"/>
      <c r="Y317" s="55"/>
      <c r="Z317" s="55"/>
      <c r="AA317" s="55"/>
      <c r="AB317" s="55"/>
      <c r="AC317" s="55"/>
      <c r="AD317" s="55"/>
      <c r="AE317" s="55"/>
      <c r="AF317" s="55"/>
      <c r="AG317" s="55"/>
      <c r="AH317" s="55"/>
      <c r="AI317" s="55"/>
    </row>
    <row r="318" spans="1:35" x14ac:dyDescent="0.25">
      <c r="B318" s="84" t="e">
        <f>B316</f>
        <v>#VALUE!</v>
      </c>
      <c r="C318" s="84" t="e">
        <f>C316</f>
        <v>#VALUE!</v>
      </c>
      <c r="D318" s="84">
        <f>D316</f>
        <v>1</v>
      </c>
      <c r="E318" s="57" t="s">
        <v>401</v>
      </c>
      <c r="F318" s="117"/>
      <c r="G318" s="24"/>
      <c r="H318" s="153"/>
      <c r="I318" s="154"/>
      <c r="J318" s="154"/>
      <c r="K318" s="90" t="e">
        <f>_xlfn.STDEV.S($P318:$AI318)/AVERAGE($P318:$AI318)</f>
        <v>#DIV/0!</v>
      </c>
      <c r="L318" s="122" t="s">
        <v>2</v>
      </c>
      <c r="M318" s="5" t="e">
        <f>INDEX('BASE FORMAÇÃO'!D:D,B318+1)</f>
        <v>#VALUE!</v>
      </c>
      <c r="N318" s="94">
        <f>IF("A"=J331,1,"")</f>
        <v>1</v>
      </c>
      <c r="O318" s="34" t="s">
        <v>23</v>
      </c>
      <c r="P318" s="36" t="str">
        <f t="array" ref="P318">IF(P314="","",IF(OR(P315="",AND(YEAR(P315)=YEAR($O$7),MONTH(MAX('Tabela de Apoio'!$A:$A))&lt;=MONTH(P315))),P314,(INDEX('Tabela de Apoio'!$B:$B,MATCH('FORMAÇÃO DE PREÇO'!$O$7,'Tabela de Apoio'!$A:$A,1))/INDEX('Tabela de Apoio'!$B:$B,MATCH('FORMAÇÃO DE PREÇO'!P315,'Tabela de Apoio'!$A:$A,1)-1))*P314))</f>
        <v/>
      </c>
      <c r="Q318" s="36" t="str">
        <f t="array" ref="Q318">IF(Q314="","",IF(OR(Q315="",AND(YEAR(Q315)=YEAR($O$7),MONTH(MAX('Tabela de Apoio'!$A:$A))&lt;=MONTH(Q315))),Q314,(INDEX('Tabela de Apoio'!$B:$B,MATCH('FORMAÇÃO DE PREÇO'!$O$7,'Tabela de Apoio'!$A:$A,1))/INDEX('Tabela de Apoio'!$B:$B,MATCH('FORMAÇÃO DE PREÇO'!Q315,'Tabela de Apoio'!$A:$A,1)-1))*Q314))</f>
        <v/>
      </c>
      <c r="R318" s="36" t="str">
        <f t="array" ref="R318">IF(R314="","",IF(OR(R315="",AND(YEAR(R315)=YEAR($O$7),MONTH(MAX('Tabela de Apoio'!$A:$A))&lt;=MONTH(R315))),R314,(INDEX('Tabela de Apoio'!$B:$B,MATCH('FORMAÇÃO DE PREÇO'!$O$7,'Tabela de Apoio'!$A:$A,1))/INDEX('Tabela de Apoio'!$B:$B,MATCH('FORMAÇÃO DE PREÇO'!R315,'Tabela de Apoio'!$A:$A,1)-1))*R314))</f>
        <v/>
      </c>
      <c r="S318" s="36" t="str">
        <f t="array" ref="S318">IF(S314="","",IF(OR(S315="",AND(YEAR(S315)=YEAR($O$7),MONTH(MAX('Tabela de Apoio'!$A:$A))&lt;=MONTH(S315))),S314,(INDEX('Tabela de Apoio'!$B:$B,MATCH('FORMAÇÃO DE PREÇO'!$O$7,'Tabela de Apoio'!$A:$A,1))/INDEX('Tabela de Apoio'!$B:$B,MATCH('FORMAÇÃO DE PREÇO'!S315,'Tabela de Apoio'!$A:$A,1)-1))*S314))</f>
        <v/>
      </c>
      <c r="T318" s="36" t="str">
        <f t="array" ref="T318">IF(T314="","",IF(OR(T315="",AND(YEAR(T315)=YEAR($O$7),MONTH(MAX('Tabela de Apoio'!$A:$A))&lt;=MONTH(T315))),T314,(INDEX('Tabela de Apoio'!$B:$B,MATCH('FORMAÇÃO DE PREÇO'!$O$7,'Tabela de Apoio'!$A:$A,1))/INDEX('Tabela de Apoio'!$B:$B,MATCH('FORMAÇÃO DE PREÇO'!T315,'Tabela de Apoio'!$A:$A,1)-1))*T314))</f>
        <v/>
      </c>
      <c r="U318" s="36" t="str">
        <f t="array" ref="U318">IF(U314="","",IF(OR(U315="",AND(YEAR(U315)=YEAR($O$7),MONTH(MAX('Tabela de Apoio'!$A:$A))&lt;=MONTH(U315))),U314,(INDEX('Tabela de Apoio'!$B:$B,MATCH('FORMAÇÃO DE PREÇO'!$O$7,'Tabela de Apoio'!$A:$A,1))/INDEX('Tabela de Apoio'!$B:$B,MATCH('FORMAÇÃO DE PREÇO'!U315,'Tabela de Apoio'!$A:$A,1)-1))*U314))</f>
        <v/>
      </c>
      <c r="V318" s="36" t="str">
        <f t="array" ref="V318">IF(V314="","",IF(OR(V315="",AND(YEAR(V315)=YEAR($O$7),MONTH(MAX('Tabela de Apoio'!$A:$A))&lt;=MONTH(V315))),V314,(INDEX('Tabela de Apoio'!$B:$B,MATCH('FORMAÇÃO DE PREÇO'!$O$7,'Tabela de Apoio'!$A:$A,1))/INDEX('Tabela de Apoio'!$B:$B,MATCH('FORMAÇÃO DE PREÇO'!V315,'Tabela de Apoio'!$A:$A,1)-1))*V314))</f>
        <v/>
      </c>
      <c r="W318" s="36" t="str">
        <f t="array" ref="W318">IF(W314="","",IF(OR(W315="",AND(YEAR(W315)=YEAR($O$7),MONTH(MAX('Tabela de Apoio'!$A:$A))&lt;=MONTH(W315))),W314,(INDEX('Tabela de Apoio'!$B:$B,MATCH('FORMAÇÃO DE PREÇO'!$O$7,'Tabela de Apoio'!$A:$A,1))/INDEX('Tabela de Apoio'!$B:$B,MATCH('FORMAÇÃO DE PREÇO'!W315,'Tabela de Apoio'!$A:$A,1)-1))*W314))</f>
        <v/>
      </c>
      <c r="X318" s="36" t="str">
        <f t="array" ref="X318">IF(X314="","",IF(OR(X315="",AND(YEAR(X315)=YEAR($O$7),MONTH(MAX('Tabela de Apoio'!$A:$A))&lt;=MONTH(X315))),X314,(INDEX('Tabela de Apoio'!$B:$B,MATCH('FORMAÇÃO DE PREÇO'!$O$7,'Tabela de Apoio'!$A:$A,1))/INDEX('Tabela de Apoio'!$B:$B,MATCH('FORMAÇÃO DE PREÇO'!X315,'Tabela de Apoio'!$A:$A,1)-1))*X314))</f>
        <v/>
      </c>
      <c r="Y318" s="36" t="str">
        <f t="array" ref="Y318">IF(Y314="","",IF(OR(Y315="",AND(YEAR(Y315)=YEAR($O$7),MONTH(MAX('Tabela de Apoio'!$A:$A))&lt;=MONTH(Y315))),Y314,(INDEX('Tabela de Apoio'!$B:$B,MATCH('FORMAÇÃO DE PREÇO'!$O$7,'Tabela de Apoio'!$A:$A,1))/INDEX('Tabela de Apoio'!$B:$B,MATCH('FORMAÇÃO DE PREÇO'!Y315,'Tabela de Apoio'!$A:$A,1)-1))*Y314))</f>
        <v/>
      </c>
      <c r="Z318" s="36" t="str">
        <f t="array" ref="Z318">IF(Z314="","",IF(OR(Z315="",AND(YEAR(Z315)=YEAR($O$7),MONTH(MAX('Tabela de Apoio'!$A:$A))&lt;=MONTH(Z315))),Z314,(INDEX('Tabela de Apoio'!$B:$B,MATCH('FORMAÇÃO DE PREÇO'!$O$7,'Tabela de Apoio'!$A:$A,1))/INDEX('Tabela de Apoio'!$B:$B,MATCH('FORMAÇÃO DE PREÇO'!Z315,'Tabela de Apoio'!$A:$A,1)-1))*Z314))</f>
        <v/>
      </c>
      <c r="AA318" s="36" t="str">
        <f t="array" ref="AA318">IF(AA314="","",IF(OR(AA315="",AND(YEAR(AA315)=YEAR($O$7),MONTH(MAX('Tabela de Apoio'!$A:$A))&lt;=MONTH(AA315))),AA314,(INDEX('Tabela de Apoio'!$B:$B,MATCH('FORMAÇÃO DE PREÇO'!$O$7,'Tabela de Apoio'!$A:$A,1))/INDEX('Tabela de Apoio'!$B:$B,MATCH('FORMAÇÃO DE PREÇO'!AA315,'Tabela de Apoio'!$A:$A,1)-1))*AA314))</f>
        <v/>
      </c>
      <c r="AB318" s="36" t="str">
        <f t="array" ref="AB318">IF(AB314="","",IF(OR(AB315="",AND(YEAR(AB315)=YEAR($O$7),MONTH(MAX('Tabela de Apoio'!$A:$A))&lt;=MONTH(AB315))),AB314,(INDEX('Tabela de Apoio'!$B:$B,MATCH('FORMAÇÃO DE PREÇO'!$O$7,'Tabela de Apoio'!$A:$A,1))/INDEX('Tabela de Apoio'!$B:$B,MATCH('FORMAÇÃO DE PREÇO'!AB315,'Tabela de Apoio'!$A:$A,1)-1))*AB314))</f>
        <v/>
      </c>
      <c r="AC318" s="36" t="str">
        <f t="array" ref="AC318">IF(AC314="","",IF(OR(AC315="",AND(YEAR(AC315)=YEAR($O$7),MONTH(MAX('Tabela de Apoio'!$A:$A))&lt;=MONTH(AC315))),AC314,(INDEX('Tabela de Apoio'!$B:$B,MATCH('FORMAÇÃO DE PREÇO'!$O$7,'Tabela de Apoio'!$A:$A,1))/INDEX('Tabela de Apoio'!$B:$B,MATCH('FORMAÇÃO DE PREÇO'!AC315,'Tabela de Apoio'!$A:$A,1)-1))*AC314))</f>
        <v/>
      </c>
      <c r="AD318" s="36" t="str">
        <f t="array" ref="AD318">IF(AD314="","",IF(OR(AD315="",AND(YEAR(AD315)=YEAR($O$7),MONTH(MAX('Tabela de Apoio'!$A:$A))&lt;=MONTH(AD315))),AD314,(INDEX('Tabela de Apoio'!$B:$B,MATCH('FORMAÇÃO DE PREÇO'!$O$7,'Tabela de Apoio'!$A:$A,1))/INDEX('Tabela de Apoio'!$B:$B,MATCH('FORMAÇÃO DE PREÇO'!AD315,'Tabela de Apoio'!$A:$A,1)-1))*AD314))</f>
        <v/>
      </c>
      <c r="AE318" s="36" t="str">
        <f t="array" ref="AE318">IF(AE314="","",IF(OR(AE315="",AND(YEAR(AE315)=YEAR($O$7),MONTH(MAX('Tabela de Apoio'!$A:$A))&lt;=MONTH(AE315))),AE314,(INDEX('Tabela de Apoio'!$B:$B,MATCH('FORMAÇÃO DE PREÇO'!$O$7,'Tabela de Apoio'!$A:$A,1))/INDEX('Tabela de Apoio'!$B:$B,MATCH('FORMAÇÃO DE PREÇO'!AE315,'Tabela de Apoio'!$A:$A,1)-1))*AE314))</f>
        <v/>
      </c>
      <c r="AF318" s="36" t="str">
        <f t="array" ref="AF318">IF(AF314="","",IF(OR(AF315="",AND(YEAR(AF315)=YEAR($O$7),MONTH(MAX('Tabela de Apoio'!$A:$A))&lt;=MONTH(AF315))),AF314,(INDEX('Tabela de Apoio'!$B:$B,MATCH('FORMAÇÃO DE PREÇO'!$O$7,'Tabela de Apoio'!$A:$A,1))/INDEX('Tabela de Apoio'!$B:$B,MATCH('FORMAÇÃO DE PREÇO'!AF315,'Tabela de Apoio'!$A:$A,1)-1))*AF314))</f>
        <v/>
      </c>
      <c r="AG318" s="36" t="str">
        <f t="array" ref="AG318">IF(AG314="","",IF(OR(AG315="",AND(YEAR(AG315)=YEAR($O$7),MONTH(MAX('Tabela de Apoio'!$A:$A))&lt;=MONTH(AG315))),AG314,(INDEX('Tabela de Apoio'!$B:$B,MATCH('FORMAÇÃO DE PREÇO'!$O$7,'Tabela de Apoio'!$A:$A,1))/INDEX('Tabela de Apoio'!$B:$B,MATCH('FORMAÇÃO DE PREÇO'!AG315,'Tabela de Apoio'!$A:$A,1)-1))*AG314))</f>
        <v/>
      </c>
      <c r="AH318" s="36" t="str">
        <f t="array" ref="AH318">IF(AH314="","",IF(OR(AH315="",AND(YEAR(AH315)=YEAR($O$7),MONTH(MAX('Tabela de Apoio'!$A:$A))&lt;=MONTH(AH315))),AH314,(INDEX('Tabela de Apoio'!$B:$B,MATCH('FORMAÇÃO DE PREÇO'!$O$7,'Tabela de Apoio'!$A:$A,1))/INDEX('Tabela de Apoio'!$B:$B,MATCH('FORMAÇÃO DE PREÇO'!AH315,'Tabela de Apoio'!$A:$A,1)-1))*AH314))</f>
        <v/>
      </c>
      <c r="AI318" s="36" t="str">
        <f t="array" ref="AI318">IF(AI314="","",IF(OR(AI315="",AND(YEAR(AI315)=YEAR($O$7),MONTH(MAX('Tabela de Apoio'!$A:$A))&lt;=MONTH(AI315))),AI314,(INDEX('Tabela de Apoio'!$B:$B,MATCH('FORMAÇÃO DE PREÇO'!$O$7,'Tabela de Apoio'!$A:$A,1))/INDEX('Tabela de Apoio'!$B:$B,MATCH('FORMAÇÃO DE PREÇO'!AI315,'Tabela de Apoio'!$A:$A,1)-1))*AI314))</f>
        <v/>
      </c>
    </row>
    <row r="319" spans="1:35" x14ac:dyDescent="0.25">
      <c r="B319" s="84" t="e">
        <f>B318</f>
        <v>#VALUE!</v>
      </c>
      <c r="C319" s="84" t="e">
        <f>C318</f>
        <v>#VALUE!</v>
      </c>
      <c r="D319" s="84">
        <f>D318</f>
        <v>1</v>
      </c>
      <c r="E319" s="158" t="e">
        <f>MAX(INDEX('BASE FORMAÇÃO'!A:A,B314+1),1)</f>
        <v>#VALUE!</v>
      </c>
      <c r="F319" s="117"/>
      <c r="G319" s="118" t="s">
        <v>363</v>
      </c>
      <c r="H319" s="159"/>
      <c r="I319" s="159"/>
      <c r="J319" s="160"/>
      <c r="K319" s="85" t="e">
        <f>_xlfn.STDEV.S($P319:$AI319)/AVERAGE($P319:$AI319)</f>
        <v>#DIV/0!</v>
      </c>
      <c r="L319" s="37" t="s">
        <v>362</v>
      </c>
      <c r="M319" s="38" t="str">
        <f>IFERROR(INDEX(K318:K332,MATCH(1,N318:N332)),"")</f>
        <v/>
      </c>
      <c r="N319" s="94" t="str">
        <f>IF("B"=J331,1,"")</f>
        <v/>
      </c>
      <c r="O319" s="34" t="s">
        <v>55</v>
      </c>
      <c r="P319" s="36" t="str">
        <f t="shared" ref="P319:AE319" si="153">IFERROR(IF(P318="","",IF(OR(P318&gt;(_xlfn.QUARTILE.EXC($P318:$AI318,3)+(_xlfn.QUARTILE.EXC($P318:$AI318,3)-_xlfn.QUARTILE.EXC($P318:$AI318,1))),P318&lt;(_xlfn.QUARTILE.EXC($P318:$AI318,1)-(_xlfn.QUARTILE.EXC($P318:$AI318,3)-_xlfn.QUARTILE.EXC($P318:$AI318,1)))),"DESCARTADO",P318)),"")</f>
        <v/>
      </c>
      <c r="Q319" s="36" t="str">
        <f t="shared" si="153"/>
        <v/>
      </c>
      <c r="R319" s="36" t="str">
        <f t="shared" si="153"/>
        <v/>
      </c>
      <c r="S319" s="36" t="str">
        <f t="shared" si="153"/>
        <v/>
      </c>
      <c r="T319" s="36" t="str">
        <f t="shared" si="153"/>
        <v/>
      </c>
      <c r="U319" s="36" t="str">
        <f t="shared" si="153"/>
        <v/>
      </c>
      <c r="V319" s="36" t="str">
        <f t="shared" si="153"/>
        <v/>
      </c>
      <c r="W319" s="36" t="str">
        <f t="shared" si="153"/>
        <v/>
      </c>
      <c r="X319" s="36" t="str">
        <f t="shared" si="153"/>
        <v/>
      </c>
      <c r="Y319" s="36" t="str">
        <f t="shared" si="153"/>
        <v/>
      </c>
      <c r="Z319" s="36" t="str">
        <f t="shared" si="153"/>
        <v/>
      </c>
      <c r="AA319" s="36" t="str">
        <f t="shared" si="153"/>
        <v/>
      </c>
      <c r="AB319" s="36" t="str">
        <f t="shared" si="153"/>
        <v/>
      </c>
      <c r="AC319" s="36" t="str">
        <f t="shared" si="153"/>
        <v/>
      </c>
      <c r="AD319" s="36" t="str">
        <f t="shared" si="153"/>
        <v/>
      </c>
      <c r="AE319" s="36" t="str">
        <f t="shared" si="153"/>
        <v/>
      </c>
      <c r="AF319" s="36" t="str">
        <f>IFERROR(IF(AF318="","",IF(OR(AF318&gt;(_xlfn.QUARTILE.EXC($P318:$AI318,3)+(_xlfn.QUARTILE.EXC($P318:$AI318,3)-_xlfn.QUARTILE.EXC($P318:$AI318,1))),AF318&lt;(_xlfn.QUARTILE.EXC($P318:$AI318,1)-(_xlfn.QUARTILE.EXC($P318:$AI318,3)-_xlfn.QUARTILE.EXC($P318:$AI318,1)))),"DESCARTADO",AF318)),"")</f>
        <v/>
      </c>
      <c r="AG319" s="36" t="str">
        <f>IFERROR(IF(AG318="","",IF(OR(AG318&gt;(_xlfn.QUARTILE.EXC($P318:$AI318,3)+(_xlfn.QUARTILE.EXC($P318:$AI318,3)-_xlfn.QUARTILE.EXC($P318:$AI318,1))),AG318&lt;(_xlfn.QUARTILE.EXC($P318:$AI318,1)-(_xlfn.QUARTILE.EXC($P318:$AI318,3)-_xlfn.QUARTILE.EXC($P318:$AI318,1)))),"DESCARTADO",AG318)),"")</f>
        <v/>
      </c>
      <c r="AH319" s="36" t="str">
        <f>IFERROR(IF(AH318="","",IF(OR(AH318&gt;(_xlfn.QUARTILE.EXC($P318:$AI318,3)+(_xlfn.QUARTILE.EXC($P318:$AI318,3)-_xlfn.QUARTILE.EXC($P318:$AI318,1))),AH318&lt;(_xlfn.QUARTILE.EXC($P318:$AI318,1)-(_xlfn.QUARTILE.EXC($P318:$AI318,3)-_xlfn.QUARTILE.EXC($P318:$AI318,1)))),"DESCARTADO",AH318)),"")</f>
        <v/>
      </c>
      <c r="AI319" s="36" t="str">
        <f>IFERROR(IF(AI318="","",IF(OR(AI318&gt;(_xlfn.QUARTILE.EXC($P318:$AI318,3)+(_xlfn.QUARTILE.EXC($P318:$AI318,3)-_xlfn.QUARTILE.EXC($P318:$AI318,1))),AI318&lt;(_xlfn.QUARTILE.EXC($P318:$AI318,1)-(_xlfn.QUARTILE.EXC($P318:$AI318,3)-_xlfn.QUARTILE.EXC($P318:$AI318,1)))),"DESCARTADO",AI318)),"")</f>
        <v/>
      </c>
    </row>
    <row r="320" spans="1:35" hidden="1" x14ac:dyDescent="0.25">
      <c r="B320" s="84" t="e">
        <f t="shared" ref="B320:D332" si="154">B319</f>
        <v>#VALUE!</v>
      </c>
      <c r="C320" s="84" t="e">
        <f t="shared" si="154"/>
        <v>#VALUE!</v>
      </c>
      <c r="D320" s="84">
        <f t="shared" si="154"/>
        <v>1</v>
      </c>
      <c r="E320" s="158"/>
      <c r="F320" s="97"/>
      <c r="G320" s="119"/>
      <c r="K320" s="90"/>
      <c r="N320" s="94"/>
      <c r="O320" s="34" t="s">
        <v>57</v>
      </c>
      <c r="P320" s="39" t="str">
        <f>IF(IFERROR(VLOOKUP(P316,'Tabela de Apoio'!$D:$E,2,FALSE),1)=1,"",P319)</f>
        <v/>
      </c>
      <c r="Q320" s="39" t="str">
        <f>IF(IFERROR(VLOOKUP(Q316,'Tabela de Apoio'!$D:$E,2,FALSE),1)=1,"",Q319)</f>
        <v/>
      </c>
      <c r="R320" s="39" t="str">
        <f>IF(IFERROR(VLOOKUP(R316,'Tabela de Apoio'!$D:$E,2,FALSE),1)=1,"",R319)</f>
        <v/>
      </c>
      <c r="S320" s="39" t="str">
        <f>IF(IFERROR(VLOOKUP(S316,'Tabela de Apoio'!$D:$E,2,FALSE),1)=1,"",S319)</f>
        <v/>
      </c>
      <c r="T320" s="39" t="str">
        <f>IF(IFERROR(VLOOKUP(T316,'Tabela de Apoio'!$D:$E,2,FALSE),1)=1,"",T319)</f>
        <v/>
      </c>
      <c r="U320" s="39" t="str">
        <f>IF(IFERROR(VLOOKUP(U316,'Tabela de Apoio'!$D:$E,2,FALSE),1)=1,"",U319)</f>
        <v/>
      </c>
      <c r="V320" s="39" t="str">
        <f>IF(IFERROR(VLOOKUP(V316,'Tabela de Apoio'!$D:$E,2,FALSE),1)=1,"",V319)</f>
        <v/>
      </c>
      <c r="W320" s="39" t="str">
        <f>IF(IFERROR(VLOOKUP(W316,'Tabela de Apoio'!$D:$E,2,FALSE),1)=1,"",W319)</f>
        <v/>
      </c>
      <c r="X320" s="39" t="str">
        <f>IF(IFERROR(VLOOKUP(X316,'Tabela de Apoio'!$D:$E,2,FALSE),1)=1,"",X319)</f>
        <v/>
      </c>
      <c r="Y320" s="39" t="str">
        <f>IF(IFERROR(VLOOKUP(Y316,'Tabela de Apoio'!$D:$E,2,FALSE),1)=1,"",Y319)</f>
        <v/>
      </c>
      <c r="Z320" s="39" t="str">
        <f>IF(IFERROR(VLOOKUP(Z316,'Tabela de Apoio'!$D:$E,2,FALSE),1)=1,"",Z319)</f>
        <v/>
      </c>
      <c r="AA320" s="39" t="str">
        <f>IF(IFERROR(VLOOKUP(AA316,'Tabela de Apoio'!$D:$E,2,FALSE),1)=1,"",AA319)</f>
        <v/>
      </c>
      <c r="AB320" s="39" t="str">
        <f>IF(IFERROR(VLOOKUP(AB316,'Tabela de Apoio'!$D:$E,2,FALSE),1)=1,"",AB319)</f>
        <v/>
      </c>
      <c r="AC320" s="39" t="str">
        <f>IF(IFERROR(VLOOKUP(AC316,'Tabela de Apoio'!$D:$E,2,FALSE),1)=1,"",AC319)</f>
        <v/>
      </c>
      <c r="AD320" s="39" t="str">
        <f>IF(IFERROR(VLOOKUP(AD316,'Tabela de Apoio'!$D:$E,2,FALSE),1)=1,"",AD319)</f>
        <v/>
      </c>
      <c r="AE320" s="39" t="str">
        <f>IF(IFERROR(VLOOKUP(AE316,'Tabela de Apoio'!$D:$E,2,FALSE),1)=1,"",AE319)</f>
        <v/>
      </c>
      <c r="AF320" s="39" t="str">
        <f>IF(IFERROR(VLOOKUP(AF316,'Tabela de Apoio'!$D:$E,2,FALSE),1)=1,"",AF319)</f>
        <v/>
      </c>
      <c r="AG320" s="39" t="str">
        <f>IF(IFERROR(VLOOKUP(AG316,'Tabela de Apoio'!$D:$E,2,FALSE),1)=1,"",AG319)</f>
        <v/>
      </c>
      <c r="AH320" s="39" t="str">
        <f>IF(IFERROR(VLOOKUP(AH316,'Tabela de Apoio'!$D:$E,2,FALSE),1)=1,"",AH319)</f>
        <v/>
      </c>
      <c r="AI320" s="39" t="str">
        <f>IF(IFERROR(VLOOKUP(AI316,'Tabela de Apoio'!$D:$E,2,FALSE),1)=1,"",AI319)</f>
        <v/>
      </c>
    </row>
    <row r="321" spans="1:35" hidden="1" x14ac:dyDescent="0.25">
      <c r="B321" s="84" t="e">
        <f t="shared" ref="B321:B332" si="155">B320</f>
        <v>#VALUE!</v>
      </c>
      <c r="C321" s="84" t="e">
        <f t="shared" si="154"/>
        <v>#VALUE!</v>
      </c>
      <c r="D321" s="84">
        <f t="shared" si="154"/>
        <v>1</v>
      </c>
      <c r="E321" s="158"/>
      <c r="F321" s="97"/>
      <c r="G321" s="120"/>
      <c r="H321" s="18"/>
      <c r="I321" s="18"/>
      <c r="J321" s="6" t="str">
        <f>IFERROR(IF(M324="",IF(_xlfn.STDEV.S($P319:$AI320)/AVERAGE($P319:$AI320)&lt;25%,J325,J326),J324),J322)</f>
        <v>A</v>
      </c>
      <c r="K321" s="89"/>
      <c r="L321" s="40" t="s">
        <v>75</v>
      </c>
      <c r="M321" s="41" t="str">
        <f>IFERROR(IF(AND(P316="Fornecedor",COUNTA(P314:AI314)=COUNTIF(P316:AI316,"Fornecedor")),M329,IF(M324="",IF(_xlfn.STDEV.S($P319:$AI320)/AVERAGE($P319:$AI320)&lt;25%,M325,M326),M324)),M322)</f>
        <v/>
      </c>
      <c r="N321" s="94"/>
      <c r="O321" s="34" t="s">
        <v>391</v>
      </c>
      <c r="P321" s="39" t="str">
        <f>IF(IFERROR(VLOOKUP(P316,'Tabela de Apoio'!$D:$E,2,FALSE),1)=1,"",P322)</f>
        <v/>
      </c>
      <c r="Q321" s="39" t="str">
        <f>IF(IFERROR(VLOOKUP(Q316,'Tabela de Apoio'!$D:$E,2,FALSE),1)=1,"",Q322)</f>
        <v/>
      </c>
      <c r="R321" s="39" t="str">
        <f>IF(IFERROR(VLOOKUP(R316,'Tabela de Apoio'!$D:$E,2,FALSE),1)=1,"",R322)</f>
        <v/>
      </c>
      <c r="S321" s="39" t="str">
        <f>IF(IFERROR(VLOOKUP(S316,'Tabela de Apoio'!$D:$E,2,FALSE),1)=1,"",S322)</f>
        <v/>
      </c>
      <c r="T321" s="39" t="str">
        <f>IF(IFERROR(VLOOKUP(T316,'Tabela de Apoio'!$D:$E,2,FALSE),1)=1,"",T322)</f>
        <v/>
      </c>
      <c r="U321" s="39" t="str">
        <f>IF(IFERROR(VLOOKUP(U316,'Tabela de Apoio'!$D:$E,2,FALSE),1)=1,"",U322)</f>
        <v/>
      </c>
      <c r="V321" s="39" t="str">
        <f>IF(IFERROR(VLOOKUP(V316,'Tabela de Apoio'!$D:$E,2,FALSE),1)=1,"",V322)</f>
        <v/>
      </c>
      <c r="W321" s="39" t="str">
        <f>IF(IFERROR(VLOOKUP(W316,'Tabela de Apoio'!$D:$E,2,FALSE),1)=1,"",W322)</f>
        <v/>
      </c>
      <c r="X321" s="39" t="str">
        <f>IF(IFERROR(VLOOKUP(X316,'Tabela de Apoio'!$D:$E,2,FALSE),1)=1,"",X322)</f>
        <v/>
      </c>
      <c r="Y321" s="39" t="str">
        <f>IF(IFERROR(VLOOKUP(Y316,'Tabela de Apoio'!$D:$E,2,FALSE),1)=1,"",Y322)</f>
        <v/>
      </c>
      <c r="Z321" s="39" t="str">
        <f>IF(IFERROR(VLOOKUP(Z316,'Tabela de Apoio'!$D:$E,2,FALSE),1)=1,"",Z322)</f>
        <v/>
      </c>
      <c r="AA321" s="39" t="str">
        <f>IF(IFERROR(VLOOKUP(AA316,'Tabela de Apoio'!$D:$E,2,FALSE),1)=1,"",AA322)</f>
        <v/>
      </c>
      <c r="AB321" s="39" t="str">
        <f>IF(IFERROR(VLOOKUP(AB316,'Tabela de Apoio'!$D:$E,2,FALSE),1)=1,"",AB322)</f>
        <v/>
      </c>
      <c r="AC321" s="39" t="str">
        <f>IF(IFERROR(VLOOKUP(AC316,'Tabela de Apoio'!$D:$E,2,FALSE),1)=1,"",AC322)</f>
        <v/>
      </c>
      <c r="AD321" s="39" t="str">
        <f>IF(IFERROR(VLOOKUP(AD316,'Tabela de Apoio'!$D:$E,2,FALSE),1)=1,"",AD322)</f>
        <v/>
      </c>
      <c r="AE321" s="39" t="str">
        <f>IF(IFERROR(VLOOKUP(AE316,'Tabela de Apoio'!$D:$E,2,FALSE),1)=1,"",AE322)</f>
        <v/>
      </c>
      <c r="AF321" s="39" t="str">
        <f>IF(IFERROR(VLOOKUP(AF316,'Tabela de Apoio'!$D:$E,2,FALSE),1)=1,"",AF322)</f>
        <v/>
      </c>
      <c r="AG321" s="39" t="str">
        <f>IF(IFERROR(VLOOKUP(AG316,'Tabela de Apoio'!$D:$E,2,FALSE),1)=1,"",AG322)</f>
        <v/>
      </c>
      <c r="AH321" s="39" t="str">
        <f>IF(IFERROR(VLOOKUP(AH316,'Tabela de Apoio'!$D:$E,2,FALSE),1)=1,"",AH322)</f>
        <v/>
      </c>
      <c r="AI321" s="39" t="str">
        <f>IF(IFERROR(VLOOKUP(AI316,'Tabela de Apoio'!$D:$E,2,FALSE),1)=1,"",AI322)</f>
        <v/>
      </c>
    </row>
    <row r="322" spans="1:35" hidden="1" x14ac:dyDescent="0.25">
      <c r="B322" s="84" t="e">
        <f t="shared" si="155"/>
        <v>#VALUE!</v>
      </c>
      <c r="C322" s="84" t="e">
        <f t="shared" si="154"/>
        <v>#VALUE!</v>
      </c>
      <c r="D322" s="84">
        <f t="shared" si="154"/>
        <v>1</v>
      </c>
      <c r="E322" s="158"/>
      <c r="F322" s="97"/>
      <c r="G322" s="120"/>
      <c r="H322" s="18"/>
      <c r="I322" s="18"/>
      <c r="J322" s="56" t="s">
        <v>366</v>
      </c>
      <c r="K322" s="89"/>
      <c r="L322" s="40" t="s">
        <v>21</v>
      </c>
      <c r="M322" s="41" t="str">
        <f>IFERROR(AVERAGE($P318:$AI318),"")</f>
        <v/>
      </c>
      <c r="N322" s="94"/>
      <c r="O322" s="34" t="s">
        <v>392</v>
      </c>
      <c r="P322" s="39" t="str">
        <f t="shared" ref="P322:AI322" si="156">IF(P319="","",IF((_xlfn.STDEV.S($P319:$AI320)/AVERAGE($P319:$AI320))&lt;25%,P319,IF(OR(P319&gt;(AVERAGE($P319:$AI320)+_xlfn.STDEV.S($P319:$AI320)),P319&lt;(AVERAGE($P319:$AI320)-_xlfn.STDEV.S($P319:$AI320))),"DESCARTADO",P319)))</f>
        <v/>
      </c>
      <c r="Q322" s="39" t="str">
        <f t="shared" si="156"/>
        <v/>
      </c>
      <c r="R322" s="39" t="str">
        <f t="shared" si="156"/>
        <v/>
      </c>
      <c r="S322" s="39" t="str">
        <f t="shared" si="156"/>
        <v/>
      </c>
      <c r="T322" s="39" t="str">
        <f t="shared" si="156"/>
        <v/>
      </c>
      <c r="U322" s="39" t="str">
        <f t="shared" si="156"/>
        <v/>
      </c>
      <c r="V322" s="39" t="str">
        <f t="shared" si="156"/>
        <v/>
      </c>
      <c r="W322" s="39" t="str">
        <f t="shared" si="156"/>
        <v/>
      </c>
      <c r="X322" s="39" t="str">
        <f t="shared" si="156"/>
        <v/>
      </c>
      <c r="Y322" s="39" t="str">
        <f t="shared" si="156"/>
        <v/>
      </c>
      <c r="Z322" s="39" t="str">
        <f t="shared" si="156"/>
        <v/>
      </c>
      <c r="AA322" s="39" t="str">
        <f t="shared" si="156"/>
        <v/>
      </c>
      <c r="AB322" s="39" t="str">
        <f t="shared" si="156"/>
        <v/>
      </c>
      <c r="AC322" s="39" t="str">
        <f t="shared" si="156"/>
        <v/>
      </c>
      <c r="AD322" s="39" t="str">
        <f t="shared" si="156"/>
        <v/>
      </c>
      <c r="AE322" s="39" t="str">
        <f t="shared" si="156"/>
        <v/>
      </c>
      <c r="AF322" s="39" t="str">
        <f t="shared" si="156"/>
        <v/>
      </c>
      <c r="AG322" s="39" t="str">
        <f t="shared" si="156"/>
        <v/>
      </c>
      <c r="AH322" s="39" t="str">
        <f t="shared" si="156"/>
        <v/>
      </c>
      <c r="AI322" s="39" t="str">
        <f t="shared" si="156"/>
        <v/>
      </c>
    </row>
    <row r="323" spans="1:35" hidden="1" x14ac:dyDescent="0.25">
      <c r="B323" s="84" t="e">
        <f t="shared" si="155"/>
        <v>#VALUE!</v>
      </c>
      <c r="C323" s="84" t="e">
        <f t="shared" si="154"/>
        <v>#VALUE!</v>
      </c>
      <c r="D323" s="84">
        <f t="shared" si="154"/>
        <v>1</v>
      </c>
      <c r="E323" s="158"/>
      <c r="F323" s="97"/>
      <c r="G323" s="119"/>
      <c r="J323" s="56" t="s">
        <v>366</v>
      </c>
      <c r="L323" s="40" t="s">
        <v>335</v>
      </c>
      <c r="M323" s="41" t="str">
        <f>IFERROR(MEDIAN($P318:$AI318),"")</f>
        <v/>
      </c>
      <c r="N323" s="94"/>
      <c r="O323" s="34" t="s">
        <v>393</v>
      </c>
      <c r="P323" s="39" t="str">
        <f>IF(IFERROR(VLOOKUP(P316,'Tabela de Apoio'!$D:$E,2,FALSE),1)=1,"",P324)</f>
        <v/>
      </c>
      <c r="Q323" s="39" t="str">
        <f>IF(IFERROR(VLOOKUP(Q316,'Tabela de Apoio'!$D:$E,2,FALSE),1)=1,"",Q324)</f>
        <v/>
      </c>
      <c r="R323" s="39" t="str">
        <f>IF(IFERROR(VLOOKUP(R316,'Tabela de Apoio'!$D:$E,2,FALSE),1)=1,"",R324)</f>
        <v/>
      </c>
      <c r="S323" s="39" t="str">
        <f>IF(IFERROR(VLOOKUP(S316,'Tabela de Apoio'!$D:$E,2,FALSE),1)=1,"",S324)</f>
        <v/>
      </c>
      <c r="T323" s="39" t="str">
        <f>IF(IFERROR(VLOOKUP(T316,'Tabela de Apoio'!$D:$E,2,FALSE),1)=1,"",T324)</f>
        <v/>
      </c>
      <c r="U323" s="39" t="str">
        <f>IF(IFERROR(VLOOKUP(U316,'Tabela de Apoio'!$D:$E,2,FALSE),1)=1,"",U324)</f>
        <v/>
      </c>
      <c r="V323" s="39" t="str">
        <f>IF(IFERROR(VLOOKUP(V316,'Tabela de Apoio'!$D:$E,2,FALSE),1)=1,"",V324)</f>
        <v/>
      </c>
      <c r="W323" s="39" t="str">
        <f>IF(IFERROR(VLOOKUP(W316,'Tabela de Apoio'!$D:$E,2,FALSE),1)=1,"",W324)</f>
        <v/>
      </c>
      <c r="X323" s="39" t="str">
        <f>IF(IFERROR(VLOOKUP(X316,'Tabela de Apoio'!$D:$E,2,FALSE),1)=1,"",X324)</f>
        <v/>
      </c>
      <c r="Y323" s="39" t="str">
        <f>IF(IFERROR(VLOOKUP(Y316,'Tabela de Apoio'!$D:$E,2,FALSE),1)=1,"",Y324)</f>
        <v/>
      </c>
      <c r="Z323" s="39" t="str">
        <f>IF(IFERROR(VLOOKUP(Z316,'Tabela de Apoio'!$D:$E,2,FALSE),1)=1,"",Z324)</f>
        <v/>
      </c>
      <c r="AA323" s="39" t="str">
        <f>IF(IFERROR(VLOOKUP(AA316,'Tabela de Apoio'!$D:$E,2,FALSE),1)=1,"",AA324)</f>
        <v/>
      </c>
      <c r="AB323" s="39" t="str">
        <f>IF(IFERROR(VLOOKUP(AB316,'Tabela de Apoio'!$D:$E,2,FALSE),1)=1,"",AB324)</f>
        <v/>
      </c>
      <c r="AC323" s="39" t="str">
        <f>IF(IFERROR(VLOOKUP(AC316,'Tabela de Apoio'!$D:$E,2,FALSE),1)=1,"",AC324)</f>
        <v/>
      </c>
      <c r="AD323" s="39" t="str">
        <f>IF(IFERROR(VLOOKUP(AD316,'Tabela de Apoio'!$D:$E,2,FALSE),1)=1,"",AD324)</f>
        <v/>
      </c>
      <c r="AE323" s="39" t="str">
        <f>IF(IFERROR(VLOOKUP(AE316,'Tabela de Apoio'!$D:$E,2,FALSE),1)=1,"",AE324)</f>
        <v/>
      </c>
      <c r="AF323" s="39" t="str">
        <f>IF(IFERROR(VLOOKUP(AF316,'Tabela de Apoio'!$D:$E,2,FALSE),1)=1,"",AF324)</f>
        <v/>
      </c>
      <c r="AG323" s="39" t="str">
        <f>IF(IFERROR(VLOOKUP(AG316,'Tabela de Apoio'!$D:$E,2,FALSE),1)=1,"",AG324)</f>
        <v/>
      </c>
      <c r="AH323" s="39" t="str">
        <f>IF(IFERROR(VLOOKUP(AH316,'Tabela de Apoio'!$D:$E,2,FALSE),1)=1,"",AH324)</f>
        <v/>
      </c>
      <c r="AI323" s="39" t="str">
        <f>IF(IFERROR(VLOOKUP(AI316,'Tabela de Apoio'!$D:$E,2,FALSE),1)=1,"",AI324)</f>
        <v/>
      </c>
    </row>
    <row r="324" spans="1:35" hidden="1" x14ac:dyDescent="0.25">
      <c r="B324" s="84" t="e">
        <f t="shared" si="155"/>
        <v>#VALUE!</v>
      </c>
      <c r="C324" s="84" t="e">
        <f t="shared" si="154"/>
        <v>#VALUE!</v>
      </c>
      <c r="D324" s="84">
        <f t="shared" si="154"/>
        <v>1</v>
      </c>
      <c r="E324" s="158"/>
      <c r="F324" s="97"/>
      <c r="G324" s="119"/>
      <c r="H324" s="18"/>
      <c r="I324" s="18"/>
      <c r="J324" s="56" t="s">
        <v>368</v>
      </c>
      <c r="K324" s="89"/>
      <c r="L324" s="40" t="s">
        <v>69</v>
      </c>
      <c r="M324" s="41" t="e">
        <f>IF(AND(COUNT($P332:$AI332)&gt;2,(_xlfn.STDEV.S($P331:$AI332)/AVERAGE($P331:$AI332))&lt;=25%),AVERAGE($P331:$AI332),"")</f>
        <v>#DIV/0!</v>
      </c>
      <c r="N324" s="94"/>
      <c r="O324" s="34" t="s">
        <v>394</v>
      </c>
      <c r="P324" s="39" t="str">
        <f t="shared" ref="P324:AI324" si="157">IF(P322="","",IF((_xlfn.STDEV.S($P321:$AI322)/AVERAGE($P321:$AI322))&lt;25%,P322,IF(OR(P322&gt;(AVERAGE($P321:$AI322)+_xlfn.STDEV.S($P321:$AI322)),P322&lt;(AVERAGE($P321:$AI322)-_xlfn.STDEV.S($P321:$AI322))),"DESCARTADO",P322)))</f>
        <v/>
      </c>
      <c r="Q324" s="39" t="str">
        <f t="shared" si="157"/>
        <v/>
      </c>
      <c r="R324" s="39" t="str">
        <f t="shared" si="157"/>
        <v/>
      </c>
      <c r="S324" s="39" t="str">
        <f t="shared" si="157"/>
        <v/>
      </c>
      <c r="T324" s="39" t="str">
        <f t="shared" si="157"/>
        <v/>
      </c>
      <c r="U324" s="39" t="str">
        <f t="shared" si="157"/>
        <v/>
      </c>
      <c r="V324" s="39" t="str">
        <f t="shared" si="157"/>
        <v/>
      </c>
      <c r="W324" s="39" t="str">
        <f t="shared" si="157"/>
        <v/>
      </c>
      <c r="X324" s="39" t="str">
        <f t="shared" si="157"/>
        <v/>
      </c>
      <c r="Y324" s="39" t="str">
        <f t="shared" si="157"/>
        <v/>
      </c>
      <c r="Z324" s="39" t="str">
        <f t="shared" si="157"/>
        <v/>
      </c>
      <c r="AA324" s="39" t="str">
        <f t="shared" si="157"/>
        <v/>
      </c>
      <c r="AB324" s="39" t="str">
        <f t="shared" si="157"/>
        <v/>
      </c>
      <c r="AC324" s="39" t="str">
        <f t="shared" si="157"/>
        <v/>
      </c>
      <c r="AD324" s="39" t="str">
        <f t="shared" si="157"/>
        <v/>
      </c>
      <c r="AE324" s="39" t="str">
        <f t="shared" si="157"/>
        <v/>
      </c>
      <c r="AF324" s="39" t="str">
        <f t="shared" si="157"/>
        <v/>
      </c>
      <c r="AG324" s="39" t="str">
        <f t="shared" si="157"/>
        <v/>
      </c>
      <c r="AH324" s="39" t="str">
        <f t="shared" si="157"/>
        <v/>
      </c>
      <c r="AI324" s="39" t="str">
        <f t="shared" si="157"/>
        <v/>
      </c>
    </row>
    <row r="325" spans="1:35" hidden="1" x14ac:dyDescent="0.25">
      <c r="B325" s="84" t="e">
        <f t="shared" si="155"/>
        <v>#VALUE!</v>
      </c>
      <c r="C325" s="84" t="e">
        <f t="shared" si="154"/>
        <v>#VALUE!</v>
      </c>
      <c r="D325" s="84">
        <f t="shared" si="154"/>
        <v>1</v>
      </c>
      <c r="E325" s="158"/>
      <c r="F325" s="97"/>
      <c r="G325" s="121"/>
      <c r="H325"/>
      <c r="I325" s="18"/>
      <c r="J325" s="56" t="s">
        <v>367</v>
      </c>
      <c r="K325" s="89"/>
      <c r="L325" s="40" t="s">
        <v>74</v>
      </c>
      <c r="M325" s="41" t="e">
        <f>AVERAGE($P319:$AI320)</f>
        <v>#DIV/0!</v>
      </c>
      <c r="N325" s="94"/>
      <c r="O325" s="34" t="s">
        <v>395</v>
      </c>
      <c r="P325" s="39" t="str">
        <f>IF(IFERROR(VLOOKUP(P316,'Tabela de Apoio'!$D:$E,2,FALSE),1)=1,"",P326)</f>
        <v/>
      </c>
      <c r="Q325" s="39" t="str">
        <f>IF(IFERROR(VLOOKUP(Q316,'Tabela de Apoio'!$D:$E,2,FALSE),1)=1,"",Q326)</f>
        <v/>
      </c>
      <c r="R325" s="39" t="str">
        <f>IF(IFERROR(VLOOKUP(R316,'Tabela de Apoio'!$D:$E,2,FALSE),1)=1,"",R326)</f>
        <v/>
      </c>
      <c r="S325" s="39" t="str">
        <f>IF(IFERROR(VLOOKUP(S316,'Tabela de Apoio'!$D:$E,2,FALSE),1)=1,"",S326)</f>
        <v/>
      </c>
      <c r="T325" s="39" t="str">
        <f>IF(IFERROR(VLOOKUP(T316,'Tabela de Apoio'!$D:$E,2,FALSE),1)=1,"",T326)</f>
        <v/>
      </c>
      <c r="U325" s="39" t="str">
        <f>IF(IFERROR(VLOOKUP(U316,'Tabela de Apoio'!$D:$E,2,FALSE),1)=1,"",U326)</f>
        <v/>
      </c>
      <c r="V325" s="39" t="str">
        <f>IF(IFERROR(VLOOKUP(V316,'Tabela de Apoio'!$D:$E,2,FALSE),1)=1,"",V326)</f>
        <v/>
      </c>
      <c r="W325" s="39" t="str">
        <f>IF(IFERROR(VLOOKUP(W316,'Tabela de Apoio'!$D:$E,2,FALSE),1)=1,"",W326)</f>
        <v/>
      </c>
      <c r="X325" s="39" t="str">
        <f>IF(IFERROR(VLOOKUP(X316,'Tabela de Apoio'!$D:$E,2,FALSE),1)=1,"",X326)</f>
        <v/>
      </c>
      <c r="Y325" s="39" t="str">
        <f>IF(IFERROR(VLOOKUP(Y316,'Tabela de Apoio'!$D:$E,2,FALSE),1)=1,"",Y326)</f>
        <v/>
      </c>
      <c r="Z325" s="39" t="str">
        <f>IF(IFERROR(VLOOKUP(Z316,'Tabela de Apoio'!$D:$E,2,FALSE),1)=1,"",Z326)</f>
        <v/>
      </c>
      <c r="AA325" s="39" t="str">
        <f>IF(IFERROR(VLOOKUP(AA316,'Tabela de Apoio'!$D:$E,2,FALSE),1)=1,"",AA326)</f>
        <v/>
      </c>
      <c r="AB325" s="39" t="str">
        <f>IF(IFERROR(VLOOKUP(AB316,'Tabela de Apoio'!$D:$E,2,FALSE),1)=1,"",AB326)</f>
        <v/>
      </c>
      <c r="AC325" s="39" t="str">
        <f>IF(IFERROR(VLOOKUP(AC316,'Tabela de Apoio'!$D:$E,2,FALSE),1)=1,"",AC326)</f>
        <v/>
      </c>
      <c r="AD325" s="39" t="str">
        <f>IF(IFERROR(VLOOKUP(AD316,'Tabela de Apoio'!$D:$E,2,FALSE),1)=1,"",AD326)</f>
        <v/>
      </c>
      <c r="AE325" s="39" t="str">
        <f>IF(IFERROR(VLOOKUP(AE316,'Tabela de Apoio'!$D:$E,2,FALSE),1)=1,"",AE326)</f>
        <v/>
      </c>
      <c r="AF325" s="39" t="str">
        <f>IF(IFERROR(VLOOKUP(AF316,'Tabela de Apoio'!$D:$E,2,FALSE),1)=1,"",AF326)</f>
        <v/>
      </c>
      <c r="AG325" s="39" t="str">
        <f>IF(IFERROR(VLOOKUP(AG316,'Tabela de Apoio'!$D:$E,2,FALSE),1)=1,"",AG326)</f>
        <v/>
      </c>
      <c r="AH325" s="39" t="str">
        <f>IF(IFERROR(VLOOKUP(AH316,'Tabela de Apoio'!$D:$E,2,FALSE),1)=1,"",AH326)</f>
        <v/>
      </c>
      <c r="AI325" s="39" t="str">
        <f>IF(IFERROR(VLOOKUP(AI316,'Tabela de Apoio'!$D:$E,2,FALSE),1)=1,"",AI326)</f>
        <v/>
      </c>
    </row>
    <row r="326" spans="1:35" hidden="1" x14ac:dyDescent="0.25">
      <c r="B326" s="84" t="e">
        <f t="shared" si="155"/>
        <v>#VALUE!</v>
      </c>
      <c r="C326" s="84" t="e">
        <f t="shared" si="154"/>
        <v>#VALUE!</v>
      </c>
      <c r="D326" s="84">
        <f t="shared" si="154"/>
        <v>1</v>
      </c>
      <c r="E326" s="158"/>
      <c r="F326" s="97"/>
      <c r="G326" s="120"/>
      <c r="H326" s="18"/>
      <c r="I326" s="18"/>
      <c r="J326" s="56" t="s">
        <v>367</v>
      </c>
      <c r="K326" s="89"/>
      <c r="L326" s="40" t="s">
        <v>72</v>
      </c>
      <c r="M326" s="41" t="e">
        <f>MEDIAN($P319:$AI319)</f>
        <v>#NUM!</v>
      </c>
      <c r="N326" s="94"/>
      <c r="O326" s="34" t="s">
        <v>396</v>
      </c>
      <c r="P326" s="39" t="str">
        <f t="shared" ref="P326:AI326" si="158">IF(P324="","",IF((_xlfn.STDEV.S($P323:$AI324)/AVERAGE($P323:$AI324))&lt;25%,P324,IF(OR(P324&gt;(AVERAGE($P323:$AI324)+_xlfn.STDEV.S($P323:$AI324)),P324&lt;(AVERAGE($P323:$AI324)-_xlfn.STDEV.S($P323:$AI324))),"DESCARTADO",P324)))</f>
        <v/>
      </c>
      <c r="Q326" s="39" t="str">
        <f t="shared" si="158"/>
        <v/>
      </c>
      <c r="R326" s="39" t="str">
        <f t="shared" si="158"/>
        <v/>
      </c>
      <c r="S326" s="39" t="str">
        <f t="shared" si="158"/>
        <v/>
      </c>
      <c r="T326" s="39" t="str">
        <f t="shared" si="158"/>
        <v/>
      </c>
      <c r="U326" s="39" t="str">
        <f t="shared" si="158"/>
        <v/>
      </c>
      <c r="V326" s="39" t="str">
        <f t="shared" si="158"/>
        <v/>
      </c>
      <c r="W326" s="39" t="str">
        <f t="shared" si="158"/>
        <v/>
      </c>
      <c r="X326" s="39" t="str">
        <f t="shared" si="158"/>
        <v/>
      </c>
      <c r="Y326" s="39" t="str">
        <f t="shared" si="158"/>
        <v/>
      </c>
      <c r="Z326" s="39" t="str">
        <f t="shared" si="158"/>
        <v/>
      </c>
      <c r="AA326" s="39" t="str">
        <f t="shared" si="158"/>
        <v/>
      </c>
      <c r="AB326" s="39" t="str">
        <f t="shared" si="158"/>
        <v/>
      </c>
      <c r="AC326" s="39" t="str">
        <f t="shared" si="158"/>
        <v/>
      </c>
      <c r="AD326" s="39" t="str">
        <f t="shared" si="158"/>
        <v/>
      </c>
      <c r="AE326" s="39" t="str">
        <f t="shared" si="158"/>
        <v/>
      </c>
      <c r="AF326" s="39" t="str">
        <f t="shared" si="158"/>
        <v/>
      </c>
      <c r="AG326" s="39" t="str">
        <f t="shared" si="158"/>
        <v/>
      </c>
      <c r="AH326" s="39" t="str">
        <f t="shared" si="158"/>
        <v/>
      </c>
      <c r="AI326" s="39" t="str">
        <f t="shared" si="158"/>
        <v/>
      </c>
    </row>
    <row r="327" spans="1:35" hidden="1" x14ac:dyDescent="0.25">
      <c r="B327" s="84" t="e">
        <f t="shared" si="155"/>
        <v>#VALUE!</v>
      </c>
      <c r="C327" s="84" t="e">
        <f t="shared" si="154"/>
        <v>#VALUE!</v>
      </c>
      <c r="D327" s="84">
        <f t="shared" si="154"/>
        <v>1</v>
      </c>
      <c r="E327" s="158"/>
      <c r="F327" s="97"/>
      <c r="G327" s="120"/>
      <c r="H327" s="18"/>
      <c r="I327" s="18"/>
      <c r="J327" s="56" t="s">
        <v>367</v>
      </c>
      <c r="K327" s="89"/>
      <c r="L327" s="40" t="s">
        <v>73</v>
      </c>
      <c r="M327" s="41" t="e">
        <f>_xlfn.QUARTILE.EXC($P319:$AI319,1)</f>
        <v>#NUM!</v>
      </c>
      <c r="N327" s="94"/>
      <c r="O327" s="34" t="s">
        <v>397</v>
      </c>
      <c r="P327" s="39" t="str">
        <f>IF(IFERROR(VLOOKUP(P316,'Tabela de Apoio'!$D:$E,2,FALSE),1)=1,"",P328)</f>
        <v/>
      </c>
      <c r="Q327" s="39" t="str">
        <f>IF(IFERROR(VLOOKUP(Q316,'Tabela de Apoio'!$D:$E,2,FALSE),1)=1,"",Q328)</f>
        <v/>
      </c>
      <c r="R327" s="39" t="str">
        <f>IF(IFERROR(VLOOKUP(R316,'Tabela de Apoio'!$D:$E,2,FALSE),1)=1,"",R328)</f>
        <v/>
      </c>
      <c r="S327" s="39" t="str">
        <f>IF(IFERROR(VLOOKUP(S316,'Tabela de Apoio'!$D:$E,2,FALSE),1)=1,"",S328)</f>
        <v/>
      </c>
      <c r="T327" s="39" t="str">
        <f>IF(IFERROR(VLOOKUP(T316,'Tabela de Apoio'!$D:$E,2,FALSE),1)=1,"",T328)</f>
        <v/>
      </c>
      <c r="U327" s="39" t="str">
        <f>IF(IFERROR(VLOOKUP(U316,'Tabela de Apoio'!$D:$E,2,FALSE),1)=1,"",U328)</f>
        <v/>
      </c>
      <c r="V327" s="39" t="str">
        <f>IF(IFERROR(VLOOKUP(V316,'Tabela de Apoio'!$D:$E,2,FALSE),1)=1,"",V328)</f>
        <v/>
      </c>
      <c r="W327" s="39" t="str">
        <f>IF(IFERROR(VLOOKUP(W316,'Tabela de Apoio'!$D:$E,2,FALSE),1)=1,"",W328)</f>
        <v/>
      </c>
      <c r="X327" s="39" t="str">
        <f>IF(IFERROR(VLOOKUP(X316,'Tabela de Apoio'!$D:$E,2,FALSE),1)=1,"",X328)</f>
        <v/>
      </c>
      <c r="Y327" s="39" t="str">
        <f>IF(IFERROR(VLOOKUP(Y316,'Tabela de Apoio'!$D:$E,2,FALSE),1)=1,"",Y328)</f>
        <v/>
      </c>
      <c r="Z327" s="39" t="str">
        <f>IF(IFERROR(VLOOKUP(Z316,'Tabela de Apoio'!$D:$E,2,FALSE),1)=1,"",Z328)</f>
        <v/>
      </c>
      <c r="AA327" s="39" t="str">
        <f>IF(IFERROR(VLOOKUP(AA316,'Tabela de Apoio'!$D:$E,2,FALSE),1)=1,"",AA328)</f>
        <v/>
      </c>
      <c r="AB327" s="39" t="str">
        <f>IF(IFERROR(VLOOKUP(AB316,'Tabela de Apoio'!$D:$E,2,FALSE),1)=1,"",AB328)</f>
        <v/>
      </c>
      <c r="AC327" s="39" t="str">
        <f>IF(IFERROR(VLOOKUP(AC316,'Tabela de Apoio'!$D:$E,2,FALSE),1)=1,"",AC328)</f>
        <v/>
      </c>
      <c r="AD327" s="39" t="str">
        <f>IF(IFERROR(VLOOKUP(AD316,'Tabela de Apoio'!$D:$E,2,FALSE),1)=1,"",AD328)</f>
        <v/>
      </c>
      <c r="AE327" s="39" t="str">
        <f>IF(IFERROR(VLOOKUP(AE316,'Tabela de Apoio'!$D:$E,2,FALSE),1)=1,"",AE328)</f>
        <v/>
      </c>
      <c r="AF327" s="39" t="str">
        <f>IF(IFERROR(VLOOKUP(AF316,'Tabela de Apoio'!$D:$E,2,FALSE),1)=1,"",AF328)</f>
        <v/>
      </c>
      <c r="AG327" s="39" t="str">
        <f>IF(IFERROR(VLOOKUP(AG316,'Tabela de Apoio'!$D:$E,2,FALSE),1)=1,"",AG328)</f>
        <v/>
      </c>
      <c r="AH327" s="39" t="str">
        <f>IF(IFERROR(VLOOKUP(AH316,'Tabela de Apoio'!$D:$E,2,FALSE),1)=1,"",AH328)</f>
        <v/>
      </c>
      <c r="AI327" s="39" t="str">
        <f>IF(IFERROR(VLOOKUP(AI316,'Tabela de Apoio'!$D:$E,2,FALSE),1)=1,"",AI328)</f>
        <v/>
      </c>
    </row>
    <row r="328" spans="1:35" hidden="1" x14ac:dyDescent="0.25">
      <c r="B328" s="84" t="e">
        <f t="shared" si="155"/>
        <v>#VALUE!</v>
      </c>
      <c r="C328" s="84" t="e">
        <f t="shared" si="154"/>
        <v>#VALUE!</v>
      </c>
      <c r="D328" s="84">
        <f t="shared" si="154"/>
        <v>1</v>
      </c>
      <c r="E328" s="158"/>
      <c r="F328" s="97"/>
      <c r="G328" s="120"/>
      <c r="H328" s="18"/>
      <c r="I328" s="18"/>
      <c r="J328" s="56" t="s">
        <v>367</v>
      </c>
      <c r="K328" s="89"/>
      <c r="L328" s="40" t="s">
        <v>70</v>
      </c>
      <c r="M328" s="41" t="e">
        <f>_xlfn.QUARTILE.EXC($P319:$AI319,2)</f>
        <v>#NUM!</v>
      </c>
      <c r="N328" s="94"/>
      <c r="O328" s="34" t="s">
        <v>398</v>
      </c>
      <c r="P328" s="39" t="str">
        <f t="shared" ref="P328:AI328" si="159">IF(P326="","",IF((_xlfn.STDEV.S($P325:$AI326)/AVERAGE($P325:$AI326))&lt;25%,P326,IF(OR(P326&gt;(AVERAGE($P325:$AI326)+_xlfn.STDEV.S($P325:$AI326)),P326&lt;(AVERAGE($P325:$AI326)-_xlfn.STDEV.S($P325:$AI326))),"DESCARTADO",P326)))</f>
        <v/>
      </c>
      <c r="Q328" s="39" t="str">
        <f t="shared" si="159"/>
        <v/>
      </c>
      <c r="R328" s="39" t="str">
        <f t="shared" si="159"/>
        <v/>
      </c>
      <c r="S328" s="39" t="str">
        <f t="shared" si="159"/>
        <v/>
      </c>
      <c r="T328" s="39" t="str">
        <f t="shared" si="159"/>
        <v/>
      </c>
      <c r="U328" s="39" t="str">
        <f t="shared" si="159"/>
        <v/>
      </c>
      <c r="V328" s="39" t="str">
        <f t="shared" si="159"/>
        <v/>
      </c>
      <c r="W328" s="39" t="str">
        <f t="shared" si="159"/>
        <v/>
      </c>
      <c r="X328" s="39" t="str">
        <f t="shared" si="159"/>
        <v/>
      </c>
      <c r="Y328" s="39" t="str">
        <f t="shared" si="159"/>
        <v/>
      </c>
      <c r="Z328" s="39" t="str">
        <f t="shared" si="159"/>
        <v/>
      </c>
      <c r="AA328" s="39" t="str">
        <f t="shared" si="159"/>
        <v/>
      </c>
      <c r="AB328" s="39" t="str">
        <f t="shared" si="159"/>
        <v/>
      </c>
      <c r="AC328" s="39" t="str">
        <f t="shared" si="159"/>
        <v/>
      </c>
      <c r="AD328" s="39" t="str">
        <f t="shared" si="159"/>
        <v/>
      </c>
      <c r="AE328" s="39" t="str">
        <f t="shared" si="159"/>
        <v/>
      </c>
      <c r="AF328" s="39" t="str">
        <f t="shared" si="159"/>
        <v/>
      </c>
      <c r="AG328" s="39" t="str">
        <f t="shared" si="159"/>
        <v/>
      </c>
      <c r="AH328" s="39" t="str">
        <f t="shared" si="159"/>
        <v/>
      </c>
      <c r="AI328" s="39" t="str">
        <f t="shared" si="159"/>
        <v/>
      </c>
    </row>
    <row r="329" spans="1:35" hidden="1" x14ac:dyDescent="0.25">
      <c r="B329" s="84" t="e">
        <f t="shared" si="155"/>
        <v>#VALUE!</v>
      </c>
      <c r="C329" s="84" t="e">
        <f t="shared" si="154"/>
        <v>#VALUE!</v>
      </c>
      <c r="D329" s="84">
        <f t="shared" si="154"/>
        <v>1</v>
      </c>
      <c r="E329" s="158"/>
      <c r="F329" s="97"/>
      <c r="G329" s="120"/>
      <c r="H329" s="18"/>
      <c r="I329" s="18"/>
      <c r="J329" s="56" t="s">
        <v>366</v>
      </c>
      <c r="K329" s="89"/>
      <c r="L329" s="40" t="s">
        <v>76</v>
      </c>
      <c r="M329" s="41">
        <f>MIN($P318:$AI318)</f>
        <v>0</v>
      </c>
      <c r="N329" s="94"/>
      <c r="O329" s="34" t="s">
        <v>399</v>
      </c>
      <c r="P329" s="39" t="str">
        <f>IF(IFERROR(VLOOKUP(P316,'Tabela de Apoio'!$D:$E,2,FALSE),1)=1,"",P330)</f>
        <v/>
      </c>
      <c r="Q329" s="39" t="str">
        <f>IF(IFERROR(VLOOKUP(Q316,'Tabela de Apoio'!$D:$E,2,FALSE),1)=1,"",Q330)</f>
        <v/>
      </c>
      <c r="R329" s="39" t="str">
        <f>IF(IFERROR(VLOOKUP(R316,'Tabela de Apoio'!$D:$E,2,FALSE),1)=1,"",R330)</f>
        <v/>
      </c>
      <c r="S329" s="39" t="str">
        <f>IF(IFERROR(VLOOKUP(S316,'Tabela de Apoio'!$D:$E,2,FALSE),1)=1,"",S330)</f>
        <v/>
      </c>
      <c r="T329" s="39" t="str">
        <f>IF(IFERROR(VLOOKUP(T316,'Tabela de Apoio'!$D:$E,2,FALSE),1)=1,"",T330)</f>
        <v/>
      </c>
      <c r="U329" s="39" t="str">
        <f>IF(IFERROR(VLOOKUP(U316,'Tabela de Apoio'!$D:$E,2,FALSE),1)=1,"",U330)</f>
        <v/>
      </c>
      <c r="V329" s="39" t="str">
        <f>IF(IFERROR(VLOOKUP(V316,'Tabela de Apoio'!$D:$E,2,FALSE),1)=1,"",V330)</f>
        <v/>
      </c>
      <c r="W329" s="39" t="str">
        <f>IF(IFERROR(VLOOKUP(W316,'Tabela de Apoio'!$D:$E,2,FALSE),1)=1,"",W330)</f>
        <v/>
      </c>
      <c r="X329" s="39" t="str">
        <f>IF(IFERROR(VLOOKUP(X316,'Tabela de Apoio'!$D:$E,2,FALSE),1)=1,"",X330)</f>
        <v/>
      </c>
      <c r="Y329" s="39" t="str">
        <f>IF(IFERROR(VLOOKUP(Y316,'Tabela de Apoio'!$D:$E,2,FALSE),1)=1,"",Y330)</f>
        <v/>
      </c>
      <c r="Z329" s="39" t="str">
        <f>IF(IFERROR(VLOOKUP(Z316,'Tabela de Apoio'!$D:$E,2,FALSE),1)=1,"",Z330)</f>
        <v/>
      </c>
      <c r="AA329" s="39" t="str">
        <f>IF(IFERROR(VLOOKUP(AA316,'Tabela de Apoio'!$D:$E,2,FALSE),1)=1,"",AA330)</f>
        <v/>
      </c>
      <c r="AB329" s="39" t="str">
        <f>IF(IFERROR(VLOOKUP(AB316,'Tabela de Apoio'!$D:$E,2,FALSE),1)=1,"",AB330)</f>
        <v/>
      </c>
      <c r="AC329" s="39" t="str">
        <f>IF(IFERROR(VLOOKUP(AC316,'Tabela de Apoio'!$D:$E,2,FALSE),1)=1,"",AC330)</f>
        <v/>
      </c>
      <c r="AD329" s="39" t="str">
        <f>IF(IFERROR(VLOOKUP(AD316,'Tabela de Apoio'!$D:$E,2,FALSE),1)=1,"",AD330)</f>
        <v/>
      </c>
      <c r="AE329" s="39" t="str">
        <f>IF(IFERROR(VLOOKUP(AE316,'Tabela de Apoio'!$D:$E,2,FALSE),1)=1,"",AE330)</f>
        <v/>
      </c>
      <c r="AF329" s="39" t="str">
        <f>IF(IFERROR(VLOOKUP(AF316,'Tabela de Apoio'!$D:$E,2,FALSE),1)=1,"",AF330)</f>
        <v/>
      </c>
      <c r="AG329" s="39" t="str">
        <f>IF(IFERROR(VLOOKUP(AG316,'Tabela de Apoio'!$D:$E,2,FALSE),1)=1,"",AG330)</f>
        <v/>
      </c>
      <c r="AH329" s="39" t="str">
        <f>IF(IFERROR(VLOOKUP(AH316,'Tabela de Apoio'!$D:$E,2,FALSE),1)=1,"",AH330)</f>
        <v/>
      </c>
      <c r="AI329" s="39" t="str">
        <f>IF(IFERROR(VLOOKUP(AI316,'Tabela de Apoio'!$D:$E,2,FALSE),1)=1,"",AI330)</f>
        <v/>
      </c>
    </row>
    <row r="330" spans="1:35" hidden="1" x14ac:dyDescent="0.25">
      <c r="B330" s="84" t="e">
        <f t="shared" si="155"/>
        <v>#VALUE!</v>
      </c>
      <c r="C330" s="84" t="e">
        <f t="shared" si="154"/>
        <v>#VALUE!</v>
      </c>
      <c r="D330" s="84">
        <f t="shared" si="154"/>
        <v>1</v>
      </c>
      <c r="E330" s="158"/>
      <c r="F330" s="97"/>
      <c r="G330" s="120"/>
      <c r="H330" s="18"/>
      <c r="I330" s="18"/>
      <c r="J330" s="56" t="s">
        <v>366</v>
      </c>
      <c r="K330" s="89"/>
      <c r="L330" s="40" t="s">
        <v>71</v>
      </c>
      <c r="M330" s="41">
        <f>MAX($P318:$AI318)</f>
        <v>0</v>
      </c>
      <c r="N330" s="94"/>
      <c r="O330" s="34" t="s">
        <v>400</v>
      </c>
      <c r="P330" s="39" t="str">
        <f t="shared" ref="P330:AI330" si="160">IF(P328="","",IF((_xlfn.STDEV.S($P327:$AI328)/AVERAGE($P327:$AI328))&lt;25%,P328,IF(OR(P328&gt;(AVERAGE($P327:$AI328)+_xlfn.STDEV.S($P327:$AI328)),P328&lt;(AVERAGE($P327:$AI328)-_xlfn.STDEV.S($P327:$AI328))),"DESCARTADO",P328)))</f>
        <v/>
      </c>
      <c r="Q330" s="39" t="str">
        <f t="shared" si="160"/>
        <v/>
      </c>
      <c r="R330" s="39" t="str">
        <f t="shared" si="160"/>
        <v/>
      </c>
      <c r="S330" s="39" t="str">
        <f t="shared" si="160"/>
        <v/>
      </c>
      <c r="T330" s="39" t="str">
        <f t="shared" si="160"/>
        <v/>
      </c>
      <c r="U330" s="39" t="str">
        <f t="shared" si="160"/>
        <v/>
      </c>
      <c r="V330" s="39" t="str">
        <f t="shared" si="160"/>
        <v/>
      </c>
      <c r="W330" s="39" t="str">
        <f t="shared" si="160"/>
        <v/>
      </c>
      <c r="X330" s="39" t="str">
        <f t="shared" si="160"/>
        <v/>
      </c>
      <c r="Y330" s="39" t="str">
        <f t="shared" si="160"/>
        <v/>
      </c>
      <c r="Z330" s="39" t="str">
        <f t="shared" si="160"/>
        <v/>
      </c>
      <c r="AA330" s="39" t="str">
        <f t="shared" si="160"/>
        <v/>
      </c>
      <c r="AB330" s="39" t="str">
        <f t="shared" si="160"/>
        <v/>
      </c>
      <c r="AC330" s="39" t="str">
        <f t="shared" si="160"/>
        <v/>
      </c>
      <c r="AD330" s="39" t="str">
        <f t="shared" si="160"/>
        <v/>
      </c>
      <c r="AE330" s="39" t="str">
        <f t="shared" si="160"/>
        <v/>
      </c>
      <c r="AF330" s="39" t="str">
        <f t="shared" si="160"/>
        <v/>
      </c>
      <c r="AG330" s="39" t="str">
        <f t="shared" si="160"/>
        <v/>
      </c>
      <c r="AH330" s="39" t="str">
        <f t="shared" si="160"/>
        <v/>
      </c>
      <c r="AI330" s="39" t="str">
        <f t="shared" si="160"/>
        <v/>
      </c>
    </row>
    <row r="331" spans="1:35" hidden="1" x14ac:dyDescent="0.25">
      <c r="B331" s="84" t="e">
        <f t="shared" si="155"/>
        <v>#VALUE!</v>
      </c>
      <c r="C331" s="84" t="e">
        <f t="shared" si="154"/>
        <v>#VALUE!</v>
      </c>
      <c r="D331" s="84">
        <f t="shared" si="154"/>
        <v>1</v>
      </c>
      <c r="E331" s="158"/>
      <c r="F331" s="97"/>
      <c r="G331" s="121"/>
      <c r="H331"/>
      <c r="I331"/>
      <c r="J331" s="6" t="str">
        <f>INDEX(J321:J330,MATCH(L314,L321:L330,0))</f>
        <v>A</v>
      </c>
      <c r="K331" s="89"/>
      <c r="L331" s="26"/>
      <c r="M331" s="26"/>
      <c r="N331" s="94"/>
      <c r="O331" s="34" t="s">
        <v>58</v>
      </c>
      <c r="P331" s="39" t="str">
        <f>IF(IFERROR(VLOOKUP(P316,'Tabela de Apoio'!$D:$E,2,FALSE),1)=1,"",P332)</f>
        <v/>
      </c>
      <c r="Q331" s="39" t="str">
        <f>IF(IFERROR(VLOOKUP(Q316,'Tabela de Apoio'!$D:$E,2,FALSE),1)=1,"",Q332)</f>
        <v/>
      </c>
      <c r="R331" s="39" t="str">
        <f>IF(IFERROR(VLOOKUP(R316,'Tabela de Apoio'!$D:$E,2,FALSE),1)=1,"",R332)</f>
        <v/>
      </c>
      <c r="S331" s="39" t="str">
        <f>IF(IFERROR(VLOOKUP(S316,'Tabela de Apoio'!$D:$E,2,FALSE),1)=1,"",S332)</f>
        <v/>
      </c>
      <c r="T331" s="39" t="str">
        <f>IF(IFERROR(VLOOKUP(T316,'Tabela de Apoio'!$D:$E,2,FALSE),1)=1,"",T332)</f>
        <v/>
      </c>
      <c r="U331" s="39" t="str">
        <f>IF(IFERROR(VLOOKUP(U316,'Tabela de Apoio'!$D:$E,2,FALSE),1)=1,"",U332)</f>
        <v/>
      </c>
      <c r="V331" s="39" t="str">
        <f>IF(IFERROR(VLOOKUP(V316,'Tabela de Apoio'!$D:$E,2,FALSE),1)=1,"",V332)</f>
        <v/>
      </c>
      <c r="W331" s="39" t="str">
        <f>IF(IFERROR(VLOOKUP(W316,'Tabela de Apoio'!$D:$E,2,FALSE),1)=1,"",W332)</f>
        <v/>
      </c>
      <c r="X331" s="39" t="str">
        <f>IF(IFERROR(VLOOKUP(X316,'Tabela de Apoio'!$D:$E,2,FALSE),1)=1,"",X332)</f>
        <v/>
      </c>
      <c r="Y331" s="39" t="str">
        <f>IF(IFERROR(VLOOKUP(Y316,'Tabela de Apoio'!$D:$E,2,FALSE),1)=1,"",Y332)</f>
        <v/>
      </c>
      <c r="Z331" s="39" t="str">
        <f>IF(IFERROR(VLOOKUP(Z316,'Tabela de Apoio'!$D:$E,2,FALSE),1)=1,"",Z332)</f>
        <v/>
      </c>
      <c r="AA331" s="39" t="str">
        <f>IF(IFERROR(VLOOKUP(AA316,'Tabela de Apoio'!$D:$E,2,FALSE),1)=1,"",AA332)</f>
        <v/>
      </c>
      <c r="AB331" s="39" t="str">
        <f>IF(IFERROR(VLOOKUP(AB316,'Tabela de Apoio'!$D:$E,2,FALSE),1)=1,"",AB332)</f>
        <v/>
      </c>
      <c r="AC331" s="39" t="str">
        <f>IF(IFERROR(VLOOKUP(AC316,'Tabela de Apoio'!$D:$E,2,FALSE),1)=1,"",AC332)</f>
        <v/>
      </c>
      <c r="AD331" s="39" t="str">
        <f>IF(IFERROR(VLOOKUP(AD316,'Tabela de Apoio'!$D:$E,2,FALSE),1)=1,"",AD332)</f>
        <v/>
      </c>
      <c r="AE331" s="39" t="str">
        <f>IF(IFERROR(VLOOKUP(AE316,'Tabela de Apoio'!$D:$E,2,FALSE),1)=1,"",AE332)</f>
        <v/>
      </c>
      <c r="AF331" s="39" t="str">
        <f>IF(IFERROR(VLOOKUP(AF316,'Tabela de Apoio'!$D:$E,2,FALSE),1)=1,"",AF332)</f>
        <v/>
      </c>
      <c r="AG331" s="39" t="str">
        <f>IF(IFERROR(VLOOKUP(AG316,'Tabela de Apoio'!$D:$E,2,FALSE),1)=1,"",AG332)</f>
        <v/>
      </c>
      <c r="AH331" s="39" t="str">
        <f>IF(IFERROR(VLOOKUP(AH316,'Tabela de Apoio'!$D:$E,2,FALSE),1)=1,"",AH332)</f>
        <v/>
      </c>
      <c r="AI331" s="39" t="str">
        <f>IF(IFERROR(VLOOKUP(AI316,'Tabela de Apoio'!$D:$E,2,FALSE),1)=1,"",AI332)</f>
        <v/>
      </c>
    </row>
    <row r="332" spans="1:35" x14ac:dyDescent="0.25">
      <c r="B332" s="84" t="e">
        <f t="shared" si="155"/>
        <v>#VALUE!</v>
      </c>
      <c r="C332" s="84" t="e">
        <f t="shared" si="154"/>
        <v>#VALUE!</v>
      </c>
      <c r="D332" s="84">
        <f t="shared" si="154"/>
        <v>1</v>
      </c>
      <c r="E332" s="158"/>
      <c r="F332" s="97"/>
      <c r="G332" s="118"/>
      <c r="H332" s="159"/>
      <c r="I332" s="159"/>
      <c r="J332" s="160"/>
      <c r="K332" s="90" t="e">
        <f>_xlfn.STDEV.S($P332:$AI332)/AVERAGE($P332:$AI332)</f>
        <v>#DIV/0!</v>
      </c>
      <c r="L332" s="122" t="s">
        <v>77</v>
      </c>
      <c r="M332" s="22" t="str">
        <f>IFERROR(ROUND(M314*M316,2),"")</f>
        <v/>
      </c>
      <c r="N332" s="94" t="str">
        <f>IF("C"=J331,1,"")</f>
        <v/>
      </c>
      <c r="O332" s="34" t="s">
        <v>56</v>
      </c>
      <c r="P332" s="39" t="str">
        <f t="shared" ref="P332:AI332" si="161">IFERROR(IF(P330="","",IF((_xlfn.STDEV.S($P329:$AI330)/AVERAGE($P329:$AI330))&lt;25%,P330,IF(OR(P330&gt;(AVERAGE($P329:$AI330)+_xlfn.STDEV.S($P329:$AI330)),P330&lt;(AVERAGE($P329:$AI330)-_xlfn.STDEV.S($P329:$AI330))),"DESCARTADO",P330))),)</f>
        <v/>
      </c>
      <c r="Q332" s="39" t="str">
        <f t="shared" si="161"/>
        <v/>
      </c>
      <c r="R332" s="39" t="str">
        <f t="shared" si="161"/>
        <v/>
      </c>
      <c r="S332" s="39" t="str">
        <f t="shared" si="161"/>
        <v/>
      </c>
      <c r="T332" s="39" t="str">
        <f t="shared" si="161"/>
        <v/>
      </c>
      <c r="U332" s="39" t="str">
        <f t="shared" si="161"/>
        <v/>
      </c>
      <c r="V332" s="39" t="str">
        <f t="shared" si="161"/>
        <v/>
      </c>
      <c r="W332" s="39" t="str">
        <f t="shared" si="161"/>
        <v/>
      </c>
      <c r="X332" s="39" t="str">
        <f t="shared" si="161"/>
        <v/>
      </c>
      <c r="Y332" s="39" t="str">
        <f t="shared" si="161"/>
        <v/>
      </c>
      <c r="Z332" s="39" t="str">
        <f t="shared" si="161"/>
        <v/>
      </c>
      <c r="AA332" s="39" t="str">
        <f t="shared" si="161"/>
        <v/>
      </c>
      <c r="AB332" s="39" t="str">
        <f t="shared" si="161"/>
        <v/>
      </c>
      <c r="AC332" s="39" t="str">
        <f t="shared" si="161"/>
        <v/>
      </c>
      <c r="AD332" s="39" t="str">
        <f t="shared" si="161"/>
        <v/>
      </c>
      <c r="AE332" s="39" t="str">
        <f t="shared" si="161"/>
        <v/>
      </c>
      <c r="AF332" s="39" t="str">
        <f t="shared" si="161"/>
        <v/>
      </c>
      <c r="AG332" s="39" t="str">
        <f t="shared" si="161"/>
        <v/>
      </c>
      <c r="AH332" s="39" t="str">
        <f t="shared" si="161"/>
        <v/>
      </c>
      <c r="AI332" s="39" t="str">
        <f t="shared" si="161"/>
        <v/>
      </c>
    </row>
    <row r="334" spans="1:35" s="18" customFormat="1" x14ac:dyDescent="0.25">
      <c r="A334" s="89"/>
      <c r="B334" s="83" t="e">
        <f>LARGE(IFERROR(IF(B332+1&gt;$H$8,"",B332+1),""),1)</f>
        <v>#VALUE!</v>
      </c>
      <c r="C334" s="83" t="e">
        <f>E339</f>
        <v>#VALUE!</v>
      </c>
      <c r="D334" s="83">
        <f>E335</f>
        <v>1</v>
      </c>
      <c r="E334" s="57" t="s">
        <v>9</v>
      </c>
      <c r="F334" s="96"/>
      <c r="G334" s="57" t="s">
        <v>19</v>
      </c>
      <c r="H334" s="5" t="e">
        <f>INDEX('BASE FORMAÇÃO'!B:B,B334+1)</f>
        <v>#VALUE!</v>
      </c>
      <c r="I334" s="19" t="s">
        <v>20</v>
      </c>
      <c r="J334" s="5" t="e">
        <f>INDEX('BASE FORMAÇÃO'!K:K,B334+1)</f>
        <v>#VALUE!</v>
      </c>
      <c r="K334" s="88"/>
      <c r="L334" s="173" t="s">
        <v>75</v>
      </c>
      <c r="M334" s="167" t="str">
        <f>IF(OR(ISBLANK($O$7),ISBLANK($H$8),ISBLANK($O$6),ISBLANK($O$5),ISBLANK($H$5)),"",IFERROR(IF(VLOOKUP(L334,L341:M350,2,FALSE)&lt;1,ROUND(VLOOKUP(L334,L341:M350,2,FALSE),4),ROUND(VLOOKUP(L334,L341:M350,2,FALSE),2)),""))</f>
        <v/>
      </c>
      <c r="N334" s="92"/>
      <c r="O334" s="34" t="s">
        <v>22</v>
      </c>
      <c r="P334" s="53"/>
      <c r="Q334" s="53"/>
      <c r="R334" s="53"/>
      <c r="S334" s="53"/>
      <c r="T334" s="53"/>
      <c r="U334" s="53"/>
      <c r="V334" s="53"/>
      <c r="W334" s="53"/>
      <c r="X334" s="53"/>
      <c r="Y334" s="53"/>
      <c r="Z334" s="53"/>
      <c r="AA334" s="53"/>
      <c r="AB334" s="53"/>
      <c r="AC334" s="53"/>
      <c r="AD334" s="53"/>
      <c r="AE334" s="53"/>
      <c r="AF334" s="53"/>
      <c r="AG334" s="53"/>
      <c r="AH334" s="53"/>
      <c r="AI334" s="53"/>
    </row>
    <row r="335" spans="1:35" s="18" customFormat="1" x14ac:dyDescent="0.25">
      <c r="A335" s="89"/>
      <c r="B335" s="84" t="e">
        <f t="shared" ref="B335:D337" si="162">B334</f>
        <v>#VALUE!</v>
      </c>
      <c r="C335" s="84" t="e">
        <f t="shared" si="162"/>
        <v>#VALUE!</v>
      </c>
      <c r="D335" s="84">
        <f t="shared" si="162"/>
        <v>1</v>
      </c>
      <c r="E335" s="150">
        <f>IFERROR(IF(E339=INDEX(E:E,ROW()-16),INDEX(E:E,ROW()-20)+1,1),1)</f>
        <v>1</v>
      </c>
      <c r="F335" s="116"/>
      <c r="G335" s="155" t="s">
        <v>1</v>
      </c>
      <c r="H335" s="161" t="e">
        <f>INDEX('BASE FORMAÇÃO'!C:C,B334+1)</f>
        <v>#VALUE!</v>
      </c>
      <c r="I335" s="161"/>
      <c r="J335" s="162"/>
      <c r="K335" s="89"/>
      <c r="L335" s="174"/>
      <c r="M335" s="168"/>
      <c r="N335" s="93"/>
      <c r="O335" s="34" t="s">
        <v>17</v>
      </c>
      <c r="P335" s="54"/>
      <c r="Q335" s="54"/>
      <c r="R335" s="54"/>
      <c r="S335" s="54"/>
      <c r="T335" s="54"/>
      <c r="U335" s="54"/>
      <c r="V335" s="54"/>
      <c r="W335" s="54"/>
      <c r="X335" s="54"/>
      <c r="Y335" s="54"/>
      <c r="Z335" s="54"/>
      <c r="AA335" s="54"/>
      <c r="AB335" s="54"/>
      <c r="AC335" s="54"/>
      <c r="AD335" s="54"/>
      <c r="AE335" s="54"/>
      <c r="AF335" s="54"/>
      <c r="AG335" s="54"/>
      <c r="AH335" s="54"/>
      <c r="AI335" s="54"/>
    </row>
    <row r="336" spans="1:35" s="21" customFormat="1" x14ac:dyDescent="0.25">
      <c r="A336" s="98"/>
      <c r="B336" s="84" t="e">
        <f t="shared" si="162"/>
        <v>#VALUE!</v>
      </c>
      <c r="C336" s="84" t="e">
        <f t="shared" si="162"/>
        <v>#VALUE!</v>
      </c>
      <c r="D336" s="84">
        <f t="shared" si="162"/>
        <v>1</v>
      </c>
      <c r="E336" s="151"/>
      <c r="F336" s="117"/>
      <c r="G336" s="156"/>
      <c r="H336" s="163"/>
      <c r="I336" s="163"/>
      <c r="J336" s="164"/>
      <c r="K336" s="85"/>
      <c r="L336" s="169" t="s">
        <v>78</v>
      </c>
      <c r="M336" s="171" t="e">
        <f>INDEX('BASE FORMAÇÃO'!H:H,B338+1)</f>
        <v>#VALUE!</v>
      </c>
      <c r="N336" s="94"/>
      <c r="O336" s="34" t="s">
        <v>12</v>
      </c>
      <c r="P336" s="55"/>
      <c r="Q336" s="55"/>
      <c r="R336" s="55"/>
      <c r="S336" s="55"/>
      <c r="T336" s="55"/>
      <c r="U336" s="55"/>
      <c r="V336" s="55"/>
      <c r="W336" s="55"/>
      <c r="X336" s="55"/>
      <c r="Y336" s="55"/>
      <c r="Z336" s="55"/>
      <c r="AA336" s="55"/>
      <c r="AB336" s="55"/>
      <c r="AC336" s="55"/>
      <c r="AD336" s="55"/>
      <c r="AE336" s="55"/>
      <c r="AF336" s="55"/>
      <c r="AG336" s="55"/>
      <c r="AH336" s="55"/>
      <c r="AI336" s="55"/>
    </row>
    <row r="337" spans="1:35" s="21" customFormat="1" x14ac:dyDescent="0.25">
      <c r="A337" s="98"/>
      <c r="B337" s="84" t="e">
        <f t="shared" si="162"/>
        <v>#VALUE!</v>
      </c>
      <c r="C337" s="84" t="e">
        <f t="shared" si="162"/>
        <v>#VALUE!</v>
      </c>
      <c r="D337" s="84">
        <f t="shared" si="162"/>
        <v>1</v>
      </c>
      <c r="E337" s="152"/>
      <c r="F337" s="117"/>
      <c r="G337" s="157"/>
      <c r="H337" s="165"/>
      <c r="I337" s="165"/>
      <c r="J337" s="166"/>
      <c r="K337" s="85"/>
      <c r="L337" s="170"/>
      <c r="M337" s="172"/>
      <c r="N337" s="94"/>
      <c r="O337" s="34" t="s">
        <v>549</v>
      </c>
      <c r="P337" s="55"/>
      <c r="Q337" s="55"/>
      <c r="R337" s="55"/>
      <c r="S337" s="55"/>
      <c r="T337" s="55"/>
      <c r="U337" s="55"/>
      <c r="V337" s="55"/>
      <c r="W337" s="55"/>
      <c r="X337" s="55"/>
      <c r="Y337" s="55"/>
      <c r="Z337" s="55"/>
      <c r="AA337" s="55"/>
      <c r="AB337" s="55"/>
      <c r="AC337" s="55"/>
      <c r="AD337" s="55"/>
      <c r="AE337" s="55"/>
      <c r="AF337" s="55"/>
      <c r="AG337" s="55"/>
      <c r="AH337" s="55"/>
      <c r="AI337" s="55"/>
    </row>
    <row r="338" spans="1:35" x14ac:dyDescent="0.25">
      <c r="B338" s="84" t="e">
        <f>B336</f>
        <v>#VALUE!</v>
      </c>
      <c r="C338" s="84" t="e">
        <f>C336</f>
        <v>#VALUE!</v>
      </c>
      <c r="D338" s="84">
        <f>D336</f>
        <v>1</v>
      </c>
      <c r="E338" s="57" t="s">
        <v>401</v>
      </c>
      <c r="F338" s="117"/>
      <c r="G338" s="24"/>
      <c r="H338" s="153"/>
      <c r="I338" s="154"/>
      <c r="J338" s="154"/>
      <c r="K338" s="90" t="e">
        <f>_xlfn.STDEV.S($P338:$AI338)/AVERAGE($P338:$AI338)</f>
        <v>#DIV/0!</v>
      </c>
      <c r="L338" s="122" t="s">
        <v>2</v>
      </c>
      <c r="M338" s="5" t="e">
        <f>INDEX('BASE FORMAÇÃO'!D:D,B338+1)</f>
        <v>#VALUE!</v>
      </c>
      <c r="N338" s="94">
        <f>IF("A"=J351,1,"")</f>
        <v>1</v>
      </c>
      <c r="O338" s="34" t="s">
        <v>23</v>
      </c>
      <c r="P338" s="36" t="str">
        <f t="array" ref="P338">IF(P334="","",IF(OR(P335="",AND(YEAR(P335)=YEAR($O$7),MONTH(MAX('Tabela de Apoio'!$A:$A))&lt;=MONTH(P335))),P334,(INDEX('Tabela de Apoio'!$B:$B,MATCH('FORMAÇÃO DE PREÇO'!$O$7,'Tabela de Apoio'!$A:$A,1))/INDEX('Tabela de Apoio'!$B:$B,MATCH('FORMAÇÃO DE PREÇO'!P335,'Tabela de Apoio'!$A:$A,1)-1))*P334))</f>
        <v/>
      </c>
      <c r="Q338" s="36" t="str">
        <f t="array" ref="Q338">IF(Q334="","",IF(OR(Q335="",AND(YEAR(Q335)=YEAR($O$7),MONTH(MAX('Tabela de Apoio'!$A:$A))&lt;=MONTH(Q335))),Q334,(INDEX('Tabela de Apoio'!$B:$B,MATCH('FORMAÇÃO DE PREÇO'!$O$7,'Tabela de Apoio'!$A:$A,1))/INDEX('Tabela de Apoio'!$B:$B,MATCH('FORMAÇÃO DE PREÇO'!Q335,'Tabela de Apoio'!$A:$A,1)-1))*Q334))</f>
        <v/>
      </c>
      <c r="R338" s="36" t="str">
        <f t="array" ref="R338">IF(R334="","",IF(OR(R335="",AND(YEAR(R335)=YEAR($O$7),MONTH(MAX('Tabela de Apoio'!$A:$A))&lt;=MONTH(R335))),R334,(INDEX('Tabela de Apoio'!$B:$B,MATCH('FORMAÇÃO DE PREÇO'!$O$7,'Tabela de Apoio'!$A:$A,1))/INDEX('Tabela de Apoio'!$B:$B,MATCH('FORMAÇÃO DE PREÇO'!R335,'Tabela de Apoio'!$A:$A,1)-1))*R334))</f>
        <v/>
      </c>
      <c r="S338" s="36" t="str">
        <f t="array" ref="S338">IF(S334="","",IF(OR(S335="",AND(YEAR(S335)=YEAR($O$7),MONTH(MAX('Tabela de Apoio'!$A:$A))&lt;=MONTH(S335))),S334,(INDEX('Tabela de Apoio'!$B:$B,MATCH('FORMAÇÃO DE PREÇO'!$O$7,'Tabela de Apoio'!$A:$A,1))/INDEX('Tabela de Apoio'!$B:$B,MATCH('FORMAÇÃO DE PREÇO'!S335,'Tabela de Apoio'!$A:$A,1)-1))*S334))</f>
        <v/>
      </c>
      <c r="T338" s="36" t="str">
        <f t="array" ref="T338">IF(T334="","",IF(OR(T335="",AND(YEAR(T335)=YEAR($O$7),MONTH(MAX('Tabela de Apoio'!$A:$A))&lt;=MONTH(T335))),T334,(INDEX('Tabela de Apoio'!$B:$B,MATCH('FORMAÇÃO DE PREÇO'!$O$7,'Tabela de Apoio'!$A:$A,1))/INDEX('Tabela de Apoio'!$B:$B,MATCH('FORMAÇÃO DE PREÇO'!T335,'Tabela de Apoio'!$A:$A,1)-1))*T334))</f>
        <v/>
      </c>
      <c r="U338" s="36" t="str">
        <f t="array" ref="U338">IF(U334="","",IF(OR(U335="",AND(YEAR(U335)=YEAR($O$7),MONTH(MAX('Tabela de Apoio'!$A:$A))&lt;=MONTH(U335))),U334,(INDEX('Tabela de Apoio'!$B:$B,MATCH('FORMAÇÃO DE PREÇO'!$O$7,'Tabela de Apoio'!$A:$A,1))/INDEX('Tabela de Apoio'!$B:$B,MATCH('FORMAÇÃO DE PREÇO'!U335,'Tabela de Apoio'!$A:$A,1)-1))*U334))</f>
        <v/>
      </c>
      <c r="V338" s="36" t="str">
        <f t="array" ref="V338">IF(V334="","",IF(OR(V335="",AND(YEAR(V335)=YEAR($O$7),MONTH(MAX('Tabela de Apoio'!$A:$A))&lt;=MONTH(V335))),V334,(INDEX('Tabela de Apoio'!$B:$B,MATCH('FORMAÇÃO DE PREÇO'!$O$7,'Tabela de Apoio'!$A:$A,1))/INDEX('Tabela de Apoio'!$B:$B,MATCH('FORMAÇÃO DE PREÇO'!V335,'Tabela de Apoio'!$A:$A,1)-1))*V334))</f>
        <v/>
      </c>
      <c r="W338" s="36" t="str">
        <f t="array" ref="W338">IF(W334="","",IF(OR(W335="",AND(YEAR(W335)=YEAR($O$7),MONTH(MAX('Tabela de Apoio'!$A:$A))&lt;=MONTH(W335))),W334,(INDEX('Tabela de Apoio'!$B:$B,MATCH('FORMAÇÃO DE PREÇO'!$O$7,'Tabela de Apoio'!$A:$A,1))/INDEX('Tabela de Apoio'!$B:$B,MATCH('FORMAÇÃO DE PREÇO'!W335,'Tabela de Apoio'!$A:$A,1)-1))*W334))</f>
        <v/>
      </c>
      <c r="X338" s="36" t="str">
        <f t="array" ref="X338">IF(X334="","",IF(OR(X335="",AND(YEAR(X335)=YEAR($O$7),MONTH(MAX('Tabela de Apoio'!$A:$A))&lt;=MONTH(X335))),X334,(INDEX('Tabela de Apoio'!$B:$B,MATCH('FORMAÇÃO DE PREÇO'!$O$7,'Tabela de Apoio'!$A:$A,1))/INDEX('Tabela de Apoio'!$B:$B,MATCH('FORMAÇÃO DE PREÇO'!X335,'Tabela de Apoio'!$A:$A,1)-1))*X334))</f>
        <v/>
      </c>
      <c r="Y338" s="36" t="str">
        <f t="array" ref="Y338">IF(Y334="","",IF(OR(Y335="",AND(YEAR(Y335)=YEAR($O$7),MONTH(MAX('Tabela de Apoio'!$A:$A))&lt;=MONTH(Y335))),Y334,(INDEX('Tabela de Apoio'!$B:$B,MATCH('FORMAÇÃO DE PREÇO'!$O$7,'Tabela de Apoio'!$A:$A,1))/INDEX('Tabela de Apoio'!$B:$B,MATCH('FORMAÇÃO DE PREÇO'!Y335,'Tabela de Apoio'!$A:$A,1)-1))*Y334))</f>
        <v/>
      </c>
      <c r="Z338" s="36" t="str">
        <f t="array" ref="Z338">IF(Z334="","",IF(OR(Z335="",AND(YEAR(Z335)=YEAR($O$7),MONTH(MAX('Tabela de Apoio'!$A:$A))&lt;=MONTH(Z335))),Z334,(INDEX('Tabela de Apoio'!$B:$B,MATCH('FORMAÇÃO DE PREÇO'!$O$7,'Tabela de Apoio'!$A:$A,1))/INDEX('Tabela de Apoio'!$B:$B,MATCH('FORMAÇÃO DE PREÇO'!Z335,'Tabela de Apoio'!$A:$A,1)-1))*Z334))</f>
        <v/>
      </c>
      <c r="AA338" s="36" t="str">
        <f t="array" ref="AA338">IF(AA334="","",IF(OR(AA335="",AND(YEAR(AA335)=YEAR($O$7),MONTH(MAX('Tabela de Apoio'!$A:$A))&lt;=MONTH(AA335))),AA334,(INDEX('Tabela de Apoio'!$B:$B,MATCH('FORMAÇÃO DE PREÇO'!$O$7,'Tabela de Apoio'!$A:$A,1))/INDEX('Tabela de Apoio'!$B:$B,MATCH('FORMAÇÃO DE PREÇO'!AA335,'Tabela de Apoio'!$A:$A,1)-1))*AA334))</f>
        <v/>
      </c>
      <c r="AB338" s="36" t="str">
        <f t="array" ref="AB338">IF(AB334="","",IF(OR(AB335="",AND(YEAR(AB335)=YEAR($O$7),MONTH(MAX('Tabela de Apoio'!$A:$A))&lt;=MONTH(AB335))),AB334,(INDEX('Tabela de Apoio'!$B:$B,MATCH('FORMAÇÃO DE PREÇO'!$O$7,'Tabela de Apoio'!$A:$A,1))/INDEX('Tabela de Apoio'!$B:$B,MATCH('FORMAÇÃO DE PREÇO'!AB335,'Tabela de Apoio'!$A:$A,1)-1))*AB334))</f>
        <v/>
      </c>
      <c r="AC338" s="36" t="str">
        <f t="array" ref="AC338">IF(AC334="","",IF(OR(AC335="",AND(YEAR(AC335)=YEAR($O$7),MONTH(MAX('Tabela de Apoio'!$A:$A))&lt;=MONTH(AC335))),AC334,(INDEX('Tabela de Apoio'!$B:$B,MATCH('FORMAÇÃO DE PREÇO'!$O$7,'Tabela de Apoio'!$A:$A,1))/INDEX('Tabela de Apoio'!$B:$B,MATCH('FORMAÇÃO DE PREÇO'!AC335,'Tabela de Apoio'!$A:$A,1)-1))*AC334))</f>
        <v/>
      </c>
      <c r="AD338" s="36" t="str">
        <f t="array" ref="AD338">IF(AD334="","",IF(OR(AD335="",AND(YEAR(AD335)=YEAR($O$7),MONTH(MAX('Tabela de Apoio'!$A:$A))&lt;=MONTH(AD335))),AD334,(INDEX('Tabela de Apoio'!$B:$B,MATCH('FORMAÇÃO DE PREÇO'!$O$7,'Tabela de Apoio'!$A:$A,1))/INDEX('Tabela de Apoio'!$B:$B,MATCH('FORMAÇÃO DE PREÇO'!AD335,'Tabela de Apoio'!$A:$A,1)-1))*AD334))</f>
        <v/>
      </c>
      <c r="AE338" s="36" t="str">
        <f t="array" ref="AE338">IF(AE334="","",IF(OR(AE335="",AND(YEAR(AE335)=YEAR($O$7),MONTH(MAX('Tabela de Apoio'!$A:$A))&lt;=MONTH(AE335))),AE334,(INDEX('Tabela de Apoio'!$B:$B,MATCH('FORMAÇÃO DE PREÇO'!$O$7,'Tabela de Apoio'!$A:$A,1))/INDEX('Tabela de Apoio'!$B:$B,MATCH('FORMAÇÃO DE PREÇO'!AE335,'Tabela de Apoio'!$A:$A,1)-1))*AE334))</f>
        <v/>
      </c>
      <c r="AF338" s="36" t="str">
        <f t="array" ref="AF338">IF(AF334="","",IF(OR(AF335="",AND(YEAR(AF335)=YEAR($O$7),MONTH(MAX('Tabela de Apoio'!$A:$A))&lt;=MONTH(AF335))),AF334,(INDEX('Tabela de Apoio'!$B:$B,MATCH('FORMAÇÃO DE PREÇO'!$O$7,'Tabela de Apoio'!$A:$A,1))/INDEX('Tabela de Apoio'!$B:$B,MATCH('FORMAÇÃO DE PREÇO'!AF335,'Tabela de Apoio'!$A:$A,1)-1))*AF334))</f>
        <v/>
      </c>
      <c r="AG338" s="36" t="str">
        <f t="array" ref="AG338">IF(AG334="","",IF(OR(AG335="",AND(YEAR(AG335)=YEAR($O$7),MONTH(MAX('Tabela de Apoio'!$A:$A))&lt;=MONTH(AG335))),AG334,(INDEX('Tabela de Apoio'!$B:$B,MATCH('FORMAÇÃO DE PREÇO'!$O$7,'Tabela de Apoio'!$A:$A,1))/INDEX('Tabela de Apoio'!$B:$B,MATCH('FORMAÇÃO DE PREÇO'!AG335,'Tabela de Apoio'!$A:$A,1)-1))*AG334))</f>
        <v/>
      </c>
      <c r="AH338" s="36" t="str">
        <f t="array" ref="AH338">IF(AH334="","",IF(OR(AH335="",AND(YEAR(AH335)=YEAR($O$7),MONTH(MAX('Tabela de Apoio'!$A:$A))&lt;=MONTH(AH335))),AH334,(INDEX('Tabela de Apoio'!$B:$B,MATCH('FORMAÇÃO DE PREÇO'!$O$7,'Tabela de Apoio'!$A:$A,1))/INDEX('Tabela de Apoio'!$B:$B,MATCH('FORMAÇÃO DE PREÇO'!AH335,'Tabela de Apoio'!$A:$A,1)-1))*AH334))</f>
        <v/>
      </c>
      <c r="AI338" s="36" t="str">
        <f t="array" ref="AI338">IF(AI334="","",IF(OR(AI335="",AND(YEAR(AI335)=YEAR($O$7),MONTH(MAX('Tabela de Apoio'!$A:$A))&lt;=MONTH(AI335))),AI334,(INDEX('Tabela de Apoio'!$B:$B,MATCH('FORMAÇÃO DE PREÇO'!$O$7,'Tabela de Apoio'!$A:$A,1))/INDEX('Tabela de Apoio'!$B:$B,MATCH('FORMAÇÃO DE PREÇO'!AI335,'Tabela de Apoio'!$A:$A,1)-1))*AI334))</f>
        <v/>
      </c>
    </row>
    <row r="339" spans="1:35" x14ac:dyDescent="0.25">
      <c r="B339" s="84" t="e">
        <f>B338</f>
        <v>#VALUE!</v>
      </c>
      <c r="C339" s="84" t="e">
        <f>C338</f>
        <v>#VALUE!</v>
      </c>
      <c r="D339" s="84">
        <f>D338</f>
        <v>1</v>
      </c>
      <c r="E339" s="158" t="e">
        <f>MAX(INDEX('BASE FORMAÇÃO'!A:A,B334+1),1)</f>
        <v>#VALUE!</v>
      </c>
      <c r="F339" s="117"/>
      <c r="G339" s="118" t="s">
        <v>363</v>
      </c>
      <c r="H339" s="159"/>
      <c r="I339" s="159"/>
      <c r="J339" s="160"/>
      <c r="K339" s="85" t="e">
        <f>_xlfn.STDEV.S($P339:$AI339)/AVERAGE($P339:$AI339)</f>
        <v>#DIV/0!</v>
      </c>
      <c r="L339" s="37" t="s">
        <v>362</v>
      </c>
      <c r="M339" s="38" t="str">
        <f>IFERROR(INDEX(K338:K352,MATCH(1,N338:N352)),"")</f>
        <v/>
      </c>
      <c r="N339" s="94" t="str">
        <f>IF("B"=J351,1,"")</f>
        <v/>
      </c>
      <c r="O339" s="34" t="s">
        <v>55</v>
      </c>
      <c r="P339" s="36" t="str">
        <f t="shared" ref="P339:AE339" si="163">IFERROR(IF(P338="","",IF(OR(P338&gt;(_xlfn.QUARTILE.EXC($P338:$AI338,3)+(_xlfn.QUARTILE.EXC($P338:$AI338,3)-_xlfn.QUARTILE.EXC($P338:$AI338,1))),P338&lt;(_xlfn.QUARTILE.EXC($P338:$AI338,1)-(_xlfn.QUARTILE.EXC($P338:$AI338,3)-_xlfn.QUARTILE.EXC($P338:$AI338,1)))),"DESCARTADO",P338)),"")</f>
        <v/>
      </c>
      <c r="Q339" s="36" t="str">
        <f t="shared" si="163"/>
        <v/>
      </c>
      <c r="R339" s="36" t="str">
        <f t="shared" si="163"/>
        <v/>
      </c>
      <c r="S339" s="36" t="str">
        <f t="shared" si="163"/>
        <v/>
      </c>
      <c r="T339" s="36" t="str">
        <f t="shared" si="163"/>
        <v/>
      </c>
      <c r="U339" s="36" t="str">
        <f t="shared" si="163"/>
        <v/>
      </c>
      <c r="V339" s="36" t="str">
        <f t="shared" si="163"/>
        <v/>
      </c>
      <c r="W339" s="36" t="str">
        <f t="shared" si="163"/>
        <v/>
      </c>
      <c r="X339" s="36" t="str">
        <f t="shared" si="163"/>
        <v/>
      </c>
      <c r="Y339" s="36" t="str">
        <f t="shared" si="163"/>
        <v/>
      </c>
      <c r="Z339" s="36" t="str">
        <f t="shared" si="163"/>
        <v/>
      </c>
      <c r="AA339" s="36" t="str">
        <f t="shared" si="163"/>
        <v/>
      </c>
      <c r="AB339" s="36" t="str">
        <f t="shared" si="163"/>
        <v/>
      </c>
      <c r="AC339" s="36" t="str">
        <f t="shared" si="163"/>
        <v/>
      </c>
      <c r="AD339" s="36" t="str">
        <f t="shared" si="163"/>
        <v/>
      </c>
      <c r="AE339" s="36" t="str">
        <f t="shared" si="163"/>
        <v/>
      </c>
      <c r="AF339" s="36" t="str">
        <f>IFERROR(IF(AF338="","",IF(OR(AF338&gt;(_xlfn.QUARTILE.EXC($P338:$AI338,3)+(_xlfn.QUARTILE.EXC($P338:$AI338,3)-_xlfn.QUARTILE.EXC($P338:$AI338,1))),AF338&lt;(_xlfn.QUARTILE.EXC($P338:$AI338,1)-(_xlfn.QUARTILE.EXC($P338:$AI338,3)-_xlfn.QUARTILE.EXC($P338:$AI338,1)))),"DESCARTADO",AF338)),"")</f>
        <v/>
      </c>
      <c r="AG339" s="36" t="str">
        <f>IFERROR(IF(AG338="","",IF(OR(AG338&gt;(_xlfn.QUARTILE.EXC($P338:$AI338,3)+(_xlfn.QUARTILE.EXC($P338:$AI338,3)-_xlfn.QUARTILE.EXC($P338:$AI338,1))),AG338&lt;(_xlfn.QUARTILE.EXC($P338:$AI338,1)-(_xlfn.QUARTILE.EXC($P338:$AI338,3)-_xlfn.QUARTILE.EXC($P338:$AI338,1)))),"DESCARTADO",AG338)),"")</f>
        <v/>
      </c>
      <c r="AH339" s="36" t="str">
        <f>IFERROR(IF(AH338="","",IF(OR(AH338&gt;(_xlfn.QUARTILE.EXC($P338:$AI338,3)+(_xlfn.QUARTILE.EXC($P338:$AI338,3)-_xlfn.QUARTILE.EXC($P338:$AI338,1))),AH338&lt;(_xlfn.QUARTILE.EXC($P338:$AI338,1)-(_xlfn.QUARTILE.EXC($P338:$AI338,3)-_xlfn.QUARTILE.EXC($P338:$AI338,1)))),"DESCARTADO",AH338)),"")</f>
        <v/>
      </c>
      <c r="AI339" s="36" t="str">
        <f>IFERROR(IF(AI338="","",IF(OR(AI338&gt;(_xlfn.QUARTILE.EXC($P338:$AI338,3)+(_xlfn.QUARTILE.EXC($P338:$AI338,3)-_xlfn.QUARTILE.EXC($P338:$AI338,1))),AI338&lt;(_xlfn.QUARTILE.EXC($P338:$AI338,1)-(_xlfn.QUARTILE.EXC($P338:$AI338,3)-_xlfn.QUARTILE.EXC($P338:$AI338,1)))),"DESCARTADO",AI338)),"")</f>
        <v/>
      </c>
    </row>
    <row r="340" spans="1:35" hidden="1" x14ac:dyDescent="0.25">
      <c r="B340" s="84" t="e">
        <f t="shared" ref="B340:D352" si="164">B339</f>
        <v>#VALUE!</v>
      </c>
      <c r="C340" s="84" t="e">
        <f t="shared" si="164"/>
        <v>#VALUE!</v>
      </c>
      <c r="D340" s="84">
        <f t="shared" si="164"/>
        <v>1</v>
      </c>
      <c r="E340" s="158"/>
      <c r="F340" s="97"/>
      <c r="G340" s="119"/>
      <c r="K340" s="90"/>
      <c r="N340" s="94"/>
      <c r="O340" s="34" t="s">
        <v>57</v>
      </c>
      <c r="P340" s="39" t="str">
        <f>IF(IFERROR(VLOOKUP(P336,'Tabela de Apoio'!$D:$E,2,FALSE),1)=1,"",P339)</f>
        <v/>
      </c>
      <c r="Q340" s="39" t="str">
        <f>IF(IFERROR(VLOOKUP(Q336,'Tabela de Apoio'!$D:$E,2,FALSE),1)=1,"",Q339)</f>
        <v/>
      </c>
      <c r="R340" s="39" t="str">
        <f>IF(IFERROR(VLOOKUP(R336,'Tabela de Apoio'!$D:$E,2,FALSE),1)=1,"",R339)</f>
        <v/>
      </c>
      <c r="S340" s="39" t="str">
        <f>IF(IFERROR(VLOOKUP(S336,'Tabela de Apoio'!$D:$E,2,FALSE),1)=1,"",S339)</f>
        <v/>
      </c>
      <c r="T340" s="39" t="str">
        <f>IF(IFERROR(VLOOKUP(T336,'Tabela de Apoio'!$D:$E,2,FALSE),1)=1,"",T339)</f>
        <v/>
      </c>
      <c r="U340" s="39" t="str">
        <f>IF(IFERROR(VLOOKUP(U336,'Tabela de Apoio'!$D:$E,2,FALSE),1)=1,"",U339)</f>
        <v/>
      </c>
      <c r="V340" s="39" t="str">
        <f>IF(IFERROR(VLOOKUP(V336,'Tabela de Apoio'!$D:$E,2,FALSE),1)=1,"",V339)</f>
        <v/>
      </c>
      <c r="W340" s="39" t="str">
        <f>IF(IFERROR(VLOOKUP(W336,'Tabela de Apoio'!$D:$E,2,FALSE),1)=1,"",W339)</f>
        <v/>
      </c>
      <c r="X340" s="39" t="str">
        <f>IF(IFERROR(VLOOKUP(X336,'Tabela de Apoio'!$D:$E,2,FALSE),1)=1,"",X339)</f>
        <v/>
      </c>
      <c r="Y340" s="39" t="str">
        <f>IF(IFERROR(VLOOKUP(Y336,'Tabela de Apoio'!$D:$E,2,FALSE),1)=1,"",Y339)</f>
        <v/>
      </c>
      <c r="Z340" s="39" t="str">
        <f>IF(IFERROR(VLOOKUP(Z336,'Tabela de Apoio'!$D:$E,2,FALSE),1)=1,"",Z339)</f>
        <v/>
      </c>
      <c r="AA340" s="39" t="str">
        <f>IF(IFERROR(VLOOKUP(AA336,'Tabela de Apoio'!$D:$E,2,FALSE),1)=1,"",AA339)</f>
        <v/>
      </c>
      <c r="AB340" s="39" t="str">
        <f>IF(IFERROR(VLOOKUP(AB336,'Tabela de Apoio'!$D:$E,2,FALSE),1)=1,"",AB339)</f>
        <v/>
      </c>
      <c r="AC340" s="39" t="str">
        <f>IF(IFERROR(VLOOKUP(AC336,'Tabela de Apoio'!$D:$E,2,FALSE),1)=1,"",AC339)</f>
        <v/>
      </c>
      <c r="AD340" s="39" t="str">
        <f>IF(IFERROR(VLOOKUP(AD336,'Tabela de Apoio'!$D:$E,2,FALSE),1)=1,"",AD339)</f>
        <v/>
      </c>
      <c r="AE340" s="39" t="str">
        <f>IF(IFERROR(VLOOKUP(AE336,'Tabela de Apoio'!$D:$E,2,FALSE),1)=1,"",AE339)</f>
        <v/>
      </c>
      <c r="AF340" s="39" t="str">
        <f>IF(IFERROR(VLOOKUP(AF336,'Tabela de Apoio'!$D:$E,2,FALSE),1)=1,"",AF339)</f>
        <v/>
      </c>
      <c r="AG340" s="39" t="str">
        <f>IF(IFERROR(VLOOKUP(AG336,'Tabela de Apoio'!$D:$E,2,FALSE),1)=1,"",AG339)</f>
        <v/>
      </c>
      <c r="AH340" s="39" t="str">
        <f>IF(IFERROR(VLOOKUP(AH336,'Tabela de Apoio'!$D:$E,2,FALSE),1)=1,"",AH339)</f>
        <v/>
      </c>
      <c r="AI340" s="39" t="str">
        <f>IF(IFERROR(VLOOKUP(AI336,'Tabela de Apoio'!$D:$E,2,FALSE),1)=1,"",AI339)</f>
        <v/>
      </c>
    </row>
    <row r="341" spans="1:35" hidden="1" x14ac:dyDescent="0.25">
      <c r="B341" s="84" t="e">
        <f t="shared" ref="B341:B352" si="165">B340</f>
        <v>#VALUE!</v>
      </c>
      <c r="C341" s="84" t="e">
        <f t="shared" si="164"/>
        <v>#VALUE!</v>
      </c>
      <c r="D341" s="84">
        <f t="shared" si="164"/>
        <v>1</v>
      </c>
      <c r="E341" s="158"/>
      <c r="F341" s="97"/>
      <c r="G341" s="120"/>
      <c r="H341" s="18"/>
      <c r="I341" s="18"/>
      <c r="J341" s="6" t="str">
        <f>IFERROR(IF(M344="",IF(_xlfn.STDEV.S($P339:$AI340)/AVERAGE($P339:$AI340)&lt;25%,J345,J346),J344),J342)</f>
        <v>A</v>
      </c>
      <c r="K341" s="89"/>
      <c r="L341" s="40" t="s">
        <v>75</v>
      </c>
      <c r="M341" s="41" t="str">
        <f>IFERROR(IF(AND(P336="Fornecedor",COUNTA(P334:AI334)=COUNTIF(P336:AI336,"Fornecedor")),M349,IF(M344="",IF(_xlfn.STDEV.S($P339:$AI340)/AVERAGE($P339:$AI340)&lt;25%,M345,M346),M344)),M342)</f>
        <v/>
      </c>
      <c r="N341" s="94"/>
      <c r="O341" s="34" t="s">
        <v>393</v>
      </c>
      <c r="P341" s="39" t="str">
        <f>IF(IFERROR(VLOOKUP(P336,'Tabela de Apoio'!$D:$E,2,FALSE),1)=1,"",P342)</f>
        <v/>
      </c>
      <c r="Q341" s="39" t="str">
        <f>IF(IFERROR(VLOOKUP(Q336,'Tabela de Apoio'!$D:$E,2,FALSE),1)=1,"",Q342)</f>
        <v/>
      </c>
      <c r="R341" s="39" t="str">
        <f>IF(IFERROR(VLOOKUP(R336,'Tabela de Apoio'!$D:$E,2,FALSE),1)=1,"",R342)</f>
        <v/>
      </c>
      <c r="S341" s="39" t="str">
        <f>IF(IFERROR(VLOOKUP(S336,'Tabela de Apoio'!$D:$E,2,FALSE),1)=1,"",S342)</f>
        <v/>
      </c>
      <c r="T341" s="39" t="str">
        <f>IF(IFERROR(VLOOKUP(T336,'Tabela de Apoio'!$D:$E,2,FALSE),1)=1,"",T342)</f>
        <v/>
      </c>
      <c r="U341" s="39" t="str">
        <f>IF(IFERROR(VLOOKUP(U336,'Tabela de Apoio'!$D:$E,2,FALSE),1)=1,"",U342)</f>
        <v/>
      </c>
      <c r="V341" s="39" t="str">
        <f>IF(IFERROR(VLOOKUP(V336,'Tabela de Apoio'!$D:$E,2,FALSE),1)=1,"",V342)</f>
        <v/>
      </c>
      <c r="W341" s="39" t="str">
        <f>IF(IFERROR(VLOOKUP(W336,'Tabela de Apoio'!$D:$E,2,FALSE),1)=1,"",W342)</f>
        <v/>
      </c>
      <c r="X341" s="39" t="str">
        <f>IF(IFERROR(VLOOKUP(X336,'Tabela de Apoio'!$D:$E,2,FALSE),1)=1,"",X342)</f>
        <v/>
      </c>
      <c r="Y341" s="39" t="str">
        <f>IF(IFERROR(VLOOKUP(Y336,'Tabela de Apoio'!$D:$E,2,FALSE),1)=1,"",Y342)</f>
        <v/>
      </c>
      <c r="Z341" s="39" t="str">
        <f>IF(IFERROR(VLOOKUP(Z336,'Tabela de Apoio'!$D:$E,2,FALSE),1)=1,"",Z342)</f>
        <v/>
      </c>
      <c r="AA341" s="39" t="str">
        <f>IF(IFERROR(VLOOKUP(AA336,'Tabela de Apoio'!$D:$E,2,FALSE),1)=1,"",AA342)</f>
        <v/>
      </c>
      <c r="AB341" s="39" t="str">
        <f>IF(IFERROR(VLOOKUP(AB336,'Tabela de Apoio'!$D:$E,2,FALSE),1)=1,"",AB342)</f>
        <v/>
      </c>
      <c r="AC341" s="39" t="str">
        <f>IF(IFERROR(VLOOKUP(AC336,'Tabela de Apoio'!$D:$E,2,FALSE),1)=1,"",AC342)</f>
        <v/>
      </c>
      <c r="AD341" s="39" t="str">
        <f>IF(IFERROR(VLOOKUP(AD336,'Tabela de Apoio'!$D:$E,2,FALSE),1)=1,"",AD342)</f>
        <v/>
      </c>
      <c r="AE341" s="39" t="str">
        <f>IF(IFERROR(VLOOKUP(AE336,'Tabela de Apoio'!$D:$E,2,FALSE),1)=1,"",AE342)</f>
        <v/>
      </c>
      <c r="AF341" s="39" t="str">
        <f>IF(IFERROR(VLOOKUP(AF336,'Tabela de Apoio'!$D:$E,2,FALSE),1)=1,"",AF342)</f>
        <v/>
      </c>
      <c r="AG341" s="39" t="str">
        <f>IF(IFERROR(VLOOKUP(AG336,'Tabela de Apoio'!$D:$E,2,FALSE),1)=1,"",AG342)</f>
        <v/>
      </c>
      <c r="AH341" s="39" t="str">
        <f>IF(IFERROR(VLOOKUP(AH336,'Tabela de Apoio'!$D:$E,2,FALSE),1)=1,"",AH342)</f>
        <v/>
      </c>
      <c r="AI341" s="39" t="str">
        <f>IF(IFERROR(VLOOKUP(AI336,'Tabela de Apoio'!$D:$E,2,FALSE),1)=1,"",AI342)</f>
        <v/>
      </c>
    </row>
    <row r="342" spans="1:35" hidden="1" x14ac:dyDescent="0.25">
      <c r="B342" s="84" t="e">
        <f t="shared" si="165"/>
        <v>#VALUE!</v>
      </c>
      <c r="C342" s="84" t="e">
        <f t="shared" si="164"/>
        <v>#VALUE!</v>
      </c>
      <c r="D342" s="84">
        <f t="shared" si="164"/>
        <v>1</v>
      </c>
      <c r="E342" s="158"/>
      <c r="F342" s="97"/>
      <c r="G342" s="120"/>
      <c r="H342" s="18"/>
      <c r="I342" s="18"/>
      <c r="J342" s="56" t="s">
        <v>366</v>
      </c>
      <c r="K342" s="89"/>
      <c r="L342" s="40" t="s">
        <v>21</v>
      </c>
      <c r="M342" s="41" t="str">
        <f>IFERROR(AVERAGE($P338:$AI338),"")</f>
        <v/>
      </c>
      <c r="N342" s="94"/>
      <c r="O342" s="34" t="s">
        <v>394</v>
      </c>
      <c r="P342" s="39" t="str">
        <f t="shared" ref="P342:AI342" si="166">IF(P339="","",IF((_xlfn.STDEV.S($P339:$AI340)/AVERAGE($P339:$AI340))&lt;25%,P339,IF(OR(P339&gt;(AVERAGE($P339:$AI340)+_xlfn.STDEV.S($P339:$AI340)),P339&lt;(AVERAGE($P339:$AI340)-_xlfn.STDEV.S($P339:$AI340))),"DESCARTADO",P339)))</f>
        <v/>
      </c>
      <c r="Q342" s="39" t="str">
        <f t="shared" si="166"/>
        <v/>
      </c>
      <c r="R342" s="39" t="str">
        <f t="shared" si="166"/>
        <v/>
      </c>
      <c r="S342" s="39" t="str">
        <f t="shared" si="166"/>
        <v/>
      </c>
      <c r="T342" s="39" t="str">
        <f t="shared" si="166"/>
        <v/>
      </c>
      <c r="U342" s="39" t="str">
        <f t="shared" si="166"/>
        <v/>
      </c>
      <c r="V342" s="39" t="str">
        <f t="shared" si="166"/>
        <v/>
      </c>
      <c r="W342" s="39" t="str">
        <f t="shared" si="166"/>
        <v/>
      </c>
      <c r="X342" s="39" t="str">
        <f t="shared" si="166"/>
        <v/>
      </c>
      <c r="Y342" s="39" t="str">
        <f t="shared" si="166"/>
        <v/>
      </c>
      <c r="Z342" s="39" t="str">
        <f t="shared" si="166"/>
        <v/>
      </c>
      <c r="AA342" s="39" t="str">
        <f t="shared" si="166"/>
        <v/>
      </c>
      <c r="AB342" s="39" t="str">
        <f t="shared" si="166"/>
        <v/>
      </c>
      <c r="AC342" s="39" t="str">
        <f t="shared" si="166"/>
        <v/>
      </c>
      <c r="AD342" s="39" t="str">
        <f t="shared" si="166"/>
        <v/>
      </c>
      <c r="AE342" s="39" t="str">
        <f t="shared" si="166"/>
        <v/>
      </c>
      <c r="AF342" s="39" t="str">
        <f t="shared" si="166"/>
        <v/>
      </c>
      <c r="AG342" s="39" t="str">
        <f t="shared" si="166"/>
        <v/>
      </c>
      <c r="AH342" s="39" t="str">
        <f t="shared" si="166"/>
        <v/>
      </c>
      <c r="AI342" s="39" t="str">
        <f t="shared" si="166"/>
        <v/>
      </c>
    </row>
    <row r="343" spans="1:35" hidden="1" x14ac:dyDescent="0.25">
      <c r="B343" s="84" t="e">
        <f t="shared" si="165"/>
        <v>#VALUE!</v>
      </c>
      <c r="C343" s="84" t="e">
        <f t="shared" si="164"/>
        <v>#VALUE!</v>
      </c>
      <c r="D343" s="84">
        <f t="shared" si="164"/>
        <v>1</v>
      </c>
      <c r="E343" s="158"/>
      <c r="F343" s="97"/>
      <c r="G343" s="119"/>
      <c r="J343" s="56" t="s">
        <v>366</v>
      </c>
      <c r="L343" s="40" t="s">
        <v>335</v>
      </c>
      <c r="M343" s="41" t="str">
        <f>IFERROR(MEDIAN($P338:$AI338),"")</f>
        <v/>
      </c>
      <c r="N343" s="94"/>
      <c r="O343" s="34" t="s">
        <v>395</v>
      </c>
      <c r="P343" s="39" t="str">
        <f>IF(IFERROR(VLOOKUP(P336,'Tabela de Apoio'!$D:$E,2,FALSE),1)=1,"",P344)</f>
        <v/>
      </c>
      <c r="Q343" s="39" t="str">
        <f>IF(IFERROR(VLOOKUP(Q336,'Tabela de Apoio'!$D:$E,2,FALSE),1)=1,"",Q344)</f>
        <v/>
      </c>
      <c r="R343" s="39" t="str">
        <f>IF(IFERROR(VLOOKUP(R336,'Tabela de Apoio'!$D:$E,2,FALSE),1)=1,"",R344)</f>
        <v/>
      </c>
      <c r="S343" s="39" t="str">
        <f>IF(IFERROR(VLOOKUP(S336,'Tabela de Apoio'!$D:$E,2,FALSE),1)=1,"",S344)</f>
        <v/>
      </c>
      <c r="T343" s="39" t="str">
        <f>IF(IFERROR(VLOOKUP(T336,'Tabela de Apoio'!$D:$E,2,FALSE),1)=1,"",T344)</f>
        <v/>
      </c>
      <c r="U343" s="39" t="str">
        <f>IF(IFERROR(VLOOKUP(U336,'Tabela de Apoio'!$D:$E,2,FALSE),1)=1,"",U344)</f>
        <v/>
      </c>
      <c r="V343" s="39" t="str">
        <f>IF(IFERROR(VLOOKUP(V336,'Tabela de Apoio'!$D:$E,2,FALSE),1)=1,"",V344)</f>
        <v/>
      </c>
      <c r="W343" s="39" t="str">
        <f>IF(IFERROR(VLOOKUP(W336,'Tabela de Apoio'!$D:$E,2,FALSE),1)=1,"",W344)</f>
        <v/>
      </c>
      <c r="X343" s="39" t="str">
        <f>IF(IFERROR(VLOOKUP(X336,'Tabela de Apoio'!$D:$E,2,FALSE),1)=1,"",X344)</f>
        <v/>
      </c>
      <c r="Y343" s="39" t="str">
        <f>IF(IFERROR(VLOOKUP(Y336,'Tabela de Apoio'!$D:$E,2,FALSE),1)=1,"",Y344)</f>
        <v/>
      </c>
      <c r="Z343" s="39" t="str">
        <f>IF(IFERROR(VLOOKUP(Z336,'Tabela de Apoio'!$D:$E,2,FALSE),1)=1,"",Z344)</f>
        <v/>
      </c>
      <c r="AA343" s="39" t="str">
        <f>IF(IFERROR(VLOOKUP(AA336,'Tabela de Apoio'!$D:$E,2,FALSE),1)=1,"",AA344)</f>
        <v/>
      </c>
      <c r="AB343" s="39" t="str">
        <f>IF(IFERROR(VLOOKUP(AB336,'Tabela de Apoio'!$D:$E,2,FALSE),1)=1,"",AB344)</f>
        <v/>
      </c>
      <c r="AC343" s="39" t="str">
        <f>IF(IFERROR(VLOOKUP(AC336,'Tabela de Apoio'!$D:$E,2,FALSE),1)=1,"",AC344)</f>
        <v/>
      </c>
      <c r="AD343" s="39" t="str">
        <f>IF(IFERROR(VLOOKUP(AD336,'Tabela de Apoio'!$D:$E,2,FALSE),1)=1,"",AD344)</f>
        <v/>
      </c>
      <c r="AE343" s="39" t="str">
        <f>IF(IFERROR(VLOOKUP(AE336,'Tabela de Apoio'!$D:$E,2,FALSE),1)=1,"",AE344)</f>
        <v/>
      </c>
      <c r="AF343" s="39" t="str">
        <f>IF(IFERROR(VLOOKUP(AF336,'Tabela de Apoio'!$D:$E,2,FALSE),1)=1,"",AF344)</f>
        <v/>
      </c>
      <c r="AG343" s="39" t="str">
        <f>IF(IFERROR(VLOOKUP(AG336,'Tabela de Apoio'!$D:$E,2,FALSE),1)=1,"",AG344)</f>
        <v/>
      </c>
      <c r="AH343" s="39" t="str">
        <f>IF(IFERROR(VLOOKUP(AH336,'Tabela de Apoio'!$D:$E,2,FALSE),1)=1,"",AH344)</f>
        <v/>
      </c>
      <c r="AI343" s="39" t="str">
        <f>IF(IFERROR(VLOOKUP(AI336,'Tabela de Apoio'!$D:$E,2,FALSE),1)=1,"",AI344)</f>
        <v/>
      </c>
    </row>
    <row r="344" spans="1:35" hidden="1" x14ac:dyDescent="0.25">
      <c r="B344" s="84" t="e">
        <f t="shared" si="165"/>
        <v>#VALUE!</v>
      </c>
      <c r="C344" s="84" t="e">
        <f t="shared" si="164"/>
        <v>#VALUE!</v>
      </c>
      <c r="D344" s="84">
        <f t="shared" si="164"/>
        <v>1</v>
      </c>
      <c r="E344" s="158"/>
      <c r="F344" s="97"/>
      <c r="G344" s="119"/>
      <c r="H344" s="18"/>
      <c r="I344" s="18"/>
      <c r="J344" s="56" t="s">
        <v>368</v>
      </c>
      <c r="K344" s="89"/>
      <c r="L344" s="40" t="s">
        <v>69</v>
      </c>
      <c r="M344" s="41" t="e">
        <f>IF(AND(COUNT($P352:$AI352)&gt;2,(_xlfn.STDEV.S($P351:$AI352)/AVERAGE($P351:$AI352))&lt;=25%),AVERAGE($P351:$AI352),"")</f>
        <v>#DIV/0!</v>
      </c>
      <c r="N344" s="94"/>
      <c r="O344" s="34" t="s">
        <v>396</v>
      </c>
      <c r="P344" s="39" t="str">
        <f t="shared" ref="P344:AI344" si="167">IF(P342="","",IF((_xlfn.STDEV.S($P341:$AI342)/AVERAGE($P341:$AI342))&lt;25%,P342,IF(OR(P342&gt;(AVERAGE($P341:$AI342)+_xlfn.STDEV.S($P341:$AI342)),P342&lt;(AVERAGE($P341:$AI342)-_xlfn.STDEV.S($P341:$AI342))),"DESCARTADO",P342)))</f>
        <v/>
      </c>
      <c r="Q344" s="39" t="str">
        <f t="shared" si="167"/>
        <v/>
      </c>
      <c r="R344" s="39" t="str">
        <f t="shared" si="167"/>
        <v/>
      </c>
      <c r="S344" s="39" t="str">
        <f t="shared" si="167"/>
        <v/>
      </c>
      <c r="T344" s="39" t="str">
        <f t="shared" si="167"/>
        <v/>
      </c>
      <c r="U344" s="39" t="str">
        <f t="shared" si="167"/>
        <v/>
      </c>
      <c r="V344" s="39" t="str">
        <f t="shared" si="167"/>
        <v/>
      </c>
      <c r="W344" s="39" t="str">
        <f t="shared" si="167"/>
        <v/>
      </c>
      <c r="X344" s="39" t="str">
        <f t="shared" si="167"/>
        <v/>
      </c>
      <c r="Y344" s="39" t="str">
        <f t="shared" si="167"/>
        <v/>
      </c>
      <c r="Z344" s="39" t="str">
        <f t="shared" si="167"/>
        <v/>
      </c>
      <c r="AA344" s="39" t="str">
        <f t="shared" si="167"/>
        <v/>
      </c>
      <c r="AB344" s="39" t="str">
        <f t="shared" si="167"/>
        <v/>
      </c>
      <c r="AC344" s="39" t="str">
        <f t="shared" si="167"/>
        <v/>
      </c>
      <c r="AD344" s="39" t="str">
        <f t="shared" si="167"/>
        <v/>
      </c>
      <c r="AE344" s="39" t="str">
        <f t="shared" si="167"/>
        <v/>
      </c>
      <c r="AF344" s="39" t="str">
        <f t="shared" si="167"/>
        <v/>
      </c>
      <c r="AG344" s="39" t="str">
        <f t="shared" si="167"/>
        <v/>
      </c>
      <c r="AH344" s="39" t="str">
        <f t="shared" si="167"/>
        <v/>
      </c>
      <c r="AI344" s="39" t="str">
        <f t="shared" si="167"/>
        <v/>
      </c>
    </row>
    <row r="345" spans="1:35" hidden="1" x14ac:dyDescent="0.25">
      <c r="B345" s="84" t="e">
        <f t="shared" si="165"/>
        <v>#VALUE!</v>
      </c>
      <c r="C345" s="84" t="e">
        <f t="shared" si="164"/>
        <v>#VALUE!</v>
      </c>
      <c r="D345" s="84">
        <f t="shared" si="164"/>
        <v>1</v>
      </c>
      <c r="E345" s="158"/>
      <c r="F345" s="97"/>
      <c r="G345" s="121"/>
      <c r="H345"/>
      <c r="I345" s="18"/>
      <c r="J345" s="56" t="s">
        <v>367</v>
      </c>
      <c r="K345" s="89"/>
      <c r="L345" s="40" t="s">
        <v>74</v>
      </c>
      <c r="M345" s="41" t="e">
        <f>AVERAGE($P339:$AI340)</f>
        <v>#DIV/0!</v>
      </c>
      <c r="N345" s="94"/>
      <c r="O345" s="34" t="s">
        <v>397</v>
      </c>
      <c r="P345" s="39" t="str">
        <f>IF(IFERROR(VLOOKUP(P336,'Tabela de Apoio'!$D:$E,2,FALSE),1)=1,"",P346)</f>
        <v/>
      </c>
      <c r="Q345" s="39" t="str">
        <f>IF(IFERROR(VLOOKUP(Q336,'Tabela de Apoio'!$D:$E,2,FALSE),1)=1,"",Q346)</f>
        <v/>
      </c>
      <c r="R345" s="39" t="str">
        <f>IF(IFERROR(VLOOKUP(R336,'Tabela de Apoio'!$D:$E,2,FALSE),1)=1,"",R346)</f>
        <v/>
      </c>
      <c r="S345" s="39" t="str">
        <f>IF(IFERROR(VLOOKUP(S336,'Tabela de Apoio'!$D:$E,2,FALSE),1)=1,"",S346)</f>
        <v/>
      </c>
      <c r="T345" s="39" t="str">
        <f>IF(IFERROR(VLOOKUP(T336,'Tabela de Apoio'!$D:$E,2,FALSE),1)=1,"",T346)</f>
        <v/>
      </c>
      <c r="U345" s="39" t="str">
        <f>IF(IFERROR(VLOOKUP(U336,'Tabela de Apoio'!$D:$E,2,FALSE),1)=1,"",U346)</f>
        <v/>
      </c>
      <c r="V345" s="39" t="str">
        <f>IF(IFERROR(VLOOKUP(V336,'Tabela de Apoio'!$D:$E,2,FALSE),1)=1,"",V346)</f>
        <v/>
      </c>
      <c r="W345" s="39" t="str">
        <f>IF(IFERROR(VLOOKUP(W336,'Tabela de Apoio'!$D:$E,2,FALSE),1)=1,"",W346)</f>
        <v/>
      </c>
      <c r="X345" s="39" t="str">
        <f>IF(IFERROR(VLOOKUP(X336,'Tabela de Apoio'!$D:$E,2,FALSE),1)=1,"",X346)</f>
        <v/>
      </c>
      <c r="Y345" s="39" t="str">
        <f>IF(IFERROR(VLOOKUP(Y336,'Tabela de Apoio'!$D:$E,2,FALSE),1)=1,"",Y346)</f>
        <v/>
      </c>
      <c r="Z345" s="39" t="str">
        <f>IF(IFERROR(VLOOKUP(Z336,'Tabela de Apoio'!$D:$E,2,FALSE),1)=1,"",Z346)</f>
        <v/>
      </c>
      <c r="AA345" s="39" t="str">
        <f>IF(IFERROR(VLOOKUP(AA336,'Tabela de Apoio'!$D:$E,2,FALSE),1)=1,"",AA346)</f>
        <v/>
      </c>
      <c r="AB345" s="39" t="str">
        <f>IF(IFERROR(VLOOKUP(AB336,'Tabela de Apoio'!$D:$E,2,FALSE),1)=1,"",AB346)</f>
        <v/>
      </c>
      <c r="AC345" s="39" t="str">
        <f>IF(IFERROR(VLOOKUP(AC336,'Tabela de Apoio'!$D:$E,2,FALSE),1)=1,"",AC346)</f>
        <v/>
      </c>
      <c r="AD345" s="39" t="str">
        <f>IF(IFERROR(VLOOKUP(AD336,'Tabela de Apoio'!$D:$E,2,FALSE),1)=1,"",AD346)</f>
        <v/>
      </c>
      <c r="AE345" s="39" t="str">
        <f>IF(IFERROR(VLOOKUP(AE336,'Tabela de Apoio'!$D:$E,2,FALSE),1)=1,"",AE346)</f>
        <v/>
      </c>
      <c r="AF345" s="39" t="str">
        <f>IF(IFERROR(VLOOKUP(AF336,'Tabela de Apoio'!$D:$E,2,FALSE),1)=1,"",AF346)</f>
        <v/>
      </c>
      <c r="AG345" s="39" t="str">
        <f>IF(IFERROR(VLOOKUP(AG336,'Tabela de Apoio'!$D:$E,2,FALSE),1)=1,"",AG346)</f>
        <v/>
      </c>
      <c r="AH345" s="39" t="str">
        <f>IF(IFERROR(VLOOKUP(AH336,'Tabela de Apoio'!$D:$E,2,FALSE),1)=1,"",AH346)</f>
        <v/>
      </c>
      <c r="AI345" s="39" t="str">
        <f>IF(IFERROR(VLOOKUP(AI336,'Tabela de Apoio'!$D:$E,2,FALSE),1)=1,"",AI346)</f>
        <v/>
      </c>
    </row>
    <row r="346" spans="1:35" hidden="1" x14ac:dyDescent="0.25">
      <c r="B346" s="84" t="e">
        <f t="shared" si="165"/>
        <v>#VALUE!</v>
      </c>
      <c r="C346" s="84" t="e">
        <f t="shared" si="164"/>
        <v>#VALUE!</v>
      </c>
      <c r="D346" s="84">
        <f t="shared" si="164"/>
        <v>1</v>
      </c>
      <c r="E346" s="158"/>
      <c r="F346" s="97"/>
      <c r="G346" s="120"/>
      <c r="H346" s="18"/>
      <c r="I346" s="18"/>
      <c r="J346" s="56" t="s">
        <v>367</v>
      </c>
      <c r="K346" s="89"/>
      <c r="L346" s="40" t="s">
        <v>72</v>
      </c>
      <c r="M346" s="41" t="e">
        <f>MEDIAN($P339:$AI339)</f>
        <v>#NUM!</v>
      </c>
      <c r="N346" s="94"/>
      <c r="O346" s="34" t="s">
        <v>398</v>
      </c>
      <c r="P346" s="39" t="str">
        <f t="shared" ref="P346:AI346" si="168">IF(P344="","",IF((_xlfn.STDEV.S($P343:$AI344)/AVERAGE($P343:$AI344))&lt;25%,P344,IF(OR(P344&gt;(AVERAGE($P343:$AI344)+_xlfn.STDEV.S($P343:$AI344)),P344&lt;(AVERAGE($P343:$AI344)-_xlfn.STDEV.S($P343:$AI344))),"DESCARTADO",P344)))</f>
        <v/>
      </c>
      <c r="Q346" s="39" t="str">
        <f t="shared" si="168"/>
        <v/>
      </c>
      <c r="R346" s="39" t="str">
        <f t="shared" si="168"/>
        <v/>
      </c>
      <c r="S346" s="39" t="str">
        <f t="shared" si="168"/>
        <v/>
      </c>
      <c r="T346" s="39" t="str">
        <f t="shared" si="168"/>
        <v/>
      </c>
      <c r="U346" s="39" t="str">
        <f t="shared" si="168"/>
        <v/>
      </c>
      <c r="V346" s="39" t="str">
        <f t="shared" si="168"/>
        <v/>
      </c>
      <c r="W346" s="39" t="str">
        <f t="shared" si="168"/>
        <v/>
      </c>
      <c r="X346" s="39" t="str">
        <f t="shared" si="168"/>
        <v/>
      </c>
      <c r="Y346" s="39" t="str">
        <f t="shared" si="168"/>
        <v/>
      </c>
      <c r="Z346" s="39" t="str">
        <f t="shared" si="168"/>
        <v/>
      </c>
      <c r="AA346" s="39" t="str">
        <f t="shared" si="168"/>
        <v/>
      </c>
      <c r="AB346" s="39" t="str">
        <f t="shared" si="168"/>
        <v/>
      </c>
      <c r="AC346" s="39" t="str">
        <f t="shared" si="168"/>
        <v/>
      </c>
      <c r="AD346" s="39" t="str">
        <f t="shared" si="168"/>
        <v/>
      </c>
      <c r="AE346" s="39" t="str">
        <f t="shared" si="168"/>
        <v/>
      </c>
      <c r="AF346" s="39" t="str">
        <f t="shared" si="168"/>
        <v/>
      </c>
      <c r="AG346" s="39" t="str">
        <f t="shared" si="168"/>
        <v/>
      </c>
      <c r="AH346" s="39" t="str">
        <f t="shared" si="168"/>
        <v/>
      </c>
      <c r="AI346" s="39" t="str">
        <f t="shared" si="168"/>
        <v/>
      </c>
    </row>
    <row r="347" spans="1:35" hidden="1" x14ac:dyDescent="0.25">
      <c r="B347" s="84" t="e">
        <f t="shared" si="165"/>
        <v>#VALUE!</v>
      </c>
      <c r="C347" s="84" t="e">
        <f t="shared" si="164"/>
        <v>#VALUE!</v>
      </c>
      <c r="D347" s="84">
        <f t="shared" si="164"/>
        <v>1</v>
      </c>
      <c r="E347" s="158"/>
      <c r="F347" s="97"/>
      <c r="G347" s="120"/>
      <c r="H347" s="18"/>
      <c r="I347" s="18"/>
      <c r="J347" s="56" t="s">
        <v>367</v>
      </c>
      <c r="K347" s="89"/>
      <c r="L347" s="40" t="s">
        <v>73</v>
      </c>
      <c r="M347" s="41" t="e">
        <f>_xlfn.QUARTILE.EXC($P339:$AI339,1)</f>
        <v>#NUM!</v>
      </c>
      <c r="N347" s="94"/>
      <c r="O347" s="34" t="s">
        <v>399</v>
      </c>
      <c r="P347" s="39" t="str">
        <f>IF(IFERROR(VLOOKUP(P336,'Tabela de Apoio'!$D:$E,2,FALSE),1)=1,"",P348)</f>
        <v/>
      </c>
      <c r="Q347" s="39" t="str">
        <f>IF(IFERROR(VLOOKUP(Q336,'Tabela de Apoio'!$D:$E,2,FALSE),1)=1,"",Q348)</f>
        <v/>
      </c>
      <c r="R347" s="39" t="str">
        <f>IF(IFERROR(VLOOKUP(R336,'Tabela de Apoio'!$D:$E,2,FALSE),1)=1,"",R348)</f>
        <v/>
      </c>
      <c r="S347" s="39" t="str">
        <f>IF(IFERROR(VLOOKUP(S336,'Tabela de Apoio'!$D:$E,2,FALSE),1)=1,"",S348)</f>
        <v/>
      </c>
      <c r="T347" s="39" t="str">
        <f>IF(IFERROR(VLOOKUP(T336,'Tabela de Apoio'!$D:$E,2,FALSE),1)=1,"",T348)</f>
        <v/>
      </c>
      <c r="U347" s="39" t="str">
        <f>IF(IFERROR(VLOOKUP(U336,'Tabela de Apoio'!$D:$E,2,FALSE),1)=1,"",U348)</f>
        <v/>
      </c>
      <c r="V347" s="39" t="str">
        <f>IF(IFERROR(VLOOKUP(V336,'Tabela de Apoio'!$D:$E,2,FALSE),1)=1,"",V348)</f>
        <v/>
      </c>
      <c r="W347" s="39" t="str">
        <f>IF(IFERROR(VLOOKUP(W336,'Tabela de Apoio'!$D:$E,2,FALSE),1)=1,"",W348)</f>
        <v/>
      </c>
      <c r="X347" s="39" t="str">
        <f>IF(IFERROR(VLOOKUP(X336,'Tabela de Apoio'!$D:$E,2,FALSE),1)=1,"",X348)</f>
        <v/>
      </c>
      <c r="Y347" s="39" t="str">
        <f>IF(IFERROR(VLOOKUP(Y336,'Tabela de Apoio'!$D:$E,2,FALSE),1)=1,"",Y348)</f>
        <v/>
      </c>
      <c r="Z347" s="39" t="str">
        <f>IF(IFERROR(VLOOKUP(Z336,'Tabela de Apoio'!$D:$E,2,FALSE),1)=1,"",Z348)</f>
        <v/>
      </c>
      <c r="AA347" s="39" t="str">
        <f>IF(IFERROR(VLOOKUP(AA336,'Tabela de Apoio'!$D:$E,2,FALSE),1)=1,"",AA348)</f>
        <v/>
      </c>
      <c r="AB347" s="39" t="str">
        <f>IF(IFERROR(VLOOKUP(AB336,'Tabela de Apoio'!$D:$E,2,FALSE),1)=1,"",AB348)</f>
        <v/>
      </c>
      <c r="AC347" s="39" t="str">
        <f>IF(IFERROR(VLOOKUP(AC336,'Tabela de Apoio'!$D:$E,2,FALSE),1)=1,"",AC348)</f>
        <v/>
      </c>
      <c r="AD347" s="39" t="str">
        <f>IF(IFERROR(VLOOKUP(AD336,'Tabela de Apoio'!$D:$E,2,FALSE),1)=1,"",AD348)</f>
        <v/>
      </c>
      <c r="AE347" s="39" t="str">
        <f>IF(IFERROR(VLOOKUP(AE336,'Tabela de Apoio'!$D:$E,2,FALSE),1)=1,"",AE348)</f>
        <v/>
      </c>
      <c r="AF347" s="39" t="str">
        <f>IF(IFERROR(VLOOKUP(AF336,'Tabela de Apoio'!$D:$E,2,FALSE),1)=1,"",AF348)</f>
        <v/>
      </c>
      <c r="AG347" s="39" t="str">
        <f>IF(IFERROR(VLOOKUP(AG336,'Tabela de Apoio'!$D:$E,2,FALSE),1)=1,"",AG348)</f>
        <v/>
      </c>
      <c r="AH347" s="39" t="str">
        <f>IF(IFERROR(VLOOKUP(AH336,'Tabela de Apoio'!$D:$E,2,FALSE),1)=1,"",AH348)</f>
        <v/>
      </c>
      <c r="AI347" s="39" t="str">
        <f>IF(IFERROR(VLOOKUP(AI336,'Tabela de Apoio'!$D:$E,2,FALSE),1)=1,"",AI348)</f>
        <v/>
      </c>
    </row>
    <row r="348" spans="1:35" hidden="1" x14ac:dyDescent="0.25">
      <c r="B348" s="84" t="e">
        <f t="shared" si="165"/>
        <v>#VALUE!</v>
      </c>
      <c r="C348" s="84" t="e">
        <f t="shared" si="164"/>
        <v>#VALUE!</v>
      </c>
      <c r="D348" s="84">
        <f t="shared" si="164"/>
        <v>1</v>
      </c>
      <c r="E348" s="158"/>
      <c r="F348" s="97"/>
      <c r="G348" s="120"/>
      <c r="H348" s="18"/>
      <c r="I348" s="18"/>
      <c r="J348" s="56" t="s">
        <v>367</v>
      </c>
      <c r="K348" s="89"/>
      <c r="L348" s="40" t="s">
        <v>70</v>
      </c>
      <c r="M348" s="41" t="e">
        <f>_xlfn.QUARTILE.EXC($P339:$AI339,2)</f>
        <v>#NUM!</v>
      </c>
      <c r="N348" s="94"/>
      <c r="O348" s="34" t="s">
        <v>400</v>
      </c>
      <c r="P348" s="39" t="str">
        <f t="shared" ref="P348:AI348" si="169">IF(P346="","",IF((_xlfn.STDEV.S($P345:$AI346)/AVERAGE($P345:$AI346))&lt;25%,P346,IF(OR(P346&gt;(AVERAGE($P345:$AI346)+_xlfn.STDEV.S($P345:$AI346)),P346&lt;(AVERAGE($P345:$AI346)-_xlfn.STDEV.S($P345:$AI346))),"DESCARTADO",P346)))</f>
        <v/>
      </c>
      <c r="Q348" s="39" t="str">
        <f t="shared" si="169"/>
        <v/>
      </c>
      <c r="R348" s="39" t="str">
        <f t="shared" si="169"/>
        <v/>
      </c>
      <c r="S348" s="39" t="str">
        <f t="shared" si="169"/>
        <v/>
      </c>
      <c r="T348" s="39" t="str">
        <f t="shared" si="169"/>
        <v/>
      </c>
      <c r="U348" s="39" t="str">
        <f t="shared" si="169"/>
        <v/>
      </c>
      <c r="V348" s="39" t="str">
        <f t="shared" si="169"/>
        <v/>
      </c>
      <c r="W348" s="39" t="str">
        <f t="shared" si="169"/>
        <v/>
      </c>
      <c r="X348" s="39" t="str">
        <f t="shared" si="169"/>
        <v/>
      </c>
      <c r="Y348" s="39" t="str">
        <f t="shared" si="169"/>
        <v/>
      </c>
      <c r="Z348" s="39" t="str">
        <f t="shared" si="169"/>
        <v/>
      </c>
      <c r="AA348" s="39" t="str">
        <f t="shared" si="169"/>
        <v/>
      </c>
      <c r="AB348" s="39" t="str">
        <f t="shared" si="169"/>
        <v/>
      </c>
      <c r="AC348" s="39" t="str">
        <f t="shared" si="169"/>
        <v/>
      </c>
      <c r="AD348" s="39" t="str">
        <f t="shared" si="169"/>
        <v/>
      </c>
      <c r="AE348" s="39" t="str">
        <f t="shared" si="169"/>
        <v/>
      </c>
      <c r="AF348" s="39" t="str">
        <f t="shared" si="169"/>
        <v/>
      </c>
      <c r="AG348" s="39" t="str">
        <f t="shared" si="169"/>
        <v/>
      </c>
      <c r="AH348" s="39" t="str">
        <f t="shared" si="169"/>
        <v/>
      </c>
      <c r="AI348" s="39" t="str">
        <f t="shared" si="169"/>
        <v/>
      </c>
    </row>
    <row r="349" spans="1:35" hidden="1" x14ac:dyDescent="0.25">
      <c r="B349" s="84" t="e">
        <f t="shared" si="165"/>
        <v>#VALUE!</v>
      </c>
      <c r="C349" s="84" t="e">
        <f t="shared" si="164"/>
        <v>#VALUE!</v>
      </c>
      <c r="D349" s="84">
        <f t="shared" si="164"/>
        <v>1</v>
      </c>
      <c r="E349" s="158"/>
      <c r="F349" s="97"/>
      <c r="G349" s="120"/>
      <c r="H349" s="18"/>
      <c r="I349" s="18"/>
      <c r="J349" s="56" t="s">
        <v>366</v>
      </c>
      <c r="K349" s="89"/>
      <c r="L349" s="40" t="s">
        <v>76</v>
      </c>
      <c r="M349" s="41">
        <f>MIN($P338:$AI338)</f>
        <v>0</v>
      </c>
      <c r="N349" s="94"/>
      <c r="O349" s="34" t="s">
        <v>406</v>
      </c>
      <c r="P349" s="39" t="str">
        <f>IF(IFERROR(VLOOKUP(P336,'Tabela de Apoio'!$D:$E,2,FALSE),1)=1,"",P350)</f>
        <v/>
      </c>
      <c r="Q349" s="39" t="str">
        <f>IF(IFERROR(VLOOKUP(Q336,'Tabela de Apoio'!$D:$E,2,FALSE),1)=1,"",Q350)</f>
        <v/>
      </c>
      <c r="R349" s="39" t="str">
        <f>IF(IFERROR(VLOOKUP(R336,'Tabela de Apoio'!$D:$E,2,FALSE),1)=1,"",R350)</f>
        <v/>
      </c>
      <c r="S349" s="39" t="str">
        <f>IF(IFERROR(VLOOKUP(S336,'Tabela de Apoio'!$D:$E,2,FALSE),1)=1,"",S350)</f>
        <v/>
      </c>
      <c r="T349" s="39" t="str">
        <f>IF(IFERROR(VLOOKUP(T336,'Tabela de Apoio'!$D:$E,2,FALSE),1)=1,"",T350)</f>
        <v/>
      </c>
      <c r="U349" s="39" t="str">
        <f>IF(IFERROR(VLOOKUP(U336,'Tabela de Apoio'!$D:$E,2,FALSE),1)=1,"",U350)</f>
        <v/>
      </c>
      <c r="V349" s="39" t="str">
        <f>IF(IFERROR(VLOOKUP(V336,'Tabela de Apoio'!$D:$E,2,FALSE),1)=1,"",V350)</f>
        <v/>
      </c>
      <c r="W349" s="39" t="str">
        <f>IF(IFERROR(VLOOKUP(W336,'Tabela de Apoio'!$D:$E,2,FALSE),1)=1,"",W350)</f>
        <v/>
      </c>
      <c r="X349" s="39" t="str">
        <f>IF(IFERROR(VLOOKUP(X336,'Tabela de Apoio'!$D:$E,2,FALSE),1)=1,"",X350)</f>
        <v/>
      </c>
      <c r="Y349" s="39" t="str">
        <f>IF(IFERROR(VLOOKUP(Y336,'Tabela de Apoio'!$D:$E,2,FALSE),1)=1,"",Y350)</f>
        <v/>
      </c>
      <c r="Z349" s="39" t="str">
        <f>IF(IFERROR(VLOOKUP(Z336,'Tabela de Apoio'!$D:$E,2,FALSE),1)=1,"",Z350)</f>
        <v/>
      </c>
      <c r="AA349" s="39" t="str">
        <f>IF(IFERROR(VLOOKUP(AA336,'Tabela de Apoio'!$D:$E,2,FALSE),1)=1,"",AA350)</f>
        <v/>
      </c>
      <c r="AB349" s="39" t="str">
        <f>IF(IFERROR(VLOOKUP(AB336,'Tabela de Apoio'!$D:$E,2,FALSE),1)=1,"",AB350)</f>
        <v/>
      </c>
      <c r="AC349" s="39" t="str">
        <f>IF(IFERROR(VLOOKUP(AC336,'Tabela de Apoio'!$D:$E,2,FALSE),1)=1,"",AC350)</f>
        <v/>
      </c>
      <c r="AD349" s="39" t="str">
        <f>IF(IFERROR(VLOOKUP(AD336,'Tabela de Apoio'!$D:$E,2,FALSE),1)=1,"",AD350)</f>
        <v/>
      </c>
      <c r="AE349" s="39" t="str">
        <f>IF(IFERROR(VLOOKUP(AE336,'Tabela de Apoio'!$D:$E,2,FALSE),1)=1,"",AE350)</f>
        <v/>
      </c>
      <c r="AF349" s="39" t="str">
        <f>IF(IFERROR(VLOOKUP(AF336,'Tabela de Apoio'!$D:$E,2,FALSE),1)=1,"",AF350)</f>
        <v/>
      </c>
      <c r="AG349" s="39" t="str">
        <f>IF(IFERROR(VLOOKUP(AG336,'Tabela de Apoio'!$D:$E,2,FALSE),1)=1,"",AG350)</f>
        <v/>
      </c>
      <c r="AH349" s="39" t="str">
        <f>IF(IFERROR(VLOOKUP(AH336,'Tabela de Apoio'!$D:$E,2,FALSE),1)=1,"",AH350)</f>
        <v/>
      </c>
      <c r="AI349" s="39" t="str">
        <f>IF(IFERROR(VLOOKUP(AI336,'Tabela de Apoio'!$D:$E,2,FALSE),1)=1,"",AI350)</f>
        <v/>
      </c>
    </row>
    <row r="350" spans="1:35" hidden="1" x14ac:dyDescent="0.25">
      <c r="B350" s="84" t="e">
        <f t="shared" si="165"/>
        <v>#VALUE!</v>
      </c>
      <c r="C350" s="84" t="e">
        <f t="shared" si="164"/>
        <v>#VALUE!</v>
      </c>
      <c r="D350" s="84">
        <f t="shared" si="164"/>
        <v>1</v>
      </c>
      <c r="E350" s="158"/>
      <c r="F350" s="97"/>
      <c r="G350" s="120"/>
      <c r="H350" s="18"/>
      <c r="I350" s="18"/>
      <c r="J350" s="56" t="s">
        <v>366</v>
      </c>
      <c r="K350" s="89"/>
      <c r="L350" s="40" t="s">
        <v>71</v>
      </c>
      <c r="M350" s="41">
        <f>MAX($P338:$AI338)</f>
        <v>0</v>
      </c>
      <c r="N350" s="94"/>
      <c r="O350" s="34" t="s">
        <v>407</v>
      </c>
      <c r="P350" s="39" t="str">
        <f t="shared" ref="P350:AI350" si="170">IF(P348="","",IF((_xlfn.STDEV.S($P347:$AI348)/AVERAGE($P347:$AI348))&lt;25%,P348,IF(OR(P348&gt;(AVERAGE($P347:$AI348)+_xlfn.STDEV.S($P347:$AI348)),P348&lt;(AVERAGE($P347:$AI348)-_xlfn.STDEV.S($P347:$AI348))),"DESCARTADO",P348)))</f>
        <v/>
      </c>
      <c r="Q350" s="39" t="str">
        <f t="shared" si="170"/>
        <v/>
      </c>
      <c r="R350" s="39" t="str">
        <f t="shared" si="170"/>
        <v/>
      </c>
      <c r="S350" s="39" t="str">
        <f t="shared" si="170"/>
        <v/>
      </c>
      <c r="T350" s="39" t="str">
        <f t="shared" si="170"/>
        <v/>
      </c>
      <c r="U350" s="39" t="str">
        <f t="shared" si="170"/>
        <v/>
      </c>
      <c r="V350" s="39" t="str">
        <f t="shared" si="170"/>
        <v/>
      </c>
      <c r="W350" s="39" t="str">
        <f t="shared" si="170"/>
        <v/>
      </c>
      <c r="X350" s="39" t="str">
        <f t="shared" si="170"/>
        <v/>
      </c>
      <c r="Y350" s="39" t="str">
        <f t="shared" si="170"/>
        <v/>
      </c>
      <c r="Z350" s="39" t="str">
        <f t="shared" si="170"/>
        <v/>
      </c>
      <c r="AA350" s="39" t="str">
        <f t="shared" si="170"/>
        <v/>
      </c>
      <c r="AB350" s="39" t="str">
        <f t="shared" si="170"/>
        <v/>
      </c>
      <c r="AC350" s="39" t="str">
        <f t="shared" si="170"/>
        <v/>
      </c>
      <c r="AD350" s="39" t="str">
        <f t="shared" si="170"/>
        <v/>
      </c>
      <c r="AE350" s="39" t="str">
        <f t="shared" si="170"/>
        <v/>
      </c>
      <c r="AF350" s="39" t="str">
        <f t="shared" si="170"/>
        <v/>
      </c>
      <c r="AG350" s="39" t="str">
        <f t="shared" si="170"/>
        <v/>
      </c>
      <c r="AH350" s="39" t="str">
        <f t="shared" si="170"/>
        <v/>
      </c>
      <c r="AI350" s="39" t="str">
        <f t="shared" si="170"/>
        <v/>
      </c>
    </row>
    <row r="351" spans="1:35" hidden="1" x14ac:dyDescent="0.25">
      <c r="B351" s="84" t="e">
        <f t="shared" si="165"/>
        <v>#VALUE!</v>
      </c>
      <c r="C351" s="84" t="e">
        <f t="shared" si="164"/>
        <v>#VALUE!</v>
      </c>
      <c r="D351" s="84">
        <f t="shared" si="164"/>
        <v>1</v>
      </c>
      <c r="E351" s="158"/>
      <c r="F351" s="97"/>
      <c r="G351" s="121"/>
      <c r="H351"/>
      <c r="I351"/>
      <c r="J351" s="6" t="str">
        <f>INDEX(J341:J350,MATCH(L334,L341:L350,0))</f>
        <v>A</v>
      </c>
      <c r="K351" s="89"/>
      <c r="L351" s="26"/>
      <c r="M351" s="26"/>
      <c r="N351" s="94"/>
      <c r="O351" s="34" t="s">
        <v>58</v>
      </c>
      <c r="P351" s="39" t="str">
        <f>IF(IFERROR(VLOOKUP(P336,'Tabela de Apoio'!$D:$E,2,FALSE),1)=1,"",P352)</f>
        <v/>
      </c>
      <c r="Q351" s="39" t="str">
        <f>IF(IFERROR(VLOOKUP(Q336,'Tabela de Apoio'!$D:$E,2,FALSE),1)=1,"",Q352)</f>
        <v/>
      </c>
      <c r="R351" s="39" t="str">
        <f>IF(IFERROR(VLOOKUP(R336,'Tabela de Apoio'!$D:$E,2,FALSE),1)=1,"",R352)</f>
        <v/>
      </c>
      <c r="S351" s="39" t="str">
        <f>IF(IFERROR(VLOOKUP(S336,'Tabela de Apoio'!$D:$E,2,FALSE),1)=1,"",S352)</f>
        <v/>
      </c>
      <c r="T351" s="39" t="str">
        <f>IF(IFERROR(VLOOKUP(T336,'Tabela de Apoio'!$D:$E,2,FALSE),1)=1,"",T352)</f>
        <v/>
      </c>
      <c r="U351" s="39" t="str">
        <f>IF(IFERROR(VLOOKUP(U336,'Tabela de Apoio'!$D:$E,2,FALSE),1)=1,"",U352)</f>
        <v/>
      </c>
      <c r="V351" s="39" t="str">
        <f>IF(IFERROR(VLOOKUP(V336,'Tabela de Apoio'!$D:$E,2,FALSE),1)=1,"",V352)</f>
        <v/>
      </c>
      <c r="W351" s="39" t="str">
        <f>IF(IFERROR(VLOOKUP(W336,'Tabela de Apoio'!$D:$E,2,FALSE),1)=1,"",W352)</f>
        <v/>
      </c>
      <c r="X351" s="39" t="str">
        <f>IF(IFERROR(VLOOKUP(X336,'Tabela de Apoio'!$D:$E,2,FALSE),1)=1,"",X352)</f>
        <v/>
      </c>
      <c r="Y351" s="39" t="str">
        <f>IF(IFERROR(VLOOKUP(Y336,'Tabela de Apoio'!$D:$E,2,FALSE),1)=1,"",Y352)</f>
        <v/>
      </c>
      <c r="Z351" s="39" t="str">
        <f>IF(IFERROR(VLOOKUP(Z336,'Tabela de Apoio'!$D:$E,2,FALSE),1)=1,"",Z352)</f>
        <v/>
      </c>
      <c r="AA351" s="39" t="str">
        <f>IF(IFERROR(VLOOKUP(AA336,'Tabela de Apoio'!$D:$E,2,FALSE),1)=1,"",AA352)</f>
        <v/>
      </c>
      <c r="AB351" s="39" t="str">
        <f>IF(IFERROR(VLOOKUP(AB336,'Tabela de Apoio'!$D:$E,2,FALSE),1)=1,"",AB352)</f>
        <v/>
      </c>
      <c r="AC351" s="39" t="str">
        <f>IF(IFERROR(VLOOKUP(AC336,'Tabela de Apoio'!$D:$E,2,FALSE),1)=1,"",AC352)</f>
        <v/>
      </c>
      <c r="AD351" s="39" t="str">
        <f>IF(IFERROR(VLOOKUP(AD336,'Tabela de Apoio'!$D:$E,2,FALSE),1)=1,"",AD352)</f>
        <v/>
      </c>
      <c r="AE351" s="39" t="str">
        <f>IF(IFERROR(VLOOKUP(AE336,'Tabela de Apoio'!$D:$E,2,FALSE),1)=1,"",AE352)</f>
        <v/>
      </c>
      <c r="AF351" s="39" t="str">
        <f>IF(IFERROR(VLOOKUP(AF336,'Tabela de Apoio'!$D:$E,2,FALSE),1)=1,"",AF352)</f>
        <v/>
      </c>
      <c r="AG351" s="39" t="str">
        <f>IF(IFERROR(VLOOKUP(AG336,'Tabela de Apoio'!$D:$E,2,FALSE),1)=1,"",AG352)</f>
        <v/>
      </c>
      <c r="AH351" s="39" t="str">
        <f>IF(IFERROR(VLOOKUP(AH336,'Tabela de Apoio'!$D:$E,2,FALSE),1)=1,"",AH352)</f>
        <v/>
      </c>
      <c r="AI351" s="39" t="str">
        <f>IF(IFERROR(VLOOKUP(AI336,'Tabela de Apoio'!$D:$E,2,FALSE),1)=1,"",AI352)</f>
        <v/>
      </c>
    </row>
    <row r="352" spans="1:35" x14ac:dyDescent="0.25">
      <c r="B352" s="84" t="e">
        <f t="shared" si="165"/>
        <v>#VALUE!</v>
      </c>
      <c r="C352" s="84" t="e">
        <f t="shared" si="164"/>
        <v>#VALUE!</v>
      </c>
      <c r="D352" s="84">
        <f t="shared" si="164"/>
        <v>1</v>
      </c>
      <c r="E352" s="158"/>
      <c r="F352" s="97"/>
      <c r="G352" s="118"/>
      <c r="H352" s="159"/>
      <c r="I352" s="159"/>
      <c r="J352" s="160"/>
      <c r="K352" s="90" t="e">
        <f>_xlfn.STDEV.S($P352:$AI352)/AVERAGE($P352:$AI352)</f>
        <v>#DIV/0!</v>
      </c>
      <c r="L352" s="122" t="s">
        <v>77</v>
      </c>
      <c r="M352" s="22" t="str">
        <f>IFERROR(ROUND(M334*M336,2),"")</f>
        <v/>
      </c>
      <c r="N352" s="94" t="str">
        <f>IF("C"=J351,1,"")</f>
        <v/>
      </c>
      <c r="O352" s="34" t="s">
        <v>56</v>
      </c>
      <c r="P352" s="39" t="str">
        <f t="shared" ref="P352:AI352" si="171">IFERROR(IF(P350="","",IF((_xlfn.STDEV.S($P349:$AI350)/AVERAGE($P349:$AI350))&lt;25%,P350,IF(OR(P350&gt;(AVERAGE($P349:$AI350)+_xlfn.STDEV.S($P349:$AI350)),P350&lt;(AVERAGE($P349:$AI350)-_xlfn.STDEV.S($P349:$AI350))),"DESCARTADO",P350))),)</f>
        <v/>
      </c>
      <c r="Q352" s="39" t="str">
        <f t="shared" si="171"/>
        <v/>
      </c>
      <c r="R352" s="39" t="str">
        <f t="shared" si="171"/>
        <v/>
      </c>
      <c r="S352" s="39" t="str">
        <f t="shared" si="171"/>
        <v/>
      </c>
      <c r="T352" s="39" t="str">
        <f t="shared" si="171"/>
        <v/>
      </c>
      <c r="U352" s="39" t="str">
        <f t="shared" si="171"/>
        <v/>
      </c>
      <c r="V352" s="39" t="str">
        <f t="shared" si="171"/>
        <v/>
      </c>
      <c r="W352" s="39" t="str">
        <f t="shared" si="171"/>
        <v/>
      </c>
      <c r="X352" s="39" t="str">
        <f t="shared" si="171"/>
        <v/>
      </c>
      <c r="Y352" s="39" t="str">
        <f t="shared" si="171"/>
        <v/>
      </c>
      <c r="Z352" s="39" t="str">
        <f t="shared" si="171"/>
        <v/>
      </c>
      <c r="AA352" s="39" t="str">
        <f t="shared" si="171"/>
        <v/>
      </c>
      <c r="AB352" s="39" t="str">
        <f t="shared" si="171"/>
        <v/>
      </c>
      <c r="AC352" s="39" t="str">
        <f t="shared" si="171"/>
        <v/>
      </c>
      <c r="AD352" s="39" t="str">
        <f t="shared" si="171"/>
        <v/>
      </c>
      <c r="AE352" s="39" t="str">
        <f t="shared" si="171"/>
        <v/>
      </c>
      <c r="AF352" s="39" t="str">
        <f t="shared" si="171"/>
        <v/>
      </c>
      <c r="AG352" s="39" t="str">
        <f t="shared" si="171"/>
        <v/>
      </c>
      <c r="AH352" s="39" t="str">
        <f t="shared" si="171"/>
        <v/>
      </c>
      <c r="AI352" s="39" t="str">
        <f t="shared" si="171"/>
        <v/>
      </c>
    </row>
    <row r="354" spans="1:35" s="18" customFormat="1" x14ac:dyDescent="0.25">
      <c r="A354" s="89"/>
      <c r="B354" s="83" t="e">
        <f>LARGE(IFERROR(IF(B352+1&gt;$H$8,"",B352+1),""),1)</f>
        <v>#VALUE!</v>
      </c>
      <c r="C354" s="83" t="e">
        <f>E359</f>
        <v>#VALUE!</v>
      </c>
      <c r="D354" s="83">
        <f>E355</f>
        <v>1</v>
      </c>
      <c r="E354" s="57" t="s">
        <v>9</v>
      </c>
      <c r="F354" s="96"/>
      <c r="G354" s="57" t="s">
        <v>19</v>
      </c>
      <c r="H354" s="5" t="e">
        <f>INDEX('BASE FORMAÇÃO'!B:B,B354+1)</f>
        <v>#VALUE!</v>
      </c>
      <c r="I354" s="19" t="s">
        <v>20</v>
      </c>
      <c r="J354" s="5" t="e">
        <f>INDEX('BASE FORMAÇÃO'!K:K,B354+1)</f>
        <v>#VALUE!</v>
      </c>
      <c r="K354" s="88"/>
      <c r="L354" s="173" t="s">
        <v>75</v>
      </c>
      <c r="M354" s="167" t="str">
        <f>IF(OR(ISBLANK($O$7),ISBLANK($H$8),ISBLANK($O$6),ISBLANK($O$5),ISBLANK($H$5)),"",IFERROR(IF(VLOOKUP(L354,L361:M370,2,FALSE)&lt;1,ROUND(VLOOKUP(L354,L361:M370,2,FALSE),4),ROUND(VLOOKUP(L354,L361:M370,2,FALSE),2)),""))</f>
        <v/>
      </c>
      <c r="N354" s="92"/>
      <c r="O354" s="34" t="s">
        <v>22</v>
      </c>
      <c r="P354" s="53"/>
      <c r="Q354" s="53"/>
      <c r="R354" s="53"/>
      <c r="S354" s="53"/>
      <c r="T354" s="53"/>
      <c r="U354" s="53"/>
      <c r="V354" s="53"/>
      <c r="W354" s="53"/>
      <c r="X354" s="53"/>
      <c r="Y354" s="53"/>
      <c r="Z354" s="53"/>
      <c r="AA354" s="53"/>
      <c r="AB354" s="53"/>
      <c r="AC354" s="53"/>
      <c r="AD354" s="53"/>
      <c r="AE354" s="53"/>
      <c r="AF354" s="53"/>
      <c r="AG354" s="53"/>
      <c r="AH354" s="53"/>
      <c r="AI354" s="53"/>
    </row>
    <row r="355" spans="1:35" s="18" customFormat="1" x14ac:dyDescent="0.25">
      <c r="A355" s="89"/>
      <c r="B355" s="84" t="e">
        <f t="shared" ref="B355:D357" si="172">B354</f>
        <v>#VALUE!</v>
      </c>
      <c r="C355" s="84" t="e">
        <f t="shared" si="172"/>
        <v>#VALUE!</v>
      </c>
      <c r="D355" s="84">
        <f t="shared" si="172"/>
        <v>1</v>
      </c>
      <c r="E355" s="150">
        <f>IFERROR(IF(E359=INDEX(E:E,ROW()-16),INDEX(E:E,ROW()-20)+1,1),1)</f>
        <v>1</v>
      </c>
      <c r="F355" s="116"/>
      <c r="G355" s="155" t="s">
        <v>1</v>
      </c>
      <c r="H355" s="161" t="e">
        <f>INDEX('BASE FORMAÇÃO'!C:C,B354+1)</f>
        <v>#VALUE!</v>
      </c>
      <c r="I355" s="161"/>
      <c r="J355" s="162"/>
      <c r="K355" s="89"/>
      <c r="L355" s="174"/>
      <c r="M355" s="168"/>
      <c r="N355" s="93"/>
      <c r="O355" s="34" t="s">
        <v>17</v>
      </c>
      <c r="P355" s="54"/>
      <c r="Q355" s="54"/>
      <c r="R355" s="54"/>
      <c r="S355" s="54"/>
      <c r="T355" s="54"/>
      <c r="U355" s="54"/>
      <c r="V355" s="54"/>
      <c r="W355" s="54"/>
      <c r="X355" s="54"/>
      <c r="Y355" s="54"/>
      <c r="Z355" s="54"/>
      <c r="AA355" s="54"/>
      <c r="AB355" s="54"/>
      <c r="AC355" s="54"/>
      <c r="AD355" s="54"/>
      <c r="AE355" s="54"/>
      <c r="AF355" s="54"/>
      <c r="AG355" s="54"/>
      <c r="AH355" s="54"/>
      <c r="AI355" s="54"/>
    </row>
    <row r="356" spans="1:35" s="21" customFormat="1" x14ac:dyDescent="0.25">
      <c r="A356" s="98"/>
      <c r="B356" s="84" t="e">
        <f t="shared" si="172"/>
        <v>#VALUE!</v>
      </c>
      <c r="C356" s="84" t="e">
        <f t="shared" si="172"/>
        <v>#VALUE!</v>
      </c>
      <c r="D356" s="84">
        <f t="shared" si="172"/>
        <v>1</v>
      </c>
      <c r="E356" s="151"/>
      <c r="F356" s="117"/>
      <c r="G356" s="156"/>
      <c r="H356" s="163"/>
      <c r="I356" s="163"/>
      <c r="J356" s="164"/>
      <c r="K356" s="85"/>
      <c r="L356" s="169" t="s">
        <v>78</v>
      </c>
      <c r="M356" s="171" t="e">
        <f>INDEX('BASE FORMAÇÃO'!H:H,B358+1)</f>
        <v>#VALUE!</v>
      </c>
      <c r="N356" s="94"/>
      <c r="O356" s="34" t="s">
        <v>12</v>
      </c>
      <c r="P356" s="55"/>
      <c r="Q356" s="55"/>
      <c r="R356" s="55"/>
      <c r="S356" s="55"/>
      <c r="T356" s="55"/>
      <c r="U356" s="55"/>
      <c r="V356" s="55"/>
      <c r="W356" s="55"/>
      <c r="X356" s="55"/>
      <c r="Y356" s="55"/>
      <c r="Z356" s="55"/>
      <c r="AA356" s="55"/>
      <c r="AB356" s="55"/>
      <c r="AC356" s="55"/>
      <c r="AD356" s="55"/>
      <c r="AE356" s="55"/>
      <c r="AF356" s="55"/>
      <c r="AG356" s="55"/>
      <c r="AH356" s="55"/>
      <c r="AI356" s="55"/>
    </row>
    <row r="357" spans="1:35" s="21" customFormat="1" x14ac:dyDescent="0.25">
      <c r="A357" s="98"/>
      <c r="B357" s="84" t="e">
        <f t="shared" si="172"/>
        <v>#VALUE!</v>
      </c>
      <c r="C357" s="84" t="e">
        <f t="shared" si="172"/>
        <v>#VALUE!</v>
      </c>
      <c r="D357" s="84">
        <f t="shared" si="172"/>
        <v>1</v>
      </c>
      <c r="E357" s="152"/>
      <c r="F357" s="117"/>
      <c r="G357" s="157"/>
      <c r="H357" s="165"/>
      <c r="I357" s="165"/>
      <c r="J357" s="166"/>
      <c r="K357" s="85"/>
      <c r="L357" s="170"/>
      <c r="M357" s="172"/>
      <c r="N357" s="94"/>
      <c r="O357" s="34" t="s">
        <v>549</v>
      </c>
      <c r="P357" s="55"/>
      <c r="Q357" s="55"/>
      <c r="R357" s="55"/>
      <c r="S357" s="55"/>
      <c r="T357" s="55"/>
      <c r="U357" s="55"/>
      <c r="V357" s="55"/>
      <c r="W357" s="55"/>
      <c r="X357" s="55"/>
      <c r="Y357" s="55"/>
      <c r="Z357" s="55"/>
      <c r="AA357" s="55"/>
      <c r="AB357" s="55"/>
      <c r="AC357" s="55"/>
      <c r="AD357" s="55"/>
      <c r="AE357" s="55"/>
      <c r="AF357" s="55"/>
      <c r="AG357" s="55"/>
      <c r="AH357" s="55"/>
      <c r="AI357" s="55"/>
    </row>
    <row r="358" spans="1:35" x14ac:dyDescent="0.25">
      <c r="B358" s="84" t="e">
        <f>B356</f>
        <v>#VALUE!</v>
      </c>
      <c r="C358" s="84" t="e">
        <f>C356</f>
        <v>#VALUE!</v>
      </c>
      <c r="D358" s="84">
        <f>D356</f>
        <v>1</v>
      </c>
      <c r="E358" s="57" t="s">
        <v>401</v>
      </c>
      <c r="F358" s="117"/>
      <c r="G358" s="24"/>
      <c r="H358" s="153"/>
      <c r="I358" s="154"/>
      <c r="J358" s="154"/>
      <c r="K358" s="90" t="e">
        <f>_xlfn.STDEV.S($P358:$AI358)/AVERAGE($P358:$AI358)</f>
        <v>#DIV/0!</v>
      </c>
      <c r="L358" s="122" t="s">
        <v>2</v>
      </c>
      <c r="M358" s="5" t="e">
        <f>INDEX('BASE FORMAÇÃO'!D:D,B358+1)</f>
        <v>#VALUE!</v>
      </c>
      <c r="N358" s="94">
        <f>IF("A"=J371,1,"")</f>
        <v>1</v>
      </c>
      <c r="O358" s="34" t="s">
        <v>23</v>
      </c>
      <c r="P358" s="36" t="str">
        <f t="array" ref="P358">IF(P354="","",IF(OR(P355="",AND(YEAR(P355)=YEAR($O$7),MONTH(MAX('Tabela de Apoio'!$A:$A))&lt;=MONTH(P355))),P354,(INDEX('Tabela de Apoio'!$B:$B,MATCH('FORMAÇÃO DE PREÇO'!$O$7,'Tabela de Apoio'!$A:$A,1))/INDEX('Tabela de Apoio'!$B:$B,MATCH('FORMAÇÃO DE PREÇO'!P355,'Tabela de Apoio'!$A:$A,1)-1))*P354))</f>
        <v/>
      </c>
      <c r="Q358" s="36" t="str">
        <f t="array" ref="Q358">IF(Q354="","",IF(OR(Q355="",AND(YEAR(Q355)=YEAR($O$7),MONTH(MAX('Tabela de Apoio'!$A:$A))&lt;=MONTH(Q355))),Q354,(INDEX('Tabela de Apoio'!$B:$B,MATCH('FORMAÇÃO DE PREÇO'!$O$7,'Tabela de Apoio'!$A:$A,1))/INDEX('Tabela de Apoio'!$B:$B,MATCH('FORMAÇÃO DE PREÇO'!Q355,'Tabela de Apoio'!$A:$A,1)-1))*Q354))</f>
        <v/>
      </c>
      <c r="R358" s="36" t="str">
        <f t="array" ref="R358">IF(R354="","",IF(OR(R355="",AND(YEAR(R355)=YEAR($O$7),MONTH(MAX('Tabela de Apoio'!$A:$A))&lt;=MONTH(R355))),R354,(INDEX('Tabela de Apoio'!$B:$B,MATCH('FORMAÇÃO DE PREÇO'!$O$7,'Tabela de Apoio'!$A:$A,1))/INDEX('Tabela de Apoio'!$B:$B,MATCH('FORMAÇÃO DE PREÇO'!R355,'Tabela de Apoio'!$A:$A,1)-1))*R354))</f>
        <v/>
      </c>
      <c r="S358" s="36" t="str">
        <f t="array" ref="S358">IF(S354="","",IF(OR(S355="",AND(YEAR(S355)=YEAR($O$7),MONTH(MAX('Tabela de Apoio'!$A:$A))&lt;=MONTH(S355))),S354,(INDEX('Tabela de Apoio'!$B:$B,MATCH('FORMAÇÃO DE PREÇO'!$O$7,'Tabela de Apoio'!$A:$A,1))/INDEX('Tabela de Apoio'!$B:$B,MATCH('FORMAÇÃO DE PREÇO'!S355,'Tabela de Apoio'!$A:$A,1)-1))*S354))</f>
        <v/>
      </c>
      <c r="T358" s="36" t="str">
        <f t="array" ref="T358">IF(T354="","",IF(OR(T355="",AND(YEAR(T355)=YEAR($O$7),MONTH(MAX('Tabela de Apoio'!$A:$A))&lt;=MONTH(T355))),T354,(INDEX('Tabela de Apoio'!$B:$B,MATCH('FORMAÇÃO DE PREÇO'!$O$7,'Tabela de Apoio'!$A:$A,1))/INDEX('Tabela de Apoio'!$B:$B,MATCH('FORMAÇÃO DE PREÇO'!T355,'Tabela de Apoio'!$A:$A,1)-1))*T354))</f>
        <v/>
      </c>
      <c r="U358" s="36" t="str">
        <f t="array" ref="U358">IF(U354="","",IF(OR(U355="",AND(YEAR(U355)=YEAR($O$7),MONTH(MAX('Tabela de Apoio'!$A:$A))&lt;=MONTH(U355))),U354,(INDEX('Tabela de Apoio'!$B:$B,MATCH('FORMAÇÃO DE PREÇO'!$O$7,'Tabela de Apoio'!$A:$A,1))/INDEX('Tabela de Apoio'!$B:$B,MATCH('FORMAÇÃO DE PREÇO'!U355,'Tabela de Apoio'!$A:$A,1)-1))*U354))</f>
        <v/>
      </c>
      <c r="V358" s="36" t="str">
        <f t="array" ref="V358">IF(V354="","",IF(OR(V355="",AND(YEAR(V355)=YEAR($O$7),MONTH(MAX('Tabela de Apoio'!$A:$A))&lt;=MONTH(V355))),V354,(INDEX('Tabela de Apoio'!$B:$B,MATCH('FORMAÇÃO DE PREÇO'!$O$7,'Tabela de Apoio'!$A:$A,1))/INDEX('Tabela de Apoio'!$B:$B,MATCH('FORMAÇÃO DE PREÇO'!V355,'Tabela de Apoio'!$A:$A,1)-1))*V354))</f>
        <v/>
      </c>
      <c r="W358" s="36" t="str">
        <f t="array" ref="W358">IF(W354="","",IF(OR(W355="",AND(YEAR(W355)=YEAR($O$7),MONTH(MAX('Tabela de Apoio'!$A:$A))&lt;=MONTH(W355))),W354,(INDEX('Tabela de Apoio'!$B:$B,MATCH('FORMAÇÃO DE PREÇO'!$O$7,'Tabela de Apoio'!$A:$A,1))/INDEX('Tabela de Apoio'!$B:$B,MATCH('FORMAÇÃO DE PREÇO'!W355,'Tabela de Apoio'!$A:$A,1)-1))*W354))</f>
        <v/>
      </c>
      <c r="X358" s="36" t="str">
        <f t="array" ref="X358">IF(X354="","",IF(OR(X355="",AND(YEAR(X355)=YEAR($O$7),MONTH(MAX('Tabela de Apoio'!$A:$A))&lt;=MONTH(X355))),X354,(INDEX('Tabela de Apoio'!$B:$B,MATCH('FORMAÇÃO DE PREÇO'!$O$7,'Tabela de Apoio'!$A:$A,1))/INDEX('Tabela de Apoio'!$B:$B,MATCH('FORMAÇÃO DE PREÇO'!X355,'Tabela de Apoio'!$A:$A,1)-1))*X354))</f>
        <v/>
      </c>
      <c r="Y358" s="36" t="str">
        <f t="array" ref="Y358">IF(Y354="","",IF(OR(Y355="",AND(YEAR(Y355)=YEAR($O$7),MONTH(MAX('Tabela de Apoio'!$A:$A))&lt;=MONTH(Y355))),Y354,(INDEX('Tabela de Apoio'!$B:$B,MATCH('FORMAÇÃO DE PREÇO'!$O$7,'Tabela de Apoio'!$A:$A,1))/INDEX('Tabela de Apoio'!$B:$B,MATCH('FORMAÇÃO DE PREÇO'!Y355,'Tabela de Apoio'!$A:$A,1)-1))*Y354))</f>
        <v/>
      </c>
      <c r="Z358" s="36" t="str">
        <f t="array" ref="Z358">IF(Z354="","",IF(OR(Z355="",AND(YEAR(Z355)=YEAR($O$7),MONTH(MAX('Tabela de Apoio'!$A:$A))&lt;=MONTH(Z355))),Z354,(INDEX('Tabela de Apoio'!$B:$B,MATCH('FORMAÇÃO DE PREÇO'!$O$7,'Tabela de Apoio'!$A:$A,1))/INDEX('Tabela de Apoio'!$B:$B,MATCH('FORMAÇÃO DE PREÇO'!Z355,'Tabela de Apoio'!$A:$A,1)-1))*Z354))</f>
        <v/>
      </c>
      <c r="AA358" s="36" t="str">
        <f t="array" ref="AA358">IF(AA354="","",IF(OR(AA355="",AND(YEAR(AA355)=YEAR($O$7),MONTH(MAX('Tabela de Apoio'!$A:$A))&lt;=MONTH(AA355))),AA354,(INDEX('Tabela de Apoio'!$B:$B,MATCH('FORMAÇÃO DE PREÇO'!$O$7,'Tabela de Apoio'!$A:$A,1))/INDEX('Tabela de Apoio'!$B:$B,MATCH('FORMAÇÃO DE PREÇO'!AA355,'Tabela de Apoio'!$A:$A,1)-1))*AA354))</f>
        <v/>
      </c>
      <c r="AB358" s="36" t="str">
        <f t="array" ref="AB358">IF(AB354="","",IF(OR(AB355="",AND(YEAR(AB355)=YEAR($O$7),MONTH(MAX('Tabela de Apoio'!$A:$A))&lt;=MONTH(AB355))),AB354,(INDEX('Tabela de Apoio'!$B:$B,MATCH('FORMAÇÃO DE PREÇO'!$O$7,'Tabela de Apoio'!$A:$A,1))/INDEX('Tabela de Apoio'!$B:$B,MATCH('FORMAÇÃO DE PREÇO'!AB355,'Tabela de Apoio'!$A:$A,1)-1))*AB354))</f>
        <v/>
      </c>
      <c r="AC358" s="36" t="str">
        <f t="array" ref="AC358">IF(AC354="","",IF(OR(AC355="",AND(YEAR(AC355)=YEAR($O$7),MONTH(MAX('Tabela de Apoio'!$A:$A))&lt;=MONTH(AC355))),AC354,(INDEX('Tabela de Apoio'!$B:$B,MATCH('FORMAÇÃO DE PREÇO'!$O$7,'Tabela de Apoio'!$A:$A,1))/INDEX('Tabela de Apoio'!$B:$B,MATCH('FORMAÇÃO DE PREÇO'!AC355,'Tabela de Apoio'!$A:$A,1)-1))*AC354))</f>
        <v/>
      </c>
      <c r="AD358" s="36" t="str">
        <f t="array" ref="AD358">IF(AD354="","",IF(OR(AD355="",AND(YEAR(AD355)=YEAR($O$7),MONTH(MAX('Tabela de Apoio'!$A:$A))&lt;=MONTH(AD355))),AD354,(INDEX('Tabela de Apoio'!$B:$B,MATCH('FORMAÇÃO DE PREÇO'!$O$7,'Tabela de Apoio'!$A:$A,1))/INDEX('Tabela de Apoio'!$B:$B,MATCH('FORMAÇÃO DE PREÇO'!AD355,'Tabela de Apoio'!$A:$A,1)-1))*AD354))</f>
        <v/>
      </c>
      <c r="AE358" s="36" t="str">
        <f t="array" ref="AE358">IF(AE354="","",IF(OR(AE355="",AND(YEAR(AE355)=YEAR($O$7),MONTH(MAX('Tabela de Apoio'!$A:$A))&lt;=MONTH(AE355))),AE354,(INDEX('Tabela de Apoio'!$B:$B,MATCH('FORMAÇÃO DE PREÇO'!$O$7,'Tabela de Apoio'!$A:$A,1))/INDEX('Tabela de Apoio'!$B:$B,MATCH('FORMAÇÃO DE PREÇO'!AE355,'Tabela de Apoio'!$A:$A,1)-1))*AE354))</f>
        <v/>
      </c>
      <c r="AF358" s="36" t="str">
        <f t="array" ref="AF358">IF(AF354="","",IF(OR(AF355="",AND(YEAR(AF355)=YEAR($O$7),MONTH(MAX('Tabela de Apoio'!$A:$A))&lt;=MONTH(AF355))),AF354,(INDEX('Tabela de Apoio'!$B:$B,MATCH('FORMAÇÃO DE PREÇO'!$O$7,'Tabela de Apoio'!$A:$A,1))/INDEX('Tabela de Apoio'!$B:$B,MATCH('FORMAÇÃO DE PREÇO'!AF355,'Tabela de Apoio'!$A:$A,1)-1))*AF354))</f>
        <v/>
      </c>
      <c r="AG358" s="36" t="str">
        <f t="array" ref="AG358">IF(AG354="","",IF(OR(AG355="",AND(YEAR(AG355)=YEAR($O$7),MONTH(MAX('Tabela de Apoio'!$A:$A))&lt;=MONTH(AG355))),AG354,(INDEX('Tabela de Apoio'!$B:$B,MATCH('FORMAÇÃO DE PREÇO'!$O$7,'Tabela de Apoio'!$A:$A,1))/INDEX('Tabela de Apoio'!$B:$B,MATCH('FORMAÇÃO DE PREÇO'!AG355,'Tabela de Apoio'!$A:$A,1)-1))*AG354))</f>
        <v/>
      </c>
      <c r="AH358" s="36" t="str">
        <f t="array" ref="AH358">IF(AH354="","",IF(OR(AH355="",AND(YEAR(AH355)=YEAR($O$7),MONTH(MAX('Tabela de Apoio'!$A:$A))&lt;=MONTH(AH355))),AH354,(INDEX('Tabela de Apoio'!$B:$B,MATCH('FORMAÇÃO DE PREÇO'!$O$7,'Tabela de Apoio'!$A:$A,1))/INDEX('Tabela de Apoio'!$B:$B,MATCH('FORMAÇÃO DE PREÇO'!AH355,'Tabela de Apoio'!$A:$A,1)-1))*AH354))</f>
        <v/>
      </c>
      <c r="AI358" s="36" t="str">
        <f t="array" ref="AI358">IF(AI354="","",IF(OR(AI355="",AND(YEAR(AI355)=YEAR($O$7),MONTH(MAX('Tabela de Apoio'!$A:$A))&lt;=MONTH(AI355))),AI354,(INDEX('Tabela de Apoio'!$B:$B,MATCH('FORMAÇÃO DE PREÇO'!$O$7,'Tabela de Apoio'!$A:$A,1))/INDEX('Tabela de Apoio'!$B:$B,MATCH('FORMAÇÃO DE PREÇO'!AI355,'Tabela de Apoio'!$A:$A,1)-1))*AI354))</f>
        <v/>
      </c>
    </row>
    <row r="359" spans="1:35" x14ac:dyDescent="0.25">
      <c r="B359" s="84" t="e">
        <f>B358</f>
        <v>#VALUE!</v>
      </c>
      <c r="C359" s="84" t="e">
        <f>C358</f>
        <v>#VALUE!</v>
      </c>
      <c r="D359" s="84">
        <f>D358</f>
        <v>1</v>
      </c>
      <c r="E359" s="158" t="e">
        <f>MAX(INDEX('BASE FORMAÇÃO'!A:A,B354+1),1)</f>
        <v>#VALUE!</v>
      </c>
      <c r="F359" s="117"/>
      <c r="G359" s="118" t="s">
        <v>363</v>
      </c>
      <c r="H359" s="159"/>
      <c r="I359" s="159"/>
      <c r="J359" s="160"/>
      <c r="K359" s="85" t="e">
        <f>_xlfn.STDEV.S($P359:$AI359)/AVERAGE($P359:$AI359)</f>
        <v>#DIV/0!</v>
      </c>
      <c r="L359" s="37" t="s">
        <v>362</v>
      </c>
      <c r="M359" s="38" t="str">
        <f>IFERROR(INDEX(K358:K372,MATCH(1,N358:N372)),"")</f>
        <v/>
      </c>
      <c r="N359" s="94" t="str">
        <f>IF("B"=J371,1,"")</f>
        <v/>
      </c>
      <c r="O359" s="34" t="s">
        <v>55</v>
      </c>
      <c r="P359" s="36" t="str">
        <f t="shared" ref="P359:AE359" si="173">IFERROR(IF(P358="","",IF(OR(P358&gt;(_xlfn.QUARTILE.EXC($P358:$AI358,3)+(_xlfn.QUARTILE.EXC($P358:$AI358,3)-_xlfn.QUARTILE.EXC($P358:$AI358,1))),P358&lt;(_xlfn.QUARTILE.EXC($P358:$AI358,1)-(_xlfn.QUARTILE.EXC($P358:$AI358,3)-_xlfn.QUARTILE.EXC($P358:$AI358,1)))),"DESCARTADO",P358)),"")</f>
        <v/>
      </c>
      <c r="Q359" s="36" t="str">
        <f t="shared" si="173"/>
        <v/>
      </c>
      <c r="R359" s="36" t="str">
        <f t="shared" si="173"/>
        <v/>
      </c>
      <c r="S359" s="36" t="str">
        <f t="shared" si="173"/>
        <v/>
      </c>
      <c r="T359" s="36" t="str">
        <f t="shared" si="173"/>
        <v/>
      </c>
      <c r="U359" s="36" t="str">
        <f t="shared" si="173"/>
        <v/>
      </c>
      <c r="V359" s="36" t="str">
        <f t="shared" si="173"/>
        <v/>
      </c>
      <c r="W359" s="36" t="str">
        <f t="shared" si="173"/>
        <v/>
      </c>
      <c r="X359" s="36" t="str">
        <f t="shared" si="173"/>
        <v/>
      </c>
      <c r="Y359" s="36" t="str">
        <f t="shared" si="173"/>
        <v/>
      </c>
      <c r="Z359" s="36" t="str">
        <f t="shared" si="173"/>
        <v/>
      </c>
      <c r="AA359" s="36" t="str">
        <f t="shared" si="173"/>
        <v/>
      </c>
      <c r="AB359" s="36" t="str">
        <f t="shared" si="173"/>
        <v/>
      </c>
      <c r="AC359" s="36" t="str">
        <f t="shared" si="173"/>
        <v/>
      </c>
      <c r="AD359" s="36" t="str">
        <f t="shared" si="173"/>
        <v/>
      </c>
      <c r="AE359" s="36" t="str">
        <f t="shared" si="173"/>
        <v/>
      </c>
      <c r="AF359" s="36" t="str">
        <f>IFERROR(IF(AF358="","",IF(OR(AF358&gt;(_xlfn.QUARTILE.EXC($P358:$AI358,3)+(_xlfn.QUARTILE.EXC($P358:$AI358,3)-_xlfn.QUARTILE.EXC($P358:$AI358,1))),AF358&lt;(_xlfn.QUARTILE.EXC($P358:$AI358,1)-(_xlfn.QUARTILE.EXC($P358:$AI358,3)-_xlfn.QUARTILE.EXC($P358:$AI358,1)))),"DESCARTADO",AF358)),"")</f>
        <v/>
      </c>
      <c r="AG359" s="36" t="str">
        <f>IFERROR(IF(AG358="","",IF(OR(AG358&gt;(_xlfn.QUARTILE.EXC($P358:$AI358,3)+(_xlfn.QUARTILE.EXC($P358:$AI358,3)-_xlfn.QUARTILE.EXC($P358:$AI358,1))),AG358&lt;(_xlfn.QUARTILE.EXC($P358:$AI358,1)-(_xlfn.QUARTILE.EXC($P358:$AI358,3)-_xlfn.QUARTILE.EXC($P358:$AI358,1)))),"DESCARTADO",AG358)),"")</f>
        <v/>
      </c>
      <c r="AH359" s="36" t="str">
        <f>IFERROR(IF(AH358="","",IF(OR(AH358&gt;(_xlfn.QUARTILE.EXC($P358:$AI358,3)+(_xlfn.QUARTILE.EXC($P358:$AI358,3)-_xlfn.QUARTILE.EXC($P358:$AI358,1))),AH358&lt;(_xlfn.QUARTILE.EXC($P358:$AI358,1)-(_xlfn.QUARTILE.EXC($P358:$AI358,3)-_xlfn.QUARTILE.EXC($P358:$AI358,1)))),"DESCARTADO",AH358)),"")</f>
        <v/>
      </c>
      <c r="AI359" s="36" t="str">
        <f>IFERROR(IF(AI358="","",IF(OR(AI358&gt;(_xlfn.QUARTILE.EXC($P358:$AI358,3)+(_xlfn.QUARTILE.EXC($P358:$AI358,3)-_xlfn.QUARTILE.EXC($P358:$AI358,1))),AI358&lt;(_xlfn.QUARTILE.EXC($P358:$AI358,1)-(_xlfn.QUARTILE.EXC($P358:$AI358,3)-_xlfn.QUARTILE.EXC($P358:$AI358,1)))),"DESCARTADO",AI358)),"")</f>
        <v/>
      </c>
    </row>
    <row r="360" spans="1:35" hidden="1" x14ac:dyDescent="0.25">
      <c r="B360" s="84" t="e">
        <f t="shared" ref="B360:D372" si="174">B359</f>
        <v>#VALUE!</v>
      </c>
      <c r="C360" s="84" t="e">
        <f t="shared" si="174"/>
        <v>#VALUE!</v>
      </c>
      <c r="D360" s="84">
        <f t="shared" si="174"/>
        <v>1</v>
      </c>
      <c r="E360" s="158"/>
      <c r="F360" s="97"/>
      <c r="G360" s="119"/>
      <c r="K360" s="90"/>
      <c r="N360" s="94"/>
      <c r="O360" s="34" t="s">
        <v>57</v>
      </c>
      <c r="P360" s="39" t="str">
        <f>IF(IFERROR(VLOOKUP(P356,'Tabela de Apoio'!$D:$E,2,FALSE),1)=1,"",P359)</f>
        <v/>
      </c>
      <c r="Q360" s="39" t="str">
        <f>IF(IFERROR(VLOOKUP(Q356,'Tabela de Apoio'!$D:$E,2,FALSE),1)=1,"",Q359)</f>
        <v/>
      </c>
      <c r="R360" s="39" t="str">
        <f>IF(IFERROR(VLOOKUP(R356,'Tabela de Apoio'!$D:$E,2,FALSE),1)=1,"",R359)</f>
        <v/>
      </c>
      <c r="S360" s="39" t="str">
        <f>IF(IFERROR(VLOOKUP(S356,'Tabela de Apoio'!$D:$E,2,FALSE),1)=1,"",S359)</f>
        <v/>
      </c>
      <c r="T360" s="39" t="str">
        <f>IF(IFERROR(VLOOKUP(T356,'Tabela de Apoio'!$D:$E,2,FALSE),1)=1,"",T359)</f>
        <v/>
      </c>
      <c r="U360" s="39" t="str">
        <f>IF(IFERROR(VLOOKUP(U356,'Tabela de Apoio'!$D:$E,2,FALSE),1)=1,"",U359)</f>
        <v/>
      </c>
      <c r="V360" s="39" t="str">
        <f>IF(IFERROR(VLOOKUP(V356,'Tabela de Apoio'!$D:$E,2,FALSE),1)=1,"",V359)</f>
        <v/>
      </c>
      <c r="W360" s="39" t="str">
        <f>IF(IFERROR(VLOOKUP(W356,'Tabela de Apoio'!$D:$E,2,FALSE),1)=1,"",W359)</f>
        <v/>
      </c>
      <c r="X360" s="39" t="str">
        <f>IF(IFERROR(VLOOKUP(X356,'Tabela de Apoio'!$D:$E,2,FALSE),1)=1,"",X359)</f>
        <v/>
      </c>
      <c r="Y360" s="39" t="str">
        <f>IF(IFERROR(VLOOKUP(Y356,'Tabela de Apoio'!$D:$E,2,FALSE),1)=1,"",Y359)</f>
        <v/>
      </c>
      <c r="Z360" s="39" t="str">
        <f>IF(IFERROR(VLOOKUP(Z356,'Tabela de Apoio'!$D:$E,2,FALSE),1)=1,"",Z359)</f>
        <v/>
      </c>
      <c r="AA360" s="39" t="str">
        <f>IF(IFERROR(VLOOKUP(AA356,'Tabela de Apoio'!$D:$E,2,FALSE),1)=1,"",AA359)</f>
        <v/>
      </c>
      <c r="AB360" s="39" t="str">
        <f>IF(IFERROR(VLOOKUP(AB356,'Tabela de Apoio'!$D:$E,2,FALSE),1)=1,"",AB359)</f>
        <v/>
      </c>
      <c r="AC360" s="39" t="str">
        <f>IF(IFERROR(VLOOKUP(AC356,'Tabela de Apoio'!$D:$E,2,FALSE),1)=1,"",AC359)</f>
        <v/>
      </c>
      <c r="AD360" s="39" t="str">
        <f>IF(IFERROR(VLOOKUP(AD356,'Tabela de Apoio'!$D:$E,2,FALSE),1)=1,"",AD359)</f>
        <v/>
      </c>
      <c r="AE360" s="39" t="str">
        <f>IF(IFERROR(VLOOKUP(AE356,'Tabela de Apoio'!$D:$E,2,FALSE),1)=1,"",AE359)</f>
        <v/>
      </c>
      <c r="AF360" s="39" t="str">
        <f>IF(IFERROR(VLOOKUP(AF356,'Tabela de Apoio'!$D:$E,2,FALSE),1)=1,"",AF359)</f>
        <v/>
      </c>
      <c r="AG360" s="39" t="str">
        <f>IF(IFERROR(VLOOKUP(AG356,'Tabela de Apoio'!$D:$E,2,FALSE),1)=1,"",AG359)</f>
        <v/>
      </c>
      <c r="AH360" s="39" t="str">
        <f>IF(IFERROR(VLOOKUP(AH356,'Tabela de Apoio'!$D:$E,2,FALSE),1)=1,"",AH359)</f>
        <v/>
      </c>
      <c r="AI360" s="39" t="str">
        <f>IF(IFERROR(VLOOKUP(AI356,'Tabela de Apoio'!$D:$E,2,FALSE),1)=1,"",AI359)</f>
        <v/>
      </c>
    </row>
    <row r="361" spans="1:35" hidden="1" x14ac:dyDescent="0.25">
      <c r="B361" s="84" t="e">
        <f t="shared" ref="B361:B372" si="175">B360</f>
        <v>#VALUE!</v>
      </c>
      <c r="C361" s="84" t="e">
        <f t="shared" si="174"/>
        <v>#VALUE!</v>
      </c>
      <c r="D361" s="84">
        <f t="shared" si="174"/>
        <v>1</v>
      </c>
      <c r="E361" s="158"/>
      <c r="F361" s="97"/>
      <c r="G361" s="120"/>
      <c r="H361" s="18"/>
      <c r="I361" s="18"/>
      <c r="J361" s="6" t="str">
        <f>IFERROR(IF(M364="",IF(_xlfn.STDEV.S($P359:$AI360)/AVERAGE($P359:$AI360)&lt;25%,J365,J366),J364),J362)</f>
        <v>A</v>
      </c>
      <c r="K361" s="89"/>
      <c r="L361" s="40" t="s">
        <v>75</v>
      </c>
      <c r="M361" s="41" t="str">
        <f>IFERROR(IF(AND(P356="Fornecedor",COUNTA(P354:AI354)=COUNTIF(P356:AI356,"Fornecedor")),M369,IF(M364="",IF(_xlfn.STDEV.S($P359:$AI360)/AVERAGE($P359:$AI360)&lt;25%,M365,M366),M364)),M362)</f>
        <v/>
      </c>
      <c r="N361" s="94"/>
      <c r="O361" s="34" t="s">
        <v>395</v>
      </c>
      <c r="P361" s="39" t="str">
        <f>IF(IFERROR(VLOOKUP(P356,'Tabela de Apoio'!$D:$E,2,FALSE),1)=1,"",P362)</f>
        <v/>
      </c>
      <c r="Q361" s="39" t="str">
        <f>IF(IFERROR(VLOOKUP(Q356,'Tabela de Apoio'!$D:$E,2,FALSE),1)=1,"",Q362)</f>
        <v/>
      </c>
      <c r="R361" s="39" t="str">
        <f>IF(IFERROR(VLOOKUP(R356,'Tabela de Apoio'!$D:$E,2,FALSE),1)=1,"",R362)</f>
        <v/>
      </c>
      <c r="S361" s="39" t="str">
        <f>IF(IFERROR(VLOOKUP(S356,'Tabela de Apoio'!$D:$E,2,FALSE),1)=1,"",S362)</f>
        <v/>
      </c>
      <c r="T361" s="39" t="str">
        <f>IF(IFERROR(VLOOKUP(T356,'Tabela de Apoio'!$D:$E,2,FALSE),1)=1,"",T362)</f>
        <v/>
      </c>
      <c r="U361" s="39" t="str">
        <f>IF(IFERROR(VLOOKUP(U356,'Tabela de Apoio'!$D:$E,2,FALSE),1)=1,"",U362)</f>
        <v/>
      </c>
      <c r="V361" s="39" t="str">
        <f>IF(IFERROR(VLOOKUP(V356,'Tabela de Apoio'!$D:$E,2,FALSE),1)=1,"",V362)</f>
        <v/>
      </c>
      <c r="W361" s="39" t="str">
        <f>IF(IFERROR(VLOOKUP(W356,'Tabela de Apoio'!$D:$E,2,FALSE),1)=1,"",W362)</f>
        <v/>
      </c>
      <c r="X361" s="39" t="str">
        <f>IF(IFERROR(VLOOKUP(X356,'Tabela de Apoio'!$D:$E,2,FALSE),1)=1,"",X362)</f>
        <v/>
      </c>
      <c r="Y361" s="39" t="str">
        <f>IF(IFERROR(VLOOKUP(Y356,'Tabela de Apoio'!$D:$E,2,FALSE),1)=1,"",Y362)</f>
        <v/>
      </c>
      <c r="Z361" s="39" t="str">
        <f>IF(IFERROR(VLOOKUP(Z356,'Tabela de Apoio'!$D:$E,2,FALSE),1)=1,"",Z362)</f>
        <v/>
      </c>
      <c r="AA361" s="39" t="str">
        <f>IF(IFERROR(VLOOKUP(AA356,'Tabela de Apoio'!$D:$E,2,FALSE),1)=1,"",AA362)</f>
        <v/>
      </c>
      <c r="AB361" s="39" t="str">
        <f>IF(IFERROR(VLOOKUP(AB356,'Tabela de Apoio'!$D:$E,2,FALSE),1)=1,"",AB362)</f>
        <v/>
      </c>
      <c r="AC361" s="39" t="str">
        <f>IF(IFERROR(VLOOKUP(AC356,'Tabela de Apoio'!$D:$E,2,FALSE),1)=1,"",AC362)</f>
        <v/>
      </c>
      <c r="AD361" s="39" t="str">
        <f>IF(IFERROR(VLOOKUP(AD356,'Tabela de Apoio'!$D:$E,2,FALSE),1)=1,"",AD362)</f>
        <v/>
      </c>
      <c r="AE361" s="39" t="str">
        <f>IF(IFERROR(VLOOKUP(AE356,'Tabela de Apoio'!$D:$E,2,FALSE),1)=1,"",AE362)</f>
        <v/>
      </c>
      <c r="AF361" s="39" t="str">
        <f>IF(IFERROR(VLOOKUP(AF356,'Tabela de Apoio'!$D:$E,2,FALSE),1)=1,"",AF362)</f>
        <v/>
      </c>
      <c r="AG361" s="39" t="str">
        <f>IF(IFERROR(VLOOKUP(AG356,'Tabela de Apoio'!$D:$E,2,FALSE),1)=1,"",AG362)</f>
        <v/>
      </c>
      <c r="AH361" s="39" t="str">
        <f>IF(IFERROR(VLOOKUP(AH356,'Tabela de Apoio'!$D:$E,2,FALSE),1)=1,"",AH362)</f>
        <v/>
      </c>
      <c r="AI361" s="39" t="str">
        <f>IF(IFERROR(VLOOKUP(AI356,'Tabela de Apoio'!$D:$E,2,FALSE),1)=1,"",AI362)</f>
        <v/>
      </c>
    </row>
    <row r="362" spans="1:35" hidden="1" x14ac:dyDescent="0.25">
      <c r="B362" s="84" t="e">
        <f t="shared" si="175"/>
        <v>#VALUE!</v>
      </c>
      <c r="C362" s="84" t="e">
        <f t="shared" si="174"/>
        <v>#VALUE!</v>
      </c>
      <c r="D362" s="84">
        <f t="shared" si="174"/>
        <v>1</v>
      </c>
      <c r="E362" s="158"/>
      <c r="F362" s="97"/>
      <c r="G362" s="120"/>
      <c r="H362" s="18"/>
      <c r="I362" s="18"/>
      <c r="J362" s="56" t="s">
        <v>366</v>
      </c>
      <c r="K362" s="89"/>
      <c r="L362" s="40" t="s">
        <v>21</v>
      </c>
      <c r="M362" s="41" t="str">
        <f>IFERROR(AVERAGE($P358:$AI358),"")</f>
        <v/>
      </c>
      <c r="N362" s="94"/>
      <c r="O362" s="34" t="s">
        <v>396</v>
      </c>
      <c r="P362" s="39" t="str">
        <f t="shared" ref="P362:AI362" si="176">IF(P359="","",IF((_xlfn.STDEV.S($P359:$AI360)/AVERAGE($P359:$AI360))&lt;25%,P359,IF(OR(P359&gt;(AVERAGE($P359:$AI360)+_xlfn.STDEV.S($P359:$AI360)),P359&lt;(AVERAGE($P359:$AI360)-_xlfn.STDEV.S($P359:$AI360))),"DESCARTADO",P359)))</f>
        <v/>
      </c>
      <c r="Q362" s="39" t="str">
        <f t="shared" si="176"/>
        <v/>
      </c>
      <c r="R362" s="39" t="str">
        <f t="shared" si="176"/>
        <v/>
      </c>
      <c r="S362" s="39" t="str">
        <f t="shared" si="176"/>
        <v/>
      </c>
      <c r="T362" s="39" t="str">
        <f t="shared" si="176"/>
        <v/>
      </c>
      <c r="U362" s="39" t="str">
        <f t="shared" si="176"/>
        <v/>
      </c>
      <c r="V362" s="39" t="str">
        <f t="shared" si="176"/>
        <v/>
      </c>
      <c r="W362" s="39" t="str">
        <f t="shared" si="176"/>
        <v/>
      </c>
      <c r="X362" s="39" t="str">
        <f t="shared" si="176"/>
        <v/>
      </c>
      <c r="Y362" s="39" t="str">
        <f t="shared" si="176"/>
        <v/>
      </c>
      <c r="Z362" s="39" t="str">
        <f t="shared" si="176"/>
        <v/>
      </c>
      <c r="AA362" s="39" t="str">
        <f t="shared" si="176"/>
        <v/>
      </c>
      <c r="AB362" s="39" t="str">
        <f t="shared" si="176"/>
        <v/>
      </c>
      <c r="AC362" s="39" t="str">
        <f t="shared" si="176"/>
        <v/>
      </c>
      <c r="AD362" s="39" t="str">
        <f t="shared" si="176"/>
        <v/>
      </c>
      <c r="AE362" s="39" t="str">
        <f t="shared" si="176"/>
        <v/>
      </c>
      <c r="AF362" s="39" t="str">
        <f t="shared" si="176"/>
        <v/>
      </c>
      <c r="AG362" s="39" t="str">
        <f t="shared" si="176"/>
        <v/>
      </c>
      <c r="AH362" s="39" t="str">
        <f t="shared" si="176"/>
        <v/>
      </c>
      <c r="AI362" s="39" t="str">
        <f t="shared" si="176"/>
        <v/>
      </c>
    </row>
    <row r="363" spans="1:35" hidden="1" x14ac:dyDescent="0.25">
      <c r="B363" s="84" t="e">
        <f t="shared" si="175"/>
        <v>#VALUE!</v>
      </c>
      <c r="C363" s="84" t="e">
        <f t="shared" si="174"/>
        <v>#VALUE!</v>
      </c>
      <c r="D363" s="84">
        <f t="shared" si="174"/>
        <v>1</v>
      </c>
      <c r="E363" s="158"/>
      <c r="F363" s="97"/>
      <c r="G363" s="119"/>
      <c r="J363" s="56" t="s">
        <v>366</v>
      </c>
      <c r="L363" s="40" t="s">
        <v>335</v>
      </c>
      <c r="M363" s="41" t="str">
        <f>IFERROR(MEDIAN($P358:$AI358),"")</f>
        <v/>
      </c>
      <c r="N363" s="94"/>
      <c r="O363" s="34" t="s">
        <v>397</v>
      </c>
      <c r="P363" s="39" t="str">
        <f>IF(IFERROR(VLOOKUP(P356,'Tabela de Apoio'!$D:$E,2,FALSE),1)=1,"",P364)</f>
        <v/>
      </c>
      <c r="Q363" s="39" t="str">
        <f>IF(IFERROR(VLOOKUP(Q356,'Tabela de Apoio'!$D:$E,2,FALSE),1)=1,"",Q364)</f>
        <v/>
      </c>
      <c r="R363" s="39" t="str">
        <f>IF(IFERROR(VLOOKUP(R356,'Tabela de Apoio'!$D:$E,2,FALSE),1)=1,"",R364)</f>
        <v/>
      </c>
      <c r="S363" s="39" t="str">
        <f>IF(IFERROR(VLOOKUP(S356,'Tabela de Apoio'!$D:$E,2,FALSE),1)=1,"",S364)</f>
        <v/>
      </c>
      <c r="T363" s="39" t="str">
        <f>IF(IFERROR(VLOOKUP(T356,'Tabela de Apoio'!$D:$E,2,FALSE),1)=1,"",T364)</f>
        <v/>
      </c>
      <c r="U363" s="39" t="str">
        <f>IF(IFERROR(VLOOKUP(U356,'Tabela de Apoio'!$D:$E,2,FALSE),1)=1,"",U364)</f>
        <v/>
      </c>
      <c r="V363" s="39" t="str">
        <f>IF(IFERROR(VLOOKUP(V356,'Tabela de Apoio'!$D:$E,2,FALSE),1)=1,"",V364)</f>
        <v/>
      </c>
      <c r="W363" s="39" t="str">
        <f>IF(IFERROR(VLOOKUP(W356,'Tabela de Apoio'!$D:$E,2,FALSE),1)=1,"",W364)</f>
        <v/>
      </c>
      <c r="X363" s="39" t="str">
        <f>IF(IFERROR(VLOOKUP(X356,'Tabela de Apoio'!$D:$E,2,FALSE),1)=1,"",X364)</f>
        <v/>
      </c>
      <c r="Y363" s="39" t="str">
        <f>IF(IFERROR(VLOOKUP(Y356,'Tabela de Apoio'!$D:$E,2,FALSE),1)=1,"",Y364)</f>
        <v/>
      </c>
      <c r="Z363" s="39" t="str">
        <f>IF(IFERROR(VLOOKUP(Z356,'Tabela de Apoio'!$D:$E,2,FALSE),1)=1,"",Z364)</f>
        <v/>
      </c>
      <c r="AA363" s="39" t="str">
        <f>IF(IFERROR(VLOOKUP(AA356,'Tabela de Apoio'!$D:$E,2,FALSE),1)=1,"",AA364)</f>
        <v/>
      </c>
      <c r="AB363" s="39" t="str">
        <f>IF(IFERROR(VLOOKUP(AB356,'Tabela de Apoio'!$D:$E,2,FALSE),1)=1,"",AB364)</f>
        <v/>
      </c>
      <c r="AC363" s="39" t="str">
        <f>IF(IFERROR(VLOOKUP(AC356,'Tabela de Apoio'!$D:$E,2,FALSE),1)=1,"",AC364)</f>
        <v/>
      </c>
      <c r="AD363" s="39" t="str">
        <f>IF(IFERROR(VLOOKUP(AD356,'Tabela de Apoio'!$D:$E,2,FALSE),1)=1,"",AD364)</f>
        <v/>
      </c>
      <c r="AE363" s="39" t="str">
        <f>IF(IFERROR(VLOOKUP(AE356,'Tabela de Apoio'!$D:$E,2,FALSE),1)=1,"",AE364)</f>
        <v/>
      </c>
      <c r="AF363" s="39" t="str">
        <f>IF(IFERROR(VLOOKUP(AF356,'Tabela de Apoio'!$D:$E,2,FALSE),1)=1,"",AF364)</f>
        <v/>
      </c>
      <c r="AG363" s="39" t="str">
        <f>IF(IFERROR(VLOOKUP(AG356,'Tabela de Apoio'!$D:$E,2,FALSE),1)=1,"",AG364)</f>
        <v/>
      </c>
      <c r="AH363" s="39" t="str">
        <f>IF(IFERROR(VLOOKUP(AH356,'Tabela de Apoio'!$D:$E,2,FALSE),1)=1,"",AH364)</f>
        <v/>
      </c>
      <c r="AI363" s="39" t="str">
        <f>IF(IFERROR(VLOOKUP(AI356,'Tabela de Apoio'!$D:$E,2,FALSE),1)=1,"",AI364)</f>
        <v/>
      </c>
    </row>
    <row r="364" spans="1:35" hidden="1" x14ac:dyDescent="0.25">
      <c r="B364" s="84" t="e">
        <f t="shared" si="175"/>
        <v>#VALUE!</v>
      </c>
      <c r="C364" s="84" t="e">
        <f t="shared" si="174"/>
        <v>#VALUE!</v>
      </c>
      <c r="D364" s="84">
        <f t="shared" si="174"/>
        <v>1</v>
      </c>
      <c r="E364" s="158"/>
      <c r="F364" s="97"/>
      <c r="G364" s="119"/>
      <c r="H364" s="18"/>
      <c r="I364" s="18"/>
      <c r="J364" s="56" t="s">
        <v>368</v>
      </c>
      <c r="K364" s="89"/>
      <c r="L364" s="40" t="s">
        <v>69</v>
      </c>
      <c r="M364" s="41" t="e">
        <f>IF(AND(COUNT($P372:$AI372)&gt;2,(_xlfn.STDEV.S($P371:$AI372)/AVERAGE($P371:$AI372))&lt;=25%),AVERAGE($P371:$AI372),"")</f>
        <v>#DIV/0!</v>
      </c>
      <c r="N364" s="94"/>
      <c r="O364" s="34" t="s">
        <v>398</v>
      </c>
      <c r="P364" s="39" t="str">
        <f t="shared" ref="P364:AI364" si="177">IF(P362="","",IF((_xlfn.STDEV.S($P361:$AI362)/AVERAGE($P361:$AI362))&lt;25%,P362,IF(OR(P362&gt;(AVERAGE($P361:$AI362)+_xlfn.STDEV.S($P361:$AI362)),P362&lt;(AVERAGE($P361:$AI362)-_xlfn.STDEV.S($P361:$AI362))),"DESCARTADO",P362)))</f>
        <v/>
      </c>
      <c r="Q364" s="39" t="str">
        <f t="shared" si="177"/>
        <v/>
      </c>
      <c r="R364" s="39" t="str">
        <f t="shared" si="177"/>
        <v/>
      </c>
      <c r="S364" s="39" t="str">
        <f t="shared" si="177"/>
        <v/>
      </c>
      <c r="T364" s="39" t="str">
        <f t="shared" si="177"/>
        <v/>
      </c>
      <c r="U364" s="39" t="str">
        <f t="shared" si="177"/>
        <v/>
      </c>
      <c r="V364" s="39" t="str">
        <f t="shared" si="177"/>
        <v/>
      </c>
      <c r="W364" s="39" t="str">
        <f t="shared" si="177"/>
        <v/>
      </c>
      <c r="X364" s="39" t="str">
        <f t="shared" si="177"/>
        <v/>
      </c>
      <c r="Y364" s="39" t="str">
        <f t="shared" si="177"/>
        <v/>
      </c>
      <c r="Z364" s="39" t="str">
        <f t="shared" si="177"/>
        <v/>
      </c>
      <c r="AA364" s="39" t="str">
        <f t="shared" si="177"/>
        <v/>
      </c>
      <c r="AB364" s="39" t="str">
        <f t="shared" si="177"/>
        <v/>
      </c>
      <c r="AC364" s="39" t="str">
        <f t="shared" si="177"/>
        <v/>
      </c>
      <c r="AD364" s="39" t="str">
        <f t="shared" si="177"/>
        <v/>
      </c>
      <c r="AE364" s="39" t="str">
        <f t="shared" si="177"/>
        <v/>
      </c>
      <c r="AF364" s="39" t="str">
        <f t="shared" si="177"/>
        <v/>
      </c>
      <c r="AG364" s="39" t="str">
        <f t="shared" si="177"/>
        <v/>
      </c>
      <c r="AH364" s="39" t="str">
        <f t="shared" si="177"/>
        <v/>
      </c>
      <c r="AI364" s="39" t="str">
        <f t="shared" si="177"/>
        <v/>
      </c>
    </row>
    <row r="365" spans="1:35" hidden="1" x14ac:dyDescent="0.25">
      <c r="B365" s="84" t="e">
        <f t="shared" si="175"/>
        <v>#VALUE!</v>
      </c>
      <c r="C365" s="84" t="e">
        <f t="shared" si="174"/>
        <v>#VALUE!</v>
      </c>
      <c r="D365" s="84">
        <f t="shared" si="174"/>
        <v>1</v>
      </c>
      <c r="E365" s="158"/>
      <c r="F365" s="97"/>
      <c r="G365" s="121"/>
      <c r="H365"/>
      <c r="I365" s="18"/>
      <c r="J365" s="56" t="s">
        <v>367</v>
      </c>
      <c r="K365" s="89"/>
      <c r="L365" s="40" t="s">
        <v>74</v>
      </c>
      <c r="M365" s="41" t="e">
        <f>AVERAGE($P359:$AI360)</f>
        <v>#DIV/0!</v>
      </c>
      <c r="N365" s="94"/>
      <c r="O365" s="34" t="s">
        <v>399</v>
      </c>
      <c r="P365" s="39" t="str">
        <f>IF(IFERROR(VLOOKUP(P356,'Tabela de Apoio'!$D:$E,2,FALSE),1)=1,"",P366)</f>
        <v/>
      </c>
      <c r="Q365" s="39" t="str">
        <f>IF(IFERROR(VLOOKUP(Q356,'Tabela de Apoio'!$D:$E,2,FALSE),1)=1,"",Q366)</f>
        <v/>
      </c>
      <c r="R365" s="39" t="str">
        <f>IF(IFERROR(VLOOKUP(R356,'Tabela de Apoio'!$D:$E,2,FALSE),1)=1,"",R366)</f>
        <v/>
      </c>
      <c r="S365" s="39" t="str">
        <f>IF(IFERROR(VLOOKUP(S356,'Tabela de Apoio'!$D:$E,2,FALSE),1)=1,"",S366)</f>
        <v/>
      </c>
      <c r="T365" s="39" t="str">
        <f>IF(IFERROR(VLOOKUP(T356,'Tabela de Apoio'!$D:$E,2,FALSE),1)=1,"",T366)</f>
        <v/>
      </c>
      <c r="U365" s="39" t="str">
        <f>IF(IFERROR(VLOOKUP(U356,'Tabela de Apoio'!$D:$E,2,FALSE),1)=1,"",U366)</f>
        <v/>
      </c>
      <c r="V365" s="39" t="str">
        <f>IF(IFERROR(VLOOKUP(V356,'Tabela de Apoio'!$D:$E,2,FALSE),1)=1,"",V366)</f>
        <v/>
      </c>
      <c r="W365" s="39" t="str">
        <f>IF(IFERROR(VLOOKUP(W356,'Tabela de Apoio'!$D:$E,2,FALSE),1)=1,"",W366)</f>
        <v/>
      </c>
      <c r="X365" s="39" t="str">
        <f>IF(IFERROR(VLOOKUP(X356,'Tabela de Apoio'!$D:$E,2,FALSE),1)=1,"",X366)</f>
        <v/>
      </c>
      <c r="Y365" s="39" t="str">
        <f>IF(IFERROR(VLOOKUP(Y356,'Tabela de Apoio'!$D:$E,2,FALSE),1)=1,"",Y366)</f>
        <v/>
      </c>
      <c r="Z365" s="39" t="str">
        <f>IF(IFERROR(VLOOKUP(Z356,'Tabela de Apoio'!$D:$E,2,FALSE),1)=1,"",Z366)</f>
        <v/>
      </c>
      <c r="AA365" s="39" t="str">
        <f>IF(IFERROR(VLOOKUP(AA356,'Tabela de Apoio'!$D:$E,2,FALSE),1)=1,"",AA366)</f>
        <v/>
      </c>
      <c r="AB365" s="39" t="str">
        <f>IF(IFERROR(VLOOKUP(AB356,'Tabela de Apoio'!$D:$E,2,FALSE),1)=1,"",AB366)</f>
        <v/>
      </c>
      <c r="AC365" s="39" t="str">
        <f>IF(IFERROR(VLOOKUP(AC356,'Tabela de Apoio'!$D:$E,2,FALSE),1)=1,"",AC366)</f>
        <v/>
      </c>
      <c r="AD365" s="39" t="str">
        <f>IF(IFERROR(VLOOKUP(AD356,'Tabela de Apoio'!$D:$E,2,FALSE),1)=1,"",AD366)</f>
        <v/>
      </c>
      <c r="AE365" s="39" t="str">
        <f>IF(IFERROR(VLOOKUP(AE356,'Tabela de Apoio'!$D:$E,2,FALSE),1)=1,"",AE366)</f>
        <v/>
      </c>
      <c r="AF365" s="39" t="str">
        <f>IF(IFERROR(VLOOKUP(AF356,'Tabela de Apoio'!$D:$E,2,FALSE),1)=1,"",AF366)</f>
        <v/>
      </c>
      <c r="AG365" s="39" t="str">
        <f>IF(IFERROR(VLOOKUP(AG356,'Tabela de Apoio'!$D:$E,2,FALSE),1)=1,"",AG366)</f>
        <v/>
      </c>
      <c r="AH365" s="39" t="str">
        <f>IF(IFERROR(VLOOKUP(AH356,'Tabela de Apoio'!$D:$E,2,FALSE),1)=1,"",AH366)</f>
        <v/>
      </c>
      <c r="AI365" s="39" t="str">
        <f>IF(IFERROR(VLOOKUP(AI356,'Tabela de Apoio'!$D:$E,2,FALSE),1)=1,"",AI366)</f>
        <v/>
      </c>
    </row>
    <row r="366" spans="1:35" hidden="1" x14ac:dyDescent="0.25">
      <c r="B366" s="84" t="e">
        <f t="shared" si="175"/>
        <v>#VALUE!</v>
      </c>
      <c r="C366" s="84" t="e">
        <f t="shared" si="174"/>
        <v>#VALUE!</v>
      </c>
      <c r="D366" s="84">
        <f t="shared" si="174"/>
        <v>1</v>
      </c>
      <c r="E366" s="158"/>
      <c r="F366" s="97"/>
      <c r="G366" s="120"/>
      <c r="H366" s="18"/>
      <c r="I366" s="18"/>
      <c r="J366" s="56" t="s">
        <v>367</v>
      </c>
      <c r="K366" s="89"/>
      <c r="L366" s="40" t="s">
        <v>72</v>
      </c>
      <c r="M366" s="41" t="e">
        <f>MEDIAN($P359:$AI359)</f>
        <v>#NUM!</v>
      </c>
      <c r="N366" s="94"/>
      <c r="O366" s="34" t="s">
        <v>400</v>
      </c>
      <c r="P366" s="39" t="str">
        <f t="shared" ref="P366:AI366" si="178">IF(P364="","",IF((_xlfn.STDEV.S($P363:$AI364)/AVERAGE($P363:$AI364))&lt;25%,P364,IF(OR(P364&gt;(AVERAGE($P363:$AI364)+_xlfn.STDEV.S($P363:$AI364)),P364&lt;(AVERAGE($P363:$AI364)-_xlfn.STDEV.S($P363:$AI364))),"DESCARTADO",P364)))</f>
        <v/>
      </c>
      <c r="Q366" s="39" t="str">
        <f t="shared" si="178"/>
        <v/>
      </c>
      <c r="R366" s="39" t="str">
        <f t="shared" si="178"/>
        <v/>
      </c>
      <c r="S366" s="39" t="str">
        <f t="shared" si="178"/>
        <v/>
      </c>
      <c r="T366" s="39" t="str">
        <f t="shared" si="178"/>
        <v/>
      </c>
      <c r="U366" s="39" t="str">
        <f t="shared" si="178"/>
        <v/>
      </c>
      <c r="V366" s="39" t="str">
        <f t="shared" si="178"/>
        <v/>
      </c>
      <c r="W366" s="39" t="str">
        <f t="shared" si="178"/>
        <v/>
      </c>
      <c r="X366" s="39" t="str">
        <f t="shared" si="178"/>
        <v/>
      </c>
      <c r="Y366" s="39" t="str">
        <f t="shared" si="178"/>
        <v/>
      </c>
      <c r="Z366" s="39" t="str">
        <f t="shared" si="178"/>
        <v/>
      </c>
      <c r="AA366" s="39" t="str">
        <f t="shared" si="178"/>
        <v/>
      </c>
      <c r="AB366" s="39" t="str">
        <f t="shared" si="178"/>
        <v/>
      </c>
      <c r="AC366" s="39" t="str">
        <f t="shared" si="178"/>
        <v/>
      </c>
      <c r="AD366" s="39" t="str">
        <f t="shared" si="178"/>
        <v/>
      </c>
      <c r="AE366" s="39" t="str">
        <f t="shared" si="178"/>
        <v/>
      </c>
      <c r="AF366" s="39" t="str">
        <f t="shared" si="178"/>
        <v/>
      </c>
      <c r="AG366" s="39" t="str">
        <f t="shared" si="178"/>
        <v/>
      </c>
      <c r="AH366" s="39" t="str">
        <f t="shared" si="178"/>
        <v/>
      </c>
      <c r="AI366" s="39" t="str">
        <f t="shared" si="178"/>
        <v/>
      </c>
    </row>
    <row r="367" spans="1:35" hidden="1" x14ac:dyDescent="0.25">
      <c r="B367" s="84" t="e">
        <f t="shared" si="175"/>
        <v>#VALUE!</v>
      </c>
      <c r="C367" s="84" t="e">
        <f t="shared" si="174"/>
        <v>#VALUE!</v>
      </c>
      <c r="D367" s="84">
        <f t="shared" si="174"/>
        <v>1</v>
      </c>
      <c r="E367" s="158"/>
      <c r="F367" s="97"/>
      <c r="G367" s="120"/>
      <c r="H367" s="18"/>
      <c r="I367" s="18"/>
      <c r="J367" s="56" t="s">
        <v>367</v>
      </c>
      <c r="K367" s="89"/>
      <c r="L367" s="40" t="s">
        <v>73</v>
      </c>
      <c r="M367" s="41" t="e">
        <f>_xlfn.QUARTILE.EXC($P359:$AI359,1)</f>
        <v>#NUM!</v>
      </c>
      <c r="N367" s="94"/>
      <c r="O367" s="34" t="s">
        <v>406</v>
      </c>
      <c r="P367" s="39" t="str">
        <f>IF(IFERROR(VLOOKUP(P356,'Tabela de Apoio'!$D:$E,2,FALSE),1)=1,"",P368)</f>
        <v/>
      </c>
      <c r="Q367" s="39" t="str">
        <f>IF(IFERROR(VLOOKUP(Q356,'Tabela de Apoio'!$D:$E,2,FALSE),1)=1,"",Q368)</f>
        <v/>
      </c>
      <c r="R367" s="39" t="str">
        <f>IF(IFERROR(VLOOKUP(R356,'Tabela de Apoio'!$D:$E,2,FALSE),1)=1,"",R368)</f>
        <v/>
      </c>
      <c r="S367" s="39" t="str">
        <f>IF(IFERROR(VLOOKUP(S356,'Tabela de Apoio'!$D:$E,2,FALSE),1)=1,"",S368)</f>
        <v/>
      </c>
      <c r="T367" s="39" t="str">
        <f>IF(IFERROR(VLOOKUP(T356,'Tabela de Apoio'!$D:$E,2,FALSE),1)=1,"",T368)</f>
        <v/>
      </c>
      <c r="U367" s="39" t="str">
        <f>IF(IFERROR(VLOOKUP(U356,'Tabela de Apoio'!$D:$E,2,FALSE),1)=1,"",U368)</f>
        <v/>
      </c>
      <c r="V367" s="39" t="str">
        <f>IF(IFERROR(VLOOKUP(V356,'Tabela de Apoio'!$D:$E,2,FALSE),1)=1,"",V368)</f>
        <v/>
      </c>
      <c r="W367" s="39" t="str">
        <f>IF(IFERROR(VLOOKUP(W356,'Tabela de Apoio'!$D:$E,2,FALSE),1)=1,"",W368)</f>
        <v/>
      </c>
      <c r="X367" s="39" t="str">
        <f>IF(IFERROR(VLOOKUP(X356,'Tabela de Apoio'!$D:$E,2,FALSE),1)=1,"",X368)</f>
        <v/>
      </c>
      <c r="Y367" s="39" t="str">
        <f>IF(IFERROR(VLOOKUP(Y356,'Tabela de Apoio'!$D:$E,2,FALSE),1)=1,"",Y368)</f>
        <v/>
      </c>
      <c r="Z367" s="39" t="str">
        <f>IF(IFERROR(VLOOKUP(Z356,'Tabela de Apoio'!$D:$E,2,FALSE),1)=1,"",Z368)</f>
        <v/>
      </c>
      <c r="AA367" s="39" t="str">
        <f>IF(IFERROR(VLOOKUP(AA356,'Tabela de Apoio'!$D:$E,2,FALSE),1)=1,"",AA368)</f>
        <v/>
      </c>
      <c r="AB367" s="39" t="str">
        <f>IF(IFERROR(VLOOKUP(AB356,'Tabela de Apoio'!$D:$E,2,FALSE),1)=1,"",AB368)</f>
        <v/>
      </c>
      <c r="AC367" s="39" t="str">
        <f>IF(IFERROR(VLOOKUP(AC356,'Tabela de Apoio'!$D:$E,2,FALSE),1)=1,"",AC368)</f>
        <v/>
      </c>
      <c r="AD367" s="39" t="str">
        <f>IF(IFERROR(VLOOKUP(AD356,'Tabela de Apoio'!$D:$E,2,FALSE),1)=1,"",AD368)</f>
        <v/>
      </c>
      <c r="AE367" s="39" t="str">
        <f>IF(IFERROR(VLOOKUP(AE356,'Tabela de Apoio'!$D:$E,2,FALSE),1)=1,"",AE368)</f>
        <v/>
      </c>
      <c r="AF367" s="39" t="str">
        <f>IF(IFERROR(VLOOKUP(AF356,'Tabela de Apoio'!$D:$E,2,FALSE),1)=1,"",AF368)</f>
        <v/>
      </c>
      <c r="AG367" s="39" t="str">
        <f>IF(IFERROR(VLOOKUP(AG356,'Tabela de Apoio'!$D:$E,2,FALSE),1)=1,"",AG368)</f>
        <v/>
      </c>
      <c r="AH367" s="39" t="str">
        <f>IF(IFERROR(VLOOKUP(AH356,'Tabela de Apoio'!$D:$E,2,FALSE),1)=1,"",AH368)</f>
        <v/>
      </c>
      <c r="AI367" s="39" t="str">
        <f>IF(IFERROR(VLOOKUP(AI356,'Tabela de Apoio'!$D:$E,2,FALSE),1)=1,"",AI368)</f>
        <v/>
      </c>
    </row>
    <row r="368" spans="1:35" hidden="1" x14ac:dyDescent="0.25">
      <c r="B368" s="84" t="e">
        <f t="shared" si="175"/>
        <v>#VALUE!</v>
      </c>
      <c r="C368" s="84" t="e">
        <f t="shared" si="174"/>
        <v>#VALUE!</v>
      </c>
      <c r="D368" s="84">
        <f t="shared" si="174"/>
        <v>1</v>
      </c>
      <c r="E368" s="158"/>
      <c r="F368" s="97"/>
      <c r="G368" s="120"/>
      <c r="H368" s="18"/>
      <c r="I368" s="18"/>
      <c r="J368" s="56" t="s">
        <v>367</v>
      </c>
      <c r="K368" s="89"/>
      <c r="L368" s="40" t="s">
        <v>70</v>
      </c>
      <c r="M368" s="41" t="e">
        <f>_xlfn.QUARTILE.EXC($P359:$AI359,2)</f>
        <v>#NUM!</v>
      </c>
      <c r="N368" s="94"/>
      <c r="O368" s="34" t="s">
        <v>407</v>
      </c>
      <c r="P368" s="39" t="str">
        <f t="shared" ref="P368:AI368" si="179">IF(P366="","",IF((_xlfn.STDEV.S($P365:$AI366)/AVERAGE($P365:$AI366))&lt;25%,P366,IF(OR(P366&gt;(AVERAGE($P365:$AI366)+_xlfn.STDEV.S($P365:$AI366)),P366&lt;(AVERAGE($P365:$AI366)-_xlfn.STDEV.S($P365:$AI366))),"DESCARTADO",P366)))</f>
        <v/>
      </c>
      <c r="Q368" s="39" t="str">
        <f t="shared" si="179"/>
        <v/>
      </c>
      <c r="R368" s="39" t="str">
        <f t="shared" si="179"/>
        <v/>
      </c>
      <c r="S368" s="39" t="str">
        <f t="shared" si="179"/>
        <v/>
      </c>
      <c r="T368" s="39" t="str">
        <f t="shared" si="179"/>
        <v/>
      </c>
      <c r="U368" s="39" t="str">
        <f t="shared" si="179"/>
        <v/>
      </c>
      <c r="V368" s="39" t="str">
        <f t="shared" si="179"/>
        <v/>
      </c>
      <c r="W368" s="39" t="str">
        <f t="shared" si="179"/>
        <v/>
      </c>
      <c r="X368" s="39" t="str">
        <f t="shared" si="179"/>
        <v/>
      </c>
      <c r="Y368" s="39" t="str">
        <f t="shared" si="179"/>
        <v/>
      </c>
      <c r="Z368" s="39" t="str">
        <f t="shared" si="179"/>
        <v/>
      </c>
      <c r="AA368" s="39" t="str">
        <f t="shared" si="179"/>
        <v/>
      </c>
      <c r="AB368" s="39" t="str">
        <f t="shared" si="179"/>
        <v/>
      </c>
      <c r="AC368" s="39" t="str">
        <f t="shared" si="179"/>
        <v/>
      </c>
      <c r="AD368" s="39" t="str">
        <f t="shared" si="179"/>
        <v/>
      </c>
      <c r="AE368" s="39" t="str">
        <f t="shared" si="179"/>
        <v/>
      </c>
      <c r="AF368" s="39" t="str">
        <f t="shared" si="179"/>
        <v/>
      </c>
      <c r="AG368" s="39" t="str">
        <f t="shared" si="179"/>
        <v/>
      </c>
      <c r="AH368" s="39" t="str">
        <f t="shared" si="179"/>
        <v/>
      </c>
      <c r="AI368" s="39" t="str">
        <f t="shared" si="179"/>
        <v/>
      </c>
    </row>
    <row r="369" spans="1:35" hidden="1" x14ac:dyDescent="0.25">
      <c r="B369" s="84" t="e">
        <f t="shared" si="175"/>
        <v>#VALUE!</v>
      </c>
      <c r="C369" s="84" t="e">
        <f t="shared" si="174"/>
        <v>#VALUE!</v>
      </c>
      <c r="D369" s="84">
        <f t="shared" si="174"/>
        <v>1</v>
      </c>
      <c r="E369" s="158"/>
      <c r="F369" s="97"/>
      <c r="G369" s="120"/>
      <c r="H369" s="18"/>
      <c r="I369" s="18"/>
      <c r="J369" s="56" t="s">
        <v>366</v>
      </c>
      <c r="K369" s="89"/>
      <c r="L369" s="40" t="s">
        <v>76</v>
      </c>
      <c r="M369" s="41">
        <f>MIN($P358:$AI358)</f>
        <v>0</v>
      </c>
      <c r="N369" s="94"/>
      <c r="O369" s="34" t="s">
        <v>408</v>
      </c>
      <c r="P369" s="39" t="str">
        <f>IF(IFERROR(VLOOKUP(P356,'Tabela de Apoio'!$D:$E,2,FALSE),1)=1,"",P370)</f>
        <v/>
      </c>
      <c r="Q369" s="39" t="str">
        <f>IF(IFERROR(VLOOKUP(Q356,'Tabela de Apoio'!$D:$E,2,FALSE),1)=1,"",Q370)</f>
        <v/>
      </c>
      <c r="R369" s="39" t="str">
        <f>IF(IFERROR(VLOOKUP(R356,'Tabela de Apoio'!$D:$E,2,FALSE),1)=1,"",R370)</f>
        <v/>
      </c>
      <c r="S369" s="39" t="str">
        <f>IF(IFERROR(VLOOKUP(S356,'Tabela de Apoio'!$D:$E,2,FALSE),1)=1,"",S370)</f>
        <v/>
      </c>
      <c r="T369" s="39" t="str">
        <f>IF(IFERROR(VLOOKUP(T356,'Tabela de Apoio'!$D:$E,2,FALSE),1)=1,"",T370)</f>
        <v/>
      </c>
      <c r="U369" s="39" t="str">
        <f>IF(IFERROR(VLOOKUP(U356,'Tabela de Apoio'!$D:$E,2,FALSE),1)=1,"",U370)</f>
        <v/>
      </c>
      <c r="V369" s="39" t="str">
        <f>IF(IFERROR(VLOOKUP(V356,'Tabela de Apoio'!$D:$E,2,FALSE),1)=1,"",V370)</f>
        <v/>
      </c>
      <c r="W369" s="39" t="str">
        <f>IF(IFERROR(VLOOKUP(W356,'Tabela de Apoio'!$D:$E,2,FALSE),1)=1,"",W370)</f>
        <v/>
      </c>
      <c r="X369" s="39" t="str">
        <f>IF(IFERROR(VLOOKUP(X356,'Tabela de Apoio'!$D:$E,2,FALSE),1)=1,"",X370)</f>
        <v/>
      </c>
      <c r="Y369" s="39" t="str">
        <f>IF(IFERROR(VLOOKUP(Y356,'Tabela de Apoio'!$D:$E,2,FALSE),1)=1,"",Y370)</f>
        <v/>
      </c>
      <c r="Z369" s="39" t="str">
        <f>IF(IFERROR(VLOOKUP(Z356,'Tabela de Apoio'!$D:$E,2,FALSE),1)=1,"",Z370)</f>
        <v/>
      </c>
      <c r="AA369" s="39" t="str">
        <f>IF(IFERROR(VLOOKUP(AA356,'Tabela de Apoio'!$D:$E,2,FALSE),1)=1,"",AA370)</f>
        <v/>
      </c>
      <c r="AB369" s="39" t="str">
        <f>IF(IFERROR(VLOOKUP(AB356,'Tabela de Apoio'!$D:$E,2,FALSE),1)=1,"",AB370)</f>
        <v/>
      </c>
      <c r="AC369" s="39" t="str">
        <f>IF(IFERROR(VLOOKUP(AC356,'Tabela de Apoio'!$D:$E,2,FALSE),1)=1,"",AC370)</f>
        <v/>
      </c>
      <c r="AD369" s="39" t="str">
        <f>IF(IFERROR(VLOOKUP(AD356,'Tabela de Apoio'!$D:$E,2,FALSE),1)=1,"",AD370)</f>
        <v/>
      </c>
      <c r="AE369" s="39" t="str">
        <f>IF(IFERROR(VLOOKUP(AE356,'Tabela de Apoio'!$D:$E,2,FALSE),1)=1,"",AE370)</f>
        <v/>
      </c>
      <c r="AF369" s="39" t="str">
        <f>IF(IFERROR(VLOOKUP(AF356,'Tabela de Apoio'!$D:$E,2,FALSE),1)=1,"",AF370)</f>
        <v/>
      </c>
      <c r="AG369" s="39" t="str">
        <f>IF(IFERROR(VLOOKUP(AG356,'Tabela de Apoio'!$D:$E,2,FALSE),1)=1,"",AG370)</f>
        <v/>
      </c>
      <c r="AH369" s="39" t="str">
        <f>IF(IFERROR(VLOOKUP(AH356,'Tabela de Apoio'!$D:$E,2,FALSE),1)=1,"",AH370)</f>
        <v/>
      </c>
      <c r="AI369" s="39" t="str">
        <f>IF(IFERROR(VLOOKUP(AI356,'Tabela de Apoio'!$D:$E,2,FALSE),1)=1,"",AI370)</f>
        <v/>
      </c>
    </row>
    <row r="370" spans="1:35" hidden="1" x14ac:dyDescent="0.25">
      <c r="B370" s="84" t="e">
        <f t="shared" si="175"/>
        <v>#VALUE!</v>
      </c>
      <c r="C370" s="84" t="e">
        <f t="shared" si="174"/>
        <v>#VALUE!</v>
      </c>
      <c r="D370" s="84">
        <f t="shared" si="174"/>
        <v>1</v>
      </c>
      <c r="E370" s="158"/>
      <c r="F370" s="97"/>
      <c r="G370" s="120"/>
      <c r="H370" s="18"/>
      <c r="I370" s="18"/>
      <c r="J370" s="56" t="s">
        <v>366</v>
      </c>
      <c r="K370" s="89"/>
      <c r="L370" s="40" t="s">
        <v>71</v>
      </c>
      <c r="M370" s="41">
        <f>MAX($P358:$AI358)</f>
        <v>0</v>
      </c>
      <c r="N370" s="94"/>
      <c r="O370" s="34" t="s">
        <v>409</v>
      </c>
      <c r="P370" s="39" t="str">
        <f t="shared" ref="P370:AI370" si="180">IF(P368="","",IF((_xlfn.STDEV.S($P367:$AI368)/AVERAGE($P367:$AI368))&lt;25%,P368,IF(OR(P368&gt;(AVERAGE($P367:$AI368)+_xlfn.STDEV.S($P367:$AI368)),P368&lt;(AVERAGE($P367:$AI368)-_xlfn.STDEV.S($P367:$AI368))),"DESCARTADO",P368)))</f>
        <v/>
      </c>
      <c r="Q370" s="39" t="str">
        <f t="shared" si="180"/>
        <v/>
      </c>
      <c r="R370" s="39" t="str">
        <f t="shared" si="180"/>
        <v/>
      </c>
      <c r="S370" s="39" t="str">
        <f t="shared" si="180"/>
        <v/>
      </c>
      <c r="T370" s="39" t="str">
        <f t="shared" si="180"/>
        <v/>
      </c>
      <c r="U370" s="39" t="str">
        <f t="shared" si="180"/>
        <v/>
      </c>
      <c r="V370" s="39" t="str">
        <f t="shared" si="180"/>
        <v/>
      </c>
      <c r="W370" s="39" t="str">
        <f t="shared" si="180"/>
        <v/>
      </c>
      <c r="X370" s="39" t="str">
        <f t="shared" si="180"/>
        <v/>
      </c>
      <c r="Y370" s="39" t="str">
        <f t="shared" si="180"/>
        <v/>
      </c>
      <c r="Z370" s="39" t="str">
        <f t="shared" si="180"/>
        <v/>
      </c>
      <c r="AA370" s="39" t="str">
        <f t="shared" si="180"/>
        <v/>
      </c>
      <c r="AB370" s="39" t="str">
        <f t="shared" si="180"/>
        <v/>
      </c>
      <c r="AC370" s="39" t="str">
        <f t="shared" si="180"/>
        <v/>
      </c>
      <c r="AD370" s="39" t="str">
        <f t="shared" si="180"/>
        <v/>
      </c>
      <c r="AE370" s="39" t="str">
        <f t="shared" si="180"/>
        <v/>
      </c>
      <c r="AF370" s="39" t="str">
        <f t="shared" si="180"/>
        <v/>
      </c>
      <c r="AG370" s="39" t="str">
        <f t="shared" si="180"/>
        <v/>
      </c>
      <c r="AH370" s="39" t="str">
        <f t="shared" si="180"/>
        <v/>
      </c>
      <c r="AI370" s="39" t="str">
        <f t="shared" si="180"/>
        <v/>
      </c>
    </row>
    <row r="371" spans="1:35" hidden="1" x14ac:dyDescent="0.25">
      <c r="B371" s="84" t="e">
        <f t="shared" si="175"/>
        <v>#VALUE!</v>
      </c>
      <c r="C371" s="84" t="e">
        <f t="shared" si="174"/>
        <v>#VALUE!</v>
      </c>
      <c r="D371" s="84">
        <f t="shared" si="174"/>
        <v>1</v>
      </c>
      <c r="E371" s="158"/>
      <c r="F371" s="97"/>
      <c r="G371" s="121"/>
      <c r="H371"/>
      <c r="I371"/>
      <c r="J371" s="6" t="str">
        <f>INDEX(J361:J370,MATCH(L354,L361:L370,0))</f>
        <v>A</v>
      </c>
      <c r="K371" s="89"/>
      <c r="L371" s="26"/>
      <c r="M371" s="26"/>
      <c r="N371" s="94"/>
      <c r="O371" s="34" t="s">
        <v>58</v>
      </c>
      <c r="P371" s="39" t="str">
        <f>IF(IFERROR(VLOOKUP(P356,'Tabela de Apoio'!$D:$E,2,FALSE),1)=1,"",P372)</f>
        <v/>
      </c>
      <c r="Q371" s="39" t="str">
        <f>IF(IFERROR(VLOOKUP(Q356,'Tabela de Apoio'!$D:$E,2,FALSE),1)=1,"",Q372)</f>
        <v/>
      </c>
      <c r="R371" s="39" t="str">
        <f>IF(IFERROR(VLOOKUP(R356,'Tabela de Apoio'!$D:$E,2,FALSE),1)=1,"",R372)</f>
        <v/>
      </c>
      <c r="S371" s="39" t="str">
        <f>IF(IFERROR(VLOOKUP(S356,'Tabela de Apoio'!$D:$E,2,FALSE),1)=1,"",S372)</f>
        <v/>
      </c>
      <c r="T371" s="39" t="str">
        <f>IF(IFERROR(VLOOKUP(T356,'Tabela de Apoio'!$D:$E,2,FALSE),1)=1,"",T372)</f>
        <v/>
      </c>
      <c r="U371" s="39" t="str">
        <f>IF(IFERROR(VLOOKUP(U356,'Tabela de Apoio'!$D:$E,2,FALSE),1)=1,"",U372)</f>
        <v/>
      </c>
      <c r="V371" s="39" t="str">
        <f>IF(IFERROR(VLOOKUP(V356,'Tabela de Apoio'!$D:$E,2,FALSE),1)=1,"",V372)</f>
        <v/>
      </c>
      <c r="W371" s="39" t="str">
        <f>IF(IFERROR(VLOOKUP(W356,'Tabela de Apoio'!$D:$E,2,FALSE),1)=1,"",W372)</f>
        <v/>
      </c>
      <c r="X371" s="39" t="str">
        <f>IF(IFERROR(VLOOKUP(X356,'Tabela de Apoio'!$D:$E,2,FALSE),1)=1,"",X372)</f>
        <v/>
      </c>
      <c r="Y371" s="39" t="str">
        <f>IF(IFERROR(VLOOKUP(Y356,'Tabela de Apoio'!$D:$E,2,FALSE),1)=1,"",Y372)</f>
        <v/>
      </c>
      <c r="Z371" s="39" t="str">
        <f>IF(IFERROR(VLOOKUP(Z356,'Tabela de Apoio'!$D:$E,2,FALSE),1)=1,"",Z372)</f>
        <v/>
      </c>
      <c r="AA371" s="39" t="str">
        <f>IF(IFERROR(VLOOKUP(AA356,'Tabela de Apoio'!$D:$E,2,FALSE),1)=1,"",AA372)</f>
        <v/>
      </c>
      <c r="AB371" s="39" t="str">
        <f>IF(IFERROR(VLOOKUP(AB356,'Tabela de Apoio'!$D:$E,2,FALSE),1)=1,"",AB372)</f>
        <v/>
      </c>
      <c r="AC371" s="39" t="str">
        <f>IF(IFERROR(VLOOKUP(AC356,'Tabela de Apoio'!$D:$E,2,FALSE),1)=1,"",AC372)</f>
        <v/>
      </c>
      <c r="AD371" s="39" t="str">
        <f>IF(IFERROR(VLOOKUP(AD356,'Tabela de Apoio'!$D:$E,2,FALSE),1)=1,"",AD372)</f>
        <v/>
      </c>
      <c r="AE371" s="39" t="str">
        <f>IF(IFERROR(VLOOKUP(AE356,'Tabela de Apoio'!$D:$E,2,FALSE),1)=1,"",AE372)</f>
        <v/>
      </c>
      <c r="AF371" s="39" t="str">
        <f>IF(IFERROR(VLOOKUP(AF356,'Tabela de Apoio'!$D:$E,2,FALSE),1)=1,"",AF372)</f>
        <v/>
      </c>
      <c r="AG371" s="39" t="str">
        <f>IF(IFERROR(VLOOKUP(AG356,'Tabela de Apoio'!$D:$E,2,FALSE),1)=1,"",AG372)</f>
        <v/>
      </c>
      <c r="AH371" s="39" t="str">
        <f>IF(IFERROR(VLOOKUP(AH356,'Tabela de Apoio'!$D:$E,2,FALSE),1)=1,"",AH372)</f>
        <v/>
      </c>
      <c r="AI371" s="39" t="str">
        <f>IF(IFERROR(VLOOKUP(AI356,'Tabela de Apoio'!$D:$E,2,FALSE),1)=1,"",AI372)</f>
        <v/>
      </c>
    </row>
    <row r="372" spans="1:35" x14ac:dyDescent="0.25">
      <c r="B372" s="84" t="e">
        <f t="shared" si="175"/>
        <v>#VALUE!</v>
      </c>
      <c r="C372" s="84" t="e">
        <f t="shared" si="174"/>
        <v>#VALUE!</v>
      </c>
      <c r="D372" s="84">
        <f t="shared" si="174"/>
        <v>1</v>
      </c>
      <c r="E372" s="158"/>
      <c r="F372" s="97"/>
      <c r="G372" s="118"/>
      <c r="H372" s="159"/>
      <c r="I372" s="159"/>
      <c r="J372" s="160"/>
      <c r="K372" s="90" t="e">
        <f>_xlfn.STDEV.S($P372:$AI372)/AVERAGE($P372:$AI372)</f>
        <v>#DIV/0!</v>
      </c>
      <c r="L372" s="122" t="s">
        <v>77</v>
      </c>
      <c r="M372" s="22" t="str">
        <f>IFERROR(ROUND(M354*M356,2),"")</f>
        <v/>
      </c>
      <c r="N372" s="94" t="str">
        <f>IF("C"=J371,1,"")</f>
        <v/>
      </c>
      <c r="O372" s="34" t="s">
        <v>56</v>
      </c>
      <c r="P372" s="39" t="str">
        <f t="shared" ref="P372:AI372" si="181">IFERROR(IF(P370="","",IF((_xlfn.STDEV.S($P369:$AI370)/AVERAGE($P369:$AI370))&lt;25%,P370,IF(OR(P370&gt;(AVERAGE($P369:$AI370)+_xlfn.STDEV.S($P369:$AI370)),P370&lt;(AVERAGE($P369:$AI370)-_xlfn.STDEV.S($P369:$AI370))),"DESCARTADO",P370))),)</f>
        <v/>
      </c>
      <c r="Q372" s="39" t="str">
        <f t="shared" si="181"/>
        <v/>
      </c>
      <c r="R372" s="39" t="str">
        <f t="shared" si="181"/>
        <v/>
      </c>
      <c r="S372" s="39" t="str">
        <f t="shared" si="181"/>
        <v/>
      </c>
      <c r="T372" s="39" t="str">
        <f t="shared" si="181"/>
        <v/>
      </c>
      <c r="U372" s="39" t="str">
        <f t="shared" si="181"/>
        <v/>
      </c>
      <c r="V372" s="39" t="str">
        <f t="shared" si="181"/>
        <v/>
      </c>
      <c r="W372" s="39" t="str">
        <f t="shared" si="181"/>
        <v/>
      </c>
      <c r="X372" s="39" t="str">
        <f t="shared" si="181"/>
        <v/>
      </c>
      <c r="Y372" s="39" t="str">
        <f t="shared" si="181"/>
        <v/>
      </c>
      <c r="Z372" s="39" t="str">
        <f t="shared" si="181"/>
        <v/>
      </c>
      <c r="AA372" s="39" t="str">
        <f t="shared" si="181"/>
        <v/>
      </c>
      <c r="AB372" s="39" t="str">
        <f t="shared" si="181"/>
        <v/>
      </c>
      <c r="AC372" s="39" t="str">
        <f t="shared" si="181"/>
        <v/>
      </c>
      <c r="AD372" s="39" t="str">
        <f t="shared" si="181"/>
        <v/>
      </c>
      <c r="AE372" s="39" t="str">
        <f t="shared" si="181"/>
        <v/>
      </c>
      <c r="AF372" s="39" t="str">
        <f t="shared" si="181"/>
        <v/>
      </c>
      <c r="AG372" s="39" t="str">
        <f t="shared" si="181"/>
        <v/>
      </c>
      <c r="AH372" s="39" t="str">
        <f t="shared" si="181"/>
        <v/>
      </c>
      <c r="AI372" s="39" t="str">
        <f t="shared" si="181"/>
        <v/>
      </c>
    </row>
    <row r="374" spans="1:35" s="18" customFormat="1" x14ac:dyDescent="0.25">
      <c r="A374" s="89"/>
      <c r="B374" s="83" t="e">
        <f>LARGE(IFERROR(IF(B372+1&gt;$H$8,"",B372+1),""),1)</f>
        <v>#VALUE!</v>
      </c>
      <c r="C374" s="83" t="e">
        <f>E379</f>
        <v>#VALUE!</v>
      </c>
      <c r="D374" s="83">
        <f>E375</f>
        <v>1</v>
      </c>
      <c r="E374" s="57" t="s">
        <v>9</v>
      </c>
      <c r="F374" s="96"/>
      <c r="G374" s="57" t="s">
        <v>19</v>
      </c>
      <c r="H374" s="5" t="e">
        <f>INDEX('BASE FORMAÇÃO'!B:B,B374+1)</f>
        <v>#VALUE!</v>
      </c>
      <c r="I374" s="19" t="s">
        <v>20</v>
      </c>
      <c r="J374" s="5" t="e">
        <f>INDEX('BASE FORMAÇÃO'!K:K,B374+1)</f>
        <v>#VALUE!</v>
      </c>
      <c r="K374" s="88"/>
      <c r="L374" s="173" t="s">
        <v>75</v>
      </c>
      <c r="M374" s="167" t="str">
        <f>IF(OR(ISBLANK($O$7),ISBLANK($H$8),ISBLANK($O$6),ISBLANK($O$5),ISBLANK($H$5)),"",IFERROR(IF(VLOOKUP(L374,L381:M390,2,FALSE)&lt;1,ROUND(VLOOKUP(L374,L381:M390,2,FALSE),4),ROUND(VLOOKUP(L374,L381:M390,2,FALSE),2)),""))</f>
        <v/>
      </c>
      <c r="N374" s="92"/>
      <c r="O374" s="34" t="s">
        <v>22</v>
      </c>
      <c r="P374" s="53"/>
      <c r="Q374" s="53"/>
      <c r="R374" s="53"/>
      <c r="S374" s="53"/>
      <c r="T374" s="53"/>
      <c r="U374" s="53"/>
      <c r="V374" s="53"/>
      <c r="W374" s="53"/>
      <c r="X374" s="53"/>
      <c r="Y374" s="53"/>
      <c r="Z374" s="53"/>
      <c r="AA374" s="53"/>
      <c r="AB374" s="53"/>
      <c r="AC374" s="53"/>
      <c r="AD374" s="53"/>
      <c r="AE374" s="53"/>
      <c r="AF374" s="53"/>
      <c r="AG374" s="53"/>
      <c r="AH374" s="53"/>
      <c r="AI374" s="53"/>
    </row>
    <row r="375" spans="1:35" s="18" customFormat="1" x14ac:dyDescent="0.25">
      <c r="A375" s="89"/>
      <c r="B375" s="84" t="e">
        <f t="shared" ref="B375:D377" si="182">B374</f>
        <v>#VALUE!</v>
      </c>
      <c r="C375" s="84" t="e">
        <f t="shared" si="182"/>
        <v>#VALUE!</v>
      </c>
      <c r="D375" s="84">
        <f t="shared" si="182"/>
        <v>1</v>
      </c>
      <c r="E375" s="150">
        <f>IFERROR(IF(E379=INDEX(E:E,ROW()-16),INDEX(E:E,ROW()-20)+1,1),1)</f>
        <v>1</v>
      </c>
      <c r="F375" s="116"/>
      <c r="G375" s="155" t="s">
        <v>1</v>
      </c>
      <c r="H375" s="161" t="e">
        <f>INDEX('BASE FORMAÇÃO'!C:C,B374+1)</f>
        <v>#VALUE!</v>
      </c>
      <c r="I375" s="161"/>
      <c r="J375" s="162"/>
      <c r="K375" s="89"/>
      <c r="L375" s="174"/>
      <c r="M375" s="168"/>
      <c r="N375" s="93"/>
      <c r="O375" s="34" t="s">
        <v>17</v>
      </c>
      <c r="P375" s="54"/>
      <c r="Q375" s="54"/>
      <c r="R375" s="54"/>
      <c r="S375" s="54"/>
      <c r="T375" s="54"/>
      <c r="U375" s="54"/>
      <c r="V375" s="54"/>
      <c r="W375" s="54"/>
      <c r="X375" s="54"/>
      <c r="Y375" s="54"/>
      <c r="Z375" s="54"/>
      <c r="AA375" s="54"/>
      <c r="AB375" s="54"/>
      <c r="AC375" s="54"/>
      <c r="AD375" s="54"/>
      <c r="AE375" s="54"/>
      <c r="AF375" s="54"/>
      <c r="AG375" s="54"/>
      <c r="AH375" s="54"/>
      <c r="AI375" s="54"/>
    </row>
    <row r="376" spans="1:35" s="21" customFormat="1" x14ac:dyDescent="0.25">
      <c r="A376" s="98"/>
      <c r="B376" s="84" t="e">
        <f t="shared" si="182"/>
        <v>#VALUE!</v>
      </c>
      <c r="C376" s="84" t="e">
        <f t="shared" si="182"/>
        <v>#VALUE!</v>
      </c>
      <c r="D376" s="84">
        <f t="shared" si="182"/>
        <v>1</v>
      </c>
      <c r="E376" s="151"/>
      <c r="F376" s="117"/>
      <c r="G376" s="156"/>
      <c r="H376" s="163"/>
      <c r="I376" s="163"/>
      <c r="J376" s="164"/>
      <c r="K376" s="85"/>
      <c r="L376" s="169" t="s">
        <v>78</v>
      </c>
      <c r="M376" s="171" t="e">
        <f>INDEX('BASE FORMAÇÃO'!H:H,B378+1)</f>
        <v>#VALUE!</v>
      </c>
      <c r="N376" s="94"/>
      <c r="O376" s="34" t="s">
        <v>12</v>
      </c>
      <c r="P376" s="55"/>
      <c r="Q376" s="55"/>
      <c r="R376" s="55"/>
      <c r="S376" s="55"/>
      <c r="T376" s="55"/>
      <c r="U376" s="55"/>
      <c r="V376" s="55"/>
      <c r="W376" s="55"/>
      <c r="X376" s="55"/>
      <c r="Y376" s="55"/>
      <c r="Z376" s="55"/>
      <c r="AA376" s="55"/>
      <c r="AB376" s="55"/>
      <c r="AC376" s="55"/>
      <c r="AD376" s="55"/>
      <c r="AE376" s="55"/>
      <c r="AF376" s="55"/>
      <c r="AG376" s="55"/>
      <c r="AH376" s="55"/>
      <c r="AI376" s="55"/>
    </row>
    <row r="377" spans="1:35" s="21" customFormat="1" x14ac:dyDescent="0.25">
      <c r="A377" s="98"/>
      <c r="B377" s="84" t="e">
        <f t="shared" si="182"/>
        <v>#VALUE!</v>
      </c>
      <c r="C377" s="84" t="e">
        <f t="shared" si="182"/>
        <v>#VALUE!</v>
      </c>
      <c r="D377" s="84">
        <f t="shared" si="182"/>
        <v>1</v>
      </c>
      <c r="E377" s="152"/>
      <c r="F377" s="117"/>
      <c r="G377" s="157"/>
      <c r="H377" s="165"/>
      <c r="I377" s="165"/>
      <c r="J377" s="166"/>
      <c r="K377" s="85"/>
      <c r="L377" s="170"/>
      <c r="M377" s="172"/>
      <c r="N377" s="94"/>
      <c r="O377" s="34" t="s">
        <v>549</v>
      </c>
      <c r="P377" s="55"/>
      <c r="Q377" s="55"/>
      <c r="R377" s="55"/>
      <c r="S377" s="55"/>
      <c r="T377" s="55"/>
      <c r="U377" s="55"/>
      <c r="V377" s="55"/>
      <c r="W377" s="55"/>
      <c r="X377" s="55"/>
      <c r="Y377" s="55"/>
      <c r="Z377" s="55"/>
      <c r="AA377" s="55"/>
      <c r="AB377" s="55"/>
      <c r="AC377" s="55"/>
      <c r="AD377" s="55"/>
      <c r="AE377" s="55"/>
      <c r="AF377" s="55"/>
      <c r="AG377" s="55"/>
      <c r="AH377" s="55"/>
      <c r="AI377" s="55"/>
    </row>
    <row r="378" spans="1:35" x14ac:dyDescent="0.25">
      <c r="B378" s="84" t="e">
        <f>B376</f>
        <v>#VALUE!</v>
      </c>
      <c r="C378" s="84" t="e">
        <f>C376</f>
        <v>#VALUE!</v>
      </c>
      <c r="D378" s="84">
        <f>D376</f>
        <v>1</v>
      </c>
      <c r="E378" s="57" t="s">
        <v>401</v>
      </c>
      <c r="F378" s="117"/>
      <c r="G378" s="24"/>
      <c r="H378" s="153"/>
      <c r="I378" s="154"/>
      <c r="J378" s="154"/>
      <c r="K378" s="90" t="e">
        <f>_xlfn.STDEV.S($P378:$AI378)/AVERAGE($P378:$AI378)</f>
        <v>#DIV/0!</v>
      </c>
      <c r="L378" s="122" t="s">
        <v>2</v>
      </c>
      <c r="M378" s="5" t="e">
        <f>INDEX('BASE FORMAÇÃO'!D:D,B378+1)</f>
        <v>#VALUE!</v>
      </c>
      <c r="N378" s="94">
        <f>IF("A"=J391,1,"")</f>
        <v>1</v>
      </c>
      <c r="O378" s="34" t="s">
        <v>23</v>
      </c>
      <c r="P378" s="36" t="str">
        <f t="array" ref="P378">IF(P374="","",IF(OR(P375="",AND(YEAR(P375)=YEAR($O$7),MONTH(MAX('Tabela de Apoio'!$A:$A))&lt;=MONTH(P375))),P374,(INDEX('Tabela de Apoio'!$B:$B,MATCH('FORMAÇÃO DE PREÇO'!$O$7,'Tabela de Apoio'!$A:$A,1))/INDEX('Tabela de Apoio'!$B:$B,MATCH('FORMAÇÃO DE PREÇO'!P375,'Tabela de Apoio'!$A:$A,1)-1))*P374))</f>
        <v/>
      </c>
      <c r="Q378" s="36" t="str">
        <f t="array" ref="Q378">IF(Q374="","",IF(OR(Q375="",AND(YEAR(Q375)=YEAR($O$7),MONTH(MAX('Tabela de Apoio'!$A:$A))&lt;=MONTH(Q375))),Q374,(INDEX('Tabela de Apoio'!$B:$B,MATCH('FORMAÇÃO DE PREÇO'!$O$7,'Tabela de Apoio'!$A:$A,1))/INDEX('Tabela de Apoio'!$B:$B,MATCH('FORMAÇÃO DE PREÇO'!Q375,'Tabela de Apoio'!$A:$A,1)-1))*Q374))</f>
        <v/>
      </c>
      <c r="R378" s="36" t="str">
        <f t="array" ref="R378">IF(R374="","",IF(OR(R375="",AND(YEAR(R375)=YEAR($O$7),MONTH(MAX('Tabela de Apoio'!$A:$A))&lt;=MONTH(R375))),R374,(INDEX('Tabela de Apoio'!$B:$B,MATCH('FORMAÇÃO DE PREÇO'!$O$7,'Tabela de Apoio'!$A:$A,1))/INDEX('Tabela de Apoio'!$B:$B,MATCH('FORMAÇÃO DE PREÇO'!R375,'Tabela de Apoio'!$A:$A,1)-1))*R374))</f>
        <v/>
      </c>
      <c r="S378" s="36" t="str">
        <f t="array" ref="S378">IF(S374="","",IF(OR(S375="",AND(YEAR(S375)=YEAR($O$7),MONTH(MAX('Tabela de Apoio'!$A:$A))&lt;=MONTH(S375))),S374,(INDEX('Tabela de Apoio'!$B:$B,MATCH('FORMAÇÃO DE PREÇO'!$O$7,'Tabela de Apoio'!$A:$A,1))/INDEX('Tabela de Apoio'!$B:$B,MATCH('FORMAÇÃO DE PREÇO'!S375,'Tabela de Apoio'!$A:$A,1)-1))*S374))</f>
        <v/>
      </c>
      <c r="T378" s="36" t="str">
        <f t="array" ref="T378">IF(T374="","",IF(OR(T375="",AND(YEAR(T375)=YEAR($O$7),MONTH(MAX('Tabela de Apoio'!$A:$A))&lt;=MONTH(T375))),T374,(INDEX('Tabela de Apoio'!$B:$B,MATCH('FORMAÇÃO DE PREÇO'!$O$7,'Tabela de Apoio'!$A:$A,1))/INDEX('Tabela de Apoio'!$B:$B,MATCH('FORMAÇÃO DE PREÇO'!T375,'Tabela de Apoio'!$A:$A,1)-1))*T374))</f>
        <v/>
      </c>
      <c r="U378" s="36" t="str">
        <f t="array" ref="U378">IF(U374="","",IF(OR(U375="",AND(YEAR(U375)=YEAR($O$7),MONTH(MAX('Tabela de Apoio'!$A:$A))&lt;=MONTH(U375))),U374,(INDEX('Tabela de Apoio'!$B:$B,MATCH('FORMAÇÃO DE PREÇO'!$O$7,'Tabela de Apoio'!$A:$A,1))/INDEX('Tabela de Apoio'!$B:$B,MATCH('FORMAÇÃO DE PREÇO'!U375,'Tabela de Apoio'!$A:$A,1)-1))*U374))</f>
        <v/>
      </c>
      <c r="V378" s="36" t="str">
        <f t="array" ref="V378">IF(V374="","",IF(OR(V375="",AND(YEAR(V375)=YEAR($O$7),MONTH(MAX('Tabela de Apoio'!$A:$A))&lt;=MONTH(V375))),V374,(INDEX('Tabela de Apoio'!$B:$B,MATCH('FORMAÇÃO DE PREÇO'!$O$7,'Tabela de Apoio'!$A:$A,1))/INDEX('Tabela de Apoio'!$B:$B,MATCH('FORMAÇÃO DE PREÇO'!V375,'Tabela de Apoio'!$A:$A,1)-1))*V374))</f>
        <v/>
      </c>
      <c r="W378" s="36" t="str">
        <f t="array" ref="W378">IF(W374="","",IF(OR(W375="",AND(YEAR(W375)=YEAR($O$7),MONTH(MAX('Tabela de Apoio'!$A:$A))&lt;=MONTH(W375))),W374,(INDEX('Tabela de Apoio'!$B:$B,MATCH('FORMAÇÃO DE PREÇO'!$O$7,'Tabela de Apoio'!$A:$A,1))/INDEX('Tabela de Apoio'!$B:$B,MATCH('FORMAÇÃO DE PREÇO'!W375,'Tabela de Apoio'!$A:$A,1)-1))*W374))</f>
        <v/>
      </c>
      <c r="X378" s="36" t="str">
        <f t="array" ref="X378">IF(X374="","",IF(OR(X375="",AND(YEAR(X375)=YEAR($O$7),MONTH(MAX('Tabela de Apoio'!$A:$A))&lt;=MONTH(X375))),X374,(INDEX('Tabela de Apoio'!$B:$B,MATCH('FORMAÇÃO DE PREÇO'!$O$7,'Tabela de Apoio'!$A:$A,1))/INDEX('Tabela de Apoio'!$B:$B,MATCH('FORMAÇÃO DE PREÇO'!X375,'Tabela de Apoio'!$A:$A,1)-1))*X374))</f>
        <v/>
      </c>
      <c r="Y378" s="36" t="str">
        <f t="array" ref="Y378">IF(Y374="","",IF(OR(Y375="",AND(YEAR(Y375)=YEAR($O$7),MONTH(MAX('Tabela de Apoio'!$A:$A))&lt;=MONTH(Y375))),Y374,(INDEX('Tabela de Apoio'!$B:$B,MATCH('FORMAÇÃO DE PREÇO'!$O$7,'Tabela de Apoio'!$A:$A,1))/INDEX('Tabela de Apoio'!$B:$B,MATCH('FORMAÇÃO DE PREÇO'!Y375,'Tabela de Apoio'!$A:$A,1)-1))*Y374))</f>
        <v/>
      </c>
      <c r="Z378" s="36" t="str">
        <f t="array" ref="Z378">IF(Z374="","",IF(OR(Z375="",AND(YEAR(Z375)=YEAR($O$7),MONTH(MAX('Tabela de Apoio'!$A:$A))&lt;=MONTH(Z375))),Z374,(INDEX('Tabela de Apoio'!$B:$B,MATCH('FORMAÇÃO DE PREÇO'!$O$7,'Tabela de Apoio'!$A:$A,1))/INDEX('Tabela de Apoio'!$B:$B,MATCH('FORMAÇÃO DE PREÇO'!Z375,'Tabela de Apoio'!$A:$A,1)-1))*Z374))</f>
        <v/>
      </c>
      <c r="AA378" s="36" t="str">
        <f t="array" ref="AA378">IF(AA374="","",IF(OR(AA375="",AND(YEAR(AA375)=YEAR($O$7),MONTH(MAX('Tabela de Apoio'!$A:$A))&lt;=MONTH(AA375))),AA374,(INDEX('Tabela de Apoio'!$B:$B,MATCH('FORMAÇÃO DE PREÇO'!$O$7,'Tabela de Apoio'!$A:$A,1))/INDEX('Tabela de Apoio'!$B:$B,MATCH('FORMAÇÃO DE PREÇO'!AA375,'Tabela de Apoio'!$A:$A,1)-1))*AA374))</f>
        <v/>
      </c>
      <c r="AB378" s="36" t="str">
        <f t="array" ref="AB378">IF(AB374="","",IF(OR(AB375="",AND(YEAR(AB375)=YEAR($O$7),MONTH(MAX('Tabela de Apoio'!$A:$A))&lt;=MONTH(AB375))),AB374,(INDEX('Tabela de Apoio'!$B:$B,MATCH('FORMAÇÃO DE PREÇO'!$O$7,'Tabela de Apoio'!$A:$A,1))/INDEX('Tabela de Apoio'!$B:$B,MATCH('FORMAÇÃO DE PREÇO'!AB375,'Tabela de Apoio'!$A:$A,1)-1))*AB374))</f>
        <v/>
      </c>
      <c r="AC378" s="36" t="str">
        <f t="array" ref="AC378">IF(AC374="","",IF(OR(AC375="",AND(YEAR(AC375)=YEAR($O$7),MONTH(MAX('Tabela de Apoio'!$A:$A))&lt;=MONTH(AC375))),AC374,(INDEX('Tabela de Apoio'!$B:$B,MATCH('FORMAÇÃO DE PREÇO'!$O$7,'Tabela de Apoio'!$A:$A,1))/INDEX('Tabela de Apoio'!$B:$B,MATCH('FORMAÇÃO DE PREÇO'!AC375,'Tabela de Apoio'!$A:$A,1)-1))*AC374))</f>
        <v/>
      </c>
      <c r="AD378" s="36" t="str">
        <f t="array" ref="AD378">IF(AD374="","",IF(OR(AD375="",AND(YEAR(AD375)=YEAR($O$7),MONTH(MAX('Tabela de Apoio'!$A:$A))&lt;=MONTH(AD375))),AD374,(INDEX('Tabela de Apoio'!$B:$B,MATCH('FORMAÇÃO DE PREÇO'!$O$7,'Tabela de Apoio'!$A:$A,1))/INDEX('Tabela de Apoio'!$B:$B,MATCH('FORMAÇÃO DE PREÇO'!AD375,'Tabela de Apoio'!$A:$A,1)-1))*AD374))</f>
        <v/>
      </c>
      <c r="AE378" s="36" t="str">
        <f t="array" ref="AE378">IF(AE374="","",IF(OR(AE375="",AND(YEAR(AE375)=YEAR($O$7),MONTH(MAX('Tabela de Apoio'!$A:$A))&lt;=MONTH(AE375))),AE374,(INDEX('Tabela de Apoio'!$B:$B,MATCH('FORMAÇÃO DE PREÇO'!$O$7,'Tabela de Apoio'!$A:$A,1))/INDEX('Tabela de Apoio'!$B:$B,MATCH('FORMAÇÃO DE PREÇO'!AE375,'Tabela de Apoio'!$A:$A,1)-1))*AE374))</f>
        <v/>
      </c>
      <c r="AF378" s="36" t="str">
        <f t="array" ref="AF378">IF(AF374="","",IF(OR(AF375="",AND(YEAR(AF375)=YEAR($O$7),MONTH(MAX('Tabela de Apoio'!$A:$A))&lt;=MONTH(AF375))),AF374,(INDEX('Tabela de Apoio'!$B:$B,MATCH('FORMAÇÃO DE PREÇO'!$O$7,'Tabela de Apoio'!$A:$A,1))/INDEX('Tabela de Apoio'!$B:$B,MATCH('FORMAÇÃO DE PREÇO'!AF375,'Tabela de Apoio'!$A:$A,1)-1))*AF374))</f>
        <v/>
      </c>
      <c r="AG378" s="36" t="str">
        <f t="array" ref="AG378">IF(AG374="","",IF(OR(AG375="",AND(YEAR(AG375)=YEAR($O$7),MONTH(MAX('Tabela de Apoio'!$A:$A))&lt;=MONTH(AG375))),AG374,(INDEX('Tabela de Apoio'!$B:$B,MATCH('FORMAÇÃO DE PREÇO'!$O$7,'Tabela de Apoio'!$A:$A,1))/INDEX('Tabela de Apoio'!$B:$B,MATCH('FORMAÇÃO DE PREÇO'!AG375,'Tabela de Apoio'!$A:$A,1)-1))*AG374))</f>
        <v/>
      </c>
      <c r="AH378" s="36" t="str">
        <f t="array" ref="AH378">IF(AH374="","",IF(OR(AH375="",AND(YEAR(AH375)=YEAR($O$7),MONTH(MAX('Tabela de Apoio'!$A:$A))&lt;=MONTH(AH375))),AH374,(INDEX('Tabela de Apoio'!$B:$B,MATCH('FORMAÇÃO DE PREÇO'!$O$7,'Tabela de Apoio'!$A:$A,1))/INDEX('Tabela de Apoio'!$B:$B,MATCH('FORMAÇÃO DE PREÇO'!AH375,'Tabela de Apoio'!$A:$A,1)-1))*AH374))</f>
        <v/>
      </c>
      <c r="AI378" s="36" t="str">
        <f t="array" ref="AI378">IF(AI374="","",IF(OR(AI375="",AND(YEAR(AI375)=YEAR($O$7),MONTH(MAX('Tabela de Apoio'!$A:$A))&lt;=MONTH(AI375))),AI374,(INDEX('Tabela de Apoio'!$B:$B,MATCH('FORMAÇÃO DE PREÇO'!$O$7,'Tabela de Apoio'!$A:$A,1))/INDEX('Tabela de Apoio'!$B:$B,MATCH('FORMAÇÃO DE PREÇO'!AI375,'Tabela de Apoio'!$A:$A,1)-1))*AI374))</f>
        <v/>
      </c>
    </row>
    <row r="379" spans="1:35" x14ac:dyDescent="0.25">
      <c r="B379" s="84" t="e">
        <f>B378</f>
        <v>#VALUE!</v>
      </c>
      <c r="C379" s="84" t="e">
        <f>C378</f>
        <v>#VALUE!</v>
      </c>
      <c r="D379" s="84">
        <f>D378</f>
        <v>1</v>
      </c>
      <c r="E379" s="158" t="e">
        <f>MAX(INDEX('BASE FORMAÇÃO'!A:A,B374+1),1)</f>
        <v>#VALUE!</v>
      </c>
      <c r="F379" s="117"/>
      <c r="G379" s="118" t="s">
        <v>363</v>
      </c>
      <c r="H379" s="159"/>
      <c r="I379" s="159"/>
      <c r="J379" s="160"/>
      <c r="K379" s="85" t="e">
        <f>_xlfn.STDEV.S($P379:$AI379)/AVERAGE($P379:$AI379)</f>
        <v>#DIV/0!</v>
      </c>
      <c r="L379" s="37" t="s">
        <v>362</v>
      </c>
      <c r="M379" s="38" t="str">
        <f>IFERROR(INDEX(K378:K392,MATCH(1,N378:N392)),"")</f>
        <v/>
      </c>
      <c r="N379" s="94" t="str">
        <f>IF("B"=J391,1,"")</f>
        <v/>
      </c>
      <c r="O379" s="34" t="s">
        <v>55</v>
      </c>
      <c r="P379" s="36" t="str">
        <f t="shared" ref="P379:AE379" si="183">IFERROR(IF(P378="","",IF(OR(P378&gt;(_xlfn.QUARTILE.EXC($P378:$AI378,3)+(_xlfn.QUARTILE.EXC($P378:$AI378,3)-_xlfn.QUARTILE.EXC($P378:$AI378,1))),P378&lt;(_xlfn.QUARTILE.EXC($P378:$AI378,1)-(_xlfn.QUARTILE.EXC($P378:$AI378,3)-_xlfn.QUARTILE.EXC($P378:$AI378,1)))),"DESCARTADO",P378)),"")</f>
        <v/>
      </c>
      <c r="Q379" s="36" t="str">
        <f t="shared" si="183"/>
        <v/>
      </c>
      <c r="R379" s="36" t="str">
        <f t="shared" si="183"/>
        <v/>
      </c>
      <c r="S379" s="36" t="str">
        <f t="shared" si="183"/>
        <v/>
      </c>
      <c r="T379" s="36" t="str">
        <f t="shared" si="183"/>
        <v/>
      </c>
      <c r="U379" s="36" t="str">
        <f t="shared" si="183"/>
        <v/>
      </c>
      <c r="V379" s="36" t="str">
        <f t="shared" si="183"/>
        <v/>
      </c>
      <c r="W379" s="36" t="str">
        <f t="shared" si="183"/>
        <v/>
      </c>
      <c r="X379" s="36" t="str">
        <f t="shared" si="183"/>
        <v/>
      </c>
      <c r="Y379" s="36" t="str">
        <f t="shared" si="183"/>
        <v/>
      </c>
      <c r="Z379" s="36" t="str">
        <f t="shared" si="183"/>
        <v/>
      </c>
      <c r="AA379" s="36" t="str">
        <f t="shared" si="183"/>
        <v/>
      </c>
      <c r="AB379" s="36" t="str">
        <f t="shared" si="183"/>
        <v/>
      </c>
      <c r="AC379" s="36" t="str">
        <f t="shared" si="183"/>
        <v/>
      </c>
      <c r="AD379" s="36" t="str">
        <f t="shared" si="183"/>
        <v/>
      </c>
      <c r="AE379" s="36" t="str">
        <f t="shared" si="183"/>
        <v/>
      </c>
      <c r="AF379" s="36" t="str">
        <f>IFERROR(IF(AF378="","",IF(OR(AF378&gt;(_xlfn.QUARTILE.EXC($P378:$AI378,3)+(_xlfn.QUARTILE.EXC($P378:$AI378,3)-_xlfn.QUARTILE.EXC($P378:$AI378,1))),AF378&lt;(_xlfn.QUARTILE.EXC($P378:$AI378,1)-(_xlfn.QUARTILE.EXC($P378:$AI378,3)-_xlfn.QUARTILE.EXC($P378:$AI378,1)))),"DESCARTADO",AF378)),"")</f>
        <v/>
      </c>
      <c r="AG379" s="36" t="str">
        <f>IFERROR(IF(AG378="","",IF(OR(AG378&gt;(_xlfn.QUARTILE.EXC($P378:$AI378,3)+(_xlfn.QUARTILE.EXC($P378:$AI378,3)-_xlfn.QUARTILE.EXC($P378:$AI378,1))),AG378&lt;(_xlfn.QUARTILE.EXC($P378:$AI378,1)-(_xlfn.QUARTILE.EXC($P378:$AI378,3)-_xlfn.QUARTILE.EXC($P378:$AI378,1)))),"DESCARTADO",AG378)),"")</f>
        <v/>
      </c>
      <c r="AH379" s="36" t="str">
        <f>IFERROR(IF(AH378="","",IF(OR(AH378&gt;(_xlfn.QUARTILE.EXC($P378:$AI378,3)+(_xlfn.QUARTILE.EXC($P378:$AI378,3)-_xlfn.QUARTILE.EXC($P378:$AI378,1))),AH378&lt;(_xlfn.QUARTILE.EXC($P378:$AI378,1)-(_xlfn.QUARTILE.EXC($P378:$AI378,3)-_xlfn.QUARTILE.EXC($P378:$AI378,1)))),"DESCARTADO",AH378)),"")</f>
        <v/>
      </c>
      <c r="AI379" s="36" t="str">
        <f>IFERROR(IF(AI378="","",IF(OR(AI378&gt;(_xlfn.QUARTILE.EXC($P378:$AI378,3)+(_xlfn.QUARTILE.EXC($P378:$AI378,3)-_xlfn.QUARTILE.EXC($P378:$AI378,1))),AI378&lt;(_xlfn.QUARTILE.EXC($P378:$AI378,1)-(_xlfn.QUARTILE.EXC($P378:$AI378,3)-_xlfn.QUARTILE.EXC($P378:$AI378,1)))),"DESCARTADO",AI378)),"")</f>
        <v/>
      </c>
    </row>
    <row r="380" spans="1:35" hidden="1" x14ac:dyDescent="0.25">
      <c r="B380" s="84" t="e">
        <f t="shared" ref="B380:D392" si="184">B379</f>
        <v>#VALUE!</v>
      </c>
      <c r="C380" s="84" t="e">
        <f t="shared" si="184"/>
        <v>#VALUE!</v>
      </c>
      <c r="D380" s="84">
        <f t="shared" si="184"/>
        <v>1</v>
      </c>
      <c r="E380" s="158"/>
      <c r="F380" s="97"/>
      <c r="G380" s="119"/>
      <c r="K380" s="90"/>
      <c r="N380" s="94"/>
      <c r="O380" s="34" t="s">
        <v>57</v>
      </c>
      <c r="P380" s="39" t="str">
        <f>IF(IFERROR(VLOOKUP(P376,'Tabela de Apoio'!$D:$E,2,FALSE),1)=1,"",P379)</f>
        <v/>
      </c>
      <c r="Q380" s="39" t="str">
        <f>IF(IFERROR(VLOOKUP(Q376,'Tabela de Apoio'!$D:$E,2,FALSE),1)=1,"",Q379)</f>
        <v/>
      </c>
      <c r="R380" s="39" t="str">
        <f>IF(IFERROR(VLOOKUP(R376,'Tabela de Apoio'!$D:$E,2,FALSE),1)=1,"",R379)</f>
        <v/>
      </c>
      <c r="S380" s="39" t="str">
        <f>IF(IFERROR(VLOOKUP(S376,'Tabela de Apoio'!$D:$E,2,FALSE),1)=1,"",S379)</f>
        <v/>
      </c>
      <c r="T380" s="39" t="str">
        <f>IF(IFERROR(VLOOKUP(T376,'Tabela de Apoio'!$D:$E,2,FALSE),1)=1,"",T379)</f>
        <v/>
      </c>
      <c r="U380" s="39" t="str">
        <f>IF(IFERROR(VLOOKUP(U376,'Tabela de Apoio'!$D:$E,2,FALSE),1)=1,"",U379)</f>
        <v/>
      </c>
      <c r="V380" s="39" t="str">
        <f>IF(IFERROR(VLOOKUP(V376,'Tabela de Apoio'!$D:$E,2,FALSE),1)=1,"",V379)</f>
        <v/>
      </c>
      <c r="W380" s="39" t="str">
        <f>IF(IFERROR(VLOOKUP(W376,'Tabela de Apoio'!$D:$E,2,FALSE),1)=1,"",W379)</f>
        <v/>
      </c>
      <c r="X380" s="39" t="str">
        <f>IF(IFERROR(VLOOKUP(X376,'Tabela de Apoio'!$D:$E,2,FALSE),1)=1,"",X379)</f>
        <v/>
      </c>
      <c r="Y380" s="39" t="str">
        <f>IF(IFERROR(VLOOKUP(Y376,'Tabela de Apoio'!$D:$E,2,FALSE),1)=1,"",Y379)</f>
        <v/>
      </c>
      <c r="Z380" s="39" t="str">
        <f>IF(IFERROR(VLOOKUP(Z376,'Tabela de Apoio'!$D:$E,2,FALSE),1)=1,"",Z379)</f>
        <v/>
      </c>
      <c r="AA380" s="39" t="str">
        <f>IF(IFERROR(VLOOKUP(AA376,'Tabela de Apoio'!$D:$E,2,FALSE),1)=1,"",AA379)</f>
        <v/>
      </c>
      <c r="AB380" s="39" t="str">
        <f>IF(IFERROR(VLOOKUP(AB376,'Tabela de Apoio'!$D:$E,2,FALSE),1)=1,"",AB379)</f>
        <v/>
      </c>
      <c r="AC380" s="39" t="str">
        <f>IF(IFERROR(VLOOKUP(AC376,'Tabela de Apoio'!$D:$E,2,FALSE),1)=1,"",AC379)</f>
        <v/>
      </c>
      <c r="AD380" s="39" t="str">
        <f>IF(IFERROR(VLOOKUP(AD376,'Tabela de Apoio'!$D:$E,2,FALSE),1)=1,"",AD379)</f>
        <v/>
      </c>
      <c r="AE380" s="39" t="str">
        <f>IF(IFERROR(VLOOKUP(AE376,'Tabela de Apoio'!$D:$E,2,FALSE),1)=1,"",AE379)</f>
        <v/>
      </c>
      <c r="AF380" s="39" t="str">
        <f>IF(IFERROR(VLOOKUP(AF376,'Tabela de Apoio'!$D:$E,2,FALSE),1)=1,"",AF379)</f>
        <v/>
      </c>
      <c r="AG380" s="39" t="str">
        <f>IF(IFERROR(VLOOKUP(AG376,'Tabela de Apoio'!$D:$E,2,FALSE),1)=1,"",AG379)</f>
        <v/>
      </c>
      <c r="AH380" s="39" t="str">
        <f>IF(IFERROR(VLOOKUP(AH376,'Tabela de Apoio'!$D:$E,2,FALSE),1)=1,"",AH379)</f>
        <v/>
      </c>
      <c r="AI380" s="39" t="str">
        <f>IF(IFERROR(VLOOKUP(AI376,'Tabela de Apoio'!$D:$E,2,FALSE),1)=1,"",AI379)</f>
        <v/>
      </c>
    </row>
    <row r="381" spans="1:35" hidden="1" x14ac:dyDescent="0.25">
      <c r="B381" s="84" t="e">
        <f t="shared" ref="B381:B392" si="185">B380</f>
        <v>#VALUE!</v>
      </c>
      <c r="C381" s="84" t="e">
        <f t="shared" si="184"/>
        <v>#VALUE!</v>
      </c>
      <c r="D381" s="84">
        <f t="shared" si="184"/>
        <v>1</v>
      </c>
      <c r="E381" s="158"/>
      <c r="F381" s="97"/>
      <c r="G381" s="120"/>
      <c r="H381" s="18"/>
      <c r="I381" s="18"/>
      <c r="J381" s="6" t="str">
        <f>IFERROR(IF(M384="",IF(_xlfn.STDEV.S($P379:$AI380)/AVERAGE($P379:$AI380)&lt;25%,J385,J386),J384),J382)</f>
        <v>A</v>
      </c>
      <c r="K381" s="89"/>
      <c r="L381" s="40" t="s">
        <v>75</v>
      </c>
      <c r="M381" s="41" t="str">
        <f>IFERROR(IF(AND(P376="Fornecedor",COUNTA(P374:AI374)=COUNTIF(P376:AI376,"Fornecedor")),M389,IF(M384="",IF(_xlfn.STDEV.S($P379:$AI380)/AVERAGE($P379:$AI380)&lt;25%,M385,M386),M384)),M382)</f>
        <v/>
      </c>
      <c r="N381" s="94"/>
      <c r="O381" s="34" t="s">
        <v>397</v>
      </c>
      <c r="P381" s="39" t="str">
        <f>IF(IFERROR(VLOOKUP(P376,'Tabela de Apoio'!$D:$E,2,FALSE),1)=1,"",P382)</f>
        <v/>
      </c>
      <c r="Q381" s="39" t="str">
        <f>IF(IFERROR(VLOOKUP(Q376,'Tabela de Apoio'!$D:$E,2,FALSE),1)=1,"",Q382)</f>
        <v/>
      </c>
      <c r="R381" s="39" t="str">
        <f>IF(IFERROR(VLOOKUP(R376,'Tabela de Apoio'!$D:$E,2,FALSE),1)=1,"",R382)</f>
        <v/>
      </c>
      <c r="S381" s="39" t="str">
        <f>IF(IFERROR(VLOOKUP(S376,'Tabela de Apoio'!$D:$E,2,FALSE),1)=1,"",S382)</f>
        <v/>
      </c>
      <c r="T381" s="39" t="str">
        <f>IF(IFERROR(VLOOKUP(T376,'Tabela de Apoio'!$D:$E,2,FALSE),1)=1,"",T382)</f>
        <v/>
      </c>
      <c r="U381" s="39" t="str">
        <f>IF(IFERROR(VLOOKUP(U376,'Tabela de Apoio'!$D:$E,2,FALSE),1)=1,"",U382)</f>
        <v/>
      </c>
      <c r="V381" s="39" t="str">
        <f>IF(IFERROR(VLOOKUP(V376,'Tabela de Apoio'!$D:$E,2,FALSE),1)=1,"",V382)</f>
        <v/>
      </c>
      <c r="W381" s="39" t="str">
        <f>IF(IFERROR(VLOOKUP(W376,'Tabela de Apoio'!$D:$E,2,FALSE),1)=1,"",W382)</f>
        <v/>
      </c>
      <c r="X381" s="39" t="str">
        <f>IF(IFERROR(VLOOKUP(X376,'Tabela de Apoio'!$D:$E,2,FALSE),1)=1,"",X382)</f>
        <v/>
      </c>
      <c r="Y381" s="39" t="str">
        <f>IF(IFERROR(VLOOKUP(Y376,'Tabela de Apoio'!$D:$E,2,FALSE),1)=1,"",Y382)</f>
        <v/>
      </c>
      <c r="Z381" s="39" t="str">
        <f>IF(IFERROR(VLOOKUP(Z376,'Tabela de Apoio'!$D:$E,2,FALSE),1)=1,"",Z382)</f>
        <v/>
      </c>
      <c r="AA381" s="39" t="str">
        <f>IF(IFERROR(VLOOKUP(AA376,'Tabela de Apoio'!$D:$E,2,FALSE),1)=1,"",AA382)</f>
        <v/>
      </c>
      <c r="AB381" s="39" t="str">
        <f>IF(IFERROR(VLOOKUP(AB376,'Tabela de Apoio'!$D:$E,2,FALSE),1)=1,"",AB382)</f>
        <v/>
      </c>
      <c r="AC381" s="39" t="str">
        <f>IF(IFERROR(VLOOKUP(AC376,'Tabela de Apoio'!$D:$E,2,FALSE),1)=1,"",AC382)</f>
        <v/>
      </c>
      <c r="AD381" s="39" t="str">
        <f>IF(IFERROR(VLOOKUP(AD376,'Tabela de Apoio'!$D:$E,2,FALSE),1)=1,"",AD382)</f>
        <v/>
      </c>
      <c r="AE381" s="39" t="str">
        <f>IF(IFERROR(VLOOKUP(AE376,'Tabela de Apoio'!$D:$E,2,FALSE),1)=1,"",AE382)</f>
        <v/>
      </c>
      <c r="AF381" s="39" t="str">
        <f>IF(IFERROR(VLOOKUP(AF376,'Tabela de Apoio'!$D:$E,2,FALSE),1)=1,"",AF382)</f>
        <v/>
      </c>
      <c r="AG381" s="39" t="str">
        <f>IF(IFERROR(VLOOKUP(AG376,'Tabela de Apoio'!$D:$E,2,FALSE),1)=1,"",AG382)</f>
        <v/>
      </c>
      <c r="AH381" s="39" t="str">
        <f>IF(IFERROR(VLOOKUP(AH376,'Tabela de Apoio'!$D:$E,2,FALSE),1)=1,"",AH382)</f>
        <v/>
      </c>
      <c r="AI381" s="39" t="str">
        <f>IF(IFERROR(VLOOKUP(AI376,'Tabela de Apoio'!$D:$E,2,FALSE),1)=1,"",AI382)</f>
        <v/>
      </c>
    </row>
    <row r="382" spans="1:35" hidden="1" x14ac:dyDescent="0.25">
      <c r="B382" s="84" t="e">
        <f t="shared" si="185"/>
        <v>#VALUE!</v>
      </c>
      <c r="C382" s="84" t="e">
        <f t="shared" si="184"/>
        <v>#VALUE!</v>
      </c>
      <c r="D382" s="84">
        <f t="shared" si="184"/>
        <v>1</v>
      </c>
      <c r="E382" s="158"/>
      <c r="F382" s="97"/>
      <c r="G382" s="120"/>
      <c r="H382" s="18"/>
      <c r="I382" s="18"/>
      <c r="J382" s="56" t="s">
        <v>366</v>
      </c>
      <c r="K382" s="89"/>
      <c r="L382" s="40" t="s">
        <v>21</v>
      </c>
      <c r="M382" s="41" t="str">
        <f>IFERROR(AVERAGE($P378:$AI378),"")</f>
        <v/>
      </c>
      <c r="N382" s="94"/>
      <c r="O382" s="34" t="s">
        <v>398</v>
      </c>
      <c r="P382" s="39" t="str">
        <f t="shared" ref="P382:AI382" si="186">IF(P379="","",IF((_xlfn.STDEV.S($P379:$AI380)/AVERAGE($P379:$AI380))&lt;25%,P379,IF(OR(P379&gt;(AVERAGE($P379:$AI380)+_xlfn.STDEV.S($P379:$AI380)),P379&lt;(AVERAGE($P379:$AI380)-_xlfn.STDEV.S($P379:$AI380))),"DESCARTADO",P379)))</f>
        <v/>
      </c>
      <c r="Q382" s="39" t="str">
        <f t="shared" si="186"/>
        <v/>
      </c>
      <c r="R382" s="39" t="str">
        <f t="shared" si="186"/>
        <v/>
      </c>
      <c r="S382" s="39" t="str">
        <f t="shared" si="186"/>
        <v/>
      </c>
      <c r="T382" s="39" t="str">
        <f t="shared" si="186"/>
        <v/>
      </c>
      <c r="U382" s="39" t="str">
        <f t="shared" si="186"/>
        <v/>
      </c>
      <c r="V382" s="39" t="str">
        <f t="shared" si="186"/>
        <v/>
      </c>
      <c r="W382" s="39" t="str">
        <f t="shared" si="186"/>
        <v/>
      </c>
      <c r="X382" s="39" t="str">
        <f t="shared" si="186"/>
        <v/>
      </c>
      <c r="Y382" s="39" t="str">
        <f t="shared" si="186"/>
        <v/>
      </c>
      <c r="Z382" s="39" t="str">
        <f t="shared" si="186"/>
        <v/>
      </c>
      <c r="AA382" s="39" t="str">
        <f t="shared" si="186"/>
        <v/>
      </c>
      <c r="AB382" s="39" t="str">
        <f t="shared" si="186"/>
        <v/>
      </c>
      <c r="AC382" s="39" t="str">
        <f t="shared" si="186"/>
        <v/>
      </c>
      <c r="AD382" s="39" t="str">
        <f t="shared" si="186"/>
        <v/>
      </c>
      <c r="AE382" s="39" t="str">
        <f t="shared" si="186"/>
        <v/>
      </c>
      <c r="AF382" s="39" t="str">
        <f t="shared" si="186"/>
        <v/>
      </c>
      <c r="AG382" s="39" t="str">
        <f t="shared" si="186"/>
        <v/>
      </c>
      <c r="AH382" s="39" t="str">
        <f t="shared" si="186"/>
        <v/>
      </c>
      <c r="AI382" s="39" t="str">
        <f t="shared" si="186"/>
        <v/>
      </c>
    </row>
    <row r="383" spans="1:35" hidden="1" x14ac:dyDescent="0.25">
      <c r="B383" s="84" t="e">
        <f t="shared" si="185"/>
        <v>#VALUE!</v>
      </c>
      <c r="C383" s="84" t="e">
        <f t="shared" si="184"/>
        <v>#VALUE!</v>
      </c>
      <c r="D383" s="84">
        <f t="shared" si="184"/>
        <v>1</v>
      </c>
      <c r="E383" s="158"/>
      <c r="F383" s="97"/>
      <c r="G383" s="119"/>
      <c r="J383" s="56" t="s">
        <v>366</v>
      </c>
      <c r="L383" s="40" t="s">
        <v>335</v>
      </c>
      <c r="M383" s="41" t="str">
        <f>IFERROR(MEDIAN($P378:$AI378),"")</f>
        <v/>
      </c>
      <c r="N383" s="94"/>
      <c r="O383" s="34" t="s">
        <v>399</v>
      </c>
      <c r="P383" s="39" t="str">
        <f>IF(IFERROR(VLOOKUP(P376,'Tabela de Apoio'!$D:$E,2,FALSE),1)=1,"",P384)</f>
        <v/>
      </c>
      <c r="Q383" s="39" t="str">
        <f>IF(IFERROR(VLOOKUP(Q376,'Tabela de Apoio'!$D:$E,2,FALSE),1)=1,"",Q384)</f>
        <v/>
      </c>
      <c r="R383" s="39" t="str">
        <f>IF(IFERROR(VLOOKUP(R376,'Tabela de Apoio'!$D:$E,2,FALSE),1)=1,"",R384)</f>
        <v/>
      </c>
      <c r="S383" s="39" t="str">
        <f>IF(IFERROR(VLOOKUP(S376,'Tabela de Apoio'!$D:$E,2,FALSE),1)=1,"",S384)</f>
        <v/>
      </c>
      <c r="T383" s="39" t="str">
        <f>IF(IFERROR(VLOOKUP(T376,'Tabela de Apoio'!$D:$E,2,FALSE),1)=1,"",T384)</f>
        <v/>
      </c>
      <c r="U383" s="39" t="str">
        <f>IF(IFERROR(VLOOKUP(U376,'Tabela de Apoio'!$D:$E,2,FALSE),1)=1,"",U384)</f>
        <v/>
      </c>
      <c r="V383" s="39" t="str">
        <f>IF(IFERROR(VLOOKUP(V376,'Tabela de Apoio'!$D:$E,2,FALSE),1)=1,"",V384)</f>
        <v/>
      </c>
      <c r="W383" s="39" t="str">
        <f>IF(IFERROR(VLOOKUP(W376,'Tabela de Apoio'!$D:$E,2,FALSE),1)=1,"",W384)</f>
        <v/>
      </c>
      <c r="X383" s="39" t="str">
        <f>IF(IFERROR(VLOOKUP(X376,'Tabela de Apoio'!$D:$E,2,FALSE),1)=1,"",X384)</f>
        <v/>
      </c>
      <c r="Y383" s="39" t="str">
        <f>IF(IFERROR(VLOOKUP(Y376,'Tabela de Apoio'!$D:$E,2,FALSE),1)=1,"",Y384)</f>
        <v/>
      </c>
      <c r="Z383" s="39" t="str">
        <f>IF(IFERROR(VLOOKUP(Z376,'Tabela de Apoio'!$D:$E,2,FALSE),1)=1,"",Z384)</f>
        <v/>
      </c>
      <c r="AA383" s="39" t="str">
        <f>IF(IFERROR(VLOOKUP(AA376,'Tabela de Apoio'!$D:$E,2,FALSE),1)=1,"",AA384)</f>
        <v/>
      </c>
      <c r="AB383" s="39" t="str">
        <f>IF(IFERROR(VLOOKUP(AB376,'Tabela de Apoio'!$D:$E,2,FALSE),1)=1,"",AB384)</f>
        <v/>
      </c>
      <c r="AC383" s="39" t="str">
        <f>IF(IFERROR(VLOOKUP(AC376,'Tabela de Apoio'!$D:$E,2,FALSE),1)=1,"",AC384)</f>
        <v/>
      </c>
      <c r="AD383" s="39" t="str">
        <f>IF(IFERROR(VLOOKUP(AD376,'Tabela de Apoio'!$D:$E,2,FALSE),1)=1,"",AD384)</f>
        <v/>
      </c>
      <c r="AE383" s="39" t="str">
        <f>IF(IFERROR(VLOOKUP(AE376,'Tabela de Apoio'!$D:$E,2,FALSE),1)=1,"",AE384)</f>
        <v/>
      </c>
      <c r="AF383" s="39" t="str">
        <f>IF(IFERROR(VLOOKUP(AF376,'Tabela de Apoio'!$D:$E,2,FALSE),1)=1,"",AF384)</f>
        <v/>
      </c>
      <c r="AG383" s="39" t="str">
        <f>IF(IFERROR(VLOOKUP(AG376,'Tabela de Apoio'!$D:$E,2,FALSE),1)=1,"",AG384)</f>
        <v/>
      </c>
      <c r="AH383" s="39" t="str">
        <f>IF(IFERROR(VLOOKUP(AH376,'Tabela de Apoio'!$D:$E,2,FALSE),1)=1,"",AH384)</f>
        <v/>
      </c>
      <c r="AI383" s="39" t="str">
        <f>IF(IFERROR(VLOOKUP(AI376,'Tabela de Apoio'!$D:$E,2,FALSE),1)=1,"",AI384)</f>
        <v/>
      </c>
    </row>
    <row r="384" spans="1:35" hidden="1" x14ac:dyDescent="0.25">
      <c r="B384" s="84" t="e">
        <f t="shared" si="185"/>
        <v>#VALUE!</v>
      </c>
      <c r="C384" s="84" t="e">
        <f t="shared" si="184"/>
        <v>#VALUE!</v>
      </c>
      <c r="D384" s="84">
        <f t="shared" si="184"/>
        <v>1</v>
      </c>
      <c r="E384" s="158"/>
      <c r="F384" s="97"/>
      <c r="G384" s="119"/>
      <c r="H384" s="18"/>
      <c r="I384" s="18"/>
      <c r="J384" s="56" t="s">
        <v>368</v>
      </c>
      <c r="K384" s="89"/>
      <c r="L384" s="40" t="s">
        <v>69</v>
      </c>
      <c r="M384" s="41" t="e">
        <f>IF(AND(COUNT($P392:$AI392)&gt;2,(_xlfn.STDEV.S($P391:$AI392)/AVERAGE($P391:$AI392))&lt;=25%),AVERAGE($P391:$AI392),"")</f>
        <v>#DIV/0!</v>
      </c>
      <c r="N384" s="94"/>
      <c r="O384" s="34" t="s">
        <v>400</v>
      </c>
      <c r="P384" s="39" t="str">
        <f t="shared" ref="P384:AI384" si="187">IF(P382="","",IF((_xlfn.STDEV.S($P381:$AI382)/AVERAGE($P381:$AI382))&lt;25%,P382,IF(OR(P382&gt;(AVERAGE($P381:$AI382)+_xlfn.STDEV.S($P381:$AI382)),P382&lt;(AVERAGE($P381:$AI382)-_xlfn.STDEV.S($P381:$AI382))),"DESCARTADO",P382)))</f>
        <v/>
      </c>
      <c r="Q384" s="39" t="str">
        <f t="shared" si="187"/>
        <v/>
      </c>
      <c r="R384" s="39" t="str">
        <f t="shared" si="187"/>
        <v/>
      </c>
      <c r="S384" s="39" t="str">
        <f t="shared" si="187"/>
        <v/>
      </c>
      <c r="T384" s="39" t="str">
        <f t="shared" si="187"/>
        <v/>
      </c>
      <c r="U384" s="39" t="str">
        <f t="shared" si="187"/>
        <v/>
      </c>
      <c r="V384" s="39" t="str">
        <f t="shared" si="187"/>
        <v/>
      </c>
      <c r="W384" s="39" t="str">
        <f t="shared" si="187"/>
        <v/>
      </c>
      <c r="X384" s="39" t="str">
        <f t="shared" si="187"/>
        <v/>
      </c>
      <c r="Y384" s="39" t="str">
        <f t="shared" si="187"/>
        <v/>
      </c>
      <c r="Z384" s="39" t="str">
        <f t="shared" si="187"/>
        <v/>
      </c>
      <c r="AA384" s="39" t="str">
        <f t="shared" si="187"/>
        <v/>
      </c>
      <c r="AB384" s="39" t="str">
        <f t="shared" si="187"/>
        <v/>
      </c>
      <c r="AC384" s="39" t="str">
        <f t="shared" si="187"/>
        <v/>
      </c>
      <c r="AD384" s="39" t="str">
        <f t="shared" si="187"/>
        <v/>
      </c>
      <c r="AE384" s="39" t="str">
        <f t="shared" si="187"/>
        <v/>
      </c>
      <c r="AF384" s="39" t="str">
        <f t="shared" si="187"/>
        <v/>
      </c>
      <c r="AG384" s="39" t="str">
        <f t="shared" si="187"/>
        <v/>
      </c>
      <c r="AH384" s="39" t="str">
        <f t="shared" si="187"/>
        <v/>
      </c>
      <c r="AI384" s="39" t="str">
        <f t="shared" si="187"/>
        <v/>
      </c>
    </row>
    <row r="385" spans="1:35" hidden="1" x14ac:dyDescent="0.25">
      <c r="B385" s="84" t="e">
        <f t="shared" si="185"/>
        <v>#VALUE!</v>
      </c>
      <c r="C385" s="84" t="e">
        <f t="shared" si="184"/>
        <v>#VALUE!</v>
      </c>
      <c r="D385" s="84">
        <f t="shared" si="184"/>
        <v>1</v>
      </c>
      <c r="E385" s="158"/>
      <c r="F385" s="97"/>
      <c r="G385" s="121"/>
      <c r="H385"/>
      <c r="I385" s="18"/>
      <c r="J385" s="56" t="s">
        <v>367</v>
      </c>
      <c r="K385" s="89"/>
      <c r="L385" s="40" t="s">
        <v>74</v>
      </c>
      <c r="M385" s="41" t="e">
        <f>AVERAGE($P379:$AI380)</f>
        <v>#DIV/0!</v>
      </c>
      <c r="N385" s="94"/>
      <c r="O385" s="34" t="s">
        <v>406</v>
      </c>
      <c r="P385" s="39" t="str">
        <f>IF(IFERROR(VLOOKUP(P376,'Tabela de Apoio'!$D:$E,2,FALSE),1)=1,"",P386)</f>
        <v/>
      </c>
      <c r="Q385" s="39" t="str">
        <f>IF(IFERROR(VLOOKUP(Q376,'Tabela de Apoio'!$D:$E,2,FALSE),1)=1,"",Q386)</f>
        <v/>
      </c>
      <c r="R385" s="39" t="str">
        <f>IF(IFERROR(VLOOKUP(R376,'Tabela de Apoio'!$D:$E,2,FALSE),1)=1,"",R386)</f>
        <v/>
      </c>
      <c r="S385" s="39" t="str">
        <f>IF(IFERROR(VLOOKUP(S376,'Tabela de Apoio'!$D:$E,2,FALSE),1)=1,"",S386)</f>
        <v/>
      </c>
      <c r="T385" s="39" t="str">
        <f>IF(IFERROR(VLOOKUP(T376,'Tabela de Apoio'!$D:$E,2,FALSE),1)=1,"",T386)</f>
        <v/>
      </c>
      <c r="U385" s="39" t="str">
        <f>IF(IFERROR(VLOOKUP(U376,'Tabela de Apoio'!$D:$E,2,FALSE),1)=1,"",U386)</f>
        <v/>
      </c>
      <c r="V385" s="39" t="str">
        <f>IF(IFERROR(VLOOKUP(V376,'Tabela de Apoio'!$D:$E,2,FALSE),1)=1,"",V386)</f>
        <v/>
      </c>
      <c r="W385" s="39" t="str">
        <f>IF(IFERROR(VLOOKUP(W376,'Tabela de Apoio'!$D:$E,2,FALSE),1)=1,"",W386)</f>
        <v/>
      </c>
      <c r="X385" s="39" t="str">
        <f>IF(IFERROR(VLOOKUP(X376,'Tabela de Apoio'!$D:$E,2,FALSE),1)=1,"",X386)</f>
        <v/>
      </c>
      <c r="Y385" s="39" t="str">
        <f>IF(IFERROR(VLOOKUP(Y376,'Tabela de Apoio'!$D:$E,2,FALSE),1)=1,"",Y386)</f>
        <v/>
      </c>
      <c r="Z385" s="39" t="str">
        <f>IF(IFERROR(VLOOKUP(Z376,'Tabela de Apoio'!$D:$E,2,FALSE),1)=1,"",Z386)</f>
        <v/>
      </c>
      <c r="AA385" s="39" t="str">
        <f>IF(IFERROR(VLOOKUP(AA376,'Tabela de Apoio'!$D:$E,2,FALSE),1)=1,"",AA386)</f>
        <v/>
      </c>
      <c r="AB385" s="39" t="str">
        <f>IF(IFERROR(VLOOKUP(AB376,'Tabela de Apoio'!$D:$E,2,FALSE),1)=1,"",AB386)</f>
        <v/>
      </c>
      <c r="AC385" s="39" t="str">
        <f>IF(IFERROR(VLOOKUP(AC376,'Tabela de Apoio'!$D:$E,2,FALSE),1)=1,"",AC386)</f>
        <v/>
      </c>
      <c r="AD385" s="39" t="str">
        <f>IF(IFERROR(VLOOKUP(AD376,'Tabela de Apoio'!$D:$E,2,FALSE),1)=1,"",AD386)</f>
        <v/>
      </c>
      <c r="AE385" s="39" t="str">
        <f>IF(IFERROR(VLOOKUP(AE376,'Tabela de Apoio'!$D:$E,2,FALSE),1)=1,"",AE386)</f>
        <v/>
      </c>
      <c r="AF385" s="39" t="str">
        <f>IF(IFERROR(VLOOKUP(AF376,'Tabela de Apoio'!$D:$E,2,FALSE),1)=1,"",AF386)</f>
        <v/>
      </c>
      <c r="AG385" s="39" t="str">
        <f>IF(IFERROR(VLOOKUP(AG376,'Tabela de Apoio'!$D:$E,2,FALSE),1)=1,"",AG386)</f>
        <v/>
      </c>
      <c r="AH385" s="39" t="str">
        <f>IF(IFERROR(VLOOKUP(AH376,'Tabela de Apoio'!$D:$E,2,FALSE),1)=1,"",AH386)</f>
        <v/>
      </c>
      <c r="AI385" s="39" t="str">
        <f>IF(IFERROR(VLOOKUP(AI376,'Tabela de Apoio'!$D:$E,2,FALSE),1)=1,"",AI386)</f>
        <v/>
      </c>
    </row>
    <row r="386" spans="1:35" hidden="1" x14ac:dyDescent="0.25">
      <c r="B386" s="84" t="e">
        <f t="shared" si="185"/>
        <v>#VALUE!</v>
      </c>
      <c r="C386" s="84" t="e">
        <f t="shared" si="184"/>
        <v>#VALUE!</v>
      </c>
      <c r="D386" s="84">
        <f t="shared" si="184"/>
        <v>1</v>
      </c>
      <c r="E386" s="158"/>
      <c r="F386" s="97"/>
      <c r="G386" s="120"/>
      <c r="H386" s="18"/>
      <c r="I386" s="18"/>
      <c r="J386" s="56" t="s">
        <v>367</v>
      </c>
      <c r="K386" s="89"/>
      <c r="L386" s="40" t="s">
        <v>72</v>
      </c>
      <c r="M386" s="41" t="e">
        <f>MEDIAN($P379:$AI379)</f>
        <v>#NUM!</v>
      </c>
      <c r="N386" s="94"/>
      <c r="O386" s="34" t="s">
        <v>407</v>
      </c>
      <c r="P386" s="39" t="str">
        <f t="shared" ref="P386:AI386" si="188">IF(P384="","",IF((_xlfn.STDEV.S($P383:$AI384)/AVERAGE($P383:$AI384))&lt;25%,P384,IF(OR(P384&gt;(AVERAGE($P383:$AI384)+_xlfn.STDEV.S($P383:$AI384)),P384&lt;(AVERAGE($P383:$AI384)-_xlfn.STDEV.S($P383:$AI384))),"DESCARTADO",P384)))</f>
        <v/>
      </c>
      <c r="Q386" s="39" t="str">
        <f t="shared" si="188"/>
        <v/>
      </c>
      <c r="R386" s="39" t="str">
        <f t="shared" si="188"/>
        <v/>
      </c>
      <c r="S386" s="39" t="str">
        <f t="shared" si="188"/>
        <v/>
      </c>
      <c r="T386" s="39" t="str">
        <f t="shared" si="188"/>
        <v/>
      </c>
      <c r="U386" s="39" t="str">
        <f t="shared" si="188"/>
        <v/>
      </c>
      <c r="V386" s="39" t="str">
        <f t="shared" si="188"/>
        <v/>
      </c>
      <c r="W386" s="39" t="str">
        <f t="shared" si="188"/>
        <v/>
      </c>
      <c r="X386" s="39" t="str">
        <f t="shared" si="188"/>
        <v/>
      </c>
      <c r="Y386" s="39" t="str">
        <f t="shared" si="188"/>
        <v/>
      </c>
      <c r="Z386" s="39" t="str">
        <f t="shared" si="188"/>
        <v/>
      </c>
      <c r="AA386" s="39" t="str">
        <f t="shared" si="188"/>
        <v/>
      </c>
      <c r="AB386" s="39" t="str">
        <f t="shared" si="188"/>
        <v/>
      </c>
      <c r="AC386" s="39" t="str">
        <f t="shared" si="188"/>
        <v/>
      </c>
      <c r="AD386" s="39" t="str">
        <f t="shared" si="188"/>
        <v/>
      </c>
      <c r="AE386" s="39" t="str">
        <f t="shared" si="188"/>
        <v/>
      </c>
      <c r="AF386" s="39" t="str">
        <f t="shared" si="188"/>
        <v/>
      </c>
      <c r="AG386" s="39" t="str">
        <f t="shared" si="188"/>
        <v/>
      </c>
      <c r="AH386" s="39" t="str">
        <f t="shared" si="188"/>
        <v/>
      </c>
      <c r="AI386" s="39" t="str">
        <f t="shared" si="188"/>
        <v/>
      </c>
    </row>
    <row r="387" spans="1:35" hidden="1" x14ac:dyDescent="0.25">
      <c r="B387" s="84" t="e">
        <f t="shared" si="185"/>
        <v>#VALUE!</v>
      </c>
      <c r="C387" s="84" t="e">
        <f t="shared" si="184"/>
        <v>#VALUE!</v>
      </c>
      <c r="D387" s="84">
        <f t="shared" si="184"/>
        <v>1</v>
      </c>
      <c r="E387" s="158"/>
      <c r="F387" s="97"/>
      <c r="G387" s="120"/>
      <c r="H387" s="18"/>
      <c r="I387" s="18"/>
      <c r="J387" s="56" t="s">
        <v>367</v>
      </c>
      <c r="K387" s="89"/>
      <c r="L387" s="40" t="s">
        <v>73</v>
      </c>
      <c r="M387" s="41" t="e">
        <f>_xlfn.QUARTILE.EXC($P379:$AI379,1)</f>
        <v>#NUM!</v>
      </c>
      <c r="N387" s="94"/>
      <c r="O387" s="34" t="s">
        <v>408</v>
      </c>
      <c r="P387" s="39" t="str">
        <f>IF(IFERROR(VLOOKUP(P376,'Tabela de Apoio'!$D:$E,2,FALSE),1)=1,"",P388)</f>
        <v/>
      </c>
      <c r="Q387" s="39" t="str">
        <f>IF(IFERROR(VLOOKUP(Q376,'Tabela de Apoio'!$D:$E,2,FALSE),1)=1,"",Q388)</f>
        <v/>
      </c>
      <c r="R387" s="39" t="str">
        <f>IF(IFERROR(VLOOKUP(R376,'Tabela de Apoio'!$D:$E,2,FALSE),1)=1,"",R388)</f>
        <v/>
      </c>
      <c r="S387" s="39" t="str">
        <f>IF(IFERROR(VLOOKUP(S376,'Tabela de Apoio'!$D:$E,2,FALSE),1)=1,"",S388)</f>
        <v/>
      </c>
      <c r="T387" s="39" t="str">
        <f>IF(IFERROR(VLOOKUP(T376,'Tabela de Apoio'!$D:$E,2,FALSE),1)=1,"",T388)</f>
        <v/>
      </c>
      <c r="U387" s="39" t="str">
        <f>IF(IFERROR(VLOOKUP(U376,'Tabela de Apoio'!$D:$E,2,FALSE),1)=1,"",U388)</f>
        <v/>
      </c>
      <c r="V387" s="39" t="str">
        <f>IF(IFERROR(VLOOKUP(V376,'Tabela de Apoio'!$D:$E,2,FALSE),1)=1,"",V388)</f>
        <v/>
      </c>
      <c r="W387" s="39" t="str">
        <f>IF(IFERROR(VLOOKUP(W376,'Tabela de Apoio'!$D:$E,2,FALSE),1)=1,"",W388)</f>
        <v/>
      </c>
      <c r="X387" s="39" t="str">
        <f>IF(IFERROR(VLOOKUP(X376,'Tabela de Apoio'!$D:$E,2,FALSE),1)=1,"",X388)</f>
        <v/>
      </c>
      <c r="Y387" s="39" t="str">
        <f>IF(IFERROR(VLOOKUP(Y376,'Tabela de Apoio'!$D:$E,2,FALSE),1)=1,"",Y388)</f>
        <v/>
      </c>
      <c r="Z387" s="39" t="str">
        <f>IF(IFERROR(VLOOKUP(Z376,'Tabela de Apoio'!$D:$E,2,FALSE),1)=1,"",Z388)</f>
        <v/>
      </c>
      <c r="AA387" s="39" t="str">
        <f>IF(IFERROR(VLOOKUP(AA376,'Tabela de Apoio'!$D:$E,2,FALSE),1)=1,"",AA388)</f>
        <v/>
      </c>
      <c r="AB387" s="39" t="str">
        <f>IF(IFERROR(VLOOKUP(AB376,'Tabela de Apoio'!$D:$E,2,FALSE),1)=1,"",AB388)</f>
        <v/>
      </c>
      <c r="AC387" s="39" t="str">
        <f>IF(IFERROR(VLOOKUP(AC376,'Tabela de Apoio'!$D:$E,2,FALSE),1)=1,"",AC388)</f>
        <v/>
      </c>
      <c r="AD387" s="39" t="str">
        <f>IF(IFERROR(VLOOKUP(AD376,'Tabela de Apoio'!$D:$E,2,FALSE),1)=1,"",AD388)</f>
        <v/>
      </c>
      <c r="AE387" s="39" t="str">
        <f>IF(IFERROR(VLOOKUP(AE376,'Tabela de Apoio'!$D:$E,2,FALSE),1)=1,"",AE388)</f>
        <v/>
      </c>
      <c r="AF387" s="39" t="str">
        <f>IF(IFERROR(VLOOKUP(AF376,'Tabela de Apoio'!$D:$E,2,FALSE),1)=1,"",AF388)</f>
        <v/>
      </c>
      <c r="AG387" s="39" t="str">
        <f>IF(IFERROR(VLOOKUP(AG376,'Tabela de Apoio'!$D:$E,2,FALSE),1)=1,"",AG388)</f>
        <v/>
      </c>
      <c r="AH387" s="39" t="str">
        <f>IF(IFERROR(VLOOKUP(AH376,'Tabela de Apoio'!$D:$E,2,FALSE),1)=1,"",AH388)</f>
        <v/>
      </c>
      <c r="AI387" s="39" t="str">
        <f>IF(IFERROR(VLOOKUP(AI376,'Tabela de Apoio'!$D:$E,2,FALSE),1)=1,"",AI388)</f>
        <v/>
      </c>
    </row>
    <row r="388" spans="1:35" hidden="1" x14ac:dyDescent="0.25">
      <c r="B388" s="84" t="e">
        <f t="shared" si="185"/>
        <v>#VALUE!</v>
      </c>
      <c r="C388" s="84" t="e">
        <f t="shared" si="184"/>
        <v>#VALUE!</v>
      </c>
      <c r="D388" s="84">
        <f t="shared" si="184"/>
        <v>1</v>
      </c>
      <c r="E388" s="158"/>
      <c r="F388" s="97"/>
      <c r="G388" s="120"/>
      <c r="H388" s="18"/>
      <c r="I388" s="18"/>
      <c r="J388" s="56" t="s">
        <v>367</v>
      </c>
      <c r="K388" s="89"/>
      <c r="L388" s="40" t="s">
        <v>70</v>
      </c>
      <c r="M388" s="41" t="e">
        <f>_xlfn.QUARTILE.EXC($P379:$AI379,2)</f>
        <v>#NUM!</v>
      </c>
      <c r="N388" s="94"/>
      <c r="O388" s="34" t="s">
        <v>409</v>
      </c>
      <c r="P388" s="39" t="str">
        <f t="shared" ref="P388:AI388" si="189">IF(P386="","",IF((_xlfn.STDEV.S($P385:$AI386)/AVERAGE($P385:$AI386))&lt;25%,P386,IF(OR(P386&gt;(AVERAGE($P385:$AI386)+_xlfn.STDEV.S($P385:$AI386)),P386&lt;(AVERAGE($P385:$AI386)-_xlfn.STDEV.S($P385:$AI386))),"DESCARTADO",P386)))</f>
        <v/>
      </c>
      <c r="Q388" s="39" t="str">
        <f t="shared" si="189"/>
        <v/>
      </c>
      <c r="R388" s="39" t="str">
        <f t="shared" si="189"/>
        <v/>
      </c>
      <c r="S388" s="39" t="str">
        <f t="shared" si="189"/>
        <v/>
      </c>
      <c r="T388" s="39" t="str">
        <f t="shared" si="189"/>
        <v/>
      </c>
      <c r="U388" s="39" t="str">
        <f t="shared" si="189"/>
        <v/>
      </c>
      <c r="V388" s="39" t="str">
        <f t="shared" si="189"/>
        <v/>
      </c>
      <c r="W388" s="39" t="str">
        <f t="shared" si="189"/>
        <v/>
      </c>
      <c r="X388" s="39" t="str">
        <f t="shared" si="189"/>
        <v/>
      </c>
      <c r="Y388" s="39" t="str">
        <f t="shared" si="189"/>
        <v/>
      </c>
      <c r="Z388" s="39" t="str">
        <f t="shared" si="189"/>
        <v/>
      </c>
      <c r="AA388" s="39" t="str">
        <f t="shared" si="189"/>
        <v/>
      </c>
      <c r="AB388" s="39" t="str">
        <f t="shared" si="189"/>
        <v/>
      </c>
      <c r="AC388" s="39" t="str">
        <f t="shared" si="189"/>
        <v/>
      </c>
      <c r="AD388" s="39" t="str">
        <f t="shared" si="189"/>
        <v/>
      </c>
      <c r="AE388" s="39" t="str">
        <f t="shared" si="189"/>
        <v/>
      </c>
      <c r="AF388" s="39" t="str">
        <f t="shared" si="189"/>
        <v/>
      </c>
      <c r="AG388" s="39" t="str">
        <f t="shared" si="189"/>
        <v/>
      </c>
      <c r="AH388" s="39" t="str">
        <f t="shared" si="189"/>
        <v/>
      </c>
      <c r="AI388" s="39" t="str">
        <f t="shared" si="189"/>
        <v/>
      </c>
    </row>
    <row r="389" spans="1:35" hidden="1" x14ac:dyDescent="0.25">
      <c r="B389" s="84" t="e">
        <f t="shared" si="185"/>
        <v>#VALUE!</v>
      </c>
      <c r="C389" s="84" t="e">
        <f t="shared" si="184"/>
        <v>#VALUE!</v>
      </c>
      <c r="D389" s="84">
        <f t="shared" si="184"/>
        <v>1</v>
      </c>
      <c r="E389" s="158"/>
      <c r="F389" s="97"/>
      <c r="G389" s="120"/>
      <c r="H389" s="18"/>
      <c r="I389" s="18"/>
      <c r="J389" s="56" t="s">
        <v>366</v>
      </c>
      <c r="K389" s="89"/>
      <c r="L389" s="40" t="s">
        <v>76</v>
      </c>
      <c r="M389" s="41">
        <f>MIN($P378:$AI378)</f>
        <v>0</v>
      </c>
      <c r="N389" s="94"/>
      <c r="O389" s="34" t="s">
        <v>410</v>
      </c>
      <c r="P389" s="39" t="str">
        <f>IF(IFERROR(VLOOKUP(P376,'Tabela de Apoio'!$D:$E,2,FALSE),1)=1,"",P390)</f>
        <v/>
      </c>
      <c r="Q389" s="39" t="str">
        <f>IF(IFERROR(VLOOKUP(Q376,'Tabela de Apoio'!$D:$E,2,FALSE),1)=1,"",Q390)</f>
        <v/>
      </c>
      <c r="R389" s="39" t="str">
        <f>IF(IFERROR(VLOOKUP(R376,'Tabela de Apoio'!$D:$E,2,FALSE),1)=1,"",R390)</f>
        <v/>
      </c>
      <c r="S389" s="39" t="str">
        <f>IF(IFERROR(VLOOKUP(S376,'Tabela de Apoio'!$D:$E,2,FALSE),1)=1,"",S390)</f>
        <v/>
      </c>
      <c r="T389" s="39" t="str">
        <f>IF(IFERROR(VLOOKUP(T376,'Tabela de Apoio'!$D:$E,2,FALSE),1)=1,"",T390)</f>
        <v/>
      </c>
      <c r="U389" s="39" t="str">
        <f>IF(IFERROR(VLOOKUP(U376,'Tabela de Apoio'!$D:$E,2,FALSE),1)=1,"",U390)</f>
        <v/>
      </c>
      <c r="V389" s="39" t="str">
        <f>IF(IFERROR(VLOOKUP(V376,'Tabela de Apoio'!$D:$E,2,FALSE),1)=1,"",V390)</f>
        <v/>
      </c>
      <c r="W389" s="39" t="str">
        <f>IF(IFERROR(VLOOKUP(W376,'Tabela de Apoio'!$D:$E,2,FALSE),1)=1,"",W390)</f>
        <v/>
      </c>
      <c r="X389" s="39" t="str">
        <f>IF(IFERROR(VLOOKUP(X376,'Tabela de Apoio'!$D:$E,2,FALSE),1)=1,"",X390)</f>
        <v/>
      </c>
      <c r="Y389" s="39" t="str">
        <f>IF(IFERROR(VLOOKUP(Y376,'Tabela de Apoio'!$D:$E,2,FALSE),1)=1,"",Y390)</f>
        <v/>
      </c>
      <c r="Z389" s="39" t="str">
        <f>IF(IFERROR(VLOOKUP(Z376,'Tabela de Apoio'!$D:$E,2,FALSE),1)=1,"",Z390)</f>
        <v/>
      </c>
      <c r="AA389" s="39" t="str">
        <f>IF(IFERROR(VLOOKUP(AA376,'Tabela de Apoio'!$D:$E,2,FALSE),1)=1,"",AA390)</f>
        <v/>
      </c>
      <c r="AB389" s="39" t="str">
        <f>IF(IFERROR(VLOOKUP(AB376,'Tabela de Apoio'!$D:$E,2,FALSE),1)=1,"",AB390)</f>
        <v/>
      </c>
      <c r="AC389" s="39" t="str">
        <f>IF(IFERROR(VLOOKUP(AC376,'Tabela de Apoio'!$D:$E,2,FALSE),1)=1,"",AC390)</f>
        <v/>
      </c>
      <c r="AD389" s="39" t="str">
        <f>IF(IFERROR(VLOOKUP(AD376,'Tabela de Apoio'!$D:$E,2,FALSE),1)=1,"",AD390)</f>
        <v/>
      </c>
      <c r="AE389" s="39" t="str">
        <f>IF(IFERROR(VLOOKUP(AE376,'Tabela de Apoio'!$D:$E,2,FALSE),1)=1,"",AE390)</f>
        <v/>
      </c>
      <c r="AF389" s="39" t="str">
        <f>IF(IFERROR(VLOOKUP(AF376,'Tabela de Apoio'!$D:$E,2,FALSE),1)=1,"",AF390)</f>
        <v/>
      </c>
      <c r="AG389" s="39" t="str">
        <f>IF(IFERROR(VLOOKUP(AG376,'Tabela de Apoio'!$D:$E,2,FALSE),1)=1,"",AG390)</f>
        <v/>
      </c>
      <c r="AH389" s="39" t="str">
        <f>IF(IFERROR(VLOOKUP(AH376,'Tabela de Apoio'!$D:$E,2,FALSE),1)=1,"",AH390)</f>
        <v/>
      </c>
      <c r="AI389" s="39" t="str">
        <f>IF(IFERROR(VLOOKUP(AI376,'Tabela de Apoio'!$D:$E,2,FALSE),1)=1,"",AI390)</f>
        <v/>
      </c>
    </row>
    <row r="390" spans="1:35" hidden="1" x14ac:dyDescent="0.25">
      <c r="B390" s="84" t="e">
        <f t="shared" si="185"/>
        <v>#VALUE!</v>
      </c>
      <c r="C390" s="84" t="e">
        <f t="shared" si="184"/>
        <v>#VALUE!</v>
      </c>
      <c r="D390" s="84">
        <f t="shared" si="184"/>
        <v>1</v>
      </c>
      <c r="E390" s="158"/>
      <c r="F390" s="97"/>
      <c r="G390" s="120"/>
      <c r="H390" s="18"/>
      <c r="I390" s="18"/>
      <c r="J390" s="56" t="s">
        <v>366</v>
      </c>
      <c r="K390" s="89"/>
      <c r="L390" s="40" t="s">
        <v>71</v>
      </c>
      <c r="M390" s="41">
        <f>MAX($P378:$AI378)</f>
        <v>0</v>
      </c>
      <c r="N390" s="94"/>
      <c r="O390" s="34" t="s">
        <v>411</v>
      </c>
      <c r="P390" s="39" t="str">
        <f t="shared" ref="P390:AI390" si="190">IF(P388="","",IF((_xlfn.STDEV.S($P387:$AI388)/AVERAGE($P387:$AI388))&lt;25%,P388,IF(OR(P388&gt;(AVERAGE($P387:$AI388)+_xlfn.STDEV.S($P387:$AI388)),P388&lt;(AVERAGE($P387:$AI388)-_xlfn.STDEV.S($P387:$AI388))),"DESCARTADO",P388)))</f>
        <v/>
      </c>
      <c r="Q390" s="39" t="str">
        <f t="shared" si="190"/>
        <v/>
      </c>
      <c r="R390" s="39" t="str">
        <f t="shared" si="190"/>
        <v/>
      </c>
      <c r="S390" s="39" t="str">
        <f t="shared" si="190"/>
        <v/>
      </c>
      <c r="T390" s="39" t="str">
        <f t="shared" si="190"/>
        <v/>
      </c>
      <c r="U390" s="39" t="str">
        <f t="shared" si="190"/>
        <v/>
      </c>
      <c r="V390" s="39" t="str">
        <f t="shared" si="190"/>
        <v/>
      </c>
      <c r="W390" s="39" t="str">
        <f t="shared" si="190"/>
        <v/>
      </c>
      <c r="X390" s="39" t="str">
        <f t="shared" si="190"/>
        <v/>
      </c>
      <c r="Y390" s="39" t="str">
        <f t="shared" si="190"/>
        <v/>
      </c>
      <c r="Z390" s="39" t="str">
        <f t="shared" si="190"/>
        <v/>
      </c>
      <c r="AA390" s="39" t="str">
        <f t="shared" si="190"/>
        <v/>
      </c>
      <c r="AB390" s="39" t="str">
        <f t="shared" si="190"/>
        <v/>
      </c>
      <c r="AC390" s="39" t="str">
        <f t="shared" si="190"/>
        <v/>
      </c>
      <c r="AD390" s="39" t="str">
        <f t="shared" si="190"/>
        <v/>
      </c>
      <c r="AE390" s="39" t="str">
        <f t="shared" si="190"/>
        <v/>
      </c>
      <c r="AF390" s="39" t="str">
        <f t="shared" si="190"/>
        <v/>
      </c>
      <c r="AG390" s="39" t="str">
        <f t="shared" si="190"/>
        <v/>
      </c>
      <c r="AH390" s="39" t="str">
        <f t="shared" si="190"/>
        <v/>
      </c>
      <c r="AI390" s="39" t="str">
        <f t="shared" si="190"/>
        <v/>
      </c>
    </row>
    <row r="391" spans="1:35" hidden="1" x14ac:dyDescent="0.25">
      <c r="B391" s="84" t="e">
        <f t="shared" si="185"/>
        <v>#VALUE!</v>
      </c>
      <c r="C391" s="84" t="e">
        <f t="shared" si="184"/>
        <v>#VALUE!</v>
      </c>
      <c r="D391" s="84">
        <f t="shared" si="184"/>
        <v>1</v>
      </c>
      <c r="E391" s="158"/>
      <c r="F391" s="97"/>
      <c r="G391" s="121"/>
      <c r="H391"/>
      <c r="I391"/>
      <c r="J391" s="6" t="str">
        <f>INDEX(J381:J390,MATCH(L374,L381:L390,0))</f>
        <v>A</v>
      </c>
      <c r="K391" s="89"/>
      <c r="L391" s="26"/>
      <c r="M391" s="26"/>
      <c r="N391" s="94"/>
      <c r="O391" s="34" t="s">
        <v>58</v>
      </c>
      <c r="P391" s="39" t="str">
        <f>IF(IFERROR(VLOOKUP(P376,'Tabela de Apoio'!$D:$E,2,FALSE),1)=1,"",P392)</f>
        <v/>
      </c>
      <c r="Q391" s="39" t="str">
        <f>IF(IFERROR(VLOOKUP(Q376,'Tabela de Apoio'!$D:$E,2,FALSE),1)=1,"",Q392)</f>
        <v/>
      </c>
      <c r="R391" s="39" t="str">
        <f>IF(IFERROR(VLOOKUP(R376,'Tabela de Apoio'!$D:$E,2,FALSE),1)=1,"",R392)</f>
        <v/>
      </c>
      <c r="S391" s="39" t="str">
        <f>IF(IFERROR(VLOOKUP(S376,'Tabela de Apoio'!$D:$E,2,FALSE),1)=1,"",S392)</f>
        <v/>
      </c>
      <c r="T391" s="39" t="str">
        <f>IF(IFERROR(VLOOKUP(T376,'Tabela de Apoio'!$D:$E,2,FALSE),1)=1,"",T392)</f>
        <v/>
      </c>
      <c r="U391" s="39" t="str">
        <f>IF(IFERROR(VLOOKUP(U376,'Tabela de Apoio'!$D:$E,2,FALSE),1)=1,"",U392)</f>
        <v/>
      </c>
      <c r="V391" s="39" t="str">
        <f>IF(IFERROR(VLOOKUP(V376,'Tabela de Apoio'!$D:$E,2,FALSE),1)=1,"",V392)</f>
        <v/>
      </c>
      <c r="W391" s="39" t="str">
        <f>IF(IFERROR(VLOOKUP(W376,'Tabela de Apoio'!$D:$E,2,FALSE),1)=1,"",W392)</f>
        <v/>
      </c>
      <c r="X391" s="39" t="str">
        <f>IF(IFERROR(VLOOKUP(X376,'Tabela de Apoio'!$D:$E,2,FALSE),1)=1,"",X392)</f>
        <v/>
      </c>
      <c r="Y391" s="39" t="str">
        <f>IF(IFERROR(VLOOKUP(Y376,'Tabela de Apoio'!$D:$E,2,FALSE),1)=1,"",Y392)</f>
        <v/>
      </c>
      <c r="Z391" s="39" t="str">
        <f>IF(IFERROR(VLOOKUP(Z376,'Tabela de Apoio'!$D:$E,2,FALSE),1)=1,"",Z392)</f>
        <v/>
      </c>
      <c r="AA391" s="39" t="str">
        <f>IF(IFERROR(VLOOKUP(AA376,'Tabela de Apoio'!$D:$E,2,FALSE),1)=1,"",AA392)</f>
        <v/>
      </c>
      <c r="AB391" s="39" t="str">
        <f>IF(IFERROR(VLOOKUP(AB376,'Tabela de Apoio'!$D:$E,2,FALSE),1)=1,"",AB392)</f>
        <v/>
      </c>
      <c r="AC391" s="39" t="str">
        <f>IF(IFERROR(VLOOKUP(AC376,'Tabela de Apoio'!$D:$E,2,FALSE),1)=1,"",AC392)</f>
        <v/>
      </c>
      <c r="AD391" s="39" t="str">
        <f>IF(IFERROR(VLOOKUP(AD376,'Tabela de Apoio'!$D:$E,2,FALSE),1)=1,"",AD392)</f>
        <v/>
      </c>
      <c r="AE391" s="39" t="str">
        <f>IF(IFERROR(VLOOKUP(AE376,'Tabela de Apoio'!$D:$E,2,FALSE),1)=1,"",AE392)</f>
        <v/>
      </c>
      <c r="AF391" s="39" t="str">
        <f>IF(IFERROR(VLOOKUP(AF376,'Tabela de Apoio'!$D:$E,2,FALSE),1)=1,"",AF392)</f>
        <v/>
      </c>
      <c r="AG391" s="39" t="str">
        <f>IF(IFERROR(VLOOKUP(AG376,'Tabela de Apoio'!$D:$E,2,FALSE),1)=1,"",AG392)</f>
        <v/>
      </c>
      <c r="AH391" s="39" t="str">
        <f>IF(IFERROR(VLOOKUP(AH376,'Tabela de Apoio'!$D:$E,2,FALSE),1)=1,"",AH392)</f>
        <v/>
      </c>
      <c r="AI391" s="39" t="str">
        <f>IF(IFERROR(VLOOKUP(AI376,'Tabela de Apoio'!$D:$E,2,FALSE),1)=1,"",AI392)</f>
        <v/>
      </c>
    </row>
    <row r="392" spans="1:35" x14ac:dyDescent="0.25">
      <c r="B392" s="84" t="e">
        <f t="shared" si="185"/>
        <v>#VALUE!</v>
      </c>
      <c r="C392" s="84" t="e">
        <f t="shared" si="184"/>
        <v>#VALUE!</v>
      </c>
      <c r="D392" s="84">
        <f t="shared" si="184"/>
        <v>1</v>
      </c>
      <c r="E392" s="158"/>
      <c r="F392" s="97"/>
      <c r="G392" s="118"/>
      <c r="H392" s="159"/>
      <c r="I392" s="159"/>
      <c r="J392" s="160"/>
      <c r="K392" s="90" t="e">
        <f>_xlfn.STDEV.S($P392:$AI392)/AVERAGE($P392:$AI392)</f>
        <v>#DIV/0!</v>
      </c>
      <c r="L392" s="122" t="s">
        <v>77</v>
      </c>
      <c r="M392" s="22" t="str">
        <f>IFERROR(ROUND(M374*M376,2),"")</f>
        <v/>
      </c>
      <c r="N392" s="94" t="str">
        <f>IF("C"=J391,1,"")</f>
        <v/>
      </c>
      <c r="O392" s="34" t="s">
        <v>56</v>
      </c>
      <c r="P392" s="39" t="str">
        <f t="shared" ref="P392:AI392" si="191">IFERROR(IF(P390="","",IF((_xlfn.STDEV.S($P389:$AI390)/AVERAGE($P389:$AI390))&lt;25%,P390,IF(OR(P390&gt;(AVERAGE($P389:$AI390)+_xlfn.STDEV.S($P389:$AI390)),P390&lt;(AVERAGE($P389:$AI390)-_xlfn.STDEV.S($P389:$AI390))),"DESCARTADO",P390))),)</f>
        <v/>
      </c>
      <c r="Q392" s="39" t="str">
        <f t="shared" si="191"/>
        <v/>
      </c>
      <c r="R392" s="39" t="str">
        <f t="shared" si="191"/>
        <v/>
      </c>
      <c r="S392" s="39" t="str">
        <f t="shared" si="191"/>
        <v/>
      </c>
      <c r="T392" s="39" t="str">
        <f t="shared" si="191"/>
        <v/>
      </c>
      <c r="U392" s="39" t="str">
        <f t="shared" si="191"/>
        <v/>
      </c>
      <c r="V392" s="39" t="str">
        <f t="shared" si="191"/>
        <v/>
      </c>
      <c r="W392" s="39" t="str">
        <f t="shared" si="191"/>
        <v/>
      </c>
      <c r="X392" s="39" t="str">
        <f t="shared" si="191"/>
        <v/>
      </c>
      <c r="Y392" s="39" t="str">
        <f t="shared" si="191"/>
        <v/>
      </c>
      <c r="Z392" s="39" t="str">
        <f t="shared" si="191"/>
        <v/>
      </c>
      <c r="AA392" s="39" t="str">
        <f t="shared" si="191"/>
        <v/>
      </c>
      <c r="AB392" s="39" t="str">
        <f t="shared" si="191"/>
        <v/>
      </c>
      <c r="AC392" s="39" t="str">
        <f t="shared" si="191"/>
        <v/>
      </c>
      <c r="AD392" s="39" t="str">
        <f t="shared" si="191"/>
        <v/>
      </c>
      <c r="AE392" s="39" t="str">
        <f t="shared" si="191"/>
        <v/>
      </c>
      <c r="AF392" s="39" t="str">
        <f t="shared" si="191"/>
        <v/>
      </c>
      <c r="AG392" s="39" t="str">
        <f t="shared" si="191"/>
        <v/>
      </c>
      <c r="AH392" s="39" t="str">
        <f t="shared" si="191"/>
        <v/>
      </c>
      <c r="AI392" s="39" t="str">
        <f t="shared" si="191"/>
        <v/>
      </c>
    </row>
    <row r="394" spans="1:35" s="18" customFormat="1" x14ac:dyDescent="0.25">
      <c r="A394" s="89"/>
      <c r="B394" s="83" t="e">
        <f>LARGE(IFERROR(IF(B392+1&gt;$H$8,"",B392+1),""),1)</f>
        <v>#VALUE!</v>
      </c>
      <c r="C394" s="83" t="e">
        <f>E399</f>
        <v>#VALUE!</v>
      </c>
      <c r="D394" s="83">
        <f>E395</f>
        <v>1</v>
      </c>
      <c r="E394" s="57" t="s">
        <v>9</v>
      </c>
      <c r="F394" s="96"/>
      <c r="G394" s="57" t="s">
        <v>19</v>
      </c>
      <c r="H394" s="5" t="e">
        <f>INDEX('BASE FORMAÇÃO'!B:B,B394+1)</f>
        <v>#VALUE!</v>
      </c>
      <c r="I394" s="19" t="s">
        <v>20</v>
      </c>
      <c r="J394" s="5" t="e">
        <f>INDEX('BASE FORMAÇÃO'!K:K,B394+1)</f>
        <v>#VALUE!</v>
      </c>
      <c r="K394" s="88"/>
      <c r="L394" s="173" t="s">
        <v>75</v>
      </c>
      <c r="M394" s="167" t="str">
        <f>IF(OR(ISBLANK($O$7),ISBLANK($H$8),ISBLANK($O$6),ISBLANK($O$5),ISBLANK($H$5)),"",IFERROR(IF(VLOOKUP(L394,L401:M410,2,FALSE)&lt;1,ROUND(VLOOKUP(L394,L401:M410,2,FALSE),4),ROUND(VLOOKUP(L394,L401:M410,2,FALSE),2)),""))</f>
        <v/>
      </c>
      <c r="N394" s="92"/>
      <c r="O394" s="34" t="s">
        <v>22</v>
      </c>
      <c r="P394" s="53"/>
      <c r="Q394" s="53"/>
      <c r="R394" s="53"/>
      <c r="S394" s="53"/>
      <c r="T394" s="53"/>
      <c r="U394" s="53"/>
      <c r="V394" s="53"/>
      <c r="W394" s="53"/>
      <c r="X394" s="53"/>
      <c r="Y394" s="53"/>
      <c r="Z394" s="53"/>
      <c r="AA394" s="53"/>
      <c r="AB394" s="53"/>
      <c r="AC394" s="53"/>
      <c r="AD394" s="53"/>
      <c r="AE394" s="53"/>
      <c r="AF394" s="53"/>
      <c r="AG394" s="53"/>
      <c r="AH394" s="53"/>
      <c r="AI394" s="53"/>
    </row>
    <row r="395" spans="1:35" s="18" customFormat="1" x14ac:dyDescent="0.25">
      <c r="A395" s="89"/>
      <c r="B395" s="84" t="e">
        <f t="shared" ref="B395:D397" si="192">B394</f>
        <v>#VALUE!</v>
      </c>
      <c r="C395" s="84" t="e">
        <f t="shared" si="192"/>
        <v>#VALUE!</v>
      </c>
      <c r="D395" s="84">
        <f t="shared" si="192"/>
        <v>1</v>
      </c>
      <c r="E395" s="150">
        <f>IFERROR(IF(E399=INDEX(E:E,ROW()-16),INDEX(E:E,ROW()-20)+1,1),1)</f>
        <v>1</v>
      </c>
      <c r="F395" s="116"/>
      <c r="G395" s="155" t="s">
        <v>1</v>
      </c>
      <c r="H395" s="161" t="e">
        <f>INDEX('BASE FORMAÇÃO'!C:C,B394+1)</f>
        <v>#VALUE!</v>
      </c>
      <c r="I395" s="161"/>
      <c r="J395" s="162"/>
      <c r="K395" s="89"/>
      <c r="L395" s="174"/>
      <c r="M395" s="168"/>
      <c r="N395" s="93"/>
      <c r="O395" s="34" t="s">
        <v>17</v>
      </c>
      <c r="P395" s="54"/>
      <c r="Q395" s="54"/>
      <c r="R395" s="54"/>
      <c r="S395" s="54"/>
      <c r="T395" s="54"/>
      <c r="U395" s="54"/>
      <c r="V395" s="54"/>
      <c r="W395" s="54"/>
      <c r="X395" s="54"/>
      <c r="Y395" s="54"/>
      <c r="Z395" s="54"/>
      <c r="AA395" s="54"/>
      <c r="AB395" s="54"/>
      <c r="AC395" s="54"/>
      <c r="AD395" s="54"/>
      <c r="AE395" s="54"/>
      <c r="AF395" s="54"/>
      <c r="AG395" s="54"/>
      <c r="AH395" s="54"/>
      <c r="AI395" s="54"/>
    </row>
    <row r="396" spans="1:35" s="21" customFormat="1" x14ac:dyDescent="0.25">
      <c r="A396" s="98"/>
      <c r="B396" s="84" t="e">
        <f t="shared" si="192"/>
        <v>#VALUE!</v>
      </c>
      <c r="C396" s="84" t="e">
        <f t="shared" si="192"/>
        <v>#VALUE!</v>
      </c>
      <c r="D396" s="84">
        <f t="shared" si="192"/>
        <v>1</v>
      </c>
      <c r="E396" s="151"/>
      <c r="F396" s="117"/>
      <c r="G396" s="156"/>
      <c r="H396" s="163"/>
      <c r="I396" s="163"/>
      <c r="J396" s="164"/>
      <c r="K396" s="85"/>
      <c r="L396" s="169" t="s">
        <v>78</v>
      </c>
      <c r="M396" s="171" t="e">
        <f>INDEX('BASE FORMAÇÃO'!H:H,B398+1)</f>
        <v>#VALUE!</v>
      </c>
      <c r="N396" s="94"/>
      <c r="O396" s="34" t="s">
        <v>12</v>
      </c>
      <c r="P396" s="55"/>
      <c r="Q396" s="55"/>
      <c r="R396" s="55"/>
      <c r="S396" s="55"/>
      <c r="T396" s="55"/>
      <c r="U396" s="55"/>
      <c r="V396" s="55"/>
      <c r="W396" s="55"/>
      <c r="X396" s="55"/>
      <c r="Y396" s="55"/>
      <c r="Z396" s="55"/>
      <c r="AA396" s="55"/>
      <c r="AB396" s="55"/>
      <c r="AC396" s="55"/>
      <c r="AD396" s="55"/>
      <c r="AE396" s="55"/>
      <c r="AF396" s="55"/>
      <c r="AG396" s="55"/>
      <c r="AH396" s="55"/>
      <c r="AI396" s="55"/>
    </row>
    <row r="397" spans="1:35" s="21" customFormat="1" x14ac:dyDescent="0.25">
      <c r="A397" s="98"/>
      <c r="B397" s="84" t="e">
        <f t="shared" si="192"/>
        <v>#VALUE!</v>
      </c>
      <c r="C397" s="84" t="e">
        <f t="shared" si="192"/>
        <v>#VALUE!</v>
      </c>
      <c r="D397" s="84">
        <f t="shared" si="192"/>
        <v>1</v>
      </c>
      <c r="E397" s="152"/>
      <c r="F397" s="117"/>
      <c r="G397" s="157"/>
      <c r="H397" s="165"/>
      <c r="I397" s="165"/>
      <c r="J397" s="166"/>
      <c r="K397" s="85"/>
      <c r="L397" s="170"/>
      <c r="M397" s="172"/>
      <c r="N397" s="94"/>
      <c r="O397" s="34" t="s">
        <v>549</v>
      </c>
      <c r="P397" s="55"/>
      <c r="Q397" s="55"/>
      <c r="R397" s="55"/>
      <c r="S397" s="55"/>
      <c r="T397" s="55"/>
      <c r="U397" s="55"/>
      <c r="V397" s="55"/>
      <c r="W397" s="55"/>
      <c r="X397" s="55"/>
      <c r="Y397" s="55"/>
      <c r="Z397" s="55"/>
      <c r="AA397" s="55"/>
      <c r="AB397" s="55"/>
      <c r="AC397" s="55"/>
      <c r="AD397" s="55"/>
      <c r="AE397" s="55"/>
      <c r="AF397" s="55"/>
      <c r="AG397" s="55"/>
      <c r="AH397" s="55"/>
      <c r="AI397" s="55"/>
    </row>
    <row r="398" spans="1:35" x14ac:dyDescent="0.25">
      <c r="B398" s="84" t="e">
        <f>B396</f>
        <v>#VALUE!</v>
      </c>
      <c r="C398" s="84" t="e">
        <f>C396</f>
        <v>#VALUE!</v>
      </c>
      <c r="D398" s="84">
        <f>D396</f>
        <v>1</v>
      </c>
      <c r="E398" s="57" t="s">
        <v>401</v>
      </c>
      <c r="F398" s="117"/>
      <c r="G398" s="24"/>
      <c r="H398" s="153"/>
      <c r="I398" s="154"/>
      <c r="J398" s="154"/>
      <c r="K398" s="90" t="e">
        <f>_xlfn.STDEV.S($P398:$AI398)/AVERAGE($P398:$AI398)</f>
        <v>#DIV/0!</v>
      </c>
      <c r="L398" s="122" t="s">
        <v>2</v>
      </c>
      <c r="M398" s="5" t="e">
        <f>INDEX('BASE FORMAÇÃO'!D:D,B398+1)</f>
        <v>#VALUE!</v>
      </c>
      <c r="N398" s="94">
        <f>IF("A"=J411,1,"")</f>
        <v>1</v>
      </c>
      <c r="O398" s="34" t="s">
        <v>23</v>
      </c>
      <c r="P398" s="36" t="str">
        <f t="array" ref="P398">IF(P394="","",IF(OR(P395="",AND(YEAR(P395)=YEAR($O$7),MONTH(MAX('Tabela de Apoio'!$A:$A))&lt;=MONTH(P395))),P394,(INDEX('Tabela de Apoio'!$B:$B,MATCH('FORMAÇÃO DE PREÇO'!$O$7,'Tabela de Apoio'!$A:$A,1))/INDEX('Tabela de Apoio'!$B:$B,MATCH('FORMAÇÃO DE PREÇO'!P395,'Tabela de Apoio'!$A:$A,1)-1))*P394))</f>
        <v/>
      </c>
      <c r="Q398" s="36" t="str">
        <f t="array" ref="Q398">IF(Q394="","",IF(OR(Q395="",AND(YEAR(Q395)=YEAR($O$7),MONTH(MAX('Tabela de Apoio'!$A:$A))&lt;=MONTH(Q395))),Q394,(INDEX('Tabela de Apoio'!$B:$B,MATCH('FORMAÇÃO DE PREÇO'!$O$7,'Tabela de Apoio'!$A:$A,1))/INDEX('Tabela de Apoio'!$B:$B,MATCH('FORMAÇÃO DE PREÇO'!Q395,'Tabela de Apoio'!$A:$A,1)-1))*Q394))</f>
        <v/>
      </c>
      <c r="R398" s="36" t="str">
        <f t="array" ref="R398">IF(R394="","",IF(OR(R395="",AND(YEAR(R395)=YEAR($O$7),MONTH(MAX('Tabela de Apoio'!$A:$A))&lt;=MONTH(R395))),R394,(INDEX('Tabela de Apoio'!$B:$B,MATCH('FORMAÇÃO DE PREÇO'!$O$7,'Tabela de Apoio'!$A:$A,1))/INDEX('Tabela de Apoio'!$B:$B,MATCH('FORMAÇÃO DE PREÇO'!R395,'Tabela de Apoio'!$A:$A,1)-1))*R394))</f>
        <v/>
      </c>
      <c r="S398" s="36" t="str">
        <f t="array" ref="S398">IF(S394="","",IF(OR(S395="",AND(YEAR(S395)=YEAR($O$7),MONTH(MAX('Tabela de Apoio'!$A:$A))&lt;=MONTH(S395))),S394,(INDEX('Tabela de Apoio'!$B:$B,MATCH('FORMAÇÃO DE PREÇO'!$O$7,'Tabela de Apoio'!$A:$A,1))/INDEX('Tabela de Apoio'!$B:$B,MATCH('FORMAÇÃO DE PREÇO'!S395,'Tabela de Apoio'!$A:$A,1)-1))*S394))</f>
        <v/>
      </c>
      <c r="T398" s="36" t="str">
        <f t="array" ref="T398">IF(T394="","",IF(OR(T395="",AND(YEAR(T395)=YEAR($O$7),MONTH(MAX('Tabela de Apoio'!$A:$A))&lt;=MONTH(T395))),T394,(INDEX('Tabela de Apoio'!$B:$B,MATCH('FORMAÇÃO DE PREÇO'!$O$7,'Tabela de Apoio'!$A:$A,1))/INDEX('Tabela de Apoio'!$B:$B,MATCH('FORMAÇÃO DE PREÇO'!T395,'Tabela de Apoio'!$A:$A,1)-1))*T394))</f>
        <v/>
      </c>
      <c r="U398" s="36" t="str">
        <f t="array" ref="U398">IF(U394="","",IF(OR(U395="",AND(YEAR(U395)=YEAR($O$7),MONTH(MAX('Tabela de Apoio'!$A:$A))&lt;=MONTH(U395))),U394,(INDEX('Tabela de Apoio'!$B:$B,MATCH('FORMAÇÃO DE PREÇO'!$O$7,'Tabela de Apoio'!$A:$A,1))/INDEX('Tabela de Apoio'!$B:$B,MATCH('FORMAÇÃO DE PREÇO'!U395,'Tabela de Apoio'!$A:$A,1)-1))*U394))</f>
        <v/>
      </c>
      <c r="V398" s="36" t="str">
        <f t="array" ref="V398">IF(V394="","",IF(OR(V395="",AND(YEAR(V395)=YEAR($O$7),MONTH(MAX('Tabela de Apoio'!$A:$A))&lt;=MONTH(V395))),V394,(INDEX('Tabela de Apoio'!$B:$B,MATCH('FORMAÇÃO DE PREÇO'!$O$7,'Tabela de Apoio'!$A:$A,1))/INDEX('Tabela de Apoio'!$B:$B,MATCH('FORMAÇÃO DE PREÇO'!V395,'Tabela de Apoio'!$A:$A,1)-1))*V394))</f>
        <v/>
      </c>
      <c r="W398" s="36" t="str">
        <f t="array" ref="W398">IF(W394="","",IF(OR(W395="",AND(YEAR(W395)=YEAR($O$7),MONTH(MAX('Tabela de Apoio'!$A:$A))&lt;=MONTH(W395))),W394,(INDEX('Tabela de Apoio'!$B:$B,MATCH('FORMAÇÃO DE PREÇO'!$O$7,'Tabela de Apoio'!$A:$A,1))/INDEX('Tabela de Apoio'!$B:$B,MATCH('FORMAÇÃO DE PREÇO'!W395,'Tabela de Apoio'!$A:$A,1)-1))*W394))</f>
        <v/>
      </c>
      <c r="X398" s="36" t="str">
        <f t="array" ref="X398">IF(X394="","",IF(OR(X395="",AND(YEAR(X395)=YEAR($O$7),MONTH(MAX('Tabela de Apoio'!$A:$A))&lt;=MONTH(X395))),X394,(INDEX('Tabela de Apoio'!$B:$B,MATCH('FORMAÇÃO DE PREÇO'!$O$7,'Tabela de Apoio'!$A:$A,1))/INDEX('Tabela de Apoio'!$B:$B,MATCH('FORMAÇÃO DE PREÇO'!X395,'Tabela de Apoio'!$A:$A,1)-1))*X394))</f>
        <v/>
      </c>
      <c r="Y398" s="36" t="str">
        <f t="array" ref="Y398">IF(Y394="","",IF(OR(Y395="",AND(YEAR(Y395)=YEAR($O$7),MONTH(MAX('Tabela de Apoio'!$A:$A))&lt;=MONTH(Y395))),Y394,(INDEX('Tabela de Apoio'!$B:$B,MATCH('FORMAÇÃO DE PREÇO'!$O$7,'Tabela de Apoio'!$A:$A,1))/INDEX('Tabela de Apoio'!$B:$B,MATCH('FORMAÇÃO DE PREÇO'!Y395,'Tabela de Apoio'!$A:$A,1)-1))*Y394))</f>
        <v/>
      </c>
      <c r="Z398" s="36" t="str">
        <f t="array" ref="Z398">IF(Z394="","",IF(OR(Z395="",AND(YEAR(Z395)=YEAR($O$7),MONTH(MAX('Tabela de Apoio'!$A:$A))&lt;=MONTH(Z395))),Z394,(INDEX('Tabela de Apoio'!$B:$B,MATCH('FORMAÇÃO DE PREÇO'!$O$7,'Tabela de Apoio'!$A:$A,1))/INDEX('Tabela de Apoio'!$B:$B,MATCH('FORMAÇÃO DE PREÇO'!Z395,'Tabela de Apoio'!$A:$A,1)-1))*Z394))</f>
        <v/>
      </c>
      <c r="AA398" s="36" t="str">
        <f t="array" ref="AA398">IF(AA394="","",IF(OR(AA395="",AND(YEAR(AA395)=YEAR($O$7),MONTH(MAX('Tabela de Apoio'!$A:$A))&lt;=MONTH(AA395))),AA394,(INDEX('Tabela de Apoio'!$B:$B,MATCH('FORMAÇÃO DE PREÇO'!$O$7,'Tabela de Apoio'!$A:$A,1))/INDEX('Tabela de Apoio'!$B:$B,MATCH('FORMAÇÃO DE PREÇO'!AA395,'Tabela de Apoio'!$A:$A,1)-1))*AA394))</f>
        <v/>
      </c>
      <c r="AB398" s="36" t="str">
        <f t="array" ref="AB398">IF(AB394="","",IF(OR(AB395="",AND(YEAR(AB395)=YEAR($O$7),MONTH(MAX('Tabela de Apoio'!$A:$A))&lt;=MONTH(AB395))),AB394,(INDEX('Tabela de Apoio'!$B:$B,MATCH('FORMAÇÃO DE PREÇO'!$O$7,'Tabela de Apoio'!$A:$A,1))/INDEX('Tabela de Apoio'!$B:$B,MATCH('FORMAÇÃO DE PREÇO'!AB395,'Tabela de Apoio'!$A:$A,1)-1))*AB394))</f>
        <v/>
      </c>
      <c r="AC398" s="36" t="str">
        <f t="array" ref="AC398">IF(AC394="","",IF(OR(AC395="",AND(YEAR(AC395)=YEAR($O$7),MONTH(MAX('Tabela de Apoio'!$A:$A))&lt;=MONTH(AC395))),AC394,(INDEX('Tabela de Apoio'!$B:$B,MATCH('FORMAÇÃO DE PREÇO'!$O$7,'Tabela de Apoio'!$A:$A,1))/INDEX('Tabela de Apoio'!$B:$B,MATCH('FORMAÇÃO DE PREÇO'!AC395,'Tabela de Apoio'!$A:$A,1)-1))*AC394))</f>
        <v/>
      </c>
      <c r="AD398" s="36" t="str">
        <f t="array" ref="AD398">IF(AD394="","",IF(OR(AD395="",AND(YEAR(AD395)=YEAR($O$7),MONTH(MAX('Tabela de Apoio'!$A:$A))&lt;=MONTH(AD395))),AD394,(INDEX('Tabela de Apoio'!$B:$B,MATCH('FORMAÇÃO DE PREÇO'!$O$7,'Tabela de Apoio'!$A:$A,1))/INDEX('Tabela de Apoio'!$B:$B,MATCH('FORMAÇÃO DE PREÇO'!AD395,'Tabela de Apoio'!$A:$A,1)-1))*AD394))</f>
        <v/>
      </c>
      <c r="AE398" s="36" t="str">
        <f t="array" ref="AE398">IF(AE394="","",IF(OR(AE395="",AND(YEAR(AE395)=YEAR($O$7),MONTH(MAX('Tabela de Apoio'!$A:$A))&lt;=MONTH(AE395))),AE394,(INDEX('Tabela de Apoio'!$B:$B,MATCH('FORMAÇÃO DE PREÇO'!$O$7,'Tabela de Apoio'!$A:$A,1))/INDEX('Tabela de Apoio'!$B:$B,MATCH('FORMAÇÃO DE PREÇO'!AE395,'Tabela de Apoio'!$A:$A,1)-1))*AE394))</f>
        <v/>
      </c>
      <c r="AF398" s="36" t="str">
        <f t="array" ref="AF398">IF(AF394="","",IF(OR(AF395="",AND(YEAR(AF395)=YEAR($O$7),MONTH(MAX('Tabela de Apoio'!$A:$A))&lt;=MONTH(AF395))),AF394,(INDEX('Tabela de Apoio'!$B:$B,MATCH('FORMAÇÃO DE PREÇO'!$O$7,'Tabela de Apoio'!$A:$A,1))/INDEX('Tabela de Apoio'!$B:$B,MATCH('FORMAÇÃO DE PREÇO'!AF395,'Tabela de Apoio'!$A:$A,1)-1))*AF394))</f>
        <v/>
      </c>
      <c r="AG398" s="36" t="str">
        <f t="array" ref="AG398">IF(AG394="","",IF(OR(AG395="",AND(YEAR(AG395)=YEAR($O$7),MONTH(MAX('Tabela de Apoio'!$A:$A))&lt;=MONTH(AG395))),AG394,(INDEX('Tabela de Apoio'!$B:$B,MATCH('FORMAÇÃO DE PREÇO'!$O$7,'Tabela de Apoio'!$A:$A,1))/INDEX('Tabela de Apoio'!$B:$B,MATCH('FORMAÇÃO DE PREÇO'!AG395,'Tabela de Apoio'!$A:$A,1)-1))*AG394))</f>
        <v/>
      </c>
      <c r="AH398" s="36" t="str">
        <f t="array" ref="AH398">IF(AH394="","",IF(OR(AH395="",AND(YEAR(AH395)=YEAR($O$7),MONTH(MAX('Tabela de Apoio'!$A:$A))&lt;=MONTH(AH395))),AH394,(INDEX('Tabela de Apoio'!$B:$B,MATCH('FORMAÇÃO DE PREÇO'!$O$7,'Tabela de Apoio'!$A:$A,1))/INDEX('Tabela de Apoio'!$B:$B,MATCH('FORMAÇÃO DE PREÇO'!AH395,'Tabela de Apoio'!$A:$A,1)-1))*AH394))</f>
        <v/>
      </c>
      <c r="AI398" s="36" t="str">
        <f t="array" ref="AI398">IF(AI394="","",IF(OR(AI395="",AND(YEAR(AI395)=YEAR($O$7),MONTH(MAX('Tabela de Apoio'!$A:$A))&lt;=MONTH(AI395))),AI394,(INDEX('Tabela de Apoio'!$B:$B,MATCH('FORMAÇÃO DE PREÇO'!$O$7,'Tabela de Apoio'!$A:$A,1))/INDEX('Tabela de Apoio'!$B:$B,MATCH('FORMAÇÃO DE PREÇO'!AI395,'Tabela de Apoio'!$A:$A,1)-1))*AI394))</f>
        <v/>
      </c>
    </row>
    <row r="399" spans="1:35" x14ac:dyDescent="0.25">
      <c r="B399" s="84" t="e">
        <f>B398</f>
        <v>#VALUE!</v>
      </c>
      <c r="C399" s="84" t="e">
        <f>C398</f>
        <v>#VALUE!</v>
      </c>
      <c r="D399" s="84">
        <f>D398</f>
        <v>1</v>
      </c>
      <c r="E399" s="158" t="e">
        <f>MAX(INDEX('BASE FORMAÇÃO'!A:A,B394+1),1)</f>
        <v>#VALUE!</v>
      </c>
      <c r="F399" s="117"/>
      <c r="G399" s="118" t="s">
        <v>363</v>
      </c>
      <c r="H399" s="159"/>
      <c r="I399" s="159"/>
      <c r="J399" s="160"/>
      <c r="K399" s="85" t="e">
        <f>_xlfn.STDEV.S($P399:$AI399)/AVERAGE($P399:$AI399)</f>
        <v>#DIV/0!</v>
      </c>
      <c r="L399" s="37" t="s">
        <v>362</v>
      </c>
      <c r="M399" s="38" t="str">
        <f>IFERROR(INDEX(K398:K412,MATCH(1,N398:N412)),"")</f>
        <v/>
      </c>
      <c r="N399" s="94" t="str">
        <f>IF("B"=J411,1,"")</f>
        <v/>
      </c>
      <c r="O399" s="34" t="s">
        <v>55</v>
      </c>
      <c r="P399" s="36" t="str">
        <f t="shared" ref="P399:AE399" si="193">IFERROR(IF(P398="","",IF(OR(P398&gt;(_xlfn.QUARTILE.EXC($P398:$AI398,3)+(_xlfn.QUARTILE.EXC($P398:$AI398,3)-_xlfn.QUARTILE.EXC($P398:$AI398,1))),P398&lt;(_xlfn.QUARTILE.EXC($P398:$AI398,1)-(_xlfn.QUARTILE.EXC($P398:$AI398,3)-_xlfn.QUARTILE.EXC($P398:$AI398,1)))),"DESCARTADO",P398)),"")</f>
        <v/>
      </c>
      <c r="Q399" s="36" t="str">
        <f t="shared" si="193"/>
        <v/>
      </c>
      <c r="R399" s="36" t="str">
        <f t="shared" si="193"/>
        <v/>
      </c>
      <c r="S399" s="36" t="str">
        <f t="shared" si="193"/>
        <v/>
      </c>
      <c r="T399" s="36" t="str">
        <f t="shared" si="193"/>
        <v/>
      </c>
      <c r="U399" s="36" t="str">
        <f t="shared" si="193"/>
        <v/>
      </c>
      <c r="V399" s="36" t="str">
        <f t="shared" si="193"/>
        <v/>
      </c>
      <c r="W399" s="36" t="str">
        <f t="shared" si="193"/>
        <v/>
      </c>
      <c r="X399" s="36" t="str">
        <f t="shared" si="193"/>
        <v/>
      </c>
      <c r="Y399" s="36" t="str">
        <f t="shared" si="193"/>
        <v/>
      </c>
      <c r="Z399" s="36" t="str">
        <f t="shared" si="193"/>
        <v/>
      </c>
      <c r="AA399" s="36" t="str">
        <f t="shared" si="193"/>
        <v/>
      </c>
      <c r="AB399" s="36" t="str">
        <f t="shared" si="193"/>
        <v/>
      </c>
      <c r="AC399" s="36" t="str">
        <f t="shared" si="193"/>
        <v/>
      </c>
      <c r="AD399" s="36" t="str">
        <f t="shared" si="193"/>
        <v/>
      </c>
      <c r="AE399" s="36" t="str">
        <f t="shared" si="193"/>
        <v/>
      </c>
      <c r="AF399" s="36" t="str">
        <f>IFERROR(IF(AF398="","",IF(OR(AF398&gt;(_xlfn.QUARTILE.EXC($P398:$AI398,3)+(_xlfn.QUARTILE.EXC($P398:$AI398,3)-_xlfn.QUARTILE.EXC($P398:$AI398,1))),AF398&lt;(_xlfn.QUARTILE.EXC($P398:$AI398,1)-(_xlfn.QUARTILE.EXC($P398:$AI398,3)-_xlfn.QUARTILE.EXC($P398:$AI398,1)))),"DESCARTADO",AF398)),"")</f>
        <v/>
      </c>
      <c r="AG399" s="36" t="str">
        <f>IFERROR(IF(AG398="","",IF(OR(AG398&gt;(_xlfn.QUARTILE.EXC($P398:$AI398,3)+(_xlfn.QUARTILE.EXC($P398:$AI398,3)-_xlfn.QUARTILE.EXC($P398:$AI398,1))),AG398&lt;(_xlfn.QUARTILE.EXC($P398:$AI398,1)-(_xlfn.QUARTILE.EXC($P398:$AI398,3)-_xlfn.QUARTILE.EXC($P398:$AI398,1)))),"DESCARTADO",AG398)),"")</f>
        <v/>
      </c>
      <c r="AH399" s="36" t="str">
        <f>IFERROR(IF(AH398="","",IF(OR(AH398&gt;(_xlfn.QUARTILE.EXC($P398:$AI398,3)+(_xlfn.QUARTILE.EXC($P398:$AI398,3)-_xlfn.QUARTILE.EXC($P398:$AI398,1))),AH398&lt;(_xlfn.QUARTILE.EXC($P398:$AI398,1)-(_xlfn.QUARTILE.EXC($P398:$AI398,3)-_xlfn.QUARTILE.EXC($P398:$AI398,1)))),"DESCARTADO",AH398)),"")</f>
        <v/>
      </c>
      <c r="AI399" s="36" t="str">
        <f>IFERROR(IF(AI398="","",IF(OR(AI398&gt;(_xlfn.QUARTILE.EXC($P398:$AI398,3)+(_xlfn.QUARTILE.EXC($P398:$AI398,3)-_xlfn.QUARTILE.EXC($P398:$AI398,1))),AI398&lt;(_xlfn.QUARTILE.EXC($P398:$AI398,1)-(_xlfn.QUARTILE.EXC($P398:$AI398,3)-_xlfn.QUARTILE.EXC($P398:$AI398,1)))),"DESCARTADO",AI398)),"")</f>
        <v/>
      </c>
    </row>
    <row r="400" spans="1:35" hidden="1" x14ac:dyDescent="0.25">
      <c r="B400" s="84" t="e">
        <f t="shared" ref="B400:D412" si="194">B399</f>
        <v>#VALUE!</v>
      </c>
      <c r="C400" s="84" t="e">
        <f t="shared" si="194"/>
        <v>#VALUE!</v>
      </c>
      <c r="D400" s="84">
        <f t="shared" si="194"/>
        <v>1</v>
      </c>
      <c r="E400" s="158"/>
      <c r="F400" s="97"/>
      <c r="G400" s="119"/>
      <c r="K400" s="90"/>
      <c r="N400" s="94"/>
      <c r="O400" s="34" t="s">
        <v>57</v>
      </c>
      <c r="P400" s="39" t="str">
        <f>IF(IFERROR(VLOOKUP(P396,'Tabela de Apoio'!$D:$E,2,FALSE),1)=1,"",P399)</f>
        <v/>
      </c>
      <c r="Q400" s="39" t="str">
        <f>IF(IFERROR(VLOOKUP(Q396,'Tabela de Apoio'!$D:$E,2,FALSE),1)=1,"",Q399)</f>
        <v/>
      </c>
      <c r="R400" s="39" t="str">
        <f>IF(IFERROR(VLOOKUP(R396,'Tabela de Apoio'!$D:$E,2,FALSE),1)=1,"",R399)</f>
        <v/>
      </c>
      <c r="S400" s="39" t="str">
        <f>IF(IFERROR(VLOOKUP(S396,'Tabela de Apoio'!$D:$E,2,FALSE),1)=1,"",S399)</f>
        <v/>
      </c>
      <c r="T400" s="39" t="str">
        <f>IF(IFERROR(VLOOKUP(T396,'Tabela de Apoio'!$D:$E,2,FALSE),1)=1,"",T399)</f>
        <v/>
      </c>
      <c r="U400" s="39" t="str">
        <f>IF(IFERROR(VLOOKUP(U396,'Tabela de Apoio'!$D:$E,2,FALSE),1)=1,"",U399)</f>
        <v/>
      </c>
      <c r="V400" s="39" t="str">
        <f>IF(IFERROR(VLOOKUP(V396,'Tabela de Apoio'!$D:$E,2,FALSE),1)=1,"",V399)</f>
        <v/>
      </c>
      <c r="W400" s="39" t="str">
        <f>IF(IFERROR(VLOOKUP(W396,'Tabela de Apoio'!$D:$E,2,FALSE),1)=1,"",W399)</f>
        <v/>
      </c>
      <c r="X400" s="39" t="str">
        <f>IF(IFERROR(VLOOKUP(X396,'Tabela de Apoio'!$D:$E,2,FALSE),1)=1,"",X399)</f>
        <v/>
      </c>
      <c r="Y400" s="39" t="str">
        <f>IF(IFERROR(VLOOKUP(Y396,'Tabela de Apoio'!$D:$E,2,FALSE),1)=1,"",Y399)</f>
        <v/>
      </c>
      <c r="Z400" s="39" t="str">
        <f>IF(IFERROR(VLOOKUP(Z396,'Tabela de Apoio'!$D:$E,2,FALSE),1)=1,"",Z399)</f>
        <v/>
      </c>
      <c r="AA400" s="39" t="str">
        <f>IF(IFERROR(VLOOKUP(AA396,'Tabela de Apoio'!$D:$E,2,FALSE),1)=1,"",AA399)</f>
        <v/>
      </c>
      <c r="AB400" s="39" t="str">
        <f>IF(IFERROR(VLOOKUP(AB396,'Tabela de Apoio'!$D:$E,2,FALSE),1)=1,"",AB399)</f>
        <v/>
      </c>
      <c r="AC400" s="39" t="str">
        <f>IF(IFERROR(VLOOKUP(AC396,'Tabela de Apoio'!$D:$E,2,FALSE),1)=1,"",AC399)</f>
        <v/>
      </c>
      <c r="AD400" s="39" t="str">
        <f>IF(IFERROR(VLOOKUP(AD396,'Tabela de Apoio'!$D:$E,2,FALSE),1)=1,"",AD399)</f>
        <v/>
      </c>
      <c r="AE400" s="39" t="str">
        <f>IF(IFERROR(VLOOKUP(AE396,'Tabela de Apoio'!$D:$E,2,FALSE),1)=1,"",AE399)</f>
        <v/>
      </c>
      <c r="AF400" s="39" t="str">
        <f>IF(IFERROR(VLOOKUP(AF396,'Tabela de Apoio'!$D:$E,2,FALSE),1)=1,"",AF399)</f>
        <v/>
      </c>
      <c r="AG400" s="39" t="str">
        <f>IF(IFERROR(VLOOKUP(AG396,'Tabela de Apoio'!$D:$E,2,FALSE),1)=1,"",AG399)</f>
        <v/>
      </c>
      <c r="AH400" s="39" t="str">
        <f>IF(IFERROR(VLOOKUP(AH396,'Tabela de Apoio'!$D:$E,2,FALSE),1)=1,"",AH399)</f>
        <v/>
      </c>
      <c r="AI400" s="39" t="str">
        <f>IF(IFERROR(VLOOKUP(AI396,'Tabela de Apoio'!$D:$E,2,FALSE),1)=1,"",AI399)</f>
        <v/>
      </c>
    </row>
    <row r="401" spans="1:35" hidden="1" x14ac:dyDescent="0.25">
      <c r="B401" s="84" t="e">
        <f t="shared" ref="B401:B412" si="195">B400</f>
        <v>#VALUE!</v>
      </c>
      <c r="C401" s="84" t="e">
        <f t="shared" si="194"/>
        <v>#VALUE!</v>
      </c>
      <c r="D401" s="84">
        <f t="shared" si="194"/>
        <v>1</v>
      </c>
      <c r="E401" s="158"/>
      <c r="F401" s="97"/>
      <c r="G401" s="120"/>
      <c r="H401" s="18"/>
      <c r="I401" s="18"/>
      <c r="J401" s="6" t="str">
        <f>IFERROR(IF(M404="",IF(_xlfn.STDEV.S($P399:$AI400)/AVERAGE($P399:$AI400)&lt;25%,J405,J406),J404),J402)</f>
        <v>A</v>
      </c>
      <c r="K401" s="89"/>
      <c r="L401" s="40" t="s">
        <v>75</v>
      </c>
      <c r="M401" s="41" t="str">
        <f>IFERROR(IF(AND(P396="Fornecedor",COUNTA(P394:AI394)=COUNTIF(P396:AI396,"Fornecedor")),M409,IF(M404="",IF(_xlfn.STDEV.S($P399:$AI400)/AVERAGE($P399:$AI400)&lt;25%,M405,M406),M404)),M402)</f>
        <v/>
      </c>
      <c r="N401" s="94"/>
      <c r="O401" s="34" t="s">
        <v>399</v>
      </c>
      <c r="P401" s="39" t="str">
        <f>IF(IFERROR(VLOOKUP(P396,'Tabela de Apoio'!$D:$E,2,FALSE),1)=1,"",P402)</f>
        <v/>
      </c>
      <c r="Q401" s="39" t="str">
        <f>IF(IFERROR(VLOOKUP(Q396,'Tabela de Apoio'!$D:$E,2,FALSE),1)=1,"",Q402)</f>
        <v/>
      </c>
      <c r="R401" s="39" t="str">
        <f>IF(IFERROR(VLOOKUP(R396,'Tabela de Apoio'!$D:$E,2,FALSE),1)=1,"",R402)</f>
        <v/>
      </c>
      <c r="S401" s="39" t="str">
        <f>IF(IFERROR(VLOOKUP(S396,'Tabela de Apoio'!$D:$E,2,FALSE),1)=1,"",S402)</f>
        <v/>
      </c>
      <c r="T401" s="39" t="str">
        <f>IF(IFERROR(VLOOKUP(T396,'Tabela de Apoio'!$D:$E,2,FALSE),1)=1,"",T402)</f>
        <v/>
      </c>
      <c r="U401" s="39" t="str">
        <f>IF(IFERROR(VLOOKUP(U396,'Tabela de Apoio'!$D:$E,2,FALSE),1)=1,"",U402)</f>
        <v/>
      </c>
      <c r="V401" s="39" t="str">
        <f>IF(IFERROR(VLOOKUP(V396,'Tabela de Apoio'!$D:$E,2,FALSE),1)=1,"",V402)</f>
        <v/>
      </c>
      <c r="W401" s="39" t="str">
        <f>IF(IFERROR(VLOOKUP(W396,'Tabela de Apoio'!$D:$E,2,FALSE),1)=1,"",W402)</f>
        <v/>
      </c>
      <c r="X401" s="39" t="str">
        <f>IF(IFERROR(VLOOKUP(X396,'Tabela de Apoio'!$D:$E,2,FALSE),1)=1,"",X402)</f>
        <v/>
      </c>
      <c r="Y401" s="39" t="str">
        <f>IF(IFERROR(VLOOKUP(Y396,'Tabela de Apoio'!$D:$E,2,FALSE),1)=1,"",Y402)</f>
        <v/>
      </c>
      <c r="Z401" s="39" t="str">
        <f>IF(IFERROR(VLOOKUP(Z396,'Tabela de Apoio'!$D:$E,2,FALSE),1)=1,"",Z402)</f>
        <v/>
      </c>
      <c r="AA401" s="39" t="str">
        <f>IF(IFERROR(VLOOKUP(AA396,'Tabela de Apoio'!$D:$E,2,FALSE),1)=1,"",AA402)</f>
        <v/>
      </c>
      <c r="AB401" s="39" t="str">
        <f>IF(IFERROR(VLOOKUP(AB396,'Tabela de Apoio'!$D:$E,2,FALSE),1)=1,"",AB402)</f>
        <v/>
      </c>
      <c r="AC401" s="39" t="str">
        <f>IF(IFERROR(VLOOKUP(AC396,'Tabela de Apoio'!$D:$E,2,FALSE),1)=1,"",AC402)</f>
        <v/>
      </c>
      <c r="AD401" s="39" t="str">
        <f>IF(IFERROR(VLOOKUP(AD396,'Tabela de Apoio'!$D:$E,2,FALSE),1)=1,"",AD402)</f>
        <v/>
      </c>
      <c r="AE401" s="39" t="str">
        <f>IF(IFERROR(VLOOKUP(AE396,'Tabela de Apoio'!$D:$E,2,FALSE),1)=1,"",AE402)</f>
        <v/>
      </c>
      <c r="AF401" s="39" t="str">
        <f>IF(IFERROR(VLOOKUP(AF396,'Tabela de Apoio'!$D:$E,2,FALSE),1)=1,"",AF402)</f>
        <v/>
      </c>
      <c r="AG401" s="39" t="str">
        <f>IF(IFERROR(VLOOKUP(AG396,'Tabela de Apoio'!$D:$E,2,FALSE),1)=1,"",AG402)</f>
        <v/>
      </c>
      <c r="AH401" s="39" t="str">
        <f>IF(IFERROR(VLOOKUP(AH396,'Tabela de Apoio'!$D:$E,2,FALSE),1)=1,"",AH402)</f>
        <v/>
      </c>
      <c r="AI401" s="39" t="str">
        <f>IF(IFERROR(VLOOKUP(AI396,'Tabela de Apoio'!$D:$E,2,FALSE),1)=1,"",AI402)</f>
        <v/>
      </c>
    </row>
    <row r="402" spans="1:35" hidden="1" x14ac:dyDescent="0.25">
      <c r="B402" s="84" t="e">
        <f t="shared" si="195"/>
        <v>#VALUE!</v>
      </c>
      <c r="C402" s="84" t="e">
        <f t="shared" si="194"/>
        <v>#VALUE!</v>
      </c>
      <c r="D402" s="84">
        <f t="shared" si="194"/>
        <v>1</v>
      </c>
      <c r="E402" s="158"/>
      <c r="F402" s="97"/>
      <c r="G402" s="120"/>
      <c r="H402" s="18"/>
      <c r="I402" s="18"/>
      <c r="J402" s="56" t="s">
        <v>366</v>
      </c>
      <c r="K402" s="89"/>
      <c r="L402" s="40" t="s">
        <v>21</v>
      </c>
      <c r="M402" s="41" t="str">
        <f>IFERROR(AVERAGE($P398:$AI398),"")</f>
        <v/>
      </c>
      <c r="N402" s="94"/>
      <c r="O402" s="34" t="s">
        <v>400</v>
      </c>
      <c r="P402" s="39" t="str">
        <f t="shared" ref="P402:AI402" si="196">IF(P399="","",IF((_xlfn.STDEV.S($P399:$AI400)/AVERAGE($P399:$AI400))&lt;25%,P399,IF(OR(P399&gt;(AVERAGE($P399:$AI400)+_xlfn.STDEV.S($P399:$AI400)),P399&lt;(AVERAGE($P399:$AI400)-_xlfn.STDEV.S($P399:$AI400))),"DESCARTADO",P399)))</f>
        <v/>
      </c>
      <c r="Q402" s="39" t="str">
        <f t="shared" si="196"/>
        <v/>
      </c>
      <c r="R402" s="39" t="str">
        <f t="shared" si="196"/>
        <v/>
      </c>
      <c r="S402" s="39" t="str">
        <f t="shared" si="196"/>
        <v/>
      </c>
      <c r="T402" s="39" t="str">
        <f t="shared" si="196"/>
        <v/>
      </c>
      <c r="U402" s="39" t="str">
        <f t="shared" si="196"/>
        <v/>
      </c>
      <c r="V402" s="39" t="str">
        <f t="shared" si="196"/>
        <v/>
      </c>
      <c r="W402" s="39" t="str">
        <f t="shared" si="196"/>
        <v/>
      </c>
      <c r="X402" s="39" t="str">
        <f t="shared" si="196"/>
        <v/>
      </c>
      <c r="Y402" s="39" t="str">
        <f t="shared" si="196"/>
        <v/>
      </c>
      <c r="Z402" s="39" t="str">
        <f t="shared" si="196"/>
        <v/>
      </c>
      <c r="AA402" s="39" t="str">
        <f t="shared" si="196"/>
        <v/>
      </c>
      <c r="AB402" s="39" t="str">
        <f t="shared" si="196"/>
        <v/>
      </c>
      <c r="AC402" s="39" t="str">
        <f t="shared" si="196"/>
        <v/>
      </c>
      <c r="AD402" s="39" t="str">
        <f t="shared" si="196"/>
        <v/>
      </c>
      <c r="AE402" s="39" t="str">
        <f t="shared" si="196"/>
        <v/>
      </c>
      <c r="AF402" s="39" t="str">
        <f t="shared" si="196"/>
        <v/>
      </c>
      <c r="AG402" s="39" t="str">
        <f t="shared" si="196"/>
        <v/>
      </c>
      <c r="AH402" s="39" t="str">
        <f t="shared" si="196"/>
        <v/>
      </c>
      <c r="AI402" s="39" t="str">
        <f t="shared" si="196"/>
        <v/>
      </c>
    </row>
    <row r="403" spans="1:35" hidden="1" x14ac:dyDescent="0.25">
      <c r="B403" s="84" t="e">
        <f t="shared" si="195"/>
        <v>#VALUE!</v>
      </c>
      <c r="C403" s="84" t="e">
        <f t="shared" si="194"/>
        <v>#VALUE!</v>
      </c>
      <c r="D403" s="84">
        <f t="shared" si="194"/>
        <v>1</v>
      </c>
      <c r="E403" s="158"/>
      <c r="F403" s="97"/>
      <c r="G403" s="119"/>
      <c r="J403" s="56" t="s">
        <v>366</v>
      </c>
      <c r="L403" s="40" t="s">
        <v>335</v>
      </c>
      <c r="M403" s="41" t="str">
        <f>IFERROR(MEDIAN($P398:$AI398),"")</f>
        <v/>
      </c>
      <c r="N403" s="94"/>
      <c r="O403" s="34" t="s">
        <v>406</v>
      </c>
      <c r="P403" s="39" t="str">
        <f>IF(IFERROR(VLOOKUP(P396,'Tabela de Apoio'!$D:$E,2,FALSE),1)=1,"",P404)</f>
        <v/>
      </c>
      <c r="Q403" s="39" t="str">
        <f>IF(IFERROR(VLOOKUP(Q396,'Tabela de Apoio'!$D:$E,2,FALSE),1)=1,"",Q404)</f>
        <v/>
      </c>
      <c r="R403" s="39" t="str">
        <f>IF(IFERROR(VLOOKUP(R396,'Tabela de Apoio'!$D:$E,2,FALSE),1)=1,"",R404)</f>
        <v/>
      </c>
      <c r="S403" s="39" t="str">
        <f>IF(IFERROR(VLOOKUP(S396,'Tabela de Apoio'!$D:$E,2,FALSE),1)=1,"",S404)</f>
        <v/>
      </c>
      <c r="T403" s="39" t="str">
        <f>IF(IFERROR(VLOOKUP(T396,'Tabela de Apoio'!$D:$E,2,FALSE),1)=1,"",T404)</f>
        <v/>
      </c>
      <c r="U403" s="39" t="str">
        <f>IF(IFERROR(VLOOKUP(U396,'Tabela de Apoio'!$D:$E,2,FALSE),1)=1,"",U404)</f>
        <v/>
      </c>
      <c r="V403" s="39" t="str">
        <f>IF(IFERROR(VLOOKUP(V396,'Tabela de Apoio'!$D:$E,2,FALSE),1)=1,"",V404)</f>
        <v/>
      </c>
      <c r="W403" s="39" t="str">
        <f>IF(IFERROR(VLOOKUP(W396,'Tabela de Apoio'!$D:$E,2,FALSE),1)=1,"",W404)</f>
        <v/>
      </c>
      <c r="X403" s="39" t="str">
        <f>IF(IFERROR(VLOOKUP(X396,'Tabela de Apoio'!$D:$E,2,FALSE),1)=1,"",X404)</f>
        <v/>
      </c>
      <c r="Y403" s="39" t="str">
        <f>IF(IFERROR(VLOOKUP(Y396,'Tabela de Apoio'!$D:$E,2,FALSE),1)=1,"",Y404)</f>
        <v/>
      </c>
      <c r="Z403" s="39" t="str">
        <f>IF(IFERROR(VLOOKUP(Z396,'Tabela de Apoio'!$D:$E,2,FALSE),1)=1,"",Z404)</f>
        <v/>
      </c>
      <c r="AA403" s="39" t="str">
        <f>IF(IFERROR(VLOOKUP(AA396,'Tabela de Apoio'!$D:$E,2,FALSE),1)=1,"",AA404)</f>
        <v/>
      </c>
      <c r="AB403" s="39" t="str">
        <f>IF(IFERROR(VLOOKUP(AB396,'Tabela de Apoio'!$D:$E,2,FALSE),1)=1,"",AB404)</f>
        <v/>
      </c>
      <c r="AC403" s="39" t="str">
        <f>IF(IFERROR(VLOOKUP(AC396,'Tabela de Apoio'!$D:$E,2,FALSE),1)=1,"",AC404)</f>
        <v/>
      </c>
      <c r="AD403" s="39" t="str">
        <f>IF(IFERROR(VLOOKUP(AD396,'Tabela de Apoio'!$D:$E,2,FALSE),1)=1,"",AD404)</f>
        <v/>
      </c>
      <c r="AE403" s="39" t="str">
        <f>IF(IFERROR(VLOOKUP(AE396,'Tabela de Apoio'!$D:$E,2,FALSE),1)=1,"",AE404)</f>
        <v/>
      </c>
      <c r="AF403" s="39" t="str">
        <f>IF(IFERROR(VLOOKUP(AF396,'Tabela de Apoio'!$D:$E,2,FALSE),1)=1,"",AF404)</f>
        <v/>
      </c>
      <c r="AG403" s="39" t="str">
        <f>IF(IFERROR(VLOOKUP(AG396,'Tabela de Apoio'!$D:$E,2,FALSE),1)=1,"",AG404)</f>
        <v/>
      </c>
      <c r="AH403" s="39" t="str">
        <f>IF(IFERROR(VLOOKUP(AH396,'Tabela de Apoio'!$D:$E,2,FALSE),1)=1,"",AH404)</f>
        <v/>
      </c>
      <c r="AI403" s="39" t="str">
        <f>IF(IFERROR(VLOOKUP(AI396,'Tabela de Apoio'!$D:$E,2,FALSE),1)=1,"",AI404)</f>
        <v/>
      </c>
    </row>
    <row r="404" spans="1:35" hidden="1" x14ac:dyDescent="0.25">
      <c r="B404" s="84" t="e">
        <f t="shared" si="195"/>
        <v>#VALUE!</v>
      </c>
      <c r="C404" s="84" t="e">
        <f t="shared" si="194"/>
        <v>#VALUE!</v>
      </c>
      <c r="D404" s="84">
        <f t="shared" si="194"/>
        <v>1</v>
      </c>
      <c r="E404" s="158"/>
      <c r="F404" s="97"/>
      <c r="G404" s="119"/>
      <c r="H404" s="18"/>
      <c r="I404" s="18"/>
      <c r="J404" s="56" t="s">
        <v>368</v>
      </c>
      <c r="K404" s="89"/>
      <c r="L404" s="40" t="s">
        <v>69</v>
      </c>
      <c r="M404" s="41" t="e">
        <f>IF(AND(COUNT($P412:$AI412)&gt;2,(_xlfn.STDEV.S($P411:$AI412)/AVERAGE($P411:$AI412))&lt;=25%),AVERAGE($P411:$AI412),"")</f>
        <v>#DIV/0!</v>
      </c>
      <c r="N404" s="94"/>
      <c r="O404" s="34" t="s">
        <v>407</v>
      </c>
      <c r="P404" s="39" t="str">
        <f t="shared" ref="P404:AI404" si="197">IF(P402="","",IF((_xlfn.STDEV.S($P401:$AI402)/AVERAGE($P401:$AI402))&lt;25%,P402,IF(OR(P402&gt;(AVERAGE($P401:$AI402)+_xlfn.STDEV.S($P401:$AI402)),P402&lt;(AVERAGE($P401:$AI402)-_xlfn.STDEV.S($P401:$AI402))),"DESCARTADO",P402)))</f>
        <v/>
      </c>
      <c r="Q404" s="39" t="str">
        <f t="shared" si="197"/>
        <v/>
      </c>
      <c r="R404" s="39" t="str">
        <f t="shared" si="197"/>
        <v/>
      </c>
      <c r="S404" s="39" t="str">
        <f t="shared" si="197"/>
        <v/>
      </c>
      <c r="T404" s="39" t="str">
        <f t="shared" si="197"/>
        <v/>
      </c>
      <c r="U404" s="39" t="str">
        <f t="shared" si="197"/>
        <v/>
      </c>
      <c r="V404" s="39" t="str">
        <f t="shared" si="197"/>
        <v/>
      </c>
      <c r="W404" s="39" t="str">
        <f t="shared" si="197"/>
        <v/>
      </c>
      <c r="X404" s="39" t="str">
        <f t="shared" si="197"/>
        <v/>
      </c>
      <c r="Y404" s="39" t="str">
        <f t="shared" si="197"/>
        <v/>
      </c>
      <c r="Z404" s="39" t="str">
        <f t="shared" si="197"/>
        <v/>
      </c>
      <c r="AA404" s="39" t="str">
        <f t="shared" si="197"/>
        <v/>
      </c>
      <c r="AB404" s="39" t="str">
        <f t="shared" si="197"/>
        <v/>
      </c>
      <c r="AC404" s="39" t="str">
        <f t="shared" si="197"/>
        <v/>
      </c>
      <c r="AD404" s="39" t="str">
        <f t="shared" si="197"/>
        <v/>
      </c>
      <c r="AE404" s="39" t="str">
        <f t="shared" si="197"/>
        <v/>
      </c>
      <c r="AF404" s="39" t="str">
        <f t="shared" si="197"/>
        <v/>
      </c>
      <c r="AG404" s="39" t="str">
        <f t="shared" si="197"/>
        <v/>
      </c>
      <c r="AH404" s="39" t="str">
        <f t="shared" si="197"/>
        <v/>
      </c>
      <c r="AI404" s="39" t="str">
        <f t="shared" si="197"/>
        <v/>
      </c>
    </row>
    <row r="405" spans="1:35" hidden="1" x14ac:dyDescent="0.25">
      <c r="B405" s="84" t="e">
        <f t="shared" si="195"/>
        <v>#VALUE!</v>
      </c>
      <c r="C405" s="84" t="e">
        <f t="shared" si="194"/>
        <v>#VALUE!</v>
      </c>
      <c r="D405" s="84">
        <f t="shared" si="194"/>
        <v>1</v>
      </c>
      <c r="E405" s="158"/>
      <c r="F405" s="97"/>
      <c r="G405" s="121"/>
      <c r="H405"/>
      <c r="I405" s="18"/>
      <c r="J405" s="56" t="s">
        <v>367</v>
      </c>
      <c r="K405" s="89"/>
      <c r="L405" s="40" t="s">
        <v>74</v>
      </c>
      <c r="M405" s="41" t="e">
        <f>AVERAGE($P399:$AI400)</f>
        <v>#DIV/0!</v>
      </c>
      <c r="N405" s="94"/>
      <c r="O405" s="34" t="s">
        <v>408</v>
      </c>
      <c r="P405" s="39" t="str">
        <f>IF(IFERROR(VLOOKUP(P396,'Tabela de Apoio'!$D:$E,2,FALSE),1)=1,"",P406)</f>
        <v/>
      </c>
      <c r="Q405" s="39" t="str">
        <f>IF(IFERROR(VLOOKUP(Q396,'Tabela de Apoio'!$D:$E,2,FALSE),1)=1,"",Q406)</f>
        <v/>
      </c>
      <c r="R405" s="39" t="str">
        <f>IF(IFERROR(VLOOKUP(R396,'Tabela de Apoio'!$D:$E,2,FALSE),1)=1,"",R406)</f>
        <v/>
      </c>
      <c r="S405" s="39" t="str">
        <f>IF(IFERROR(VLOOKUP(S396,'Tabela de Apoio'!$D:$E,2,FALSE),1)=1,"",S406)</f>
        <v/>
      </c>
      <c r="T405" s="39" t="str">
        <f>IF(IFERROR(VLOOKUP(T396,'Tabela de Apoio'!$D:$E,2,FALSE),1)=1,"",T406)</f>
        <v/>
      </c>
      <c r="U405" s="39" t="str">
        <f>IF(IFERROR(VLOOKUP(U396,'Tabela de Apoio'!$D:$E,2,FALSE),1)=1,"",U406)</f>
        <v/>
      </c>
      <c r="V405" s="39" t="str">
        <f>IF(IFERROR(VLOOKUP(V396,'Tabela de Apoio'!$D:$E,2,FALSE),1)=1,"",V406)</f>
        <v/>
      </c>
      <c r="W405" s="39" t="str">
        <f>IF(IFERROR(VLOOKUP(W396,'Tabela de Apoio'!$D:$E,2,FALSE),1)=1,"",W406)</f>
        <v/>
      </c>
      <c r="X405" s="39" t="str">
        <f>IF(IFERROR(VLOOKUP(X396,'Tabela de Apoio'!$D:$E,2,FALSE),1)=1,"",X406)</f>
        <v/>
      </c>
      <c r="Y405" s="39" t="str">
        <f>IF(IFERROR(VLOOKUP(Y396,'Tabela de Apoio'!$D:$E,2,FALSE),1)=1,"",Y406)</f>
        <v/>
      </c>
      <c r="Z405" s="39" t="str">
        <f>IF(IFERROR(VLOOKUP(Z396,'Tabela de Apoio'!$D:$E,2,FALSE),1)=1,"",Z406)</f>
        <v/>
      </c>
      <c r="AA405" s="39" t="str">
        <f>IF(IFERROR(VLOOKUP(AA396,'Tabela de Apoio'!$D:$E,2,FALSE),1)=1,"",AA406)</f>
        <v/>
      </c>
      <c r="AB405" s="39" t="str">
        <f>IF(IFERROR(VLOOKUP(AB396,'Tabela de Apoio'!$D:$E,2,FALSE),1)=1,"",AB406)</f>
        <v/>
      </c>
      <c r="AC405" s="39" t="str">
        <f>IF(IFERROR(VLOOKUP(AC396,'Tabela de Apoio'!$D:$E,2,FALSE),1)=1,"",AC406)</f>
        <v/>
      </c>
      <c r="AD405" s="39" t="str">
        <f>IF(IFERROR(VLOOKUP(AD396,'Tabela de Apoio'!$D:$E,2,FALSE),1)=1,"",AD406)</f>
        <v/>
      </c>
      <c r="AE405" s="39" t="str">
        <f>IF(IFERROR(VLOOKUP(AE396,'Tabela de Apoio'!$D:$E,2,FALSE),1)=1,"",AE406)</f>
        <v/>
      </c>
      <c r="AF405" s="39" t="str">
        <f>IF(IFERROR(VLOOKUP(AF396,'Tabela de Apoio'!$D:$E,2,FALSE),1)=1,"",AF406)</f>
        <v/>
      </c>
      <c r="AG405" s="39" t="str">
        <f>IF(IFERROR(VLOOKUP(AG396,'Tabela de Apoio'!$D:$E,2,FALSE),1)=1,"",AG406)</f>
        <v/>
      </c>
      <c r="AH405" s="39" t="str">
        <f>IF(IFERROR(VLOOKUP(AH396,'Tabela de Apoio'!$D:$E,2,FALSE),1)=1,"",AH406)</f>
        <v/>
      </c>
      <c r="AI405" s="39" t="str">
        <f>IF(IFERROR(VLOOKUP(AI396,'Tabela de Apoio'!$D:$E,2,FALSE),1)=1,"",AI406)</f>
        <v/>
      </c>
    </row>
    <row r="406" spans="1:35" hidden="1" x14ac:dyDescent="0.25">
      <c r="B406" s="84" t="e">
        <f t="shared" si="195"/>
        <v>#VALUE!</v>
      </c>
      <c r="C406" s="84" t="e">
        <f t="shared" si="194"/>
        <v>#VALUE!</v>
      </c>
      <c r="D406" s="84">
        <f t="shared" si="194"/>
        <v>1</v>
      </c>
      <c r="E406" s="158"/>
      <c r="F406" s="97"/>
      <c r="G406" s="120"/>
      <c r="H406" s="18"/>
      <c r="I406" s="18"/>
      <c r="J406" s="56" t="s">
        <v>367</v>
      </c>
      <c r="K406" s="89"/>
      <c r="L406" s="40" t="s">
        <v>72</v>
      </c>
      <c r="M406" s="41" t="e">
        <f>MEDIAN($P399:$AI399)</f>
        <v>#NUM!</v>
      </c>
      <c r="N406" s="94"/>
      <c r="O406" s="34" t="s">
        <v>409</v>
      </c>
      <c r="P406" s="39" t="str">
        <f t="shared" ref="P406:AI406" si="198">IF(P404="","",IF((_xlfn.STDEV.S($P403:$AI404)/AVERAGE($P403:$AI404))&lt;25%,P404,IF(OR(P404&gt;(AVERAGE($P403:$AI404)+_xlfn.STDEV.S($P403:$AI404)),P404&lt;(AVERAGE($P403:$AI404)-_xlfn.STDEV.S($P403:$AI404))),"DESCARTADO",P404)))</f>
        <v/>
      </c>
      <c r="Q406" s="39" t="str">
        <f t="shared" si="198"/>
        <v/>
      </c>
      <c r="R406" s="39" t="str">
        <f t="shared" si="198"/>
        <v/>
      </c>
      <c r="S406" s="39" t="str">
        <f t="shared" si="198"/>
        <v/>
      </c>
      <c r="T406" s="39" t="str">
        <f t="shared" si="198"/>
        <v/>
      </c>
      <c r="U406" s="39" t="str">
        <f t="shared" si="198"/>
        <v/>
      </c>
      <c r="V406" s="39" t="str">
        <f t="shared" si="198"/>
        <v/>
      </c>
      <c r="W406" s="39" t="str">
        <f t="shared" si="198"/>
        <v/>
      </c>
      <c r="X406" s="39" t="str">
        <f t="shared" si="198"/>
        <v/>
      </c>
      <c r="Y406" s="39" t="str">
        <f t="shared" si="198"/>
        <v/>
      </c>
      <c r="Z406" s="39" t="str">
        <f t="shared" si="198"/>
        <v/>
      </c>
      <c r="AA406" s="39" t="str">
        <f t="shared" si="198"/>
        <v/>
      </c>
      <c r="AB406" s="39" t="str">
        <f t="shared" si="198"/>
        <v/>
      </c>
      <c r="AC406" s="39" t="str">
        <f t="shared" si="198"/>
        <v/>
      </c>
      <c r="AD406" s="39" t="str">
        <f t="shared" si="198"/>
        <v/>
      </c>
      <c r="AE406" s="39" t="str">
        <f t="shared" si="198"/>
        <v/>
      </c>
      <c r="AF406" s="39" t="str">
        <f t="shared" si="198"/>
        <v/>
      </c>
      <c r="AG406" s="39" t="str">
        <f t="shared" si="198"/>
        <v/>
      </c>
      <c r="AH406" s="39" t="str">
        <f t="shared" si="198"/>
        <v/>
      </c>
      <c r="AI406" s="39" t="str">
        <f t="shared" si="198"/>
        <v/>
      </c>
    </row>
    <row r="407" spans="1:35" hidden="1" x14ac:dyDescent="0.25">
      <c r="B407" s="84" t="e">
        <f t="shared" si="195"/>
        <v>#VALUE!</v>
      </c>
      <c r="C407" s="84" t="e">
        <f t="shared" si="194"/>
        <v>#VALUE!</v>
      </c>
      <c r="D407" s="84">
        <f t="shared" si="194"/>
        <v>1</v>
      </c>
      <c r="E407" s="158"/>
      <c r="F407" s="97"/>
      <c r="G407" s="120"/>
      <c r="H407" s="18"/>
      <c r="I407" s="18"/>
      <c r="J407" s="56" t="s">
        <v>367</v>
      </c>
      <c r="K407" s="89"/>
      <c r="L407" s="40" t="s">
        <v>73</v>
      </c>
      <c r="M407" s="41" t="e">
        <f>_xlfn.QUARTILE.EXC($P399:$AI399,1)</f>
        <v>#NUM!</v>
      </c>
      <c r="N407" s="94"/>
      <c r="O407" s="34" t="s">
        <v>410</v>
      </c>
      <c r="P407" s="39" t="str">
        <f>IF(IFERROR(VLOOKUP(P396,'Tabela de Apoio'!$D:$E,2,FALSE),1)=1,"",P408)</f>
        <v/>
      </c>
      <c r="Q407" s="39" t="str">
        <f>IF(IFERROR(VLOOKUP(Q396,'Tabela de Apoio'!$D:$E,2,FALSE),1)=1,"",Q408)</f>
        <v/>
      </c>
      <c r="R407" s="39" t="str">
        <f>IF(IFERROR(VLOOKUP(R396,'Tabela de Apoio'!$D:$E,2,FALSE),1)=1,"",R408)</f>
        <v/>
      </c>
      <c r="S407" s="39" t="str">
        <f>IF(IFERROR(VLOOKUP(S396,'Tabela de Apoio'!$D:$E,2,FALSE),1)=1,"",S408)</f>
        <v/>
      </c>
      <c r="T407" s="39" t="str">
        <f>IF(IFERROR(VLOOKUP(T396,'Tabela de Apoio'!$D:$E,2,FALSE),1)=1,"",T408)</f>
        <v/>
      </c>
      <c r="U407" s="39" t="str">
        <f>IF(IFERROR(VLOOKUP(U396,'Tabela de Apoio'!$D:$E,2,FALSE),1)=1,"",U408)</f>
        <v/>
      </c>
      <c r="V407" s="39" t="str">
        <f>IF(IFERROR(VLOOKUP(V396,'Tabela de Apoio'!$D:$E,2,FALSE),1)=1,"",V408)</f>
        <v/>
      </c>
      <c r="W407" s="39" t="str">
        <f>IF(IFERROR(VLOOKUP(W396,'Tabela de Apoio'!$D:$E,2,FALSE),1)=1,"",W408)</f>
        <v/>
      </c>
      <c r="X407" s="39" t="str">
        <f>IF(IFERROR(VLOOKUP(X396,'Tabela de Apoio'!$D:$E,2,FALSE),1)=1,"",X408)</f>
        <v/>
      </c>
      <c r="Y407" s="39" t="str">
        <f>IF(IFERROR(VLOOKUP(Y396,'Tabela de Apoio'!$D:$E,2,FALSE),1)=1,"",Y408)</f>
        <v/>
      </c>
      <c r="Z407" s="39" t="str">
        <f>IF(IFERROR(VLOOKUP(Z396,'Tabela de Apoio'!$D:$E,2,FALSE),1)=1,"",Z408)</f>
        <v/>
      </c>
      <c r="AA407" s="39" t="str">
        <f>IF(IFERROR(VLOOKUP(AA396,'Tabela de Apoio'!$D:$E,2,FALSE),1)=1,"",AA408)</f>
        <v/>
      </c>
      <c r="AB407" s="39" t="str">
        <f>IF(IFERROR(VLOOKUP(AB396,'Tabela de Apoio'!$D:$E,2,FALSE),1)=1,"",AB408)</f>
        <v/>
      </c>
      <c r="AC407" s="39" t="str">
        <f>IF(IFERROR(VLOOKUP(AC396,'Tabela de Apoio'!$D:$E,2,FALSE),1)=1,"",AC408)</f>
        <v/>
      </c>
      <c r="AD407" s="39" t="str">
        <f>IF(IFERROR(VLOOKUP(AD396,'Tabela de Apoio'!$D:$E,2,FALSE),1)=1,"",AD408)</f>
        <v/>
      </c>
      <c r="AE407" s="39" t="str">
        <f>IF(IFERROR(VLOOKUP(AE396,'Tabela de Apoio'!$D:$E,2,FALSE),1)=1,"",AE408)</f>
        <v/>
      </c>
      <c r="AF407" s="39" t="str">
        <f>IF(IFERROR(VLOOKUP(AF396,'Tabela de Apoio'!$D:$E,2,FALSE),1)=1,"",AF408)</f>
        <v/>
      </c>
      <c r="AG407" s="39" t="str">
        <f>IF(IFERROR(VLOOKUP(AG396,'Tabela de Apoio'!$D:$E,2,FALSE),1)=1,"",AG408)</f>
        <v/>
      </c>
      <c r="AH407" s="39" t="str">
        <f>IF(IFERROR(VLOOKUP(AH396,'Tabela de Apoio'!$D:$E,2,FALSE),1)=1,"",AH408)</f>
        <v/>
      </c>
      <c r="AI407" s="39" t="str">
        <f>IF(IFERROR(VLOOKUP(AI396,'Tabela de Apoio'!$D:$E,2,FALSE),1)=1,"",AI408)</f>
        <v/>
      </c>
    </row>
    <row r="408" spans="1:35" hidden="1" x14ac:dyDescent="0.25">
      <c r="B408" s="84" t="e">
        <f t="shared" si="195"/>
        <v>#VALUE!</v>
      </c>
      <c r="C408" s="84" t="e">
        <f t="shared" si="194"/>
        <v>#VALUE!</v>
      </c>
      <c r="D408" s="84">
        <f t="shared" si="194"/>
        <v>1</v>
      </c>
      <c r="E408" s="158"/>
      <c r="F408" s="97"/>
      <c r="G408" s="120"/>
      <c r="H408" s="18"/>
      <c r="I408" s="18"/>
      <c r="J408" s="56" t="s">
        <v>367</v>
      </c>
      <c r="K408" s="89"/>
      <c r="L408" s="40" t="s">
        <v>70</v>
      </c>
      <c r="M408" s="41" t="e">
        <f>_xlfn.QUARTILE.EXC($P399:$AI399,2)</f>
        <v>#NUM!</v>
      </c>
      <c r="N408" s="94"/>
      <c r="O408" s="34" t="s">
        <v>411</v>
      </c>
      <c r="P408" s="39" t="str">
        <f t="shared" ref="P408:AI408" si="199">IF(P406="","",IF((_xlfn.STDEV.S($P405:$AI406)/AVERAGE($P405:$AI406))&lt;25%,P406,IF(OR(P406&gt;(AVERAGE($P405:$AI406)+_xlfn.STDEV.S($P405:$AI406)),P406&lt;(AVERAGE($P405:$AI406)-_xlfn.STDEV.S($P405:$AI406))),"DESCARTADO",P406)))</f>
        <v/>
      </c>
      <c r="Q408" s="39" t="str">
        <f t="shared" si="199"/>
        <v/>
      </c>
      <c r="R408" s="39" t="str">
        <f t="shared" si="199"/>
        <v/>
      </c>
      <c r="S408" s="39" t="str">
        <f t="shared" si="199"/>
        <v/>
      </c>
      <c r="T408" s="39" t="str">
        <f t="shared" si="199"/>
        <v/>
      </c>
      <c r="U408" s="39" t="str">
        <f t="shared" si="199"/>
        <v/>
      </c>
      <c r="V408" s="39" t="str">
        <f t="shared" si="199"/>
        <v/>
      </c>
      <c r="W408" s="39" t="str">
        <f t="shared" si="199"/>
        <v/>
      </c>
      <c r="X408" s="39" t="str">
        <f t="shared" si="199"/>
        <v/>
      </c>
      <c r="Y408" s="39" t="str">
        <f t="shared" si="199"/>
        <v/>
      </c>
      <c r="Z408" s="39" t="str">
        <f t="shared" si="199"/>
        <v/>
      </c>
      <c r="AA408" s="39" t="str">
        <f t="shared" si="199"/>
        <v/>
      </c>
      <c r="AB408" s="39" t="str">
        <f t="shared" si="199"/>
        <v/>
      </c>
      <c r="AC408" s="39" t="str">
        <f t="shared" si="199"/>
        <v/>
      </c>
      <c r="AD408" s="39" t="str">
        <f t="shared" si="199"/>
        <v/>
      </c>
      <c r="AE408" s="39" t="str">
        <f t="shared" si="199"/>
        <v/>
      </c>
      <c r="AF408" s="39" t="str">
        <f t="shared" si="199"/>
        <v/>
      </c>
      <c r="AG408" s="39" t="str">
        <f t="shared" si="199"/>
        <v/>
      </c>
      <c r="AH408" s="39" t="str">
        <f t="shared" si="199"/>
        <v/>
      </c>
      <c r="AI408" s="39" t="str">
        <f t="shared" si="199"/>
        <v/>
      </c>
    </row>
    <row r="409" spans="1:35" hidden="1" x14ac:dyDescent="0.25">
      <c r="B409" s="84" t="e">
        <f t="shared" si="195"/>
        <v>#VALUE!</v>
      </c>
      <c r="C409" s="84" t="e">
        <f t="shared" si="194"/>
        <v>#VALUE!</v>
      </c>
      <c r="D409" s="84">
        <f t="shared" si="194"/>
        <v>1</v>
      </c>
      <c r="E409" s="158"/>
      <c r="F409" s="97"/>
      <c r="G409" s="120"/>
      <c r="H409" s="18"/>
      <c r="I409" s="18"/>
      <c r="J409" s="56" t="s">
        <v>366</v>
      </c>
      <c r="K409" s="89"/>
      <c r="L409" s="40" t="s">
        <v>76</v>
      </c>
      <c r="M409" s="41">
        <f>MIN($P398:$AI398)</f>
        <v>0</v>
      </c>
      <c r="N409" s="94"/>
      <c r="O409" s="34" t="s">
        <v>412</v>
      </c>
      <c r="P409" s="39" t="str">
        <f>IF(IFERROR(VLOOKUP(P396,'Tabela de Apoio'!$D:$E,2,FALSE),1)=1,"",P410)</f>
        <v/>
      </c>
      <c r="Q409" s="39" t="str">
        <f>IF(IFERROR(VLOOKUP(Q396,'Tabela de Apoio'!$D:$E,2,FALSE),1)=1,"",Q410)</f>
        <v/>
      </c>
      <c r="R409" s="39" t="str">
        <f>IF(IFERROR(VLOOKUP(R396,'Tabela de Apoio'!$D:$E,2,FALSE),1)=1,"",R410)</f>
        <v/>
      </c>
      <c r="S409" s="39" t="str">
        <f>IF(IFERROR(VLOOKUP(S396,'Tabela de Apoio'!$D:$E,2,FALSE),1)=1,"",S410)</f>
        <v/>
      </c>
      <c r="T409" s="39" t="str">
        <f>IF(IFERROR(VLOOKUP(T396,'Tabela de Apoio'!$D:$E,2,FALSE),1)=1,"",T410)</f>
        <v/>
      </c>
      <c r="U409" s="39" t="str">
        <f>IF(IFERROR(VLOOKUP(U396,'Tabela de Apoio'!$D:$E,2,FALSE),1)=1,"",U410)</f>
        <v/>
      </c>
      <c r="V409" s="39" t="str">
        <f>IF(IFERROR(VLOOKUP(V396,'Tabela de Apoio'!$D:$E,2,FALSE),1)=1,"",V410)</f>
        <v/>
      </c>
      <c r="W409" s="39" t="str">
        <f>IF(IFERROR(VLOOKUP(W396,'Tabela de Apoio'!$D:$E,2,FALSE),1)=1,"",W410)</f>
        <v/>
      </c>
      <c r="X409" s="39" t="str">
        <f>IF(IFERROR(VLOOKUP(X396,'Tabela de Apoio'!$D:$E,2,FALSE),1)=1,"",X410)</f>
        <v/>
      </c>
      <c r="Y409" s="39" t="str">
        <f>IF(IFERROR(VLOOKUP(Y396,'Tabela de Apoio'!$D:$E,2,FALSE),1)=1,"",Y410)</f>
        <v/>
      </c>
      <c r="Z409" s="39" t="str">
        <f>IF(IFERROR(VLOOKUP(Z396,'Tabela de Apoio'!$D:$E,2,FALSE),1)=1,"",Z410)</f>
        <v/>
      </c>
      <c r="AA409" s="39" t="str">
        <f>IF(IFERROR(VLOOKUP(AA396,'Tabela de Apoio'!$D:$E,2,FALSE),1)=1,"",AA410)</f>
        <v/>
      </c>
      <c r="AB409" s="39" t="str">
        <f>IF(IFERROR(VLOOKUP(AB396,'Tabela de Apoio'!$D:$E,2,FALSE),1)=1,"",AB410)</f>
        <v/>
      </c>
      <c r="AC409" s="39" t="str">
        <f>IF(IFERROR(VLOOKUP(AC396,'Tabela de Apoio'!$D:$E,2,FALSE),1)=1,"",AC410)</f>
        <v/>
      </c>
      <c r="AD409" s="39" t="str">
        <f>IF(IFERROR(VLOOKUP(AD396,'Tabela de Apoio'!$D:$E,2,FALSE),1)=1,"",AD410)</f>
        <v/>
      </c>
      <c r="AE409" s="39" t="str">
        <f>IF(IFERROR(VLOOKUP(AE396,'Tabela de Apoio'!$D:$E,2,FALSE),1)=1,"",AE410)</f>
        <v/>
      </c>
      <c r="AF409" s="39" t="str">
        <f>IF(IFERROR(VLOOKUP(AF396,'Tabela de Apoio'!$D:$E,2,FALSE),1)=1,"",AF410)</f>
        <v/>
      </c>
      <c r="AG409" s="39" t="str">
        <f>IF(IFERROR(VLOOKUP(AG396,'Tabela de Apoio'!$D:$E,2,FALSE),1)=1,"",AG410)</f>
        <v/>
      </c>
      <c r="AH409" s="39" t="str">
        <f>IF(IFERROR(VLOOKUP(AH396,'Tabela de Apoio'!$D:$E,2,FALSE),1)=1,"",AH410)</f>
        <v/>
      </c>
      <c r="AI409" s="39" t="str">
        <f>IF(IFERROR(VLOOKUP(AI396,'Tabela de Apoio'!$D:$E,2,FALSE),1)=1,"",AI410)</f>
        <v/>
      </c>
    </row>
    <row r="410" spans="1:35" hidden="1" x14ac:dyDescent="0.25">
      <c r="B410" s="84" t="e">
        <f t="shared" si="195"/>
        <v>#VALUE!</v>
      </c>
      <c r="C410" s="84" t="e">
        <f t="shared" si="194"/>
        <v>#VALUE!</v>
      </c>
      <c r="D410" s="84">
        <f t="shared" si="194"/>
        <v>1</v>
      </c>
      <c r="E410" s="158"/>
      <c r="F410" s="97"/>
      <c r="G410" s="120"/>
      <c r="H410" s="18"/>
      <c r="I410" s="18"/>
      <c r="J410" s="56" t="s">
        <v>366</v>
      </c>
      <c r="K410" s="89"/>
      <c r="L410" s="40" t="s">
        <v>71</v>
      </c>
      <c r="M410" s="41">
        <f>MAX($P398:$AI398)</f>
        <v>0</v>
      </c>
      <c r="N410" s="94"/>
      <c r="O410" s="34" t="s">
        <v>413</v>
      </c>
      <c r="P410" s="39" t="str">
        <f t="shared" ref="P410:AI410" si="200">IF(P408="","",IF((_xlfn.STDEV.S($P407:$AI408)/AVERAGE($P407:$AI408))&lt;25%,P408,IF(OR(P408&gt;(AVERAGE($P407:$AI408)+_xlfn.STDEV.S($P407:$AI408)),P408&lt;(AVERAGE($P407:$AI408)-_xlfn.STDEV.S($P407:$AI408))),"DESCARTADO",P408)))</f>
        <v/>
      </c>
      <c r="Q410" s="39" t="str">
        <f t="shared" si="200"/>
        <v/>
      </c>
      <c r="R410" s="39" t="str">
        <f t="shared" si="200"/>
        <v/>
      </c>
      <c r="S410" s="39" t="str">
        <f t="shared" si="200"/>
        <v/>
      </c>
      <c r="T410" s="39" t="str">
        <f t="shared" si="200"/>
        <v/>
      </c>
      <c r="U410" s="39" t="str">
        <f t="shared" si="200"/>
        <v/>
      </c>
      <c r="V410" s="39" t="str">
        <f t="shared" si="200"/>
        <v/>
      </c>
      <c r="W410" s="39" t="str">
        <f t="shared" si="200"/>
        <v/>
      </c>
      <c r="X410" s="39" t="str">
        <f t="shared" si="200"/>
        <v/>
      </c>
      <c r="Y410" s="39" t="str">
        <f t="shared" si="200"/>
        <v/>
      </c>
      <c r="Z410" s="39" t="str">
        <f t="shared" si="200"/>
        <v/>
      </c>
      <c r="AA410" s="39" t="str">
        <f t="shared" si="200"/>
        <v/>
      </c>
      <c r="AB410" s="39" t="str">
        <f t="shared" si="200"/>
        <v/>
      </c>
      <c r="AC410" s="39" t="str">
        <f t="shared" si="200"/>
        <v/>
      </c>
      <c r="AD410" s="39" t="str">
        <f t="shared" si="200"/>
        <v/>
      </c>
      <c r="AE410" s="39" t="str">
        <f t="shared" si="200"/>
        <v/>
      </c>
      <c r="AF410" s="39" t="str">
        <f t="shared" si="200"/>
        <v/>
      </c>
      <c r="AG410" s="39" t="str">
        <f t="shared" si="200"/>
        <v/>
      </c>
      <c r="AH410" s="39" t="str">
        <f t="shared" si="200"/>
        <v/>
      </c>
      <c r="AI410" s="39" t="str">
        <f t="shared" si="200"/>
        <v/>
      </c>
    </row>
    <row r="411" spans="1:35" hidden="1" x14ac:dyDescent="0.25">
      <c r="B411" s="84" t="e">
        <f t="shared" si="195"/>
        <v>#VALUE!</v>
      </c>
      <c r="C411" s="84" t="e">
        <f t="shared" si="194"/>
        <v>#VALUE!</v>
      </c>
      <c r="D411" s="84">
        <f t="shared" si="194"/>
        <v>1</v>
      </c>
      <c r="E411" s="158"/>
      <c r="F411" s="97"/>
      <c r="G411" s="121"/>
      <c r="H411"/>
      <c r="I411"/>
      <c r="J411" s="6" t="str">
        <f>INDEX(J401:J410,MATCH(L394,L401:L410,0))</f>
        <v>A</v>
      </c>
      <c r="K411" s="89"/>
      <c r="L411" s="26"/>
      <c r="M411" s="26"/>
      <c r="N411" s="94"/>
      <c r="O411" s="34" t="s">
        <v>58</v>
      </c>
      <c r="P411" s="39" t="str">
        <f>IF(IFERROR(VLOOKUP(P396,'Tabela de Apoio'!$D:$E,2,FALSE),1)=1,"",P412)</f>
        <v/>
      </c>
      <c r="Q411" s="39" t="str">
        <f>IF(IFERROR(VLOOKUP(Q396,'Tabela de Apoio'!$D:$E,2,FALSE),1)=1,"",Q412)</f>
        <v/>
      </c>
      <c r="R411" s="39" t="str">
        <f>IF(IFERROR(VLOOKUP(R396,'Tabela de Apoio'!$D:$E,2,FALSE),1)=1,"",R412)</f>
        <v/>
      </c>
      <c r="S411" s="39" t="str">
        <f>IF(IFERROR(VLOOKUP(S396,'Tabela de Apoio'!$D:$E,2,FALSE),1)=1,"",S412)</f>
        <v/>
      </c>
      <c r="T411" s="39" t="str">
        <f>IF(IFERROR(VLOOKUP(T396,'Tabela de Apoio'!$D:$E,2,FALSE),1)=1,"",T412)</f>
        <v/>
      </c>
      <c r="U411" s="39" t="str">
        <f>IF(IFERROR(VLOOKUP(U396,'Tabela de Apoio'!$D:$E,2,FALSE),1)=1,"",U412)</f>
        <v/>
      </c>
      <c r="V411" s="39" t="str">
        <f>IF(IFERROR(VLOOKUP(V396,'Tabela de Apoio'!$D:$E,2,FALSE),1)=1,"",V412)</f>
        <v/>
      </c>
      <c r="W411" s="39" t="str">
        <f>IF(IFERROR(VLOOKUP(W396,'Tabela de Apoio'!$D:$E,2,FALSE),1)=1,"",W412)</f>
        <v/>
      </c>
      <c r="X411" s="39" t="str">
        <f>IF(IFERROR(VLOOKUP(X396,'Tabela de Apoio'!$D:$E,2,FALSE),1)=1,"",X412)</f>
        <v/>
      </c>
      <c r="Y411" s="39" t="str">
        <f>IF(IFERROR(VLOOKUP(Y396,'Tabela de Apoio'!$D:$E,2,FALSE),1)=1,"",Y412)</f>
        <v/>
      </c>
      <c r="Z411" s="39" t="str">
        <f>IF(IFERROR(VLOOKUP(Z396,'Tabela de Apoio'!$D:$E,2,FALSE),1)=1,"",Z412)</f>
        <v/>
      </c>
      <c r="AA411" s="39" t="str">
        <f>IF(IFERROR(VLOOKUP(AA396,'Tabela de Apoio'!$D:$E,2,FALSE),1)=1,"",AA412)</f>
        <v/>
      </c>
      <c r="AB411" s="39" t="str">
        <f>IF(IFERROR(VLOOKUP(AB396,'Tabela de Apoio'!$D:$E,2,FALSE),1)=1,"",AB412)</f>
        <v/>
      </c>
      <c r="AC411" s="39" t="str">
        <f>IF(IFERROR(VLOOKUP(AC396,'Tabela de Apoio'!$D:$E,2,FALSE),1)=1,"",AC412)</f>
        <v/>
      </c>
      <c r="AD411" s="39" t="str">
        <f>IF(IFERROR(VLOOKUP(AD396,'Tabela de Apoio'!$D:$E,2,FALSE),1)=1,"",AD412)</f>
        <v/>
      </c>
      <c r="AE411" s="39" t="str">
        <f>IF(IFERROR(VLOOKUP(AE396,'Tabela de Apoio'!$D:$E,2,FALSE),1)=1,"",AE412)</f>
        <v/>
      </c>
      <c r="AF411" s="39" t="str">
        <f>IF(IFERROR(VLOOKUP(AF396,'Tabela de Apoio'!$D:$E,2,FALSE),1)=1,"",AF412)</f>
        <v/>
      </c>
      <c r="AG411" s="39" t="str">
        <f>IF(IFERROR(VLOOKUP(AG396,'Tabela de Apoio'!$D:$E,2,FALSE),1)=1,"",AG412)</f>
        <v/>
      </c>
      <c r="AH411" s="39" t="str">
        <f>IF(IFERROR(VLOOKUP(AH396,'Tabela de Apoio'!$D:$E,2,FALSE),1)=1,"",AH412)</f>
        <v/>
      </c>
      <c r="AI411" s="39" t="str">
        <f>IF(IFERROR(VLOOKUP(AI396,'Tabela de Apoio'!$D:$E,2,FALSE),1)=1,"",AI412)</f>
        <v/>
      </c>
    </row>
    <row r="412" spans="1:35" x14ac:dyDescent="0.25">
      <c r="B412" s="84" t="e">
        <f t="shared" si="195"/>
        <v>#VALUE!</v>
      </c>
      <c r="C412" s="84" t="e">
        <f t="shared" si="194"/>
        <v>#VALUE!</v>
      </c>
      <c r="D412" s="84">
        <f t="shared" si="194"/>
        <v>1</v>
      </c>
      <c r="E412" s="158"/>
      <c r="F412" s="97"/>
      <c r="G412" s="118"/>
      <c r="H412" s="159"/>
      <c r="I412" s="159"/>
      <c r="J412" s="160"/>
      <c r="K412" s="90" t="e">
        <f>_xlfn.STDEV.S($P412:$AI412)/AVERAGE($P412:$AI412)</f>
        <v>#DIV/0!</v>
      </c>
      <c r="L412" s="122" t="s">
        <v>77</v>
      </c>
      <c r="M412" s="22" t="str">
        <f>IFERROR(ROUND(M394*M396,2),"")</f>
        <v/>
      </c>
      <c r="N412" s="94" t="str">
        <f>IF("C"=J411,1,"")</f>
        <v/>
      </c>
      <c r="O412" s="34" t="s">
        <v>56</v>
      </c>
      <c r="P412" s="39" t="str">
        <f t="shared" ref="P412:AI412" si="201">IFERROR(IF(P410="","",IF((_xlfn.STDEV.S($P409:$AI410)/AVERAGE($P409:$AI410))&lt;25%,P410,IF(OR(P410&gt;(AVERAGE($P409:$AI410)+_xlfn.STDEV.S($P409:$AI410)),P410&lt;(AVERAGE($P409:$AI410)-_xlfn.STDEV.S($P409:$AI410))),"DESCARTADO",P410))),)</f>
        <v/>
      </c>
      <c r="Q412" s="39" t="str">
        <f t="shared" si="201"/>
        <v/>
      </c>
      <c r="R412" s="39" t="str">
        <f t="shared" si="201"/>
        <v/>
      </c>
      <c r="S412" s="39" t="str">
        <f t="shared" si="201"/>
        <v/>
      </c>
      <c r="T412" s="39" t="str">
        <f t="shared" si="201"/>
        <v/>
      </c>
      <c r="U412" s="39" t="str">
        <f t="shared" si="201"/>
        <v/>
      </c>
      <c r="V412" s="39" t="str">
        <f t="shared" si="201"/>
        <v/>
      </c>
      <c r="W412" s="39" t="str">
        <f t="shared" si="201"/>
        <v/>
      </c>
      <c r="X412" s="39" t="str">
        <f t="shared" si="201"/>
        <v/>
      </c>
      <c r="Y412" s="39" t="str">
        <f t="shared" si="201"/>
        <v/>
      </c>
      <c r="Z412" s="39" t="str">
        <f t="shared" si="201"/>
        <v/>
      </c>
      <c r="AA412" s="39" t="str">
        <f t="shared" si="201"/>
        <v/>
      </c>
      <c r="AB412" s="39" t="str">
        <f t="shared" si="201"/>
        <v/>
      </c>
      <c r="AC412" s="39" t="str">
        <f t="shared" si="201"/>
        <v/>
      </c>
      <c r="AD412" s="39" t="str">
        <f t="shared" si="201"/>
        <v/>
      </c>
      <c r="AE412" s="39" t="str">
        <f t="shared" si="201"/>
        <v/>
      </c>
      <c r="AF412" s="39" t="str">
        <f t="shared" si="201"/>
        <v/>
      </c>
      <c r="AG412" s="39" t="str">
        <f t="shared" si="201"/>
        <v/>
      </c>
      <c r="AH412" s="39" t="str">
        <f t="shared" si="201"/>
        <v/>
      </c>
      <c r="AI412" s="39" t="str">
        <f t="shared" si="201"/>
        <v/>
      </c>
    </row>
    <row r="414" spans="1:35" s="18" customFormat="1" x14ac:dyDescent="0.25">
      <c r="A414" s="89"/>
      <c r="B414" s="83" t="e">
        <f>LARGE(IFERROR(IF(B412+1&gt;$H$8,"",B412+1),""),1)</f>
        <v>#VALUE!</v>
      </c>
      <c r="C414" s="83" t="e">
        <f>E419</f>
        <v>#VALUE!</v>
      </c>
      <c r="D414" s="83">
        <f>E415</f>
        <v>1</v>
      </c>
      <c r="E414" s="57" t="s">
        <v>9</v>
      </c>
      <c r="F414" s="96"/>
      <c r="G414" s="57" t="s">
        <v>19</v>
      </c>
      <c r="H414" s="5" t="e">
        <f>INDEX('BASE FORMAÇÃO'!B:B,B414+1)</f>
        <v>#VALUE!</v>
      </c>
      <c r="I414" s="19" t="s">
        <v>20</v>
      </c>
      <c r="J414" s="5" t="e">
        <f>INDEX('BASE FORMAÇÃO'!K:K,B414+1)</f>
        <v>#VALUE!</v>
      </c>
      <c r="K414" s="88"/>
      <c r="L414" s="173" t="s">
        <v>75</v>
      </c>
      <c r="M414" s="167" t="str">
        <f>IF(OR(ISBLANK($O$7),ISBLANK($H$8),ISBLANK($O$6),ISBLANK($O$5),ISBLANK($H$5)),"",IFERROR(IF(VLOOKUP(L414,L421:M430,2,FALSE)&lt;1,ROUND(VLOOKUP(L414,L421:M430,2,FALSE),4),ROUND(VLOOKUP(L414,L421:M430,2,FALSE),2)),""))</f>
        <v/>
      </c>
      <c r="N414" s="92"/>
      <c r="O414" s="34" t="s">
        <v>22</v>
      </c>
      <c r="P414" s="53"/>
      <c r="Q414" s="53"/>
      <c r="R414" s="53"/>
      <c r="S414" s="53"/>
      <c r="T414" s="53"/>
      <c r="U414" s="53"/>
      <c r="V414" s="53"/>
      <c r="W414" s="53"/>
      <c r="X414" s="53"/>
      <c r="Y414" s="53"/>
      <c r="Z414" s="53"/>
      <c r="AA414" s="53"/>
      <c r="AB414" s="53"/>
      <c r="AC414" s="53"/>
      <c r="AD414" s="53"/>
      <c r="AE414" s="53"/>
      <c r="AF414" s="53"/>
      <c r="AG414" s="53"/>
      <c r="AH414" s="53"/>
      <c r="AI414" s="53"/>
    </row>
    <row r="415" spans="1:35" s="18" customFormat="1" x14ac:dyDescent="0.25">
      <c r="A415" s="89"/>
      <c r="B415" s="84" t="e">
        <f t="shared" ref="B415:D417" si="202">B414</f>
        <v>#VALUE!</v>
      </c>
      <c r="C415" s="84" t="e">
        <f t="shared" si="202"/>
        <v>#VALUE!</v>
      </c>
      <c r="D415" s="84">
        <f t="shared" si="202"/>
        <v>1</v>
      </c>
      <c r="E415" s="150">
        <f>IFERROR(IF(E419=INDEX(E:E,ROW()-16),INDEX(E:E,ROW()-20)+1,1),1)</f>
        <v>1</v>
      </c>
      <c r="F415" s="116"/>
      <c r="G415" s="155" t="s">
        <v>1</v>
      </c>
      <c r="H415" s="161" t="e">
        <f>INDEX('BASE FORMAÇÃO'!C:C,B414+1)</f>
        <v>#VALUE!</v>
      </c>
      <c r="I415" s="161"/>
      <c r="J415" s="162"/>
      <c r="K415" s="89"/>
      <c r="L415" s="174"/>
      <c r="M415" s="168"/>
      <c r="N415" s="93"/>
      <c r="O415" s="34" t="s">
        <v>17</v>
      </c>
      <c r="P415" s="54"/>
      <c r="Q415" s="54"/>
      <c r="R415" s="54"/>
      <c r="S415" s="54"/>
      <c r="T415" s="54"/>
      <c r="U415" s="54"/>
      <c r="V415" s="54"/>
      <c r="W415" s="54"/>
      <c r="X415" s="54"/>
      <c r="Y415" s="54"/>
      <c r="Z415" s="54"/>
      <c r="AA415" s="54"/>
      <c r="AB415" s="54"/>
      <c r="AC415" s="54"/>
      <c r="AD415" s="54"/>
      <c r="AE415" s="54"/>
      <c r="AF415" s="54"/>
      <c r="AG415" s="54"/>
      <c r="AH415" s="54"/>
      <c r="AI415" s="54"/>
    </row>
    <row r="416" spans="1:35" s="21" customFormat="1" x14ac:dyDescent="0.25">
      <c r="A416" s="98"/>
      <c r="B416" s="84" t="e">
        <f t="shared" si="202"/>
        <v>#VALUE!</v>
      </c>
      <c r="C416" s="84" t="e">
        <f t="shared" si="202"/>
        <v>#VALUE!</v>
      </c>
      <c r="D416" s="84">
        <f t="shared" si="202"/>
        <v>1</v>
      </c>
      <c r="E416" s="151"/>
      <c r="F416" s="117"/>
      <c r="G416" s="156"/>
      <c r="H416" s="163"/>
      <c r="I416" s="163"/>
      <c r="J416" s="164"/>
      <c r="K416" s="85"/>
      <c r="L416" s="169" t="s">
        <v>78</v>
      </c>
      <c r="M416" s="171" t="e">
        <f>INDEX('BASE FORMAÇÃO'!H:H,B418+1)</f>
        <v>#VALUE!</v>
      </c>
      <c r="N416" s="94"/>
      <c r="O416" s="34" t="s">
        <v>12</v>
      </c>
      <c r="P416" s="55"/>
      <c r="Q416" s="55"/>
      <c r="R416" s="55"/>
      <c r="S416" s="55"/>
      <c r="T416" s="55"/>
      <c r="U416" s="55"/>
      <c r="V416" s="55"/>
      <c r="W416" s="55"/>
      <c r="X416" s="55"/>
      <c r="Y416" s="55"/>
      <c r="Z416" s="55"/>
      <c r="AA416" s="55"/>
      <c r="AB416" s="55"/>
      <c r="AC416" s="55"/>
      <c r="AD416" s="55"/>
      <c r="AE416" s="55"/>
      <c r="AF416" s="55"/>
      <c r="AG416" s="55"/>
      <c r="AH416" s="55"/>
      <c r="AI416" s="55"/>
    </row>
    <row r="417" spans="1:35" s="21" customFormat="1" x14ac:dyDescent="0.25">
      <c r="A417" s="98"/>
      <c r="B417" s="84" t="e">
        <f t="shared" si="202"/>
        <v>#VALUE!</v>
      </c>
      <c r="C417" s="84" t="e">
        <f t="shared" si="202"/>
        <v>#VALUE!</v>
      </c>
      <c r="D417" s="84">
        <f t="shared" si="202"/>
        <v>1</v>
      </c>
      <c r="E417" s="152"/>
      <c r="F417" s="117"/>
      <c r="G417" s="157"/>
      <c r="H417" s="165"/>
      <c r="I417" s="165"/>
      <c r="J417" s="166"/>
      <c r="K417" s="85"/>
      <c r="L417" s="170"/>
      <c r="M417" s="172"/>
      <c r="N417" s="94"/>
      <c r="O417" s="34" t="s">
        <v>549</v>
      </c>
      <c r="P417" s="55"/>
      <c r="Q417" s="55"/>
      <c r="R417" s="55"/>
      <c r="S417" s="55"/>
      <c r="T417" s="55"/>
      <c r="U417" s="55"/>
      <c r="V417" s="55"/>
      <c r="W417" s="55"/>
      <c r="X417" s="55"/>
      <c r="Y417" s="55"/>
      <c r="Z417" s="55"/>
      <c r="AA417" s="55"/>
      <c r="AB417" s="55"/>
      <c r="AC417" s="55"/>
      <c r="AD417" s="55"/>
      <c r="AE417" s="55"/>
      <c r="AF417" s="55"/>
      <c r="AG417" s="55"/>
      <c r="AH417" s="55"/>
      <c r="AI417" s="55"/>
    </row>
    <row r="418" spans="1:35" x14ac:dyDescent="0.25">
      <c r="B418" s="84" t="e">
        <f>B416</f>
        <v>#VALUE!</v>
      </c>
      <c r="C418" s="84" t="e">
        <f>C416</f>
        <v>#VALUE!</v>
      </c>
      <c r="D418" s="84">
        <f>D416</f>
        <v>1</v>
      </c>
      <c r="E418" s="57" t="s">
        <v>401</v>
      </c>
      <c r="F418" s="117"/>
      <c r="G418" s="24"/>
      <c r="H418" s="153"/>
      <c r="I418" s="154"/>
      <c r="J418" s="154"/>
      <c r="K418" s="90" t="e">
        <f>_xlfn.STDEV.S($P418:$AI418)/AVERAGE($P418:$AI418)</f>
        <v>#DIV/0!</v>
      </c>
      <c r="L418" s="122" t="s">
        <v>2</v>
      </c>
      <c r="M418" s="5" t="e">
        <f>INDEX('BASE FORMAÇÃO'!D:D,B418+1)</f>
        <v>#VALUE!</v>
      </c>
      <c r="N418" s="94">
        <f>IF("A"=J431,1,"")</f>
        <v>1</v>
      </c>
      <c r="O418" s="34" t="s">
        <v>23</v>
      </c>
      <c r="P418" s="36" t="str">
        <f t="array" ref="P418">IF(P414="","",IF(OR(P415="",AND(YEAR(P415)=YEAR($O$7),MONTH(MAX('Tabela de Apoio'!$A:$A))&lt;=MONTH(P415))),P414,(INDEX('Tabela de Apoio'!$B:$B,MATCH('FORMAÇÃO DE PREÇO'!$O$7,'Tabela de Apoio'!$A:$A,1))/INDEX('Tabela de Apoio'!$B:$B,MATCH('FORMAÇÃO DE PREÇO'!P415,'Tabela de Apoio'!$A:$A,1)-1))*P414))</f>
        <v/>
      </c>
      <c r="Q418" s="36" t="str">
        <f t="array" ref="Q418">IF(Q414="","",IF(OR(Q415="",AND(YEAR(Q415)=YEAR($O$7),MONTH(MAX('Tabela de Apoio'!$A:$A))&lt;=MONTH(Q415))),Q414,(INDEX('Tabela de Apoio'!$B:$B,MATCH('FORMAÇÃO DE PREÇO'!$O$7,'Tabela de Apoio'!$A:$A,1))/INDEX('Tabela de Apoio'!$B:$B,MATCH('FORMAÇÃO DE PREÇO'!Q415,'Tabela de Apoio'!$A:$A,1)-1))*Q414))</f>
        <v/>
      </c>
      <c r="R418" s="36" t="str">
        <f t="array" ref="R418">IF(R414="","",IF(OR(R415="",AND(YEAR(R415)=YEAR($O$7),MONTH(MAX('Tabela de Apoio'!$A:$A))&lt;=MONTH(R415))),R414,(INDEX('Tabela de Apoio'!$B:$B,MATCH('FORMAÇÃO DE PREÇO'!$O$7,'Tabela de Apoio'!$A:$A,1))/INDEX('Tabela de Apoio'!$B:$B,MATCH('FORMAÇÃO DE PREÇO'!R415,'Tabela de Apoio'!$A:$A,1)-1))*R414))</f>
        <v/>
      </c>
      <c r="S418" s="36" t="str">
        <f t="array" ref="S418">IF(S414="","",IF(OR(S415="",AND(YEAR(S415)=YEAR($O$7),MONTH(MAX('Tabela de Apoio'!$A:$A))&lt;=MONTH(S415))),S414,(INDEX('Tabela de Apoio'!$B:$B,MATCH('FORMAÇÃO DE PREÇO'!$O$7,'Tabela de Apoio'!$A:$A,1))/INDEX('Tabela de Apoio'!$B:$B,MATCH('FORMAÇÃO DE PREÇO'!S415,'Tabela de Apoio'!$A:$A,1)-1))*S414))</f>
        <v/>
      </c>
      <c r="T418" s="36" t="str">
        <f t="array" ref="T418">IF(T414="","",IF(OR(T415="",AND(YEAR(T415)=YEAR($O$7),MONTH(MAX('Tabela de Apoio'!$A:$A))&lt;=MONTH(T415))),T414,(INDEX('Tabela de Apoio'!$B:$B,MATCH('FORMAÇÃO DE PREÇO'!$O$7,'Tabela de Apoio'!$A:$A,1))/INDEX('Tabela de Apoio'!$B:$B,MATCH('FORMAÇÃO DE PREÇO'!T415,'Tabela de Apoio'!$A:$A,1)-1))*T414))</f>
        <v/>
      </c>
      <c r="U418" s="36" t="str">
        <f t="array" ref="U418">IF(U414="","",IF(OR(U415="",AND(YEAR(U415)=YEAR($O$7),MONTH(MAX('Tabela de Apoio'!$A:$A))&lt;=MONTH(U415))),U414,(INDEX('Tabela de Apoio'!$B:$B,MATCH('FORMAÇÃO DE PREÇO'!$O$7,'Tabela de Apoio'!$A:$A,1))/INDEX('Tabela de Apoio'!$B:$B,MATCH('FORMAÇÃO DE PREÇO'!U415,'Tabela de Apoio'!$A:$A,1)-1))*U414))</f>
        <v/>
      </c>
      <c r="V418" s="36" t="str">
        <f t="array" ref="V418">IF(V414="","",IF(OR(V415="",AND(YEAR(V415)=YEAR($O$7),MONTH(MAX('Tabela de Apoio'!$A:$A))&lt;=MONTH(V415))),V414,(INDEX('Tabela de Apoio'!$B:$B,MATCH('FORMAÇÃO DE PREÇO'!$O$7,'Tabela de Apoio'!$A:$A,1))/INDEX('Tabela de Apoio'!$B:$B,MATCH('FORMAÇÃO DE PREÇO'!V415,'Tabela de Apoio'!$A:$A,1)-1))*V414))</f>
        <v/>
      </c>
      <c r="W418" s="36" t="str">
        <f t="array" ref="W418">IF(W414="","",IF(OR(W415="",AND(YEAR(W415)=YEAR($O$7),MONTH(MAX('Tabela de Apoio'!$A:$A))&lt;=MONTH(W415))),W414,(INDEX('Tabela de Apoio'!$B:$B,MATCH('FORMAÇÃO DE PREÇO'!$O$7,'Tabela de Apoio'!$A:$A,1))/INDEX('Tabela de Apoio'!$B:$B,MATCH('FORMAÇÃO DE PREÇO'!W415,'Tabela de Apoio'!$A:$A,1)-1))*W414))</f>
        <v/>
      </c>
      <c r="X418" s="36" t="str">
        <f t="array" ref="X418">IF(X414="","",IF(OR(X415="",AND(YEAR(X415)=YEAR($O$7),MONTH(MAX('Tabela de Apoio'!$A:$A))&lt;=MONTH(X415))),X414,(INDEX('Tabela de Apoio'!$B:$B,MATCH('FORMAÇÃO DE PREÇO'!$O$7,'Tabela de Apoio'!$A:$A,1))/INDEX('Tabela de Apoio'!$B:$B,MATCH('FORMAÇÃO DE PREÇO'!X415,'Tabela de Apoio'!$A:$A,1)-1))*X414))</f>
        <v/>
      </c>
      <c r="Y418" s="36" t="str">
        <f t="array" ref="Y418">IF(Y414="","",IF(OR(Y415="",AND(YEAR(Y415)=YEAR($O$7),MONTH(MAX('Tabela de Apoio'!$A:$A))&lt;=MONTH(Y415))),Y414,(INDEX('Tabela de Apoio'!$B:$B,MATCH('FORMAÇÃO DE PREÇO'!$O$7,'Tabela de Apoio'!$A:$A,1))/INDEX('Tabela de Apoio'!$B:$B,MATCH('FORMAÇÃO DE PREÇO'!Y415,'Tabela de Apoio'!$A:$A,1)-1))*Y414))</f>
        <v/>
      </c>
      <c r="Z418" s="36" t="str">
        <f t="array" ref="Z418">IF(Z414="","",IF(OR(Z415="",AND(YEAR(Z415)=YEAR($O$7),MONTH(MAX('Tabela de Apoio'!$A:$A))&lt;=MONTH(Z415))),Z414,(INDEX('Tabela de Apoio'!$B:$B,MATCH('FORMAÇÃO DE PREÇO'!$O$7,'Tabela de Apoio'!$A:$A,1))/INDEX('Tabela de Apoio'!$B:$B,MATCH('FORMAÇÃO DE PREÇO'!Z415,'Tabela de Apoio'!$A:$A,1)-1))*Z414))</f>
        <v/>
      </c>
      <c r="AA418" s="36" t="str">
        <f t="array" ref="AA418">IF(AA414="","",IF(OR(AA415="",AND(YEAR(AA415)=YEAR($O$7),MONTH(MAX('Tabela de Apoio'!$A:$A))&lt;=MONTH(AA415))),AA414,(INDEX('Tabela de Apoio'!$B:$B,MATCH('FORMAÇÃO DE PREÇO'!$O$7,'Tabela de Apoio'!$A:$A,1))/INDEX('Tabela de Apoio'!$B:$B,MATCH('FORMAÇÃO DE PREÇO'!AA415,'Tabela de Apoio'!$A:$A,1)-1))*AA414))</f>
        <v/>
      </c>
      <c r="AB418" s="36" t="str">
        <f t="array" ref="AB418">IF(AB414="","",IF(OR(AB415="",AND(YEAR(AB415)=YEAR($O$7),MONTH(MAX('Tabela de Apoio'!$A:$A))&lt;=MONTH(AB415))),AB414,(INDEX('Tabela de Apoio'!$B:$B,MATCH('FORMAÇÃO DE PREÇO'!$O$7,'Tabela de Apoio'!$A:$A,1))/INDEX('Tabela de Apoio'!$B:$B,MATCH('FORMAÇÃO DE PREÇO'!AB415,'Tabela de Apoio'!$A:$A,1)-1))*AB414))</f>
        <v/>
      </c>
      <c r="AC418" s="36" t="str">
        <f t="array" ref="AC418">IF(AC414="","",IF(OR(AC415="",AND(YEAR(AC415)=YEAR($O$7),MONTH(MAX('Tabela de Apoio'!$A:$A))&lt;=MONTH(AC415))),AC414,(INDEX('Tabela de Apoio'!$B:$B,MATCH('FORMAÇÃO DE PREÇO'!$O$7,'Tabela de Apoio'!$A:$A,1))/INDEX('Tabela de Apoio'!$B:$B,MATCH('FORMAÇÃO DE PREÇO'!AC415,'Tabela de Apoio'!$A:$A,1)-1))*AC414))</f>
        <v/>
      </c>
      <c r="AD418" s="36" t="str">
        <f t="array" ref="AD418">IF(AD414="","",IF(OR(AD415="",AND(YEAR(AD415)=YEAR($O$7),MONTH(MAX('Tabela de Apoio'!$A:$A))&lt;=MONTH(AD415))),AD414,(INDEX('Tabela de Apoio'!$B:$B,MATCH('FORMAÇÃO DE PREÇO'!$O$7,'Tabela de Apoio'!$A:$A,1))/INDEX('Tabela de Apoio'!$B:$B,MATCH('FORMAÇÃO DE PREÇO'!AD415,'Tabela de Apoio'!$A:$A,1)-1))*AD414))</f>
        <v/>
      </c>
      <c r="AE418" s="36" t="str">
        <f t="array" ref="AE418">IF(AE414="","",IF(OR(AE415="",AND(YEAR(AE415)=YEAR($O$7),MONTH(MAX('Tabela de Apoio'!$A:$A))&lt;=MONTH(AE415))),AE414,(INDEX('Tabela de Apoio'!$B:$B,MATCH('FORMAÇÃO DE PREÇO'!$O$7,'Tabela de Apoio'!$A:$A,1))/INDEX('Tabela de Apoio'!$B:$B,MATCH('FORMAÇÃO DE PREÇO'!AE415,'Tabela de Apoio'!$A:$A,1)-1))*AE414))</f>
        <v/>
      </c>
      <c r="AF418" s="36" t="str">
        <f t="array" ref="AF418">IF(AF414="","",IF(OR(AF415="",AND(YEAR(AF415)=YEAR($O$7),MONTH(MAX('Tabela de Apoio'!$A:$A))&lt;=MONTH(AF415))),AF414,(INDEX('Tabela de Apoio'!$B:$B,MATCH('FORMAÇÃO DE PREÇO'!$O$7,'Tabela de Apoio'!$A:$A,1))/INDEX('Tabela de Apoio'!$B:$B,MATCH('FORMAÇÃO DE PREÇO'!AF415,'Tabela de Apoio'!$A:$A,1)-1))*AF414))</f>
        <v/>
      </c>
      <c r="AG418" s="36" t="str">
        <f t="array" ref="AG418">IF(AG414="","",IF(OR(AG415="",AND(YEAR(AG415)=YEAR($O$7),MONTH(MAX('Tabela de Apoio'!$A:$A))&lt;=MONTH(AG415))),AG414,(INDEX('Tabela de Apoio'!$B:$B,MATCH('FORMAÇÃO DE PREÇO'!$O$7,'Tabela de Apoio'!$A:$A,1))/INDEX('Tabela de Apoio'!$B:$B,MATCH('FORMAÇÃO DE PREÇO'!AG415,'Tabela de Apoio'!$A:$A,1)-1))*AG414))</f>
        <v/>
      </c>
      <c r="AH418" s="36" t="str">
        <f t="array" ref="AH418">IF(AH414="","",IF(OR(AH415="",AND(YEAR(AH415)=YEAR($O$7),MONTH(MAX('Tabela de Apoio'!$A:$A))&lt;=MONTH(AH415))),AH414,(INDEX('Tabela de Apoio'!$B:$B,MATCH('FORMAÇÃO DE PREÇO'!$O$7,'Tabela de Apoio'!$A:$A,1))/INDEX('Tabela de Apoio'!$B:$B,MATCH('FORMAÇÃO DE PREÇO'!AH415,'Tabela de Apoio'!$A:$A,1)-1))*AH414))</f>
        <v/>
      </c>
      <c r="AI418" s="36" t="str">
        <f t="array" ref="AI418">IF(AI414="","",IF(OR(AI415="",AND(YEAR(AI415)=YEAR($O$7),MONTH(MAX('Tabela de Apoio'!$A:$A))&lt;=MONTH(AI415))),AI414,(INDEX('Tabela de Apoio'!$B:$B,MATCH('FORMAÇÃO DE PREÇO'!$O$7,'Tabela de Apoio'!$A:$A,1))/INDEX('Tabela de Apoio'!$B:$B,MATCH('FORMAÇÃO DE PREÇO'!AI415,'Tabela de Apoio'!$A:$A,1)-1))*AI414))</f>
        <v/>
      </c>
    </row>
    <row r="419" spans="1:35" x14ac:dyDescent="0.25">
      <c r="B419" s="84" t="e">
        <f>B418</f>
        <v>#VALUE!</v>
      </c>
      <c r="C419" s="84" t="e">
        <f>C418</f>
        <v>#VALUE!</v>
      </c>
      <c r="D419" s="84">
        <f>D418</f>
        <v>1</v>
      </c>
      <c r="E419" s="158" t="e">
        <f>MAX(INDEX('BASE FORMAÇÃO'!A:A,B414+1),1)</f>
        <v>#VALUE!</v>
      </c>
      <c r="F419" s="117"/>
      <c r="G419" s="118" t="s">
        <v>363</v>
      </c>
      <c r="H419" s="159"/>
      <c r="I419" s="159"/>
      <c r="J419" s="160"/>
      <c r="K419" s="85" t="e">
        <f>_xlfn.STDEV.S($P419:$AI419)/AVERAGE($P419:$AI419)</f>
        <v>#DIV/0!</v>
      </c>
      <c r="L419" s="37" t="s">
        <v>362</v>
      </c>
      <c r="M419" s="38" t="str">
        <f>IFERROR(INDEX(K418:K432,MATCH(1,N418:N432)),"")</f>
        <v/>
      </c>
      <c r="N419" s="94" t="str">
        <f>IF("B"=J431,1,"")</f>
        <v/>
      </c>
      <c r="O419" s="34" t="s">
        <v>55</v>
      </c>
      <c r="P419" s="36" t="str">
        <f t="shared" ref="P419:AE419" si="203">IFERROR(IF(P418="","",IF(OR(P418&gt;(_xlfn.QUARTILE.EXC($P418:$AI418,3)+(_xlfn.QUARTILE.EXC($P418:$AI418,3)-_xlfn.QUARTILE.EXC($P418:$AI418,1))),P418&lt;(_xlfn.QUARTILE.EXC($P418:$AI418,1)-(_xlfn.QUARTILE.EXC($P418:$AI418,3)-_xlfn.QUARTILE.EXC($P418:$AI418,1)))),"DESCARTADO",P418)),"")</f>
        <v/>
      </c>
      <c r="Q419" s="36" t="str">
        <f t="shared" si="203"/>
        <v/>
      </c>
      <c r="R419" s="36" t="str">
        <f t="shared" si="203"/>
        <v/>
      </c>
      <c r="S419" s="36" t="str">
        <f t="shared" si="203"/>
        <v/>
      </c>
      <c r="T419" s="36" t="str">
        <f t="shared" si="203"/>
        <v/>
      </c>
      <c r="U419" s="36" t="str">
        <f t="shared" si="203"/>
        <v/>
      </c>
      <c r="V419" s="36" t="str">
        <f t="shared" si="203"/>
        <v/>
      </c>
      <c r="W419" s="36" t="str">
        <f t="shared" si="203"/>
        <v/>
      </c>
      <c r="X419" s="36" t="str">
        <f t="shared" si="203"/>
        <v/>
      </c>
      <c r="Y419" s="36" t="str">
        <f t="shared" si="203"/>
        <v/>
      </c>
      <c r="Z419" s="36" t="str">
        <f t="shared" si="203"/>
        <v/>
      </c>
      <c r="AA419" s="36" t="str">
        <f t="shared" si="203"/>
        <v/>
      </c>
      <c r="AB419" s="36" t="str">
        <f t="shared" si="203"/>
        <v/>
      </c>
      <c r="AC419" s="36" t="str">
        <f t="shared" si="203"/>
        <v/>
      </c>
      <c r="AD419" s="36" t="str">
        <f t="shared" si="203"/>
        <v/>
      </c>
      <c r="AE419" s="36" t="str">
        <f t="shared" si="203"/>
        <v/>
      </c>
      <c r="AF419" s="36" t="str">
        <f>IFERROR(IF(AF418="","",IF(OR(AF418&gt;(_xlfn.QUARTILE.EXC($P418:$AI418,3)+(_xlfn.QUARTILE.EXC($P418:$AI418,3)-_xlfn.QUARTILE.EXC($P418:$AI418,1))),AF418&lt;(_xlfn.QUARTILE.EXC($P418:$AI418,1)-(_xlfn.QUARTILE.EXC($P418:$AI418,3)-_xlfn.QUARTILE.EXC($P418:$AI418,1)))),"DESCARTADO",AF418)),"")</f>
        <v/>
      </c>
      <c r="AG419" s="36" t="str">
        <f>IFERROR(IF(AG418="","",IF(OR(AG418&gt;(_xlfn.QUARTILE.EXC($P418:$AI418,3)+(_xlfn.QUARTILE.EXC($P418:$AI418,3)-_xlfn.QUARTILE.EXC($P418:$AI418,1))),AG418&lt;(_xlfn.QUARTILE.EXC($P418:$AI418,1)-(_xlfn.QUARTILE.EXC($P418:$AI418,3)-_xlfn.QUARTILE.EXC($P418:$AI418,1)))),"DESCARTADO",AG418)),"")</f>
        <v/>
      </c>
      <c r="AH419" s="36" t="str">
        <f>IFERROR(IF(AH418="","",IF(OR(AH418&gt;(_xlfn.QUARTILE.EXC($P418:$AI418,3)+(_xlfn.QUARTILE.EXC($P418:$AI418,3)-_xlfn.QUARTILE.EXC($P418:$AI418,1))),AH418&lt;(_xlfn.QUARTILE.EXC($P418:$AI418,1)-(_xlfn.QUARTILE.EXC($P418:$AI418,3)-_xlfn.QUARTILE.EXC($P418:$AI418,1)))),"DESCARTADO",AH418)),"")</f>
        <v/>
      </c>
      <c r="AI419" s="36" t="str">
        <f>IFERROR(IF(AI418="","",IF(OR(AI418&gt;(_xlfn.QUARTILE.EXC($P418:$AI418,3)+(_xlfn.QUARTILE.EXC($P418:$AI418,3)-_xlfn.QUARTILE.EXC($P418:$AI418,1))),AI418&lt;(_xlfn.QUARTILE.EXC($P418:$AI418,1)-(_xlfn.QUARTILE.EXC($P418:$AI418,3)-_xlfn.QUARTILE.EXC($P418:$AI418,1)))),"DESCARTADO",AI418)),"")</f>
        <v/>
      </c>
    </row>
    <row r="420" spans="1:35" hidden="1" x14ac:dyDescent="0.25">
      <c r="B420" s="84" t="e">
        <f t="shared" ref="B420:D432" si="204">B419</f>
        <v>#VALUE!</v>
      </c>
      <c r="C420" s="84" t="e">
        <f t="shared" si="204"/>
        <v>#VALUE!</v>
      </c>
      <c r="D420" s="84">
        <f t="shared" si="204"/>
        <v>1</v>
      </c>
      <c r="E420" s="158"/>
      <c r="F420" s="97"/>
      <c r="G420" s="119"/>
      <c r="K420" s="90"/>
      <c r="N420" s="94"/>
      <c r="O420" s="34" t="s">
        <v>57</v>
      </c>
      <c r="P420" s="39" t="str">
        <f>IF(IFERROR(VLOOKUP(P416,'Tabela de Apoio'!$D:$E,2,FALSE),1)=1,"",P419)</f>
        <v/>
      </c>
      <c r="Q420" s="39" t="str">
        <f>IF(IFERROR(VLOOKUP(Q416,'Tabela de Apoio'!$D:$E,2,FALSE),1)=1,"",Q419)</f>
        <v/>
      </c>
      <c r="R420" s="39" t="str">
        <f>IF(IFERROR(VLOOKUP(R416,'Tabela de Apoio'!$D:$E,2,FALSE),1)=1,"",R419)</f>
        <v/>
      </c>
      <c r="S420" s="39" t="str">
        <f>IF(IFERROR(VLOOKUP(S416,'Tabela de Apoio'!$D:$E,2,FALSE),1)=1,"",S419)</f>
        <v/>
      </c>
      <c r="T420" s="39" t="str">
        <f>IF(IFERROR(VLOOKUP(T416,'Tabela de Apoio'!$D:$E,2,FALSE),1)=1,"",T419)</f>
        <v/>
      </c>
      <c r="U420" s="39" t="str">
        <f>IF(IFERROR(VLOOKUP(U416,'Tabela de Apoio'!$D:$E,2,FALSE),1)=1,"",U419)</f>
        <v/>
      </c>
      <c r="V420" s="39" t="str">
        <f>IF(IFERROR(VLOOKUP(V416,'Tabela de Apoio'!$D:$E,2,FALSE),1)=1,"",V419)</f>
        <v/>
      </c>
      <c r="W420" s="39" t="str">
        <f>IF(IFERROR(VLOOKUP(W416,'Tabela de Apoio'!$D:$E,2,FALSE),1)=1,"",W419)</f>
        <v/>
      </c>
      <c r="X420" s="39" t="str">
        <f>IF(IFERROR(VLOOKUP(X416,'Tabela de Apoio'!$D:$E,2,FALSE),1)=1,"",X419)</f>
        <v/>
      </c>
      <c r="Y420" s="39" t="str">
        <f>IF(IFERROR(VLOOKUP(Y416,'Tabela de Apoio'!$D:$E,2,FALSE),1)=1,"",Y419)</f>
        <v/>
      </c>
      <c r="Z420" s="39" t="str">
        <f>IF(IFERROR(VLOOKUP(Z416,'Tabela de Apoio'!$D:$E,2,FALSE),1)=1,"",Z419)</f>
        <v/>
      </c>
      <c r="AA420" s="39" t="str">
        <f>IF(IFERROR(VLOOKUP(AA416,'Tabela de Apoio'!$D:$E,2,FALSE),1)=1,"",AA419)</f>
        <v/>
      </c>
      <c r="AB420" s="39" t="str">
        <f>IF(IFERROR(VLOOKUP(AB416,'Tabela de Apoio'!$D:$E,2,FALSE),1)=1,"",AB419)</f>
        <v/>
      </c>
      <c r="AC420" s="39" t="str">
        <f>IF(IFERROR(VLOOKUP(AC416,'Tabela de Apoio'!$D:$E,2,FALSE),1)=1,"",AC419)</f>
        <v/>
      </c>
      <c r="AD420" s="39" t="str">
        <f>IF(IFERROR(VLOOKUP(AD416,'Tabela de Apoio'!$D:$E,2,FALSE),1)=1,"",AD419)</f>
        <v/>
      </c>
      <c r="AE420" s="39" t="str">
        <f>IF(IFERROR(VLOOKUP(AE416,'Tabela de Apoio'!$D:$E,2,FALSE),1)=1,"",AE419)</f>
        <v/>
      </c>
      <c r="AF420" s="39" t="str">
        <f>IF(IFERROR(VLOOKUP(AF416,'Tabela de Apoio'!$D:$E,2,FALSE),1)=1,"",AF419)</f>
        <v/>
      </c>
      <c r="AG420" s="39" t="str">
        <f>IF(IFERROR(VLOOKUP(AG416,'Tabela de Apoio'!$D:$E,2,FALSE),1)=1,"",AG419)</f>
        <v/>
      </c>
      <c r="AH420" s="39" t="str">
        <f>IF(IFERROR(VLOOKUP(AH416,'Tabela de Apoio'!$D:$E,2,FALSE),1)=1,"",AH419)</f>
        <v/>
      </c>
      <c r="AI420" s="39" t="str">
        <f>IF(IFERROR(VLOOKUP(AI416,'Tabela de Apoio'!$D:$E,2,FALSE),1)=1,"",AI419)</f>
        <v/>
      </c>
    </row>
    <row r="421" spans="1:35" hidden="1" x14ac:dyDescent="0.25">
      <c r="B421" s="84" t="e">
        <f t="shared" ref="B421:B432" si="205">B420</f>
        <v>#VALUE!</v>
      </c>
      <c r="C421" s="84" t="e">
        <f t="shared" si="204"/>
        <v>#VALUE!</v>
      </c>
      <c r="D421" s="84">
        <f t="shared" si="204"/>
        <v>1</v>
      </c>
      <c r="E421" s="158"/>
      <c r="F421" s="97"/>
      <c r="G421" s="120"/>
      <c r="H421" s="18"/>
      <c r="I421" s="18"/>
      <c r="J421" s="6" t="str">
        <f>IFERROR(IF(M424="",IF(_xlfn.STDEV.S($P419:$AI420)/AVERAGE($P419:$AI420)&lt;25%,J425,J426),J424),J422)</f>
        <v>A</v>
      </c>
      <c r="K421" s="89"/>
      <c r="L421" s="40" t="s">
        <v>75</v>
      </c>
      <c r="M421" s="41" t="str">
        <f>IFERROR(IF(AND(P416="Fornecedor",COUNTA(P414:AI414)=COUNTIF(P416:AI416,"Fornecedor")),M429,IF(M424="",IF(_xlfn.STDEV.S($P419:$AI420)/AVERAGE($P419:$AI420)&lt;25%,M425,M426),M424)),M422)</f>
        <v/>
      </c>
      <c r="N421" s="94"/>
      <c r="O421" s="34" t="s">
        <v>406</v>
      </c>
      <c r="P421" s="39" t="str">
        <f>IF(IFERROR(VLOOKUP(P416,'Tabela de Apoio'!$D:$E,2,FALSE),1)=1,"",P422)</f>
        <v/>
      </c>
      <c r="Q421" s="39" t="str">
        <f>IF(IFERROR(VLOOKUP(Q416,'Tabela de Apoio'!$D:$E,2,FALSE),1)=1,"",Q422)</f>
        <v/>
      </c>
      <c r="R421" s="39" t="str">
        <f>IF(IFERROR(VLOOKUP(R416,'Tabela de Apoio'!$D:$E,2,FALSE),1)=1,"",R422)</f>
        <v/>
      </c>
      <c r="S421" s="39" t="str">
        <f>IF(IFERROR(VLOOKUP(S416,'Tabela de Apoio'!$D:$E,2,FALSE),1)=1,"",S422)</f>
        <v/>
      </c>
      <c r="T421" s="39" t="str">
        <f>IF(IFERROR(VLOOKUP(T416,'Tabela de Apoio'!$D:$E,2,FALSE),1)=1,"",T422)</f>
        <v/>
      </c>
      <c r="U421" s="39" t="str">
        <f>IF(IFERROR(VLOOKUP(U416,'Tabela de Apoio'!$D:$E,2,FALSE),1)=1,"",U422)</f>
        <v/>
      </c>
      <c r="V421" s="39" t="str">
        <f>IF(IFERROR(VLOOKUP(V416,'Tabela de Apoio'!$D:$E,2,FALSE),1)=1,"",V422)</f>
        <v/>
      </c>
      <c r="W421" s="39" t="str">
        <f>IF(IFERROR(VLOOKUP(W416,'Tabela de Apoio'!$D:$E,2,FALSE),1)=1,"",W422)</f>
        <v/>
      </c>
      <c r="X421" s="39" t="str">
        <f>IF(IFERROR(VLOOKUP(X416,'Tabela de Apoio'!$D:$E,2,FALSE),1)=1,"",X422)</f>
        <v/>
      </c>
      <c r="Y421" s="39" t="str">
        <f>IF(IFERROR(VLOOKUP(Y416,'Tabela de Apoio'!$D:$E,2,FALSE),1)=1,"",Y422)</f>
        <v/>
      </c>
      <c r="Z421" s="39" t="str">
        <f>IF(IFERROR(VLOOKUP(Z416,'Tabela de Apoio'!$D:$E,2,FALSE),1)=1,"",Z422)</f>
        <v/>
      </c>
      <c r="AA421" s="39" t="str">
        <f>IF(IFERROR(VLOOKUP(AA416,'Tabela de Apoio'!$D:$E,2,FALSE),1)=1,"",AA422)</f>
        <v/>
      </c>
      <c r="AB421" s="39" t="str">
        <f>IF(IFERROR(VLOOKUP(AB416,'Tabela de Apoio'!$D:$E,2,FALSE),1)=1,"",AB422)</f>
        <v/>
      </c>
      <c r="AC421" s="39" t="str">
        <f>IF(IFERROR(VLOOKUP(AC416,'Tabela de Apoio'!$D:$E,2,FALSE),1)=1,"",AC422)</f>
        <v/>
      </c>
      <c r="AD421" s="39" t="str">
        <f>IF(IFERROR(VLOOKUP(AD416,'Tabela de Apoio'!$D:$E,2,FALSE),1)=1,"",AD422)</f>
        <v/>
      </c>
      <c r="AE421" s="39" t="str">
        <f>IF(IFERROR(VLOOKUP(AE416,'Tabela de Apoio'!$D:$E,2,FALSE),1)=1,"",AE422)</f>
        <v/>
      </c>
      <c r="AF421" s="39" t="str">
        <f>IF(IFERROR(VLOOKUP(AF416,'Tabela de Apoio'!$D:$E,2,FALSE),1)=1,"",AF422)</f>
        <v/>
      </c>
      <c r="AG421" s="39" t="str">
        <f>IF(IFERROR(VLOOKUP(AG416,'Tabela de Apoio'!$D:$E,2,FALSE),1)=1,"",AG422)</f>
        <v/>
      </c>
      <c r="AH421" s="39" t="str">
        <f>IF(IFERROR(VLOOKUP(AH416,'Tabela de Apoio'!$D:$E,2,FALSE),1)=1,"",AH422)</f>
        <v/>
      </c>
      <c r="AI421" s="39" t="str">
        <f>IF(IFERROR(VLOOKUP(AI416,'Tabela de Apoio'!$D:$E,2,FALSE),1)=1,"",AI422)</f>
        <v/>
      </c>
    </row>
    <row r="422" spans="1:35" hidden="1" x14ac:dyDescent="0.25">
      <c r="B422" s="84" t="e">
        <f t="shared" si="205"/>
        <v>#VALUE!</v>
      </c>
      <c r="C422" s="84" t="e">
        <f t="shared" si="204"/>
        <v>#VALUE!</v>
      </c>
      <c r="D422" s="84">
        <f t="shared" si="204"/>
        <v>1</v>
      </c>
      <c r="E422" s="158"/>
      <c r="F422" s="97"/>
      <c r="G422" s="120"/>
      <c r="H422" s="18"/>
      <c r="I422" s="18"/>
      <c r="J422" s="56" t="s">
        <v>366</v>
      </c>
      <c r="K422" s="89"/>
      <c r="L422" s="40" t="s">
        <v>21</v>
      </c>
      <c r="M422" s="41" t="str">
        <f>IFERROR(AVERAGE($P418:$AI418),"")</f>
        <v/>
      </c>
      <c r="N422" s="94"/>
      <c r="O422" s="34" t="s">
        <v>407</v>
      </c>
      <c r="P422" s="39" t="str">
        <f t="shared" ref="P422:AI422" si="206">IF(P419="","",IF((_xlfn.STDEV.S($P419:$AI420)/AVERAGE($P419:$AI420))&lt;25%,P419,IF(OR(P419&gt;(AVERAGE($P419:$AI420)+_xlfn.STDEV.S($P419:$AI420)),P419&lt;(AVERAGE($P419:$AI420)-_xlfn.STDEV.S($P419:$AI420))),"DESCARTADO",P419)))</f>
        <v/>
      </c>
      <c r="Q422" s="39" t="str">
        <f t="shared" si="206"/>
        <v/>
      </c>
      <c r="R422" s="39" t="str">
        <f t="shared" si="206"/>
        <v/>
      </c>
      <c r="S422" s="39" t="str">
        <f t="shared" si="206"/>
        <v/>
      </c>
      <c r="T422" s="39" t="str">
        <f t="shared" si="206"/>
        <v/>
      </c>
      <c r="U422" s="39" t="str">
        <f t="shared" si="206"/>
        <v/>
      </c>
      <c r="V422" s="39" t="str">
        <f t="shared" si="206"/>
        <v/>
      </c>
      <c r="W422" s="39" t="str">
        <f t="shared" si="206"/>
        <v/>
      </c>
      <c r="X422" s="39" t="str">
        <f t="shared" si="206"/>
        <v/>
      </c>
      <c r="Y422" s="39" t="str">
        <f t="shared" si="206"/>
        <v/>
      </c>
      <c r="Z422" s="39" t="str">
        <f t="shared" si="206"/>
        <v/>
      </c>
      <c r="AA422" s="39" t="str">
        <f t="shared" si="206"/>
        <v/>
      </c>
      <c r="AB422" s="39" t="str">
        <f t="shared" si="206"/>
        <v/>
      </c>
      <c r="AC422" s="39" t="str">
        <f t="shared" si="206"/>
        <v/>
      </c>
      <c r="AD422" s="39" t="str">
        <f t="shared" si="206"/>
        <v/>
      </c>
      <c r="AE422" s="39" t="str">
        <f t="shared" si="206"/>
        <v/>
      </c>
      <c r="AF422" s="39" t="str">
        <f t="shared" si="206"/>
        <v/>
      </c>
      <c r="AG422" s="39" t="str">
        <f t="shared" si="206"/>
        <v/>
      </c>
      <c r="AH422" s="39" t="str">
        <f t="shared" si="206"/>
        <v/>
      </c>
      <c r="AI422" s="39" t="str">
        <f t="shared" si="206"/>
        <v/>
      </c>
    </row>
    <row r="423" spans="1:35" hidden="1" x14ac:dyDescent="0.25">
      <c r="B423" s="84" t="e">
        <f t="shared" si="205"/>
        <v>#VALUE!</v>
      </c>
      <c r="C423" s="84" t="e">
        <f t="shared" si="204"/>
        <v>#VALUE!</v>
      </c>
      <c r="D423" s="84">
        <f t="shared" si="204"/>
        <v>1</v>
      </c>
      <c r="E423" s="158"/>
      <c r="F423" s="97"/>
      <c r="G423" s="119"/>
      <c r="J423" s="56" t="s">
        <v>366</v>
      </c>
      <c r="L423" s="40" t="s">
        <v>335</v>
      </c>
      <c r="M423" s="41" t="str">
        <f>IFERROR(MEDIAN($P418:$AI418),"")</f>
        <v/>
      </c>
      <c r="N423" s="94"/>
      <c r="O423" s="34" t="s">
        <v>408</v>
      </c>
      <c r="P423" s="39" t="str">
        <f>IF(IFERROR(VLOOKUP(P416,'Tabela de Apoio'!$D:$E,2,FALSE),1)=1,"",P424)</f>
        <v/>
      </c>
      <c r="Q423" s="39" t="str">
        <f>IF(IFERROR(VLOOKUP(Q416,'Tabela de Apoio'!$D:$E,2,FALSE),1)=1,"",Q424)</f>
        <v/>
      </c>
      <c r="R423" s="39" t="str">
        <f>IF(IFERROR(VLOOKUP(R416,'Tabela de Apoio'!$D:$E,2,FALSE),1)=1,"",R424)</f>
        <v/>
      </c>
      <c r="S423" s="39" t="str">
        <f>IF(IFERROR(VLOOKUP(S416,'Tabela de Apoio'!$D:$E,2,FALSE),1)=1,"",S424)</f>
        <v/>
      </c>
      <c r="T423" s="39" t="str">
        <f>IF(IFERROR(VLOOKUP(T416,'Tabela de Apoio'!$D:$E,2,FALSE),1)=1,"",T424)</f>
        <v/>
      </c>
      <c r="U423" s="39" t="str">
        <f>IF(IFERROR(VLOOKUP(U416,'Tabela de Apoio'!$D:$E,2,FALSE),1)=1,"",U424)</f>
        <v/>
      </c>
      <c r="V423" s="39" t="str">
        <f>IF(IFERROR(VLOOKUP(V416,'Tabela de Apoio'!$D:$E,2,FALSE),1)=1,"",V424)</f>
        <v/>
      </c>
      <c r="W423" s="39" t="str">
        <f>IF(IFERROR(VLOOKUP(W416,'Tabela de Apoio'!$D:$E,2,FALSE),1)=1,"",W424)</f>
        <v/>
      </c>
      <c r="X423" s="39" t="str">
        <f>IF(IFERROR(VLOOKUP(X416,'Tabela de Apoio'!$D:$E,2,FALSE),1)=1,"",X424)</f>
        <v/>
      </c>
      <c r="Y423" s="39" t="str">
        <f>IF(IFERROR(VLOOKUP(Y416,'Tabela de Apoio'!$D:$E,2,FALSE),1)=1,"",Y424)</f>
        <v/>
      </c>
      <c r="Z423" s="39" t="str">
        <f>IF(IFERROR(VLOOKUP(Z416,'Tabela de Apoio'!$D:$E,2,FALSE),1)=1,"",Z424)</f>
        <v/>
      </c>
      <c r="AA423" s="39" t="str">
        <f>IF(IFERROR(VLOOKUP(AA416,'Tabela de Apoio'!$D:$E,2,FALSE),1)=1,"",AA424)</f>
        <v/>
      </c>
      <c r="AB423" s="39" t="str">
        <f>IF(IFERROR(VLOOKUP(AB416,'Tabela de Apoio'!$D:$E,2,FALSE),1)=1,"",AB424)</f>
        <v/>
      </c>
      <c r="AC423" s="39" t="str">
        <f>IF(IFERROR(VLOOKUP(AC416,'Tabela de Apoio'!$D:$E,2,FALSE),1)=1,"",AC424)</f>
        <v/>
      </c>
      <c r="AD423" s="39" t="str">
        <f>IF(IFERROR(VLOOKUP(AD416,'Tabela de Apoio'!$D:$E,2,FALSE),1)=1,"",AD424)</f>
        <v/>
      </c>
      <c r="AE423" s="39" t="str">
        <f>IF(IFERROR(VLOOKUP(AE416,'Tabela de Apoio'!$D:$E,2,FALSE),1)=1,"",AE424)</f>
        <v/>
      </c>
      <c r="AF423" s="39" t="str">
        <f>IF(IFERROR(VLOOKUP(AF416,'Tabela de Apoio'!$D:$E,2,FALSE),1)=1,"",AF424)</f>
        <v/>
      </c>
      <c r="AG423" s="39" t="str">
        <f>IF(IFERROR(VLOOKUP(AG416,'Tabela de Apoio'!$D:$E,2,FALSE),1)=1,"",AG424)</f>
        <v/>
      </c>
      <c r="AH423" s="39" t="str">
        <f>IF(IFERROR(VLOOKUP(AH416,'Tabela de Apoio'!$D:$E,2,FALSE),1)=1,"",AH424)</f>
        <v/>
      </c>
      <c r="AI423" s="39" t="str">
        <f>IF(IFERROR(VLOOKUP(AI416,'Tabela de Apoio'!$D:$E,2,FALSE),1)=1,"",AI424)</f>
        <v/>
      </c>
    </row>
    <row r="424" spans="1:35" hidden="1" x14ac:dyDescent="0.25">
      <c r="B424" s="84" t="e">
        <f t="shared" si="205"/>
        <v>#VALUE!</v>
      </c>
      <c r="C424" s="84" t="e">
        <f t="shared" si="204"/>
        <v>#VALUE!</v>
      </c>
      <c r="D424" s="84">
        <f t="shared" si="204"/>
        <v>1</v>
      </c>
      <c r="E424" s="158"/>
      <c r="F424" s="97"/>
      <c r="G424" s="119"/>
      <c r="H424" s="18"/>
      <c r="I424" s="18"/>
      <c r="J424" s="56" t="s">
        <v>368</v>
      </c>
      <c r="K424" s="89"/>
      <c r="L424" s="40" t="s">
        <v>69</v>
      </c>
      <c r="M424" s="41" t="e">
        <f>IF(AND(COUNT($P432:$AI432)&gt;2,(_xlfn.STDEV.S($P431:$AI432)/AVERAGE($P431:$AI432))&lt;=25%),AVERAGE($P431:$AI432),"")</f>
        <v>#DIV/0!</v>
      </c>
      <c r="N424" s="94"/>
      <c r="O424" s="34" t="s">
        <v>409</v>
      </c>
      <c r="P424" s="39" t="str">
        <f t="shared" ref="P424:AI424" si="207">IF(P422="","",IF((_xlfn.STDEV.S($P421:$AI422)/AVERAGE($P421:$AI422))&lt;25%,P422,IF(OR(P422&gt;(AVERAGE($P421:$AI422)+_xlfn.STDEV.S($P421:$AI422)),P422&lt;(AVERAGE($P421:$AI422)-_xlfn.STDEV.S($P421:$AI422))),"DESCARTADO",P422)))</f>
        <v/>
      </c>
      <c r="Q424" s="39" t="str">
        <f t="shared" si="207"/>
        <v/>
      </c>
      <c r="R424" s="39" t="str">
        <f t="shared" si="207"/>
        <v/>
      </c>
      <c r="S424" s="39" t="str">
        <f t="shared" si="207"/>
        <v/>
      </c>
      <c r="T424" s="39" t="str">
        <f t="shared" si="207"/>
        <v/>
      </c>
      <c r="U424" s="39" t="str">
        <f t="shared" si="207"/>
        <v/>
      </c>
      <c r="V424" s="39" t="str">
        <f t="shared" si="207"/>
        <v/>
      </c>
      <c r="W424" s="39" t="str">
        <f t="shared" si="207"/>
        <v/>
      </c>
      <c r="X424" s="39" t="str">
        <f t="shared" si="207"/>
        <v/>
      </c>
      <c r="Y424" s="39" t="str">
        <f t="shared" si="207"/>
        <v/>
      </c>
      <c r="Z424" s="39" t="str">
        <f t="shared" si="207"/>
        <v/>
      </c>
      <c r="AA424" s="39" t="str">
        <f t="shared" si="207"/>
        <v/>
      </c>
      <c r="AB424" s="39" t="str">
        <f t="shared" si="207"/>
        <v/>
      </c>
      <c r="AC424" s="39" t="str">
        <f t="shared" si="207"/>
        <v/>
      </c>
      <c r="AD424" s="39" t="str">
        <f t="shared" si="207"/>
        <v/>
      </c>
      <c r="AE424" s="39" t="str">
        <f t="shared" si="207"/>
        <v/>
      </c>
      <c r="AF424" s="39" t="str">
        <f t="shared" si="207"/>
        <v/>
      </c>
      <c r="AG424" s="39" t="str">
        <f t="shared" si="207"/>
        <v/>
      </c>
      <c r="AH424" s="39" t="str">
        <f t="shared" si="207"/>
        <v/>
      </c>
      <c r="AI424" s="39" t="str">
        <f t="shared" si="207"/>
        <v/>
      </c>
    </row>
    <row r="425" spans="1:35" hidden="1" x14ac:dyDescent="0.25">
      <c r="B425" s="84" t="e">
        <f t="shared" si="205"/>
        <v>#VALUE!</v>
      </c>
      <c r="C425" s="84" t="e">
        <f t="shared" si="204"/>
        <v>#VALUE!</v>
      </c>
      <c r="D425" s="84">
        <f t="shared" si="204"/>
        <v>1</v>
      </c>
      <c r="E425" s="158"/>
      <c r="F425" s="97"/>
      <c r="G425" s="121"/>
      <c r="H425"/>
      <c r="I425" s="18"/>
      <c r="J425" s="56" t="s">
        <v>367</v>
      </c>
      <c r="K425" s="89"/>
      <c r="L425" s="40" t="s">
        <v>74</v>
      </c>
      <c r="M425" s="41" t="e">
        <f>AVERAGE($P419:$AI420)</f>
        <v>#DIV/0!</v>
      </c>
      <c r="N425" s="94"/>
      <c r="O425" s="34" t="s">
        <v>410</v>
      </c>
      <c r="P425" s="39" t="str">
        <f>IF(IFERROR(VLOOKUP(P416,'Tabela de Apoio'!$D:$E,2,FALSE),1)=1,"",P426)</f>
        <v/>
      </c>
      <c r="Q425" s="39" t="str">
        <f>IF(IFERROR(VLOOKUP(Q416,'Tabela de Apoio'!$D:$E,2,FALSE),1)=1,"",Q426)</f>
        <v/>
      </c>
      <c r="R425" s="39" t="str">
        <f>IF(IFERROR(VLOOKUP(R416,'Tabela de Apoio'!$D:$E,2,FALSE),1)=1,"",R426)</f>
        <v/>
      </c>
      <c r="S425" s="39" t="str">
        <f>IF(IFERROR(VLOOKUP(S416,'Tabela de Apoio'!$D:$E,2,FALSE),1)=1,"",S426)</f>
        <v/>
      </c>
      <c r="T425" s="39" t="str">
        <f>IF(IFERROR(VLOOKUP(T416,'Tabela de Apoio'!$D:$E,2,FALSE),1)=1,"",T426)</f>
        <v/>
      </c>
      <c r="U425" s="39" t="str">
        <f>IF(IFERROR(VLOOKUP(U416,'Tabela de Apoio'!$D:$E,2,FALSE),1)=1,"",U426)</f>
        <v/>
      </c>
      <c r="V425" s="39" t="str">
        <f>IF(IFERROR(VLOOKUP(V416,'Tabela de Apoio'!$D:$E,2,FALSE),1)=1,"",V426)</f>
        <v/>
      </c>
      <c r="W425" s="39" t="str">
        <f>IF(IFERROR(VLOOKUP(W416,'Tabela de Apoio'!$D:$E,2,FALSE),1)=1,"",W426)</f>
        <v/>
      </c>
      <c r="X425" s="39" t="str">
        <f>IF(IFERROR(VLOOKUP(X416,'Tabela de Apoio'!$D:$E,2,FALSE),1)=1,"",X426)</f>
        <v/>
      </c>
      <c r="Y425" s="39" t="str">
        <f>IF(IFERROR(VLOOKUP(Y416,'Tabela de Apoio'!$D:$E,2,FALSE),1)=1,"",Y426)</f>
        <v/>
      </c>
      <c r="Z425" s="39" t="str">
        <f>IF(IFERROR(VLOOKUP(Z416,'Tabela de Apoio'!$D:$E,2,FALSE),1)=1,"",Z426)</f>
        <v/>
      </c>
      <c r="AA425" s="39" t="str">
        <f>IF(IFERROR(VLOOKUP(AA416,'Tabela de Apoio'!$D:$E,2,FALSE),1)=1,"",AA426)</f>
        <v/>
      </c>
      <c r="AB425" s="39" t="str">
        <f>IF(IFERROR(VLOOKUP(AB416,'Tabela de Apoio'!$D:$E,2,FALSE),1)=1,"",AB426)</f>
        <v/>
      </c>
      <c r="AC425" s="39" t="str">
        <f>IF(IFERROR(VLOOKUP(AC416,'Tabela de Apoio'!$D:$E,2,FALSE),1)=1,"",AC426)</f>
        <v/>
      </c>
      <c r="AD425" s="39" t="str">
        <f>IF(IFERROR(VLOOKUP(AD416,'Tabela de Apoio'!$D:$E,2,FALSE),1)=1,"",AD426)</f>
        <v/>
      </c>
      <c r="AE425" s="39" t="str">
        <f>IF(IFERROR(VLOOKUP(AE416,'Tabela de Apoio'!$D:$E,2,FALSE),1)=1,"",AE426)</f>
        <v/>
      </c>
      <c r="AF425" s="39" t="str">
        <f>IF(IFERROR(VLOOKUP(AF416,'Tabela de Apoio'!$D:$E,2,FALSE),1)=1,"",AF426)</f>
        <v/>
      </c>
      <c r="AG425" s="39" t="str">
        <f>IF(IFERROR(VLOOKUP(AG416,'Tabela de Apoio'!$D:$E,2,FALSE),1)=1,"",AG426)</f>
        <v/>
      </c>
      <c r="AH425" s="39" t="str">
        <f>IF(IFERROR(VLOOKUP(AH416,'Tabela de Apoio'!$D:$E,2,FALSE),1)=1,"",AH426)</f>
        <v/>
      </c>
      <c r="AI425" s="39" t="str">
        <f>IF(IFERROR(VLOOKUP(AI416,'Tabela de Apoio'!$D:$E,2,FALSE),1)=1,"",AI426)</f>
        <v/>
      </c>
    </row>
    <row r="426" spans="1:35" hidden="1" x14ac:dyDescent="0.25">
      <c r="B426" s="84" t="e">
        <f t="shared" si="205"/>
        <v>#VALUE!</v>
      </c>
      <c r="C426" s="84" t="e">
        <f t="shared" si="204"/>
        <v>#VALUE!</v>
      </c>
      <c r="D426" s="84">
        <f t="shared" si="204"/>
        <v>1</v>
      </c>
      <c r="E426" s="158"/>
      <c r="F426" s="97"/>
      <c r="G426" s="120"/>
      <c r="H426" s="18"/>
      <c r="I426" s="18"/>
      <c r="J426" s="56" t="s">
        <v>367</v>
      </c>
      <c r="K426" s="89"/>
      <c r="L426" s="40" t="s">
        <v>72</v>
      </c>
      <c r="M426" s="41" t="e">
        <f>MEDIAN($P419:$AI419)</f>
        <v>#NUM!</v>
      </c>
      <c r="N426" s="94"/>
      <c r="O426" s="34" t="s">
        <v>411</v>
      </c>
      <c r="P426" s="39" t="str">
        <f t="shared" ref="P426:AI426" si="208">IF(P424="","",IF((_xlfn.STDEV.S($P423:$AI424)/AVERAGE($P423:$AI424))&lt;25%,P424,IF(OR(P424&gt;(AVERAGE($P423:$AI424)+_xlfn.STDEV.S($P423:$AI424)),P424&lt;(AVERAGE($P423:$AI424)-_xlfn.STDEV.S($P423:$AI424))),"DESCARTADO",P424)))</f>
        <v/>
      </c>
      <c r="Q426" s="39" t="str">
        <f t="shared" si="208"/>
        <v/>
      </c>
      <c r="R426" s="39" t="str">
        <f t="shared" si="208"/>
        <v/>
      </c>
      <c r="S426" s="39" t="str">
        <f t="shared" si="208"/>
        <v/>
      </c>
      <c r="T426" s="39" t="str">
        <f t="shared" si="208"/>
        <v/>
      </c>
      <c r="U426" s="39" t="str">
        <f t="shared" si="208"/>
        <v/>
      </c>
      <c r="V426" s="39" t="str">
        <f t="shared" si="208"/>
        <v/>
      </c>
      <c r="W426" s="39" t="str">
        <f t="shared" si="208"/>
        <v/>
      </c>
      <c r="X426" s="39" t="str">
        <f t="shared" si="208"/>
        <v/>
      </c>
      <c r="Y426" s="39" t="str">
        <f t="shared" si="208"/>
        <v/>
      </c>
      <c r="Z426" s="39" t="str">
        <f t="shared" si="208"/>
        <v/>
      </c>
      <c r="AA426" s="39" t="str">
        <f t="shared" si="208"/>
        <v/>
      </c>
      <c r="AB426" s="39" t="str">
        <f t="shared" si="208"/>
        <v/>
      </c>
      <c r="AC426" s="39" t="str">
        <f t="shared" si="208"/>
        <v/>
      </c>
      <c r="AD426" s="39" t="str">
        <f t="shared" si="208"/>
        <v/>
      </c>
      <c r="AE426" s="39" t="str">
        <f t="shared" si="208"/>
        <v/>
      </c>
      <c r="AF426" s="39" t="str">
        <f t="shared" si="208"/>
        <v/>
      </c>
      <c r="AG426" s="39" t="str">
        <f t="shared" si="208"/>
        <v/>
      </c>
      <c r="AH426" s="39" t="str">
        <f t="shared" si="208"/>
        <v/>
      </c>
      <c r="AI426" s="39" t="str">
        <f t="shared" si="208"/>
        <v/>
      </c>
    </row>
    <row r="427" spans="1:35" hidden="1" x14ac:dyDescent="0.25">
      <c r="B427" s="84" t="e">
        <f t="shared" si="205"/>
        <v>#VALUE!</v>
      </c>
      <c r="C427" s="84" t="e">
        <f t="shared" si="204"/>
        <v>#VALUE!</v>
      </c>
      <c r="D427" s="84">
        <f t="shared" si="204"/>
        <v>1</v>
      </c>
      <c r="E427" s="158"/>
      <c r="F427" s="97"/>
      <c r="G427" s="120"/>
      <c r="H427" s="18"/>
      <c r="I427" s="18"/>
      <c r="J427" s="56" t="s">
        <v>367</v>
      </c>
      <c r="K427" s="89"/>
      <c r="L427" s="40" t="s">
        <v>73</v>
      </c>
      <c r="M427" s="41" t="e">
        <f>_xlfn.QUARTILE.EXC($P419:$AI419,1)</f>
        <v>#NUM!</v>
      </c>
      <c r="N427" s="94"/>
      <c r="O427" s="34" t="s">
        <v>412</v>
      </c>
      <c r="P427" s="39" t="str">
        <f>IF(IFERROR(VLOOKUP(P416,'Tabela de Apoio'!$D:$E,2,FALSE),1)=1,"",P428)</f>
        <v/>
      </c>
      <c r="Q427" s="39" t="str">
        <f>IF(IFERROR(VLOOKUP(Q416,'Tabela de Apoio'!$D:$E,2,FALSE),1)=1,"",Q428)</f>
        <v/>
      </c>
      <c r="R427" s="39" t="str">
        <f>IF(IFERROR(VLOOKUP(R416,'Tabela de Apoio'!$D:$E,2,FALSE),1)=1,"",R428)</f>
        <v/>
      </c>
      <c r="S427" s="39" t="str">
        <f>IF(IFERROR(VLOOKUP(S416,'Tabela de Apoio'!$D:$E,2,FALSE),1)=1,"",S428)</f>
        <v/>
      </c>
      <c r="T427" s="39" t="str">
        <f>IF(IFERROR(VLOOKUP(T416,'Tabela de Apoio'!$D:$E,2,FALSE),1)=1,"",T428)</f>
        <v/>
      </c>
      <c r="U427" s="39" t="str">
        <f>IF(IFERROR(VLOOKUP(U416,'Tabela de Apoio'!$D:$E,2,FALSE),1)=1,"",U428)</f>
        <v/>
      </c>
      <c r="V427" s="39" t="str">
        <f>IF(IFERROR(VLOOKUP(V416,'Tabela de Apoio'!$D:$E,2,FALSE),1)=1,"",V428)</f>
        <v/>
      </c>
      <c r="W427" s="39" t="str">
        <f>IF(IFERROR(VLOOKUP(W416,'Tabela de Apoio'!$D:$E,2,FALSE),1)=1,"",W428)</f>
        <v/>
      </c>
      <c r="X427" s="39" t="str">
        <f>IF(IFERROR(VLOOKUP(X416,'Tabela de Apoio'!$D:$E,2,FALSE),1)=1,"",X428)</f>
        <v/>
      </c>
      <c r="Y427" s="39" t="str">
        <f>IF(IFERROR(VLOOKUP(Y416,'Tabela de Apoio'!$D:$E,2,FALSE),1)=1,"",Y428)</f>
        <v/>
      </c>
      <c r="Z427" s="39" t="str">
        <f>IF(IFERROR(VLOOKUP(Z416,'Tabela de Apoio'!$D:$E,2,FALSE),1)=1,"",Z428)</f>
        <v/>
      </c>
      <c r="AA427" s="39" t="str">
        <f>IF(IFERROR(VLOOKUP(AA416,'Tabela de Apoio'!$D:$E,2,FALSE),1)=1,"",AA428)</f>
        <v/>
      </c>
      <c r="AB427" s="39" t="str">
        <f>IF(IFERROR(VLOOKUP(AB416,'Tabela de Apoio'!$D:$E,2,FALSE),1)=1,"",AB428)</f>
        <v/>
      </c>
      <c r="AC427" s="39" t="str">
        <f>IF(IFERROR(VLOOKUP(AC416,'Tabela de Apoio'!$D:$E,2,FALSE),1)=1,"",AC428)</f>
        <v/>
      </c>
      <c r="AD427" s="39" t="str">
        <f>IF(IFERROR(VLOOKUP(AD416,'Tabela de Apoio'!$D:$E,2,FALSE),1)=1,"",AD428)</f>
        <v/>
      </c>
      <c r="AE427" s="39" t="str">
        <f>IF(IFERROR(VLOOKUP(AE416,'Tabela de Apoio'!$D:$E,2,FALSE),1)=1,"",AE428)</f>
        <v/>
      </c>
      <c r="AF427" s="39" t="str">
        <f>IF(IFERROR(VLOOKUP(AF416,'Tabela de Apoio'!$D:$E,2,FALSE),1)=1,"",AF428)</f>
        <v/>
      </c>
      <c r="AG427" s="39" t="str">
        <f>IF(IFERROR(VLOOKUP(AG416,'Tabela de Apoio'!$D:$E,2,FALSE),1)=1,"",AG428)</f>
        <v/>
      </c>
      <c r="AH427" s="39" t="str">
        <f>IF(IFERROR(VLOOKUP(AH416,'Tabela de Apoio'!$D:$E,2,FALSE),1)=1,"",AH428)</f>
        <v/>
      </c>
      <c r="AI427" s="39" t="str">
        <f>IF(IFERROR(VLOOKUP(AI416,'Tabela de Apoio'!$D:$E,2,FALSE),1)=1,"",AI428)</f>
        <v/>
      </c>
    </row>
    <row r="428" spans="1:35" hidden="1" x14ac:dyDescent="0.25">
      <c r="B428" s="84" t="e">
        <f t="shared" si="205"/>
        <v>#VALUE!</v>
      </c>
      <c r="C428" s="84" t="e">
        <f t="shared" si="204"/>
        <v>#VALUE!</v>
      </c>
      <c r="D428" s="84">
        <f t="shared" si="204"/>
        <v>1</v>
      </c>
      <c r="E428" s="158"/>
      <c r="F428" s="97"/>
      <c r="G428" s="120"/>
      <c r="H428" s="18"/>
      <c r="I428" s="18"/>
      <c r="J428" s="56" t="s">
        <v>367</v>
      </c>
      <c r="K428" s="89"/>
      <c r="L428" s="40" t="s">
        <v>70</v>
      </c>
      <c r="M428" s="41" t="e">
        <f>_xlfn.QUARTILE.EXC($P419:$AI419,2)</f>
        <v>#NUM!</v>
      </c>
      <c r="N428" s="94"/>
      <c r="O428" s="34" t="s">
        <v>413</v>
      </c>
      <c r="P428" s="39" t="str">
        <f t="shared" ref="P428:AI428" si="209">IF(P426="","",IF((_xlfn.STDEV.S($P425:$AI426)/AVERAGE($P425:$AI426))&lt;25%,P426,IF(OR(P426&gt;(AVERAGE($P425:$AI426)+_xlfn.STDEV.S($P425:$AI426)),P426&lt;(AVERAGE($P425:$AI426)-_xlfn.STDEV.S($P425:$AI426))),"DESCARTADO",P426)))</f>
        <v/>
      </c>
      <c r="Q428" s="39" t="str">
        <f t="shared" si="209"/>
        <v/>
      </c>
      <c r="R428" s="39" t="str">
        <f t="shared" si="209"/>
        <v/>
      </c>
      <c r="S428" s="39" t="str">
        <f t="shared" si="209"/>
        <v/>
      </c>
      <c r="T428" s="39" t="str">
        <f t="shared" si="209"/>
        <v/>
      </c>
      <c r="U428" s="39" t="str">
        <f t="shared" si="209"/>
        <v/>
      </c>
      <c r="V428" s="39" t="str">
        <f t="shared" si="209"/>
        <v/>
      </c>
      <c r="W428" s="39" t="str">
        <f t="shared" si="209"/>
        <v/>
      </c>
      <c r="X428" s="39" t="str">
        <f t="shared" si="209"/>
        <v/>
      </c>
      <c r="Y428" s="39" t="str">
        <f t="shared" si="209"/>
        <v/>
      </c>
      <c r="Z428" s="39" t="str">
        <f t="shared" si="209"/>
        <v/>
      </c>
      <c r="AA428" s="39" t="str">
        <f t="shared" si="209"/>
        <v/>
      </c>
      <c r="AB428" s="39" t="str">
        <f t="shared" si="209"/>
        <v/>
      </c>
      <c r="AC428" s="39" t="str">
        <f t="shared" si="209"/>
        <v/>
      </c>
      <c r="AD428" s="39" t="str">
        <f t="shared" si="209"/>
        <v/>
      </c>
      <c r="AE428" s="39" t="str">
        <f t="shared" si="209"/>
        <v/>
      </c>
      <c r="AF428" s="39" t="str">
        <f t="shared" si="209"/>
        <v/>
      </c>
      <c r="AG428" s="39" t="str">
        <f t="shared" si="209"/>
        <v/>
      </c>
      <c r="AH428" s="39" t="str">
        <f t="shared" si="209"/>
        <v/>
      </c>
      <c r="AI428" s="39" t="str">
        <f t="shared" si="209"/>
        <v/>
      </c>
    </row>
    <row r="429" spans="1:35" hidden="1" x14ac:dyDescent="0.25">
      <c r="B429" s="84" t="e">
        <f t="shared" si="205"/>
        <v>#VALUE!</v>
      </c>
      <c r="C429" s="84" t="e">
        <f t="shared" si="204"/>
        <v>#VALUE!</v>
      </c>
      <c r="D429" s="84">
        <f t="shared" si="204"/>
        <v>1</v>
      </c>
      <c r="E429" s="158"/>
      <c r="F429" s="97"/>
      <c r="G429" s="120"/>
      <c r="H429" s="18"/>
      <c r="I429" s="18"/>
      <c r="J429" s="56" t="s">
        <v>366</v>
      </c>
      <c r="K429" s="89"/>
      <c r="L429" s="40" t="s">
        <v>76</v>
      </c>
      <c r="M429" s="41">
        <f>MIN($P418:$AI418)</f>
        <v>0</v>
      </c>
      <c r="N429" s="94"/>
      <c r="O429" s="34" t="s">
        <v>414</v>
      </c>
      <c r="P429" s="39" t="str">
        <f>IF(IFERROR(VLOOKUP(P416,'Tabela de Apoio'!$D:$E,2,FALSE),1)=1,"",P430)</f>
        <v/>
      </c>
      <c r="Q429" s="39" t="str">
        <f>IF(IFERROR(VLOOKUP(Q416,'Tabela de Apoio'!$D:$E,2,FALSE),1)=1,"",Q430)</f>
        <v/>
      </c>
      <c r="R429" s="39" t="str">
        <f>IF(IFERROR(VLOOKUP(R416,'Tabela de Apoio'!$D:$E,2,FALSE),1)=1,"",R430)</f>
        <v/>
      </c>
      <c r="S429" s="39" t="str">
        <f>IF(IFERROR(VLOOKUP(S416,'Tabela de Apoio'!$D:$E,2,FALSE),1)=1,"",S430)</f>
        <v/>
      </c>
      <c r="T429" s="39" t="str">
        <f>IF(IFERROR(VLOOKUP(T416,'Tabela de Apoio'!$D:$E,2,FALSE),1)=1,"",T430)</f>
        <v/>
      </c>
      <c r="U429" s="39" t="str">
        <f>IF(IFERROR(VLOOKUP(U416,'Tabela de Apoio'!$D:$E,2,FALSE),1)=1,"",U430)</f>
        <v/>
      </c>
      <c r="V429" s="39" t="str">
        <f>IF(IFERROR(VLOOKUP(V416,'Tabela de Apoio'!$D:$E,2,FALSE),1)=1,"",V430)</f>
        <v/>
      </c>
      <c r="W429" s="39" t="str">
        <f>IF(IFERROR(VLOOKUP(W416,'Tabela de Apoio'!$D:$E,2,FALSE),1)=1,"",W430)</f>
        <v/>
      </c>
      <c r="X429" s="39" t="str">
        <f>IF(IFERROR(VLOOKUP(X416,'Tabela de Apoio'!$D:$E,2,FALSE),1)=1,"",X430)</f>
        <v/>
      </c>
      <c r="Y429" s="39" t="str">
        <f>IF(IFERROR(VLOOKUP(Y416,'Tabela de Apoio'!$D:$E,2,FALSE),1)=1,"",Y430)</f>
        <v/>
      </c>
      <c r="Z429" s="39" t="str">
        <f>IF(IFERROR(VLOOKUP(Z416,'Tabela de Apoio'!$D:$E,2,FALSE),1)=1,"",Z430)</f>
        <v/>
      </c>
      <c r="AA429" s="39" t="str">
        <f>IF(IFERROR(VLOOKUP(AA416,'Tabela de Apoio'!$D:$E,2,FALSE),1)=1,"",AA430)</f>
        <v/>
      </c>
      <c r="AB429" s="39" t="str">
        <f>IF(IFERROR(VLOOKUP(AB416,'Tabela de Apoio'!$D:$E,2,FALSE),1)=1,"",AB430)</f>
        <v/>
      </c>
      <c r="AC429" s="39" t="str">
        <f>IF(IFERROR(VLOOKUP(AC416,'Tabela de Apoio'!$D:$E,2,FALSE),1)=1,"",AC430)</f>
        <v/>
      </c>
      <c r="AD429" s="39" t="str">
        <f>IF(IFERROR(VLOOKUP(AD416,'Tabela de Apoio'!$D:$E,2,FALSE),1)=1,"",AD430)</f>
        <v/>
      </c>
      <c r="AE429" s="39" t="str">
        <f>IF(IFERROR(VLOOKUP(AE416,'Tabela de Apoio'!$D:$E,2,FALSE),1)=1,"",AE430)</f>
        <v/>
      </c>
      <c r="AF429" s="39" t="str">
        <f>IF(IFERROR(VLOOKUP(AF416,'Tabela de Apoio'!$D:$E,2,FALSE),1)=1,"",AF430)</f>
        <v/>
      </c>
      <c r="AG429" s="39" t="str">
        <f>IF(IFERROR(VLOOKUP(AG416,'Tabela de Apoio'!$D:$E,2,FALSE),1)=1,"",AG430)</f>
        <v/>
      </c>
      <c r="AH429" s="39" t="str">
        <f>IF(IFERROR(VLOOKUP(AH416,'Tabela de Apoio'!$D:$E,2,FALSE),1)=1,"",AH430)</f>
        <v/>
      </c>
      <c r="AI429" s="39" t="str">
        <f>IF(IFERROR(VLOOKUP(AI416,'Tabela de Apoio'!$D:$E,2,FALSE),1)=1,"",AI430)</f>
        <v/>
      </c>
    </row>
    <row r="430" spans="1:35" hidden="1" x14ac:dyDescent="0.25">
      <c r="B430" s="84" t="e">
        <f t="shared" si="205"/>
        <v>#VALUE!</v>
      </c>
      <c r="C430" s="84" t="e">
        <f t="shared" si="204"/>
        <v>#VALUE!</v>
      </c>
      <c r="D430" s="84">
        <f t="shared" si="204"/>
        <v>1</v>
      </c>
      <c r="E430" s="158"/>
      <c r="F430" s="97"/>
      <c r="G430" s="120"/>
      <c r="H430" s="18"/>
      <c r="I430" s="18"/>
      <c r="J430" s="56" t="s">
        <v>366</v>
      </c>
      <c r="K430" s="89"/>
      <c r="L430" s="40" t="s">
        <v>71</v>
      </c>
      <c r="M430" s="41">
        <f>MAX($P418:$AI418)</f>
        <v>0</v>
      </c>
      <c r="N430" s="94"/>
      <c r="O430" s="34" t="s">
        <v>415</v>
      </c>
      <c r="P430" s="39" t="str">
        <f t="shared" ref="P430:AI430" si="210">IF(P428="","",IF((_xlfn.STDEV.S($P427:$AI428)/AVERAGE($P427:$AI428))&lt;25%,P428,IF(OR(P428&gt;(AVERAGE($P427:$AI428)+_xlfn.STDEV.S($P427:$AI428)),P428&lt;(AVERAGE($P427:$AI428)-_xlfn.STDEV.S($P427:$AI428))),"DESCARTADO",P428)))</f>
        <v/>
      </c>
      <c r="Q430" s="39" t="str">
        <f t="shared" si="210"/>
        <v/>
      </c>
      <c r="R430" s="39" t="str">
        <f t="shared" si="210"/>
        <v/>
      </c>
      <c r="S430" s="39" t="str">
        <f t="shared" si="210"/>
        <v/>
      </c>
      <c r="T430" s="39" t="str">
        <f t="shared" si="210"/>
        <v/>
      </c>
      <c r="U430" s="39" t="str">
        <f t="shared" si="210"/>
        <v/>
      </c>
      <c r="V430" s="39" t="str">
        <f t="shared" si="210"/>
        <v/>
      </c>
      <c r="W430" s="39" t="str">
        <f t="shared" si="210"/>
        <v/>
      </c>
      <c r="X430" s="39" t="str">
        <f t="shared" si="210"/>
        <v/>
      </c>
      <c r="Y430" s="39" t="str">
        <f t="shared" si="210"/>
        <v/>
      </c>
      <c r="Z430" s="39" t="str">
        <f t="shared" si="210"/>
        <v/>
      </c>
      <c r="AA430" s="39" t="str">
        <f t="shared" si="210"/>
        <v/>
      </c>
      <c r="AB430" s="39" t="str">
        <f t="shared" si="210"/>
        <v/>
      </c>
      <c r="AC430" s="39" t="str">
        <f t="shared" si="210"/>
        <v/>
      </c>
      <c r="AD430" s="39" t="str">
        <f t="shared" si="210"/>
        <v/>
      </c>
      <c r="AE430" s="39" t="str">
        <f t="shared" si="210"/>
        <v/>
      </c>
      <c r="AF430" s="39" t="str">
        <f t="shared" si="210"/>
        <v/>
      </c>
      <c r="AG430" s="39" t="str">
        <f t="shared" si="210"/>
        <v/>
      </c>
      <c r="AH430" s="39" t="str">
        <f t="shared" si="210"/>
        <v/>
      </c>
      <c r="AI430" s="39" t="str">
        <f t="shared" si="210"/>
        <v/>
      </c>
    </row>
    <row r="431" spans="1:35" hidden="1" x14ac:dyDescent="0.25">
      <c r="B431" s="84" t="e">
        <f t="shared" si="205"/>
        <v>#VALUE!</v>
      </c>
      <c r="C431" s="84" t="e">
        <f t="shared" si="204"/>
        <v>#VALUE!</v>
      </c>
      <c r="D431" s="84">
        <f t="shared" si="204"/>
        <v>1</v>
      </c>
      <c r="E431" s="158"/>
      <c r="F431" s="97"/>
      <c r="G431" s="121"/>
      <c r="H431"/>
      <c r="I431"/>
      <c r="J431" s="6" t="str">
        <f>INDEX(J421:J430,MATCH(L414,L421:L430,0))</f>
        <v>A</v>
      </c>
      <c r="K431" s="89"/>
      <c r="L431" s="26"/>
      <c r="M431" s="26"/>
      <c r="N431" s="94"/>
      <c r="O431" s="34" t="s">
        <v>58</v>
      </c>
      <c r="P431" s="39" t="str">
        <f>IF(IFERROR(VLOOKUP(P416,'Tabela de Apoio'!$D:$E,2,FALSE),1)=1,"",P432)</f>
        <v/>
      </c>
      <c r="Q431" s="39" t="str">
        <f>IF(IFERROR(VLOOKUP(Q416,'Tabela de Apoio'!$D:$E,2,FALSE),1)=1,"",Q432)</f>
        <v/>
      </c>
      <c r="R431" s="39" t="str">
        <f>IF(IFERROR(VLOOKUP(R416,'Tabela de Apoio'!$D:$E,2,FALSE),1)=1,"",R432)</f>
        <v/>
      </c>
      <c r="S431" s="39" t="str">
        <f>IF(IFERROR(VLOOKUP(S416,'Tabela de Apoio'!$D:$E,2,FALSE),1)=1,"",S432)</f>
        <v/>
      </c>
      <c r="T431" s="39" t="str">
        <f>IF(IFERROR(VLOOKUP(T416,'Tabela de Apoio'!$D:$E,2,FALSE),1)=1,"",T432)</f>
        <v/>
      </c>
      <c r="U431" s="39" t="str">
        <f>IF(IFERROR(VLOOKUP(U416,'Tabela de Apoio'!$D:$E,2,FALSE),1)=1,"",U432)</f>
        <v/>
      </c>
      <c r="V431" s="39" t="str">
        <f>IF(IFERROR(VLOOKUP(V416,'Tabela de Apoio'!$D:$E,2,FALSE),1)=1,"",V432)</f>
        <v/>
      </c>
      <c r="W431" s="39" t="str">
        <f>IF(IFERROR(VLOOKUP(W416,'Tabela de Apoio'!$D:$E,2,FALSE),1)=1,"",W432)</f>
        <v/>
      </c>
      <c r="X431" s="39" t="str">
        <f>IF(IFERROR(VLOOKUP(X416,'Tabela de Apoio'!$D:$E,2,FALSE),1)=1,"",X432)</f>
        <v/>
      </c>
      <c r="Y431" s="39" t="str">
        <f>IF(IFERROR(VLOOKUP(Y416,'Tabela de Apoio'!$D:$E,2,FALSE),1)=1,"",Y432)</f>
        <v/>
      </c>
      <c r="Z431" s="39" t="str">
        <f>IF(IFERROR(VLOOKUP(Z416,'Tabela de Apoio'!$D:$E,2,FALSE),1)=1,"",Z432)</f>
        <v/>
      </c>
      <c r="AA431" s="39" t="str">
        <f>IF(IFERROR(VLOOKUP(AA416,'Tabela de Apoio'!$D:$E,2,FALSE),1)=1,"",AA432)</f>
        <v/>
      </c>
      <c r="AB431" s="39" t="str">
        <f>IF(IFERROR(VLOOKUP(AB416,'Tabela de Apoio'!$D:$E,2,FALSE),1)=1,"",AB432)</f>
        <v/>
      </c>
      <c r="AC431" s="39" t="str">
        <f>IF(IFERROR(VLOOKUP(AC416,'Tabela de Apoio'!$D:$E,2,FALSE),1)=1,"",AC432)</f>
        <v/>
      </c>
      <c r="AD431" s="39" t="str">
        <f>IF(IFERROR(VLOOKUP(AD416,'Tabela de Apoio'!$D:$E,2,FALSE),1)=1,"",AD432)</f>
        <v/>
      </c>
      <c r="AE431" s="39" t="str">
        <f>IF(IFERROR(VLOOKUP(AE416,'Tabela de Apoio'!$D:$E,2,FALSE),1)=1,"",AE432)</f>
        <v/>
      </c>
      <c r="AF431" s="39" t="str">
        <f>IF(IFERROR(VLOOKUP(AF416,'Tabela de Apoio'!$D:$E,2,FALSE),1)=1,"",AF432)</f>
        <v/>
      </c>
      <c r="AG431" s="39" t="str">
        <f>IF(IFERROR(VLOOKUP(AG416,'Tabela de Apoio'!$D:$E,2,FALSE),1)=1,"",AG432)</f>
        <v/>
      </c>
      <c r="AH431" s="39" t="str">
        <f>IF(IFERROR(VLOOKUP(AH416,'Tabela de Apoio'!$D:$E,2,FALSE),1)=1,"",AH432)</f>
        <v/>
      </c>
      <c r="AI431" s="39" t="str">
        <f>IF(IFERROR(VLOOKUP(AI416,'Tabela de Apoio'!$D:$E,2,FALSE),1)=1,"",AI432)</f>
        <v/>
      </c>
    </row>
    <row r="432" spans="1:35" x14ac:dyDescent="0.25">
      <c r="B432" s="84" t="e">
        <f t="shared" si="205"/>
        <v>#VALUE!</v>
      </c>
      <c r="C432" s="84" t="e">
        <f t="shared" si="204"/>
        <v>#VALUE!</v>
      </c>
      <c r="D432" s="84">
        <f t="shared" si="204"/>
        <v>1</v>
      </c>
      <c r="E432" s="158"/>
      <c r="F432" s="97"/>
      <c r="G432" s="118"/>
      <c r="H432" s="159"/>
      <c r="I432" s="159"/>
      <c r="J432" s="160"/>
      <c r="K432" s="90" t="e">
        <f>_xlfn.STDEV.S($P432:$AI432)/AVERAGE($P432:$AI432)</f>
        <v>#DIV/0!</v>
      </c>
      <c r="L432" s="122" t="s">
        <v>77</v>
      </c>
      <c r="M432" s="22" t="str">
        <f>IFERROR(ROUND(M414*M416,2),"")</f>
        <v/>
      </c>
      <c r="N432" s="94" t="str">
        <f>IF("C"=J431,1,"")</f>
        <v/>
      </c>
      <c r="O432" s="34" t="s">
        <v>56</v>
      </c>
      <c r="P432" s="39" t="str">
        <f t="shared" ref="P432:AI432" si="211">IFERROR(IF(P430="","",IF((_xlfn.STDEV.S($P429:$AI430)/AVERAGE($P429:$AI430))&lt;25%,P430,IF(OR(P430&gt;(AVERAGE($P429:$AI430)+_xlfn.STDEV.S($P429:$AI430)),P430&lt;(AVERAGE($P429:$AI430)-_xlfn.STDEV.S($P429:$AI430))),"DESCARTADO",P430))),)</f>
        <v/>
      </c>
      <c r="Q432" s="39" t="str">
        <f t="shared" si="211"/>
        <v/>
      </c>
      <c r="R432" s="39" t="str">
        <f t="shared" si="211"/>
        <v/>
      </c>
      <c r="S432" s="39" t="str">
        <f t="shared" si="211"/>
        <v/>
      </c>
      <c r="T432" s="39" t="str">
        <f t="shared" si="211"/>
        <v/>
      </c>
      <c r="U432" s="39" t="str">
        <f t="shared" si="211"/>
        <v/>
      </c>
      <c r="V432" s="39" t="str">
        <f t="shared" si="211"/>
        <v/>
      </c>
      <c r="W432" s="39" t="str">
        <f t="shared" si="211"/>
        <v/>
      </c>
      <c r="X432" s="39" t="str">
        <f t="shared" si="211"/>
        <v/>
      </c>
      <c r="Y432" s="39" t="str">
        <f t="shared" si="211"/>
        <v/>
      </c>
      <c r="Z432" s="39" t="str">
        <f t="shared" si="211"/>
        <v/>
      </c>
      <c r="AA432" s="39" t="str">
        <f t="shared" si="211"/>
        <v/>
      </c>
      <c r="AB432" s="39" t="str">
        <f t="shared" si="211"/>
        <v/>
      </c>
      <c r="AC432" s="39" t="str">
        <f t="shared" si="211"/>
        <v/>
      </c>
      <c r="AD432" s="39" t="str">
        <f t="shared" si="211"/>
        <v/>
      </c>
      <c r="AE432" s="39" t="str">
        <f t="shared" si="211"/>
        <v/>
      </c>
      <c r="AF432" s="39" t="str">
        <f t="shared" si="211"/>
        <v/>
      </c>
      <c r="AG432" s="39" t="str">
        <f t="shared" si="211"/>
        <v/>
      </c>
      <c r="AH432" s="39" t="str">
        <f t="shared" si="211"/>
        <v/>
      </c>
      <c r="AI432" s="39" t="str">
        <f t="shared" si="211"/>
        <v/>
      </c>
    </row>
    <row r="434" spans="1:35" s="18" customFormat="1" x14ac:dyDescent="0.25">
      <c r="A434" s="89"/>
      <c r="B434" s="83" t="e">
        <f>LARGE(IFERROR(IF(B432+1&gt;$H$8,"",B432+1),""),1)</f>
        <v>#VALUE!</v>
      </c>
      <c r="C434" s="83" t="e">
        <f>E439</f>
        <v>#VALUE!</v>
      </c>
      <c r="D434" s="83">
        <f>E435</f>
        <v>1</v>
      </c>
      <c r="E434" s="57" t="s">
        <v>9</v>
      </c>
      <c r="F434" s="96"/>
      <c r="G434" s="57" t="s">
        <v>19</v>
      </c>
      <c r="H434" s="5" t="e">
        <f>INDEX('BASE FORMAÇÃO'!B:B,B434+1)</f>
        <v>#VALUE!</v>
      </c>
      <c r="I434" s="19" t="s">
        <v>20</v>
      </c>
      <c r="J434" s="5" t="e">
        <f>INDEX('BASE FORMAÇÃO'!K:K,B434+1)</f>
        <v>#VALUE!</v>
      </c>
      <c r="K434" s="88"/>
      <c r="L434" s="173" t="s">
        <v>75</v>
      </c>
      <c r="M434" s="167" t="str">
        <f>IF(OR(ISBLANK($O$7),ISBLANK($H$8),ISBLANK($O$6),ISBLANK($O$5),ISBLANK($H$5)),"",IFERROR(IF(VLOOKUP(L434,L441:M450,2,FALSE)&lt;1,ROUND(VLOOKUP(L434,L441:M450,2,FALSE),4),ROUND(VLOOKUP(L434,L441:M450,2,FALSE),2)),""))</f>
        <v/>
      </c>
      <c r="N434" s="92"/>
      <c r="O434" s="34" t="s">
        <v>22</v>
      </c>
      <c r="P434" s="53"/>
      <c r="Q434" s="53"/>
      <c r="R434" s="53"/>
      <c r="S434" s="53"/>
      <c r="T434" s="53"/>
      <c r="U434" s="53"/>
      <c r="V434" s="53"/>
      <c r="W434" s="53"/>
      <c r="X434" s="53"/>
      <c r="Y434" s="53"/>
      <c r="Z434" s="53"/>
      <c r="AA434" s="53"/>
      <c r="AB434" s="53"/>
      <c r="AC434" s="53"/>
      <c r="AD434" s="53"/>
      <c r="AE434" s="53"/>
      <c r="AF434" s="53"/>
      <c r="AG434" s="53"/>
      <c r="AH434" s="53"/>
      <c r="AI434" s="53"/>
    </row>
    <row r="435" spans="1:35" s="18" customFormat="1" x14ac:dyDescent="0.25">
      <c r="A435" s="89"/>
      <c r="B435" s="84" t="e">
        <f t="shared" ref="B435:D437" si="212">B434</f>
        <v>#VALUE!</v>
      </c>
      <c r="C435" s="84" t="e">
        <f t="shared" si="212"/>
        <v>#VALUE!</v>
      </c>
      <c r="D435" s="84">
        <f t="shared" si="212"/>
        <v>1</v>
      </c>
      <c r="E435" s="150">
        <f>IFERROR(IF(E439=INDEX(E:E,ROW()-16),INDEX(E:E,ROW()-20)+1,1),1)</f>
        <v>1</v>
      </c>
      <c r="F435" s="116"/>
      <c r="G435" s="155" t="s">
        <v>1</v>
      </c>
      <c r="H435" s="161" t="e">
        <f>INDEX('BASE FORMAÇÃO'!C:C,B434+1)</f>
        <v>#VALUE!</v>
      </c>
      <c r="I435" s="161"/>
      <c r="J435" s="162"/>
      <c r="K435" s="89"/>
      <c r="L435" s="174"/>
      <c r="M435" s="168"/>
      <c r="N435" s="93"/>
      <c r="O435" s="34" t="s">
        <v>17</v>
      </c>
      <c r="P435" s="54"/>
      <c r="Q435" s="54"/>
      <c r="R435" s="54"/>
      <c r="S435" s="54"/>
      <c r="T435" s="54"/>
      <c r="U435" s="54"/>
      <c r="V435" s="54"/>
      <c r="W435" s="54"/>
      <c r="X435" s="54"/>
      <c r="Y435" s="54"/>
      <c r="Z435" s="54"/>
      <c r="AA435" s="54"/>
      <c r="AB435" s="54"/>
      <c r="AC435" s="54"/>
      <c r="AD435" s="54"/>
      <c r="AE435" s="54"/>
      <c r="AF435" s="54"/>
      <c r="AG435" s="54"/>
      <c r="AH435" s="54"/>
      <c r="AI435" s="54"/>
    </row>
    <row r="436" spans="1:35" s="21" customFormat="1" x14ac:dyDescent="0.25">
      <c r="A436" s="98"/>
      <c r="B436" s="84" t="e">
        <f t="shared" si="212"/>
        <v>#VALUE!</v>
      </c>
      <c r="C436" s="84" t="e">
        <f t="shared" si="212"/>
        <v>#VALUE!</v>
      </c>
      <c r="D436" s="84">
        <f t="shared" si="212"/>
        <v>1</v>
      </c>
      <c r="E436" s="151"/>
      <c r="F436" s="117"/>
      <c r="G436" s="156"/>
      <c r="H436" s="163"/>
      <c r="I436" s="163"/>
      <c r="J436" s="164"/>
      <c r="K436" s="85"/>
      <c r="L436" s="169" t="s">
        <v>78</v>
      </c>
      <c r="M436" s="171" t="e">
        <f>INDEX('BASE FORMAÇÃO'!H:H,B438+1)</f>
        <v>#VALUE!</v>
      </c>
      <c r="N436" s="94"/>
      <c r="O436" s="34" t="s">
        <v>12</v>
      </c>
      <c r="P436" s="55"/>
      <c r="Q436" s="55"/>
      <c r="R436" s="55"/>
      <c r="S436" s="55"/>
      <c r="T436" s="55"/>
      <c r="U436" s="55"/>
      <c r="V436" s="55"/>
      <c r="W436" s="55"/>
      <c r="X436" s="55"/>
      <c r="Y436" s="55"/>
      <c r="Z436" s="55"/>
      <c r="AA436" s="55"/>
      <c r="AB436" s="55"/>
      <c r="AC436" s="55"/>
      <c r="AD436" s="55"/>
      <c r="AE436" s="55"/>
      <c r="AF436" s="55"/>
      <c r="AG436" s="55"/>
      <c r="AH436" s="55"/>
      <c r="AI436" s="55"/>
    </row>
    <row r="437" spans="1:35" s="21" customFormat="1" x14ac:dyDescent="0.25">
      <c r="A437" s="98"/>
      <c r="B437" s="84" t="e">
        <f t="shared" si="212"/>
        <v>#VALUE!</v>
      </c>
      <c r="C437" s="84" t="e">
        <f t="shared" si="212"/>
        <v>#VALUE!</v>
      </c>
      <c r="D437" s="84">
        <f t="shared" si="212"/>
        <v>1</v>
      </c>
      <c r="E437" s="152"/>
      <c r="F437" s="117"/>
      <c r="G437" s="157"/>
      <c r="H437" s="165"/>
      <c r="I437" s="165"/>
      <c r="J437" s="166"/>
      <c r="K437" s="85"/>
      <c r="L437" s="170"/>
      <c r="M437" s="172"/>
      <c r="N437" s="94"/>
      <c r="O437" s="34" t="s">
        <v>549</v>
      </c>
      <c r="P437" s="55"/>
      <c r="Q437" s="55"/>
      <c r="R437" s="55"/>
      <c r="S437" s="55"/>
      <c r="T437" s="55"/>
      <c r="U437" s="55"/>
      <c r="V437" s="55"/>
      <c r="W437" s="55"/>
      <c r="X437" s="55"/>
      <c r="Y437" s="55"/>
      <c r="Z437" s="55"/>
      <c r="AA437" s="55"/>
      <c r="AB437" s="55"/>
      <c r="AC437" s="55"/>
      <c r="AD437" s="55"/>
      <c r="AE437" s="55"/>
      <c r="AF437" s="55"/>
      <c r="AG437" s="55"/>
      <c r="AH437" s="55"/>
      <c r="AI437" s="55"/>
    </row>
    <row r="438" spans="1:35" x14ac:dyDescent="0.25">
      <c r="B438" s="84" t="e">
        <f>B436</f>
        <v>#VALUE!</v>
      </c>
      <c r="C438" s="84" t="e">
        <f>C436</f>
        <v>#VALUE!</v>
      </c>
      <c r="D438" s="84">
        <f>D436</f>
        <v>1</v>
      </c>
      <c r="E438" s="57" t="s">
        <v>401</v>
      </c>
      <c r="F438" s="117"/>
      <c r="G438" s="24"/>
      <c r="H438" s="153"/>
      <c r="I438" s="154"/>
      <c r="J438" s="154"/>
      <c r="K438" s="90" t="e">
        <f>_xlfn.STDEV.S($P438:$AI438)/AVERAGE($P438:$AI438)</f>
        <v>#DIV/0!</v>
      </c>
      <c r="L438" s="122" t="s">
        <v>2</v>
      </c>
      <c r="M438" s="5" t="e">
        <f>INDEX('BASE FORMAÇÃO'!D:D,B438+1)</f>
        <v>#VALUE!</v>
      </c>
      <c r="N438" s="94">
        <f>IF("A"=J451,1,"")</f>
        <v>1</v>
      </c>
      <c r="O438" s="34" t="s">
        <v>23</v>
      </c>
      <c r="P438" s="36" t="str">
        <f t="array" ref="P438">IF(P434="","",IF(OR(P435="",AND(YEAR(P435)=YEAR($O$7),MONTH(MAX('Tabela de Apoio'!$A:$A))&lt;=MONTH(P435))),P434,(INDEX('Tabela de Apoio'!$B:$B,MATCH('FORMAÇÃO DE PREÇO'!$O$7,'Tabela de Apoio'!$A:$A,1))/INDEX('Tabela de Apoio'!$B:$B,MATCH('FORMAÇÃO DE PREÇO'!P435,'Tabela de Apoio'!$A:$A,1)-1))*P434))</f>
        <v/>
      </c>
      <c r="Q438" s="36" t="str">
        <f t="array" ref="Q438">IF(Q434="","",IF(OR(Q435="",AND(YEAR(Q435)=YEAR($O$7),MONTH(MAX('Tabela de Apoio'!$A:$A))&lt;=MONTH(Q435))),Q434,(INDEX('Tabela de Apoio'!$B:$B,MATCH('FORMAÇÃO DE PREÇO'!$O$7,'Tabela de Apoio'!$A:$A,1))/INDEX('Tabela de Apoio'!$B:$B,MATCH('FORMAÇÃO DE PREÇO'!Q435,'Tabela de Apoio'!$A:$A,1)-1))*Q434))</f>
        <v/>
      </c>
      <c r="R438" s="36" t="str">
        <f t="array" ref="R438">IF(R434="","",IF(OR(R435="",AND(YEAR(R435)=YEAR($O$7),MONTH(MAX('Tabela de Apoio'!$A:$A))&lt;=MONTH(R435))),R434,(INDEX('Tabela de Apoio'!$B:$B,MATCH('FORMAÇÃO DE PREÇO'!$O$7,'Tabela de Apoio'!$A:$A,1))/INDEX('Tabela de Apoio'!$B:$B,MATCH('FORMAÇÃO DE PREÇO'!R435,'Tabela de Apoio'!$A:$A,1)-1))*R434))</f>
        <v/>
      </c>
      <c r="S438" s="36" t="str">
        <f t="array" ref="S438">IF(S434="","",IF(OR(S435="",AND(YEAR(S435)=YEAR($O$7),MONTH(MAX('Tabela de Apoio'!$A:$A))&lt;=MONTH(S435))),S434,(INDEX('Tabela de Apoio'!$B:$B,MATCH('FORMAÇÃO DE PREÇO'!$O$7,'Tabela de Apoio'!$A:$A,1))/INDEX('Tabela de Apoio'!$B:$B,MATCH('FORMAÇÃO DE PREÇO'!S435,'Tabela de Apoio'!$A:$A,1)-1))*S434))</f>
        <v/>
      </c>
      <c r="T438" s="36" t="str">
        <f t="array" ref="T438">IF(T434="","",IF(OR(T435="",AND(YEAR(T435)=YEAR($O$7),MONTH(MAX('Tabela de Apoio'!$A:$A))&lt;=MONTH(T435))),T434,(INDEX('Tabela de Apoio'!$B:$B,MATCH('FORMAÇÃO DE PREÇO'!$O$7,'Tabela de Apoio'!$A:$A,1))/INDEX('Tabela de Apoio'!$B:$B,MATCH('FORMAÇÃO DE PREÇO'!T435,'Tabela de Apoio'!$A:$A,1)-1))*T434))</f>
        <v/>
      </c>
      <c r="U438" s="36" t="str">
        <f t="array" ref="U438">IF(U434="","",IF(OR(U435="",AND(YEAR(U435)=YEAR($O$7),MONTH(MAX('Tabela de Apoio'!$A:$A))&lt;=MONTH(U435))),U434,(INDEX('Tabela de Apoio'!$B:$B,MATCH('FORMAÇÃO DE PREÇO'!$O$7,'Tabela de Apoio'!$A:$A,1))/INDEX('Tabela de Apoio'!$B:$B,MATCH('FORMAÇÃO DE PREÇO'!U435,'Tabela de Apoio'!$A:$A,1)-1))*U434))</f>
        <v/>
      </c>
      <c r="V438" s="36" t="str">
        <f t="array" ref="V438">IF(V434="","",IF(OR(V435="",AND(YEAR(V435)=YEAR($O$7),MONTH(MAX('Tabela de Apoio'!$A:$A))&lt;=MONTH(V435))),V434,(INDEX('Tabela de Apoio'!$B:$B,MATCH('FORMAÇÃO DE PREÇO'!$O$7,'Tabela de Apoio'!$A:$A,1))/INDEX('Tabela de Apoio'!$B:$B,MATCH('FORMAÇÃO DE PREÇO'!V435,'Tabela de Apoio'!$A:$A,1)-1))*V434))</f>
        <v/>
      </c>
      <c r="W438" s="36" t="str">
        <f t="array" ref="W438">IF(W434="","",IF(OR(W435="",AND(YEAR(W435)=YEAR($O$7),MONTH(MAX('Tabela de Apoio'!$A:$A))&lt;=MONTH(W435))),W434,(INDEX('Tabela de Apoio'!$B:$B,MATCH('FORMAÇÃO DE PREÇO'!$O$7,'Tabela de Apoio'!$A:$A,1))/INDEX('Tabela de Apoio'!$B:$B,MATCH('FORMAÇÃO DE PREÇO'!W435,'Tabela de Apoio'!$A:$A,1)-1))*W434))</f>
        <v/>
      </c>
      <c r="X438" s="36" t="str">
        <f t="array" ref="X438">IF(X434="","",IF(OR(X435="",AND(YEAR(X435)=YEAR($O$7),MONTH(MAX('Tabela de Apoio'!$A:$A))&lt;=MONTH(X435))),X434,(INDEX('Tabela de Apoio'!$B:$B,MATCH('FORMAÇÃO DE PREÇO'!$O$7,'Tabela de Apoio'!$A:$A,1))/INDEX('Tabela de Apoio'!$B:$B,MATCH('FORMAÇÃO DE PREÇO'!X435,'Tabela de Apoio'!$A:$A,1)-1))*X434))</f>
        <v/>
      </c>
      <c r="Y438" s="36" t="str">
        <f t="array" ref="Y438">IF(Y434="","",IF(OR(Y435="",AND(YEAR(Y435)=YEAR($O$7),MONTH(MAX('Tabela de Apoio'!$A:$A))&lt;=MONTH(Y435))),Y434,(INDEX('Tabela de Apoio'!$B:$B,MATCH('FORMAÇÃO DE PREÇO'!$O$7,'Tabela de Apoio'!$A:$A,1))/INDEX('Tabela de Apoio'!$B:$B,MATCH('FORMAÇÃO DE PREÇO'!Y435,'Tabela de Apoio'!$A:$A,1)-1))*Y434))</f>
        <v/>
      </c>
      <c r="Z438" s="36" t="str">
        <f t="array" ref="Z438">IF(Z434="","",IF(OR(Z435="",AND(YEAR(Z435)=YEAR($O$7),MONTH(MAX('Tabela de Apoio'!$A:$A))&lt;=MONTH(Z435))),Z434,(INDEX('Tabela de Apoio'!$B:$B,MATCH('FORMAÇÃO DE PREÇO'!$O$7,'Tabela de Apoio'!$A:$A,1))/INDEX('Tabela de Apoio'!$B:$B,MATCH('FORMAÇÃO DE PREÇO'!Z435,'Tabela de Apoio'!$A:$A,1)-1))*Z434))</f>
        <v/>
      </c>
      <c r="AA438" s="36" t="str">
        <f t="array" ref="AA438">IF(AA434="","",IF(OR(AA435="",AND(YEAR(AA435)=YEAR($O$7),MONTH(MAX('Tabela de Apoio'!$A:$A))&lt;=MONTH(AA435))),AA434,(INDEX('Tabela de Apoio'!$B:$B,MATCH('FORMAÇÃO DE PREÇO'!$O$7,'Tabela de Apoio'!$A:$A,1))/INDEX('Tabela de Apoio'!$B:$B,MATCH('FORMAÇÃO DE PREÇO'!AA435,'Tabela de Apoio'!$A:$A,1)-1))*AA434))</f>
        <v/>
      </c>
      <c r="AB438" s="36" t="str">
        <f t="array" ref="AB438">IF(AB434="","",IF(OR(AB435="",AND(YEAR(AB435)=YEAR($O$7),MONTH(MAX('Tabela de Apoio'!$A:$A))&lt;=MONTH(AB435))),AB434,(INDEX('Tabela de Apoio'!$B:$B,MATCH('FORMAÇÃO DE PREÇO'!$O$7,'Tabela de Apoio'!$A:$A,1))/INDEX('Tabela de Apoio'!$B:$B,MATCH('FORMAÇÃO DE PREÇO'!AB435,'Tabela de Apoio'!$A:$A,1)-1))*AB434))</f>
        <v/>
      </c>
      <c r="AC438" s="36" t="str">
        <f t="array" ref="AC438">IF(AC434="","",IF(OR(AC435="",AND(YEAR(AC435)=YEAR($O$7),MONTH(MAX('Tabela de Apoio'!$A:$A))&lt;=MONTH(AC435))),AC434,(INDEX('Tabela de Apoio'!$B:$B,MATCH('FORMAÇÃO DE PREÇO'!$O$7,'Tabela de Apoio'!$A:$A,1))/INDEX('Tabela de Apoio'!$B:$B,MATCH('FORMAÇÃO DE PREÇO'!AC435,'Tabela de Apoio'!$A:$A,1)-1))*AC434))</f>
        <v/>
      </c>
      <c r="AD438" s="36" t="str">
        <f t="array" ref="AD438">IF(AD434="","",IF(OR(AD435="",AND(YEAR(AD435)=YEAR($O$7),MONTH(MAX('Tabela de Apoio'!$A:$A))&lt;=MONTH(AD435))),AD434,(INDEX('Tabela de Apoio'!$B:$B,MATCH('FORMAÇÃO DE PREÇO'!$O$7,'Tabela de Apoio'!$A:$A,1))/INDEX('Tabela de Apoio'!$B:$B,MATCH('FORMAÇÃO DE PREÇO'!AD435,'Tabela de Apoio'!$A:$A,1)-1))*AD434))</f>
        <v/>
      </c>
      <c r="AE438" s="36" t="str">
        <f t="array" ref="AE438">IF(AE434="","",IF(OR(AE435="",AND(YEAR(AE435)=YEAR($O$7),MONTH(MAX('Tabela de Apoio'!$A:$A))&lt;=MONTH(AE435))),AE434,(INDEX('Tabela de Apoio'!$B:$B,MATCH('FORMAÇÃO DE PREÇO'!$O$7,'Tabela de Apoio'!$A:$A,1))/INDEX('Tabela de Apoio'!$B:$B,MATCH('FORMAÇÃO DE PREÇO'!AE435,'Tabela de Apoio'!$A:$A,1)-1))*AE434))</f>
        <v/>
      </c>
      <c r="AF438" s="36" t="str">
        <f t="array" ref="AF438">IF(AF434="","",IF(OR(AF435="",AND(YEAR(AF435)=YEAR($O$7),MONTH(MAX('Tabela de Apoio'!$A:$A))&lt;=MONTH(AF435))),AF434,(INDEX('Tabela de Apoio'!$B:$B,MATCH('FORMAÇÃO DE PREÇO'!$O$7,'Tabela de Apoio'!$A:$A,1))/INDEX('Tabela de Apoio'!$B:$B,MATCH('FORMAÇÃO DE PREÇO'!AF435,'Tabela de Apoio'!$A:$A,1)-1))*AF434))</f>
        <v/>
      </c>
      <c r="AG438" s="36" t="str">
        <f t="array" ref="AG438">IF(AG434="","",IF(OR(AG435="",AND(YEAR(AG435)=YEAR($O$7),MONTH(MAX('Tabela de Apoio'!$A:$A))&lt;=MONTH(AG435))),AG434,(INDEX('Tabela de Apoio'!$B:$B,MATCH('FORMAÇÃO DE PREÇO'!$O$7,'Tabela de Apoio'!$A:$A,1))/INDEX('Tabela de Apoio'!$B:$B,MATCH('FORMAÇÃO DE PREÇO'!AG435,'Tabela de Apoio'!$A:$A,1)-1))*AG434))</f>
        <v/>
      </c>
      <c r="AH438" s="36" t="str">
        <f t="array" ref="AH438">IF(AH434="","",IF(OR(AH435="",AND(YEAR(AH435)=YEAR($O$7),MONTH(MAX('Tabela de Apoio'!$A:$A))&lt;=MONTH(AH435))),AH434,(INDEX('Tabela de Apoio'!$B:$B,MATCH('FORMAÇÃO DE PREÇO'!$O$7,'Tabela de Apoio'!$A:$A,1))/INDEX('Tabela de Apoio'!$B:$B,MATCH('FORMAÇÃO DE PREÇO'!AH435,'Tabela de Apoio'!$A:$A,1)-1))*AH434))</f>
        <v/>
      </c>
      <c r="AI438" s="36" t="str">
        <f t="array" ref="AI438">IF(AI434="","",IF(OR(AI435="",AND(YEAR(AI435)=YEAR($O$7),MONTH(MAX('Tabela de Apoio'!$A:$A))&lt;=MONTH(AI435))),AI434,(INDEX('Tabela de Apoio'!$B:$B,MATCH('FORMAÇÃO DE PREÇO'!$O$7,'Tabela de Apoio'!$A:$A,1))/INDEX('Tabela de Apoio'!$B:$B,MATCH('FORMAÇÃO DE PREÇO'!AI435,'Tabela de Apoio'!$A:$A,1)-1))*AI434))</f>
        <v/>
      </c>
    </row>
    <row r="439" spans="1:35" x14ac:dyDescent="0.25">
      <c r="B439" s="84" t="e">
        <f>B438</f>
        <v>#VALUE!</v>
      </c>
      <c r="C439" s="84" t="e">
        <f>C438</f>
        <v>#VALUE!</v>
      </c>
      <c r="D439" s="84">
        <f>D438</f>
        <v>1</v>
      </c>
      <c r="E439" s="158" t="e">
        <f>MAX(INDEX('BASE FORMAÇÃO'!A:A,B434+1),1)</f>
        <v>#VALUE!</v>
      </c>
      <c r="F439" s="117"/>
      <c r="G439" s="118" t="s">
        <v>363</v>
      </c>
      <c r="H439" s="159"/>
      <c r="I439" s="159"/>
      <c r="J439" s="160"/>
      <c r="K439" s="85" t="e">
        <f>_xlfn.STDEV.S($P439:$AI439)/AVERAGE($P439:$AI439)</f>
        <v>#DIV/0!</v>
      </c>
      <c r="L439" s="37" t="s">
        <v>362</v>
      </c>
      <c r="M439" s="38" t="str">
        <f>IFERROR(INDEX(K438:K452,MATCH(1,N438:N452)),"")</f>
        <v/>
      </c>
      <c r="N439" s="94" t="str">
        <f>IF("B"=J451,1,"")</f>
        <v/>
      </c>
      <c r="O439" s="34" t="s">
        <v>55</v>
      </c>
      <c r="P439" s="36" t="str">
        <f t="shared" ref="P439:AE439" si="213">IFERROR(IF(P438="","",IF(OR(P438&gt;(_xlfn.QUARTILE.EXC($P438:$AI438,3)+(_xlfn.QUARTILE.EXC($P438:$AI438,3)-_xlfn.QUARTILE.EXC($P438:$AI438,1))),P438&lt;(_xlfn.QUARTILE.EXC($P438:$AI438,1)-(_xlfn.QUARTILE.EXC($P438:$AI438,3)-_xlfn.QUARTILE.EXC($P438:$AI438,1)))),"DESCARTADO",P438)),"")</f>
        <v/>
      </c>
      <c r="Q439" s="36" t="str">
        <f t="shared" si="213"/>
        <v/>
      </c>
      <c r="R439" s="36" t="str">
        <f t="shared" si="213"/>
        <v/>
      </c>
      <c r="S439" s="36" t="str">
        <f t="shared" si="213"/>
        <v/>
      </c>
      <c r="T439" s="36" t="str">
        <f t="shared" si="213"/>
        <v/>
      </c>
      <c r="U439" s="36" t="str">
        <f t="shared" si="213"/>
        <v/>
      </c>
      <c r="V439" s="36" t="str">
        <f t="shared" si="213"/>
        <v/>
      </c>
      <c r="W439" s="36" t="str">
        <f t="shared" si="213"/>
        <v/>
      </c>
      <c r="X439" s="36" t="str">
        <f t="shared" si="213"/>
        <v/>
      </c>
      <c r="Y439" s="36" t="str">
        <f t="shared" si="213"/>
        <v/>
      </c>
      <c r="Z439" s="36" t="str">
        <f t="shared" si="213"/>
        <v/>
      </c>
      <c r="AA439" s="36" t="str">
        <f t="shared" si="213"/>
        <v/>
      </c>
      <c r="AB439" s="36" t="str">
        <f t="shared" si="213"/>
        <v/>
      </c>
      <c r="AC439" s="36" t="str">
        <f t="shared" si="213"/>
        <v/>
      </c>
      <c r="AD439" s="36" t="str">
        <f t="shared" si="213"/>
        <v/>
      </c>
      <c r="AE439" s="36" t="str">
        <f t="shared" si="213"/>
        <v/>
      </c>
      <c r="AF439" s="36" t="str">
        <f>IFERROR(IF(AF438="","",IF(OR(AF438&gt;(_xlfn.QUARTILE.EXC($P438:$AI438,3)+(_xlfn.QUARTILE.EXC($P438:$AI438,3)-_xlfn.QUARTILE.EXC($P438:$AI438,1))),AF438&lt;(_xlfn.QUARTILE.EXC($P438:$AI438,1)-(_xlfn.QUARTILE.EXC($P438:$AI438,3)-_xlfn.QUARTILE.EXC($P438:$AI438,1)))),"DESCARTADO",AF438)),"")</f>
        <v/>
      </c>
      <c r="AG439" s="36" t="str">
        <f>IFERROR(IF(AG438="","",IF(OR(AG438&gt;(_xlfn.QUARTILE.EXC($P438:$AI438,3)+(_xlfn.QUARTILE.EXC($P438:$AI438,3)-_xlfn.QUARTILE.EXC($P438:$AI438,1))),AG438&lt;(_xlfn.QUARTILE.EXC($P438:$AI438,1)-(_xlfn.QUARTILE.EXC($P438:$AI438,3)-_xlfn.QUARTILE.EXC($P438:$AI438,1)))),"DESCARTADO",AG438)),"")</f>
        <v/>
      </c>
      <c r="AH439" s="36" t="str">
        <f>IFERROR(IF(AH438="","",IF(OR(AH438&gt;(_xlfn.QUARTILE.EXC($P438:$AI438,3)+(_xlfn.QUARTILE.EXC($P438:$AI438,3)-_xlfn.QUARTILE.EXC($P438:$AI438,1))),AH438&lt;(_xlfn.QUARTILE.EXC($P438:$AI438,1)-(_xlfn.QUARTILE.EXC($P438:$AI438,3)-_xlfn.QUARTILE.EXC($P438:$AI438,1)))),"DESCARTADO",AH438)),"")</f>
        <v/>
      </c>
      <c r="AI439" s="36" t="str">
        <f>IFERROR(IF(AI438="","",IF(OR(AI438&gt;(_xlfn.QUARTILE.EXC($P438:$AI438,3)+(_xlfn.QUARTILE.EXC($P438:$AI438,3)-_xlfn.QUARTILE.EXC($P438:$AI438,1))),AI438&lt;(_xlfn.QUARTILE.EXC($P438:$AI438,1)-(_xlfn.QUARTILE.EXC($P438:$AI438,3)-_xlfn.QUARTILE.EXC($P438:$AI438,1)))),"DESCARTADO",AI438)),"")</f>
        <v/>
      </c>
    </row>
    <row r="440" spans="1:35" hidden="1" x14ac:dyDescent="0.25">
      <c r="B440" s="84" t="e">
        <f t="shared" ref="B440:D452" si="214">B439</f>
        <v>#VALUE!</v>
      </c>
      <c r="C440" s="84" t="e">
        <f t="shared" si="214"/>
        <v>#VALUE!</v>
      </c>
      <c r="D440" s="84">
        <f t="shared" si="214"/>
        <v>1</v>
      </c>
      <c r="E440" s="158"/>
      <c r="F440" s="97"/>
      <c r="G440" s="119"/>
      <c r="K440" s="90"/>
      <c r="N440" s="94"/>
      <c r="O440" s="34" t="s">
        <v>57</v>
      </c>
      <c r="P440" s="39" t="str">
        <f>IF(IFERROR(VLOOKUP(P436,'Tabela de Apoio'!$D:$E,2,FALSE),1)=1,"",P439)</f>
        <v/>
      </c>
      <c r="Q440" s="39" t="str">
        <f>IF(IFERROR(VLOOKUP(Q436,'Tabela de Apoio'!$D:$E,2,FALSE),1)=1,"",Q439)</f>
        <v/>
      </c>
      <c r="R440" s="39" t="str">
        <f>IF(IFERROR(VLOOKUP(R436,'Tabela de Apoio'!$D:$E,2,FALSE),1)=1,"",R439)</f>
        <v/>
      </c>
      <c r="S440" s="39" t="str">
        <f>IF(IFERROR(VLOOKUP(S436,'Tabela de Apoio'!$D:$E,2,FALSE),1)=1,"",S439)</f>
        <v/>
      </c>
      <c r="T440" s="39" t="str">
        <f>IF(IFERROR(VLOOKUP(T436,'Tabela de Apoio'!$D:$E,2,FALSE),1)=1,"",T439)</f>
        <v/>
      </c>
      <c r="U440" s="39" t="str">
        <f>IF(IFERROR(VLOOKUP(U436,'Tabela de Apoio'!$D:$E,2,FALSE),1)=1,"",U439)</f>
        <v/>
      </c>
      <c r="V440" s="39" t="str">
        <f>IF(IFERROR(VLOOKUP(V436,'Tabela de Apoio'!$D:$E,2,FALSE),1)=1,"",V439)</f>
        <v/>
      </c>
      <c r="W440" s="39" t="str">
        <f>IF(IFERROR(VLOOKUP(W436,'Tabela de Apoio'!$D:$E,2,FALSE),1)=1,"",W439)</f>
        <v/>
      </c>
      <c r="X440" s="39" t="str">
        <f>IF(IFERROR(VLOOKUP(X436,'Tabela de Apoio'!$D:$E,2,FALSE),1)=1,"",X439)</f>
        <v/>
      </c>
      <c r="Y440" s="39" t="str">
        <f>IF(IFERROR(VLOOKUP(Y436,'Tabela de Apoio'!$D:$E,2,FALSE),1)=1,"",Y439)</f>
        <v/>
      </c>
      <c r="Z440" s="39" t="str">
        <f>IF(IFERROR(VLOOKUP(Z436,'Tabela de Apoio'!$D:$E,2,FALSE),1)=1,"",Z439)</f>
        <v/>
      </c>
      <c r="AA440" s="39" t="str">
        <f>IF(IFERROR(VLOOKUP(AA436,'Tabela de Apoio'!$D:$E,2,FALSE),1)=1,"",AA439)</f>
        <v/>
      </c>
      <c r="AB440" s="39" t="str">
        <f>IF(IFERROR(VLOOKUP(AB436,'Tabela de Apoio'!$D:$E,2,FALSE),1)=1,"",AB439)</f>
        <v/>
      </c>
      <c r="AC440" s="39" t="str">
        <f>IF(IFERROR(VLOOKUP(AC436,'Tabela de Apoio'!$D:$E,2,FALSE),1)=1,"",AC439)</f>
        <v/>
      </c>
      <c r="AD440" s="39" t="str">
        <f>IF(IFERROR(VLOOKUP(AD436,'Tabela de Apoio'!$D:$E,2,FALSE),1)=1,"",AD439)</f>
        <v/>
      </c>
      <c r="AE440" s="39" t="str">
        <f>IF(IFERROR(VLOOKUP(AE436,'Tabela de Apoio'!$D:$E,2,FALSE),1)=1,"",AE439)</f>
        <v/>
      </c>
      <c r="AF440" s="39" t="str">
        <f>IF(IFERROR(VLOOKUP(AF436,'Tabela de Apoio'!$D:$E,2,FALSE),1)=1,"",AF439)</f>
        <v/>
      </c>
      <c r="AG440" s="39" t="str">
        <f>IF(IFERROR(VLOOKUP(AG436,'Tabela de Apoio'!$D:$E,2,FALSE),1)=1,"",AG439)</f>
        <v/>
      </c>
      <c r="AH440" s="39" t="str">
        <f>IF(IFERROR(VLOOKUP(AH436,'Tabela de Apoio'!$D:$E,2,FALSE),1)=1,"",AH439)</f>
        <v/>
      </c>
      <c r="AI440" s="39" t="str">
        <f>IF(IFERROR(VLOOKUP(AI436,'Tabela de Apoio'!$D:$E,2,FALSE),1)=1,"",AI439)</f>
        <v/>
      </c>
    </row>
    <row r="441" spans="1:35" hidden="1" x14ac:dyDescent="0.25">
      <c r="B441" s="84" t="e">
        <f t="shared" ref="B441:B452" si="215">B440</f>
        <v>#VALUE!</v>
      </c>
      <c r="C441" s="84" t="e">
        <f t="shared" si="214"/>
        <v>#VALUE!</v>
      </c>
      <c r="D441" s="84">
        <f t="shared" si="214"/>
        <v>1</v>
      </c>
      <c r="E441" s="158"/>
      <c r="F441" s="97"/>
      <c r="G441" s="120"/>
      <c r="H441" s="18"/>
      <c r="I441" s="18"/>
      <c r="J441" s="6" t="str">
        <f>IFERROR(IF(M444="",IF(_xlfn.STDEV.S($P439:$AI440)/AVERAGE($P439:$AI440)&lt;25%,J445,J446),J444),J442)</f>
        <v>A</v>
      </c>
      <c r="K441" s="89"/>
      <c r="L441" s="40" t="s">
        <v>75</v>
      </c>
      <c r="M441" s="41" t="str">
        <f>IFERROR(IF(AND(P436="Fornecedor",COUNTA(P434:AI434)=COUNTIF(P436:AI436,"Fornecedor")),M449,IF(M444="",IF(_xlfn.STDEV.S($P439:$AI440)/AVERAGE($P439:$AI440)&lt;25%,M445,M446),M444)),M442)</f>
        <v/>
      </c>
      <c r="N441" s="94"/>
      <c r="O441" s="34" t="s">
        <v>408</v>
      </c>
      <c r="P441" s="39" t="str">
        <f>IF(IFERROR(VLOOKUP(P436,'Tabela de Apoio'!$D:$E,2,FALSE),1)=1,"",P442)</f>
        <v/>
      </c>
      <c r="Q441" s="39" t="str">
        <f>IF(IFERROR(VLOOKUP(Q436,'Tabela de Apoio'!$D:$E,2,FALSE),1)=1,"",Q442)</f>
        <v/>
      </c>
      <c r="R441" s="39" t="str">
        <f>IF(IFERROR(VLOOKUP(R436,'Tabela de Apoio'!$D:$E,2,FALSE),1)=1,"",R442)</f>
        <v/>
      </c>
      <c r="S441" s="39" t="str">
        <f>IF(IFERROR(VLOOKUP(S436,'Tabela de Apoio'!$D:$E,2,FALSE),1)=1,"",S442)</f>
        <v/>
      </c>
      <c r="T441" s="39" t="str">
        <f>IF(IFERROR(VLOOKUP(T436,'Tabela de Apoio'!$D:$E,2,FALSE),1)=1,"",T442)</f>
        <v/>
      </c>
      <c r="U441" s="39" t="str">
        <f>IF(IFERROR(VLOOKUP(U436,'Tabela de Apoio'!$D:$E,2,FALSE),1)=1,"",U442)</f>
        <v/>
      </c>
      <c r="V441" s="39" t="str">
        <f>IF(IFERROR(VLOOKUP(V436,'Tabela de Apoio'!$D:$E,2,FALSE),1)=1,"",V442)</f>
        <v/>
      </c>
      <c r="W441" s="39" t="str">
        <f>IF(IFERROR(VLOOKUP(W436,'Tabela de Apoio'!$D:$E,2,FALSE),1)=1,"",W442)</f>
        <v/>
      </c>
      <c r="X441" s="39" t="str">
        <f>IF(IFERROR(VLOOKUP(X436,'Tabela de Apoio'!$D:$E,2,FALSE),1)=1,"",X442)</f>
        <v/>
      </c>
      <c r="Y441" s="39" t="str">
        <f>IF(IFERROR(VLOOKUP(Y436,'Tabela de Apoio'!$D:$E,2,FALSE),1)=1,"",Y442)</f>
        <v/>
      </c>
      <c r="Z441" s="39" t="str">
        <f>IF(IFERROR(VLOOKUP(Z436,'Tabela de Apoio'!$D:$E,2,FALSE),1)=1,"",Z442)</f>
        <v/>
      </c>
      <c r="AA441" s="39" t="str">
        <f>IF(IFERROR(VLOOKUP(AA436,'Tabela de Apoio'!$D:$E,2,FALSE),1)=1,"",AA442)</f>
        <v/>
      </c>
      <c r="AB441" s="39" t="str">
        <f>IF(IFERROR(VLOOKUP(AB436,'Tabela de Apoio'!$D:$E,2,FALSE),1)=1,"",AB442)</f>
        <v/>
      </c>
      <c r="AC441" s="39" t="str">
        <f>IF(IFERROR(VLOOKUP(AC436,'Tabela de Apoio'!$D:$E,2,FALSE),1)=1,"",AC442)</f>
        <v/>
      </c>
      <c r="AD441" s="39" t="str">
        <f>IF(IFERROR(VLOOKUP(AD436,'Tabela de Apoio'!$D:$E,2,FALSE),1)=1,"",AD442)</f>
        <v/>
      </c>
      <c r="AE441" s="39" t="str">
        <f>IF(IFERROR(VLOOKUP(AE436,'Tabela de Apoio'!$D:$E,2,FALSE),1)=1,"",AE442)</f>
        <v/>
      </c>
      <c r="AF441" s="39" t="str">
        <f>IF(IFERROR(VLOOKUP(AF436,'Tabela de Apoio'!$D:$E,2,FALSE),1)=1,"",AF442)</f>
        <v/>
      </c>
      <c r="AG441" s="39" t="str">
        <f>IF(IFERROR(VLOOKUP(AG436,'Tabela de Apoio'!$D:$E,2,FALSE),1)=1,"",AG442)</f>
        <v/>
      </c>
      <c r="AH441" s="39" t="str">
        <f>IF(IFERROR(VLOOKUP(AH436,'Tabela de Apoio'!$D:$E,2,FALSE),1)=1,"",AH442)</f>
        <v/>
      </c>
      <c r="AI441" s="39" t="str">
        <f>IF(IFERROR(VLOOKUP(AI436,'Tabela de Apoio'!$D:$E,2,FALSE),1)=1,"",AI442)</f>
        <v/>
      </c>
    </row>
    <row r="442" spans="1:35" hidden="1" x14ac:dyDescent="0.25">
      <c r="B442" s="84" t="e">
        <f t="shared" si="215"/>
        <v>#VALUE!</v>
      </c>
      <c r="C442" s="84" t="e">
        <f t="shared" si="214"/>
        <v>#VALUE!</v>
      </c>
      <c r="D442" s="84">
        <f t="shared" si="214"/>
        <v>1</v>
      </c>
      <c r="E442" s="158"/>
      <c r="F442" s="97"/>
      <c r="G442" s="120"/>
      <c r="H442" s="18"/>
      <c r="I442" s="18"/>
      <c r="J442" s="56" t="s">
        <v>366</v>
      </c>
      <c r="K442" s="89"/>
      <c r="L442" s="40" t="s">
        <v>21</v>
      </c>
      <c r="M442" s="41" t="str">
        <f>IFERROR(AVERAGE($P438:$AI438),"")</f>
        <v/>
      </c>
      <c r="N442" s="94"/>
      <c r="O442" s="34" t="s">
        <v>409</v>
      </c>
      <c r="P442" s="39" t="str">
        <f t="shared" ref="P442:AI442" si="216">IF(P439="","",IF((_xlfn.STDEV.S($P439:$AI440)/AVERAGE($P439:$AI440))&lt;25%,P439,IF(OR(P439&gt;(AVERAGE($P439:$AI440)+_xlfn.STDEV.S($P439:$AI440)),P439&lt;(AVERAGE($P439:$AI440)-_xlfn.STDEV.S($P439:$AI440))),"DESCARTADO",P439)))</f>
        <v/>
      </c>
      <c r="Q442" s="39" t="str">
        <f t="shared" si="216"/>
        <v/>
      </c>
      <c r="R442" s="39" t="str">
        <f t="shared" si="216"/>
        <v/>
      </c>
      <c r="S442" s="39" t="str">
        <f t="shared" si="216"/>
        <v/>
      </c>
      <c r="T442" s="39" t="str">
        <f t="shared" si="216"/>
        <v/>
      </c>
      <c r="U442" s="39" t="str">
        <f t="shared" si="216"/>
        <v/>
      </c>
      <c r="V442" s="39" t="str">
        <f t="shared" si="216"/>
        <v/>
      </c>
      <c r="W442" s="39" t="str">
        <f t="shared" si="216"/>
        <v/>
      </c>
      <c r="X442" s="39" t="str">
        <f t="shared" si="216"/>
        <v/>
      </c>
      <c r="Y442" s="39" t="str">
        <f t="shared" si="216"/>
        <v/>
      </c>
      <c r="Z442" s="39" t="str">
        <f t="shared" si="216"/>
        <v/>
      </c>
      <c r="AA442" s="39" t="str">
        <f t="shared" si="216"/>
        <v/>
      </c>
      <c r="AB442" s="39" t="str">
        <f t="shared" si="216"/>
        <v/>
      </c>
      <c r="AC442" s="39" t="str">
        <f t="shared" si="216"/>
        <v/>
      </c>
      <c r="AD442" s="39" t="str">
        <f t="shared" si="216"/>
        <v/>
      </c>
      <c r="AE442" s="39" t="str">
        <f t="shared" si="216"/>
        <v/>
      </c>
      <c r="AF442" s="39" t="str">
        <f t="shared" si="216"/>
        <v/>
      </c>
      <c r="AG442" s="39" t="str">
        <f t="shared" si="216"/>
        <v/>
      </c>
      <c r="AH442" s="39" t="str">
        <f t="shared" si="216"/>
        <v/>
      </c>
      <c r="AI442" s="39" t="str">
        <f t="shared" si="216"/>
        <v/>
      </c>
    </row>
    <row r="443" spans="1:35" hidden="1" x14ac:dyDescent="0.25">
      <c r="B443" s="84" t="e">
        <f t="shared" si="215"/>
        <v>#VALUE!</v>
      </c>
      <c r="C443" s="84" t="e">
        <f t="shared" si="214"/>
        <v>#VALUE!</v>
      </c>
      <c r="D443" s="84">
        <f t="shared" si="214"/>
        <v>1</v>
      </c>
      <c r="E443" s="158"/>
      <c r="F443" s="97"/>
      <c r="G443" s="119"/>
      <c r="J443" s="56" t="s">
        <v>366</v>
      </c>
      <c r="L443" s="40" t="s">
        <v>335</v>
      </c>
      <c r="M443" s="41" t="str">
        <f>IFERROR(MEDIAN($P438:$AI438),"")</f>
        <v/>
      </c>
      <c r="N443" s="94"/>
      <c r="O443" s="34" t="s">
        <v>410</v>
      </c>
      <c r="P443" s="39" t="str">
        <f>IF(IFERROR(VLOOKUP(P436,'Tabela de Apoio'!$D:$E,2,FALSE),1)=1,"",P444)</f>
        <v/>
      </c>
      <c r="Q443" s="39" t="str">
        <f>IF(IFERROR(VLOOKUP(Q436,'Tabela de Apoio'!$D:$E,2,FALSE),1)=1,"",Q444)</f>
        <v/>
      </c>
      <c r="R443" s="39" t="str">
        <f>IF(IFERROR(VLOOKUP(R436,'Tabela de Apoio'!$D:$E,2,FALSE),1)=1,"",R444)</f>
        <v/>
      </c>
      <c r="S443" s="39" t="str">
        <f>IF(IFERROR(VLOOKUP(S436,'Tabela de Apoio'!$D:$E,2,FALSE),1)=1,"",S444)</f>
        <v/>
      </c>
      <c r="T443" s="39" t="str">
        <f>IF(IFERROR(VLOOKUP(T436,'Tabela de Apoio'!$D:$E,2,FALSE),1)=1,"",T444)</f>
        <v/>
      </c>
      <c r="U443" s="39" t="str">
        <f>IF(IFERROR(VLOOKUP(U436,'Tabela de Apoio'!$D:$E,2,FALSE),1)=1,"",U444)</f>
        <v/>
      </c>
      <c r="V443" s="39" t="str">
        <f>IF(IFERROR(VLOOKUP(V436,'Tabela de Apoio'!$D:$E,2,FALSE),1)=1,"",V444)</f>
        <v/>
      </c>
      <c r="W443" s="39" t="str">
        <f>IF(IFERROR(VLOOKUP(W436,'Tabela de Apoio'!$D:$E,2,FALSE),1)=1,"",W444)</f>
        <v/>
      </c>
      <c r="X443" s="39" t="str">
        <f>IF(IFERROR(VLOOKUP(X436,'Tabela de Apoio'!$D:$E,2,FALSE),1)=1,"",X444)</f>
        <v/>
      </c>
      <c r="Y443" s="39" t="str">
        <f>IF(IFERROR(VLOOKUP(Y436,'Tabela de Apoio'!$D:$E,2,FALSE),1)=1,"",Y444)</f>
        <v/>
      </c>
      <c r="Z443" s="39" t="str">
        <f>IF(IFERROR(VLOOKUP(Z436,'Tabela de Apoio'!$D:$E,2,FALSE),1)=1,"",Z444)</f>
        <v/>
      </c>
      <c r="AA443" s="39" t="str">
        <f>IF(IFERROR(VLOOKUP(AA436,'Tabela de Apoio'!$D:$E,2,FALSE),1)=1,"",AA444)</f>
        <v/>
      </c>
      <c r="AB443" s="39" t="str">
        <f>IF(IFERROR(VLOOKUP(AB436,'Tabela de Apoio'!$D:$E,2,FALSE),1)=1,"",AB444)</f>
        <v/>
      </c>
      <c r="AC443" s="39" t="str">
        <f>IF(IFERROR(VLOOKUP(AC436,'Tabela de Apoio'!$D:$E,2,FALSE),1)=1,"",AC444)</f>
        <v/>
      </c>
      <c r="AD443" s="39" t="str">
        <f>IF(IFERROR(VLOOKUP(AD436,'Tabela de Apoio'!$D:$E,2,FALSE),1)=1,"",AD444)</f>
        <v/>
      </c>
      <c r="AE443" s="39" t="str">
        <f>IF(IFERROR(VLOOKUP(AE436,'Tabela de Apoio'!$D:$E,2,FALSE),1)=1,"",AE444)</f>
        <v/>
      </c>
      <c r="AF443" s="39" t="str">
        <f>IF(IFERROR(VLOOKUP(AF436,'Tabela de Apoio'!$D:$E,2,FALSE),1)=1,"",AF444)</f>
        <v/>
      </c>
      <c r="AG443" s="39" t="str">
        <f>IF(IFERROR(VLOOKUP(AG436,'Tabela de Apoio'!$D:$E,2,FALSE),1)=1,"",AG444)</f>
        <v/>
      </c>
      <c r="AH443" s="39" t="str">
        <f>IF(IFERROR(VLOOKUP(AH436,'Tabela de Apoio'!$D:$E,2,FALSE),1)=1,"",AH444)</f>
        <v/>
      </c>
      <c r="AI443" s="39" t="str">
        <f>IF(IFERROR(VLOOKUP(AI436,'Tabela de Apoio'!$D:$E,2,FALSE),1)=1,"",AI444)</f>
        <v/>
      </c>
    </row>
    <row r="444" spans="1:35" hidden="1" x14ac:dyDescent="0.25">
      <c r="B444" s="84" t="e">
        <f t="shared" si="215"/>
        <v>#VALUE!</v>
      </c>
      <c r="C444" s="84" t="e">
        <f t="shared" si="214"/>
        <v>#VALUE!</v>
      </c>
      <c r="D444" s="84">
        <f t="shared" si="214"/>
        <v>1</v>
      </c>
      <c r="E444" s="158"/>
      <c r="F444" s="97"/>
      <c r="G444" s="119"/>
      <c r="H444" s="18"/>
      <c r="I444" s="18"/>
      <c r="J444" s="56" t="s">
        <v>368</v>
      </c>
      <c r="K444" s="89"/>
      <c r="L444" s="40" t="s">
        <v>69</v>
      </c>
      <c r="M444" s="41" t="e">
        <f>IF(AND(COUNT($P452:$AI452)&gt;2,(_xlfn.STDEV.S($P451:$AI452)/AVERAGE($P451:$AI452))&lt;=25%),AVERAGE($P451:$AI452),"")</f>
        <v>#DIV/0!</v>
      </c>
      <c r="N444" s="94"/>
      <c r="O444" s="34" t="s">
        <v>411</v>
      </c>
      <c r="P444" s="39" t="str">
        <f t="shared" ref="P444:AI444" si="217">IF(P442="","",IF((_xlfn.STDEV.S($P441:$AI442)/AVERAGE($P441:$AI442))&lt;25%,P442,IF(OR(P442&gt;(AVERAGE($P441:$AI442)+_xlfn.STDEV.S($P441:$AI442)),P442&lt;(AVERAGE($P441:$AI442)-_xlfn.STDEV.S($P441:$AI442))),"DESCARTADO",P442)))</f>
        <v/>
      </c>
      <c r="Q444" s="39" t="str">
        <f t="shared" si="217"/>
        <v/>
      </c>
      <c r="R444" s="39" t="str">
        <f t="shared" si="217"/>
        <v/>
      </c>
      <c r="S444" s="39" t="str">
        <f t="shared" si="217"/>
        <v/>
      </c>
      <c r="T444" s="39" t="str">
        <f t="shared" si="217"/>
        <v/>
      </c>
      <c r="U444" s="39" t="str">
        <f t="shared" si="217"/>
        <v/>
      </c>
      <c r="V444" s="39" t="str">
        <f t="shared" si="217"/>
        <v/>
      </c>
      <c r="W444" s="39" t="str">
        <f t="shared" si="217"/>
        <v/>
      </c>
      <c r="X444" s="39" t="str">
        <f t="shared" si="217"/>
        <v/>
      </c>
      <c r="Y444" s="39" t="str">
        <f t="shared" si="217"/>
        <v/>
      </c>
      <c r="Z444" s="39" t="str">
        <f t="shared" si="217"/>
        <v/>
      </c>
      <c r="AA444" s="39" t="str">
        <f t="shared" si="217"/>
        <v/>
      </c>
      <c r="AB444" s="39" t="str">
        <f t="shared" si="217"/>
        <v/>
      </c>
      <c r="AC444" s="39" t="str">
        <f t="shared" si="217"/>
        <v/>
      </c>
      <c r="AD444" s="39" t="str">
        <f t="shared" si="217"/>
        <v/>
      </c>
      <c r="AE444" s="39" t="str">
        <f t="shared" si="217"/>
        <v/>
      </c>
      <c r="AF444" s="39" t="str">
        <f t="shared" si="217"/>
        <v/>
      </c>
      <c r="AG444" s="39" t="str">
        <f t="shared" si="217"/>
        <v/>
      </c>
      <c r="AH444" s="39" t="str">
        <f t="shared" si="217"/>
        <v/>
      </c>
      <c r="AI444" s="39" t="str">
        <f t="shared" si="217"/>
        <v/>
      </c>
    </row>
    <row r="445" spans="1:35" hidden="1" x14ac:dyDescent="0.25">
      <c r="B445" s="84" t="e">
        <f t="shared" si="215"/>
        <v>#VALUE!</v>
      </c>
      <c r="C445" s="84" t="e">
        <f t="shared" si="214"/>
        <v>#VALUE!</v>
      </c>
      <c r="D445" s="84">
        <f t="shared" si="214"/>
        <v>1</v>
      </c>
      <c r="E445" s="158"/>
      <c r="F445" s="97"/>
      <c r="G445" s="121"/>
      <c r="H445"/>
      <c r="I445" s="18"/>
      <c r="J445" s="56" t="s">
        <v>367</v>
      </c>
      <c r="K445" s="89"/>
      <c r="L445" s="40" t="s">
        <v>74</v>
      </c>
      <c r="M445" s="41" t="e">
        <f>AVERAGE($P439:$AI440)</f>
        <v>#DIV/0!</v>
      </c>
      <c r="N445" s="94"/>
      <c r="O445" s="34" t="s">
        <v>412</v>
      </c>
      <c r="P445" s="39" t="str">
        <f>IF(IFERROR(VLOOKUP(P436,'Tabela de Apoio'!$D:$E,2,FALSE),1)=1,"",P446)</f>
        <v/>
      </c>
      <c r="Q445" s="39" t="str">
        <f>IF(IFERROR(VLOOKUP(Q436,'Tabela de Apoio'!$D:$E,2,FALSE),1)=1,"",Q446)</f>
        <v/>
      </c>
      <c r="R445" s="39" t="str">
        <f>IF(IFERROR(VLOOKUP(R436,'Tabela de Apoio'!$D:$E,2,FALSE),1)=1,"",R446)</f>
        <v/>
      </c>
      <c r="S445" s="39" t="str">
        <f>IF(IFERROR(VLOOKUP(S436,'Tabela de Apoio'!$D:$E,2,FALSE),1)=1,"",S446)</f>
        <v/>
      </c>
      <c r="T445" s="39" t="str">
        <f>IF(IFERROR(VLOOKUP(T436,'Tabela de Apoio'!$D:$E,2,FALSE),1)=1,"",T446)</f>
        <v/>
      </c>
      <c r="U445" s="39" t="str">
        <f>IF(IFERROR(VLOOKUP(U436,'Tabela de Apoio'!$D:$E,2,FALSE),1)=1,"",U446)</f>
        <v/>
      </c>
      <c r="V445" s="39" t="str">
        <f>IF(IFERROR(VLOOKUP(V436,'Tabela de Apoio'!$D:$E,2,FALSE),1)=1,"",V446)</f>
        <v/>
      </c>
      <c r="W445" s="39" t="str">
        <f>IF(IFERROR(VLOOKUP(W436,'Tabela de Apoio'!$D:$E,2,FALSE),1)=1,"",W446)</f>
        <v/>
      </c>
      <c r="X445" s="39" t="str">
        <f>IF(IFERROR(VLOOKUP(X436,'Tabela de Apoio'!$D:$E,2,FALSE),1)=1,"",X446)</f>
        <v/>
      </c>
      <c r="Y445" s="39" t="str">
        <f>IF(IFERROR(VLOOKUP(Y436,'Tabela de Apoio'!$D:$E,2,FALSE),1)=1,"",Y446)</f>
        <v/>
      </c>
      <c r="Z445" s="39" t="str">
        <f>IF(IFERROR(VLOOKUP(Z436,'Tabela de Apoio'!$D:$E,2,FALSE),1)=1,"",Z446)</f>
        <v/>
      </c>
      <c r="AA445" s="39" t="str">
        <f>IF(IFERROR(VLOOKUP(AA436,'Tabela de Apoio'!$D:$E,2,FALSE),1)=1,"",AA446)</f>
        <v/>
      </c>
      <c r="AB445" s="39" t="str">
        <f>IF(IFERROR(VLOOKUP(AB436,'Tabela de Apoio'!$D:$E,2,FALSE),1)=1,"",AB446)</f>
        <v/>
      </c>
      <c r="AC445" s="39" t="str">
        <f>IF(IFERROR(VLOOKUP(AC436,'Tabela de Apoio'!$D:$E,2,FALSE),1)=1,"",AC446)</f>
        <v/>
      </c>
      <c r="AD445" s="39" t="str">
        <f>IF(IFERROR(VLOOKUP(AD436,'Tabela de Apoio'!$D:$E,2,FALSE),1)=1,"",AD446)</f>
        <v/>
      </c>
      <c r="AE445" s="39" t="str">
        <f>IF(IFERROR(VLOOKUP(AE436,'Tabela de Apoio'!$D:$E,2,FALSE),1)=1,"",AE446)</f>
        <v/>
      </c>
      <c r="AF445" s="39" t="str">
        <f>IF(IFERROR(VLOOKUP(AF436,'Tabela de Apoio'!$D:$E,2,FALSE),1)=1,"",AF446)</f>
        <v/>
      </c>
      <c r="AG445" s="39" t="str">
        <f>IF(IFERROR(VLOOKUP(AG436,'Tabela de Apoio'!$D:$E,2,FALSE),1)=1,"",AG446)</f>
        <v/>
      </c>
      <c r="AH445" s="39" t="str">
        <f>IF(IFERROR(VLOOKUP(AH436,'Tabela de Apoio'!$D:$E,2,FALSE),1)=1,"",AH446)</f>
        <v/>
      </c>
      <c r="AI445" s="39" t="str">
        <f>IF(IFERROR(VLOOKUP(AI436,'Tabela de Apoio'!$D:$E,2,FALSE),1)=1,"",AI446)</f>
        <v/>
      </c>
    </row>
    <row r="446" spans="1:35" hidden="1" x14ac:dyDescent="0.25">
      <c r="B446" s="84" t="e">
        <f t="shared" si="215"/>
        <v>#VALUE!</v>
      </c>
      <c r="C446" s="84" t="e">
        <f t="shared" si="214"/>
        <v>#VALUE!</v>
      </c>
      <c r="D446" s="84">
        <f t="shared" si="214"/>
        <v>1</v>
      </c>
      <c r="E446" s="158"/>
      <c r="F446" s="97"/>
      <c r="G446" s="120"/>
      <c r="H446" s="18"/>
      <c r="I446" s="18"/>
      <c r="J446" s="56" t="s">
        <v>367</v>
      </c>
      <c r="K446" s="89"/>
      <c r="L446" s="40" t="s">
        <v>72</v>
      </c>
      <c r="M446" s="41" t="e">
        <f>MEDIAN($P439:$AI439)</f>
        <v>#NUM!</v>
      </c>
      <c r="N446" s="94"/>
      <c r="O446" s="34" t="s">
        <v>413</v>
      </c>
      <c r="P446" s="39" t="str">
        <f t="shared" ref="P446:AI446" si="218">IF(P444="","",IF((_xlfn.STDEV.S($P443:$AI444)/AVERAGE($P443:$AI444))&lt;25%,P444,IF(OR(P444&gt;(AVERAGE($P443:$AI444)+_xlfn.STDEV.S($P443:$AI444)),P444&lt;(AVERAGE($P443:$AI444)-_xlfn.STDEV.S($P443:$AI444))),"DESCARTADO",P444)))</f>
        <v/>
      </c>
      <c r="Q446" s="39" t="str">
        <f t="shared" si="218"/>
        <v/>
      </c>
      <c r="R446" s="39" t="str">
        <f t="shared" si="218"/>
        <v/>
      </c>
      <c r="S446" s="39" t="str">
        <f t="shared" si="218"/>
        <v/>
      </c>
      <c r="T446" s="39" t="str">
        <f t="shared" si="218"/>
        <v/>
      </c>
      <c r="U446" s="39" t="str">
        <f t="shared" si="218"/>
        <v/>
      </c>
      <c r="V446" s="39" t="str">
        <f t="shared" si="218"/>
        <v/>
      </c>
      <c r="W446" s="39" t="str">
        <f t="shared" si="218"/>
        <v/>
      </c>
      <c r="X446" s="39" t="str">
        <f t="shared" si="218"/>
        <v/>
      </c>
      <c r="Y446" s="39" t="str">
        <f t="shared" si="218"/>
        <v/>
      </c>
      <c r="Z446" s="39" t="str">
        <f t="shared" si="218"/>
        <v/>
      </c>
      <c r="AA446" s="39" t="str">
        <f t="shared" si="218"/>
        <v/>
      </c>
      <c r="AB446" s="39" t="str">
        <f t="shared" si="218"/>
        <v/>
      </c>
      <c r="AC446" s="39" t="str">
        <f t="shared" si="218"/>
        <v/>
      </c>
      <c r="AD446" s="39" t="str">
        <f t="shared" si="218"/>
        <v/>
      </c>
      <c r="AE446" s="39" t="str">
        <f t="shared" si="218"/>
        <v/>
      </c>
      <c r="AF446" s="39" t="str">
        <f t="shared" si="218"/>
        <v/>
      </c>
      <c r="AG446" s="39" t="str">
        <f t="shared" si="218"/>
        <v/>
      </c>
      <c r="AH446" s="39" t="str">
        <f t="shared" si="218"/>
        <v/>
      </c>
      <c r="AI446" s="39" t="str">
        <f t="shared" si="218"/>
        <v/>
      </c>
    </row>
    <row r="447" spans="1:35" hidden="1" x14ac:dyDescent="0.25">
      <c r="B447" s="84" t="e">
        <f t="shared" si="215"/>
        <v>#VALUE!</v>
      </c>
      <c r="C447" s="84" t="e">
        <f t="shared" si="214"/>
        <v>#VALUE!</v>
      </c>
      <c r="D447" s="84">
        <f t="shared" si="214"/>
        <v>1</v>
      </c>
      <c r="E447" s="158"/>
      <c r="F447" s="97"/>
      <c r="G447" s="120"/>
      <c r="H447" s="18"/>
      <c r="I447" s="18"/>
      <c r="J447" s="56" t="s">
        <v>367</v>
      </c>
      <c r="K447" s="89"/>
      <c r="L447" s="40" t="s">
        <v>73</v>
      </c>
      <c r="M447" s="41" t="e">
        <f>_xlfn.QUARTILE.EXC($P439:$AI439,1)</f>
        <v>#NUM!</v>
      </c>
      <c r="N447" s="94"/>
      <c r="O447" s="34" t="s">
        <v>414</v>
      </c>
      <c r="P447" s="39" t="str">
        <f>IF(IFERROR(VLOOKUP(P436,'Tabela de Apoio'!$D:$E,2,FALSE),1)=1,"",P448)</f>
        <v/>
      </c>
      <c r="Q447" s="39" t="str">
        <f>IF(IFERROR(VLOOKUP(Q436,'Tabela de Apoio'!$D:$E,2,FALSE),1)=1,"",Q448)</f>
        <v/>
      </c>
      <c r="R447" s="39" t="str">
        <f>IF(IFERROR(VLOOKUP(R436,'Tabela de Apoio'!$D:$E,2,FALSE),1)=1,"",R448)</f>
        <v/>
      </c>
      <c r="S447" s="39" t="str">
        <f>IF(IFERROR(VLOOKUP(S436,'Tabela de Apoio'!$D:$E,2,FALSE),1)=1,"",S448)</f>
        <v/>
      </c>
      <c r="T447" s="39" t="str">
        <f>IF(IFERROR(VLOOKUP(T436,'Tabela de Apoio'!$D:$E,2,FALSE),1)=1,"",T448)</f>
        <v/>
      </c>
      <c r="U447" s="39" t="str">
        <f>IF(IFERROR(VLOOKUP(U436,'Tabela de Apoio'!$D:$E,2,FALSE),1)=1,"",U448)</f>
        <v/>
      </c>
      <c r="V447" s="39" t="str">
        <f>IF(IFERROR(VLOOKUP(V436,'Tabela de Apoio'!$D:$E,2,FALSE),1)=1,"",V448)</f>
        <v/>
      </c>
      <c r="W447" s="39" t="str">
        <f>IF(IFERROR(VLOOKUP(W436,'Tabela de Apoio'!$D:$E,2,FALSE),1)=1,"",W448)</f>
        <v/>
      </c>
      <c r="X447" s="39" t="str">
        <f>IF(IFERROR(VLOOKUP(X436,'Tabela de Apoio'!$D:$E,2,FALSE),1)=1,"",X448)</f>
        <v/>
      </c>
      <c r="Y447" s="39" t="str">
        <f>IF(IFERROR(VLOOKUP(Y436,'Tabela de Apoio'!$D:$E,2,FALSE),1)=1,"",Y448)</f>
        <v/>
      </c>
      <c r="Z447" s="39" t="str">
        <f>IF(IFERROR(VLOOKUP(Z436,'Tabela de Apoio'!$D:$E,2,FALSE),1)=1,"",Z448)</f>
        <v/>
      </c>
      <c r="AA447" s="39" t="str">
        <f>IF(IFERROR(VLOOKUP(AA436,'Tabela de Apoio'!$D:$E,2,FALSE),1)=1,"",AA448)</f>
        <v/>
      </c>
      <c r="AB447" s="39" t="str">
        <f>IF(IFERROR(VLOOKUP(AB436,'Tabela de Apoio'!$D:$E,2,FALSE),1)=1,"",AB448)</f>
        <v/>
      </c>
      <c r="AC447" s="39" t="str">
        <f>IF(IFERROR(VLOOKUP(AC436,'Tabela de Apoio'!$D:$E,2,FALSE),1)=1,"",AC448)</f>
        <v/>
      </c>
      <c r="AD447" s="39" t="str">
        <f>IF(IFERROR(VLOOKUP(AD436,'Tabela de Apoio'!$D:$E,2,FALSE),1)=1,"",AD448)</f>
        <v/>
      </c>
      <c r="AE447" s="39" t="str">
        <f>IF(IFERROR(VLOOKUP(AE436,'Tabela de Apoio'!$D:$E,2,FALSE),1)=1,"",AE448)</f>
        <v/>
      </c>
      <c r="AF447" s="39" t="str">
        <f>IF(IFERROR(VLOOKUP(AF436,'Tabela de Apoio'!$D:$E,2,FALSE),1)=1,"",AF448)</f>
        <v/>
      </c>
      <c r="AG447" s="39" t="str">
        <f>IF(IFERROR(VLOOKUP(AG436,'Tabela de Apoio'!$D:$E,2,FALSE),1)=1,"",AG448)</f>
        <v/>
      </c>
      <c r="AH447" s="39" t="str">
        <f>IF(IFERROR(VLOOKUP(AH436,'Tabela de Apoio'!$D:$E,2,FALSE),1)=1,"",AH448)</f>
        <v/>
      </c>
      <c r="AI447" s="39" t="str">
        <f>IF(IFERROR(VLOOKUP(AI436,'Tabela de Apoio'!$D:$E,2,FALSE),1)=1,"",AI448)</f>
        <v/>
      </c>
    </row>
    <row r="448" spans="1:35" hidden="1" x14ac:dyDescent="0.25">
      <c r="B448" s="84" t="e">
        <f t="shared" si="215"/>
        <v>#VALUE!</v>
      </c>
      <c r="C448" s="84" t="e">
        <f t="shared" si="214"/>
        <v>#VALUE!</v>
      </c>
      <c r="D448" s="84">
        <f t="shared" si="214"/>
        <v>1</v>
      </c>
      <c r="E448" s="158"/>
      <c r="F448" s="97"/>
      <c r="G448" s="120"/>
      <c r="H448" s="18"/>
      <c r="I448" s="18"/>
      <c r="J448" s="56" t="s">
        <v>367</v>
      </c>
      <c r="K448" s="89"/>
      <c r="L448" s="40" t="s">
        <v>70</v>
      </c>
      <c r="M448" s="41" t="e">
        <f>_xlfn.QUARTILE.EXC($P439:$AI439,2)</f>
        <v>#NUM!</v>
      </c>
      <c r="N448" s="94"/>
      <c r="O448" s="34" t="s">
        <v>415</v>
      </c>
      <c r="P448" s="39" t="str">
        <f t="shared" ref="P448:AI448" si="219">IF(P446="","",IF((_xlfn.STDEV.S($P445:$AI446)/AVERAGE($P445:$AI446))&lt;25%,P446,IF(OR(P446&gt;(AVERAGE($P445:$AI446)+_xlfn.STDEV.S($P445:$AI446)),P446&lt;(AVERAGE($P445:$AI446)-_xlfn.STDEV.S($P445:$AI446))),"DESCARTADO",P446)))</f>
        <v/>
      </c>
      <c r="Q448" s="39" t="str">
        <f t="shared" si="219"/>
        <v/>
      </c>
      <c r="R448" s="39" t="str">
        <f t="shared" si="219"/>
        <v/>
      </c>
      <c r="S448" s="39" t="str">
        <f t="shared" si="219"/>
        <v/>
      </c>
      <c r="T448" s="39" t="str">
        <f t="shared" si="219"/>
        <v/>
      </c>
      <c r="U448" s="39" t="str">
        <f t="shared" si="219"/>
        <v/>
      </c>
      <c r="V448" s="39" t="str">
        <f t="shared" si="219"/>
        <v/>
      </c>
      <c r="W448" s="39" t="str">
        <f t="shared" si="219"/>
        <v/>
      </c>
      <c r="X448" s="39" t="str">
        <f t="shared" si="219"/>
        <v/>
      </c>
      <c r="Y448" s="39" t="str">
        <f t="shared" si="219"/>
        <v/>
      </c>
      <c r="Z448" s="39" t="str">
        <f t="shared" si="219"/>
        <v/>
      </c>
      <c r="AA448" s="39" t="str">
        <f t="shared" si="219"/>
        <v/>
      </c>
      <c r="AB448" s="39" t="str">
        <f t="shared" si="219"/>
        <v/>
      </c>
      <c r="AC448" s="39" t="str">
        <f t="shared" si="219"/>
        <v/>
      </c>
      <c r="AD448" s="39" t="str">
        <f t="shared" si="219"/>
        <v/>
      </c>
      <c r="AE448" s="39" t="str">
        <f t="shared" si="219"/>
        <v/>
      </c>
      <c r="AF448" s="39" t="str">
        <f t="shared" si="219"/>
        <v/>
      </c>
      <c r="AG448" s="39" t="str">
        <f t="shared" si="219"/>
        <v/>
      </c>
      <c r="AH448" s="39" t="str">
        <f t="shared" si="219"/>
        <v/>
      </c>
      <c r="AI448" s="39" t="str">
        <f t="shared" si="219"/>
        <v/>
      </c>
    </row>
    <row r="449" spans="1:35" hidden="1" x14ac:dyDescent="0.25">
      <c r="B449" s="84" t="e">
        <f t="shared" si="215"/>
        <v>#VALUE!</v>
      </c>
      <c r="C449" s="84" t="e">
        <f t="shared" si="214"/>
        <v>#VALUE!</v>
      </c>
      <c r="D449" s="84">
        <f t="shared" si="214"/>
        <v>1</v>
      </c>
      <c r="E449" s="158"/>
      <c r="F449" s="97"/>
      <c r="G449" s="120"/>
      <c r="H449" s="18"/>
      <c r="I449" s="18"/>
      <c r="J449" s="56" t="s">
        <v>366</v>
      </c>
      <c r="K449" s="89"/>
      <c r="L449" s="40" t="s">
        <v>76</v>
      </c>
      <c r="M449" s="41">
        <f>MIN($P438:$AI438)</f>
        <v>0</v>
      </c>
      <c r="N449" s="94"/>
      <c r="O449" s="34" t="s">
        <v>416</v>
      </c>
      <c r="P449" s="39" t="str">
        <f>IF(IFERROR(VLOOKUP(P436,'Tabela de Apoio'!$D:$E,2,FALSE),1)=1,"",P450)</f>
        <v/>
      </c>
      <c r="Q449" s="39" t="str">
        <f>IF(IFERROR(VLOOKUP(Q436,'Tabela de Apoio'!$D:$E,2,FALSE),1)=1,"",Q450)</f>
        <v/>
      </c>
      <c r="R449" s="39" t="str">
        <f>IF(IFERROR(VLOOKUP(R436,'Tabela de Apoio'!$D:$E,2,FALSE),1)=1,"",R450)</f>
        <v/>
      </c>
      <c r="S449" s="39" t="str">
        <f>IF(IFERROR(VLOOKUP(S436,'Tabela de Apoio'!$D:$E,2,FALSE),1)=1,"",S450)</f>
        <v/>
      </c>
      <c r="T449" s="39" t="str">
        <f>IF(IFERROR(VLOOKUP(T436,'Tabela de Apoio'!$D:$E,2,FALSE),1)=1,"",T450)</f>
        <v/>
      </c>
      <c r="U449" s="39" t="str">
        <f>IF(IFERROR(VLOOKUP(U436,'Tabela de Apoio'!$D:$E,2,FALSE),1)=1,"",U450)</f>
        <v/>
      </c>
      <c r="V449" s="39" t="str">
        <f>IF(IFERROR(VLOOKUP(V436,'Tabela de Apoio'!$D:$E,2,FALSE),1)=1,"",V450)</f>
        <v/>
      </c>
      <c r="W449" s="39" t="str">
        <f>IF(IFERROR(VLOOKUP(W436,'Tabela de Apoio'!$D:$E,2,FALSE),1)=1,"",W450)</f>
        <v/>
      </c>
      <c r="X449" s="39" t="str">
        <f>IF(IFERROR(VLOOKUP(X436,'Tabela de Apoio'!$D:$E,2,FALSE),1)=1,"",X450)</f>
        <v/>
      </c>
      <c r="Y449" s="39" t="str">
        <f>IF(IFERROR(VLOOKUP(Y436,'Tabela de Apoio'!$D:$E,2,FALSE),1)=1,"",Y450)</f>
        <v/>
      </c>
      <c r="Z449" s="39" t="str">
        <f>IF(IFERROR(VLOOKUP(Z436,'Tabela de Apoio'!$D:$E,2,FALSE),1)=1,"",Z450)</f>
        <v/>
      </c>
      <c r="AA449" s="39" t="str">
        <f>IF(IFERROR(VLOOKUP(AA436,'Tabela de Apoio'!$D:$E,2,FALSE),1)=1,"",AA450)</f>
        <v/>
      </c>
      <c r="AB449" s="39" t="str">
        <f>IF(IFERROR(VLOOKUP(AB436,'Tabela de Apoio'!$D:$E,2,FALSE),1)=1,"",AB450)</f>
        <v/>
      </c>
      <c r="AC449" s="39" t="str">
        <f>IF(IFERROR(VLOOKUP(AC436,'Tabela de Apoio'!$D:$E,2,FALSE),1)=1,"",AC450)</f>
        <v/>
      </c>
      <c r="AD449" s="39" t="str">
        <f>IF(IFERROR(VLOOKUP(AD436,'Tabela de Apoio'!$D:$E,2,FALSE),1)=1,"",AD450)</f>
        <v/>
      </c>
      <c r="AE449" s="39" t="str">
        <f>IF(IFERROR(VLOOKUP(AE436,'Tabela de Apoio'!$D:$E,2,FALSE),1)=1,"",AE450)</f>
        <v/>
      </c>
      <c r="AF449" s="39" t="str">
        <f>IF(IFERROR(VLOOKUP(AF436,'Tabela de Apoio'!$D:$E,2,FALSE),1)=1,"",AF450)</f>
        <v/>
      </c>
      <c r="AG449" s="39" t="str">
        <f>IF(IFERROR(VLOOKUP(AG436,'Tabela de Apoio'!$D:$E,2,FALSE),1)=1,"",AG450)</f>
        <v/>
      </c>
      <c r="AH449" s="39" t="str">
        <f>IF(IFERROR(VLOOKUP(AH436,'Tabela de Apoio'!$D:$E,2,FALSE),1)=1,"",AH450)</f>
        <v/>
      </c>
      <c r="AI449" s="39" t="str">
        <f>IF(IFERROR(VLOOKUP(AI436,'Tabela de Apoio'!$D:$E,2,FALSE),1)=1,"",AI450)</f>
        <v/>
      </c>
    </row>
    <row r="450" spans="1:35" hidden="1" x14ac:dyDescent="0.25">
      <c r="B450" s="84" t="e">
        <f t="shared" si="215"/>
        <v>#VALUE!</v>
      </c>
      <c r="C450" s="84" t="e">
        <f t="shared" si="214"/>
        <v>#VALUE!</v>
      </c>
      <c r="D450" s="84">
        <f t="shared" si="214"/>
        <v>1</v>
      </c>
      <c r="E450" s="158"/>
      <c r="F450" s="97"/>
      <c r="G450" s="120"/>
      <c r="H450" s="18"/>
      <c r="I450" s="18"/>
      <c r="J450" s="56" t="s">
        <v>366</v>
      </c>
      <c r="K450" s="89"/>
      <c r="L450" s="40" t="s">
        <v>71</v>
      </c>
      <c r="M450" s="41">
        <f>MAX($P438:$AI438)</f>
        <v>0</v>
      </c>
      <c r="N450" s="94"/>
      <c r="O450" s="34" t="s">
        <v>417</v>
      </c>
      <c r="P450" s="39" t="str">
        <f t="shared" ref="P450:AI450" si="220">IF(P448="","",IF((_xlfn.STDEV.S($P447:$AI448)/AVERAGE($P447:$AI448))&lt;25%,P448,IF(OR(P448&gt;(AVERAGE($P447:$AI448)+_xlfn.STDEV.S($P447:$AI448)),P448&lt;(AVERAGE($P447:$AI448)-_xlfn.STDEV.S($P447:$AI448))),"DESCARTADO",P448)))</f>
        <v/>
      </c>
      <c r="Q450" s="39" t="str">
        <f t="shared" si="220"/>
        <v/>
      </c>
      <c r="R450" s="39" t="str">
        <f t="shared" si="220"/>
        <v/>
      </c>
      <c r="S450" s="39" t="str">
        <f t="shared" si="220"/>
        <v/>
      </c>
      <c r="T450" s="39" t="str">
        <f t="shared" si="220"/>
        <v/>
      </c>
      <c r="U450" s="39" t="str">
        <f t="shared" si="220"/>
        <v/>
      </c>
      <c r="V450" s="39" t="str">
        <f t="shared" si="220"/>
        <v/>
      </c>
      <c r="W450" s="39" t="str">
        <f t="shared" si="220"/>
        <v/>
      </c>
      <c r="X450" s="39" t="str">
        <f t="shared" si="220"/>
        <v/>
      </c>
      <c r="Y450" s="39" t="str">
        <f t="shared" si="220"/>
        <v/>
      </c>
      <c r="Z450" s="39" t="str">
        <f t="shared" si="220"/>
        <v/>
      </c>
      <c r="AA450" s="39" t="str">
        <f t="shared" si="220"/>
        <v/>
      </c>
      <c r="AB450" s="39" t="str">
        <f t="shared" si="220"/>
        <v/>
      </c>
      <c r="AC450" s="39" t="str">
        <f t="shared" si="220"/>
        <v/>
      </c>
      <c r="AD450" s="39" t="str">
        <f t="shared" si="220"/>
        <v/>
      </c>
      <c r="AE450" s="39" t="str">
        <f t="shared" si="220"/>
        <v/>
      </c>
      <c r="AF450" s="39" t="str">
        <f t="shared" si="220"/>
        <v/>
      </c>
      <c r="AG450" s="39" t="str">
        <f t="shared" si="220"/>
        <v/>
      </c>
      <c r="AH450" s="39" t="str">
        <f t="shared" si="220"/>
        <v/>
      </c>
      <c r="AI450" s="39" t="str">
        <f t="shared" si="220"/>
        <v/>
      </c>
    </row>
    <row r="451" spans="1:35" hidden="1" x14ac:dyDescent="0.25">
      <c r="B451" s="84" t="e">
        <f t="shared" si="215"/>
        <v>#VALUE!</v>
      </c>
      <c r="C451" s="84" t="e">
        <f t="shared" si="214"/>
        <v>#VALUE!</v>
      </c>
      <c r="D451" s="84">
        <f t="shared" si="214"/>
        <v>1</v>
      </c>
      <c r="E451" s="158"/>
      <c r="F451" s="97"/>
      <c r="G451" s="121"/>
      <c r="H451"/>
      <c r="I451"/>
      <c r="J451" s="6" t="str">
        <f>INDEX(J441:J450,MATCH(L434,L441:L450,0))</f>
        <v>A</v>
      </c>
      <c r="K451" s="89"/>
      <c r="L451" s="26"/>
      <c r="M451" s="26"/>
      <c r="N451" s="94"/>
      <c r="O451" s="34" t="s">
        <v>58</v>
      </c>
      <c r="P451" s="39" t="str">
        <f>IF(IFERROR(VLOOKUP(P436,'Tabela de Apoio'!$D:$E,2,FALSE),1)=1,"",P452)</f>
        <v/>
      </c>
      <c r="Q451" s="39" t="str">
        <f>IF(IFERROR(VLOOKUP(Q436,'Tabela de Apoio'!$D:$E,2,FALSE),1)=1,"",Q452)</f>
        <v/>
      </c>
      <c r="R451" s="39" t="str">
        <f>IF(IFERROR(VLOOKUP(R436,'Tabela de Apoio'!$D:$E,2,FALSE),1)=1,"",R452)</f>
        <v/>
      </c>
      <c r="S451" s="39" t="str">
        <f>IF(IFERROR(VLOOKUP(S436,'Tabela de Apoio'!$D:$E,2,FALSE),1)=1,"",S452)</f>
        <v/>
      </c>
      <c r="T451" s="39" t="str">
        <f>IF(IFERROR(VLOOKUP(T436,'Tabela de Apoio'!$D:$E,2,FALSE),1)=1,"",T452)</f>
        <v/>
      </c>
      <c r="U451" s="39" t="str">
        <f>IF(IFERROR(VLOOKUP(U436,'Tabela de Apoio'!$D:$E,2,FALSE),1)=1,"",U452)</f>
        <v/>
      </c>
      <c r="V451" s="39" t="str">
        <f>IF(IFERROR(VLOOKUP(V436,'Tabela de Apoio'!$D:$E,2,FALSE),1)=1,"",V452)</f>
        <v/>
      </c>
      <c r="W451" s="39" t="str">
        <f>IF(IFERROR(VLOOKUP(W436,'Tabela de Apoio'!$D:$E,2,FALSE),1)=1,"",W452)</f>
        <v/>
      </c>
      <c r="X451" s="39" t="str">
        <f>IF(IFERROR(VLOOKUP(X436,'Tabela de Apoio'!$D:$E,2,FALSE),1)=1,"",X452)</f>
        <v/>
      </c>
      <c r="Y451" s="39" t="str">
        <f>IF(IFERROR(VLOOKUP(Y436,'Tabela de Apoio'!$D:$E,2,FALSE),1)=1,"",Y452)</f>
        <v/>
      </c>
      <c r="Z451" s="39" t="str">
        <f>IF(IFERROR(VLOOKUP(Z436,'Tabela de Apoio'!$D:$E,2,FALSE),1)=1,"",Z452)</f>
        <v/>
      </c>
      <c r="AA451" s="39" t="str">
        <f>IF(IFERROR(VLOOKUP(AA436,'Tabela de Apoio'!$D:$E,2,FALSE),1)=1,"",AA452)</f>
        <v/>
      </c>
      <c r="AB451" s="39" t="str">
        <f>IF(IFERROR(VLOOKUP(AB436,'Tabela de Apoio'!$D:$E,2,FALSE),1)=1,"",AB452)</f>
        <v/>
      </c>
      <c r="AC451" s="39" t="str">
        <f>IF(IFERROR(VLOOKUP(AC436,'Tabela de Apoio'!$D:$E,2,FALSE),1)=1,"",AC452)</f>
        <v/>
      </c>
      <c r="AD451" s="39" t="str">
        <f>IF(IFERROR(VLOOKUP(AD436,'Tabela de Apoio'!$D:$E,2,FALSE),1)=1,"",AD452)</f>
        <v/>
      </c>
      <c r="AE451" s="39" t="str">
        <f>IF(IFERROR(VLOOKUP(AE436,'Tabela de Apoio'!$D:$E,2,FALSE),1)=1,"",AE452)</f>
        <v/>
      </c>
      <c r="AF451" s="39" t="str">
        <f>IF(IFERROR(VLOOKUP(AF436,'Tabela de Apoio'!$D:$E,2,FALSE),1)=1,"",AF452)</f>
        <v/>
      </c>
      <c r="AG451" s="39" t="str">
        <f>IF(IFERROR(VLOOKUP(AG436,'Tabela de Apoio'!$D:$E,2,FALSE),1)=1,"",AG452)</f>
        <v/>
      </c>
      <c r="AH451" s="39" t="str">
        <f>IF(IFERROR(VLOOKUP(AH436,'Tabela de Apoio'!$D:$E,2,FALSE),1)=1,"",AH452)</f>
        <v/>
      </c>
      <c r="AI451" s="39" t="str">
        <f>IF(IFERROR(VLOOKUP(AI436,'Tabela de Apoio'!$D:$E,2,FALSE),1)=1,"",AI452)</f>
        <v/>
      </c>
    </row>
    <row r="452" spans="1:35" x14ac:dyDescent="0.25">
      <c r="B452" s="84" t="e">
        <f t="shared" si="215"/>
        <v>#VALUE!</v>
      </c>
      <c r="C452" s="84" t="e">
        <f t="shared" si="214"/>
        <v>#VALUE!</v>
      </c>
      <c r="D452" s="84">
        <f t="shared" si="214"/>
        <v>1</v>
      </c>
      <c r="E452" s="158"/>
      <c r="F452" s="97"/>
      <c r="G452" s="118"/>
      <c r="H452" s="159"/>
      <c r="I452" s="159"/>
      <c r="J452" s="160"/>
      <c r="K452" s="90" t="e">
        <f>_xlfn.STDEV.S($P452:$AI452)/AVERAGE($P452:$AI452)</f>
        <v>#DIV/0!</v>
      </c>
      <c r="L452" s="122" t="s">
        <v>77</v>
      </c>
      <c r="M452" s="22" t="str">
        <f>IFERROR(ROUND(M434*M436,2),"")</f>
        <v/>
      </c>
      <c r="N452" s="94" t="str">
        <f>IF("C"=J451,1,"")</f>
        <v/>
      </c>
      <c r="O452" s="34" t="s">
        <v>56</v>
      </c>
      <c r="P452" s="39" t="str">
        <f t="shared" ref="P452:AI452" si="221">IFERROR(IF(P450="","",IF((_xlfn.STDEV.S($P449:$AI450)/AVERAGE($P449:$AI450))&lt;25%,P450,IF(OR(P450&gt;(AVERAGE($P449:$AI450)+_xlfn.STDEV.S($P449:$AI450)),P450&lt;(AVERAGE($P449:$AI450)-_xlfn.STDEV.S($P449:$AI450))),"DESCARTADO",P450))),)</f>
        <v/>
      </c>
      <c r="Q452" s="39" t="str">
        <f t="shared" si="221"/>
        <v/>
      </c>
      <c r="R452" s="39" t="str">
        <f t="shared" si="221"/>
        <v/>
      </c>
      <c r="S452" s="39" t="str">
        <f t="shared" si="221"/>
        <v/>
      </c>
      <c r="T452" s="39" t="str">
        <f t="shared" si="221"/>
        <v/>
      </c>
      <c r="U452" s="39" t="str">
        <f t="shared" si="221"/>
        <v/>
      </c>
      <c r="V452" s="39" t="str">
        <f t="shared" si="221"/>
        <v/>
      </c>
      <c r="W452" s="39" t="str">
        <f t="shared" si="221"/>
        <v/>
      </c>
      <c r="X452" s="39" t="str">
        <f t="shared" si="221"/>
        <v/>
      </c>
      <c r="Y452" s="39" t="str">
        <f t="shared" si="221"/>
        <v/>
      </c>
      <c r="Z452" s="39" t="str">
        <f t="shared" si="221"/>
        <v/>
      </c>
      <c r="AA452" s="39" t="str">
        <f t="shared" si="221"/>
        <v/>
      </c>
      <c r="AB452" s="39" t="str">
        <f t="shared" si="221"/>
        <v/>
      </c>
      <c r="AC452" s="39" t="str">
        <f t="shared" si="221"/>
        <v/>
      </c>
      <c r="AD452" s="39" t="str">
        <f t="shared" si="221"/>
        <v/>
      </c>
      <c r="AE452" s="39" t="str">
        <f t="shared" si="221"/>
        <v/>
      </c>
      <c r="AF452" s="39" t="str">
        <f t="shared" si="221"/>
        <v/>
      </c>
      <c r="AG452" s="39" t="str">
        <f t="shared" si="221"/>
        <v/>
      </c>
      <c r="AH452" s="39" t="str">
        <f t="shared" si="221"/>
        <v/>
      </c>
      <c r="AI452" s="39" t="str">
        <f t="shared" si="221"/>
        <v/>
      </c>
    </row>
    <row r="454" spans="1:35" s="18" customFormat="1" x14ac:dyDescent="0.25">
      <c r="A454" s="89"/>
      <c r="B454" s="83" t="e">
        <f>LARGE(IFERROR(IF(B452+1&gt;$H$8,"",B452+1),""),1)</f>
        <v>#VALUE!</v>
      </c>
      <c r="C454" s="83" t="e">
        <f>E459</f>
        <v>#VALUE!</v>
      </c>
      <c r="D454" s="83">
        <f>E455</f>
        <v>1</v>
      </c>
      <c r="E454" s="57" t="s">
        <v>9</v>
      </c>
      <c r="F454" s="96"/>
      <c r="G454" s="57" t="s">
        <v>19</v>
      </c>
      <c r="H454" s="5" t="e">
        <f>INDEX('BASE FORMAÇÃO'!B:B,B454+1)</f>
        <v>#VALUE!</v>
      </c>
      <c r="I454" s="19" t="s">
        <v>20</v>
      </c>
      <c r="J454" s="5" t="e">
        <f>INDEX('BASE FORMAÇÃO'!K:K,B454+1)</f>
        <v>#VALUE!</v>
      </c>
      <c r="K454" s="88"/>
      <c r="L454" s="173" t="s">
        <v>75</v>
      </c>
      <c r="M454" s="167" t="str">
        <f>IF(OR(ISBLANK($O$7),ISBLANK($H$8),ISBLANK($O$6),ISBLANK($O$5),ISBLANK($H$5)),"",IFERROR(IF(VLOOKUP(L454,L461:M470,2,FALSE)&lt;1,ROUND(VLOOKUP(L454,L461:M470,2,FALSE),4),ROUND(VLOOKUP(L454,L461:M470,2,FALSE),2)),""))</f>
        <v/>
      </c>
      <c r="N454" s="92"/>
      <c r="O454" s="34" t="s">
        <v>22</v>
      </c>
      <c r="P454" s="53"/>
      <c r="Q454" s="53"/>
      <c r="R454" s="53"/>
      <c r="S454" s="53"/>
      <c r="T454" s="53"/>
      <c r="U454" s="53"/>
      <c r="V454" s="53"/>
      <c r="W454" s="53"/>
      <c r="X454" s="53"/>
      <c r="Y454" s="53"/>
      <c r="Z454" s="53"/>
      <c r="AA454" s="53"/>
      <c r="AB454" s="53"/>
      <c r="AC454" s="53"/>
      <c r="AD454" s="53"/>
      <c r="AE454" s="53"/>
      <c r="AF454" s="53"/>
      <c r="AG454" s="53"/>
      <c r="AH454" s="53"/>
      <c r="AI454" s="53"/>
    </row>
    <row r="455" spans="1:35" s="18" customFormat="1" x14ac:dyDescent="0.25">
      <c r="A455" s="89"/>
      <c r="B455" s="84" t="e">
        <f t="shared" ref="B455:D457" si="222">B454</f>
        <v>#VALUE!</v>
      </c>
      <c r="C455" s="84" t="e">
        <f t="shared" si="222"/>
        <v>#VALUE!</v>
      </c>
      <c r="D455" s="84">
        <f t="shared" si="222"/>
        <v>1</v>
      </c>
      <c r="E455" s="150">
        <f>IFERROR(IF(E459=INDEX(E:E,ROW()-16),INDEX(E:E,ROW()-20)+1,1),1)</f>
        <v>1</v>
      </c>
      <c r="F455" s="116"/>
      <c r="G455" s="155" t="s">
        <v>1</v>
      </c>
      <c r="H455" s="161" t="e">
        <f>INDEX('BASE FORMAÇÃO'!C:C,B454+1)</f>
        <v>#VALUE!</v>
      </c>
      <c r="I455" s="161"/>
      <c r="J455" s="162"/>
      <c r="K455" s="89"/>
      <c r="L455" s="174"/>
      <c r="M455" s="168"/>
      <c r="N455" s="93"/>
      <c r="O455" s="34" t="s">
        <v>17</v>
      </c>
      <c r="P455" s="54"/>
      <c r="Q455" s="54"/>
      <c r="R455" s="54"/>
      <c r="S455" s="54"/>
      <c r="T455" s="54"/>
      <c r="U455" s="54"/>
      <c r="V455" s="54"/>
      <c r="W455" s="54"/>
      <c r="X455" s="54"/>
      <c r="Y455" s="54"/>
      <c r="Z455" s="54"/>
      <c r="AA455" s="54"/>
      <c r="AB455" s="54"/>
      <c r="AC455" s="54"/>
      <c r="AD455" s="54"/>
      <c r="AE455" s="54"/>
      <c r="AF455" s="54"/>
      <c r="AG455" s="54"/>
      <c r="AH455" s="54"/>
      <c r="AI455" s="54"/>
    </row>
    <row r="456" spans="1:35" s="21" customFormat="1" x14ac:dyDescent="0.25">
      <c r="A456" s="98"/>
      <c r="B456" s="84" t="e">
        <f t="shared" si="222"/>
        <v>#VALUE!</v>
      </c>
      <c r="C456" s="84" t="e">
        <f t="shared" si="222"/>
        <v>#VALUE!</v>
      </c>
      <c r="D456" s="84">
        <f t="shared" si="222"/>
        <v>1</v>
      </c>
      <c r="E456" s="151"/>
      <c r="F456" s="117"/>
      <c r="G456" s="156"/>
      <c r="H456" s="163"/>
      <c r="I456" s="163"/>
      <c r="J456" s="164"/>
      <c r="K456" s="85"/>
      <c r="L456" s="169" t="s">
        <v>78</v>
      </c>
      <c r="M456" s="171" t="e">
        <f>INDEX('BASE FORMAÇÃO'!H:H,B458+1)</f>
        <v>#VALUE!</v>
      </c>
      <c r="N456" s="94"/>
      <c r="O456" s="34" t="s">
        <v>12</v>
      </c>
      <c r="P456" s="55"/>
      <c r="Q456" s="55"/>
      <c r="R456" s="55"/>
      <c r="S456" s="55"/>
      <c r="T456" s="55"/>
      <c r="U456" s="55"/>
      <c r="V456" s="55"/>
      <c r="W456" s="55"/>
      <c r="X456" s="55"/>
      <c r="Y456" s="55"/>
      <c r="Z456" s="55"/>
      <c r="AA456" s="55"/>
      <c r="AB456" s="55"/>
      <c r="AC456" s="55"/>
      <c r="AD456" s="55"/>
      <c r="AE456" s="55"/>
      <c r="AF456" s="55"/>
      <c r="AG456" s="55"/>
      <c r="AH456" s="55"/>
      <c r="AI456" s="55"/>
    </row>
    <row r="457" spans="1:35" s="21" customFormat="1" x14ac:dyDescent="0.25">
      <c r="A457" s="98"/>
      <c r="B457" s="84" t="e">
        <f t="shared" si="222"/>
        <v>#VALUE!</v>
      </c>
      <c r="C457" s="84" t="e">
        <f t="shared" si="222"/>
        <v>#VALUE!</v>
      </c>
      <c r="D457" s="84">
        <f t="shared" si="222"/>
        <v>1</v>
      </c>
      <c r="E457" s="152"/>
      <c r="F457" s="117"/>
      <c r="G457" s="157"/>
      <c r="H457" s="165"/>
      <c r="I457" s="165"/>
      <c r="J457" s="166"/>
      <c r="K457" s="85"/>
      <c r="L457" s="170"/>
      <c r="M457" s="172"/>
      <c r="N457" s="94"/>
      <c r="O457" s="34" t="s">
        <v>549</v>
      </c>
      <c r="P457" s="55"/>
      <c r="Q457" s="55"/>
      <c r="R457" s="55"/>
      <c r="S457" s="55"/>
      <c r="T457" s="55"/>
      <c r="U457" s="55"/>
      <c r="V457" s="55"/>
      <c r="W457" s="55"/>
      <c r="X457" s="55"/>
      <c r="Y457" s="55"/>
      <c r="Z457" s="55"/>
      <c r="AA457" s="55"/>
      <c r="AB457" s="55"/>
      <c r="AC457" s="55"/>
      <c r="AD457" s="55"/>
      <c r="AE457" s="55"/>
      <c r="AF457" s="55"/>
      <c r="AG457" s="55"/>
      <c r="AH457" s="55"/>
      <c r="AI457" s="55"/>
    </row>
    <row r="458" spans="1:35" x14ac:dyDescent="0.25">
      <c r="B458" s="84" t="e">
        <f>B456</f>
        <v>#VALUE!</v>
      </c>
      <c r="C458" s="84" t="e">
        <f>C456</f>
        <v>#VALUE!</v>
      </c>
      <c r="D458" s="84">
        <f>D456</f>
        <v>1</v>
      </c>
      <c r="E458" s="57" t="s">
        <v>401</v>
      </c>
      <c r="F458" s="117"/>
      <c r="G458" s="24"/>
      <c r="H458" s="153"/>
      <c r="I458" s="154"/>
      <c r="J458" s="154"/>
      <c r="K458" s="90" t="e">
        <f>_xlfn.STDEV.S($P458:$AI458)/AVERAGE($P458:$AI458)</f>
        <v>#DIV/0!</v>
      </c>
      <c r="L458" s="122" t="s">
        <v>2</v>
      </c>
      <c r="M458" s="5" t="e">
        <f>INDEX('BASE FORMAÇÃO'!D:D,B458+1)</f>
        <v>#VALUE!</v>
      </c>
      <c r="N458" s="94">
        <f>IF("A"=J471,1,"")</f>
        <v>1</v>
      </c>
      <c r="O458" s="34" t="s">
        <v>23</v>
      </c>
      <c r="P458" s="36" t="str">
        <f t="array" ref="P458">IF(P454="","",IF(OR(P455="",AND(YEAR(P455)=YEAR($O$7),MONTH(MAX('Tabela de Apoio'!$A:$A))&lt;=MONTH(P455))),P454,(INDEX('Tabela de Apoio'!$B:$B,MATCH('FORMAÇÃO DE PREÇO'!$O$7,'Tabela de Apoio'!$A:$A,1))/INDEX('Tabela de Apoio'!$B:$B,MATCH('FORMAÇÃO DE PREÇO'!P455,'Tabela de Apoio'!$A:$A,1)-1))*P454))</f>
        <v/>
      </c>
      <c r="Q458" s="36" t="str">
        <f t="array" ref="Q458">IF(Q454="","",IF(OR(Q455="",AND(YEAR(Q455)=YEAR($O$7),MONTH(MAX('Tabela de Apoio'!$A:$A))&lt;=MONTH(Q455))),Q454,(INDEX('Tabela de Apoio'!$B:$B,MATCH('FORMAÇÃO DE PREÇO'!$O$7,'Tabela de Apoio'!$A:$A,1))/INDEX('Tabela de Apoio'!$B:$B,MATCH('FORMAÇÃO DE PREÇO'!Q455,'Tabela de Apoio'!$A:$A,1)-1))*Q454))</f>
        <v/>
      </c>
      <c r="R458" s="36" t="str">
        <f t="array" ref="R458">IF(R454="","",IF(OR(R455="",AND(YEAR(R455)=YEAR($O$7),MONTH(MAX('Tabela de Apoio'!$A:$A))&lt;=MONTH(R455))),R454,(INDEX('Tabela de Apoio'!$B:$B,MATCH('FORMAÇÃO DE PREÇO'!$O$7,'Tabela de Apoio'!$A:$A,1))/INDEX('Tabela de Apoio'!$B:$B,MATCH('FORMAÇÃO DE PREÇO'!R455,'Tabela de Apoio'!$A:$A,1)-1))*R454))</f>
        <v/>
      </c>
      <c r="S458" s="36" t="str">
        <f t="array" ref="S458">IF(S454="","",IF(OR(S455="",AND(YEAR(S455)=YEAR($O$7),MONTH(MAX('Tabela de Apoio'!$A:$A))&lt;=MONTH(S455))),S454,(INDEX('Tabela de Apoio'!$B:$B,MATCH('FORMAÇÃO DE PREÇO'!$O$7,'Tabela de Apoio'!$A:$A,1))/INDEX('Tabela de Apoio'!$B:$B,MATCH('FORMAÇÃO DE PREÇO'!S455,'Tabela de Apoio'!$A:$A,1)-1))*S454))</f>
        <v/>
      </c>
      <c r="T458" s="36" t="str">
        <f t="array" ref="T458">IF(T454="","",IF(OR(T455="",AND(YEAR(T455)=YEAR($O$7),MONTH(MAX('Tabela de Apoio'!$A:$A))&lt;=MONTH(T455))),T454,(INDEX('Tabela de Apoio'!$B:$B,MATCH('FORMAÇÃO DE PREÇO'!$O$7,'Tabela de Apoio'!$A:$A,1))/INDEX('Tabela de Apoio'!$B:$B,MATCH('FORMAÇÃO DE PREÇO'!T455,'Tabela de Apoio'!$A:$A,1)-1))*T454))</f>
        <v/>
      </c>
      <c r="U458" s="36" t="str">
        <f t="array" ref="U458">IF(U454="","",IF(OR(U455="",AND(YEAR(U455)=YEAR($O$7),MONTH(MAX('Tabela de Apoio'!$A:$A))&lt;=MONTH(U455))),U454,(INDEX('Tabela de Apoio'!$B:$B,MATCH('FORMAÇÃO DE PREÇO'!$O$7,'Tabela de Apoio'!$A:$A,1))/INDEX('Tabela de Apoio'!$B:$B,MATCH('FORMAÇÃO DE PREÇO'!U455,'Tabela de Apoio'!$A:$A,1)-1))*U454))</f>
        <v/>
      </c>
      <c r="V458" s="36" t="str">
        <f t="array" ref="V458">IF(V454="","",IF(OR(V455="",AND(YEAR(V455)=YEAR($O$7),MONTH(MAX('Tabela de Apoio'!$A:$A))&lt;=MONTH(V455))),V454,(INDEX('Tabela de Apoio'!$B:$B,MATCH('FORMAÇÃO DE PREÇO'!$O$7,'Tabela de Apoio'!$A:$A,1))/INDEX('Tabela de Apoio'!$B:$B,MATCH('FORMAÇÃO DE PREÇO'!V455,'Tabela de Apoio'!$A:$A,1)-1))*V454))</f>
        <v/>
      </c>
      <c r="W458" s="36" t="str">
        <f t="array" ref="W458">IF(W454="","",IF(OR(W455="",AND(YEAR(W455)=YEAR($O$7),MONTH(MAX('Tabela de Apoio'!$A:$A))&lt;=MONTH(W455))),W454,(INDEX('Tabela de Apoio'!$B:$B,MATCH('FORMAÇÃO DE PREÇO'!$O$7,'Tabela de Apoio'!$A:$A,1))/INDEX('Tabela de Apoio'!$B:$B,MATCH('FORMAÇÃO DE PREÇO'!W455,'Tabela de Apoio'!$A:$A,1)-1))*W454))</f>
        <v/>
      </c>
      <c r="X458" s="36" t="str">
        <f t="array" ref="X458">IF(X454="","",IF(OR(X455="",AND(YEAR(X455)=YEAR($O$7),MONTH(MAX('Tabela de Apoio'!$A:$A))&lt;=MONTH(X455))),X454,(INDEX('Tabela de Apoio'!$B:$B,MATCH('FORMAÇÃO DE PREÇO'!$O$7,'Tabela de Apoio'!$A:$A,1))/INDEX('Tabela de Apoio'!$B:$B,MATCH('FORMAÇÃO DE PREÇO'!X455,'Tabela de Apoio'!$A:$A,1)-1))*X454))</f>
        <v/>
      </c>
      <c r="Y458" s="36" t="str">
        <f t="array" ref="Y458">IF(Y454="","",IF(OR(Y455="",AND(YEAR(Y455)=YEAR($O$7),MONTH(MAX('Tabela de Apoio'!$A:$A))&lt;=MONTH(Y455))),Y454,(INDEX('Tabela de Apoio'!$B:$B,MATCH('FORMAÇÃO DE PREÇO'!$O$7,'Tabela de Apoio'!$A:$A,1))/INDEX('Tabela de Apoio'!$B:$B,MATCH('FORMAÇÃO DE PREÇO'!Y455,'Tabela de Apoio'!$A:$A,1)-1))*Y454))</f>
        <v/>
      </c>
      <c r="Z458" s="36" t="str">
        <f t="array" ref="Z458">IF(Z454="","",IF(OR(Z455="",AND(YEAR(Z455)=YEAR($O$7),MONTH(MAX('Tabela de Apoio'!$A:$A))&lt;=MONTH(Z455))),Z454,(INDEX('Tabela de Apoio'!$B:$B,MATCH('FORMAÇÃO DE PREÇO'!$O$7,'Tabela de Apoio'!$A:$A,1))/INDEX('Tabela de Apoio'!$B:$B,MATCH('FORMAÇÃO DE PREÇO'!Z455,'Tabela de Apoio'!$A:$A,1)-1))*Z454))</f>
        <v/>
      </c>
      <c r="AA458" s="36" t="str">
        <f t="array" ref="AA458">IF(AA454="","",IF(OR(AA455="",AND(YEAR(AA455)=YEAR($O$7),MONTH(MAX('Tabela de Apoio'!$A:$A))&lt;=MONTH(AA455))),AA454,(INDEX('Tabela de Apoio'!$B:$B,MATCH('FORMAÇÃO DE PREÇO'!$O$7,'Tabela de Apoio'!$A:$A,1))/INDEX('Tabela de Apoio'!$B:$B,MATCH('FORMAÇÃO DE PREÇO'!AA455,'Tabela de Apoio'!$A:$A,1)-1))*AA454))</f>
        <v/>
      </c>
      <c r="AB458" s="36" t="str">
        <f t="array" ref="AB458">IF(AB454="","",IF(OR(AB455="",AND(YEAR(AB455)=YEAR($O$7),MONTH(MAX('Tabela de Apoio'!$A:$A))&lt;=MONTH(AB455))),AB454,(INDEX('Tabela de Apoio'!$B:$B,MATCH('FORMAÇÃO DE PREÇO'!$O$7,'Tabela de Apoio'!$A:$A,1))/INDEX('Tabela de Apoio'!$B:$B,MATCH('FORMAÇÃO DE PREÇO'!AB455,'Tabela de Apoio'!$A:$A,1)-1))*AB454))</f>
        <v/>
      </c>
      <c r="AC458" s="36" t="str">
        <f t="array" ref="AC458">IF(AC454="","",IF(OR(AC455="",AND(YEAR(AC455)=YEAR($O$7),MONTH(MAX('Tabela de Apoio'!$A:$A))&lt;=MONTH(AC455))),AC454,(INDEX('Tabela de Apoio'!$B:$B,MATCH('FORMAÇÃO DE PREÇO'!$O$7,'Tabela de Apoio'!$A:$A,1))/INDEX('Tabela de Apoio'!$B:$B,MATCH('FORMAÇÃO DE PREÇO'!AC455,'Tabela de Apoio'!$A:$A,1)-1))*AC454))</f>
        <v/>
      </c>
      <c r="AD458" s="36" t="str">
        <f t="array" ref="AD458">IF(AD454="","",IF(OR(AD455="",AND(YEAR(AD455)=YEAR($O$7),MONTH(MAX('Tabela de Apoio'!$A:$A))&lt;=MONTH(AD455))),AD454,(INDEX('Tabela de Apoio'!$B:$B,MATCH('FORMAÇÃO DE PREÇO'!$O$7,'Tabela de Apoio'!$A:$A,1))/INDEX('Tabela de Apoio'!$B:$B,MATCH('FORMAÇÃO DE PREÇO'!AD455,'Tabela de Apoio'!$A:$A,1)-1))*AD454))</f>
        <v/>
      </c>
      <c r="AE458" s="36" t="str">
        <f t="array" ref="AE458">IF(AE454="","",IF(OR(AE455="",AND(YEAR(AE455)=YEAR($O$7),MONTH(MAX('Tabela de Apoio'!$A:$A))&lt;=MONTH(AE455))),AE454,(INDEX('Tabela de Apoio'!$B:$B,MATCH('FORMAÇÃO DE PREÇO'!$O$7,'Tabela de Apoio'!$A:$A,1))/INDEX('Tabela de Apoio'!$B:$B,MATCH('FORMAÇÃO DE PREÇO'!AE455,'Tabela de Apoio'!$A:$A,1)-1))*AE454))</f>
        <v/>
      </c>
      <c r="AF458" s="36" t="str">
        <f t="array" ref="AF458">IF(AF454="","",IF(OR(AF455="",AND(YEAR(AF455)=YEAR($O$7),MONTH(MAX('Tabela de Apoio'!$A:$A))&lt;=MONTH(AF455))),AF454,(INDEX('Tabela de Apoio'!$B:$B,MATCH('FORMAÇÃO DE PREÇO'!$O$7,'Tabela de Apoio'!$A:$A,1))/INDEX('Tabela de Apoio'!$B:$B,MATCH('FORMAÇÃO DE PREÇO'!AF455,'Tabela de Apoio'!$A:$A,1)-1))*AF454))</f>
        <v/>
      </c>
      <c r="AG458" s="36" t="str">
        <f t="array" ref="AG458">IF(AG454="","",IF(OR(AG455="",AND(YEAR(AG455)=YEAR($O$7),MONTH(MAX('Tabela de Apoio'!$A:$A))&lt;=MONTH(AG455))),AG454,(INDEX('Tabela de Apoio'!$B:$B,MATCH('FORMAÇÃO DE PREÇO'!$O$7,'Tabela de Apoio'!$A:$A,1))/INDEX('Tabela de Apoio'!$B:$B,MATCH('FORMAÇÃO DE PREÇO'!AG455,'Tabela de Apoio'!$A:$A,1)-1))*AG454))</f>
        <v/>
      </c>
      <c r="AH458" s="36" t="str">
        <f t="array" ref="AH458">IF(AH454="","",IF(OR(AH455="",AND(YEAR(AH455)=YEAR($O$7),MONTH(MAX('Tabela de Apoio'!$A:$A))&lt;=MONTH(AH455))),AH454,(INDEX('Tabela de Apoio'!$B:$B,MATCH('FORMAÇÃO DE PREÇO'!$O$7,'Tabela de Apoio'!$A:$A,1))/INDEX('Tabela de Apoio'!$B:$B,MATCH('FORMAÇÃO DE PREÇO'!AH455,'Tabela de Apoio'!$A:$A,1)-1))*AH454))</f>
        <v/>
      </c>
      <c r="AI458" s="36" t="str">
        <f t="array" ref="AI458">IF(AI454="","",IF(OR(AI455="",AND(YEAR(AI455)=YEAR($O$7),MONTH(MAX('Tabela de Apoio'!$A:$A))&lt;=MONTH(AI455))),AI454,(INDEX('Tabela de Apoio'!$B:$B,MATCH('FORMAÇÃO DE PREÇO'!$O$7,'Tabela de Apoio'!$A:$A,1))/INDEX('Tabela de Apoio'!$B:$B,MATCH('FORMAÇÃO DE PREÇO'!AI455,'Tabela de Apoio'!$A:$A,1)-1))*AI454))</f>
        <v/>
      </c>
    </row>
    <row r="459" spans="1:35" x14ac:dyDescent="0.25">
      <c r="B459" s="84" t="e">
        <f>B458</f>
        <v>#VALUE!</v>
      </c>
      <c r="C459" s="84" t="e">
        <f>C458</f>
        <v>#VALUE!</v>
      </c>
      <c r="D459" s="84">
        <f>D458</f>
        <v>1</v>
      </c>
      <c r="E459" s="158" t="e">
        <f>MAX(INDEX('BASE FORMAÇÃO'!A:A,B454+1),1)</f>
        <v>#VALUE!</v>
      </c>
      <c r="F459" s="117"/>
      <c r="G459" s="118" t="s">
        <v>363</v>
      </c>
      <c r="H459" s="159"/>
      <c r="I459" s="159"/>
      <c r="J459" s="160"/>
      <c r="K459" s="85" t="e">
        <f>_xlfn.STDEV.S($P459:$AI459)/AVERAGE($P459:$AI459)</f>
        <v>#DIV/0!</v>
      </c>
      <c r="L459" s="37" t="s">
        <v>362</v>
      </c>
      <c r="M459" s="38" t="str">
        <f>IFERROR(INDEX(K458:K472,MATCH(1,N458:N472)),"")</f>
        <v/>
      </c>
      <c r="N459" s="94" t="str">
        <f>IF("B"=J471,1,"")</f>
        <v/>
      </c>
      <c r="O459" s="34" t="s">
        <v>55</v>
      </c>
      <c r="P459" s="36" t="str">
        <f t="shared" ref="P459:AE459" si="223">IFERROR(IF(P458="","",IF(OR(P458&gt;(_xlfn.QUARTILE.EXC($P458:$AI458,3)+(_xlfn.QUARTILE.EXC($P458:$AI458,3)-_xlfn.QUARTILE.EXC($P458:$AI458,1))),P458&lt;(_xlfn.QUARTILE.EXC($P458:$AI458,1)-(_xlfn.QUARTILE.EXC($P458:$AI458,3)-_xlfn.QUARTILE.EXC($P458:$AI458,1)))),"DESCARTADO",P458)),"")</f>
        <v/>
      </c>
      <c r="Q459" s="36" t="str">
        <f t="shared" si="223"/>
        <v/>
      </c>
      <c r="R459" s="36" t="str">
        <f t="shared" si="223"/>
        <v/>
      </c>
      <c r="S459" s="36" t="str">
        <f t="shared" si="223"/>
        <v/>
      </c>
      <c r="T459" s="36" t="str">
        <f t="shared" si="223"/>
        <v/>
      </c>
      <c r="U459" s="36" t="str">
        <f t="shared" si="223"/>
        <v/>
      </c>
      <c r="V459" s="36" t="str">
        <f t="shared" si="223"/>
        <v/>
      </c>
      <c r="W459" s="36" t="str">
        <f t="shared" si="223"/>
        <v/>
      </c>
      <c r="X459" s="36" t="str">
        <f t="shared" si="223"/>
        <v/>
      </c>
      <c r="Y459" s="36" t="str">
        <f t="shared" si="223"/>
        <v/>
      </c>
      <c r="Z459" s="36" t="str">
        <f t="shared" si="223"/>
        <v/>
      </c>
      <c r="AA459" s="36" t="str">
        <f t="shared" si="223"/>
        <v/>
      </c>
      <c r="AB459" s="36" t="str">
        <f t="shared" si="223"/>
        <v/>
      </c>
      <c r="AC459" s="36" t="str">
        <f t="shared" si="223"/>
        <v/>
      </c>
      <c r="AD459" s="36" t="str">
        <f t="shared" si="223"/>
        <v/>
      </c>
      <c r="AE459" s="36" t="str">
        <f t="shared" si="223"/>
        <v/>
      </c>
      <c r="AF459" s="36" t="str">
        <f>IFERROR(IF(AF458="","",IF(OR(AF458&gt;(_xlfn.QUARTILE.EXC($P458:$AI458,3)+(_xlfn.QUARTILE.EXC($P458:$AI458,3)-_xlfn.QUARTILE.EXC($P458:$AI458,1))),AF458&lt;(_xlfn.QUARTILE.EXC($P458:$AI458,1)-(_xlfn.QUARTILE.EXC($P458:$AI458,3)-_xlfn.QUARTILE.EXC($P458:$AI458,1)))),"DESCARTADO",AF458)),"")</f>
        <v/>
      </c>
      <c r="AG459" s="36" t="str">
        <f>IFERROR(IF(AG458="","",IF(OR(AG458&gt;(_xlfn.QUARTILE.EXC($P458:$AI458,3)+(_xlfn.QUARTILE.EXC($P458:$AI458,3)-_xlfn.QUARTILE.EXC($P458:$AI458,1))),AG458&lt;(_xlfn.QUARTILE.EXC($P458:$AI458,1)-(_xlfn.QUARTILE.EXC($P458:$AI458,3)-_xlfn.QUARTILE.EXC($P458:$AI458,1)))),"DESCARTADO",AG458)),"")</f>
        <v/>
      </c>
      <c r="AH459" s="36" t="str">
        <f>IFERROR(IF(AH458="","",IF(OR(AH458&gt;(_xlfn.QUARTILE.EXC($P458:$AI458,3)+(_xlfn.QUARTILE.EXC($P458:$AI458,3)-_xlfn.QUARTILE.EXC($P458:$AI458,1))),AH458&lt;(_xlfn.QUARTILE.EXC($P458:$AI458,1)-(_xlfn.QUARTILE.EXC($P458:$AI458,3)-_xlfn.QUARTILE.EXC($P458:$AI458,1)))),"DESCARTADO",AH458)),"")</f>
        <v/>
      </c>
      <c r="AI459" s="36" t="str">
        <f>IFERROR(IF(AI458="","",IF(OR(AI458&gt;(_xlfn.QUARTILE.EXC($P458:$AI458,3)+(_xlfn.QUARTILE.EXC($P458:$AI458,3)-_xlfn.QUARTILE.EXC($P458:$AI458,1))),AI458&lt;(_xlfn.QUARTILE.EXC($P458:$AI458,1)-(_xlfn.QUARTILE.EXC($P458:$AI458,3)-_xlfn.QUARTILE.EXC($P458:$AI458,1)))),"DESCARTADO",AI458)),"")</f>
        <v/>
      </c>
    </row>
    <row r="460" spans="1:35" hidden="1" x14ac:dyDescent="0.25">
      <c r="B460" s="84" t="e">
        <f t="shared" ref="B460:D472" si="224">B459</f>
        <v>#VALUE!</v>
      </c>
      <c r="C460" s="84" t="e">
        <f t="shared" si="224"/>
        <v>#VALUE!</v>
      </c>
      <c r="D460" s="84">
        <f t="shared" si="224"/>
        <v>1</v>
      </c>
      <c r="E460" s="158"/>
      <c r="F460" s="97"/>
      <c r="G460" s="119"/>
      <c r="K460" s="90"/>
      <c r="N460" s="94"/>
      <c r="O460" s="34" t="s">
        <v>57</v>
      </c>
      <c r="P460" s="39" t="str">
        <f>IF(IFERROR(VLOOKUP(P456,'Tabela de Apoio'!$D:$E,2,FALSE),1)=1,"",P459)</f>
        <v/>
      </c>
      <c r="Q460" s="39" t="str">
        <f>IF(IFERROR(VLOOKUP(Q456,'Tabela de Apoio'!$D:$E,2,FALSE),1)=1,"",Q459)</f>
        <v/>
      </c>
      <c r="R460" s="39" t="str">
        <f>IF(IFERROR(VLOOKUP(R456,'Tabela de Apoio'!$D:$E,2,FALSE),1)=1,"",R459)</f>
        <v/>
      </c>
      <c r="S460" s="39" t="str">
        <f>IF(IFERROR(VLOOKUP(S456,'Tabela de Apoio'!$D:$E,2,FALSE),1)=1,"",S459)</f>
        <v/>
      </c>
      <c r="T460" s="39" t="str">
        <f>IF(IFERROR(VLOOKUP(T456,'Tabela de Apoio'!$D:$E,2,FALSE),1)=1,"",T459)</f>
        <v/>
      </c>
      <c r="U460" s="39" t="str">
        <f>IF(IFERROR(VLOOKUP(U456,'Tabela de Apoio'!$D:$E,2,FALSE),1)=1,"",U459)</f>
        <v/>
      </c>
      <c r="V460" s="39" t="str">
        <f>IF(IFERROR(VLOOKUP(V456,'Tabela de Apoio'!$D:$E,2,FALSE),1)=1,"",V459)</f>
        <v/>
      </c>
      <c r="W460" s="39" t="str">
        <f>IF(IFERROR(VLOOKUP(W456,'Tabela de Apoio'!$D:$E,2,FALSE),1)=1,"",W459)</f>
        <v/>
      </c>
      <c r="X460" s="39" t="str">
        <f>IF(IFERROR(VLOOKUP(X456,'Tabela de Apoio'!$D:$E,2,FALSE),1)=1,"",X459)</f>
        <v/>
      </c>
      <c r="Y460" s="39" t="str">
        <f>IF(IFERROR(VLOOKUP(Y456,'Tabela de Apoio'!$D:$E,2,FALSE),1)=1,"",Y459)</f>
        <v/>
      </c>
      <c r="Z460" s="39" t="str">
        <f>IF(IFERROR(VLOOKUP(Z456,'Tabela de Apoio'!$D:$E,2,FALSE),1)=1,"",Z459)</f>
        <v/>
      </c>
      <c r="AA460" s="39" t="str">
        <f>IF(IFERROR(VLOOKUP(AA456,'Tabela de Apoio'!$D:$E,2,FALSE),1)=1,"",AA459)</f>
        <v/>
      </c>
      <c r="AB460" s="39" t="str">
        <f>IF(IFERROR(VLOOKUP(AB456,'Tabela de Apoio'!$D:$E,2,FALSE),1)=1,"",AB459)</f>
        <v/>
      </c>
      <c r="AC460" s="39" t="str">
        <f>IF(IFERROR(VLOOKUP(AC456,'Tabela de Apoio'!$D:$E,2,FALSE),1)=1,"",AC459)</f>
        <v/>
      </c>
      <c r="AD460" s="39" t="str">
        <f>IF(IFERROR(VLOOKUP(AD456,'Tabela de Apoio'!$D:$E,2,FALSE),1)=1,"",AD459)</f>
        <v/>
      </c>
      <c r="AE460" s="39" t="str">
        <f>IF(IFERROR(VLOOKUP(AE456,'Tabela de Apoio'!$D:$E,2,FALSE),1)=1,"",AE459)</f>
        <v/>
      </c>
      <c r="AF460" s="39" t="str">
        <f>IF(IFERROR(VLOOKUP(AF456,'Tabela de Apoio'!$D:$E,2,FALSE),1)=1,"",AF459)</f>
        <v/>
      </c>
      <c r="AG460" s="39" t="str">
        <f>IF(IFERROR(VLOOKUP(AG456,'Tabela de Apoio'!$D:$E,2,FALSE),1)=1,"",AG459)</f>
        <v/>
      </c>
      <c r="AH460" s="39" t="str">
        <f>IF(IFERROR(VLOOKUP(AH456,'Tabela de Apoio'!$D:$E,2,FALSE),1)=1,"",AH459)</f>
        <v/>
      </c>
      <c r="AI460" s="39" t="str">
        <f>IF(IFERROR(VLOOKUP(AI456,'Tabela de Apoio'!$D:$E,2,FALSE),1)=1,"",AI459)</f>
        <v/>
      </c>
    </row>
    <row r="461" spans="1:35" hidden="1" x14ac:dyDescent="0.25">
      <c r="B461" s="84" t="e">
        <f t="shared" ref="B461:B472" si="225">B460</f>
        <v>#VALUE!</v>
      </c>
      <c r="C461" s="84" t="e">
        <f t="shared" si="224"/>
        <v>#VALUE!</v>
      </c>
      <c r="D461" s="84">
        <f t="shared" si="224"/>
        <v>1</v>
      </c>
      <c r="E461" s="158"/>
      <c r="F461" s="97"/>
      <c r="G461" s="120"/>
      <c r="H461" s="18"/>
      <c r="I461" s="18"/>
      <c r="J461" s="6" t="str">
        <f>IFERROR(IF(M464="",IF(_xlfn.STDEV.S($P459:$AI460)/AVERAGE($P459:$AI460)&lt;25%,J465,J466),J464),J462)</f>
        <v>A</v>
      </c>
      <c r="K461" s="89"/>
      <c r="L461" s="40" t="s">
        <v>75</v>
      </c>
      <c r="M461" s="41" t="str">
        <f>IFERROR(IF(AND(P456="Fornecedor",COUNTA(P454:AI454)=COUNTIF(P456:AI456,"Fornecedor")),M469,IF(M464="",IF(_xlfn.STDEV.S($P459:$AI460)/AVERAGE($P459:$AI460)&lt;25%,M465,M466),M464)),M462)</f>
        <v/>
      </c>
      <c r="N461" s="94"/>
      <c r="O461" s="34" t="s">
        <v>410</v>
      </c>
      <c r="P461" s="39" t="str">
        <f>IF(IFERROR(VLOOKUP(P456,'Tabela de Apoio'!$D:$E,2,FALSE),1)=1,"",P462)</f>
        <v/>
      </c>
      <c r="Q461" s="39" t="str">
        <f>IF(IFERROR(VLOOKUP(Q456,'Tabela de Apoio'!$D:$E,2,FALSE),1)=1,"",Q462)</f>
        <v/>
      </c>
      <c r="R461" s="39" t="str">
        <f>IF(IFERROR(VLOOKUP(R456,'Tabela de Apoio'!$D:$E,2,FALSE),1)=1,"",R462)</f>
        <v/>
      </c>
      <c r="S461" s="39" t="str">
        <f>IF(IFERROR(VLOOKUP(S456,'Tabela de Apoio'!$D:$E,2,FALSE),1)=1,"",S462)</f>
        <v/>
      </c>
      <c r="T461" s="39" t="str">
        <f>IF(IFERROR(VLOOKUP(T456,'Tabela de Apoio'!$D:$E,2,FALSE),1)=1,"",T462)</f>
        <v/>
      </c>
      <c r="U461" s="39" t="str">
        <f>IF(IFERROR(VLOOKUP(U456,'Tabela de Apoio'!$D:$E,2,FALSE),1)=1,"",U462)</f>
        <v/>
      </c>
      <c r="V461" s="39" t="str">
        <f>IF(IFERROR(VLOOKUP(V456,'Tabela de Apoio'!$D:$E,2,FALSE),1)=1,"",V462)</f>
        <v/>
      </c>
      <c r="W461" s="39" t="str">
        <f>IF(IFERROR(VLOOKUP(W456,'Tabela de Apoio'!$D:$E,2,FALSE),1)=1,"",W462)</f>
        <v/>
      </c>
      <c r="X461" s="39" t="str">
        <f>IF(IFERROR(VLOOKUP(X456,'Tabela de Apoio'!$D:$E,2,FALSE),1)=1,"",X462)</f>
        <v/>
      </c>
      <c r="Y461" s="39" t="str">
        <f>IF(IFERROR(VLOOKUP(Y456,'Tabela de Apoio'!$D:$E,2,FALSE),1)=1,"",Y462)</f>
        <v/>
      </c>
      <c r="Z461" s="39" t="str">
        <f>IF(IFERROR(VLOOKUP(Z456,'Tabela de Apoio'!$D:$E,2,FALSE),1)=1,"",Z462)</f>
        <v/>
      </c>
      <c r="AA461" s="39" t="str">
        <f>IF(IFERROR(VLOOKUP(AA456,'Tabela de Apoio'!$D:$E,2,FALSE),1)=1,"",AA462)</f>
        <v/>
      </c>
      <c r="AB461" s="39" t="str">
        <f>IF(IFERROR(VLOOKUP(AB456,'Tabela de Apoio'!$D:$E,2,FALSE),1)=1,"",AB462)</f>
        <v/>
      </c>
      <c r="AC461" s="39" t="str">
        <f>IF(IFERROR(VLOOKUP(AC456,'Tabela de Apoio'!$D:$E,2,FALSE),1)=1,"",AC462)</f>
        <v/>
      </c>
      <c r="AD461" s="39" t="str">
        <f>IF(IFERROR(VLOOKUP(AD456,'Tabela de Apoio'!$D:$E,2,FALSE),1)=1,"",AD462)</f>
        <v/>
      </c>
      <c r="AE461" s="39" t="str">
        <f>IF(IFERROR(VLOOKUP(AE456,'Tabela de Apoio'!$D:$E,2,FALSE),1)=1,"",AE462)</f>
        <v/>
      </c>
      <c r="AF461" s="39" t="str">
        <f>IF(IFERROR(VLOOKUP(AF456,'Tabela de Apoio'!$D:$E,2,FALSE),1)=1,"",AF462)</f>
        <v/>
      </c>
      <c r="AG461" s="39" t="str">
        <f>IF(IFERROR(VLOOKUP(AG456,'Tabela de Apoio'!$D:$E,2,FALSE),1)=1,"",AG462)</f>
        <v/>
      </c>
      <c r="AH461" s="39" t="str">
        <f>IF(IFERROR(VLOOKUP(AH456,'Tabela de Apoio'!$D:$E,2,FALSE),1)=1,"",AH462)</f>
        <v/>
      </c>
      <c r="AI461" s="39" t="str">
        <f>IF(IFERROR(VLOOKUP(AI456,'Tabela de Apoio'!$D:$E,2,FALSE),1)=1,"",AI462)</f>
        <v/>
      </c>
    </row>
    <row r="462" spans="1:35" hidden="1" x14ac:dyDescent="0.25">
      <c r="B462" s="84" t="e">
        <f t="shared" si="225"/>
        <v>#VALUE!</v>
      </c>
      <c r="C462" s="84" t="e">
        <f t="shared" si="224"/>
        <v>#VALUE!</v>
      </c>
      <c r="D462" s="84">
        <f t="shared" si="224"/>
        <v>1</v>
      </c>
      <c r="E462" s="158"/>
      <c r="F462" s="97"/>
      <c r="G462" s="120"/>
      <c r="H462" s="18"/>
      <c r="I462" s="18"/>
      <c r="J462" s="56" t="s">
        <v>366</v>
      </c>
      <c r="K462" s="89"/>
      <c r="L462" s="40" t="s">
        <v>21</v>
      </c>
      <c r="M462" s="41" t="str">
        <f>IFERROR(AVERAGE($P458:$AI458),"")</f>
        <v/>
      </c>
      <c r="N462" s="94"/>
      <c r="O462" s="34" t="s">
        <v>411</v>
      </c>
      <c r="P462" s="39" t="str">
        <f t="shared" ref="P462:AI462" si="226">IF(P459="","",IF((_xlfn.STDEV.S($P459:$AI460)/AVERAGE($P459:$AI460))&lt;25%,P459,IF(OR(P459&gt;(AVERAGE($P459:$AI460)+_xlfn.STDEV.S($P459:$AI460)),P459&lt;(AVERAGE($P459:$AI460)-_xlfn.STDEV.S($P459:$AI460))),"DESCARTADO",P459)))</f>
        <v/>
      </c>
      <c r="Q462" s="39" t="str">
        <f t="shared" si="226"/>
        <v/>
      </c>
      <c r="R462" s="39" t="str">
        <f t="shared" si="226"/>
        <v/>
      </c>
      <c r="S462" s="39" t="str">
        <f t="shared" si="226"/>
        <v/>
      </c>
      <c r="T462" s="39" t="str">
        <f t="shared" si="226"/>
        <v/>
      </c>
      <c r="U462" s="39" t="str">
        <f t="shared" si="226"/>
        <v/>
      </c>
      <c r="V462" s="39" t="str">
        <f t="shared" si="226"/>
        <v/>
      </c>
      <c r="W462" s="39" t="str">
        <f t="shared" si="226"/>
        <v/>
      </c>
      <c r="X462" s="39" t="str">
        <f t="shared" si="226"/>
        <v/>
      </c>
      <c r="Y462" s="39" t="str">
        <f t="shared" si="226"/>
        <v/>
      </c>
      <c r="Z462" s="39" t="str">
        <f t="shared" si="226"/>
        <v/>
      </c>
      <c r="AA462" s="39" t="str">
        <f t="shared" si="226"/>
        <v/>
      </c>
      <c r="AB462" s="39" t="str">
        <f t="shared" si="226"/>
        <v/>
      </c>
      <c r="AC462" s="39" t="str">
        <f t="shared" si="226"/>
        <v/>
      </c>
      <c r="AD462" s="39" t="str">
        <f t="shared" si="226"/>
        <v/>
      </c>
      <c r="AE462" s="39" t="str">
        <f t="shared" si="226"/>
        <v/>
      </c>
      <c r="AF462" s="39" t="str">
        <f t="shared" si="226"/>
        <v/>
      </c>
      <c r="AG462" s="39" t="str">
        <f t="shared" si="226"/>
        <v/>
      </c>
      <c r="AH462" s="39" t="str">
        <f t="shared" si="226"/>
        <v/>
      </c>
      <c r="AI462" s="39" t="str">
        <f t="shared" si="226"/>
        <v/>
      </c>
    </row>
    <row r="463" spans="1:35" hidden="1" x14ac:dyDescent="0.25">
      <c r="B463" s="84" t="e">
        <f t="shared" si="225"/>
        <v>#VALUE!</v>
      </c>
      <c r="C463" s="84" t="e">
        <f t="shared" si="224"/>
        <v>#VALUE!</v>
      </c>
      <c r="D463" s="84">
        <f t="shared" si="224"/>
        <v>1</v>
      </c>
      <c r="E463" s="158"/>
      <c r="F463" s="97"/>
      <c r="G463" s="119"/>
      <c r="J463" s="56" t="s">
        <v>366</v>
      </c>
      <c r="L463" s="40" t="s">
        <v>335</v>
      </c>
      <c r="M463" s="41" t="str">
        <f>IFERROR(MEDIAN($P458:$AI458),"")</f>
        <v/>
      </c>
      <c r="N463" s="94"/>
      <c r="O463" s="34" t="s">
        <v>412</v>
      </c>
      <c r="P463" s="39" t="str">
        <f>IF(IFERROR(VLOOKUP(P456,'Tabela de Apoio'!$D:$E,2,FALSE),1)=1,"",P464)</f>
        <v/>
      </c>
      <c r="Q463" s="39" t="str">
        <f>IF(IFERROR(VLOOKUP(Q456,'Tabela de Apoio'!$D:$E,2,FALSE),1)=1,"",Q464)</f>
        <v/>
      </c>
      <c r="R463" s="39" t="str">
        <f>IF(IFERROR(VLOOKUP(R456,'Tabela de Apoio'!$D:$E,2,FALSE),1)=1,"",R464)</f>
        <v/>
      </c>
      <c r="S463" s="39" t="str">
        <f>IF(IFERROR(VLOOKUP(S456,'Tabela de Apoio'!$D:$E,2,FALSE),1)=1,"",S464)</f>
        <v/>
      </c>
      <c r="T463" s="39" t="str">
        <f>IF(IFERROR(VLOOKUP(T456,'Tabela de Apoio'!$D:$E,2,FALSE),1)=1,"",T464)</f>
        <v/>
      </c>
      <c r="U463" s="39" t="str">
        <f>IF(IFERROR(VLOOKUP(U456,'Tabela de Apoio'!$D:$E,2,FALSE),1)=1,"",U464)</f>
        <v/>
      </c>
      <c r="V463" s="39" t="str">
        <f>IF(IFERROR(VLOOKUP(V456,'Tabela de Apoio'!$D:$E,2,FALSE),1)=1,"",V464)</f>
        <v/>
      </c>
      <c r="W463" s="39" t="str">
        <f>IF(IFERROR(VLOOKUP(W456,'Tabela de Apoio'!$D:$E,2,FALSE),1)=1,"",W464)</f>
        <v/>
      </c>
      <c r="X463" s="39" t="str">
        <f>IF(IFERROR(VLOOKUP(X456,'Tabela de Apoio'!$D:$E,2,FALSE),1)=1,"",X464)</f>
        <v/>
      </c>
      <c r="Y463" s="39" t="str">
        <f>IF(IFERROR(VLOOKUP(Y456,'Tabela de Apoio'!$D:$E,2,FALSE),1)=1,"",Y464)</f>
        <v/>
      </c>
      <c r="Z463" s="39" t="str">
        <f>IF(IFERROR(VLOOKUP(Z456,'Tabela de Apoio'!$D:$E,2,FALSE),1)=1,"",Z464)</f>
        <v/>
      </c>
      <c r="AA463" s="39" t="str">
        <f>IF(IFERROR(VLOOKUP(AA456,'Tabela de Apoio'!$D:$E,2,FALSE),1)=1,"",AA464)</f>
        <v/>
      </c>
      <c r="AB463" s="39" t="str">
        <f>IF(IFERROR(VLOOKUP(AB456,'Tabela de Apoio'!$D:$E,2,FALSE),1)=1,"",AB464)</f>
        <v/>
      </c>
      <c r="AC463" s="39" t="str">
        <f>IF(IFERROR(VLOOKUP(AC456,'Tabela de Apoio'!$D:$E,2,FALSE),1)=1,"",AC464)</f>
        <v/>
      </c>
      <c r="AD463" s="39" t="str">
        <f>IF(IFERROR(VLOOKUP(AD456,'Tabela de Apoio'!$D:$E,2,FALSE),1)=1,"",AD464)</f>
        <v/>
      </c>
      <c r="AE463" s="39" t="str">
        <f>IF(IFERROR(VLOOKUP(AE456,'Tabela de Apoio'!$D:$E,2,FALSE),1)=1,"",AE464)</f>
        <v/>
      </c>
      <c r="AF463" s="39" t="str">
        <f>IF(IFERROR(VLOOKUP(AF456,'Tabela de Apoio'!$D:$E,2,FALSE),1)=1,"",AF464)</f>
        <v/>
      </c>
      <c r="AG463" s="39" t="str">
        <f>IF(IFERROR(VLOOKUP(AG456,'Tabela de Apoio'!$D:$E,2,FALSE),1)=1,"",AG464)</f>
        <v/>
      </c>
      <c r="AH463" s="39" t="str">
        <f>IF(IFERROR(VLOOKUP(AH456,'Tabela de Apoio'!$D:$E,2,FALSE),1)=1,"",AH464)</f>
        <v/>
      </c>
      <c r="AI463" s="39" t="str">
        <f>IF(IFERROR(VLOOKUP(AI456,'Tabela de Apoio'!$D:$E,2,FALSE),1)=1,"",AI464)</f>
        <v/>
      </c>
    </row>
    <row r="464" spans="1:35" hidden="1" x14ac:dyDescent="0.25">
      <c r="B464" s="84" t="e">
        <f t="shared" si="225"/>
        <v>#VALUE!</v>
      </c>
      <c r="C464" s="84" t="e">
        <f t="shared" si="224"/>
        <v>#VALUE!</v>
      </c>
      <c r="D464" s="84">
        <f t="shared" si="224"/>
        <v>1</v>
      </c>
      <c r="E464" s="158"/>
      <c r="F464" s="97"/>
      <c r="G464" s="119"/>
      <c r="H464" s="18"/>
      <c r="I464" s="18"/>
      <c r="J464" s="56" t="s">
        <v>368</v>
      </c>
      <c r="K464" s="89"/>
      <c r="L464" s="40" t="s">
        <v>69</v>
      </c>
      <c r="M464" s="41" t="e">
        <f>IF(AND(COUNT($P472:$AI472)&gt;2,(_xlfn.STDEV.S($P471:$AI472)/AVERAGE($P471:$AI472))&lt;=25%),AVERAGE($P471:$AI472),"")</f>
        <v>#DIV/0!</v>
      </c>
      <c r="N464" s="94"/>
      <c r="O464" s="34" t="s">
        <v>413</v>
      </c>
      <c r="P464" s="39" t="str">
        <f t="shared" ref="P464:AI464" si="227">IF(P462="","",IF((_xlfn.STDEV.S($P461:$AI462)/AVERAGE($P461:$AI462))&lt;25%,P462,IF(OR(P462&gt;(AVERAGE($P461:$AI462)+_xlfn.STDEV.S($P461:$AI462)),P462&lt;(AVERAGE($P461:$AI462)-_xlfn.STDEV.S($P461:$AI462))),"DESCARTADO",P462)))</f>
        <v/>
      </c>
      <c r="Q464" s="39" t="str">
        <f t="shared" si="227"/>
        <v/>
      </c>
      <c r="R464" s="39" t="str">
        <f t="shared" si="227"/>
        <v/>
      </c>
      <c r="S464" s="39" t="str">
        <f t="shared" si="227"/>
        <v/>
      </c>
      <c r="T464" s="39" t="str">
        <f t="shared" si="227"/>
        <v/>
      </c>
      <c r="U464" s="39" t="str">
        <f t="shared" si="227"/>
        <v/>
      </c>
      <c r="V464" s="39" t="str">
        <f t="shared" si="227"/>
        <v/>
      </c>
      <c r="W464" s="39" t="str">
        <f t="shared" si="227"/>
        <v/>
      </c>
      <c r="X464" s="39" t="str">
        <f t="shared" si="227"/>
        <v/>
      </c>
      <c r="Y464" s="39" t="str">
        <f t="shared" si="227"/>
        <v/>
      </c>
      <c r="Z464" s="39" t="str">
        <f t="shared" si="227"/>
        <v/>
      </c>
      <c r="AA464" s="39" t="str">
        <f t="shared" si="227"/>
        <v/>
      </c>
      <c r="AB464" s="39" t="str">
        <f t="shared" si="227"/>
        <v/>
      </c>
      <c r="AC464" s="39" t="str">
        <f t="shared" si="227"/>
        <v/>
      </c>
      <c r="AD464" s="39" t="str">
        <f t="shared" si="227"/>
        <v/>
      </c>
      <c r="AE464" s="39" t="str">
        <f t="shared" si="227"/>
        <v/>
      </c>
      <c r="AF464" s="39" t="str">
        <f t="shared" si="227"/>
        <v/>
      </c>
      <c r="AG464" s="39" t="str">
        <f t="shared" si="227"/>
        <v/>
      </c>
      <c r="AH464" s="39" t="str">
        <f t="shared" si="227"/>
        <v/>
      </c>
      <c r="AI464" s="39" t="str">
        <f t="shared" si="227"/>
        <v/>
      </c>
    </row>
    <row r="465" spans="1:35" hidden="1" x14ac:dyDescent="0.25">
      <c r="B465" s="84" t="e">
        <f t="shared" si="225"/>
        <v>#VALUE!</v>
      </c>
      <c r="C465" s="84" t="e">
        <f t="shared" si="224"/>
        <v>#VALUE!</v>
      </c>
      <c r="D465" s="84">
        <f t="shared" si="224"/>
        <v>1</v>
      </c>
      <c r="E465" s="158"/>
      <c r="F465" s="97"/>
      <c r="G465" s="121"/>
      <c r="H465"/>
      <c r="I465" s="18"/>
      <c r="J465" s="56" t="s">
        <v>367</v>
      </c>
      <c r="K465" s="89"/>
      <c r="L465" s="40" t="s">
        <v>74</v>
      </c>
      <c r="M465" s="41" t="e">
        <f>AVERAGE($P459:$AI460)</f>
        <v>#DIV/0!</v>
      </c>
      <c r="N465" s="94"/>
      <c r="O465" s="34" t="s">
        <v>414</v>
      </c>
      <c r="P465" s="39" t="str">
        <f>IF(IFERROR(VLOOKUP(P456,'Tabela de Apoio'!$D:$E,2,FALSE),1)=1,"",P466)</f>
        <v/>
      </c>
      <c r="Q465" s="39" t="str">
        <f>IF(IFERROR(VLOOKUP(Q456,'Tabela de Apoio'!$D:$E,2,FALSE),1)=1,"",Q466)</f>
        <v/>
      </c>
      <c r="R465" s="39" t="str">
        <f>IF(IFERROR(VLOOKUP(R456,'Tabela de Apoio'!$D:$E,2,FALSE),1)=1,"",R466)</f>
        <v/>
      </c>
      <c r="S465" s="39" t="str">
        <f>IF(IFERROR(VLOOKUP(S456,'Tabela de Apoio'!$D:$E,2,FALSE),1)=1,"",S466)</f>
        <v/>
      </c>
      <c r="T465" s="39" t="str">
        <f>IF(IFERROR(VLOOKUP(T456,'Tabela de Apoio'!$D:$E,2,FALSE),1)=1,"",T466)</f>
        <v/>
      </c>
      <c r="U465" s="39" t="str">
        <f>IF(IFERROR(VLOOKUP(U456,'Tabela de Apoio'!$D:$E,2,FALSE),1)=1,"",U466)</f>
        <v/>
      </c>
      <c r="V465" s="39" t="str">
        <f>IF(IFERROR(VLOOKUP(V456,'Tabela de Apoio'!$D:$E,2,FALSE),1)=1,"",V466)</f>
        <v/>
      </c>
      <c r="W465" s="39" t="str">
        <f>IF(IFERROR(VLOOKUP(W456,'Tabela de Apoio'!$D:$E,2,FALSE),1)=1,"",W466)</f>
        <v/>
      </c>
      <c r="X465" s="39" t="str">
        <f>IF(IFERROR(VLOOKUP(X456,'Tabela de Apoio'!$D:$E,2,FALSE),1)=1,"",X466)</f>
        <v/>
      </c>
      <c r="Y465" s="39" t="str">
        <f>IF(IFERROR(VLOOKUP(Y456,'Tabela de Apoio'!$D:$E,2,FALSE),1)=1,"",Y466)</f>
        <v/>
      </c>
      <c r="Z465" s="39" t="str">
        <f>IF(IFERROR(VLOOKUP(Z456,'Tabela de Apoio'!$D:$E,2,FALSE),1)=1,"",Z466)</f>
        <v/>
      </c>
      <c r="AA465" s="39" t="str">
        <f>IF(IFERROR(VLOOKUP(AA456,'Tabela de Apoio'!$D:$E,2,FALSE),1)=1,"",AA466)</f>
        <v/>
      </c>
      <c r="AB465" s="39" t="str">
        <f>IF(IFERROR(VLOOKUP(AB456,'Tabela de Apoio'!$D:$E,2,FALSE),1)=1,"",AB466)</f>
        <v/>
      </c>
      <c r="AC465" s="39" t="str">
        <f>IF(IFERROR(VLOOKUP(AC456,'Tabela de Apoio'!$D:$E,2,FALSE),1)=1,"",AC466)</f>
        <v/>
      </c>
      <c r="AD465" s="39" t="str">
        <f>IF(IFERROR(VLOOKUP(AD456,'Tabela de Apoio'!$D:$E,2,FALSE),1)=1,"",AD466)</f>
        <v/>
      </c>
      <c r="AE465" s="39" t="str">
        <f>IF(IFERROR(VLOOKUP(AE456,'Tabela de Apoio'!$D:$E,2,FALSE),1)=1,"",AE466)</f>
        <v/>
      </c>
      <c r="AF465" s="39" t="str">
        <f>IF(IFERROR(VLOOKUP(AF456,'Tabela de Apoio'!$D:$E,2,FALSE),1)=1,"",AF466)</f>
        <v/>
      </c>
      <c r="AG465" s="39" t="str">
        <f>IF(IFERROR(VLOOKUP(AG456,'Tabela de Apoio'!$D:$E,2,FALSE),1)=1,"",AG466)</f>
        <v/>
      </c>
      <c r="AH465" s="39" t="str">
        <f>IF(IFERROR(VLOOKUP(AH456,'Tabela de Apoio'!$D:$E,2,FALSE),1)=1,"",AH466)</f>
        <v/>
      </c>
      <c r="AI465" s="39" t="str">
        <f>IF(IFERROR(VLOOKUP(AI456,'Tabela de Apoio'!$D:$E,2,FALSE),1)=1,"",AI466)</f>
        <v/>
      </c>
    </row>
    <row r="466" spans="1:35" hidden="1" x14ac:dyDescent="0.25">
      <c r="B466" s="84" t="e">
        <f t="shared" si="225"/>
        <v>#VALUE!</v>
      </c>
      <c r="C466" s="84" t="e">
        <f t="shared" si="224"/>
        <v>#VALUE!</v>
      </c>
      <c r="D466" s="84">
        <f t="shared" si="224"/>
        <v>1</v>
      </c>
      <c r="E466" s="158"/>
      <c r="F466" s="97"/>
      <c r="G466" s="120"/>
      <c r="H466" s="18"/>
      <c r="I466" s="18"/>
      <c r="J466" s="56" t="s">
        <v>367</v>
      </c>
      <c r="K466" s="89"/>
      <c r="L466" s="40" t="s">
        <v>72</v>
      </c>
      <c r="M466" s="41" t="e">
        <f>MEDIAN($P459:$AI459)</f>
        <v>#NUM!</v>
      </c>
      <c r="N466" s="94"/>
      <c r="O466" s="34" t="s">
        <v>415</v>
      </c>
      <c r="P466" s="39" t="str">
        <f t="shared" ref="P466:AI466" si="228">IF(P464="","",IF((_xlfn.STDEV.S($P463:$AI464)/AVERAGE($P463:$AI464))&lt;25%,P464,IF(OR(P464&gt;(AVERAGE($P463:$AI464)+_xlfn.STDEV.S($P463:$AI464)),P464&lt;(AVERAGE($P463:$AI464)-_xlfn.STDEV.S($P463:$AI464))),"DESCARTADO",P464)))</f>
        <v/>
      </c>
      <c r="Q466" s="39" t="str">
        <f t="shared" si="228"/>
        <v/>
      </c>
      <c r="R466" s="39" t="str">
        <f t="shared" si="228"/>
        <v/>
      </c>
      <c r="S466" s="39" t="str">
        <f t="shared" si="228"/>
        <v/>
      </c>
      <c r="T466" s="39" t="str">
        <f t="shared" si="228"/>
        <v/>
      </c>
      <c r="U466" s="39" t="str">
        <f t="shared" si="228"/>
        <v/>
      </c>
      <c r="V466" s="39" t="str">
        <f t="shared" si="228"/>
        <v/>
      </c>
      <c r="W466" s="39" t="str">
        <f t="shared" si="228"/>
        <v/>
      </c>
      <c r="X466" s="39" t="str">
        <f t="shared" si="228"/>
        <v/>
      </c>
      <c r="Y466" s="39" t="str">
        <f t="shared" si="228"/>
        <v/>
      </c>
      <c r="Z466" s="39" t="str">
        <f t="shared" si="228"/>
        <v/>
      </c>
      <c r="AA466" s="39" t="str">
        <f t="shared" si="228"/>
        <v/>
      </c>
      <c r="AB466" s="39" t="str">
        <f t="shared" si="228"/>
        <v/>
      </c>
      <c r="AC466" s="39" t="str">
        <f t="shared" si="228"/>
        <v/>
      </c>
      <c r="AD466" s="39" t="str">
        <f t="shared" si="228"/>
        <v/>
      </c>
      <c r="AE466" s="39" t="str">
        <f t="shared" si="228"/>
        <v/>
      </c>
      <c r="AF466" s="39" t="str">
        <f t="shared" si="228"/>
        <v/>
      </c>
      <c r="AG466" s="39" t="str">
        <f t="shared" si="228"/>
        <v/>
      </c>
      <c r="AH466" s="39" t="str">
        <f t="shared" si="228"/>
        <v/>
      </c>
      <c r="AI466" s="39" t="str">
        <f t="shared" si="228"/>
        <v/>
      </c>
    </row>
    <row r="467" spans="1:35" hidden="1" x14ac:dyDescent="0.25">
      <c r="B467" s="84" t="e">
        <f t="shared" si="225"/>
        <v>#VALUE!</v>
      </c>
      <c r="C467" s="84" t="e">
        <f t="shared" si="224"/>
        <v>#VALUE!</v>
      </c>
      <c r="D467" s="84">
        <f t="shared" si="224"/>
        <v>1</v>
      </c>
      <c r="E467" s="158"/>
      <c r="F467" s="97"/>
      <c r="G467" s="120"/>
      <c r="H467" s="18"/>
      <c r="I467" s="18"/>
      <c r="J467" s="56" t="s">
        <v>367</v>
      </c>
      <c r="K467" s="89"/>
      <c r="L467" s="40" t="s">
        <v>73</v>
      </c>
      <c r="M467" s="41" t="e">
        <f>_xlfn.QUARTILE.EXC($P459:$AI459,1)</f>
        <v>#NUM!</v>
      </c>
      <c r="N467" s="94"/>
      <c r="O467" s="34" t="s">
        <v>416</v>
      </c>
      <c r="P467" s="39" t="str">
        <f>IF(IFERROR(VLOOKUP(P456,'Tabela de Apoio'!$D:$E,2,FALSE),1)=1,"",P468)</f>
        <v/>
      </c>
      <c r="Q467" s="39" t="str">
        <f>IF(IFERROR(VLOOKUP(Q456,'Tabela de Apoio'!$D:$E,2,FALSE),1)=1,"",Q468)</f>
        <v/>
      </c>
      <c r="R467" s="39" t="str">
        <f>IF(IFERROR(VLOOKUP(R456,'Tabela de Apoio'!$D:$E,2,FALSE),1)=1,"",R468)</f>
        <v/>
      </c>
      <c r="S467" s="39" t="str">
        <f>IF(IFERROR(VLOOKUP(S456,'Tabela de Apoio'!$D:$E,2,FALSE),1)=1,"",S468)</f>
        <v/>
      </c>
      <c r="T467" s="39" t="str">
        <f>IF(IFERROR(VLOOKUP(T456,'Tabela de Apoio'!$D:$E,2,FALSE),1)=1,"",T468)</f>
        <v/>
      </c>
      <c r="U467" s="39" t="str">
        <f>IF(IFERROR(VLOOKUP(U456,'Tabela de Apoio'!$D:$E,2,FALSE),1)=1,"",U468)</f>
        <v/>
      </c>
      <c r="V467" s="39" t="str">
        <f>IF(IFERROR(VLOOKUP(V456,'Tabela de Apoio'!$D:$E,2,FALSE),1)=1,"",V468)</f>
        <v/>
      </c>
      <c r="W467" s="39" t="str">
        <f>IF(IFERROR(VLOOKUP(W456,'Tabela de Apoio'!$D:$E,2,FALSE),1)=1,"",W468)</f>
        <v/>
      </c>
      <c r="X467" s="39" t="str">
        <f>IF(IFERROR(VLOOKUP(X456,'Tabela de Apoio'!$D:$E,2,FALSE),1)=1,"",X468)</f>
        <v/>
      </c>
      <c r="Y467" s="39" t="str">
        <f>IF(IFERROR(VLOOKUP(Y456,'Tabela de Apoio'!$D:$E,2,FALSE),1)=1,"",Y468)</f>
        <v/>
      </c>
      <c r="Z467" s="39" t="str">
        <f>IF(IFERROR(VLOOKUP(Z456,'Tabela de Apoio'!$D:$E,2,FALSE),1)=1,"",Z468)</f>
        <v/>
      </c>
      <c r="AA467" s="39" t="str">
        <f>IF(IFERROR(VLOOKUP(AA456,'Tabela de Apoio'!$D:$E,2,FALSE),1)=1,"",AA468)</f>
        <v/>
      </c>
      <c r="AB467" s="39" t="str">
        <f>IF(IFERROR(VLOOKUP(AB456,'Tabela de Apoio'!$D:$E,2,FALSE),1)=1,"",AB468)</f>
        <v/>
      </c>
      <c r="AC467" s="39" t="str">
        <f>IF(IFERROR(VLOOKUP(AC456,'Tabela de Apoio'!$D:$E,2,FALSE),1)=1,"",AC468)</f>
        <v/>
      </c>
      <c r="AD467" s="39" t="str">
        <f>IF(IFERROR(VLOOKUP(AD456,'Tabela de Apoio'!$D:$E,2,FALSE),1)=1,"",AD468)</f>
        <v/>
      </c>
      <c r="AE467" s="39" t="str">
        <f>IF(IFERROR(VLOOKUP(AE456,'Tabela de Apoio'!$D:$E,2,FALSE),1)=1,"",AE468)</f>
        <v/>
      </c>
      <c r="AF467" s="39" t="str">
        <f>IF(IFERROR(VLOOKUP(AF456,'Tabela de Apoio'!$D:$E,2,FALSE),1)=1,"",AF468)</f>
        <v/>
      </c>
      <c r="AG467" s="39" t="str">
        <f>IF(IFERROR(VLOOKUP(AG456,'Tabela de Apoio'!$D:$E,2,FALSE),1)=1,"",AG468)</f>
        <v/>
      </c>
      <c r="AH467" s="39" t="str">
        <f>IF(IFERROR(VLOOKUP(AH456,'Tabela de Apoio'!$D:$E,2,FALSE),1)=1,"",AH468)</f>
        <v/>
      </c>
      <c r="AI467" s="39" t="str">
        <f>IF(IFERROR(VLOOKUP(AI456,'Tabela de Apoio'!$D:$E,2,FALSE),1)=1,"",AI468)</f>
        <v/>
      </c>
    </row>
    <row r="468" spans="1:35" hidden="1" x14ac:dyDescent="0.25">
      <c r="B468" s="84" t="e">
        <f t="shared" si="225"/>
        <v>#VALUE!</v>
      </c>
      <c r="C468" s="84" t="e">
        <f t="shared" si="224"/>
        <v>#VALUE!</v>
      </c>
      <c r="D468" s="84">
        <f t="shared" si="224"/>
        <v>1</v>
      </c>
      <c r="E468" s="158"/>
      <c r="F468" s="97"/>
      <c r="G468" s="120"/>
      <c r="H468" s="18"/>
      <c r="I468" s="18"/>
      <c r="J468" s="56" t="s">
        <v>367</v>
      </c>
      <c r="K468" s="89"/>
      <c r="L468" s="40" t="s">
        <v>70</v>
      </c>
      <c r="M468" s="41" t="e">
        <f>_xlfn.QUARTILE.EXC($P459:$AI459,2)</f>
        <v>#NUM!</v>
      </c>
      <c r="N468" s="94"/>
      <c r="O468" s="34" t="s">
        <v>417</v>
      </c>
      <c r="P468" s="39" t="str">
        <f t="shared" ref="P468:AI468" si="229">IF(P466="","",IF((_xlfn.STDEV.S($P465:$AI466)/AVERAGE($P465:$AI466))&lt;25%,P466,IF(OR(P466&gt;(AVERAGE($P465:$AI466)+_xlfn.STDEV.S($P465:$AI466)),P466&lt;(AVERAGE($P465:$AI466)-_xlfn.STDEV.S($P465:$AI466))),"DESCARTADO",P466)))</f>
        <v/>
      </c>
      <c r="Q468" s="39" t="str">
        <f t="shared" si="229"/>
        <v/>
      </c>
      <c r="R468" s="39" t="str">
        <f t="shared" si="229"/>
        <v/>
      </c>
      <c r="S468" s="39" t="str">
        <f t="shared" si="229"/>
        <v/>
      </c>
      <c r="T468" s="39" t="str">
        <f t="shared" si="229"/>
        <v/>
      </c>
      <c r="U468" s="39" t="str">
        <f t="shared" si="229"/>
        <v/>
      </c>
      <c r="V468" s="39" t="str">
        <f t="shared" si="229"/>
        <v/>
      </c>
      <c r="W468" s="39" t="str">
        <f t="shared" si="229"/>
        <v/>
      </c>
      <c r="X468" s="39" t="str">
        <f t="shared" si="229"/>
        <v/>
      </c>
      <c r="Y468" s="39" t="str">
        <f t="shared" si="229"/>
        <v/>
      </c>
      <c r="Z468" s="39" t="str">
        <f t="shared" si="229"/>
        <v/>
      </c>
      <c r="AA468" s="39" t="str">
        <f t="shared" si="229"/>
        <v/>
      </c>
      <c r="AB468" s="39" t="str">
        <f t="shared" si="229"/>
        <v/>
      </c>
      <c r="AC468" s="39" t="str">
        <f t="shared" si="229"/>
        <v/>
      </c>
      <c r="AD468" s="39" t="str">
        <f t="shared" si="229"/>
        <v/>
      </c>
      <c r="AE468" s="39" t="str">
        <f t="shared" si="229"/>
        <v/>
      </c>
      <c r="AF468" s="39" t="str">
        <f t="shared" si="229"/>
        <v/>
      </c>
      <c r="AG468" s="39" t="str">
        <f t="shared" si="229"/>
        <v/>
      </c>
      <c r="AH468" s="39" t="str">
        <f t="shared" si="229"/>
        <v/>
      </c>
      <c r="AI468" s="39" t="str">
        <f t="shared" si="229"/>
        <v/>
      </c>
    </row>
    <row r="469" spans="1:35" hidden="1" x14ac:dyDescent="0.25">
      <c r="B469" s="84" t="e">
        <f t="shared" si="225"/>
        <v>#VALUE!</v>
      </c>
      <c r="C469" s="84" t="e">
        <f t="shared" si="224"/>
        <v>#VALUE!</v>
      </c>
      <c r="D469" s="84">
        <f t="shared" si="224"/>
        <v>1</v>
      </c>
      <c r="E469" s="158"/>
      <c r="F469" s="97"/>
      <c r="G469" s="120"/>
      <c r="H469" s="18"/>
      <c r="I469" s="18"/>
      <c r="J469" s="56" t="s">
        <v>366</v>
      </c>
      <c r="K469" s="89"/>
      <c r="L469" s="40" t="s">
        <v>76</v>
      </c>
      <c r="M469" s="41">
        <f>MIN($P458:$AI458)</f>
        <v>0</v>
      </c>
      <c r="N469" s="94"/>
      <c r="O469" s="34" t="s">
        <v>418</v>
      </c>
      <c r="P469" s="39" t="str">
        <f>IF(IFERROR(VLOOKUP(P456,'Tabela de Apoio'!$D:$E,2,FALSE),1)=1,"",P470)</f>
        <v/>
      </c>
      <c r="Q469" s="39" t="str">
        <f>IF(IFERROR(VLOOKUP(Q456,'Tabela de Apoio'!$D:$E,2,FALSE),1)=1,"",Q470)</f>
        <v/>
      </c>
      <c r="R469" s="39" t="str">
        <f>IF(IFERROR(VLOOKUP(R456,'Tabela de Apoio'!$D:$E,2,FALSE),1)=1,"",R470)</f>
        <v/>
      </c>
      <c r="S469" s="39" t="str">
        <f>IF(IFERROR(VLOOKUP(S456,'Tabela de Apoio'!$D:$E,2,FALSE),1)=1,"",S470)</f>
        <v/>
      </c>
      <c r="T469" s="39" t="str">
        <f>IF(IFERROR(VLOOKUP(T456,'Tabela de Apoio'!$D:$E,2,FALSE),1)=1,"",T470)</f>
        <v/>
      </c>
      <c r="U469" s="39" t="str">
        <f>IF(IFERROR(VLOOKUP(U456,'Tabela de Apoio'!$D:$E,2,FALSE),1)=1,"",U470)</f>
        <v/>
      </c>
      <c r="V469" s="39" t="str">
        <f>IF(IFERROR(VLOOKUP(V456,'Tabela de Apoio'!$D:$E,2,FALSE),1)=1,"",V470)</f>
        <v/>
      </c>
      <c r="W469" s="39" t="str">
        <f>IF(IFERROR(VLOOKUP(W456,'Tabela de Apoio'!$D:$E,2,FALSE),1)=1,"",W470)</f>
        <v/>
      </c>
      <c r="X469" s="39" t="str">
        <f>IF(IFERROR(VLOOKUP(X456,'Tabela de Apoio'!$D:$E,2,FALSE),1)=1,"",X470)</f>
        <v/>
      </c>
      <c r="Y469" s="39" t="str">
        <f>IF(IFERROR(VLOOKUP(Y456,'Tabela de Apoio'!$D:$E,2,FALSE),1)=1,"",Y470)</f>
        <v/>
      </c>
      <c r="Z469" s="39" t="str">
        <f>IF(IFERROR(VLOOKUP(Z456,'Tabela de Apoio'!$D:$E,2,FALSE),1)=1,"",Z470)</f>
        <v/>
      </c>
      <c r="AA469" s="39" t="str">
        <f>IF(IFERROR(VLOOKUP(AA456,'Tabela de Apoio'!$D:$E,2,FALSE),1)=1,"",AA470)</f>
        <v/>
      </c>
      <c r="AB469" s="39" t="str">
        <f>IF(IFERROR(VLOOKUP(AB456,'Tabela de Apoio'!$D:$E,2,FALSE),1)=1,"",AB470)</f>
        <v/>
      </c>
      <c r="AC469" s="39" t="str">
        <f>IF(IFERROR(VLOOKUP(AC456,'Tabela de Apoio'!$D:$E,2,FALSE),1)=1,"",AC470)</f>
        <v/>
      </c>
      <c r="AD469" s="39" t="str">
        <f>IF(IFERROR(VLOOKUP(AD456,'Tabela de Apoio'!$D:$E,2,FALSE),1)=1,"",AD470)</f>
        <v/>
      </c>
      <c r="AE469" s="39" t="str">
        <f>IF(IFERROR(VLOOKUP(AE456,'Tabela de Apoio'!$D:$E,2,FALSE),1)=1,"",AE470)</f>
        <v/>
      </c>
      <c r="AF469" s="39" t="str">
        <f>IF(IFERROR(VLOOKUP(AF456,'Tabela de Apoio'!$D:$E,2,FALSE),1)=1,"",AF470)</f>
        <v/>
      </c>
      <c r="AG469" s="39" t="str">
        <f>IF(IFERROR(VLOOKUP(AG456,'Tabela de Apoio'!$D:$E,2,FALSE),1)=1,"",AG470)</f>
        <v/>
      </c>
      <c r="AH469" s="39" t="str">
        <f>IF(IFERROR(VLOOKUP(AH456,'Tabela de Apoio'!$D:$E,2,FALSE),1)=1,"",AH470)</f>
        <v/>
      </c>
      <c r="AI469" s="39" t="str">
        <f>IF(IFERROR(VLOOKUP(AI456,'Tabela de Apoio'!$D:$E,2,FALSE),1)=1,"",AI470)</f>
        <v/>
      </c>
    </row>
    <row r="470" spans="1:35" hidden="1" x14ac:dyDescent="0.25">
      <c r="B470" s="84" t="e">
        <f t="shared" si="225"/>
        <v>#VALUE!</v>
      </c>
      <c r="C470" s="84" t="e">
        <f t="shared" si="224"/>
        <v>#VALUE!</v>
      </c>
      <c r="D470" s="84">
        <f t="shared" si="224"/>
        <v>1</v>
      </c>
      <c r="E470" s="158"/>
      <c r="F470" s="97"/>
      <c r="G470" s="120"/>
      <c r="H470" s="18"/>
      <c r="I470" s="18"/>
      <c r="J470" s="56" t="s">
        <v>366</v>
      </c>
      <c r="K470" s="89"/>
      <c r="L470" s="40" t="s">
        <v>71</v>
      </c>
      <c r="M470" s="41">
        <f>MAX($P458:$AI458)</f>
        <v>0</v>
      </c>
      <c r="N470" s="94"/>
      <c r="O470" s="34" t="s">
        <v>419</v>
      </c>
      <c r="P470" s="39" t="str">
        <f t="shared" ref="P470:AI470" si="230">IF(P468="","",IF((_xlfn.STDEV.S($P467:$AI468)/AVERAGE($P467:$AI468))&lt;25%,P468,IF(OR(P468&gt;(AVERAGE($P467:$AI468)+_xlfn.STDEV.S($P467:$AI468)),P468&lt;(AVERAGE($P467:$AI468)-_xlfn.STDEV.S($P467:$AI468))),"DESCARTADO",P468)))</f>
        <v/>
      </c>
      <c r="Q470" s="39" t="str">
        <f t="shared" si="230"/>
        <v/>
      </c>
      <c r="R470" s="39" t="str">
        <f t="shared" si="230"/>
        <v/>
      </c>
      <c r="S470" s="39" t="str">
        <f t="shared" si="230"/>
        <v/>
      </c>
      <c r="T470" s="39" t="str">
        <f t="shared" si="230"/>
        <v/>
      </c>
      <c r="U470" s="39" t="str">
        <f t="shared" si="230"/>
        <v/>
      </c>
      <c r="V470" s="39" t="str">
        <f t="shared" si="230"/>
        <v/>
      </c>
      <c r="W470" s="39" t="str">
        <f t="shared" si="230"/>
        <v/>
      </c>
      <c r="X470" s="39" t="str">
        <f t="shared" si="230"/>
        <v/>
      </c>
      <c r="Y470" s="39" t="str">
        <f t="shared" si="230"/>
        <v/>
      </c>
      <c r="Z470" s="39" t="str">
        <f t="shared" si="230"/>
        <v/>
      </c>
      <c r="AA470" s="39" t="str">
        <f t="shared" si="230"/>
        <v/>
      </c>
      <c r="AB470" s="39" t="str">
        <f t="shared" si="230"/>
        <v/>
      </c>
      <c r="AC470" s="39" t="str">
        <f t="shared" si="230"/>
        <v/>
      </c>
      <c r="AD470" s="39" t="str">
        <f t="shared" si="230"/>
        <v/>
      </c>
      <c r="AE470" s="39" t="str">
        <f t="shared" si="230"/>
        <v/>
      </c>
      <c r="AF470" s="39" t="str">
        <f t="shared" si="230"/>
        <v/>
      </c>
      <c r="AG470" s="39" t="str">
        <f t="shared" si="230"/>
        <v/>
      </c>
      <c r="AH470" s="39" t="str">
        <f t="shared" si="230"/>
        <v/>
      </c>
      <c r="AI470" s="39" t="str">
        <f t="shared" si="230"/>
        <v/>
      </c>
    </row>
    <row r="471" spans="1:35" hidden="1" x14ac:dyDescent="0.25">
      <c r="B471" s="84" t="e">
        <f t="shared" si="225"/>
        <v>#VALUE!</v>
      </c>
      <c r="C471" s="84" t="e">
        <f t="shared" si="224"/>
        <v>#VALUE!</v>
      </c>
      <c r="D471" s="84">
        <f t="shared" si="224"/>
        <v>1</v>
      </c>
      <c r="E471" s="158"/>
      <c r="F471" s="97"/>
      <c r="G471" s="121"/>
      <c r="H471"/>
      <c r="I471"/>
      <c r="J471" s="6" t="str">
        <f>INDEX(J461:J470,MATCH(L454,L461:L470,0))</f>
        <v>A</v>
      </c>
      <c r="K471" s="89"/>
      <c r="L471" s="26"/>
      <c r="M471" s="26"/>
      <c r="N471" s="94"/>
      <c r="O471" s="34" t="s">
        <v>58</v>
      </c>
      <c r="P471" s="39" t="str">
        <f>IF(IFERROR(VLOOKUP(P456,'Tabela de Apoio'!$D:$E,2,FALSE),1)=1,"",P472)</f>
        <v/>
      </c>
      <c r="Q471" s="39" t="str">
        <f>IF(IFERROR(VLOOKUP(Q456,'Tabela de Apoio'!$D:$E,2,FALSE),1)=1,"",Q472)</f>
        <v/>
      </c>
      <c r="R471" s="39" t="str">
        <f>IF(IFERROR(VLOOKUP(R456,'Tabela de Apoio'!$D:$E,2,FALSE),1)=1,"",R472)</f>
        <v/>
      </c>
      <c r="S471" s="39" t="str">
        <f>IF(IFERROR(VLOOKUP(S456,'Tabela de Apoio'!$D:$E,2,FALSE),1)=1,"",S472)</f>
        <v/>
      </c>
      <c r="T471" s="39" t="str">
        <f>IF(IFERROR(VLOOKUP(T456,'Tabela de Apoio'!$D:$E,2,FALSE),1)=1,"",T472)</f>
        <v/>
      </c>
      <c r="U471" s="39" t="str">
        <f>IF(IFERROR(VLOOKUP(U456,'Tabela de Apoio'!$D:$E,2,FALSE),1)=1,"",U472)</f>
        <v/>
      </c>
      <c r="V471" s="39" t="str">
        <f>IF(IFERROR(VLOOKUP(V456,'Tabela de Apoio'!$D:$E,2,FALSE),1)=1,"",V472)</f>
        <v/>
      </c>
      <c r="W471" s="39" t="str">
        <f>IF(IFERROR(VLOOKUP(W456,'Tabela de Apoio'!$D:$E,2,FALSE),1)=1,"",W472)</f>
        <v/>
      </c>
      <c r="X471" s="39" t="str">
        <f>IF(IFERROR(VLOOKUP(X456,'Tabela de Apoio'!$D:$E,2,FALSE),1)=1,"",X472)</f>
        <v/>
      </c>
      <c r="Y471" s="39" t="str">
        <f>IF(IFERROR(VLOOKUP(Y456,'Tabela de Apoio'!$D:$E,2,FALSE),1)=1,"",Y472)</f>
        <v/>
      </c>
      <c r="Z471" s="39" t="str">
        <f>IF(IFERROR(VLOOKUP(Z456,'Tabela de Apoio'!$D:$E,2,FALSE),1)=1,"",Z472)</f>
        <v/>
      </c>
      <c r="AA471" s="39" t="str">
        <f>IF(IFERROR(VLOOKUP(AA456,'Tabela de Apoio'!$D:$E,2,FALSE),1)=1,"",AA472)</f>
        <v/>
      </c>
      <c r="AB471" s="39" t="str">
        <f>IF(IFERROR(VLOOKUP(AB456,'Tabela de Apoio'!$D:$E,2,FALSE),1)=1,"",AB472)</f>
        <v/>
      </c>
      <c r="AC471" s="39" t="str">
        <f>IF(IFERROR(VLOOKUP(AC456,'Tabela de Apoio'!$D:$E,2,FALSE),1)=1,"",AC472)</f>
        <v/>
      </c>
      <c r="AD471" s="39" t="str">
        <f>IF(IFERROR(VLOOKUP(AD456,'Tabela de Apoio'!$D:$E,2,FALSE),1)=1,"",AD472)</f>
        <v/>
      </c>
      <c r="AE471" s="39" t="str">
        <f>IF(IFERROR(VLOOKUP(AE456,'Tabela de Apoio'!$D:$E,2,FALSE),1)=1,"",AE472)</f>
        <v/>
      </c>
      <c r="AF471" s="39" t="str">
        <f>IF(IFERROR(VLOOKUP(AF456,'Tabela de Apoio'!$D:$E,2,FALSE),1)=1,"",AF472)</f>
        <v/>
      </c>
      <c r="AG471" s="39" t="str">
        <f>IF(IFERROR(VLOOKUP(AG456,'Tabela de Apoio'!$D:$E,2,FALSE),1)=1,"",AG472)</f>
        <v/>
      </c>
      <c r="AH471" s="39" t="str">
        <f>IF(IFERROR(VLOOKUP(AH456,'Tabela de Apoio'!$D:$E,2,FALSE),1)=1,"",AH472)</f>
        <v/>
      </c>
      <c r="AI471" s="39" t="str">
        <f>IF(IFERROR(VLOOKUP(AI456,'Tabela de Apoio'!$D:$E,2,FALSE),1)=1,"",AI472)</f>
        <v/>
      </c>
    </row>
    <row r="472" spans="1:35" x14ac:dyDescent="0.25">
      <c r="B472" s="84" t="e">
        <f t="shared" si="225"/>
        <v>#VALUE!</v>
      </c>
      <c r="C472" s="84" t="e">
        <f t="shared" si="224"/>
        <v>#VALUE!</v>
      </c>
      <c r="D472" s="84">
        <f t="shared" si="224"/>
        <v>1</v>
      </c>
      <c r="E472" s="158"/>
      <c r="F472" s="97"/>
      <c r="G472" s="118"/>
      <c r="H472" s="159"/>
      <c r="I472" s="159"/>
      <c r="J472" s="160"/>
      <c r="K472" s="90" t="e">
        <f>_xlfn.STDEV.S($P472:$AI472)/AVERAGE($P472:$AI472)</f>
        <v>#DIV/0!</v>
      </c>
      <c r="L472" s="122" t="s">
        <v>77</v>
      </c>
      <c r="M472" s="22" t="str">
        <f>IFERROR(ROUND(M454*M456,2),"")</f>
        <v/>
      </c>
      <c r="N472" s="94" t="str">
        <f>IF("C"=J471,1,"")</f>
        <v/>
      </c>
      <c r="O472" s="34" t="s">
        <v>56</v>
      </c>
      <c r="P472" s="39" t="str">
        <f t="shared" ref="P472:AI472" si="231">IFERROR(IF(P470="","",IF((_xlfn.STDEV.S($P469:$AI470)/AVERAGE($P469:$AI470))&lt;25%,P470,IF(OR(P470&gt;(AVERAGE($P469:$AI470)+_xlfn.STDEV.S($P469:$AI470)),P470&lt;(AVERAGE($P469:$AI470)-_xlfn.STDEV.S($P469:$AI470))),"DESCARTADO",P470))),)</f>
        <v/>
      </c>
      <c r="Q472" s="39" t="str">
        <f t="shared" si="231"/>
        <v/>
      </c>
      <c r="R472" s="39" t="str">
        <f t="shared" si="231"/>
        <v/>
      </c>
      <c r="S472" s="39" t="str">
        <f t="shared" si="231"/>
        <v/>
      </c>
      <c r="T472" s="39" t="str">
        <f t="shared" si="231"/>
        <v/>
      </c>
      <c r="U472" s="39" t="str">
        <f t="shared" si="231"/>
        <v/>
      </c>
      <c r="V472" s="39" t="str">
        <f t="shared" si="231"/>
        <v/>
      </c>
      <c r="W472" s="39" t="str">
        <f t="shared" si="231"/>
        <v/>
      </c>
      <c r="X472" s="39" t="str">
        <f t="shared" si="231"/>
        <v/>
      </c>
      <c r="Y472" s="39" t="str">
        <f t="shared" si="231"/>
        <v/>
      </c>
      <c r="Z472" s="39" t="str">
        <f t="shared" si="231"/>
        <v/>
      </c>
      <c r="AA472" s="39" t="str">
        <f t="shared" si="231"/>
        <v/>
      </c>
      <c r="AB472" s="39" t="str">
        <f t="shared" si="231"/>
        <v/>
      </c>
      <c r="AC472" s="39" t="str">
        <f t="shared" si="231"/>
        <v/>
      </c>
      <c r="AD472" s="39" t="str">
        <f t="shared" si="231"/>
        <v/>
      </c>
      <c r="AE472" s="39" t="str">
        <f t="shared" si="231"/>
        <v/>
      </c>
      <c r="AF472" s="39" t="str">
        <f t="shared" si="231"/>
        <v/>
      </c>
      <c r="AG472" s="39" t="str">
        <f t="shared" si="231"/>
        <v/>
      </c>
      <c r="AH472" s="39" t="str">
        <f t="shared" si="231"/>
        <v/>
      </c>
      <c r="AI472" s="39" t="str">
        <f t="shared" si="231"/>
        <v/>
      </c>
    </row>
    <row r="474" spans="1:35" s="18" customFormat="1" x14ac:dyDescent="0.25">
      <c r="A474" s="89"/>
      <c r="B474" s="83" t="e">
        <f>LARGE(IFERROR(IF(B472+1&gt;$H$8,"",B472+1),""),1)</f>
        <v>#VALUE!</v>
      </c>
      <c r="C474" s="83" t="e">
        <f>E479</f>
        <v>#VALUE!</v>
      </c>
      <c r="D474" s="83">
        <f>E475</f>
        <v>1</v>
      </c>
      <c r="E474" s="57" t="s">
        <v>9</v>
      </c>
      <c r="F474" s="96"/>
      <c r="G474" s="57" t="s">
        <v>19</v>
      </c>
      <c r="H474" s="5" t="e">
        <f>INDEX('BASE FORMAÇÃO'!B:B,B474+1)</f>
        <v>#VALUE!</v>
      </c>
      <c r="I474" s="19" t="s">
        <v>20</v>
      </c>
      <c r="J474" s="5" t="e">
        <f>INDEX('BASE FORMAÇÃO'!K:K,B474+1)</f>
        <v>#VALUE!</v>
      </c>
      <c r="K474" s="88"/>
      <c r="L474" s="173" t="s">
        <v>75</v>
      </c>
      <c r="M474" s="167" t="str">
        <f>IF(OR(ISBLANK($O$7),ISBLANK($H$8),ISBLANK($O$6),ISBLANK($O$5),ISBLANK($H$5)),"",IFERROR(IF(VLOOKUP(L474,L481:M490,2,FALSE)&lt;1,ROUND(VLOOKUP(L474,L481:M490,2,FALSE),4),ROUND(VLOOKUP(L474,L481:M490,2,FALSE),2)),""))</f>
        <v/>
      </c>
      <c r="N474" s="92"/>
      <c r="O474" s="34" t="s">
        <v>22</v>
      </c>
      <c r="P474" s="53"/>
      <c r="Q474" s="53"/>
      <c r="R474" s="53"/>
      <c r="S474" s="53"/>
      <c r="T474" s="53"/>
      <c r="U474" s="53"/>
      <c r="V474" s="53"/>
      <c r="W474" s="53"/>
      <c r="X474" s="53"/>
      <c r="Y474" s="53"/>
      <c r="Z474" s="53"/>
      <c r="AA474" s="53"/>
      <c r="AB474" s="53"/>
      <c r="AC474" s="53"/>
      <c r="AD474" s="53"/>
      <c r="AE474" s="53"/>
      <c r="AF474" s="53"/>
      <c r="AG474" s="53"/>
      <c r="AH474" s="53"/>
      <c r="AI474" s="53"/>
    </row>
    <row r="475" spans="1:35" s="18" customFormat="1" x14ac:dyDescent="0.25">
      <c r="A475" s="89"/>
      <c r="B475" s="84" t="e">
        <f t="shared" ref="B475:D477" si="232">B474</f>
        <v>#VALUE!</v>
      </c>
      <c r="C475" s="84" t="e">
        <f t="shared" si="232"/>
        <v>#VALUE!</v>
      </c>
      <c r="D475" s="84">
        <f t="shared" si="232"/>
        <v>1</v>
      </c>
      <c r="E475" s="150">
        <f>IFERROR(IF(E479=INDEX(E:E,ROW()-16),INDEX(E:E,ROW()-20)+1,1),1)</f>
        <v>1</v>
      </c>
      <c r="F475" s="116"/>
      <c r="G475" s="155" t="s">
        <v>1</v>
      </c>
      <c r="H475" s="161" t="e">
        <f>INDEX('BASE FORMAÇÃO'!C:C,B474+1)</f>
        <v>#VALUE!</v>
      </c>
      <c r="I475" s="161"/>
      <c r="J475" s="162"/>
      <c r="K475" s="89"/>
      <c r="L475" s="174"/>
      <c r="M475" s="168"/>
      <c r="N475" s="93"/>
      <c r="O475" s="34" t="s">
        <v>17</v>
      </c>
      <c r="P475" s="54"/>
      <c r="Q475" s="54"/>
      <c r="R475" s="54"/>
      <c r="S475" s="54"/>
      <c r="T475" s="54"/>
      <c r="U475" s="54"/>
      <c r="V475" s="54"/>
      <c r="W475" s="54"/>
      <c r="X475" s="54"/>
      <c r="Y475" s="54"/>
      <c r="Z475" s="54"/>
      <c r="AA475" s="54"/>
      <c r="AB475" s="54"/>
      <c r="AC475" s="54"/>
      <c r="AD475" s="54"/>
      <c r="AE475" s="54"/>
      <c r="AF475" s="54"/>
      <c r="AG475" s="54"/>
      <c r="AH475" s="54"/>
      <c r="AI475" s="54"/>
    </row>
    <row r="476" spans="1:35" s="21" customFormat="1" x14ac:dyDescent="0.25">
      <c r="A476" s="98"/>
      <c r="B476" s="84" t="e">
        <f t="shared" si="232"/>
        <v>#VALUE!</v>
      </c>
      <c r="C476" s="84" t="e">
        <f t="shared" si="232"/>
        <v>#VALUE!</v>
      </c>
      <c r="D476" s="84">
        <f t="shared" si="232"/>
        <v>1</v>
      </c>
      <c r="E476" s="151"/>
      <c r="F476" s="117"/>
      <c r="G476" s="156"/>
      <c r="H476" s="163"/>
      <c r="I476" s="163"/>
      <c r="J476" s="164"/>
      <c r="K476" s="85"/>
      <c r="L476" s="169" t="s">
        <v>78</v>
      </c>
      <c r="M476" s="171" t="e">
        <f>INDEX('BASE FORMAÇÃO'!H:H,B478+1)</f>
        <v>#VALUE!</v>
      </c>
      <c r="N476" s="94"/>
      <c r="O476" s="34" t="s">
        <v>12</v>
      </c>
      <c r="P476" s="55"/>
      <c r="Q476" s="55"/>
      <c r="R476" s="55"/>
      <c r="S476" s="55"/>
      <c r="T476" s="55"/>
      <c r="U476" s="55"/>
      <c r="V476" s="55"/>
      <c r="W476" s="55"/>
      <c r="X476" s="55"/>
      <c r="Y476" s="55"/>
      <c r="Z476" s="55"/>
      <c r="AA476" s="55"/>
      <c r="AB476" s="55"/>
      <c r="AC476" s="55"/>
      <c r="AD476" s="55"/>
      <c r="AE476" s="55"/>
      <c r="AF476" s="55"/>
      <c r="AG476" s="55"/>
      <c r="AH476" s="55"/>
      <c r="AI476" s="55"/>
    </row>
    <row r="477" spans="1:35" s="21" customFormat="1" x14ac:dyDescent="0.25">
      <c r="A477" s="98"/>
      <c r="B477" s="84" t="e">
        <f t="shared" si="232"/>
        <v>#VALUE!</v>
      </c>
      <c r="C477" s="84" t="e">
        <f t="shared" si="232"/>
        <v>#VALUE!</v>
      </c>
      <c r="D477" s="84">
        <f t="shared" si="232"/>
        <v>1</v>
      </c>
      <c r="E477" s="152"/>
      <c r="F477" s="117"/>
      <c r="G477" s="157"/>
      <c r="H477" s="165"/>
      <c r="I477" s="165"/>
      <c r="J477" s="166"/>
      <c r="K477" s="85"/>
      <c r="L477" s="170"/>
      <c r="M477" s="172"/>
      <c r="N477" s="94"/>
      <c r="O477" s="34" t="s">
        <v>549</v>
      </c>
      <c r="P477" s="55"/>
      <c r="Q477" s="55"/>
      <c r="R477" s="55"/>
      <c r="S477" s="55"/>
      <c r="T477" s="55"/>
      <c r="U477" s="55"/>
      <c r="V477" s="55"/>
      <c r="W477" s="55"/>
      <c r="X477" s="55"/>
      <c r="Y477" s="55"/>
      <c r="Z477" s="55"/>
      <c r="AA477" s="55"/>
      <c r="AB477" s="55"/>
      <c r="AC477" s="55"/>
      <c r="AD477" s="55"/>
      <c r="AE477" s="55"/>
      <c r="AF477" s="55"/>
      <c r="AG477" s="55"/>
      <c r="AH477" s="55"/>
      <c r="AI477" s="55"/>
    </row>
    <row r="478" spans="1:35" x14ac:dyDescent="0.25">
      <c r="B478" s="84" t="e">
        <f>B476</f>
        <v>#VALUE!</v>
      </c>
      <c r="C478" s="84" t="e">
        <f>C476</f>
        <v>#VALUE!</v>
      </c>
      <c r="D478" s="84">
        <f>D476</f>
        <v>1</v>
      </c>
      <c r="E478" s="57" t="s">
        <v>401</v>
      </c>
      <c r="F478" s="117"/>
      <c r="G478" s="24"/>
      <c r="H478" s="153"/>
      <c r="I478" s="154"/>
      <c r="J478" s="154"/>
      <c r="K478" s="90" t="e">
        <f>_xlfn.STDEV.S($P478:$AI478)/AVERAGE($P478:$AI478)</f>
        <v>#DIV/0!</v>
      </c>
      <c r="L478" s="122" t="s">
        <v>2</v>
      </c>
      <c r="M478" s="5" t="e">
        <f>INDEX('BASE FORMAÇÃO'!D:D,B478+1)</f>
        <v>#VALUE!</v>
      </c>
      <c r="N478" s="94">
        <f>IF("A"=J491,1,"")</f>
        <v>1</v>
      </c>
      <c r="O478" s="34" t="s">
        <v>23</v>
      </c>
      <c r="P478" s="36" t="str">
        <f t="array" ref="P478">IF(P474="","",IF(OR(P475="",AND(YEAR(P475)=YEAR($O$7),MONTH(MAX('Tabela de Apoio'!$A:$A))&lt;=MONTH(P475))),P474,(INDEX('Tabela de Apoio'!$B:$B,MATCH('FORMAÇÃO DE PREÇO'!$O$7,'Tabela de Apoio'!$A:$A,1))/INDEX('Tabela de Apoio'!$B:$B,MATCH('FORMAÇÃO DE PREÇO'!P475,'Tabela de Apoio'!$A:$A,1)-1))*P474))</f>
        <v/>
      </c>
      <c r="Q478" s="36" t="str">
        <f t="array" ref="Q478">IF(Q474="","",IF(OR(Q475="",AND(YEAR(Q475)=YEAR($O$7),MONTH(MAX('Tabela de Apoio'!$A:$A))&lt;=MONTH(Q475))),Q474,(INDEX('Tabela de Apoio'!$B:$B,MATCH('FORMAÇÃO DE PREÇO'!$O$7,'Tabela de Apoio'!$A:$A,1))/INDEX('Tabela de Apoio'!$B:$B,MATCH('FORMAÇÃO DE PREÇO'!Q475,'Tabela de Apoio'!$A:$A,1)-1))*Q474))</f>
        <v/>
      </c>
      <c r="R478" s="36" t="str">
        <f t="array" ref="R478">IF(R474="","",IF(OR(R475="",AND(YEAR(R475)=YEAR($O$7),MONTH(MAX('Tabela de Apoio'!$A:$A))&lt;=MONTH(R475))),R474,(INDEX('Tabela de Apoio'!$B:$B,MATCH('FORMAÇÃO DE PREÇO'!$O$7,'Tabela de Apoio'!$A:$A,1))/INDEX('Tabela de Apoio'!$B:$B,MATCH('FORMAÇÃO DE PREÇO'!R475,'Tabela de Apoio'!$A:$A,1)-1))*R474))</f>
        <v/>
      </c>
      <c r="S478" s="36" t="str">
        <f t="array" ref="S478">IF(S474="","",IF(OR(S475="",AND(YEAR(S475)=YEAR($O$7),MONTH(MAX('Tabela de Apoio'!$A:$A))&lt;=MONTH(S475))),S474,(INDEX('Tabela de Apoio'!$B:$B,MATCH('FORMAÇÃO DE PREÇO'!$O$7,'Tabela de Apoio'!$A:$A,1))/INDEX('Tabela de Apoio'!$B:$B,MATCH('FORMAÇÃO DE PREÇO'!S475,'Tabela de Apoio'!$A:$A,1)-1))*S474))</f>
        <v/>
      </c>
      <c r="T478" s="36" t="str">
        <f t="array" ref="T478">IF(T474="","",IF(OR(T475="",AND(YEAR(T475)=YEAR($O$7),MONTH(MAX('Tabela de Apoio'!$A:$A))&lt;=MONTH(T475))),T474,(INDEX('Tabela de Apoio'!$B:$B,MATCH('FORMAÇÃO DE PREÇO'!$O$7,'Tabela de Apoio'!$A:$A,1))/INDEX('Tabela de Apoio'!$B:$B,MATCH('FORMAÇÃO DE PREÇO'!T475,'Tabela de Apoio'!$A:$A,1)-1))*T474))</f>
        <v/>
      </c>
      <c r="U478" s="36" t="str">
        <f t="array" ref="U478">IF(U474="","",IF(OR(U475="",AND(YEAR(U475)=YEAR($O$7),MONTH(MAX('Tabela de Apoio'!$A:$A))&lt;=MONTH(U475))),U474,(INDEX('Tabela de Apoio'!$B:$B,MATCH('FORMAÇÃO DE PREÇO'!$O$7,'Tabela de Apoio'!$A:$A,1))/INDEX('Tabela de Apoio'!$B:$B,MATCH('FORMAÇÃO DE PREÇO'!U475,'Tabela de Apoio'!$A:$A,1)-1))*U474))</f>
        <v/>
      </c>
      <c r="V478" s="36" t="str">
        <f t="array" ref="V478">IF(V474="","",IF(OR(V475="",AND(YEAR(V475)=YEAR($O$7),MONTH(MAX('Tabela de Apoio'!$A:$A))&lt;=MONTH(V475))),V474,(INDEX('Tabela de Apoio'!$B:$B,MATCH('FORMAÇÃO DE PREÇO'!$O$7,'Tabela de Apoio'!$A:$A,1))/INDEX('Tabela de Apoio'!$B:$B,MATCH('FORMAÇÃO DE PREÇO'!V475,'Tabela de Apoio'!$A:$A,1)-1))*V474))</f>
        <v/>
      </c>
      <c r="W478" s="36" t="str">
        <f t="array" ref="W478">IF(W474="","",IF(OR(W475="",AND(YEAR(W475)=YEAR($O$7),MONTH(MAX('Tabela de Apoio'!$A:$A))&lt;=MONTH(W475))),W474,(INDEX('Tabela de Apoio'!$B:$B,MATCH('FORMAÇÃO DE PREÇO'!$O$7,'Tabela de Apoio'!$A:$A,1))/INDEX('Tabela de Apoio'!$B:$B,MATCH('FORMAÇÃO DE PREÇO'!W475,'Tabela de Apoio'!$A:$A,1)-1))*W474))</f>
        <v/>
      </c>
      <c r="X478" s="36" t="str">
        <f t="array" ref="X478">IF(X474="","",IF(OR(X475="",AND(YEAR(X475)=YEAR($O$7),MONTH(MAX('Tabela de Apoio'!$A:$A))&lt;=MONTH(X475))),X474,(INDEX('Tabela de Apoio'!$B:$B,MATCH('FORMAÇÃO DE PREÇO'!$O$7,'Tabela de Apoio'!$A:$A,1))/INDEX('Tabela de Apoio'!$B:$B,MATCH('FORMAÇÃO DE PREÇO'!X475,'Tabela de Apoio'!$A:$A,1)-1))*X474))</f>
        <v/>
      </c>
      <c r="Y478" s="36" t="str">
        <f t="array" ref="Y478">IF(Y474="","",IF(OR(Y475="",AND(YEAR(Y475)=YEAR($O$7),MONTH(MAX('Tabela de Apoio'!$A:$A))&lt;=MONTH(Y475))),Y474,(INDEX('Tabela de Apoio'!$B:$B,MATCH('FORMAÇÃO DE PREÇO'!$O$7,'Tabela de Apoio'!$A:$A,1))/INDEX('Tabela de Apoio'!$B:$B,MATCH('FORMAÇÃO DE PREÇO'!Y475,'Tabela de Apoio'!$A:$A,1)-1))*Y474))</f>
        <v/>
      </c>
      <c r="Z478" s="36" t="str">
        <f t="array" ref="Z478">IF(Z474="","",IF(OR(Z475="",AND(YEAR(Z475)=YEAR($O$7),MONTH(MAX('Tabela de Apoio'!$A:$A))&lt;=MONTH(Z475))),Z474,(INDEX('Tabela de Apoio'!$B:$B,MATCH('FORMAÇÃO DE PREÇO'!$O$7,'Tabela de Apoio'!$A:$A,1))/INDEX('Tabela de Apoio'!$B:$B,MATCH('FORMAÇÃO DE PREÇO'!Z475,'Tabela de Apoio'!$A:$A,1)-1))*Z474))</f>
        <v/>
      </c>
      <c r="AA478" s="36" t="str">
        <f t="array" ref="AA478">IF(AA474="","",IF(OR(AA475="",AND(YEAR(AA475)=YEAR($O$7),MONTH(MAX('Tabela de Apoio'!$A:$A))&lt;=MONTH(AA475))),AA474,(INDEX('Tabela de Apoio'!$B:$B,MATCH('FORMAÇÃO DE PREÇO'!$O$7,'Tabela de Apoio'!$A:$A,1))/INDEX('Tabela de Apoio'!$B:$B,MATCH('FORMAÇÃO DE PREÇO'!AA475,'Tabela de Apoio'!$A:$A,1)-1))*AA474))</f>
        <v/>
      </c>
      <c r="AB478" s="36" t="str">
        <f t="array" ref="AB478">IF(AB474="","",IF(OR(AB475="",AND(YEAR(AB475)=YEAR($O$7),MONTH(MAX('Tabela de Apoio'!$A:$A))&lt;=MONTH(AB475))),AB474,(INDEX('Tabela de Apoio'!$B:$B,MATCH('FORMAÇÃO DE PREÇO'!$O$7,'Tabela de Apoio'!$A:$A,1))/INDEX('Tabela de Apoio'!$B:$B,MATCH('FORMAÇÃO DE PREÇO'!AB475,'Tabela de Apoio'!$A:$A,1)-1))*AB474))</f>
        <v/>
      </c>
      <c r="AC478" s="36" t="str">
        <f t="array" ref="AC478">IF(AC474="","",IF(OR(AC475="",AND(YEAR(AC475)=YEAR($O$7),MONTH(MAX('Tabela de Apoio'!$A:$A))&lt;=MONTH(AC475))),AC474,(INDEX('Tabela de Apoio'!$B:$B,MATCH('FORMAÇÃO DE PREÇO'!$O$7,'Tabela de Apoio'!$A:$A,1))/INDEX('Tabela de Apoio'!$B:$B,MATCH('FORMAÇÃO DE PREÇO'!AC475,'Tabela de Apoio'!$A:$A,1)-1))*AC474))</f>
        <v/>
      </c>
      <c r="AD478" s="36" t="str">
        <f t="array" ref="AD478">IF(AD474="","",IF(OR(AD475="",AND(YEAR(AD475)=YEAR($O$7),MONTH(MAX('Tabela de Apoio'!$A:$A))&lt;=MONTH(AD475))),AD474,(INDEX('Tabela de Apoio'!$B:$B,MATCH('FORMAÇÃO DE PREÇO'!$O$7,'Tabela de Apoio'!$A:$A,1))/INDEX('Tabela de Apoio'!$B:$B,MATCH('FORMAÇÃO DE PREÇO'!AD475,'Tabela de Apoio'!$A:$A,1)-1))*AD474))</f>
        <v/>
      </c>
      <c r="AE478" s="36" t="str">
        <f t="array" ref="AE478">IF(AE474="","",IF(OR(AE475="",AND(YEAR(AE475)=YEAR($O$7),MONTH(MAX('Tabela de Apoio'!$A:$A))&lt;=MONTH(AE475))),AE474,(INDEX('Tabela de Apoio'!$B:$B,MATCH('FORMAÇÃO DE PREÇO'!$O$7,'Tabela de Apoio'!$A:$A,1))/INDEX('Tabela de Apoio'!$B:$B,MATCH('FORMAÇÃO DE PREÇO'!AE475,'Tabela de Apoio'!$A:$A,1)-1))*AE474))</f>
        <v/>
      </c>
      <c r="AF478" s="36" t="str">
        <f t="array" ref="AF478">IF(AF474="","",IF(OR(AF475="",AND(YEAR(AF475)=YEAR($O$7),MONTH(MAX('Tabela de Apoio'!$A:$A))&lt;=MONTH(AF475))),AF474,(INDEX('Tabela de Apoio'!$B:$B,MATCH('FORMAÇÃO DE PREÇO'!$O$7,'Tabela de Apoio'!$A:$A,1))/INDEX('Tabela de Apoio'!$B:$B,MATCH('FORMAÇÃO DE PREÇO'!AF475,'Tabela de Apoio'!$A:$A,1)-1))*AF474))</f>
        <v/>
      </c>
      <c r="AG478" s="36" t="str">
        <f t="array" ref="AG478">IF(AG474="","",IF(OR(AG475="",AND(YEAR(AG475)=YEAR($O$7),MONTH(MAX('Tabela de Apoio'!$A:$A))&lt;=MONTH(AG475))),AG474,(INDEX('Tabela de Apoio'!$B:$B,MATCH('FORMAÇÃO DE PREÇO'!$O$7,'Tabela de Apoio'!$A:$A,1))/INDEX('Tabela de Apoio'!$B:$B,MATCH('FORMAÇÃO DE PREÇO'!AG475,'Tabela de Apoio'!$A:$A,1)-1))*AG474))</f>
        <v/>
      </c>
      <c r="AH478" s="36" t="str">
        <f t="array" ref="AH478">IF(AH474="","",IF(OR(AH475="",AND(YEAR(AH475)=YEAR($O$7),MONTH(MAX('Tabela de Apoio'!$A:$A))&lt;=MONTH(AH475))),AH474,(INDEX('Tabela de Apoio'!$B:$B,MATCH('FORMAÇÃO DE PREÇO'!$O$7,'Tabela de Apoio'!$A:$A,1))/INDEX('Tabela de Apoio'!$B:$B,MATCH('FORMAÇÃO DE PREÇO'!AH475,'Tabela de Apoio'!$A:$A,1)-1))*AH474))</f>
        <v/>
      </c>
      <c r="AI478" s="36" t="str">
        <f t="array" ref="AI478">IF(AI474="","",IF(OR(AI475="",AND(YEAR(AI475)=YEAR($O$7),MONTH(MAX('Tabela de Apoio'!$A:$A))&lt;=MONTH(AI475))),AI474,(INDEX('Tabela de Apoio'!$B:$B,MATCH('FORMAÇÃO DE PREÇO'!$O$7,'Tabela de Apoio'!$A:$A,1))/INDEX('Tabela de Apoio'!$B:$B,MATCH('FORMAÇÃO DE PREÇO'!AI475,'Tabela de Apoio'!$A:$A,1)-1))*AI474))</f>
        <v/>
      </c>
    </row>
    <row r="479" spans="1:35" x14ac:dyDescent="0.25">
      <c r="B479" s="84" t="e">
        <f>B478</f>
        <v>#VALUE!</v>
      </c>
      <c r="C479" s="84" t="e">
        <f>C478</f>
        <v>#VALUE!</v>
      </c>
      <c r="D479" s="84">
        <f>D478</f>
        <v>1</v>
      </c>
      <c r="E479" s="158" t="e">
        <f>MAX(INDEX('BASE FORMAÇÃO'!A:A,B474+1),1)</f>
        <v>#VALUE!</v>
      </c>
      <c r="F479" s="117"/>
      <c r="G479" s="118" t="s">
        <v>363</v>
      </c>
      <c r="H479" s="159"/>
      <c r="I479" s="159"/>
      <c r="J479" s="160"/>
      <c r="K479" s="85" t="e">
        <f>_xlfn.STDEV.S($P479:$AI479)/AVERAGE($P479:$AI479)</f>
        <v>#DIV/0!</v>
      </c>
      <c r="L479" s="37" t="s">
        <v>362</v>
      </c>
      <c r="M479" s="38" t="str">
        <f>IFERROR(INDEX(K478:K492,MATCH(1,N478:N492)),"")</f>
        <v/>
      </c>
      <c r="N479" s="94" t="str">
        <f>IF("B"=J491,1,"")</f>
        <v/>
      </c>
      <c r="O479" s="34" t="s">
        <v>55</v>
      </c>
      <c r="P479" s="36" t="str">
        <f t="shared" ref="P479:AE479" si="233">IFERROR(IF(P478="","",IF(OR(P478&gt;(_xlfn.QUARTILE.EXC($P478:$AI478,3)+(_xlfn.QUARTILE.EXC($P478:$AI478,3)-_xlfn.QUARTILE.EXC($P478:$AI478,1))),P478&lt;(_xlfn.QUARTILE.EXC($P478:$AI478,1)-(_xlfn.QUARTILE.EXC($P478:$AI478,3)-_xlfn.QUARTILE.EXC($P478:$AI478,1)))),"DESCARTADO",P478)),"")</f>
        <v/>
      </c>
      <c r="Q479" s="36" t="str">
        <f t="shared" si="233"/>
        <v/>
      </c>
      <c r="R479" s="36" t="str">
        <f t="shared" si="233"/>
        <v/>
      </c>
      <c r="S479" s="36" t="str">
        <f t="shared" si="233"/>
        <v/>
      </c>
      <c r="T479" s="36" t="str">
        <f t="shared" si="233"/>
        <v/>
      </c>
      <c r="U479" s="36" t="str">
        <f t="shared" si="233"/>
        <v/>
      </c>
      <c r="V479" s="36" t="str">
        <f t="shared" si="233"/>
        <v/>
      </c>
      <c r="W479" s="36" t="str">
        <f t="shared" si="233"/>
        <v/>
      </c>
      <c r="X479" s="36" t="str">
        <f t="shared" si="233"/>
        <v/>
      </c>
      <c r="Y479" s="36" t="str">
        <f t="shared" si="233"/>
        <v/>
      </c>
      <c r="Z479" s="36" t="str">
        <f t="shared" si="233"/>
        <v/>
      </c>
      <c r="AA479" s="36" t="str">
        <f t="shared" si="233"/>
        <v/>
      </c>
      <c r="AB479" s="36" t="str">
        <f t="shared" si="233"/>
        <v/>
      </c>
      <c r="AC479" s="36" t="str">
        <f t="shared" si="233"/>
        <v/>
      </c>
      <c r="AD479" s="36" t="str">
        <f t="shared" si="233"/>
        <v/>
      </c>
      <c r="AE479" s="36" t="str">
        <f t="shared" si="233"/>
        <v/>
      </c>
      <c r="AF479" s="36" t="str">
        <f>IFERROR(IF(AF478="","",IF(OR(AF478&gt;(_xlfn.QUARTILE.EXC($P478:$AI478,3)+(_xlfn.QUARTILE.EXC($P478:$AI478,3)-_xlfn.QUARTILE.EXC($P478:$AI478,1))),AF478&lt;(_xlfn.QUARTILE.EXC($P478:$AI478,1)-(_xlfn.QUARTILE.EXC($P478:$AI478,3)-_xlfn.QUARTILE.EXC($P478:$AI478,1)))),"DESCARTADO",AF478)),"")</f>
        <v/>
      </c>
      <c r="AG479" s="36" t="str">
        <f>IFERROR(IF(AG478="","",IF(OR(AG478&gt;(_xlfn.QUARTILE.EXC($P478:$AI478,3)+(_xlfn.QUARTILE.EXC($P478:$AI478,3)-_xlfn.QUARTILE.EXC($P478:$AI478,1))),AG478&lt;(_xlfn.QUARTILE.EXC($P478:$AI478,1)-(_xlfn.QUARTILE.EXC($P478:$AI478,3)-_xlfn.QUARTILE.EXC($P478:$AI478,1)))),"DESCARTADO",AG478)),"")</f>
        <v/>
      </c>
      <c r="AH479" s="36" t="str">
        <f>IFERROR(IF(AH478="","",IF(OR(AH478&gt;(_xlfn.QUARTILE.EXC($P478:$AI478,3)+(_xlfn.QUARTILE.EXC($P478:$AI478,3)-_xlfn.QUARTILE.EXC($P478:$AI478,1))),AH478&lt;(_xlfn.QUARTILE.EXC($P478:$AI478,1)-(_xlfn.QUARTILE.EXC($P478:$AI478,3)-_xlfn.QUARTILE.EXC($P478:$AI478,1)))),"DESCARTADO",AH478)),"")</f>
        <v/>
      </c>
      <c r="AI479" s="36" t="str">
        <f>IFERROR(IF(AI478="","",IF(OR(AI478&gt;(_xlfn.QUARTILE.EXC($P478:$AI478,3)+(_xlfn.QUARTILE.EXC($P478:$AI478,3)-_xlfn.QUARTILE.EXC($P478:$AI478,1))),AI478&lt;(_xlfn.QUARTILE.EXC($P478:$AI478,1)-(_xlfn.QUARTILE.EXC($P478:$AI478,3)-_xlfn.QUARTILE.EXC($P478:$AI478,1)))),"DESCARTADO",AI478)),"")</f>
        <v/>
      </c>
    </row>
    <row r="480" spans="1:35" hidden="1" x14ac:dyDescent="0.25">
      <c r="B480" s="84" t="e">
        <f t="shared" ref="B480:D492" si="234">B479</f>
        <v>#VALUE!</v>
      </c>
      <c r="C480" s="84" t="e">
        <f t="shared" si="234"/>
        <v>#VALUE!</v>
      </c>
      <c r="D480" s="84">
        <f t="shared" si="234"/>
        <v>1</v>
      </c>
      <c r="E480" s="158"/>
      <c r="F480" s="97"/>
      <c r="G480" s="119"/>
      <c r="K480" s="90"/>
      <c r="N480" s="94"/>
      <c r="O480" s="34" t="s">
        <v>57</v>
      </c>
      <c r="P480" s="39" t="str">
        <f>IF(IFERROR(VLOOKUP(P476,'Tabela de Apoio'!$D:$E,2,FALSE),1)=1,"",P479)</f>
        <v/>
      </c>
      <c r="Q480" s="39" t="str">
        <f>IF(IFERROR(VLOOKUP(Q476,'Tabela de Apoio'!$D:$E,2,FALSE),1)=1,"",Q479)</f>
        <v/>
      </c>
      <c r="R480" s="39" t="str">
        <f>IF(IFERROR(VLOOKUP(R476,'Tabela de Apoio'!$D:$E,2,FALSE),1)=1,"",R479)</f>
        <v/>
      </c>
      <c r="S480" s="39" t="str">
        <f>IF(IFERROR(VLOOKUP(S476,'Tabela de Apoio'!$D:$E,2,FALSE),1)=1,"",S479)</f>
        <v/>
      </c>
      <c r="T480" s="39" t="str">
        <f>IF(IFERROR(VLOOKUP(T476,'Tabela de Apoio'!$D:$E,2,FALSE),1)=1,"",T479)</f>
        <v/>
      </c>
      <c r="U480" s="39" t="str">
        <f>IF(IFERROR(VLOOKUP(U476,'Tabela de Apoio'!$D:$E,2,FALSE),1)=1,"",U479)</f>
        <v/>
      </c>
      <c r="V480" s="39" t="str">
        <f>IF(IFERROR(VLOOKUP(V476,'Tabela de Apoio'!$D:$E,2,FALSE),1)=1,"",V479)</f>
        <v/>
      </c>
      <c r="W480" s="39" t="str">
        <f>IF(IFERROR(VLOOKUP(W476,'Tabela de Apoio'!$D:$E,2,FALSE),1)=1,"",W479)</f>
        <v/>
      </c>
      <c r="X480" s="39" t="str">
        <f>IF(IFERROR(VLOOKUP(X476,'Tabela de Apoio'!$D:$E,2,FALSE),1)=1,"",X479)</f>
        <v/>
      </c>
      <c r="Y480" s="39" t="str">
        <f>IF(IFERROR(VLOOKUP(Y476,'Tabela de Apoio'!$D:$E,2,FALSE),1)=1,"",Y479)</f>
        <v/>
      </c>
      <c r="Z480" s="39" t="str">
        <f>IF(IFERROR(VLOOKUP(Z476,'Tabela de Apoio'!$D:$E,2,FALSE),1)=1,"",Z479)</f>
        <v/>
      </c>
      <c r="AA480" s="39" t="str">
        <f>IF(IFERROR(VLOOKUP(AA476,'Tabela de Apoio'!$D:$E,2,FALSE),1)=1,"",AA479)</f>
        <v/>
      </c>
      <c r="AB480" s="39" t="str">
        <f>IF(IFERROR(VLOOKUP(AB476,'Tabela de Apoio'!$D:$E,2,FALSE),1)=1,"",AB479)</f>
        <v/>
      </c>
      <c r="AC480" s="39" t="str">
        <f>IF(IFERROR(VLOOKUP(AC476,'Tabela de Apoio'!$D:$E,2,FALSE),1)=1,"",AC479)</f>
        <v/>
      </c>
      <c r="AD480" s="39" t="str">
        <f>IF(IFERROR(VLOOKUP(AD476,'Tabela de Apoio'!$D:$E,2,FALSE),1)=1,"",AD479)</f>
        <v/>
      </c>
      <c r="AE480" s="39" t="str">
        <f>IF(IFERROR(VLOOKUP(AE476,'Tabela de Apoio'!$D:$E,2,FALSE),1)=1,"",AE479)</f>
        <v/>
      </c>
      <c r="AF480" s="39" t="str">
        <f>IF(IFERROR(VLOOKUP(AF476,'Tabela de Apoio'!$D:$E,2,FALSE),1)=1,"",AF479)</f>
        <v/>
      </c>
      <c r="AG480" s="39" t="str">
        <f>IF(IFERROR(VLOOKUP(AG476,'Tabela de Apoio'!$D:$E,2,FALSE),1)=1,"",AG479)</f>
        <v/>
      </c>
      <c r="AH480" s="39" t="str">
        <f>IF(IFERROR(VLOOKUP(AH476,'Tabela de Apoio'!$D:$E,2,FALSE),1)=1,"",AH479)</f>
        <v/>
      </c>
      <c r="AI480" s="39" t="str">
        <f>IF(IFERROR(VLOOKUP(AI476,'Tabela de Apoio'!$D:$E,2,FALSE),1)=1,"",AI479)</f>
        <v/>
      </c>
    </row>
    <row r="481" spans="1:35" hidden="1" x14ac:dyDescent="0.25">
      <c r="B481" s="84" t="e">
        <f t="shared" ref="B481:B492" si="235">B480</f>
        <v>#VALUE!</v>
      </c>
      <c r="C481" s="84" t="e">
        <f t="shared" si="234"/>
        <v>#VALUE!</v>
      </c>
      <c r="D481" s="84">
        <f t="shared" si="234"/>
        <v>1</v>
      </c>
      <c r="E481" s="158"/>
      <c r="F481" s="97"/>
      <c r="G481" s="120"/>
      <c r="H481" s="18"/>
      <c r="I481" s="18"/>
      <c r="J481" s="6" t="str">
        <f>IFERROR(IF(M484="",IF(_xlfn.STDEV.S($P479:$AI480)/AVERAGE($P479:$AI480)&lt;25%,J485,J486),J484),J482)</f>
        <v>A</v>
      </c>
      <c r="K481" s="89"/>
      <c r="L481" s="40" t="s">
        <v>75</v>
      </c>
      <c r="M481" s="41" t="str">
        <f>IFERROR(IF(AND(P476="Fornecedor",COUNTA(P474:AI474)=COUNTIF(P476:AI476,"Fornecedor")),M489,IF(M484="",IF(_xlfn.STDEV.S($P479:$AI480)/AVERAGE($P479:$AI480)&lt;25%,M485,M486),M484)),M482)</f>
        <v/>
      </c>
      <c r="N481" s="94"/>
      <c r="O481" s="34" t="s">
        <v>412</v>
      </c>
      <c r="P481" s="39" t="str">
        <f>IF(IFERROR(VLOOKUP(P476,'Tabela de Apoio'!$D:$E,2,FALSE),1)=1,"",P482)</f>
        <v/>
      </c>
      <c r="Q481" s="39" t="str">
        <f>IF(IFERROR(VLOOKUP(Q476,'Tabela de Apoio'!$D:$E,2,FALSE),1)=1,"",Q482)</f>
        <v/>
      </c>
      <c r="R481" s="39" t="str">
        <f>IF(IFERROR(VLOOKUP(R476,'Tabela de Apoio'!$D:$E,2,FALSE),1)=1,"",R482)</f>
        <v/>
      </c>
      <c r="S481" s="39" t="str">
        <f>IF(IFERROR(VLOOKUP(S476,'Tabela de Apoio'!$D:$E,2,FALSE),1)=1,"",S482)</f>
        <v/>
      </c>
      <c r="T481" s="39" t="str">
        <f>IF(IFERROR(VLOOKUP(T476,'Tabela de Apoio'!$D:$E,2,FALSE),1)=1,"",T482)</f>
        <v/>
      </c>
      <c r="U481" s="39" t="str">
        <f>IF(IFERROR(VLOOKUP(U476,'Tabela de Apoio'!$D:$E,2,FALSE),1)=1,"",U482)</f>
        <v/>
      </c>
      <c r="V481" s="39" t="str">
        <f>IF(IFERROR(VLOOKUP(V476,'Tabela de Apoio'!$D:$E,2,FALSE),1)=1,"",V482)</f>
        <v/>
      </c>
      <c r="W481" s="39" t="str">
        <f>IF(IFERROR(VLOOKUP(W476,'Tabela de Apoio'!$D:$E,2,FALSE),1)=1,"",W482)</f>
        <v/>
      </c>
      <c r="X481" s="39" t="str">
        <f>IF(IFERROR(VLOOKUP(X476,'Tabela de Apoio'!$D:$E,2,FALSE),1)=1,"",X482)</f>
        <v/>
      </c>
      <c r="Y481" s="39" t="str">
        <f>IF(IFERROR(VLOOKUP(Y476,'Tabela de Apoio'!$D:$E,2,FALSE),1)=1,"",Y482)</f>
        <v/>
      </c>
      <c r="Z481" s="39" t="str">
        <f>IF(IFERROR(VLOOKUP(Z476,'Tabela de Apoio'!$D:$E,2,FALSE),1)=1,"",Z482)</f>
        <v/>
      </c>
      <c r="AA481" s="39" t="str">
        <f>IF(IFERROR(VLOOKUP(AA476,'Tabela de Apoio'!$D:$E,2,FALSE),1)=1,"",AA482)</f>
        <v/>
      </c>
      <c r="AB481" s="39" t="str">
        <f>IF(IFERROR(VLOOKUP(AB476,'Tabela de Apoio'!$D:$E,2,FALSE),1)=1,"",AB482)</f>
        <v/>
      </c>
      <c r="AC481" s="39" t="str">
        <f>IF(IFERROR(VLOOKUP(AC476,'Tabela de Apoio'!$D:$E,2,FALSE),1)=1,"",AC482)</f>
        <v/>
      </c>
      <c r="AD481" s="39" t="str">
        <f>IF(IFERROR(VLOOKUP(AD476,'Tabela de Apoio'!$D:$E,2,FALSE),1)=1,"",AD482)</f>
        <v/>
      </c>
      <c r="AE481" s="39" t="str">
        <f>IF(IFERROR(VLOOKUP(AE476,'Tabela de Apoio'!$D:$E,2,FALSE),1)=1,"",AE482)</f>
        <v/>
      </c>
      <c r="AF481" s="39" t="str">
        <f>IF(IFERROR(VLOOKUP(AF476,'Tabela de Apoio'!$D:$E,2,FALSE),1)=1,"",AF482)</f>
        <v/>
      </c>
      <c r="AG481" s="39" t="str">
        <f>IF(IFERROR(VLOOKUP(AG476,'Tabela de Apoio'!$D:$E,2,FALSE),1)=1,"",AG482)</f>
        <v/>
      </c>
      <c r="AH481" s="39" t="str">
        <f>IF(IFERROR(VLOOKUP(AH476,'Tabela de Apoio'!$D:$E,2,FALSE),1)=1,"",AH482)</f>
        <v/>
      </c>
      <c r="AI481" s="39" t="str">
        <f>IF(IFERROR(VLOOKUP(AI476,'Tabela de Apoio'!$D:$E,2,FALSE),1)=1,"",AI482)</f>
        <v/>
      </c>
    </row>
    <row r="482" spans="1:35" hidden="1" x14ac:dyDescent="0.25">
      <c r="B482" s="84" t="e">
        <f t="shared" si="235"/>
        <v>#VALUE!</v>
      </c>
      <c r="C482" s="84" t="e">
        <f t="shared" si="234"/>
        <v>#VALUE!</v>
      </c>
      <c r="D482" s="84">
        <f t="shared" si="234"/>
        <v>1</v>
      </c>
      <c r="E482" s="158"/>
      <c r="F482" s="97"/>
      <c r="G482" s="120"/>
      <c r="H482" s="18"/>
      <c r="I482" s="18"/>
      <c r="J482" s="56" t="s">
        <v>366</v>
      </c>
      <c r="K482" s="89"/>
      <c r="L482" s="40" t="s">
        <v>21</v>
      </c>
      <c r="M482" s="41" t="str">
        <f>IFERROR(AVERAGE($P478:$AI478),"")</f>
        <v/>
      </c>
      <c r="N482" s="94"/>
      <c r="O482" s="34" t="s">
        <v>413</v>
      </c>
      <c r="P482" s="39" t="str">
        <f t="shared" ref="P482:AI482" si="236">IF(P479="","",IF((_xlfn.STDEV.S($P479:$AI480)/AVERAGE($P479:$AI480))&lt;25%,P479,IF(OR(P479&gt;(AVERAGE($P479:$AI480)+_xlfn.STDEV.S($P479:$AI480)),P479&lt;(AVERAGE($P479:$AI480)-_xlfn.STDEV.S($P479:$AI480))),"DESCARTADO",P479)))</f>
        <v/>
      </c>
      <c r="Q482" s="39" t="str">
        <f t="shared" si="236"/>
        <v/>
      </c>
      <c r="R482" s="39" t="str">
        <f t="shared" si="236"/>
        <v/>
      </c>
      <c r="S482" s="39" t="str">
        <f t="shared" si="236"/>
        <v/>
      </c>
      <c r="T482" s="39" t="str">
        <f t="shared" si="236"/>
        <v/>
      </c>
      <c r="U482" s="39" t="str">
        <f t="shared" si="236"/>
        <v/>
      </c>
      <c r="V482" s="39" t="str">
        <f t="shared" si="236"/>
        <v/>
      </c>
      <c r="W482" s="39" t="str">
        <f t="shared" si="236"/>
        <v/>
      </c>
      <c r="X482" s="39" t="str">
        <f t="shared" si="236"/>
        <v/>
      </c>
      <c r="Y482" s="39" t="str">
        <f t="shared" si="236"/>
        <v/>
      </c>
      <c r="Z482" s="39" t="str">
        <f t="shared" si="236"/>
        <v/>
      </c>
      <c r="AA482" s="39" t="str">
        <f t="shared" si="236"/>
        <v/>
      </c>
      <c r="AB482" s="39" t="str">
        <f t="shared" si="236"/>
        <v/>
      </c>
      <c r="AC482" s="39" t="str">
        <f t="shared" si="236"/>
        <v/>
      </c>
      <c r="AD482" s="39" t="str">
        <f t="shared" si="236"/>
        <v/>
      </c>
      <c r="AE482" s="39" t="str">
        <f t="shared" si="236"/>
        <v/>
      </c>
      <c r="AF482" s="39" t="str">
        <f t="shared" si="236"/>
        <v/>
      </c>
      <c r="AG482" s="39" t="str">
        <f t="shared" si="236"/>
        <v/>
      </c>
      <c r="AH482" s="39" t="str">
        <f t="shared" si="236"/>
        <v/>
      </c>
      <c r="AI482" s="39" t="str">
        <f t="shared" si="236"/>
        <v/>
      </c>
    </row>
    <row r="483" spans="1:35" hidden="1" x14ac:dyDescent="0.25">
      <c r="B483" s="84" t="e">
        <f t="shared" si="235"/>
        <v>#VALUE!</v>
      </c>
      <c r="C483" s="84" t="e">
        <f t="shared" si="234"/>
        <v>#VALUE!</v>
      </c>
      <c r="D483" s="84">
        <f t="shared" si="234"/>
        <v>1</v>
      </c>
      <c r="E483" s="158"/>
      <c r="F483" s="97"/>
      <c r="G483" s="119"/>
      <c r="J483" s="56" t="s">
        <v>366</v>
      </c>
      <c r="L483" s="40" t="s">
        <v>335</v>
      </c>
      <c r="M483" s="41" t="str">
        <f>IFERROR(MEDIAN($P478:$AI478),"")</f>
        <v/>
      </c>
      <c r="N483" s="94"/>
      <c r="O483" s="34" t="s">
        <v>414</v>
      </c>
      <c r="P483" s="39" t="str">
        <f>IF(IFERROR(VLOOKUP(P476,'Tabela de Apoio'!$D:$E,2,FALSE),1)=1,"",P484)</f>
        <v/>
      </c>
      <c r="Q483" s="39" t="str">
        <f>IF(IFERROR(VLOOKUP(Q476,'Tabela de Apoio'!$D:$E,2,FALSE),1)=1,"",Q484)</f>
        <v/>
      </c>
      <c r="R483" s="39" t="str">
        <f>IF(IFERROR(VLOOKUP(R476,'Tabela de Apoio'!$D:$E,2,FALSE),1)=1,"",R484)</f>
        <v/>
      </c>
      <c r="S483" s="39" t="str">
        <f>IF(IFERROR(VLOOKUP(S476,'Tabela de Apoio'!$D:$E,2,FALSE),1)=1,"",S484)</f>
        <v/>
      </c>
      <c r="T483" s="39" t="str">
        <f>IF(IFERROR(VLOOKUP(T476,'Tabela de Apoio'!$D:$E,2,FALSE),1)=1,"",T484)</f>
        <v/>
      </c>
      <c r="U483" s="39" t="str">
        <f>IF(IFERROR(VLOOKUP(U476,'Tabela de Apoio'!$D:$E,2,FALSE),1)=1,"",U484)</f>
        <v/>
      </c>
      <c r="V483" s="39" t="str">
        <f>IF(IFERROR(VLOOKUP(V476,'Tabela de Apoio'!$D:$E,2,FALSE),1)=1,"",V484)</f>
        <v/>
      </c>
      <c r="W483" s="39" t="str">
        <f>IF(IFERROR(VLOOKUP(W476,'Tabela de Apoio'!$D:$E,2,FALSE),1)=1,"",W484)</f>
        <v/>
      </c>
      <c r="X483" s="39" t="str">
        <f>IF(IFERROR(VLOOKUP(X476,'Tabela de Apoio'!$D:$E,2,FALSE),1)=1,"",X484)</f>
        <v/>
      </c>
      <c r="Y483" s="39" t="str">
        <f>IF(IFERROR(VLOOKUP(Y476,'Tabela de Apoio'!$D:$E,2,FALSE),1)=1,"",Y484)</f>
        <v/>
      </c>
      <c r="Z483" s="39" t="str">
        <f>IF(IFERROR(VLOOKUP(Z476,'Tabela de Apoio'!$D:$E,2,FALSE),1)=1,"",Z484)</f>
        <v/>
      </c>
      <c r="AA483" s="39" t="str">
        <f>IF(IFERROR(VLOOKUP(AA476,'Tabela de Apoio'!$D:$E,2,FALSE),1)=1,"",AA484)</f>
        <v/>
      </c>
      <c r="AB483" s="39" t="str">
        <f>IF(IFERROR(VLOOKUP(AB476,'Tabela de Apoio'!$D:$E,2,FALSE),1)=1,"",AB484)</f>
        <v/>
      </c>
      <c r="AC483" s="39" t="str">
        <f>IF(IFERROR(VLOOKUP(AC476,'Tabela de Apoio'!$D:$E,2,FALSE),1)=1,"",AC484)</f>
        <v/>
      </c>
      <c r="AD483" s="39" t="str">
        <f>IF(IFERROR(VLOOKUP(AD476,'Tabela de Apoio'!$D:$E,2,FALSE),1)=1,"",AD484)</f>
        <v/>
      </c>
      <c r="AE483" s="39" t="str">
        <f>IF(IFERROR(VLOOKUP(AE476,'Tabela de Apoio'!$D:$E,2,FALSE),1)=1,"",AE484)</f>
        <v/>
      </c>
      <c r="AF483" s="39" t="str">
        <f>IF(IFERROR(VLOOKUP(AF476,'Tabela de Apoio'!$D:$E,2,FALSE),1)=1,"",AF484)</f>
        <v/>
      </c>
      <c r="AG483" s="39" t="str">
        <f>IF(IFERROR(VLOOKUP(AG476,'Tabela de Apoio'!$D:$E,2,FALSE),1)=1,"",AG484)</f>
        <v/>
      </c>
      <c r="AH483" s="39" t="str">
        <f>IF(IFERROR(VLOOKUP(AH476,'Tabela de Apoio'!$D:$E,2,FALSE),1)=1,"",AH484)</f>
        <v/>
      </c>
      <c r="AI483" s="39" t="str">
        <f>IF(IFERROR(VLOOKUP(AI476,'Tabela de Apoio'!$D:$E,2,FALSE),1)=1,"",AI484)</f>
        <v/>
      </c>
    </row>
    <row r="484" spans="1:35" hidden="1" x14ac:dyDescent="0.25">
      <c r="B484" s="84" t="e">
        <f t="shared" si="235"/>
        <v>#VALUE!</v>
      </c>
      <c r="C484" s="84" t="e">
        <f t="shared" si="234"/>
        <v>#VALUE!</v>
      </c>
      <c r="D484" s="84">
        <f t="shared" si="234"/>
        <v>1</v>
      </c>
      <c r="E484" s="158"/>
      <c r="F484" s="97"/>
      <c r="G484" s="119"/>
      <c r="H484" s="18"/>
      <c r="I484" s="18"/>
      <c r="J484" s="56" t="s">
        <v>368</v>
      </c>
      <c r="K484" s="89"/>
      <c r="L484" s="40" t="s">
        <v>69</v>
      </c>
      <c r="M484" s="41" t="e">
        <f>IF(AND(COUNT($P492:$AI492)&gt;2,(_xlfn.STDEV.S($P491:$AI492)/AVERAGE($P491:$AI492))&lt;=25%),AVERAGE($P491:$AI492),"")</f>
        <v>#DIV/0!</v>
      </c>
      <c r="N484" s="94"/>
      <c r="O484" s="34" t="s">
        <v>415</v>
      </c>
      <c r="P484" s="39" t="str">
        <f t="shared" ref="P484:AI484" si="237">IF(P482="","",IF((_xlfn.STDEV.S($P481:$AI482)/AVERAGE($P481:$AI482))&lt;25%,P482,IF(OR(P482&gt;(AVERAGE($P481:$AI482)+_xlfn.STDEV.S($P481:$AI482)),P482&lt;(AVERAGE($P481:$AI482)-_xlfn.STDEV.S($P481:$AI482))),"DESCARTADO",P482)))</f>
        <v/>
      </c>
      <c r="Q484" s="39" t="str">
        <f t="shared" si="237"/>
        <v/>
      </c>
      <c r="R484" s="39" t="str">
        <f t="shared" si="237"/>
        <v/>
      </c>
      <c r="S484" s="39" t="str">
        <f t="shared" si="237"/>
        <v/>
      </c>
      <c r="T484" s="39" t="str">
        <f t="shared" si="237"/>
        <v/>
      </c>
      <c r="U484" s="39" t="str">
        <f t="shared" si="237"/>
        <v/>
      </c>
      <c r="V484" s="39" t="str">
        <f t="shared" si="237"/>
        <v/>
      </c>
      <c r="W484" s="39" t="str">
        <f t="shared" si="237"/>
        <v/>
      </c>
      <c r="X484" s="39" t="str">
        <f t="shared" si="237"/>
        <v/>
      </c>
      <c r="Y484" s="39" t="str">
        <f t="shared" si="237"/>
        <v/>
      </c>
      <c r="Z484" s="39" t="str">
        <f t="shared" si="237"/>
        <v/>
      </c>
      <c r="AA484" s="39" t="str">
        <f t="shared" si="237"/>
        <v/>
      </c>
      <c r="AB484" s="39" t="str">
        <f t="shared" si="237"/>
        <v/>
      </c>
      <c r="AC484" s="39" t="str">
        <f t="shared" si="237"/>
        <v/>
      </c>
      <c r="AD484" s="39" t="str">
        <f t="shared" si="237"/>
        <v/>
      </c>
      <c r="AE484" s="39" t="str">
        <f t="shared" si="237"/>
        <v/>
      </c>
      <c r="AF484" s="39" t="str">
        <f t="shared" si="237"/>
        <v/>
      </c>
      <c r="AG484" s="39" t="str">
        <f t="shared" si="237"/>
        <v/>
      </c>
      <c r="AH484" s="39" t="str">
        <f t="shared" si="237"/>
        <v/>
      </c>
      <c r="AI484" s="39" t="str">
        <f t="shared" si="237"/>
        <v/>
      </c>
    </row>
    <row r="485" spans="1:35" hidden="1" x14ac:dyDescent="0.25">
      <c r="B485" s="84" t="e">
        <f t="shared" si="235"/>
        <v>#VALUE!</v>
      </c>
      <c r="C485" s="84" t="e">
        <f t="shared" si="234"/>
        <v>#VALUE!</v>
      </c>
      <c r="D485" s="84">
        <f t="shared" si="234"/>
        <v>1</v>
      </c>
      <c r="E485" s="158"/>
      <c r="F485" s="97"/>
      <c r="G485" s="121"/>
      <c r="H485"/>
      <c r="I485" s="18"/>
      <c r="J485" s="56" t="s">
        <v>367</v>
      </c>
      <c r="K485" s="89"/>
      <c r="L485" s="40" t="s">
        <v>74</v>
      </c>
      <c r="M485" s="41" t="e">
        <f>AVERAGE($P479:$AI480)</f>
        <v>#DIV/0!</v>
      </c>
      <c r="N485" s="94"/>
      <c r="O485" s="34" t="s">
        <v>416</v>
      </c>
      <c r="P485" s="39" t="str">
        <f>IF(IFERROR(VLOOKUP(P476,'Tabela de Apoio'!$D:$E,2,FALSE),1)=1,"",P486)</f>
        <v/>
      </c>
      <c r="Q485" s="39" t="str">
        <f>IF(IFERROR(VLOOKUP(Q476,'Tabela de Apoio'!$D:$E,2,FALSE),1)=1,"",Q486)</f>
        <v/>
      </c>
      <c r="R485" s="39" t="str">
        <f>IF(IFERROR(VLOOKUP(R476,'Tabela de Apoio'!$D:$E,2,FALSE),1)=1,"",R486)</f>
        <v/>
      </c>
      <c r="S485" s="39" t="str">
        <f>IF(IFERROR(VLOOKUP(S476,'Tabela de Apoio'!$D:$E,2,FALSE),1)=1,"",S486)</f>
        <v/>
      </c>
      <c r="T485" s="39" t="str">
        <f>IF(IFERROR(VLOOKUP(T476,'Tabela de Apoio'!$D:$E,2,FALSE),1)=1,"",T486)</f>
        <v/>
      </c>
      <c r="U485" s="39" t="str">
        <f>IF(IFERROR(VLOOKUP(U476,'Tabela de Apoio'!$D:$E,2,FALSE),1)=1,"",U486)</f>
        <v/>
      </c>
      <c r="V485" s="39" t="str">
        <f>IF(IFERROR(VLOOKUP(V476,'Tabela de Apoio'!$D:$E,2,FALSE),1)=1,"",V486)</f>
        <v/>
      </c>
      <c r="W485" s="39" t="str">
        <f>IF(IFERROR(VLOOKUP(W476,'Tabela de Apoio'!$D:$E,2,FALSE),1)=1,"",W486)</f>
        <v/>
      </c>
      <c r="X485" s="39" t="str">
        <f>IF(IFERROR(VLOOKUP(X476,'Tabela de Apoio'!$D:$E,2,FALSE),1)=1,"",X486)</f>
        <v/>
      </c>
      <c r="Y485" s="39" t="str">
        <f>IF(IFERROR(VLOOKUP(Y476,'Tabela de Apoio'!$D:$E,2,FALSE),1)=1,"",Y486)</f>
        <v/>
      </c>
      <c r="Z485" s="39" t="str">
        <f>IF(IFERROR(VLOOKUP(Z476,'Tabela de Apoio'!$D:$E,2,FALSE),1)=1,"",Z486)</f>
        <v/>
      </c>
      <c r="AA485" s="39" t="str">
        <f>IF(IFERROR(VLOOKUP(AA476,'Tabela de Apoio'!$D:$E,2,FALSE),1)=1,"",AA486)</f>
        <v/>
      </c>
      <c r="AB485" s="39" t="str">
        <f>IF(IFERROR(VLOOKUP(AB476,'Tabela de Apoio'!$D:$E,2,FALSE),1)=1,"",AB486)</f>
        <v/>
      </c>
      <c r="AC485" s="39" t="str">
        <f>IF(IFERROR(VLOOKUP(AC476,'Tabela de Apoio'!$D:$E,2,FALSE),1)=1,"",AC486)</f>
        <v/>
      </c>
      <c r="AD485" s="39" t="str">
        <f>IF(IFERROR(VLOOKUP(AD476,'Tabela de Apoio'!$D:$E,2,FALSE),1)=1,"",AD486)</f>
        <v/>
      </c>
      <c r="AE485" s="39" t="str">
        <f>IF(IFERROR(VLOOKUP(AE476,'Tabela de Apoio'!$D:$E,2,FALSE),1)=1,"",AE486)</f>
        <v/>
      </c>
      <c r="AF485" s="39" t="str">
        <f>IF(IFERROR(VLOOKUP(AF476,'Tabela de Apoio'!$D:$E,2,FALSE),1)=1,"",AF486)</f>
        <v/>
      </c>
      <c r="AG485" s="39" t="str">
        <f>IF(IFERROR(VLOOKUP(AG476,'Tabela de Apoio'!$D:$E,2,FALSE),1)=1,"",AG486)</f>
        <v/>
      </c>
      <c r="AH485" s="39" t="str">
        <f>IF(IFERROR(VLOOKUP(AH476,'Tabela de Apoio'!$D:$E,2,FALSE),1)=1,"",AH486)</f>
        <v/>
      </c>
      <c r="AI485" s="39" t="str">
        <f>IF(IFERROR(VLOOKUP(AI476,'Tabela de Apoio'!$D:$E,2,FALSE),1)=1,"",AI486)</f>
        <v/>
      </c>
    </row>
    <row r="486" spans="1:35" hidden="1" x14ac:dyDescent="0.25">
      <c r="B486" s="84" t="e">
        <f t="shared" si="235"/>
        <v>#VALUE!</v>
      </c>
      <c r="C486" s="84" t="e">
        <f t="shared" si="234"/>
        <v>#VALUE!</v>
      </c>
      <c r="D486" s="84">
        <f t="shared" si="234"/>
        <v>1</v>
      </c>
      <c r="E486" s="158"/>
      <c r="F486" s="97"/>
      <c r="G486" s="120"/>
      <c r="H486" s="18"/>
      <c r="I486" s="18"/>
      <c r="J486" s="56" t="s">
        <v>367</v>
      </c>
      <c r="K486" s="89"/>
      <c r="L486" s="40" t="s">
        <v>72</v>
      </c>
      <c r="M486" s="41" t="e">
        <f>MEDIAN($P479:$AI479)</f>
        <v>#NUM!</v>
      </c>
      <c r="N486" s="94"/>
      <c r="O486" s="34" t="s">
        <v>417</v>
      </c>
      <c r="P486" s="39" t="str">
        <f t="shared" ref="P486:AI486" si="238">IF(P484="","",IF((_xlfn.STDEV.S($P483:$AI484)/AVERAGE($P483:$AI484))&lt;25%,P484,IF(OR(P484&gt;(AVERAGE($P483:$AI484)+_xlfn.STDEV.S($P483:$AI484)),P484&lt;(AVERAGE($P483:$AI484)-_xlfn.STDEV.S($P483:$AI484))),"DESCARTADO",P484)))</f>
        <v/>
      </c>
      <c r="Q486" s="39" t="str">
        <f t="shared" si="238"/>
        <v/>
      </c>
      <c r="R486" s="39" t="str">
        <f t="shared" si="238"/>
        <v/>
      </c>
      <c r="S486" s="39" t="str">
        <f t="shared" si="238"/>
        <v/>
      </c>
      <c r="T486" s="39" t="str">
        <f t="shared" si="238"/>
        <v/>
      </c>
      <c r="U486" s="39" t="str">
        <f t="shared" si="238"/>
        <v/>
      </c>
      <c r="V486" s="39" t="str">
        <f t="shared" si="238"/>
        <v/>
      </c>
      <c r="W486" s="39" t="str">
        <f t="shared" si="238"/>
        <v/>
      </c>
      <c r="X486" s="39" t="str">
        <f t="shared" si="238"/>
        <v/>
      </c>
      <c r="Y486" s="39" t="str">
        <f t="shared" si="238"/>
        <v/>
      </c>
      <c r="Z486" s="39" t="str">
        <f t="shared" si="238"/>
        <v/>
      </c>
      <c r="AA486" s="39" t="str">
        <f t="shared" si="238"/>
        <v/>
      </c>
      <c r="AB486" s="39" t="str">
        <f t="shared" si="238"/>
        <v/>
      </c>
      <c r="AC486" s="39" t="str">
        <f t="shared" si="238"/>
        <v/>
      </c>
      <c r="AD486" s="39" t="str">
        <f t="shared" si="238"/>
        <v/>
      </c>
      <c r="AE486" s="39" t="str">
        <f t="shared" si="238"/>
        <v/>
      </c>
      <c r="AF486" s="39" t="str">
        <f t="shared" si="238"/>
        <v/>
      </c>
      <c r="AG486" s="39" t="str">
        <f t="shared" si="238"/>
        <v/>
      </c>
      <c r="AH486" s="39" t="str">
        <f t="shared" si="238"/>
        <v/>
      </c>
      <c r="AI486" s="39" t="str">
        <f t="shared" si="238"/>
        <v/>
      </c>
    </row>
    <row r="487" spans="1:35" hidden="1" x14ac:dyDescent="0.25">
      <c r="B487" s="84" t="e">
        <f t="shared" si="235"/>
        <v>#VALUE!</v>
      </c>
      <c r="C487" s="84" t="e">
        <f t="shared" si="234"/>
        <v>#VALUE!</v>
      </c>
      <c r="D487" s="84">
        <f t="shared" si="234"/>
        <v>1</v>
      </c>
      <c r="E487" s="158"/>
      <c r="F487" s="97"/>
      <c r="G487" s="120"/>
      <c r="H487" s="18"/>
      <c r="I487" s="18"/>
      <c r="J487" s="56" t="s">
        <v>367</v>
      </c>
      <c r="K487" s="89"/>
      <c r="L487" s="40" t="s">
        <v>73</v>
      </c>
      <c r="M487" s="41" t="e">
        <f>_xlfn.QUARTILE.EXC($P479:$AI479,1)</f>
        <v>#NUM!</v>
      </c>
      <c r="N487" s="94"/>
      <c r="O487" s="34" t="s">
        <v>418</v>
      </c>
      <c r="P487" s="39" t="str">
        <f>IF(IFERROR(VLOOKUP(P476,'Tabela de Apoio'!$D:$E,2,FALSE),1)=1,"",P488)</f>
        <v/>
      </c>
      <c r="Q487" s="39" t="str">
        <f>IF(IFERROR(VLOOKUP(Q476,'Tabela de Apoio'!$D:$E,2,FALSE),1)=1,"",Q488)</f>
        <v/>
      </c>
      <c r="R487" s="39" t="str">
        <f>IF(IFERROR(VLOOKUP(R476,'Tabela de Apoio'!$D:$E,2,FALSE),1)=1,"",R488)</f>
        <v/>
      </c>
      <c r="S487" s="39" t="str">
        <f>IF(IFERROR(VLOOKUP(S476,'Tabela de Apoio'!$D:$E,2,FALSE),1)=1,"",S488)</f>
        <v/>
      </c>
      <c r="T487" s="39" t="str">
        <f>IF(IFERROR(VLOOKUP(T476,'Tabela de Apoio'!$D:$E,2,FALSE),1)=1,"",T488)</f>
        <v/>
      </c>
      <c r="U487" s="39" t="str">
        <f>IF(IFERROR(VLOOKUP(U476,'Tabela de Apoio'!$D:$E,2,FALSE),1)=1,"",U488)</f>
        <v/>
      </c>
      <c r="V487" s="39" t="str">
        <f>IF(IFERROR(VLOOKUP(V476,'Tabela de Apoio'!$D:$E,2,FALSE),1)=1,"",V488)</f>
        <v/>
      </c>
      <c r="W487" s="39" t="str">
        <f>IF(IFERROR(VLOOKUP(W476,'Tabela de Apoio'!$D:$E,2,FALSE),1)=1,"",W488)</f>
        <v/>
      </c>
      <c r="X487" s="39" t="str">
        <f>IF(IFERROR(VLOOKUP(X476,'Tabela de Apoio'!$D:$E,2,FALSE),1)=1,"",X488)</f>
        <v/>
      </c>
      <c r="Y487" s="39" t="str">
        <f>IF(IFERROR(VLOOKUP(Y476,'Tabela de Apoio'!$D:$E,2,FALSE),1)=1,"",Y488)</f>
        <v/>
      </c>
      <c r="Z487" s="39" t="str">
        <f>IF(IFERROR(VLOOKUP(Z476,'Tabela de Apoio'!$D:$E,2,FALSE),1)=1,"",Z488)</f>
        <v/>
      </c>
      <c r="AA487" s="39" t="str">
        <f>IF(IFERROR(VLOOKUP(AA476,'Tabela de Apoio'!$D:$E,2,FALSE),1)=1,"",AA488)</f>
        <v/>
      </c>
      <c r="AB487" s="39" t="str">
        <f>IF(IFERROR(VLOOKUP(AB476,'Tabela de Apoio'!$D:$E,2,FALSE),1)=1,"",AB488)</f>
        <v/>
      </c>
      <c r="AC487" s="39" t="str">
        <f>IF(IFERROR(VLOOKUP(AC476,'Tabela de Apoio'!$D:$E,2,FALSE),1)=1,"",AC488)</f>
        <v/>
      </c>
      <c r="AD487" s="39" t="str">
        <f>IF(IFERROR(VLOOKUP(AD476,'Tabela de Apoio'!$D:$E,2,FALSE),1)=1,"",AD488)</f>
        <v/>
      </c>
      <c r="AE487" s="39" t="str">
        <f>IF(IFERROR(VLOOKUP(AE476,'Tabela de Apoio'!$D:$E,2,FALSE),1)=1,"",AE488)</f>
        <v/>
      </c>
      <c r="AF487" s="39" t="str">
        <f>IF(IFERROR(VLOOKUP(AF476,'Tabela de Apoio'!$D:$E,2,FALSE),1)=1,"",AF488)</f>
        <v/>
      </c>
      <c r="AG487" s="39" t="str">
        <f>IF(IFERROR(VLOOKUP(AG476,'Tabela de Apoio'!$D:$E,2,FALSE),1)=1,"",AG488)</f>
        <v/>
      </c>
      <c r="AH487" s="39" t="str">
        <f>IF(IFERROR(VLOOKUP(AH476,'Tabela de Apoio'!$D:$E,2,FALSE),1)=1,"",AH488)</f>
        <v/>
      </c>
      <c r="AI487" s="39" t="str">
        <f>IF(IFERROR(VLOOKUP(AI476,'Tabela de Apoio'!$D:$E,2,FALSE),1)=1,"",AI488)</f>
        <v/>
      </c>
    </row>
    <row r="488" spans="1:35" hidden="1" x14ac:dyDescent="0.25">
      <c r="B488" s="84" t="e">
        <f t="shared" si="235"/>
        <v>#VALUE!</v>
      </c>
      <c r="C488" s="84" t="e">
        <f t="shared" si="234"/>
        <v>#VALUE!</v>
      </c>
      <c r="D488" s="84">
        <f t="shared" si="234"/>
        <v>1</v>
      </c>
      <c r="E488" s="158"/>
      <c r="F488" s="97"/>
      <c r="G488" s="120"/>
      <c r="H488" s="18"/>
      <c r="I488" s="18"/>
      <c r="J488" s="56" t="s">
        <v>367</v>
      </c>
      <c r="K488" s="89"/>
      <c r="L488" s="40" t="s">
        <v>70</v>
      </c>
      <c r="M488" s="41" t="e">
        <f>_xlfn.QUARTILE.EXC($P479:$AI479,2)</f>
        <v>#NUM!</v>
      </c>
      <c r="N488" s="94"/>
      <c r="O488" s="34" t="s">
        <v>419</v>
      </c>
      <c r="P488" s="39" t="str">
        <f t="shared" ref="P488:AI488" si="239">IF(P486="","",IF((_xlfn.STDEV.S($P485:$AI486)/AVERAGE($P485:$AI486))&lt;25%,P486,IF(OR(P486&gt;(AVERAGE($P485:$AI486)+_xlfn.STDEV.S($P485:$AI486)),P486&lt;(AVERAGE($P485:$AI486)-_xlfn.STDEV.S($P485:$AI486))),"DESCARTADO",P486)))</f>
        <v/>
      </c>
      <c r="Q488" s="39" t="str">
        <f t="shared" si="239"/>
        <v/>
      </c>
      <c r="R488" s="39" t="str">
        <f t="shared" si="239"/>
        <v/>
      </c>
      <c r="S488" s="39" t="str">
        <f t="shared" si="239"/>
        <v/>
      </c>
      <c r="T488" s="39" t="str">
        <f t="shared" si="239"/>
        <v/>
      </c>
      <c r="U488" s="39" t="str">
        <f t="shared" si="239"/>
        <v/>
      </c>
      <c r="V488" s="39" t="str">
        <f t="shared" si="239"/>
        <v/>
      </c>
      <c r="W488" s="39" t="str">
        <f t="shared" si="239"/>
        <v/>
      </c>
      <c r="X488" s="39" t="str">
        <f t="shared" si="239"/>
        <v/>
      </c>
      <c r="Y488" s="39" t="str">
        <f t="shared" si="239"/>
        <v/>
      </c>
      <c r="Z488" s="39" t="str">
        <f t="shared" si="239"/>
        <v/>
      </c>
      <c r="AA488" s="39" t="str">
        <f t="shared" si="239"/>
        <v/>
      </c>
      <c r="AB488" s="39" t="str">
        <f t="shared" si="239"/>
        <v/>
      </c>
      <c r="AC488" s="39" t="str">
        <f t="shared" si="239"/>
        <v/>
      </c>
      <c r="AD488" s="39" t="str">
        <f t="shared" si="239"/>
        <v/>
      </c>
      <c r="AE488" s="39" t="str">
        <f t="shared" si="239"/>
        <v/>
      </c>
      <c r="AF488" s="39" t="str">
        <f t="shared" si="239"/>
        <v/>
      </c>
      <c r="AG488" s="39" t="str">
        <f t="shared" si="239"/>
        <v/>
      </c>
      <c r="AH488" s="39" t="str">
        <f t="shared" si="239"/>
        <v/>
      </c>
      <c r="AI488" s="39" t="str">
        <f t="shared" si="239"/>
        <v/>
      </c>
    </row>
    <row r="489" spans="1:35" hidden="1" x14ac:dyDescent="0.25">
      <c r="B489" s="84" t="e">
        <f t="shared" si="235"/>
        <v>#VALUE!</v>
      </c>
      <c r="C489" s="84" t="e">
        <f t="shared" si="234"/>
        <v>#VALUE!</v>
      </c>
      <c r="D489" s="84">
        <f t="shared" si="234"/>
        <v>1</v>
      </c>
      <c r="E489" s="158"/>
      <c r="F489" s="97"/>
      <c r="G489" s="120"/>
      <c r="H489" s="18"/>
      <c r="I489" s="18"/>
      <c r="J489" s="56" t="s">
        <v>366</v>
      </c>
      <c r="K489" s="89"/>
      <c r="L489" s="40" t="s">
        <v>76</v>
      </c>
      <c r="M489" s="41">
        <f>MIN($P478:$AI478)</f>
        <v>0</v>
      </c>
      <c r="N489" s="94"/>
      <c r="O489" s="34" t="s">
        <v>420</v>
      </c>
      <c r="P489" s="39" t="str">
        <f>IF(IFERROR(VLOOKUP(P476,'Tabela de Apoio'!$D:$E,2,FALSE),1)=1,"",P490)</f>
        <v/>
      </c>
      <c r="Q489" s="39" t="str">
        <f>IF(IFERROR(VLOOKUP(Q476,'Tabela de Apoio'!$D:$E,2,FALSE),1)=1,"",Q490)</f>
        <v/>
      </c>
      <c r="R489" s="39" t="str">
        <f>IF(IFERROR(VLOOKUP(R476,'Tabela de Apoio'!$D:$E,2,FALSE),1)=1,"",R490)</f>
        <v/>
      </c>
      <c r="S489" s="39" t="str">
        <f>IF(IFERROR(VLOOKUP(S476,'Tabela de Apoio'!$D:$E,2,FALSE),1)=1,"",S490)</f>
        <v/>
      </c>
      <c r="T489" s="39" t="str">
        <f>IF(IFERROR(VLOOKUP(T476,'Tabela de Apoio'!$D:$E,2,FALSE),1)=1,"",T490)</f>
        <v/>
      </c>
      <c r="U489" s="39" t="str">
        <f>IF(IFERROR(VLOOKUP(U476,'Tabela de Apoio'!$D:$E,2,FALSE),1)=1,"",U490)</f>
        <v/>
      </c>
      <c r="V489" s="39" t="str">
        <f>IF(IFERROR(VLOOKUP(V476,'Tabela de Apoio'!$D:$E,2,FALSE),1)=1,"",V490)</f>
        <v/>
      </c>
      <c r="W489" s="39" t="str">
        <f>IF(IFERROR(VLOOKUP(W476,'Tabela de Apoio'!$D:$E,2,FALSE),1)=1,"",W490)</f>
        <v/>
      </c>
      <c r="X489" s="39" t="str">
        <f>IF(IFERROR(VLOOKUP(X476,'Tabela de Apoio'!$D:$E,2,FALSE),1)=1,"",X490)</f>
        <v/>
      </c>
      <c r="Y489" s="39" t="str">
        <f>IF(IFERROR(VLOOKUP(Y476,'Tabela de Apoio'!$D:$E,2,FALSE),1)=1,"",Y490)</f>
        <v/>
      </c>
      <c r="Z489" s="39" t="str">
        <f>IF(IFERROR(VLOOKUP(Z476,'Tabela de Apoio'!$D:$E,2,FALSE),1)=1,"",Z490)</f>
        <v/>
      </c>
      <c r="AA489" s="39" t="str">
        <f>IF(IFERROR(VLOOKUP(AA476,'Tabela de Apoio'!$D:$E,2,FALSE),1)=1,"",AA490)</f>
        <v/>
      </c>
      <c r="AB489" s="39" t="str">
        <f>IF(IFERROR(VLOOKUP(AB476,'Tabela de Apoio'!$D:$E,2,FALSE),1)=1,"",AB490)</f>
        <v/>
      </c>
      <c r="AC489" s="39" t="str">
        <f>IF(IFERROR(VLOOKUP(AC476,'Tabela de Apoio'!$D:$E,2,FALSE),1)=1,"",AC490)</f>
        <v/>
      </c>
      <c r="AD489" s="39" t="str">
        <f>IF(IFERROR(VLOOKUP(AD476,'Tabela de Apoio'!$D:$E,2,FALSE),1)=1,"",AD490)</f>
        <v/>
      </c>
      <c r="AE489" s="39" t="str">
        <f>IF(IFERROR(VLOOKUP(AE476,'Tabela de Apoio'!$D:$E,2,FALSE),1)=1,"",AE490)</f>
        <v/>
      </c>
      <c r="AF489" s="39" t="str">
        <f>IF(IFERROR(VLOOKUP(AF476,'Tabela de Apoio'!$D:$E,2,FALSE),1)=1,"",AF490)</f>
        <v/>
      </c>
      <c r="AG489" s="39" t="str">
        <f>IF(IFERROR(VLOOKUP(AG476,'Tabela de Apoio'!$D:$E,2,FALSE),1)=1,"",AG490)</f>
        <v/>
      </c>
      <c r="AH489" s="39" t="str">
        <f>IF(IFERROR(VLOOKUP(AH476,'Tabela de Apoio'!$D:$E,2,FALSE),1)=1,"",AH490)</f>
        <v/>
      </c>
      <c r="AI489" s="39" t="str">
        <f>IF(IFERROR(VLOOKUP(AI476,'Tabela de Apoio'!$D:$E,2,FALSE),1)=1,"",AI490)</f>
        <v/>
      </c>
    </row>
    <row r="490" spans="1:35" hidden="1" x14ac:dyDescent="0.25">
      <c r="B490" s="84" t="e">
        <f t="shared" si="235"/>
        <v>#VALUE!</v>
      </c>
      <c r="C490" s="84" t="e">
        <f t="shared" si="234"/>
        <v>#VALUE!</v>
      </c>
      <c r="D490" s="84">
        <f t="shared" si="234"/>
        <v>1</v>
      </c>
      <c r="E490" s="158"/>
      <c r="F490" s="97"/>
      <c r="G490" s="120"/>
      <c r="H490" s="18"/>
      <c r="I490" s="18"/>
      <c r="J490" s="56" t="s">
        <v>366</v>
      </c>
      <c r="K490" s="89"/>
      <c r="L490" s="40" t="s">
        <v>71</v>
      </c>
      <c r="M490" s="41">
        <f>MAX($P478:$AI478)</f>
        <v>0</v>
      </c>
      <c r="N490" s="94"/>
      <c r="O490" s="34" t="s">
        <v>421</v>
      </c>
      <c r="P490" s="39" t="str">
        <f t="shared" ref="P490:AI490" si="240">IF(P488="","",IF((_xlfn.STDEV.S($P487:$AI488)/AVERAGE($P487:$AI488))&lt;25%,P488,IF(OR(P488&gt;(AVERAGE($P487:$AI488)+_xlfn.STDEV.S($P487:$AI488)),P488&lt;(AVERAGE($P487:$AI488)-_xlfn.STDEV.S($P487:$AI488))),"DESCARTADO",P488)))</f>
        <v/>
      </c>
      <c r="Q490" s="39" t="str">
        <f t="shared" si="240"/>
        <v/>
      </c>
      <c r="R490" s="39" t="str">
        <f t="shared" si="240"/>
        <v/>
      </c>
      <c r="S490" s="39" t="str">
        <f t="shared" si="240"/>
        <v/>
      </c>
      <c r="T490" s="39" t="str">
        <f t="shared" si="240"/>
        <v/>
      </c>
      <c r="U490" s="39" t="str">
        <f t="shared" si="240"/>
        <v/>
      </c>
      <c r="V490" s="39" t="str">
        <f t="shared" si="240"/>
        <v/>
      </c>
      <c r="W490" s="39" t="str">
        <f t="shared" si="240"/>
        <v/>
      </c>
      <c r="X490" s="39" t="str">
        <f t="shared" si="240"/>
        <v/>
      </c>
      <c r="Y490" s="39" t="str">
        <f t="shared" si="240"/>
        <v/>
      </c>
      <c r="Z490" s="39" t="str">
        <f t="shared" si="240"/>
        <v/>
      </c>
      <c r="AA490" s="39" t="str">
        <f t="shared" si="240"/>
        <v/>
      </c>
      <c r="AB490" s="39" t="str">
        <f t="shared" si="240"/>
        <v/>
      </c>
      <c r="AC490" s="39" t="str">
        <f t="shared" si="240"/>
        <v/>
      </c>
      <c r="AD490" s="39" t="str">
        <f t="shared" si="240"/>
        <v/>
      </c>
      <c r="AE490" s="39" t="str">
        <f t="shared" si="240"/>
        <v/>
      </c>
      <c r="AF490" s="39" t="str">
        <f t="shared" si="240"/>
        <v/>
      </c>
      <c r="AG490" s="39" t="str">
        <f t="shared" si="240"/>
        <v/>
      </c>
      <c r="AH490" s="39" t="str">
        <f t="shared" si="240"/>
        <v/>
      </c>
      <c r="AI490" s="39" t="str">
        <f t="shared" si="240"/>
        <v/>
      </c>
    </row>
    <row r="491" spans="1:35" hidden="1" x14ac:dyDescent="0.25">
      <c r="B491" s="84" t="e">
        <f t="shared" si="235"/>
        <v>#VALUE!</v>
      </c>
      <c r="C491" s="84" t="e">
        <f t="shared" si="234"/>
        <v>#VALUE!</v>
      </c>
      <c r="D491" s="84">
        <f t="shared" si="234"/>
        <v>1</v>
      </c>
      <c r="E491" s="158"/>
      <c r="F491" s="97"/>
      <c r="G491" s="121"/>
      <c r="H491"/>
      <c r="I491"/>
      <c r="J491" s="6" t="str">
        <f>INDEX(J481:J490,MATCH(L474,L481:L490,0))</f>
        <v>A</v>
      </c>
      <c r="K491" s="89"/>
      <c r="L491" s="26"/>
      <c r="M491" s="26"/>
      <c r="N491" s="94"/>
      <c r="O491" s="34" t="s">
        <v>58</v>
      </c>
      <c r="P491" s="39" t="str">
        <f>IF(IFERROR(VLOOKUP(P476,'Tabela de Apoio'!$D:$E,2,FALSE),1)=1,"",P492)</f>
        <v/>
      </c>
      <c r="Q491" s="39" t="str">
        <f>IF(IFERROR(VLOOKUP(Q476,'Tabela de Apoio'!$D:$E,2,FALSE),1)=1,"",Q492)</f>
        <v/>
      </c>
      <c r="R491" s="39" t="str">
        <f>IF(IFERROR(VLOOKUP(R476,'Tabela de Apoio'!$D:$E,2,FALSE),1)=1,"",R492)</f>
        <v/>
      </c>
      <c r="S491" s="39" t="str">
        <f>IF(IFERROR(VLOOKUP(S476,'Tabela de Apoio'!$D:$E,2,FALSE),1)=1,"",S492)</f>
        <v/>
      </c>
      <c r="T491" s="39" t="str">
        <f>IF(IFERROR(VLOOKUP(T476,'Tabela de Apoio'!$D:$E,2,FALSE),1)=1,"",T492)</f>
        <v/>
      </c>
      <c r="U491" s="39" t="str">
        <f>IF(IFERROR(VLOOKUP(U476,'Tabela de Apoio'!$D:$E,2,FALSE),1)=1,"",U492)</f>
        <v/>
      </c>
      <c r="V491" s="39" t="str">
        <f>IF(IFERROR(VLOOKUP(V476,'Tabela de Apoio'!$D:$E,2,FALSE),1)=1,"",V492)</f>
        <v/>
      </c>
      <c r="W491" s="39" t="str">
        <f>IF(IFERROR(VLOOKUP(W476,'Tabela de Apoio'!$D:$E,2,FALSE),1)=1,"",W492)</f>
        <v/>
      </c>
      <c r="X491" s="39" t="str">
        <f>IF(IFERROR(VLOOKUP(X476,'Tabela de Apoio'!$D:$E,2,FALSE),1)=1,"",X492)</f>
        <v/>
      </c>
      <c r="Y491" s="39" t="str">
        <f>IF(IFERROR(VLOOKUP(Y476,'Tabela de Apoio'!$D:$E,2,FALSE),1)=1,"",Y492)</f>
        <v/>
      </c>
      <c r="Z491" s="39" t="str">
        <f>IF(IFERROR(VLOOKUP(Z476,'Tabela de Apoio'!$D:$E,2,FALSE),1)=1,"",Z492)</f>
        <v/>
      </c>
      <c r="AA491" s="39" t="str">
        <f>IF(IFERROR(VLOOKUP(AA476,'Tabela de Apoio'!$D:$E,2,FALSE),1)=1,"",AA492)</f>
        <v/>
      </c>
      <c r="AB491" s="39" t="str">
        <f>IF(IFERROR(VLOOKUP(AB476,'Tabela de Apoio'!$D:$E,2,FALSE),1)=1,"",AB492)</f>
        <v/>
      </c>
      <c r="AC491" s="39" t="str">
        <f>IF(IFERROR(VLOOKUP(AC476,'Tabela de Apoio'!$D:$E,2,FALSE),1)=1,"",AC492)</f>
        <v/>
      </c>
      <c r="AD491" s="39" t="str">
        <f>IF(IFERROR(VLOOKUP(AD476,'Tabela de Apoio'!$D:$E,2,FALSE),1)=1,"",AD492)</f>
        <v/>
      </c>
      <c r="AE491" s="39" t="str">
        <f>IF(IFERROR(VLOOKUP(AE476,'Tabela de Apoio'!$D:$E,2,FALSE),1)=1,"",AE492)</f>
        <v/>
      </c>
      <c r="AF491" s="39" t="str">
        <f>IF(IFERROR(VLOOKUP(AF476,'Tabela de Apoio'!$D:$E,2,FALSE),1)=1,"",AF492)</f>
        <v/>
      </c>
      <c r="AG491" s="39" t="str">
        <f>IF(IFERROR(VLOOKUP(AG476,'Tabela de Apoio'!$D:$E,2,FALSE),1)=1,"",AG492)</f>
        <v/>
      </c>
      <c r="AH491" s="39" t="str">
        <f>IF(IFERROR(VLOOKUP(AH476,'Tabela de Apoio'!$D:$E,2,FALSE),1)=1,"",AH492)</f>
        <v/>
      </c>
      <c r="AI491" s="39" t="str">
        <f>IF(IFERROR(VLOOKUP(AI476,'Tabela de Apoio'!$D:$E,2,FALSE),1)=1,"",AI492)</f>
        <v/>
      </c>
    </row>
    <row r="492" spans="1:35" x14ac:dyDescent="0.25">
      <c r="B492" s="84" t="e">
        <f t="shared" si="235"/>
        <v>#VALUE!</v>
      </c>
      <c r="C492" s="84" t="e">
        <f t="shared" si="234"/>
        <v>#VALUE!</v>
      </c>
      <c r="D492" s="84">
        <f t="shared" si="234"/>
        <v>1</v>
      </c>
      <c r="E492" s="158"/>
      <c r="F492" s="97"/>
      <c r="G492" s="118"/>
      <c r="H492" s="159"/>
      <c r="I492" s="159"/>
      <c r="J492" s="160"/>
      <c r="K492" s="90" t="e">
        <f>_xlfn.STDEV.S($P492:$AI492)/AVERAGE($P492:$AI492)</f>
        <v>#DIV/0!</v>
      </c>
      <c r="L492" s="122" t="s">
        <v>77</v>
      </c>
      <c r="M492" s="22" t="str">
        <f>IFERROR(ROUND(M474*M476,2),"")</f>
        <v/>
      </c>
      <c r="N492" s="94" t="str">
        <f>IF("C"=J491,1,"")</f>
        <v/>
      </c>
      <c r="O492" s="34" t="s">
        <v>56</v>
      </c>
      <c r="P492" s="39" t="str">
        <f t="shared" ref="P492:AI492" si="241">IFERROR(IF(P490="","",IF((_xlfn.STDEV.S($P489:$AI490)/AVERAGE($P489:$AI490))&lt;25%,P490,IF(OR(P490&gt;(AVERAGE($P489:$AI490)+_xlfn.STDEV.S($P489:$AI490)),P490&lt;(AVERAGE($P489:$AI490)-_xlfn.STDEV.S($P489:$AI490))),"DESCARTADO",P490))),)</f>
        <v/>
      </c>
      <c r="Q492" s="39" t="str">
        <f t="shared" si="241"/>
        <v/>
      </c>
      <c r="R492" s="39" t="str">
        <f t="shared" si="241"/>
        <v/>
      </c>
      <c r="S492" s="39" t="str">
        <f t="shared" si="241"/>
        <v/>
      </c>
      <c r="T492" s="39" t="str">
        <f t="shared" si="241"/>
        <v/>
      </c>
      <c r="U492" s="39" t="str">
        <f t="shared" si="241"/>
        <v/>
      </c>
      <c r="V492" s="39" t="str">
        <f t="shared" si="241"/>
        <v/>
      </c>
      <c r="W492" s="39" t="str">
        <f t="shared" si="241"/>
        <v/>
      </c>
      <c r="X492" s="39" t="str">
        <f t="shared" si="241"/>
        <v/>
      </c>
      <c r="Y492" s="39" t="str">
        <f t="shared" si="241"/>
        <v/>
      </c>
      <c r="Z492" s="39" t="str">
        <f t="shared" si="241"/>
        <v/>
      </c>
      <c r="AA492" s="39" t="str">
        <f t="shared" si="241"/>
        <v/>
      </c>
      <c r="AB492" s="39" t="str">
        <f t="shared" si="241"/>
        <v/>
      </c>
      <c r="AC492" s="39" t="str">
        <f t="shared" si="241"/>
        <v/>
      </c>
      <c r="AD492" s="39" t="str">
        <f t="shared" si="241"/>
        <v/>
      </c>
      <c r="AE492" s="39" t="str">
        <f t="shared" si="241"/>
        <v/>
      </c>
      <c r="AF492" s="39" t="str">
        <f t="shared" si="241"/>
        <v/>
      </c>
      <c r="AG492" s="39" t="str">
        <f t="shared" si="241"/>
        <v/>
      </c>
      <c r="AH492" s="39" t="str">
        <f t="shared" si="241"/>
        <v/>
      </c>
      <c r="AI492" s="39" t="str">
        <f t="shared" si="241"/>
        <v/>
      </c>
    </row>
    <row r="494" spans="1:35" s="18" customFormat="1" x14ac:dyDescent="0.25">
      <c r="A494" s="89"/>
      <c r="B494" s="83" t="e">
        <f>LARGE(IFERROR(IF(B492+1&gt;$H$8,"",B492+1),""),1)</f>
        <v>#VALUE!</v>
      </c>
      <c r="C494" s="83" t="e">
        <f>E499</f>
        <v>#VALUE!</v>
      </c>
      <c r="D494" s="83">
        <f>E495</f>
        <v>1</v>
      </c>
      <c r="E494" s="57" t="s">
        <v>9</v>
      </c>
      <c r="F494" s="96"/>
      <c r="G494" s="57" t="s">
        <v>19</v>
      </c>
      <c r="H494" s="5" t="e">
        <f>INDEX('BASE FORMAÇÃO'!B:B,B494+1)</f>
        <v>#VALUE!</v>
      </c>
      <c r="I494" s="19" t="s">
        <v>20</v>
      </c>
      <c r="J494" s="5" t="e">
        <f>INDEX('BASE FORMAÇÃO'!K:K,B494+1)</f>
        <v>#VALUE!</v>
      </c>
      <c r="K494" s="88"/>
      <c r="L494" s="173" t="s">
        <v>75</v>
      </c>
      <c r="M494" s="167" t="str">
        <f>IF(OR(ISBLANK($O$7),ISBLANK($H$8),ISBLANK($O$6),ISBLANK($O$5),ISBLANK($H$5)),"",IFERROR(IF(VLOOKUP(L494,L501:M510,2,FALSE)&lt;1,ROUND(VLOOKUP(L494,L501:M510,2,FALSE),4),ROUND(VLOOKUP(L494,L501:M510,2,FALSE),2)),""))</f>
        <v/>
      </c>
      <c r="N494" s="92"/>
      <c r="O494" s="34" t="s">
        <v>22</v>
      </c>
      <c r="P494" s="53"/>
      <c r="Q494" s="53"/>
      <c r="R494" s="53"/>
      <c r="S494" s="53"/>
      <c r="T494" s="53"/>
      <c r="U494" s="53"/>
      <c r="V494" s="53"/>
      <c r="W494" s="53"/>
      <c r="X494" s="53"/>
      <c r="Y494" s="53"/>
      <c r="Z494" s="53"/>
      <c r="AA494" s="53"/>
      <c r="AB494" s="53"/>
      <c r="AC494" s="53"/>
      <c r="AD494" s="53"/>
      <c r="AE494" s="53"/>
      <c r="AF494" s="53"/>
      <c r="AG494" s="53"/>
      <c r="AH494" s="53"/>
      <c r="AI494" s="53"/>
    </row>
    <row r="495" spans="1:35" s="18" customFormat="1" x14ac:dyDescent="0.25">
      <c r="A495" s="89"/>
      <c r="B495" s="84" t="e">
        <f t="shared" ref="B495:D497" si="242">B494</f>
        <v>#VALUE!</v>
      </c>
      <c r="C495" s="84" t="e">
        <f t="shared" si="242"/>
        <v>#VALUE!</v>
      </c>
      <c r="D495" s="84">
        <f t="shared" si="242"/>
        <v>1</v>
      </c>
      <c r="E495" s="150">
        <f>IFERROR(IF(E499=INDEX(E:E,ROW()-16),INDEX(E:E,ROW()-20)+1,1),1)</f>
        <v>1</v>
      </c>
      <c r="F495" s="116"/>
      <c r="G495" s="155" t="s">
        <v>1</v>
      </c>
      <c r="H495" s="161" t="e">
        <f>INDEX('BASE FORMAÇÃO'!C:C,B494+1)</f>
        <v>#VALUE!</v>
      </c>
      <c r="I495" s="161"/>
      <c r="J495" s="162"/>
      <c r="K495" s="89"/>
      <c r="L495" s="174"/>
      <c r="M495" s="168"/>
      <c r="N495" s="93"/>
      <c r="O495" s="34" t="s">
        <v>17</v>
      </c>
      <c r="P495" s="54"/>
      <c r="Q495" s="54"/>
      <c r="R495" s="54"/>
      <c r="S495" s="54"/>
      <c r="T495" s="54"/>
      <c r="U495" s="54"/>
      <c r="V495" s="54"/>
      <c r="W495" s="54"/>
      <c r="X495" s="54"/>
      <c r="Y495" s="54"/>
      <c r="Z495" s="54"/>
      <c r="AA495" s="54"/>
      <c r="AB495" s="54"/>
      <c r="AC495" s="54"/>
      <c r="AD495" s="54"/>
      <c r="AE495" s="54"/>
      <c r="AF495" s="54"/>
      <c r="AG495" s="54"/>
      <c r="AH495" s="54"/>
      <c r="AI495" s="54"/>
    </row>
    <row r="496" spans="1:35" s="21" customFormat="1" x14ac:dyDescent="0.25">
      <c r="A496" s="98"/>
      <c r="B496" s="84" t="e">
        <f t="shared" si="242"/>
        <v>#VALUE!</v>
      </c>
      <c r="C496" s="84" t="e">
        <f t="shared" si="242"/>
        <v>#VALUE!</v>
      </c>
      <c r="D496" s="84">
        <f t="shared" si="242"/>
        <v>1</v>
      </c>
      <c r="E496" s="151"/>
      <c r="F496" s="117"/>
      <c r="G496" s="156"/>
      <c r="H496" s="163"/>
      <c r="I496" s="163"/>
      <c r="J496" s="164"/>
      <c r="K496" s="85"/>
      <c r="L496" s="169" t="s">
        <v>78</v>
      </c>
      <c r="M496" s="171" t="e">
        <f>INDEX('BASE FORMAÇÃO'!H:H,B498+1)</f>
        <v>#VALUE!</v>
      </c>
      <c r="N496" s="94"/>
      <c r="O496" s="34" t="s">
        <v>12</v>
      </c>
      <c r="P496" s="55"/>
      <c r="Q496" s="55"/>
      <c r="R496" s="55"/>
      <c r="S496" s="55"/>
      <c r="T496" s="55"/>
      <c r="U496" s="55"/>
      <c r="V496" s="55"/>
      <c r="W496" s="55"/>
      <c r="X496" s="55"/>
      <c r="Y496" s="55"/>
      <c r="Z496" s="55"/>
      <c r="AA496" s="55"/>
      <c r="AB496" s="55"/>
      <c r="AC496" s="55"/>
      <c r="AD496" s="55"/>
      <c r="AE496" s="55"/>
      <c r="AF496" s="55"/>
      <c r="AG496" s="55"/>
      <c r="AH496" s="55"/>
      <c r="AI496" s="55"/>
    </row>
    <row r="497" spans="1:35" s="21" customFormat="1" x14ac:dyDescent="0.25">
      <c r="A497" s="98"/>
      <c r="B497" s="84" t="e">
        <f t="shared" si="242"/>
        <v>#VALUE!</v>
      </c>
      <c r="C497" s="84" t="e">
        <f t="shared" si="242"/>
        <v>#VALUE!</v>
      </c>
      <c r="D497" s="84">
        <f t="shared" si="242"/>
        <v>1</v>
      </c>
      <c r="E497" s="152"/>
      <c r="F497" s="117"/>
      <c r="G497" s="157"/>
      <c r="H497" s="165"/>
      <c r="I497" s="165"/>
      <c r="J497" s="166"/>
      <c r="K497" s="85"/>
      <c r="L497" s="170"/>
      <c r="M497" s="172"/>
      <c r="N497" s="94"/>
      <c r="O497" s="34" t="s">
        <v>549</v>
      </c>
      <c r="P497" s="55"/>
      <c r="Q497" s="55"/>
      <c r="R497" s="55"/>
      <c r="S497" s="55"/>
      <c r="T497" s="55"/>
      <c r="U497" s="55"/>
      <c r="V497" s="55"/>
      <c r="W497" s="55"/>
      <c r="X497" s="55"/>
      <c r="Y497" s="55"/>
      <c r="Z497" s="55"/>
      <c r="AA497" s="55"/>
      <c r="AB497" s="55"/>
      <c r="AC497" s="55"/>
      <c r="AD497" s="55"/>
      <c r="AE497" s="55"/>
      <c r="AF497" s="55"/>
      <c r="AG497" s="55"/>
      <c r="AH497" s="55"/>
      <c r="AI497" s="55"/>
    </row>
    <row r="498" spans="1:35" x14ac:dyDescent="0.25">
      <c r="B498" s="84" t="e">
        <f>B496</f>
        <v>#VALUE!</v>
      </c>
      <c r="C498" s="84" t="e">
        <f>C496</f>
        <v>#VALUE!</v>
      </c>
      <c r="D498" s="84">
        <f>D496</f>
        <v>1</v>
      </c>
      <c r="E498" s="57" t="s">
        <v>401</v>
      </c>
      <c r="F498" s="117"/>
      <c r="G498" s="24"/>
      <c r="H498" s="153"/>
      <c r="I498" s="154"/>
      <c r="J498" s="154"/>
      <c r="K498" s="90" t="e">
        <f>_xlfn.STDEV.S($P498:$AI498)/AVERAGE($P498:$AI498)</f>
        <v>#DIV/0!</v>
      </c>
      <c r="L498" s="122" t="s">
        <v>2</v>
      </c>
      <c r="M498" s="5" t="e">
        <f>INDEX('BASE FORMAÇÃO'!D:D,B498+1)</f>
        <v>#VALUE!</v>
      </c>
      <c r="N498" s="94">
        <f>IF("A"=J511,1,"")</f>
        <v>1</v>
      </c>
      <c r="O498" s="34" t="s">
        <v>23</v>
      </c>
      <c r="P498" s="36" t="str">
        <f t="array" ref="P498">IF(P494="","",IF(OR(P495="",AND(YEAR(P495)=YEAR($O$7),MONTH(MAX('Tabela de Apoio'!$A:$A))&lt;=MONTH(P495))),P494,(INDEX('Tabela de Apoio'!$B:$B,MATCH('FORMAÇÃO DE PREÇO'!$O$7,'Tabela de Apoio'!$A:$A,1))/INDEX('Tabela de Apoio'!$B:$B,MATCH('FORMAÇÃO DE PREÇO'!P495,'Tabela de Apoio'!$A:$A,1)-1))*P494))</f>
        <v/>
      </c>
      <c r="Q498" s="36" t="str">
        <f t="array" ref="Q498">IF(Q494="","",IF(OR(Q495="",AND(YEAR(Q495)=YEAR($O$7),MONTH(MAX('Tabela de Apoio'!$A:$A))&lt;=MONTH(Q495))),Q494,(INDEX('Tabela de Apoio'!$B:$B,MATCH('FORMAÇÃO DE PREÇO'!$O$7,'Tabela de Apoio'!$A:$A,1))/INDEX('Tabela de Apoio'!$B:$B,MATCH('FORMAÇÃO DE PREÇO'!Q495,'Tabela de Apoio'!$A:$A,1)-1))*Q494))</f>
        <v/>
      </c>
      <c r="R498" s="36" t="str">
        <f t="array" ref="R498">IF(R494="","",IF(OR(R495="",AND(YEAR(R495)=YEAR($O$7),MONTH(MAX('Tabela de Apoio'!$A:$A))&lt;=MONTH(R495))),R494,(INDEX('Tabela de Apoio'!$B:$B,MATCH('FORMAÇÃO DE PREÇO'!$O$7,'Tabela de Apoio'!$A:$A,1))/INDEX('Tabela de Apoio'!$B:$B,MATCH('FORMAÇÃO DE PREÇO'!R495,'Tabela de Apoio'!$A:$A,1)-1))*R494))</f>
        <v/>
      </c>
      <c r="S498" s="36" t="str">
        <f t="array" ref="S498">IF(S494="","",IF(OR(S495="",AND(YEAR(S495)=YEAR($O$7),MONTH(MAX('Tabela de Apoio'!$A:$A))&lt;=MONTH(S495))),S494,(INDEX('Tabela de Apoio'!$B:$B,MATCH('FORMAÇÃO DE PREÇO'!$O$7,'Tabela de Apoio'!$A:$A,1))/INDEX('Tabela de Apoio'!$B:$B,MATCH('FORMAÇÃO DE PREÇO'!S495,'Tabela de Apoio'!$A:$A,1)-1))*S494))</f>
        <v/>
      </c>
      <c r="T498" s="36" t="str">
        <f t="array" ref="T498">IF(T494="","",IF(OR(T495="",AND(YEAR(T495)=YEAR($O$7),MONTH(MAX('Tabela de Apoio'!$A:$A))&lt;=MONTH(T495))),T494,(INDEX('Tabela de Apoio'!$B:$B,MATCH('FORMAÇÃO DE PREÇO'!$O$7,'Tabela de Apoio'!$A:$A,1))/INDEX('Tabela de Apoio'!$B:$B,MATCH('FORMAÇÃO DE PREÇO'!T495,'Tabela de Apoio'!$A:$A,1)-1))*T494))</f>
        <v/>
      </c>
      <c r="U498" s="36" t="str">
        <f t="array" ref="U498">IF(U494="","",IF(OR(U495="",AND(YEAR(U495)=YEAR($O$7),MONTH(MAX('Tabela de Apoio'!$A:$A))&lt;=MONTH(U495))),U494,(INDEX('Tabela de Apoio'!$B:$B,MATCH('FORMAÇÃO DE PREÇO'!$O$7,'Tabela de Apoio'!$A:$A,1))/INDEX('Tabela de Apoio'!$B:$B,MATCH('FORMAÇÃO DE PREÇO'!U495,'Tabela de Apoio'!$A:$A,1)-1))*U494))</f>
        <v/>
      </c>
      <c r="V498" s="36" t="str">
        <f t="array" ref="V498">IF(V494="","",IF(OR(V495="",AND(YEAR(V495)=YEAR($O$7),MONTH(MAX('Tabela de Apoio'!$A:$A))&lt;=MONTH(V495))),V494,(INDEX('Tabela de Apoio'!$B:$B,MATCH('FORMAÇÃO DE PREÇO'!$O$7,'Tabela de Apoio'!$A:$A,1))/INDEX('Tabela de Apoio'!$B:$B,MATCH('FORMAÇÃO DE PREÇO'!V495,'Tabela de Apoio'!$A:$A,1)-1))*V494))</f>
        <v/>
      </c>
      <c r="W498" s="36" t="str">
        <f t="array" ref="W498">IF(W494="","",IF(OR(W495="",AND(YEAR(W495)=YEAR($O$7),MONTH(MAX('Tabela de Apoio'!$A:$A))&lt;=MONTH(W495))),W494,(INDEX('Tabela de Apoio'!$B:$B,MATCH('FORMAÇÃO DE PREÇO'!$O$7,'Tabela de Apoio'!$A:$A,1))/INDEX('Tabela de Apoio'!$B:$B,MATCH('FORMAÇÃO DE PREÇO'!W495,'Tabela de Apoio'!$A:$A,1)-1))*W494))</f>
        <v/>
      </c>
      <c r="X498" s="36" t="str">
        <f t="array" ref="X498">IF(X494="","",IF(OR(X495="",AND(YEAR(X495)=YEAR($O$7),MONTH(MAX('Tabela de Apoio'!$A:$A))&lt;=MONTH(X495))),X494,(INDEX('Tabela de Apoio'!$B:$B,MATCH('FORMAÇÃO DE PREÇO'!$O$7,'Tabela de Apoio'!$A:$A,1))/INDEX('Tabela de Apoio'!$B:$B,MATCH('FORMAÇÃO DE PREÇO'!X495,'Tabela de Apoio'!$A:$A,1)-1))*X494))</f>
        <v/>
      </c>
      <c r="Y498" s="36" t="str">
        <f t="array" ref="Y498">IF(Y494="","",IF(OR(Y495="",AND(YEAR(Y495)=YEAR($O$7),MONTH(MAX('Tabela de Apoio'!$A:$A))&lt;=MONTH(Y495))),Y494,(INDEX('Tabela de Apoio'!$B:$B,MATCH('FORMAÇÃO DE PREÇO'!$O$7,'Tabela de Apoio'!$A:$A,1))/INDEX('Tabela de Apoio'!$B:$B,MATCH('FORMAÇÃO DE PREÇO'!Y495,'Tabela de Apoio'!$A:$A,1)-1))*Y494))</f>
        <v/>
      </c>
      <c r="Z498" s="36" t="str">
        <f t="array" ref="Z498">IF(Z494="","",IF(OR(Z495="",AND(YEAR(Z495)=YEAR($O$7),MONTH(MAX('Tabela de Apoio'!$A:$A))&lt;=MONTH(Z495))),Z494,(INDEX('Tabela de Apoio'!$B:$B,MATCH('FORMAÇÃO DE PREÇO'!$O$7,'Tabela de Apoio'!$A:$A,1))/INDEX('Tabela de Apoio'!$B:$B,MATCH('FORMAÇÃO DE PREÇO'!Z495,'Tabela de Apoio'!$A:$A,1)-1))*Z494))</f>
        <v/>
      </c>
      <c r="AA498" s="36" t="str">
        <f t="array" ref="AA498">IF(AA494="","",IF(OR(AA495="",AND(YEAR(AA495)=YEAR($O$7),MONTH(MAX('Tabela de Apoio'!$A:$A))&lt;=MONTH(AA495))),AA494,(INDEX('Tabela de Apoio'!$B:$B,MATCH('FORMAÇÃO DE PREÇO'!$O$7,'Tabela de Apoio'!$A:$A,1))/INDEX('Tabela de Apoio'!$B:$B,MATCH('FORMAÇÃO DE PREÇO'!AA495,'Tabela de Apoio'!$A:$A,1)-1))*AA494))</f>
        <v/>
      </c>
      <c r="AB498" s="36" t="str">
        <f t="array" ref="AB498">IF(AB494="","",IF(OR(AB495="",AND(YEAR(AB495)=YEAR($O$7),MONTH(MAX('Tabela de Apoio'!$A:$A))&lt;=MONTH(AB495))),AB494,(INDEX('Tabela de Apoio'!$B:$B,MATCH('FORMAÇÃO DE PREÇO'!$O$7,'Tabela de Apoio'!$A:$A,1))/INDEX('Tabela de Apoio'!$B:$B,MATCH('FORMAÇÃO DE PREÇO'!AB495,'Tabela de Apoio'!$A:$A,1)-1))*AB494))</f>
        <v/>
      </c>
      <c r="AC498" s="36" t="str">
        <f t="array" ref="AC498">IF(AC494="","",IF(OR(AC495="",AND(YEAR(AC495)=YEAR($O$7),MONTH(MAX('Tabela de Apoio'!$A:$A))&lt;=MONTH(AC495))),AC494,(INDEX('Tabela de Apoio'!$B:$B,MATCH('FORMAÇÃO DE PREÇO'!$O$7,'Tabela de Apoio'!$A:$A,1))/INDEX('Tabela de Apoio'!$B:$B,MATCH('FORMAÇÃO DE PREÇO'!AC495,'Tabela de Apoio'!$A:$A,1)-1))*AC494))</f>
        <v/>
      </c>
      <c r="AD498" s="36" t="str">
        <f t="array" ref="AD498">IF(AD494="","",IF(OR(AD495="",AND(YEAR(AD495)=YEAR($O$7),MONTH(MAX('Tabela de Apoio'!$A:$A))&lt;=MONTH(AD495))),AD494,(INDEX('Tabela de Apoio'!$B:$B,MATCH('FORMAÇÃO DE PREÇO'!$O$7,'Tabela de Apoio'!$A:$A,1))/INDEX('Tabela de Apoio'!$B:$B,MATCH('FORMAÇÃO DE PREÇO'!AD495,'Tabela de Apoio'!$A:$A,1)-1))*AD494))</f>
        <v/>
      </c>
      <c r="AE498" s="36" t="str">
        <f t="array" ref="AE498">IF(AE494="","",IF(OR(AE495="",AND(YEAR(AE495)=YEAR($O$7),MONTH(MAX('Tabela de Apoio'!$A:$A))&lt;=MONTH(AE495))),AE494,(INDEX('Tabela de Apoio'!$B:$B,MATCH('FORMAÇÃO DE PREÇO'!$O$7,'Tabela de Apoio'!$A:$A,1))/INDEX('Tabela de Apoio'!$B:$B,MATCH('FORMAÇÃO DE PREÇO'!AE495,'Tabela de Apoio'!$A:$A,1)-1))*AE494))</f>
        <v/>
      </c>
      <c r="AF498" s="36" t="str">
        <f t="array" ref="AF498">IF(AF494="","",IF(OR(AF495="",AND(YEAR(AF495)=YEAR($O$7),MONTH(MAX('Tabela de Apoio'!$A:$A))&lt;=MONTH(AF495))),AF494,(INDEX('Tabela de Apoio'!$B:$B,MATCH('FORMAÇÃO DE PREÇO'!$O$7,'Tabela de Apoio'!$A:$A,1))/INDEX('Tabela de Apoio'!$B:$B,MATCH('FORMAÇÃO DE PREÇO'!AF495,'Tabela de Apoio'!$A:$A,1)-1))*AF494))</f>
        <v/>
      </c>
      <c r="AG498" s="36" t="str">
        <f t="array" ref="AG498">IF(AG494="","",IF(OR(AG495="",AND(YEAR(AG495)=YEAR($O$7),MONTH(MAX('Tabela de Apoio'!$A:$A))&lt;=MONTH(AG495))),AG494,(INDEX('Tabela de Apoio'!$B:$B,MATCH('FORMAÇÃO DE PREÇO'!$O$7,'Tabela de Apoio'!$A:$A,1))/INDEX('Tabela de Apoio'!$B:$B,MATCH('FORMAÇÃO DE PREÇO'!AG495,'Tabela de Apoio'!$A:$A,1)-1))*AG494))</f>
        <v/>
      </c>
      <c r="AH498" s="36" t="str">
        <f t="array" ref="AH498">IF(AH494="","",IF(OR(AH495="",AND(YEAR(AH495)=YEAR($O$7),MONTH(MAX('Tabela de Apoio'!$A:$A))&lt;=MONTH(AH495))),AH494,(INDEX('Tabela de Apoio'!$B:$B,MATCH('FORMAÇÃO DE PREÇO'!$O$7,'Tabela de Apoio'!$A:$A,1))/INDEX('Tabela de Apoio'!$B:$B,MATCH('FORMAÇÃO DE PREÇO'!AH495,'Tabela de Apoio'!$A:$A,1)-1))*AH494))</f>
        <v/>
      </c>
      <c r="AI498" s="36" t="str">
        <f t="array" ref="AI498">IF(AI494="","",IF(OR(AI495="",AND(YEAR(AI495)=YEAR($O$7),MONTH(MAX('Tabela de Apoio'!$A:$A))&lt;=MONTH(AI495))),AI494,(INDEX('Tabela de Apoio'!$B:$B,MATCH('FORMAÇÃO DE PREÇO'!$O$7,'Tabela de Apoio'!$A:$A,1))/INDEX('Tabela de Apoio'!$B:$B,MATCH('FORMAÇÃO DE PREÇO'!AI495,'Tabela de Apoio'!$A:$A,1)-1))*AI494))</f>
        <v/>
      </c>
    </row>
    <row r="499" spans="1:35" x14ac:dyDescent="0.25">
      <c r="B499" s="84" t="e">
        <f>B498</f>
        <v>#VALUE!</v>
      </c>
      <c r="C499" s="84" t="e">
        <f>C498</f>
        <v>#VALUE!</v>
      </c>
      <c r="D499" s="84">
        <f>D498</f>
        <v>1</v>
      </c>
      <c r="E499" s="158" t="e">
        <f>MAX(INDEX('BASE FORMAÇÃO'!A:A,B494+1),1)</f>
        <v>#VALUE!</v>
      </c>
      <c r="F499" s="117"/>
      <c r="G499" s="118" t="s">
        <v>363</v>
      </c>
      <c r="H499" s="159"/>
      <c r="I499" s="159"/>
      <c r="J499" s="160"/>
      <c r="K499" s="85" t="e">
        <f>_xlfn.STDEV.S($P499:$AI499)/AVERAGE($P499:$AI499)</f>
        <v>#DIV/0!</v>
      </c>
      <c r="L499" s="37" t="s">
        <v>362</v>
      </c>
      <c r="M499" s="38" t="str">
        <f>IFERROR(INDEX(K498:K512,MATCH(1,N498:N512)),"")</f>
        <v/>
      </c>
      <c r="N499" s="94" t="str">
        <f>IF("B"=J511,1,"")</f>
        <v/>
      </c>
      <c r="O499" s="34" t="s">
        <v>55</v>
      </c>
      <c r="P499" s="36" t="str">
        <f t="shared" ref="P499:AE499" si="243">IFERROR(IF(P498="","",IF(OR(P498&gt;(_xlfn.QUARTILE.EXC($P498:$AI498,3)+(_xlfn.QUARTILE.EXC($P498:$AI498,3)-_xlfn.QUARTILE.EXC($P498:$AI498,1))),P498&lt;(_xlfn.QUARTILE.EXC($P498:$AI498,1)-(_xlfn.QUARTILE.EXC($P498:$AI498,3)-_xlfn.QUARTILE.EXC($P498:$AI498,1)))),"DESCARTADO",P498)),"")</f>
        <v/>
      </c>
      <c r="Q499" s="36" t="str">
        <f t="shared" si="243"/>
        <v/>
      </c>
      <c r="R499" s="36" t="str">
        <f t="shared" si="243"/>
        <v/>
      </c>
      <c r="S499" s="36" t="str">
        <f t="shared" si="243"/>
        <v/>
      </c>
      <c r="T499" s="36" t="str">
        <f t="shared" si="243"/>
        <v/>
      </c>
      <c r="U499" s="36" t="str">
        <f t="shared" si="243"/>
        <v/>
      </c>
      <c r="V499" s="36" t="str">
        <f t="shared" si="243"/>
        <v/>
      </c>
      <c r="W499" s="36" t="str">
        <f t="shared" si="243"/>
        <v/>
      </c>
      <c r="X499" s="36" t="str">
        <f t="shared" si="243"/>
        <v/>
      </c>
      <c r="Y499" s="36" t="str">
        <f t="shared" si="243"/>
        <v/>
      </c>
      <c r="Z499" s="36" t="str">
        <f t="shared" si="243"/>
        <v/>
      </c>
      <c r="AA499" s="36" t="str">
        <f t="shared" si="243"/>
        <v/>
      </c>
      <c r="AB499" s="36" t="str">
        <f t="shared" si="243"/>
        <v/>
      </c>
      <c r="AC499" s="36" t="str">
        <f t="shared" si="243"/>
        <v/>
      </c>
      <c r="AD499" s="36" t="str">
        <f t="shared" si="243"/>
        <v/>
      </c>
      <c r="AE499" s="36" t="str">
        <f t="shared" si="243"/>
        <v/>
      </c>
      <c r="AF499" s="36" t="str">
        <f>IFERROR(IF(AF498="","",IF(OR(AF498&gt;(_xlfn.QUARTILE.EXC($P498:$AI498,3)+(_xlfn.QUARTILE.EXC($P498:$AI498,3)-_xlfn.QUARTILE.EXC($P498:$AI498,1))),AF498&lt;(_xlfn.QUARTILE.EXC($P498:$AI498,1)-(_xlfn.QUARTILE.EXC($P498:$AI498,3)-_xlfn.QUARTILE.EXC($P498:$AI498,1)))),"DESCARTADO",AF498)),"")</f>
        <v/>
      </c>
      <c r="AG499" s="36" t="str">
        <f>IFERROR(IF(AG498="","",IF(OR(AG498&gt;(_xlfn.QUARTILE.EXC($P498:$AI498,3)+(_xlfn.QUARTILE.EXC($P498:$AI498,3)-_xlfn.QUARTILE.EXC($P498:$AI498,1))),AG498&lt;(_xlfn.QUARTILE.EXC($P498:$AI498,1)-(_xlfn.QUARTILE.EXC($P498:$AI498,3)-_xlfn.QUARTILE.EXC($P498:$AI498,1)))),"DESCARTADO",AG498)),"")</f>
        <v/>
      </c>
      <c r="AH499" s="36" t="str">
        <f>IFERROR(IF(AH498="","",IF(OR(AH498&gt;(_xlfn.QUARTILE.EXC($P498:$AI498,3)+(_xlfn.QUARTILE.EXC($P498:$AI498,3)-_xlfn.QUARTILE.EXC($P498:$AI498,1))),AH498&lt;(_xlfn.QUARTILE.EXC($P498:$AI498,1)-(_xlfn.QUARTILE.EXC($P498:$AI498,3)-_xlfn.QUARTILE.EXC($P498:$AI498,1)))),"DESCARTADO",AH498)),"")</f>
        <v/>
      </c>
      <c r="AI499" s="36" t="str">
        <f>IFERROR(IF(AI498="","",IF(OR(AI498&gt;(_xlfn.QUARTILE.EXC($P498:$AI498,3)+(_xlfn.QUARTILE.EXC($P498:$AI498,3)-_xlfn.QUARTILE.EXC($P498:$AI498,1))),AI498&lt;(_xlfn.QUARTILE.EXC($P498:$AI498,1)-(_xlfn.QUARTILE.EXC($P498:$AI498,3)-_xlfn.QUARTILE.EXC($P498:$AI498,1)))),"DESCARTADO",AI498)),"")</f>
        <v/>
      </c>
    </row>
    <row r="500" spans="1:35" hidden="1" x14ac:dyDescent="0.25">
      <c r="B500" s="84" t="e">
        <f t="shared" ref="B500:D512" si="244">B499</f>
        <v>#VALUE!</v>
      </c>
      <c r="C500" s="84" t="e">
        <f t="shared" si="244"/>
        <v>#VALUE!</v>
      </c>
      <c r="D500" s="84">
        <f t="shared" si="244"/>
        <v>1</v>
      </c>
      <c r="E500" s="158"/>
      <c r="F500" s="97"/>
      <c r="G500" s="119"/>
      <c r="K500" s="90"/>
      <c r="N500" s="94"/>
      <c r="O500" s="34" t="s">
        <v>57</v>
      </c>
      <c r="P500" s="39" t="str">
        <f>IF(IFERROR(VLOOKUP(P496,'Tabela de Apoio'!$D:$E,2,FALSE),1)=1,"",P499)</f>
        <v/>
      </c>
      <c r="Q500" s="39" t="str">
        <f>IF(IFERROR(VLOOKUP(Q496,'Tabela de Apoio'!$D:$E,2,FALSE),1)=1,"",Q499)</f>
        <v/>
      </c>
      <c r="R500" s="39" t="str">
        <f>IF(IFERROR(VLOOKUP(R496,'Tabela de Apoio'!$D:$E,2,FALSE),1)=1,"",R499)</f>
        <v/>
      </c>
      <c r="S500" s="39" t="str">
        <f>IF(IFERROR(VLOOKUP(S496,'Tabela de Apoio'!$D:$E,2,FALSE),1)=1,"",S499)</f>
        <v/>
      </c>
      <c r="T500" s="39" t="str">
        <f>IF(IFERROR(VLOOKUP(T496,'Tabela de Apoio'!$D:$E,2,FALSE),1)=1,"",T499)</f>
        <v/>
      </c>
      <c r="U500" s="39" t="str">
        <f>IF(IFERROR(VLOOKUP(U496,'Tabela de Apoio'!$D:$E,2,FALSE),1)=1,"",U499)</f>
        <v/>
      </c>
      <c r="V500" s="39" t="str">
        <f>IF(IFERROR(VLOOKUP(V496,'Tabela de Apoio'!$D:$E,2,FALSE),1)=1,"",V499)</f>
        <v/>
      </c>
      <c r="W500" s="39" t="str">
        <f>IF(IFERROR(VLOOKUP(W496,'Tabela de Apoio'!$D:$E,2,FALSE),1)=1,"",W499)</f>
        <v/>
      </c>
      <c r="X500" s="39" t="str">
        <f>IF(IFERROR(VLOOKUP(X496,'Tabela de Apoio'!$D:$E,2,FALSE),1)=1,"",X499)</f>
        <v/>
      </c>
      <c r="Y500" s="39" t="str">
        <f>IF(IFERROR(VLOOKUP(Y496,'Tabela de Apoio'!$D:$E,2,FALSE),1)=1,"",Y499)</f>
        <v/>
      </c>
      <c r="Z500" s="39" t="str">
        <f>IF(IFERROR(VLOOKUP(Z496,'Tabela de Apoio'!$D:$E,2,FALSE),1)=1,"",Z499)</f>
        <v/>
      </c>
      <c r="AA500" s="39" t="str">
        <f>IF(IFERROR(VLOOKUP(AA496,'Tabela de Apoio'!$D:$E,2,FALSE),1)=1,"",AA499)</f>
        <v/>
      </c>
      <c r="AB500" s="39" t="str">
        <f>IF(IFERROR(VLOOKUP(AB496,'Tabela de Apoio'!$D:$E,2,FALSE),1)=1,"",AB499)</f>
        <v/>
      </c>
      <c r="AC500" s="39" t="str">
        <f>IF(IFERROR(VLOOKUP(AC496,'Tabela de Apoio'!$D:$E,2,FALSE),1)=1,"",AC499)</f>
        <v/>
      </c>
      <c r="AD500" s="39" t="str">
        <f>IF(IFERROR(VLOOKUP(AD496,'Tabela de Apoio'!$D:$E,2,FALSE),1)=1,"",AD499)</f>
        <v/>
      </c>
      <c r="AE500" s="39" t="str">
        <f>IF(IFERROR(VLOOKUP(AE496,'Tabela de Apoio'!$D:$E,2,FALSE),1)=1,"",AE499)</f>
        <v/>
      </c>
      <c r="AF500" s="39" t="str">
        <f>IF(IFERROR(VLOOKUP(AF496,'Tabela de Apoio'!$D:$E,2,FALSE),1)=1,"",AF499)</f>
        <v/>
      </c>
      <c r="AG500" s="39" t="str">
        <f>IF(IFERROR(VLOOKUP(AG496,'Tabela de Apoio'!$D:$E,2,FALSE),1)=1,"",AG499)</f>
        <v/>
      </c>
      <c r="AH500" s="39" t="str">
        <f>IF(IFERROR(VLOOKUP(AH496,'Tabela de Apoio'!$D:$E,2,FALSE),1)=1,"",AH499)</f>
        <v/>
      </c>
      <c r="AI500" s="39" t="str">
        <f>IF(IFERROR(VLOOKUP(AI496,'Tabela de Apoio'!$D:$E,2,FALSE),1)=1,"",AI499)</f>
        <v/>
      </c>
    </row>
    <row r="501" spans="1:35" hidden="1" x14ac:dyDescent="0.25">
      <c r="B501" s="84" t="e">
        <f t="shared" ref="B501:B512" si="245">B500</f>
        <v>#VALUE!</v>
      </c>
      <c r="C501" s="84" t="e">
        <f t="shared" si="244"/>
        <v>#VALUE!</v>
      </c>
      <c r="D501" s="84">
        <f t="shared" si="244"/>
        <v>1</v>
      </c>
      <c r="E501" s="158"/>
      <c r="F501" s="97"/>
      <c r="G501" s="120"/>
      <c r="H501" s="18"/>
      <c r="I501" s="18"/>
      <c r="J501" s="6" t="str">
        <f>IFERROR(IF(M504="",IF(_xlfn.STDEV.S($P499:$AI500)/AVERAGE($P499:$AI500)&lt;25%,J505,J506),J504),J502)</f>
        <v>A</v>
      </c>
      <c r="K501" s="89"/>
      <c r="L501" s="40" t="s">
        <v>75</v>
      </c>
      <c r="M501" s="41" t="str">
        <f>IFERROR(IF(AND(P496="Fornecedor",COUNTA(P494:AI494)=COUNTIF(P496:AI496,"Fornecedor")),M509,IF(M504="",IF(_xlfn.STDEV.S($P499:$AI500)/AVERAGE($P499:$AI500)&lt;25%,M505,M506),M504)),M502)</f>
        <v/>
      </c>
      <c r="N501" s="94"/>
      <c r="O501" s="34" t="s">
        <v>414</v>
      </c>
      <c r="P501" s="39" t="str">
        <f>IF(IFERROR(VLOOKUP(P496,'Tabela de Apoio'!$D:$E,2,FALSE),1)=1,"",P502)</f>
        <v/>
      </c>
      <c r="Q501" s="39" t="str">
        <f>IF(IFERROR(VLOOKUP(Q496,'Tabela de Apoio'!$D:$E,2,FALSE),1)=1,"",Q502)</f>
        <v/>
      </c>
      <c r="R501" s="39" t="str">
        <f>IF(IFERROR(VLOOKUP(R496,'Tabela de Apoio'!$D:$E,2,FALSE),1)=1,"",R502)</f>
        <v/>
      </c>
      <c r="S501" s="39" t="str">
        <f>IF(IFERROR(VLOOKUP(S496,'Tabela de Apoio'!$D:$E,2,FALSE),1)=1,"",S502)</f>
        <v/>
      </c>
      <c r="T501" s="39" t="str">
        <f>IF(IFERROR(VLOOKUP(T496,'Tabela de Apoio'!$D:$E,2,FALSE),1)=1,"",T502)</f>
        <v/>
      </c>
      <c r="U501" s="39" t="str">
        <f>IF(IFERROR(VLOOKUP(U496,'Tabela de Apoio'!$D:$E,2,FALSE),1)=1,"",U502)</f>
        <v/>
      </c>
      <c r="V501" s="39" t="str">
        <f>IF(IFERROR(VLOOKUP(V496,'Tabela de Apoio'!$D:$E,2,FALSE),1)=1,"",V502)</f>
        <v/>
      </c>
      <c r="W501" s="39" t="str">
        <f>IF(IFERROR(VLOOKUP(W496,'Tabela de Apoio'!$D:$E,2,FALSE),1)=1,"",W502)</f>
        <v/>
      </c>
      <c r="X501" s="39" t="str">
        <f>IF(IFERROR(VLOOKUP(X496,'Tabela de Apoio'!$D:$E,2,FALSE),1)=1,"",X502)</f>
        <v/>
      </c>
      <c r="Y501" s="39" t="str">
        <f>IF(IFERROR(VLOOKUP(Y496,'Tabela de Apoio'!$D:$E,2,FALSE),1)=1,"",Y502)</f>
        <v/>
      </c>
      <c r="Z501" s="39" t="str">
        <f>IF(IFERROR(VLOOKUP(Z496,'Tabela de Apoio'!$D:$E,2,FALSE),1)=1,"",Z502)</f>
        <v/>
      </c>
      <c r="AA501" s="39" t="str">
        <f>IF(IFERROR(VLOOKUP(AA496,'Tabela de Apoio'!$D:$E,2,FALSE),1)=1,"",AA502)</f>
        <v/>
      </c>
      <c r="AB501" s="39" t="str">
        <f>IF(IFERROR(VLOOKUP(AB496,'Tabela de Apoio'!$D:$E,2,FALSE),1)=1,"",AB502)</f>
        <v/>
      </c>
      <c r="AC501" s="39" t="str">
        <f>IF(IFERROR(VLOOKUP(AC496,'Tabela de Apoio'!$D:$E,2,FALSE),1)=1,"",AC502)</f>
        <v/>
      </c>
      <c r="AD501" s="39" t="str">
        <f>IF(IFERROR(VLOOKUP(AD496,'Tabela de Apoio'!$D:$E,2,FALSE),1)=1,"",AD502)</f>
        <v/>
      </c>
      <c r="AE501" s="39" t="str">
        <f>IF(IFERROR(VLOOKUP(AE496,'Tabela de Apoio'!$D:$E,2,FALSE),1)=1,"",AE502)</f>
        <v/>
      </c>
      <c r="AF501" s="39" t="str">
        <f>IF(IFERROR(VLOOKUP(AF496,'Tabela de Apoio'!$D:$E,2,FALSE),1)=1,"",AF502)</f>
        <v/>
      </c>
      <c r="AG501" s="39" t="str">
        <f>IF(IFERROR(VLOOKUP(AG496,'Tabela de Apoio'!$D:$E,2,FALSE),1)=1,"",AG502)</f>
        <v/>
      </c>
      <c r="AH501" s="39" t="str">
        <f>IF(IFERROR(VLOOKUP(AH496,'Tabela de Apoio'!$D:$E,2,FALSE),1)=1,"",AH502)</f>
        <v/>
      </c>
      <c r="AI501" s="39" t="str">
        <f>IF(IFERROR(VLOOKUP(AI496,'Tabela de Apoio'!$D:$E,2,FALSE),1)=1,"",AI502)</f>
        <v/>
      </c>
    </row>
    <row r="502" spans="1:35" hidden="1" x14ac:dyDescent="0.25">
      <c r="B502" s="84" t="e">
        <f t="shared" si="245"/>
        <v>#VALUE!</v>
      </c>
      <c r="C502" s="84" t="e">
        <f t="shared" si="244"/>
        <v>#VALUE!</v>
      </c>
      <c r="D502" s="84">
        <f t="shared" si="244"/>
        <v>1</v>
      </c>
      <c r="E502" s="158"/>
      <c r="F502" s="97"/>
      <c r="G502" s="120"/>
      <c r="H502" s="18"/>
      <c r="I502" s="18"/>
      <c r="J502" s="56" t="s">
        <v>366</v>
      </c>
      <c r="K502" s="89"/>
      <c r="L502" s="40" t="s">
        <v>21</v>
      </c>
      <c r="M502" s="41" t="str">
        <f>IFERROR(AVERAGE($P498:$AI498),"")</f>
        <v/>
      </c>
      <c r="N502" s="94"/>
      <c r="O502" s="34" t="s">
        <v>415</v>
      </c>
      <c r="P502" s="39" t="str">
        <f t="shared" ref="P502:AI502" si="246">IF(P499="","",IF((_xlfn.STDEV.S($P499:$AI500)/AVERAGE($P499:$AI500))&lt;25%,P499,IF(OR(P499&gt;(AVERAGE($P499:$AI500)+_xlfn.STDEV.S($P499:$AI500)),P499&lt;(AVERAGE($P499:$AI500)-_xlfn.STDEV.S($P499:$AI500))),"DESCARTADO",P499)))</f>
        <v/>
      </c>
      <c r="Q502" s="39" t="str">
        <f t="shared" si="246"/>
        <v/>
      </c>
      <c r="R502" s="39" t="str">
        <f t="shared" si="246"/>
        <v/>
      </c>
      <c r="S502" s="39" t="str">
        <f t="shared" si="246"/>
        <v/>
      </c>
      <c r="T502" s="39" t="str">
        <f t="shared" si="246"/>
        <v/>
      </c>
      <c r="U502" s="39" t="str">
        <f t="shared" si="246"/>
        <v/>
      </c>
      <c r="V502" s="39" t="str">
        <f t="shared" si="246"/>
        <v/>
      </c>
      <c r="W502" s="39" t="str">
        <f t="shared" si="246"/>
        <v/>
      </c>
      <c r="X502" s="39" t="str">
        <f t="shared" si="246"/>
        <v/>
      </c>
      <c r="Y502" s="39" t="str">
        <f t="shared" si="246"/>
        <v/>
      </c>
      <c r="Z502" s="39" t="str">
        <f t="shared" si="246"/>
        <v/>
      </c>
      <c r="AA502" s="39" t="str">
        <f t="shared" si="246"/>
        <v/>
      </c>
      <c r="AB502" s="39" t="str">
        <f t="shared" si="246"/>
        <v/>
      </c>
      <c r="AC502" s="39" t="str">
        <f t="shared" si="246"/>
        <v/>
      </c>
      <c r="AD502" s="39" t="str">
        <f t="shared" si="246"/>
        <v/>
      </c>
      <c r="AE502" s="39" t="str">
        <f t="shared" si="246"/>
        <v/>
      </c>
      <c r="AF502" s="39" t="str">
        <f t="shared" si="246"/>
        <v/>
      </c>
      <c r="AG502" s="39" t="str">
        <f t="shared" si="246"/>
        <v/>
      </c>
      <c r="AH502" s="39" t="str">
        <f t="shared" si="246"/>
        <v/>
      </c>
      <c r="AI502" s="39" t="str">
        <f t="shared" si="246"/>
        <v/>
      </c>
    </row>
    <row r="503" spans="1:35" hidden="1" x14ac:dyDescent="0.25">
      <c r="B503" s="84" t="e">
        <f t="shared" si="245"/>
        <v>#VALUE!</v>
      </c>
      <c r="C503" s="84" t="e">
        <f t="shared" si="244"/>
        <v>#VALUE!</v>
      </c>
      <c r="D503" s="84">
        <f t="shared" si="244"/>
        <v>1</v>
      </c>
      <c r="E503" s="158"/>
      <c r="F503" s="97"/>
      <c r="G503" s="119"/>
      <c r="J503" s="56" t="s">
        <v>366</v>
      </c>
      <c r="L503" s="40" t="s">
        <v>335</v>
      </c>
      <c r="M503" s="41" t="str">
        <f>IFERROR(MEDIAN($P498:$AI498),"")</f>
        <v/>
      </c>
      <c r="N503" s="94"/>
      <c r="O503" s="34" t="s">
        <v>416</v>
      </c>
      <c r="P503" s="39" t="str">
        <f>IF(IFERROR(VLOOKUP(P496,'Tabela de Apoio'!$D:$E,2,FALSE),1)=1,"",P504)</f>
        <v/>
      </c>
      <c r="Q503" s="39" t="str">
        <f>IF(IFERROR(VLOOKUP(Q496,'Tabela de Apoio'!$D:$E,2,FALSE),1)=1,"",Q504)</f>
        <v/>
      </c>
      <c r="R503" s="39" t="str">
        <f>IF(IFERROR(VLOOKUP(R496,'Tabela de Apoio'!$D:$E,2,FALSE),1)=1,"",R504)</f>
        <v/>
      </c>
      <c r="S503" s="39" t="str">
        <f>IF(IFERROR(VLOOKUP(S496,'Tabela de Apoio'!$D:$E,2,FALSE),1)=1,"",S504)</f>
        <v/>
      </c>
      <c r="T503" s="39" t="str">
        <f>IF(IFERROR(VLOOKUP(T496,'Tabela de Apoio'!$D:$E,2,FALSE),1)=1,"",T504)</f>
        <v/>
      </c>
      <c r="U503" s="39" t="str">
        <f>IF(IFERROR(VLOOKUP(U496,'Tabela de Apoio'!$D:$E,2,FALSE),1)=1,"",U504)</f>
        <v/>
      </c>
      <c r="V503" s="39" t="str">
        <f>IF(IFERROR(VLOOKUP(V496,'Tabela de Apoio'!$D:$E,2,FALSE),1)=1,"",V504)</f>
        <v/>
      </c>
      <c r="W503" s="39" t="str">
        <f>IF(IFERROR(VLOOKUP(W496,'Tabela de Apoio'!$D:$E,2,FALSE),1)=1,"",W504)</f>
        <v/>
      </c>
      <c r="X503" s="39" t="str">
        <f>IF(IFERROR(VLOOKUP(X496,'Tabela de Apoio'!$D:$E,2,FALSE),1)=1,"",X504)</f>
        <v/>
      </c>
      <c r="Y503" s="39" t="str">
        <f>IF(IFERROR(VLOOKUP(Y496,'Tabela de Apoio'!$D:$E,2,FALSE),1)=1,"",Y504)</f>
        <v/>
      </c>
      <c r="Z503" s="39" t="str">
        <f>IF(IFERROR(VLOOKUP(Z496,'Tabela de Apoio'!$D:$E,2,FALSE),1)=1,"",Z504)</f>
        <v/>
      </c>
      <c r="AA503" s="39" t="str">
        <f>IF(IFERROR(VLOOKUP(AA496,'Tabela de Apoio'!$D:$E,2,FALSE),1)=1,"",AA504)</f>
        <v/>
      </c>
      <c r="AB503" s="39" t="str">
        <f>IF(IFERROR(VLOOKUP(AB496,'Tabela de Apoio'!$D:$E,2,FALSE),1)=1,"",AB504)</f>
        <v/>
      </c>
      <c r="AC503" s="39" t="str">
        <f>IF(IFERROR(VLOOKUP(AC496,'Tabela de Apoio'!$D:$E,2,FALSE),1)=1,"",AC504)</f>
        <v/>
      </c>
      <c r="AD503" s="39" t="str">
        <f>IF(IFERROR(VLOOKUP(AD496,'Tabela de Apoio'!$D:$E,2,FALSE),1)=1,"",AD504)</f>
        <v/>
      </c>
      <c r="AE503" s="39" t="str">
        <f>IF(IFERROR(VLOOKUP(AE496,'Tabela de Apoio'!$D:$E,2,FALSE),1)=1,"",AE504)</f>
        <v/>
      </c>
      <c r="AF503" s="39" t="str">
        <f>IF(IFERROR(VLOOKUP(AF496,'Tabela de Apoio'!$D:$E,2,FALSE),1)=1,"",AF504)</f>
        <v/>
      </c>
      <c r="AG503" s="39" t="str">
        <f>IF(IFERROR(VLOOKUP(AG496,'Tabela de Apoio'!$D:$E,2,FALSE),1)=1,"",AG504)</f>
        <v/>
      </c>
      <c r="AH503" s="39" t="str">
        <f>IF(IFERROR(VLOOKUP(AH496,'Tabela de Apoio'!$D:$E,2,FALSE),1)=1,"",AH504)</f>
        <v/>
      </c>
      <c r="AI503" s="39" t="str">
        <f>IF(IFERROR(VLOOKUP(AI496,'Tabela de Apoio'!$D:$E,2,FALSE),1)=1,"",AI504)</f>
        <v/>
      </c>
    </row>
    <row r="504" spans="1:35" hidden="1" x14ac:dyDescent="0.25">
      <c r="B504" s="84" t="e">
        <f t="shared" si="245"/>
        <v>#VALUE!</v>
      </c>
      <c r="C504" s="84" t="e">
        <f t="shared" si="244"/>
        <v>#VALUE!</v>
      </c>
      <c r="D504" s="84">
        <f t="shared" si="244"/>
        <v>1</v>
      </c>
      <c r="E504" s="158"/>
      <c r="F504" s="97"/>
      <c r="G504" s="119"/>
      <c r="H504" s="18"/>
      <c r="I504" s="18"/>
      <c r="J504" s="56" t="s">
        <v>368</v>
      </c>
      <c r="K504" s="89"/>
      <c r="L504" s="40" t="s">
        <v>69</v>
      </c>
      <c r="M504" s="41" t="e">
        <f>IF(AND(COUNT($P512:$AI512)&gt;2,(_xlfn.STDEV.S($P511:$AI512)/AVERAGE($P511:$AI512))&lt;=25%),AVERAGE($P511:$AI512),"")</f>
        <v>#DIV/0!</v>
      </c>
      <c r="N504" s="94"/>
      <c r="O504" s="34" t="s">
        <v>417</v>
      </c>
      <c r="P504" s="39" t="str">
        <f t="shared" ref="P504:AI504" si="247">IF(P502="","",IF((_xlfn.STDEV.S($P501:$AI502)/AVERAGE($P501:$AI502))&lt;25%,P502,IF(OR(P502&gt;(AVERAGE($P501:$AI502)+_xlfn.STDEV.S($P501:$AI502)),P502&lt;(AVERAGE($P501:$AI502)-_xlfn.STDEV.S($P501:$AI502))),"DESCARTADO",P502)))</f>
        <v/>
      </c>
      <c r="Q504" s="39" t="str">
        <f t="shared" si="247"/>
        <v/>
      </c>
      <c r="R504" s="39" t="str">
        <f t="shared" si="247"/>
        <v/>
      </c>
      <c r="S504" s="39" t="str">
        <f t="shared" si="247"/>
        <v/>
      </c>
      <c r="T504" s="39" t="str">
        <f t="shared" si="247"/>
        <v/>
      </c>
      <c r="U504" s="39" t="str">
        <f t="shared" si="247"/>
        <v/>
      </c>
      <c r="V504" s="39" t="str">
        <f t="shared" si="247"/>
        <v/>
      </c>
      <c r="W504" s="39" t="str">
        <f t="shared" si="247"/>
        <v/>
      </c>
      <c r="X504" s="39" t="str">
        <f t="shared" si="247"/>
        <v/>
      </c>
      <c r="Y504" s="39" t="str">
        <f t="shared" si="247"/>
        <v/>
      </c>
      <c r="Z504" s="39" t="str">
        <f t="shared" si="247"/>
        <v/>
      </c>
      <c r="AA504" s="39" t="str">
        <f t="shared" si="247"/>
        <v/>
      </c>
      <c r="AB504" s="39" t="str">
        <f t="shared" si="247"/>
        <v/>
      </c>
      <c r="AC504" s="39" t="str">
        <f t="shared" si="247"/>
        <v/>
      </c>
      <c r="AD504" s="39" t="str">
        <f t="shared" si="247"/>
        <v/>
      </c>
      <c r="AE504" s="39" t="str">
        <f t="shared" si="247"/>
        <v/>
      </c>
      <c r="AF504" s="39" t="str">
        <f t="shared" si="247"/>
        <v/>
      </c>
      <c r="AG504" s="39" t="str">
        <f t="shared" si="247"/>
        <v/>
      </c>
      <c r="AH504" s="39" t="str">
        <f t="shared" si="247"/>
        <v/>
      </c>
      <c r="AI504" s="39" t="str">
        <f t="shared" si="247"/>
        <v/>
      </c>
    </row>
    <row r="505" spans="1:35" hidden="1" x14ac:dyDescent="0.25">
      <c r="B505" s="84" t="e">
        <f t="shared" si="245"/>
        <v>#VALUE!</v>
      </c>
      <c r="C505" s="84" t="e">
        <f t="shared" si="244"/>
        <v>#VALUE!</v>
      </c>
      <c r="D505" s="84">
        <f t="shared" si="244"/>
        <v>1</v>
      </c>
      <c r="E505" s="158"/>
      <c r="F505" s="97"/>
      <c r="G505" s="121"/>
      <c r="H505"/>
      <c r="I505" s="18"/>
      <c r="J505" s="56" t="s">
        <v>367</v>
      </c>
      <c r="K505" s="89"/>
      <c r="L505" s="40" t="s">
        <v>74</v>
      </c>
      <c r="M505" s="41" t="e">
        <f>AVERAGE($P499:$AI500)</f>
        <v>#DIV/0!</v>
      </c>
      <c r="N505" s="94"/>
      <c r="O505" s="34" t="s">
        <v>418</v>
      </c>
      <c r="P505" s="39" t="str">
        <f>IF(IFERROR(VLOOKUP(P496,'Tabela de Apoio'!$D:$E,2,FALSE),1)=1,"",P506)</f>
        <v/>
      </c>
      <c r="Q505" s="39" t="str">
        <f>IF(IFERROR(VLOOKUP(Q496,'Tabela de Apoio'!$D:$E,2,FALSE),1)=1,"",Q506)</f>
        <v/>
      </c>
      <c r="R505" s="39" t="str">
        <f>IF(IFERROR(VLOOKUP(R496,'Tabela de Apoio'!$D:$E,2,FALSE),1)=1,"",R506)</f>
        <v/>
      </c>
      <c r="S505" s="39" t="str">
        <f>IF(IFERROR(VLOOKUP(S496,'Tabela de Apoio'!$D:$E,2,FALSE),1)=1,"",S506)</f>
        <v/>
      </c>
      <c r="T505" s="39" t="str">
        <f>IF(IFERROR(VLOOKUP(T496,'Tabela de Apoio'!$D:$E,2,FALSE),1)=1,"",T506)</f>
        <v/>
      </c>
      <c r="U505" s="39" t="str">
        <f>IF(IFERROR(VLOOKUP(U496,'Tabela de Apoio'!$D:$E,2,FALSE),1)=1,"",U506)</f>
        <v/>
      </c>
      <c r="V505" s="39" t="str">
        <f>IF(IFERROR(VLOOKUP(V496,'Tabela de Apoio'!$D:$E,2,FALSE),1)=1,"",V506)</f>
        <v/>
      </c>
      <c r="W505" s="39" t="str">
        <f>IF(IFERROR(VLOOKUP(W496,'Tabela de Apoio'!$D:$E,2,FALSE),1)=1,"",W506)</f>
        <v/>
      </c>
      <c r="X505" s="39" t="str">
        <f>IF(IFERROR(VLOOKUP(X496,'Tabela de Apoio'!$D:$E,2,FALSE),1)=1,"",X506)</f>
        <v/>
      </c>
      <c r="Y505" s="39" t="str">
        <f>IF(IFERROR(VLOOKUP(Y496,'Tabela de Apoio'!$D:$E,2,FALSE),1)=1,"",Y506)</f>
        <v/>
      </c>
      <c r="Z505" s="39" t="str">
        <f>IF(IFERROR(VLOOKUP(Z496,'Tabela de Apoio'!$D:$E,2,FALSE),1)=1,"",Z506)</f>
        <v/>
      </c>
      <c r="AA505" s="39" t="str">
        <f>IF(IFERROR(VLOOKUP(AA496,'Tabela de Apoio'!$D:$E,2,FALSE),1)=1,"",AA506)</f>
        <v/>
      </c>
      <c r="AB505" s="39" t="str">
        <f>IF(IFERROR(VLOOKUP(AB496,'Tabela de Apoio'!$D:$E,2,FALSE),1)=1,"",AB506)</f>
        <v/>
      </c>
      <c r="AC505" s="39" t="str">
        <f>IF(IFERROR(VLOOKUP(AC496,'Tabela de Apoio'!$D:$E,2,FALSE),1)=1,"",AC506)</f>
        <v/>
      </c>
      <c r="AD505" s="39" t="str">
        <f>IF(IFERROR(VLOOKUP(AD496,'Tabela de Apoio'!$D:$E,2,FALSE),1)=1,"",AD506)</f>
        <v/>
      </c>
      <c r="AE505" s="39" t="str">
        <f>IF(IFERROR(VLOOKUP(AE496,'Tabela de Apoio'!$D:$E,2,FALSE),1)=1,"",AE506)</f>
        <v/>
      </c>
      <c r="AF505" s="39" t="str">
        <f>IF(IFERROR(VLOOKUP(AF496,'Tabela de Apoio'!$D:$E,2,FALSE),1)=1,"",AF506)</f>
        <v/>
      </c>
      <c r="AG505" s="39" t="str">
        <f>IF(IFERROR(VLOOKUP(AG496,'Tabela de Apoio'!$D:$E,2,FALSE),1)=1,"",AG506)</f>
        <v/>
      </c>
      <c r="AH505" s="39" t="str">
        <f>IF(IFERROR(VLOOKUP(AH496,'Tabela de Apoio'!$D:$E,2,FALSE),1)=1,"",AH506)</f>
        <v/>
      </c>
      <c r="AI505" s="39" t="str">
        <f>IF(IFERROR(VLOOKUP(AI496,'Tabela de Apoio'!$D:$E,2,FALSE),1)=1,"",AI506)</f>
        <v/>
      </c>
    </row>
    <row r="506" spans="1:35" hidden="1" x14ac:dyDescent="0.25">
      <c r="B506" s="84" t="e">
        <f t="shared" si="245"/>
        <v>#VALUE!</v>
      </c>
      <c r="C506" s="84" t="e">
        <f t="shared" si="244"/>
        <v>#VALUE!</v>
      </c>
      <c r="D506" s="84">
        <f t="shared" si="244"/>
        <v>1</v>
      </c>
      <c r="E506" s="158"/>
      <c r="F506" s="97"/>
      <c r="G506" s="120"/>
      <c r="H506" s="18"/>
      <c r="I506" s="18"/>
      <c r="J506" s="56" t="s">
        <v>367</v>
      </c>
      <c r="K506" s="89"/>
      <c r="L506" s="40" t="s">
        <v>72</v>
      </c>
      <c r="M506" s="41" t="e">
        <f>MEDIAN($P499:$AI499)</f>
        <v>#NUM!</v>
      </c>
      <c r="N506" s="94"/>
      <c r="O506" s="34" t="s">
        <v>419</v>
      </c>
      <c r="P506" s="39" t="str">
        <f t="shared" ref="P506:AI506" si="248">IF(P504="","",IF((_xlfn.STDEV.S($P503:$AI504)/AVERAGE($P503:$AI504))&lt;25%,P504,IF(OR(P504&gt;(AVERAGE($P503:$AI504)+_xlfn.STDEV.S($P503:$AI504)),P504&lt;(AVERAGE($P503:$AI504)-_xlfn.STDEV.S($P503:$AI504))),"DESCARTADO",P504)))</f>
        <v/>
      </c>
      <c r="Q506" s="39" t="str">
        <f t="shared" si="248"/>
        <v/>
      </c>
      <c r="R506" s="39" t="str">
        <f t="shared" si="248"/>
        <v/>
      </c>
      <c r="S506" s="39" t="str">
        <f t="shared" si="248"/>
        <v/>
      </c>
      <c r="T506" s="39" t="str">
        <f t="shared" si="248"/>
        <v/>
      </c>
      <c r="U506" s="39" t="str">
        <f t="shared" si="248"/>
        <v/>
      </c>
      <c r="V506" s="39" t="str">
        <f t="shared" si="248"/>
        <v/>
      </c>
      <c r="W506" s="39" t="str">
        <f t="shared" si="248"/>
        <v/>
      </c>
      <c r="X506" s="39" t="str">
        <f t="shared" si="248"/>
        <v/>
      </c>
      <c r="Y506" s="39" t="str">
        <f t="shared" si="248"/>
        <v/>
      </c>
      <c r="Z506" s="39" t="str">
        <f t="shared" si="248"/>
        <v/>
      </c>
      <c r="AA506" s="39" t="str">
        <f t="shared" si="248"/>
        <v/>
      </c>
      <c r="AB506" s="39" t="str">
        <f t="shared" si="248"/>
        <v/>
      </c>
      <c r="AC506" s="39" t="str">
        <f t="shared" si="248"/>
        <v/>
      </c>
      <c r="AD506" s="39" t="str">
        <f t="shared" si="248"/>
        <v/>
      </c>
      <c r="AE506" s="39" t="str">
        <f t="shared" si="248"/>
        <v/>
      </c>
      <c r="AF506" s="39" t="str">
        <f t="shared" si="248"/>
        <v/>
      </c>
      <c r="AG506" s="39" t="str">
        <f t="shared" si="248"/>
        <v/>
      </c>
      <c r="AH506" s="39" t="str">
        <f t="shared" si="248"/>
        <v/>
      </c>
      <c r="AI506" s="39" t="str">
        <f t="shared" si="248"/>
        <v/>
      </c>
    </row>
    <row r="507" spans="1:35" hidden="1" x14ac:dyDescent="0.25">
      <c r="B507" s="84" t="e">
        <f t="shared" si="245"/>
        <v>#VALUE!</v>
      </c>
      <c r="C507" s="84" t="e">
        <f t="shared" si="244"/>
        <v>#VALUE!</v>
      </c>
      <c r="D507" s="84">
        <f t="shared" si="244"/>
        <v>1</v>
      </c>
      <c r="E507" s="158"/>
      <c r="F507" s="97"/>
      <c r="G507" s="120"/>
      <c r="H507" s="18"/>
      <c r="I507" s="18"/>
      <c r="J507" s="56" t="s">
        <v>367</v>
      </c>
      <c r="K507" s="89"/>
      <c r="L507" s="40" t="s">
        <v>73</v>
      </c>
      <c r="M507" s="41" t="e">
        <f>_xlfn.QUARTILE.EXC($P499:$AI499,1)</f>
        <v>#NUM!</v>
      </c>
      <c r="N507" s="94"/>
      <c r="O507" s="34" t="s">
        <v>420</v>
      </c>
      <c r="P507" s="39" t="str">
        <f>IF(IFERROR(VLOOKUP(P496,'Tabela de Apoio'!$D:$E,2,FALSE),1)=1,"",P508)</f>
        <v/>
      </c>
      <c r="Q507" s="39" t="str">
        <f>IF(IFERROR(VLOOKUP(Q496,'Tabela de Apoio'!$D:$E,2,FALSE),1)=1,"",Q508)</f>
        <v/>
      </c>
      <c r="R507" s="39" t="str">
        <f>IF(IFERROR(VLOOKUP(R496,'Tabela de Apoio'!$D:$E,2,FALSE),1)=1,"",R508)</f>
        <v/>
      </c>
      <c r="S507" s="39" t="str">
        <f>IF(IFERROR(VLOOKUP(S496,'Tabela de Apoio'!$D:$E,2,FALSE),1)=1,"",S508)</f>
        <v/>
      </c>
      <c r="T507" s="39" t="str">
        <f>IF(IFERROR(VLOOKUP(T496,'Tabela de Apoio'!$D:$E,2,FALSE),1)=1,"",T508)</f>
        <v/>
      </c>
      <c r="U507" s="39" t="str">
        <f>IF(IFERROR(VLOOKUP(U496,'Tabela de Apoio'!$D:$E,2,FALSE),1)=1,"",U508)</f>
        <v/>
      </c>
      <c r="V507" s="39" t="str">
        <f>IF(IFERROR(VLOOKUP(V496,'Tabela de Apoio'!$D:$E,2,FALSE),1)=1,"",V508)</f>
        <v/>
      </c>
      <c r="W507" s="39" t="str">
        <f>IF(IFERROR(VLOOKUP(W496,'Tabela de Apoio'!$D:$E,2,FALSE),1)=1,"",W508)</f>
        <v/>
      </c>
      <c r="X507" s="39" t="str">
        <f>IF(IFERROR(VLOOKUP(X496,'Tabela de Apoio'!$D:$E,2,FALSE),1)=1,"",X508)</f>
        <v/>
      </c>
      <c r="Y507" s="39" t="str">
        <f>IF(IFERROR(VLOOKUP(Y496,'Tabela de Apoio'!$D:$E,2,FALSE),1)=1,"",Y508)</f>
        <v/>
      </c>
      <c r="Z507" s="39" t="str">
        <f>IF(IFERROR(VLOOKUP(Z496,'Tabela de Apoio'!$D:$E,2,FALSE),1)=1,"",Z508)</f>
        <v/>
      </c>
      <c r="AA507" s="39" t="str">
        <f>IF(IFERROR(VLOOKUP(AA496,'Tabela de Apoio'!$D:$E,2,FALSE),1)=1,"",AA508)</f>
        <v/>
      </c>
      <c r="AB507" s="39" t="str">
        <f>IF(IFERROR(VLOOKUP(AB496,'Tabela de Apoio'!$D:$E,2,FALSE),1)=1,"",AB508)</f>
        <v/>
      </c>
      <c r="AC507" s="39" t="str">
        <f>IF(IFERROR(VLOOKUP(AC496,'Tabela de Apoio'!$D:$E,2,FALSE),1)=1,"",AC508)</f>
        <v/>
      </c>
      <c r="AD507" s="39" t="str">
        <f>IF(IFERROR(VLOOKUP(AD496,'Tabela de Apoio'!$D:$E,2,FALSE),1)=1,"",AD508)</f>
        <v/>
      </c>
      <c r="AE507" s="39" t="str">
        <f>IF(IFERROR(VLOOKUP(AE496,'Tabela de Apoio'!$D:$E,2,FALSE),1)=1,"",AE508)</f>
        <v/>
      </c>
      <c r="AF507" s="39" t="str">
        <f>IF(IFERROR(VLOOKUP(AF496,'Tabela de Apoio'!$D:$E,2,FALSE),1)=1,"",AF508)</f>
        <v/>
      </c>
      <c r="AG507" s="39" t="str">
        <f>IF(IFERROR(VLOOKUP(AG496,'Tabela de Apoio'!$D:$E,2,FALSE),1)=1,"",AG508)</f>
        <v/>
      </c>
      <c r="AH507" s="39" t="str">
        <f>IF(IFERROR(VLOOKUP(AH496,'Tabela de Apoio'!$D:$E,2,FALSE),1)=1,"",AH508)</f>
        <v/>
      </c>
      <c r="AI507" s="39" t="str">
        <f>IF(IFERROR(VLOOKUP(AI496,'Tabela de Apoio'!$D:$E,2,FALSE),1)=1,"",AI508)</f>
        <v/>
      </c>
    </row>
    <row r="508" spans="1:35" hidden="1" x14ac:dyDescent="0.25">
      <c r="B508" s="84" t="e">
        <f t="shared" si="245"/>
        <v>#VALUE!</v>
      </c>
      <c r="C508" s="84" t="e">
        <f t="shared" si="244"/>
        <v>#VALUE!</v>
      </c>
      <c r="D508" s="84">
        <f t="shared" si="244"/>
        <v>1</v>
      </c>
      <c r="E508" s="158"/>
      <c r="F508" s="97"/>
      <c r="G508" s="120"/>
      <c r="H508" s="18"/>
      <c r="I508" s="18"/>
      <c r="J508" s="56" t="s">
        <v>367</v>
      </c>
      <c r="K508" s="89"/>
      <c r="L508" s="40" t="s">
        <v>70</v>
      </c>
      <c r="M508" s="41" t="e">
        <f>_xlfn.QUARTILE.EXC($P499:$AI499,2)</f>
        <v>#NUM!</v>
      </c>
      <c r="N508" s="94"/>
      <c r="O508" s="34" t="s">
        <v>421</v>
      </c>
      <c r="P508" s="39" t="str">
        <f t="shared" ref="P508:AI508" si="249">IF(P506="","",IF((_xlfn.STDEV.S($P505:$AI506)/AVERAGE($P505:$AI506))&lt;25%,P506,IF(OR(P506&gt;(AVERAGE($P505:$AI506)+_xlfn.STDEV.S($P505:$AI506)),P506&lt;(AVERAGE($P505:$AI506)-_xlfn.STDEV.S($P505:$AI506))),"DESCARTADO",P506)))</f>
        <v/>
      </c>
      <c r="Q508" s="39" t="str">
        <f t="shared" si="249"/>
        <v/>
      </c>
      <c r="R508" s="39" t="str">
        <f t="shared" si="249"/>
        <v/>
      </c>
      <c r="S508" s="39" t="str">
        <f t="shared" si="249"/>
        <v/>
      </c>
      <c r="T508" s="39" t="str">
        <f t="shared" si="249"/>
        <v/>
      </c>
      <c r="U508" s="39" t="str">
        <f t="shared" si="249"/>
        <v/>
      </c>
      <c r="V508" s="39" t="str">
        <f t="shared" si="249"/>
        <v/>
      </c>
      <c r="W508" s="39" t="str">
        <f t="shared" si="249"/>
        <v/>
      </c>
      <c r="X508" s="39" t="str">
        <f t="shared" si="249"/>
        <v/>
      </c>
      <c r="Y508" s="39" t="str">
        <f t="shared" si="249"/>
        <v/>
      </c>
      <c r="Z508" s="39" t="str">
        <f t="shared" si="249"/>
        <v/>
      </c>
      <c r="AA508" s="39" t="str">
        <f t="shared" si="249"/>
        <v/>
      </c>
      <c r="AB508" s="39" t="str">
        <f t="shared" si="249"/>
        <v/>
      </c>
      <c r="AC508" s="39" t="str">
        <f t="shared" si="249"/>
        <v/>
      </c>
      <c r="AD508" s="39" t="str">
        <f t="shared" si="249"/>
        <v/>
      </c>
      <c r="AE508" s="39" t="str">
        <f t="shared" si="249"/>
        <v/>
      </c>
      <c r="AF508" s="39" t="str">
        <f t="shared" si="249"/>
        <v/>
      </c>
      <c r="AG508" s="39" t="str">
        <f t="shared" si="249"/>
        <v/>
      </c>
      <c r="AH508" s="39" t="str">
        <f t="shared" si="249"/>
        <v/>
      </c>
      <c r="AI508" s="39" t="str">
        <f t="shared" si="249"/>
        <v/>
      </c>
    </row>
    <row r="509" spans="1:35" hidden="1" x14ac:dyDescent="0.25">
      <c r="B509" s="84" t="e">
        <f t="shared" si="245"/>
        <v>#VALUE!</v>
      </c>
      <c r="C509" s="84" t="e">
        <f t="shared" si="244"/>
        <v>#VALUE!</v>
      </c>
      <c r="D509" s="84">
        <f t="shared" si="244"/>
        <v>1</v>
      </c>
      <c r="E509" s="158"/>
      <c r="F509" s="97"/>
      <c r="G509" s="120"/>
      <c r="H509" s="18"/>
      <c r="I509" s="18"/>
      <c r="J509" s="56" t="s">
        <v>366</v>
      </c>
      <c r="K509" s="89"/>
      <c r="L509" s="40" t="s">
        <v>76</v>
      </c>
      <c r="M509" s="41">
        <f>MIN($P498:$AI498)</f>
        <v>0</v>
      </c>
      <c r="N509" s="94"/>
      <c r="O509" s="34" t="s">
        <v>422</v>
      </c>
      <c r="P509" s="39" t="str">
        <f>IF(IFERROR(VLOOKUP(P496,'Tabela de Apoio'!$D:$E,2,FALSE),1)=1,"",P510)</f>
        <v/>
      </c>
      <c r="Q509" s="39" t="str">
        <f>IF(IFERROR(VLOOKUP(Q496,'Tabela de Apoio'!$D:$E,2,FALSE),1)=1,"",Q510)</f>
        <v/>
      </c>
      <c r="R509" s="39" t="str">
        <f>IF(IFERROR(VLOOKUP(R496,'Tabela de Apoio'!$D:$E,2,FALSE),1)=1,"",R510)</f>
        <v/>
      </c>
      <c r="S509" s="39" t="str">
        <f>IF(IFERROR(VLOOKUP(S496,'Tabela de Apoio'!$D:$E,2,FALSE),1)=1,"",S510)</f>
        <v/>
      </c>
      <c r="T509" s="39" t="str">
        <f>IF(IFERROR(VLOOKUP(T496,'Tabela de Apoio'!$D:$E,2,FALSE),1)=1,"",T510)</f>
        <v/>
      </c>
      <c r="U509" s="39" t="str">
        <f>IF(IFERROR(VLOOKUP(U496,'Tabela de Apoio'!$D:$E,2,FALSE),1)=1,"",U510)</f>
        <v/>
      </c>
      <c r="V509" s="39" t="str">
        <f>IF(IFERROR(VLOOKUP(V496,'Tabela de Apoio'!$D:$E,2,FALSE),1)=1,"",V510)</f>
        <v/>
      </c>
      <c r="W509" s="39" t="str">
        <f>IF(IFERROR(VLOOKUP(W496,'Tabela de Apoio'!$D:$E,2,FALSE),1)=1,"",W510)</f>
        <v/>
      </c>
      <c r="X509" s="39" t="str">
        <f>IF(IFERROR(VLOOKUP(X496,'Tabela de Apoio'!$D:$E,2,FALSE),1)=1,"",X510)</f>
        <v/>
      </c>
      <c r="Y509" s="39" t="str">
        <f>IF(IFERROR(VLOOKUP(Y496,'Tabela de Apoio'!$D:$E,2,FALSE),1)=1,"",Y510)</f>
        <v/>
      </c>
      <c r="Z509" s="39" t="str">
        <f>IF(IFERROR(VLOOKUP(Z496,'Tabela de Apoio'!$D:$E,2,FALSE),1)=1,"",Z510)</f>
        <v/>
      </c>
      <c r="AA509" s="39" t="str">
        <f>IF(IFERROR(VLOOKUP(AA496,'Tabela de Apoio'!$D:$E,2,FALSE),1)=1,"",AA510)</f>
        <v/>
      </c>
      <c r="AB509" s="39" t="str">
        <f>IF(IFERROR(VLOOKUP(AB496,'Tabela de Apoio'!$D:$E,2,FALSE),1)=1,"",AB510)</f>
        <v/>
      </c>
      <c r="AC509" s="39" t="str">
        <f>IF(IFERROR(VLOOKUP(AC496,'Tabela de Apoio'!$D:$E,2,FALSE),1)=1,"",AC510)</f>
        <v/>
      </c>
      <c r="AD509" s="39" t="str">
        <f>IF(IFERROR(VLOOKUP(AD496,'Tabela de Apoio'!$D:$E,2,FALSE),1)=1,"",AD510)</f>
        <v/>
      </c>
      <c r="AE509" s="39" t="str">
        <f>IF(IFERROR(VLOOKUP(AE496,'Tabela de Apoio'!$D:$E,2,FALSE),1)=1,"",AE510)</f>
        <v/>
      </c>
      <c r="AF509" s="39" t="str">
        <f>IF(IFERROR(VLOOKUP(AF496,'Tabela de Apoio'!$D:$E,2,FALSE),1)=1,"",AF510)</f>
        <v/>
      </c>
      <c r="AG509" s="39" t="str">
        <f>IF(IFERROR(VLOOKUP(AG496,'Tabela de Apoio'!$D:$E,2,FALSE),1)=1,"",AG510)</f>
        <v/>
      </c>
      <c r="AH509" s="39" t="str">
        <f>IF(IFERROR(VLOOKUP(AH496,'Tabela de Apoio'!$D:$E,2,FALSE),1)=1,"",AH510)</f>
        <v/>
      </c>
      <c r="AI509" s="39" t="str">
        <f>IF(IFERROR(VLOOKUP(AI496,'Tabela de Apoio'!$D:$E,2,FALSE),1)=1,"",AI510)</f>
        <v/>
      </c>
    </row>
    <row r="510" spans="1:35" hidden="1" x14ac:dyDescent="0.25">
      <c r="B510" s="84" t="e">
        <f t="shared" si="245"/>
        <v>#VALUE!</v>
      </c>
      <c r="C510" s="84" t="e">
        <f t="shared" si="244"/>
        <v>#VALUE!</v>
      </c>
      <c r="D510" s="84">
        <f t="shared" si="244"/>
        <v>1</v>
      </c>
      <c r="E510" s="158"/>
      <c r="F510" s="97"/>
      <c r="G510" s="120"/>
      <c r="H510" s="18"/>
      <c r="I510" s="18"/>
      <c r="J510" s="56" t="s">
        <v>366</v>
      </c>
      <c r="K510" s="89"/>
      <c r="L510" s="40" t="s">
        <v>71</v>
      </c>
      <c r="M510" s="41">
        <f>MAX($P498:$AI498)</f>
        <v>0</v>
      </c>
      <c r="N510" s="94"/>
      <c r="O510" s="34" t="s">
        <v>423</v>
      </c>
      <c r="P510" s="39" t="str">
        <f t="shared" ref="P510:AI510" si="250">IF(P508="","",IF((_xlfn.STDEV.S($P507:$AI508)/AVERAGE($P507:$AI508))&lt;25%,P508,IF(OR(P508&gt;(AVERAGE($P507:$AI508)+_xlfn.STDEV.S($P507:$AI508)),P508&lt;(AVERAGE($P507:$AI508)-_xlfn.STDEV.S($P507:$AI508))),"DESCARTADO",P508)))</f>
        <v/>
      </c>
      <c r="Q510" s="39" t="str">
        <f t="shared" si="250"/>
        <v/>
      </c>
      <c r="R510" s="39" t="str">
        <f t="shared" si="250"/>
        <v/>
      </c>
      <c r="S510" s="39" t="str">
        <f t="shared" si="250"/>
        <v/>
      </c>
      <c r="T510" s="39" t="str">
        <f t="shared" si="250"/>
        <v/>
      </c>
      <c r="U510" s="39" t="str">
        <f t="shared" si="250"/>
        <v/>
      </c>
      <c r="V510" s="39" t="str">
        <f t="shared" si="250"/>
        <v/>
      </c>
      <c r="W510" s="39" t="str">
        <f t="shared" si="250"/>
        <v/>
      </c>
      <c r="X510" s="39" t="str">
        <f t="shared" si="250"/>
        <v/>
      </c>
      <c r="Y510" s="39" t="str">
        <f t="shared" si="250"/>
        <v/>
      </c>
      <c r="Z510" s="39" t="str">
        <f t="shared" si="250"/>
        <v/>
      </c>
      <c r="AA510" s="39" t="str">
        <f t="shared" si="250"/>
        <v/>
      </c>
      <c r="AB510" s="39" t="str">
        <f t="shared" si="250"/>
        <v/>
      </c>
      <c r="AC510" s="39" t="str">
        <f t="shared" si="250"/>
        <v/>
      </c>
      <c r="AD510" s="39" t="str">
        <f t="shared" si="250"/>
        <v/>
      </c>
      <c r="AE510" s="39" t="str">
        <f t="shared" si="250"/>
        <v/>
      </c>
      <c r="AF510" s="39" t="str">
        <f t="shared" si="250"/>
        <v/>
      </c>
      <c r="AG510" s="39" t="str">
        <f t="shared" si="250"/>
        <v/>
      </c>
      <c r="AH510" s="39" t="str">
        <f t="shared" si="250"/>
        <v/>
      </c>
      <c r="AI510" s="39" t="str">
        <f t="shared" si="250"/>
        <v/>
      </c>
    </row>
    <row r="511" spans="1:35" hidden="1" x14ac:dyDescent="0.25">
      <c r="B511" s="84" t="e">
        <f t="shared" si="245"/>
        <v>#VALUE!</v>
      </c>
      <c r="C511" s="84" t="e">
        <f t="shared" si="244"/>
        <v>#VALUE!</v>
      </c>
      <c r="D511" s="84">
        <f t="shared" si="244"/>
        <v>1</v>
      </c>
      <c r="E511" s="158"/>
      <c r="F511" s="97"/>
      <c r="G511" s="121"/>
      <c r="H511"/>
      <c r="I511"/>
      <c r="J511" s="6" t="str">
        <f>INDEX(J501:J510,MATCH(L494,L501:L510,0))</f>
        <v>A</v>
      </c>
      <c r="K511" s="89"/>
      <c r="L511" s="26"/>
      <c r="M511" s="26"/>
      <c r="N511" s="94"/>
      <c r="O511" s="34" t="s">
        <v>58</v>
      </c>
      <c r="P511" s="39" t="str">
        <f>IF(IFERROR(VLOOKUP(P496,'Tabela de Apoio'!$D:$E,2,FALSE),1)=1,"",P512)</f>
        <v/>
      </c>
      <c r="Q511" s="39" t="str">
        <f>IF(IFERROR(VLOOKUP(Q496,'Tabela de Apoio'!$D:$E,2,FALSE),1)=1,"",Q512)</f>
        <v/>
      </c>
      <c r="R511" s="39" t="str">
        <f>IF(IFERROR(VLOOKUP(R496,'Tabela de Apoio'!$D:$E,2,FALSE),1)=1,"",R512)</f>
        <v/>
      </c>
      <c r="S511" s="39" t="str">
        <f>IF(IFERROR(VLOOKUP(S496,'Tabela de Apoio'!$D:$E,2,FALSE),1)=1,"",S512)</f>
        <v/>
      </c>
      <c r="T511" s="39" t="str">
        <f>IF(IFERROR(VLOOKUP(T496,'Tabela de Apoio'!$D:$E,2,FALSE),1)=1,"",T512)</f>
        <v/>
      </c>
      <c r="U511" s="39" t="str">
        <f>IF(IFERROR(VLOOKUP(U496,'Tabela de Apoio'!$D:$E,2,FALSE),1)=1,"",U512)</f>
        <v/>
      </c>
      <c r="V511" s="39" t="str">
        <f>IF(IFERROR(VLOOKUP(V496,'Tabela de Apoio'!$D:$E,2,FALSE),1)=1,"",V512)</f>
        <v/>
      </c>
      <c r="W511" s="39" t="str">
        <f>IF(IFERROR(VLOOKUP(W496,'Tabela de Apoio'!$D:$E,2,FALSE),1)=1,"",W512)</f>
        <v/>
      </c>
      <c r="X511" s="39" t="str">
        <f>IF(IFERROR(VLOOKUP(X496,'Tabela de Apoio'!$D:$E,2,FALSE),1)=1,"",X512)</f>
        <v/>
      </c>
      <c r="Y511" s="39" t="str">
        <f>IF(IFERROR(VLOOKUP(Y496,'Tabela de Apoio'!$D:$E,2,FALSE),1)=1,"",Y512)</f>
        <v/>
      </c>
      <c r="Z511" s="39" t="str">
        <f>IF(IFERROR(VLOOKUP(Z496,'Tabela de Apoio'!$D:$E,2,FALSE),1)=1,"",Z512)</f>
        <v/>
      </c>
      <c r="AA511" s="39" t="str">
        <f>IF(IFERROR(VLOOKUP(AA496,'Tabela de Apoio'!$D:$E,2,FALSE),1)=1,"",AA512)</f>
        <v/>
      </c>
      <c r="AB511" s="39" t="str">
        <f>IF(IFERROR(VLOOKUP(AB496,'Tabela de Apoio'!$D:$E,2,FALSE),1)=1,"",AB512)</f>
        <v/>
      </c>
      <c r="AC511" s="39" t="str">
        <f>IF(IFERROR(VLOOKUP(AC496,'Tabela de Apoio'!$D:$E,2,FALSE),1)=1,"",AC512)</f>
        <v/>
      </c>
      <c r="AD511" s="39" t="str">
        <f>IF(IFERROR(VLOOKUP(AD496,'Tabela de Apoio'!$D:$E,2,FALSE),1)=1,"",AD512)</f>
        <v/>
      </c>
      <c r="AE511" s="39" t="str">
        <f>IF(IFERROR(VLOOKUP(AE496,'Tabela de Apoio'!$D:$E,2,FALSE),1)=1,"",AE512)</f>
        <v/>
      </c>
      <c r="AF511" s="39" t="str">
        <f>IF(IFERROR(VLOOKUP(AF496,'Tabela de Apoio'!$D:$E,2,FALSE),1)=1,"",AF512)</f>
        <v/>
      </c>
      <c r="AG511" s="39" t="str">
        <f>IF(IFERROR(VLOOKUP(AG496,'Tabela de Apoio'!$D:$E,2,FALSE),1)=1,"",AG512)</f>
        <v/>
      </c>
      <c r="AH511" s="39" t="str">
        <f>IF(IFERROR(VLOOKUP(AH496,'Tabela de Apoio'!$D:$E,2,FALSE),1)=1,"",AH512)</f>
        <v/>
      </c>
      <c r="AI511" s="39" t="str">
        <f>IF(IFERROR(VLOOKUP(AI496,'Tabela de Apoio'!$D:$E,2,FALSE),1)=1,"",AI512)</f>
        <v/>
      </c>
    </row>
    <row r="512" spans="1:35" x14ac:dyDescent="0.25">
      <c r="B512" s="84" t="e">
        <f t="shared" si="245"/>
        <v>#VALUE!</v>
      </c>
      <c r="C512" s="84" t="e">
        <f t="shared" si="244"/>
        <v>#VALUE!</v>
      </c>
      <c r="D512" s="84">
        <f t="shared" si="244"/>
        <v>1</v>
      </c>
      <c r="E512" s="158"/>
      <c r="F512" s="97"/>
      <c r="G512" s="118"/>
      <c r="H512" s="159"/>
      <c r="I512" s="159"/>
      <c r="J512" s="160"/>
      <c r="K512" s="90" t="e">
        <f>_xlfn.STDEV.S($P512:$AI512)/AVERAGE($P512:$AI512)</f>
        <v>#DIV/0!</v>
      </c>
      <c r="L512" s="122" t="s">
        <v>77</v>
      </c>
      <c r="M512" s="22" t="str">
        <f>IFERROR(ROUND(M494*M496,2),"")</f>
        <v/>
      </c>
      <c r="N512" s="94" t="str">
        <f>IF("C"=J511,1,"")</f>
        <v/>
      </c>
      <c r="O512" s="34" t="s">
        <v>56</v>
      </c>
      <c r="P512" s="39" t="str">
        <f t="shared" ref="P512:AI512" si="251">IFERROR(IF(P510="","",IF((_xlfn.STDEV.S($P509:$AI510)/AVERAGE($P509:$AI510))&lt;25%,P510,IF(OR(P510&gt;(AVERAGE($P509:$AI510)+_xlfn.STDEV.S($P509:$AI510)),P510&lt;(AVERAGE($P509:$AI510)-_xlfn.STDEV.S($P509:$AI510))),"DESCARTADO",P510))),)</f>
        <v/>
      </c>
      <c r="Q512" s="39" t="str">
        <f t="shared" si="251"/>
        <v/>
      </c>
      <c r="R512" s="39" t="str">
        <f t="shared" si="251"/>
        <v/>
      </c>
      <c r="S512" s="39" t="str">
        <f t="shared" si="251"/>
        <v/>
      </c>
      <c r="T512" s="39" t="str">
        <f t="shared" si="251"/>
        <v/>
      </c>
      <c r="U512" s="39" t="str">
        <f t="shared" si="251"/>
        <v/>
      </c>
      <c r="V512" s="39" t="str">
        <f t="shared" si="251"/>
        <v/>
      </c>
      <c r="W512" s="39" t="str">
        <f t="shared" si="251"/>
        <v/>
      </c>
      <c r="X512" s="39" t="str">
        <f t="shared" si="251"/>
        <v/>
      </c>
      <c r="Y512" s="39" t="str">
        <f t="shared" si="251"/>
        <v/>
      </c>
      <c r="Z512" s="39" t="str">
        <f t="shared" si="251"/>
        <v/>
      </c>
      <c r="AA512" s="39" t="str">
        <f t="shared" si="251"/>
        <v/>
      </c>
      <c r="AB512" s="39" t="str">
        <f t="shared" si="251"/>
        <v/>
      </c>
      <c r="AC512" s="39" t="str">
        <f t="shared" si="251"/>
        <v/>
      </c>
      <c r="AD512" s="39" t="str">
        <f t="shared" si="251"/>
        <v/>
      </c>
      <c r="AE512" s="39" t="str">
        <f t="shared" si="251"/>
        <v/>
      </c>
      <c r="AF512" s="39" t="str">
        <f t="shared" si="251"/>
        <v/>
      </c>
      <c r="AG512" s="39" t="str">
        <f t="shared" si="251"/>
        <v/>
      </c>
      <c r="AH512" s="39" t="str">
        <f t="shared" si="251"/>
        <v/>
      </c>
      <c r="AI512" s="39" t="str">
        <f t="shared" si="251"/>
        <v/>
      </c>
    </row>
    <row r="514" spans="1:35" s="18" customFormat="1" x14ac:dyDescent="0.25">
      <c r="A514" s="89"/>
      <c r="B514" s="83" t="e">
        <f>LARGE(IFERROR(IF(B512+1&gt;$H$8,"",B512+1),""),1)</f>
        <v>#VALUE!</v>
      </c>
      <c r="C514" s="83" t="e">
        <f>E519</f>
        <v>#VALUE!</v>
      </c>
      <c r="D514" s="83">
        <f>E515</f>
        <v>1</v>
      </c>
      <c r="E514" s="57" t="s">
        <v>9</v>
      </c>
      <c r="F514" s="96"/>
      <c r="G514" s="57" t="s">
        <v>19</v>
      </c>
      <c r="H514" s="5" t="e">
        <f>INDEX('BASE FORMAÇÃO'!B:B,B514+1)</f>
        <v>#VALUE!</v>
      </c>
      <c r="I514" s="19" t="s">
        <v>20</v>
      </c>
      <c r="J514" s="5" t="e">
        <f>INDEX('BASE FORMAÇÃO'!K:K,B514+1)</f>
        <v>#VALUE!</v>
      </c>
      <c r="K514" s="88"/>
      <c r="L514" s="173" t="s">
        <v>75</v>
      </c>
      <c r="M514" s="167" t="str">
        <f>IF(OR(ISBLANK($O$7),ISBLANK($H$8),ISBLANK($O$6),ISBLANK($O$5),ISBLANK($H$5)),"",IFERROR(IF(VLOOKUP(L514,L521:M530,2,FALSE)&lt;1,ROUND(VLOOKUP(L514,L521:M530,2,FALSE),4),ROUND(VLOOKUP(L514,L521:M530,2,FALSE),2)),""))</f>
        <v/>
      </c>
      <c r="N514" s="92"/>
      <c r="O514" s="34" t="s">
        <v>22</v>
      </c>
      <c r="P514" s="53"/>
      <c r="Q514" s="53"/>
      <c r="R514" s="53"/>
      <c r="S514" s="53"/>
      <c r="T514" s="53"/>
      <c r="U514" s="53"/>
      <c r="V514" s="53"/>
      <c r="W514" s="53"/>
      <c r="X514" s="53"/>
      <c r="Y514" s="53"/>
      <c r="Z514" s="53"/>
      <c r="AA514" s="53"/>
      <c r="AB514" s="53"/>
      <c r="AC514" s="53"/>
      <c r="AD514" s="53"/>
      <c r="AE514" s="53"/>
      <c r="AF514" s="53"/>
      <c r="AG514" s="53"/>
      <c r="AH514" s="53"/>
      <c r="AI514" s="53"/>
    </row>
    <row r="515" spans="1:35" s="18" customFormat="1" x14ac:dyDescent="0.25">
      <c r="A515" s="89"/>
      <c r="B515" s="84" t="e">
        <f t="shared" ref="B515:D517" si="252">B514</f>
        <v>#VALUE!</v>
      </c>
      <c r="C515" s="84" t="e">
        <f t="shared" si="252"/>
        <v>#VALUE!</v>
      </c>
      <c r="D515" s="84">
        <f t="shared" si="252"/>
        <v>1</v>
      </c>
      <c r="E515" s="150">
        <f>IFERROR(IF(E519=INDEX(E:E,ROW()-16),INDEX(E:E,ROW()-20)+1,1),1)</f>
        <v>1</v>
      </c>
      <c r="F515" s="116"/>
      <c r="G515" s="155" t="s">
        <v>1</v>
      </c>
      <c r="H515" s="161" t="e">
        <f>INDEX('BASE FORMAÇÃO'!C:C,B514+1)</f>
        <v>#VALUE!</v>
      </c>
      <c r="I515" s="161"/>
      <c r="J515" s="162"/>
      <c r="K515" s="89"/>
      <c r="L515" s="174"/>
      <c r="M515" s="168"/>
      <c r="N515" s="93"/>
      <c r="O515" s="34" t="s">
        <v>17</v>
      </c>
      <c r="P515" s="54"/>
      <c r="Q515" s="54"/>
      <c r="R515" s="54"/>
      <c r="S515" s="54"/>
      <c r="T515" s="54"/>
      <c r="U515" s="54"/>
      <c r="V515" s="54"/>
      <c r="W515" s="54"/>
      <c r="X515" s="54"/>
      <c r="Y515" s="54"/>
      <c r="Z515" s="54"/>
      <c r="AA515" s="54"/>
      <c r="AB515" s="54"/>
      <c r="AC515" s="54"/>
      <c r="AD515" s="54"/>
      <c r="AE515" s="54"/>
      <c r="AF515" s="54"/>
      <c r="AG515" s="54"/>
      <c r="AH515" s="54"/>
      <c r="AI515" s="54"/>
    </row>
    <row r="516" spans="1:35" s="21" customFormat="1" x14ac:dyDescent="0.25">
      <c r="A516" s="98"/>
      <c r="B516" s="84" t="e">
        <f t="shared" si="252"/>
        <v>#VALUE!</v>
      </c>
      <c r="C516" s="84" t="e">
        <f t="shared" si="252"/>
        <v>#VALUE!</v>
      </c>
      <c r="D516" s="84">
        <f t="shared" si="252"/>
        <v>1</v>
      </c>
      <c r="E516" s="151"/>
      <c r="F516" s="117"/>
      <c r="G516" s="156"/>
      <c r="H516" s="163"/>
      <c r="I516" s="163"/>
      <c r="J516" s="164"/>
      <c r="K516" s="85"/>
      <c r="L516" s="169" t="s">
        <v>78</v>
      </c>
      <c r="M516" s="171" t="e">
        <f>INDEX('BASE FORMAÇÃO'!H:H,B518+1)</f>
        <v>#VALUE!</v>
      </c>
      <c r="N516" s="94"/>
      <c r="O516" s="34" t="s">
        <v>12</v>
      </c>
      <c r="P516" s="55"/>
      <c r="Q516" s="55"/>
      <c r="R516" s="55"/>
      <c r="S516" s="55"/>
      <c r="T516" s="55"/>
      <c r="U516" s="55"/>
      <c r="V516" s="55"/>
      <c r="W516" s="55"/>
      <c r="X516" s="55"/>
      <c r="Y516" s="55"/>
      <c r="Z516" s="55"/>
      <c r="AA516" s="55"/>
      <c r="AB516" s="55"/>
      <c r="AC516" s="55"/>
      <c r="AD516" s="55"/>
      <c r="AE516" s="55"/>
      <c r="AF516" s="55"/>
      <c r="AG516" s="55"/>
      <c r="AH516" s="55"/>
      <c r="AI516" s="55"/>
    </row>
    <row r="517" spans="1:35" s="21" customFormat="1" x14ac:dyDescent="0.25">
      <c r="A517" s="98"/>
      <c r="B517" s="84" t="e">
        <f t="shared" si="252"/>
        <v>#VALUE!</v>
      </c>
      <c r="C517" s="84" t="e">
        <f t="shared" si="252"/>
        <v>#VALUE!</v>
      </c>
      <c r="D517" s="84">
        <f t="shared" si="252"/>
        <v>1</v>
      </c>
      <c r="E517" s="152"/>
      <c r="F517" s="117"/>
      <c r="G517" s="157"/>
      <c r="H517" s="165"/>
      <c r="I517" s="165"/>
      <c r="J517" s="166"/>
      <c r="K517" s="85"/>
      <c r="L517" s="170"/>
      <c r="M517" s="172"/>
      <c r="N517" s="94"/>
      <c r="O517" s="34" t="s">
        <v>549</v>
      </c>
      <c r="P517" s="55"/>
      <c r="Q517" s="55"/>
      <c r="R517" s="55"/>
      <c r="S517" s="55"/>
      <c r="T517" s="55"/>
      <c r="U517" s="55"/>
      <c r="V517" s="55"/>
      <c r="W517" s="55"/>
      <c r="X517" s="55"/>
      <c r="Y517" s="55"/>
      <c r="Z517" s="55"/>
      <c r="AA517" s="55"/>
      <c r="AB517" s="55"/>
      <c r="AC517" s="55"/>
      <c r="AD517" s="55"/>
      <c r="AE517" s="55"/>
      <c r="AF517" s="55"/>
      <c r="AG517" s="55"/>
      <c r="AH517" s="55"/>
      <c r="AI517" s="55"/>
    </row>
    <row r="518" spans="1:35" x14ac:dyDescent="0.25">
      <c r="B518" s="84" t="e">
        <f>B516</f>
        <v>#VALUE!</v>
      </c>
      <c r="C518" s="84" t="e">
        <f>C516</f>
        <v>#VALUE!</v>
      </c>
      <c r="D518" s="84">
        <f>D516</f>
        <v>1</v>
      </c>
      <c r="E518" s="57" t="s">
        <v>401</v>
      </c>
      <c r="F518" s="117"/>
      <c r="G518" s="24"/>
      <c r="H518" s="153"/>
      <c r="I518" s="154"/>
      <c r="J518" s="154"/>
      <c r="K518" s="90" t="e">
        <f>_xlfn.STDEV.S($P518:$AI518)/AVERAGE($P518:$AI518)</f>
        <v>#DIV/0!</v>
      </c>
      <c r="L518" s="122" t="s">
        <v>2</v>
      </c>
      <c r="M518" s="5" t="e">
        <f>INDEX('BASE FORMAÇÃO'!D:D,B518+1)</f>
        <v>#VALUE!</v>
      </c>
      <c r="N518" s="94">
        <f>IF("A"=J531,1,"")</f>
        <v>1</v>
      </c>
      <c r="O518" s="34" t="s">
        <v>23</v>
      </c>
      <c r="P518" s="36" t="str">
        <f t="array" ref="P518">IF(P514="","",IF(OR(P515="",AND(YEAR(P515)=YEAR($O$7),MONTH(MAX('Tabela de Apoio'!$A:$A))&lt;=MONTH(P515))),P514,(INDEX('Tabela de Apoio'!$B:$B,MATCH('FORMAÇÃO DE PREÇO'!$O$7,'Tabela de Apoio'!$A:$A,1))/INDEX('Tabela de Apoio'!$B:$B,MATCH('FORMAÇÃO DE PREÇO'!P515,'Tabela de Apoio'!$A:$A,1)-1))*P514))</f>
        <v/>
      </c>
      <c r="Q518" s="36" t="str">
        <f t="array" ref="Q518">IF(Q514="","",IF(OR(Q515="",AND(YEAR(Q515)=YEAR($O$7),MONTH(MAX('Tabela de Apoio'!$A:$A))&lt;=MONTH(Q515))),Q514,(INDEX('Tabela de Apoio'!$B:$B,MATCH('FORMAÇÃO DE PREÇO'!$O$7,'Tabela de Apoio'!$A:$A,1))/INDEX('Tabela de Apoio'!$B:$B,MATCH('FORMAÇÃO DE PREÇO'!Q515,'Tabela de Apoio'!$A:$A,1)-1))*Q514))</f>
        <v/>
      </c>
      <c r="R518" s="36" t="str">
        <f t="array" ref="R518">IF(R514="","",IF(OR(R515="",AND(YEAR(R515)=YEAR($O$7),MONTH(MAX('Tabela de Apoio'!$A:$A))&lt;=MONTH(R515))),R514,(INDEX('Tabela de Apoio'!$B:$B,MATCH('FORMAÇÃO DE PREÇO'!$O$7,'Tabela de Apoio'!$A:$A,1))/INDEX('Tabela de Apoio'!$B:$B,MATCH('FORMAÇÃO DE PREÇO'!R515,'Tabela de Apoio'!$A:$A,1)-1))*R514))</f>
        <v/>
      </c>
      <c r="S518" s="36" t="str">
        <f t="array" ref="S518">IF(S514="","",IF(OR(S515="",AND(YEAR(S515)=YEAR($O$7),MONTH(MAX('Tabela de Apoio'!$A:$A))&lt;=MONTH(S515))),S514,(INDEX('Tabela de Apoio'!$B:$B,MATCH('FORMAÇÃO DE PREÇO'!$O$7,'Tabela de Apoio'!$A:$A,1))/INDEX('Tabela de Apoio'!$B:$B,MATCH('FORMAÇÃO DE PREÇO'!S515,'Tabela de Apoio'!$A:$A,1)-1))*S514))</f>
        <v/>
      </c>
      <c r="T518" s="36" t="str">
        <f t="array" ref="T518">IF(T514="","",IF(OR(T515="",AND(YEAR(T515)=YEAR($O$7),MONTH(MAX('Tabela de Apoio'!$A:$A))&lt;=MONTH(T515))),T514,(INDEX('Tabela de Apoio'!$B:$B,MATCH('FORMAÇÃO DE PREÇO'!$O$7,'Tabela de Apoio'!$A:$A,1))/INDEX('Tabela de Apoio'!$B:$B,MATCH('FORMAÇÃO DE PREÇO'!T515,'Tabela de Apoio'!$A:$A,1)-1))*T514))</f>
        <v/>
      </c>
      <c r="U518" s="36" t="str">
        <f t="array" ref="U518">IF(U514="","",IF(OR(U515="",AND(YEAR(U515)=YEAR($O$7),MONTH(MAX('Tabela de Apoio'!$A:$A))&lt;=MONTH(U515))),U514,(INDEX('Tabela de Apoio'!$B:$B,MATCH('FORMAÇÃO DE PREÇO'!$O$7,'Tabela de Apoio'!$A:$A,1))/INDEX('Tabela de Apoio'!$B:$B,MATCH('FORMAÇÃO DE PREÇO'!U515,'Tabela de Apoio'!$A:$A,1)-1))*U514))</f>
        <v/>
      </c>
      <c r="V518" s="36" t="str">
        <f t="array" ref="V518">IF(V514="","",IF(OR(V515="",AND(YEAR(V515)=YEAR($O$7),MONTH(MAX('Tabela de Apoio'!$A:$A))&lt;=MONTH(V515))),V514,(INDEX('Tabela de Apoio'!$B:$B,MATCH('FORMAÇÃO DE PREÇO'!$O$7,'Tabela de Apoio'!$A:$A,1))/INDEX('Tabela de Apoio'!$B:$B,MATCH('FORMAÇÃO DE PREÇO'!V515,'Tabela de Apoio'!$A:$A,1)-1))*V514))</f>
        <v/>
      </c>
      <c r="W518" s="36" t="str">
        <f t="array" ref="W518">IF(W514="","",IF(OR(W515="",AND(YEAR(W515)=YEAR($O$7),MONTH(MAX('Tabela de Apoio'!$A:$A))&lt;=MONTH(W515))),W514,(INDEX('Tabela de Apoio'!$B:$B,MATCH('FORMAÇÃO DE PREÇO'!$O$7,'Tabela de Apoio'!$A:$A,1))/INDEX('Tabela de Apoio'!$B:$B,MATCH('FORMAÇÃO DE PREÇO'!W515,'Tabela de Apoio'!$A:$A,1)-1))*W514))</f>
        <v/>
      </c>
      <c r="X518" s="36" t="str">
        <f t="array" ref="X518">IF(X514="","",IF(OR(X515="",AND(YEAR(X515)=YEAR($O$7),MONTH(MAX('Tabela de Apoio'!$A:$A))&lt;=MONTH(X515))),X514,(INDEX('Tabela de Apoio'!$B:$B,MATCH('FORMAÇÃO DE PREÇO'!$O$7,'Tabela de Apoio'!$A:$A,1))/INDEX('Tabela de Apoio'!$B:$B,MATCH('FORMAÇÃO DE PREÇO'!X515,'Tabela de Apoio'!$A:$A,1)-1))*X514))</f>
        <v/>
      </c>
      <c r="Y518" s="36" t="str">
        <f t="array" ref="Y518">IF(Y514="","",IF(OR(Y515="",AND(YEAR(Y515)=YEAR($O$7),MONTH(MAX('Tabela de Apoio'!$A:$A))&lt;=MONTH(Y515))),Y514,(INDEX('Tabela de Apoio'!$B:$B,MATCH('FORMAÇÃO DE PREÇO'!$O$7,'Tabela de Apoio'!$A:$A,1))/INDEX('Tabela de Apoio'!$B:$B,MATCH('FORMAÇÃO DE PREÇO'!Y515,'Tabela de Apoio'!$A:$A,1)-1))*Y514))</f>
        <v/>
      </c>
      <c r="Z518" s="36" t="str">
        <f t="array" ref="Z518">IF(Z514="","",IF(OR(Z515="",AND(YEAR(Z515)=YEAR($O$7),MONTH(MAX('Tabela de Apoio'!$A:$A))&lt;=MONTH(Z515))),Z514,(INDEX('Tabela de Apoio'!$B:$B,MATCH('FORMAÇÃO DE PREÇO'!$O$7,'Tabela de Apoio'!$A:$A,1))/INDEX('Tabela de Apoio'!$B:$B,MATCH('FORMAÇÃO DE PREÇO'!Z515,'Tabela de Apoio'!$A:$A,1)-1))*Z514))</f>
        <v/>
      </c>
      <c r="AA518" s="36" t="str">
        <f t="array" ref="AA518">IF(AA514="","",IF(OR(AA515="",AND(YEAR(AA515)=YEAR($O$7),MONTH(MAX('Tabela de Apoio'!$A:$A))&lt;=MONTH(AA515))),AA514,(INDEX('Tabela de Apoio'!$B:$B,MATCH('FORMAÇÃO DE PREÇO'!$O$7,'Tabela de Apoio'!$A:$A,1))/INDEX('Tabela de Apoio'!$B:$B,MATCH('FORMAÇÃO DE PREÇO'!AA515,'Tabela de Apoio'!$A:$A,1)-1))*AA514))</f>
        <v/>
      </c>
      <c r="AB518" s="36" t="str">
        <f t="array" ref="AB518">IF(AB514="","",IF(OR(AB515="",AND(YEAR(AB515)=YEAR($O$7),MONTH(MAX('Tabela de Apoio'!$A:$A))&lt;=MONTH(AB515))),AB514,(INDEX('Tabela de Apoio'!$B:$B,MATCH('FORMAÇÃO DE PREÇO'!$O$7,'Tabela de Apoio'!$A:$A,1))/INDEX('Tabela de Apoio'!$B:$B,MATCH('FORMAÇÃO DE PREÇO'!AB515,'Tabela de Apoio'!$A:$A,1)-1))*AB514))</f>
        <v/>
      </c>
      <c r="AC518" s="36" t="str">
        <f t="array" ref="AC518">IF(AC514="","",IF(OR(AC515="",AND(YEAR(AC515)=YEAR($O$7),MONTH(MAX('Tabela de Apoio'!$A:$A))&lt;=MONTH(AC515))),AC514,(INDEX('Tabela de Apoio'!$B:$B,MATCH('FORMAÇÃO DE PREÇO'!$O$7,'Tabela de Apoio'!$A:$A,1))/INDEX('Tabela de Apoio'!$B:$B,MATCH('FORMAÇÃO DE PREÇO'!AC515,'Tabela de Apoio'!$A:$A,1)-1))*AC514))</f>
        <v/>
      </c>
      <c r="AD518" s="36" t="str">
        <f t="array" ref="AD518">IF(AD514="","",IF(OR(AD515="",AND(YEAR(AD515)=YEAR($O$7),MONTH(MAX('Tabela de Apoio'!$A:$A))&lt;=MONTH(AD515))),AD514,(INDEX('Tabela de Apoio'!$B:$B,MATCH('FORMAÇÃO DE PREÇO'!$O$7,'Tabela de Apoio'!$A:$A,1))/INDEX('Tabela de Apoio'!$B:$B,MATCH('FORMAÇÃO DE PREÇO'!AD515,'Tabela de Apoio'!$A:$A,1)-1))*AD514))</f>
        <v/>
      </c>
      <c r="AE518" s="36" t="str">
        <f t="array" ref="AE518">IF(AE514="","",IF(OR(AE515="",AND(YEAR(AE515)=YEAR($O$7),MONTH(MAX('Tabela de Apoio'!$A:$A))&lt;=MONTH(AE515))),AE514,(INDEX('Tabela de Apoio'!$B:$B,MATCH('FORMAÇÃO DE PREÇO'!$O$7,'Tabela de Apoio'!$A:$A,1))/INDEX('Tabela de Apoio'!$B:$B,MATCH('FORMAÇÃO DE PREÇO'!AE515,'Tabela de Apoio'!$A:$A,1)-1))*AE514))</f>
        <v/>
      </c>
      <c r="AF518" s="36" t="str">
        <f t="array" ref="AF518">IF(AF514="","",IF(OR(AF515="",AND(YEAR(AF515)=YEAR($O$7),MONTH(MAX('Tabela de Apoio'!$A:$A))&lt;=MONTH(AF515))),AF514,(INDEX('Tabela de Apoio'!$B:$B,MATCH('FORMAÇÃO DE PREÇO'!$O$7,'Tabela de Apoio'!$A:$A,1))/INDEX('Tabela de Apoio'!$B:$B,MATCH('FORMAÇÃO DE PREÇO'!AF515,'Tabela de Apoio'!$A:$A,1)-1))*AF514))</f>
        <v/>
      </c>
      <c r="AG518" s="36" t="str">
        <f t="array" ref="AG518">IF(AG514="","",IF(OR(AG515="",AND(YEAR(AG515)=YEAR($O$7),MONTH(MAX('Tabela de Apoio'!$A:$A))&lt;=MONTH(AG515))),AG514,(INDEX('Tabela de Apoio'!$B:$B,MATCH('FORMAÇÃO DE PREÇO'!$O$7,'Tabela de Apoio'!$A:$A,1))/INDEX('Tabela de Apoio'!$B:$B,MATCH('FORMAÇÃO DE PREÇO'!AG515,'Tabela de Apoio'!$A:$A,1)-1))*AG514))</f>
        <v/>
      </c>
      <c r="AH518" s="36" t="str">
        <f t="array" ref="AH518">IF(AH514="","",IF(OR(AH515="",AND(YEAR(AH515)=YEAR($O$7),MONTH(MAX('Tabela de Apoio'!$A:$A))&lt;=MONTH(AH515))),AH514,(INDEX('Tabela de Apoio'!$B:$B,MATCH('FORMAÇÃO DE PREÇO'!$O$7,'Tabela de Apoio'!$A:$A,1))/INDEX('Tabela de Apoio'!$B:$B,MATCH('FORMAÇÃO DE PREÇO'!AH515,'Tabela de Apoio'!$A:$A,1)-1))*AH514))</f>
        <v/>
      </c>
      <c r="AI518" s="36" t="str">
        <f t="array" ref="AI518">IF(AI514="","",IF(OR(AI515="",AND(YEAR(AI515)=YEAR($O$7),MONTH(MAX('Tabela de Apoio'!$A:$A))&lt;=MONTH(AI515))),AI514,(INDEX('Tabela de Apoio'!$B:$B,MATCH('FORMAÇÃO DE PREÇO'!$O$7,'Tabela de Apoio'!$A:$A,1))/INDEX('Tabela de Apoio'!$B:$B,MATCH('FORMAÇÃO DE PREÇO'!AI515,'Tabela de Apoio'!$A:$A,1)-1))*AI514))</f>
        <v/>
      </c>
    </row>
    <row r="519" spans="1:35" x14ac:dyDescent="0.25">
      <c r="B519" s="84" t="e">
        <f>B518</f>
        <v>#VALUE!</v>
      </c>
      <c r="C519" s="84" t="e">
        <f>C518</f>
        <v>#VALUE!</v>
      </c>
      <c r="D519" s="84">
        <f>D518</f>
        <v>1</v>
      </c>
      <c r="E519" s="158" t="e">
        <f>MAX(INDEX('BASE FORMAÇÃO'!A:A,B514+1),1)</f>
        <v>#VALUE!</v>
      </c>
      <c r="F519" s="117"/>
      <c r="G519" s="118" t="s">
        <v>363</v>
      </c>
      <c r="H519" s="159"/>
      <c r="I519" s="159"/>
      <c r="J519" s="160"/>
      <c r="K519" s="85" t="e">
        <f>_xlfn.STDEV.S($P519:$AI519)/AVERAGE($P519:$AI519)</f>
        <v>#DIV/0!</v>
      </c>
      <c r="L519" s="37" t="s">
        <v>362</v>
      </c>
      <c r="M519" s="38" t="str">
        <f>IFERROR(INDEX(K518:K532,MATCH(1,N518:N532)),"")</f>
        <v/>
      </c>
      <c r="N519" s="94" t="str">
        <f>IF("B"=J531,1,"")</f>
        <v/>
      </c>
      <c r="O519" s="34" t="s">
        <v>55</v>
      </c>
      <c r="P519" s="36" t="str">
        <f t="shared" ref="P519:AE519" si="253">IFERROR(IF(P518="","",IF(OR(P518&gt;(_xlfn.QUARTILE.EXC($P518:$AI518,3)+(_xlfn.QUARTILE.EXC($P518:$AI518,3)-_xlfn.QUARTILE.EXC($P518:$AI518,1))),P518&lt;(_xlfn.QUARTILE.EXC($P518:$AI518,1)-(_xlfn.QUARTILE.EXC($P518:$AI518,3)-_xlfn.QUARTILE.EXC($P518:$AI518,1)))),"DESCARTADO",P518)),"")</f>
        <v/>
      </c>
      <c r="Q519" s="36" t="str">
        <f t="shared" si="253"/>
        <v/>
      </c>
      <c r="R519" s="36" t="str">
        <f t="shared" si="253"/>
        <v/>
      </c>
      <c r="S519" s="36" t="str">
        <f t="shared" si="253"/>
        <v/>
      </c>
      <c r="T519" s="36" t="str">
        <f t="shared" si="253"/>
        <v/>
      </c>
      <c r="U519" s="36" t="str">
        <f t="shared" si="253"/>
        <v/>
      </c>
      <c r="V519" s="36" t="str">
        <f t="shared" si="253"/>
        <v/>
      </c>
      <c r="W519" s="36" t="str">
        <f t="shared" si="253"/>
        <v/>
      </c>
      <c r="X519" s="36" t="str">
        <f t="shared" si="253"/>
        <v/>
      </c>
      <c r="Y519" s="36" t="str">
        <f t="shared" si="253"/>
        <v/>
      </c>
      <c r="Z519" s="36" t="str">
        <f t="shared" si="253"/>
        <v/>
      </c>
      <c r="AA519" s="36" t="str">
        <f t="shared" si="253"/>
        <v/>
      </c>
      <c r="AB519" s="36" t="str">
        <f t="shared" si="253"/>
        <v/>
      </c>
      <c r="AC519" s="36" t="str">
        <f t="shared" si="253"/>
        <v/>
      </c>
      <c r="AD519" s="36" t="str">
        <f t="shared" si="253"/>
        <v/>
      </c>
      <c r="AE519" s="36" t="str">
        <f t="shared" si="253"/>
        <v/>
      </c>
      <c r="AF519" s="36" t="str">
        <f>IFERROR(IF(AF518="","",IF(OR(AF518&gt;(_xlfn.QUARTILE.EXC($P518:$AI518,3)+(_xlfn.QUARTILE.EXC($P518:$AI518,3)-_xlfn.QUARTILE.EXC($P518:$AI518,1))),AF518&lt;(_xlfn.QUARTILE.EXC($P518:$AI518,1)-(_xlfn.QUARTILE.EXC($P518:$AI518,3)-_xlfn.QUARTILE.EXC($P518:$AI518,1)))),"DESCARTADO",AF518)),"")</f>
        <v/>
      </c>
      <c r="AG519" s="36" t="str">
        <f>IFERROR(IF(AG518="","",IF(OR(AG518&gt;(_xlfn.QUARTILE.EXC($P518:$AI518,3)+(_xlfn.QUARTILE.EXC($P518:$AI518,3)-_xlfn.QUARTILE.EXC($P518:$AI518,1))),AG518&lt;(_xlfn.QUARTILE.EXC($P518:$AI518,1)-(_xlfn.QUARTILE.EXC($P518:$AI518,3)-_xlfn.QUARTILE.EXC($P518:$AI518,1)))),"DESCARTADO",AG518)),"")</f>
        <v/>
      </c>
      <c r="AH519" s="36" t="str">
        <f>IFERROR(IF(AH518="","",IF(OR(AH518&gt;(_xlfn.QUARTILE.EXC($P518:$AI518,3)+(_xlfn.QUARTILE.EXC($P518:$AI518,3)-_xlfn.QUARTILE.EXC($P518:$AI518,1))),AH518&lt;(_xlfn.QUARTILE.EXC($P518:$AI518,1)-(_xlfn.QUARTILE.EXC($P518:$AI518,3)-_xlfn.QUARTILE.EXC($P518:$AI518,1)))),"DESCARTADO",AH518)),"")</f>
        <v/>
      </c>
      <c r="AI519" s="36" t="str">
        <f>IFERROR(IF(AI518="","",IF(OR(AI518&gt;(_xlfn.QUARTILE.EXC($P518:$AI518,3)+(_xlfn.QUARTILE.EXC($P518:$AI518,3)-_xlfn.QUARTILE.EXC($P518:$AI518,1))),AI518&lt;(_xlfn.QUARTILE.EXC($P518:$AI518,1)-(_xlfn.QUARTILE.EXC($P518:$AI518,3)-_xlfn.QUARTILE.EXC($P518:$AI518,1)))),"DESCARTADO",AI518)),"")</f>
        <v/>
      </c>
    </row>
    <row r="520" spans="1:35" hidden="1" x14ac:dyDescent="0.25">
      <c r="B520" s="84" t="e">
        <f t="shared" ref="B520:D532" si="254">B519</f>
        <v>#VALUE!</v>
      </c>
      <c r="C520" s="84" t="e">
        <f t="shared" si="254"/>
        <v>#VALUE!</v>
      </c>
      <c r="D520" s="84">
        <f t="shared" si="254"/>
        <v>1</v>
      </c>
      <c r="E520" s="158"/>
      <c r="F520" s="97"/>
      <c r="G520" s="119"/>
      <c r="K520" s="90"/>
      <c r="N520" s="94"/>
      <c r="O520" s="34" t="s">
        <v>57</v>
      </c>
      <c r="P520" s="39" t="str">
        <f>IF(IFERROR(VLOOKUP(P516,'Tabela de Apoio'!$D:$E,2,FALSE),1)=1,"",P519)</f>
        <v/>
      </c>
      <c r="Q520" s="39" t="str">
        <f>IF(IFERROR(VLOOKUP(Q516,'Tabela de Apoio'!$D:$E,2,FALSE),1)=1,"",Q519)</f>
        <v/>
      </c>
      <c r="R520" s="39" t="str">
        <f>IF(IFERROR(VLOOKUP(R516,'Tabela de Apoio'!$D:$E,2,FALSE),1)=1,"",R519)</f>
        <v/>
      </c>
      <c r="S520" s="39" t="str">
        <f>IF(IFERROR(VLOOKUP(S516,'Tabela de Apoio'!$D:$E,2,FALSE),1)=1,"",S519)</f>
        <v/>
      </c>
      <c r="T520" s="39" t="str">
        <f>IF(IFERROR(VLOOKUP(T516,'Tabela de Apoio'!$D:$E,2,FALSE),1)=1,"",T519)</f>
        <v/>
      </c>
      <c r="U520" s="39" t="str">
        <f>IF(IFERROR(VLOOKUP(U516,'Tabela de Apoio'!$D:$E,2,FALSE),1)=1,"",U519)</f>
        <v/>
      </c>
      <c r="V520" s="39" t="str">
        <f>IF(IFERROR(VLOOKUP(V516,'Tabela de Apoio'!$D:$E,2,FALSE),1)=1,"",V519)</f>
        <v/>
      </c>
      <c r="W520" s="39" t="str">
        <f>IF(IFERROR(VLOOKUP(W516,'Tabela de Apoio'!$D:$E,2,FALSE),1)=1,"",W519)</f>
        <v/>
      </c>
      <c r="X520" s="39" t="str">
        <f>IF(IFERROR(VLOOKUP(X516,'Tabela de Apoio'!$D:$E,2,FALSE),1)=1,"",X519)</f>
        <v/>
      </c>
      <c r="Y520" s="39" t="str">
        <f>IF(IFERROR(VLOOKUP(Y516,'Tabela de Apoio'!$D:$E,2,FALSE),1)=1,"",Y519)</f>
        <v/>
      </c>
      <c r="Z520" s="39" t="str">
        <f>IF(IFERROR(VLOOKUP(Z516,'Tabela de Apoio'!$D:$E,2,FALSE),1)=1,"",Z519)</f>
        <v/>
      </c>
      <c r="AA520" s="39" t="str">
        <f>IF(IFERROR(VLOOKUP(AA516,'Tabela de Apoio'!$D:$E,2,FALSE),1)=1,"",AA519)</f>
        <v/>
      </c>
      <c r="AB520" s="39" t="str">
        <f>IF(IFERROR(VLOOKUP(AB516,'Tabela de Apoio'!$D:$E,2,FALSE),1)=1,"",AB519)</f>
        <v/>
      </c>
      <c r="AC520" s="39" t="str">
        <f>IF(IFERROR(VLOOKUP(AC516,'Tabela de Apoio'!$D:$E,2,FALSE),1)=1,"",AC519)</f>
        <v/>
      </c>
      <c r="AD520" s="39" t="str">
        <f>IF(IFERROR(VLOOKUP(AD516,'Tabela de Apoio'!$D:$E,2,FALSE),1)=1,"",AD519)</f>
        <v/>
      </c>
      <c r="AE520" s="39" t="str">
        <f>IF(IFERROR(VLOOKUP(AE516,'Tabela de Apoio'!$D:$E,2,FALSE),1)=1,"",AE519)</f>
        <v/>
      </c>
      <c r="AF520" s="39" t="str">
        <f>IF(IFERROR(VLOOKUP(AF516,'Tabela de Apoio'!$D:$E,2,FALSE),1)=1,"",AF519)</f>
        <v/>
      </c>
      <c r="AG520" s="39" t="str">
        <f>IF(IFERROR(VLOOKUP(AG516,'Tabela de Apoio'!$D:$E,2,FALSE),1)=1,"",AG519)</f>
        <v/>
      </c>
      <c r="AH520" s="39" t="str">
        <f>IF(IFERROR(VLOOKUP(AH516,'Tabela de Apoio'!$D:$E,2,FALSE),1)=1,"",AH519)</f>
        <v/>
      </c>
      <c r="AI520" s="39" t="str">
        <f>IF(IFERROR(VLOOKUP(AI516,'Tabela de Apoio'!$D:$E,2,FALSE),1)=1,"",AI519)</f>
        <v/>
      </c>
    </row>
    <row r="521" spans="1:35" hidden="1" x14ac:dyDescent="0.25">
      <c r="B521" s="84" t="e">
        <f t="shared" ref="B521:B532" si="255">B520</f>
        <v>#VALUE!</v>
      </c>
      <c r="C521" s="84" t="e">
        <f t="shared" si="254"/>
        <v>#VALUE!</v>
      </c>
      <c r="D521" s="84">
        <f t="shared" si="254"/>
        <v>1</v>
      </c>
      <c r="E521" s="158"/>
      <c r="F521" s="97"/>
      <c r="G521" s="120"/>
      <c r="H521" s="18"/>
      <c r="I521" s="18"/>
      <c r="J521" s="6" t="str">
        <f>IFERROR(IF(M524="",IF(_xlfn.STDEV.S($P519:$AI520)/AVERAGE($P519:$AI520)&lt;25%,J525,J526),J524),J522)</f>
        <v>A</v>
      </c>
      <c r="K521" s="89"/>
      <c r="L521" s="40" t="s">
        <v>75</v>
      </c>
      <c r="M521" s="41" t="str">
        <f>IFERROR(IF(AND(P516="Fornecedor",COUNTA(P514:AI514)=COUNTIF(P516:AI516,"Fornecedor")),M529,IF(M524="",IF(_xlfn.STDEV.S($P519:$AI520)/AVERAGE($P519:$AI520)&lt;25%,M525,M526),M524)),M522)</f>
        <v/>
      </c>
      <c r="N521" s="94"/>
      <c r="O521" s="34" t="s">
        <v>416</v>
      </c>
      <c r="P521" s="39" t="str">
        <f>IF(IFERROR(VLOOKUP(P516,'Tabela de Apoio'!$D:$E,2,FALSE),1)=1,"",P522)</f>
        <v/>
      </c>
      <c r="Q521" s="39" t="str">
        <f>IF(IFERROR(VLOOKUP(Q516,'Tabela de Apoio'!$D:$E,2,FALSE),1)=1,"",Q522)</f>
        <v/>
      </c>
      <c r="R521" s="39" t="str">
        <f>IF(IFERROR(VLOOKUP(R516,'Tabela de Apoio'!$D:$E,2,FALSE),1)=1,"",R522)</f>
        <v/>
      </c>
      <c r="S521" s="39" t="str">
        <f>IF(IFERROR(VLOOKUP(S516,'Tabela de Apoio'!$D:$E,2,FALSE),1)=1,"",S522)</f>
        <v/>
      </c>
      <c r="T521" s="39" t="str">
        <f>IF(IFERROR(VLOOKUP(T516,'Tabela de Apoio'!$D:$E,2,FALSE),1)=1,"",T522)</f>
        <v/>
      </c>
      <c r="U521" s="39" t="str">
        <f>IF(IFERROR(VLOOKUP(U516,'Tabela de Apoio'!$D:$E,2,FALSE),1)=1,"",U522)</f>
        <v/>
      </c>
      <c r="V521" s="39" t="str">
        <f>IF(IFERROR(VLOOKUP(V516,'Tabela de Apoio'!$D:$E,2,FALSE),1)=1,"",V522)</f>
        <v/>
      </c>
      <c r="W521" s="39" t="str">
        <f>IF(IFERROR(VLOOKUP(W516,'Tabela de Apoio'!$D:$E,2,FALSE),1)=1,"",W522)</f>
        <v/>
      </c>
      <c r="X521" s="39" t="str">
        <f>IF(IFERROR(VLOOKUP(X516,'Tabela de Apoio'!$D:$E,2,FALSE),1)=1,"",X522)</f>
        <v/>
      </c>
      <c r="Y521" s="39" t="str">
        <f>IF(IFERROR(VLOOKUP(Y516,'Tabela de Apoio'!$D:$E,2,FALSE),1)=1,"",Y522)</f>
        <v/>
      </c>
      <c r="Z521" s="39" t="str">
        <f>IF(IFERROR(VLOOKUP(Z516,'Tabela de Apoio'!$D:$E,2,FALSE),1)=1,"",Z522)</f>
        <v/>
      </c>
      <c r="AA521" s="39" t="str">
        <f>IF(IFERROR(VLOOKUP(AA516,'Tabela de Apoio'!$D:$E,2,FALSE),1)=1,"",AA522)</f>
        <v/>
      </c>
      <c r="AB521" s="39" t="str">
        <f>IF(IFERROR(VLOOKUP(AB516,'Tabela de Apoio'!$D:$E,2,FALSE),1)=1,"",AB522)</f>
        <v/>
      </c>
      <c r="AC521" s="39" t="str">
        <f>IF(IFERROR(VLOOKUP(AC516,'Tabela de Apoio'!$D:$E,2,FALSE),1)=1,"",AC522)</f>
        <v/>
      </c>
      <c r="AD521" s="39" t="str">
        <f>IF(IFERROR(VLOOKUP(AD516,'Tabela de Apoio'!$D:$E,2,FALSE),1)=1,"",AD522)</f>
        <v/>
      </c>
      <c r="AE521" s="39" t="str">
        <f>IF(IFERROR(VLOOKUP(AE516,'Tabela de Apoio'!$D:$E,2,FALSE),1)=1,"",AE522)</f>
        <v/>
      </c>
      <c r="AF521" s="39" t="str">
        <f>IF(IFERROR(VLOOKUP(AF516,'Tabela de Apoio'!$D:$E,2,FALSE),1)=1,"",AF522)</f>
        <v/>
      </c>
      <c r="AG521" s="39" t="str">
        <f>IF(IFERROR(VLOOKUP(AG516,'Tabela de Apoio'!$D:$E,2,FALSE),1)=1,"",AG522)</f>
        <v/>
      </c>
      <c r="AH521" s="39" t="str">
        <f>IF(IFERROR(VLOOKUP(AH516,'Tabela de Apoio'!$D:$E,2,FALSE),1)=1,"",AH522)</f>
        <v/>
      </c>
      <c r="AI521" s="39" t="str">
        <f>IF(IFERROR(VLOOKUP(AI516,'Tabela de Apoio'!$D:$E,2,FALSE),1)=1,"",AI522)</f>
        <v/>
      </c>
    </row>
    <row r="522" spans="1:35" hidden="1" x14ac:dyDescent="0.25">
      <c r="B522" s="84" t="e">
        <f t="shared" si="255"/>
        <v>#VALUE!</v>
      </c>
      <c r="C522" s="84" t="e">
        <f t="shared" si="254"/>
        <v>#VALUE!</v>
      </c>
      <c r="D522" s="84">
        <f t="shared" si="254"/>
        <v>1</v>
      </c>
      <c r="E522" s="158"/>
      <c r="F522" s="97"/>
      <c r="G522" s="120"/>
      <c r="H522" s="18"/>
      <c r="I522" s="18"/>
      <c r="J522" s="56" t="s">
        <v>366</v>
      </c>
      <c r="K522" s="89"/>
      <c r="L522" s="40" t="s">
        <v>21</v>
      </c>
      <c r="M522" s="41" t="str">
        <f>IFERROR(AVERAGE($P518:$AI518),"")</f>
        <v/>
      </c>
      <c r="N522" s="94"/>
      <c r="O522" s="34" t="s">
        <v>417</v>
      </c>
      <c r="P522" s="39" t="str">
        <f t="shared" ref="P522:AI522" si="256">IF(P519="","",IF((_xlfn.STDEV.S($P519:$AI520)/AVERAGE($P519:$AI520))&lt;25%,P519,IF(OR(P519&gt;(AVERAGE($P519:$AI520)+_xlfn.STDEV.S($P519:$AI520)),P519&lt;(AVERAGE($P519:$AI520)-_xlfn.STDEV.S($P519:$AI520))),"DESCARTADO",P519)))</f>
        <v/>
      </c>
      <c r="Q522" s="39" t="str">
        <f t="shared" si="256"/>
        <v/>
      </c>
      <c r="R522" s="39" t="str">
        <f t="shared" si="256"/>
        <v/>
      </c>
      <c r="S522" s="39" t="str">
        <f t="shared" si="256"/>
        <v/>
      </c>
      <c r="T522" s="39" t="str">
        <f t="shared" si="256"/>
        <v/>
      </c>
      <c r="U522" s="39" t="str">
        <f t="shared" si="256"/>
        <v/>
      </c>
      <c r="V522" s="39" t="str">
        <f t="shared" si="256"/>
        <v/>
      </c>
      <c r="W522" s="39" t="str">
        <f t="shared" si="256"/>
        <v/>
      </c>
      <c r="X522" s="39" t="str">
        <f t="shared" si="256"/>
        <v/>
      </c>
      <c r="Y522" s="39" t="str">
        <f t="shared" si="256"/>
        <v/>
      </c>
      <c r="Z522" s="39" t="str">
        <f t="shared" si="256"/>
        <v/>
      </c>
      <c r="AA522" s="39" t="str">
        <f t="shared" si="256"/>
        <v/>
      </c>
      <c r="AB522" s="39" t="str">
        <f t="shared" si="256"/>
        <v/>
      </c>
      <c r="AC522" s="39" t="str">
        <f t="shared" si="256"/>
        <v/>
      </c>
      <c r="AD522" s="39" t="str">
        <f t="shared" si="256"/>
        <v/>
      </c>
      <c r="AE522" s="39" t="str">
        <f t="shared" si="256"/>
        <v/>
      </c>
      <c r="AF522" s="39" t="str">
        <f t="shared" si="256"/>
        <v/>
      </c>
      <c r="AG522" s="39" t="str">
        <f t="shared" si="256"/>
        <v/>
      </c>
      <c r="AH522" s="39" t="str">
        <f t="shared" si="256"/>
        <v/>
      </c>
      <c r="AI522" s="39" t="str">
        <f t="shared" si="256"/>
        <v/>
      </c>
    </row>
    <row r="523" spans="1:35" hidden="1" x14ac:dyDescent="0.25">
      <c r="B523" s="84" t="e">
        <f t="shared" si="255"/>
        <v>#VALUE!</v>
      </c>
      <c r="C523" s="84" t="e">
        <f t="shared" si="254"/>
        <v>#VALUE!</v>
      </c>
      <c r="D523" s="84">
        <f t="shared" si="254"/>
        <v>1</v>
      </c>
      <c r="E523" s="158"/>
      <c r="F523" s="97"/>
      <c r="G523" s="119"/>
      <c r="J523" s="56" t="s">
        <v>366</v>
      </c>
      <c r="L523" s="40" t="s">
        <v>335</v>
      </c>
      <c r="M523" s="41" t="str">
        <f>IFERROR(MEDIAN($P518:$AI518),"")</f>
        <v/>
      </c>
      <c r="N523" s="94"/>
      <c r="O523" s="34" t="s">
        <v>418</v>
      </c>
      <c r="P523" s="39" t="str">
        <f>IF(IFERROR(VLOOKUP(P516,'Tabela de Apoio'!$D:$E,2,FALSE),1)=1,"",P524)</f>
        <v/>
      </c>
      <c r="Q523" s="39" t="str">
        <f>IF(IFERROR(VLOOKUP(Q516,'Tabela de Apoio'!$D:$E,2,FALSE),1)=1,"",Q524)</f>
        <v/>
      </c>
      <c r="R523" s="39" t="str">
        <f>IF(IFERROR(VLOOKUP(R516,'Tabela de Apoio'!$D:$E,2,FALSE),1)=1,"",R524)</f>
        <v/>
      </c>
      <c r="S523" s="39" t="str">
        <f>IF(IFERROR(VLOOKUP(S516,'Tabela de Apoio'!$D:$E,2,FALSE),1)=1,"",S524)</f>
        <v/>
      </c>
      <c r="T523" s="39" t="str">
        <f>IF(IFERROR(VLOOKUP(T516,'Tabela de Apoio'!$D:$E,2,FALSE),1)=1,"",T524)</f>
        <v/>
      </c>
      <c r="U523" s="39" t="str">
        <f>IF(IFERROR(VLOOKUP(U516,'Tabela de Apoio'!$D:$E,2,FALSE),1)=1,"",U524)</f>
        <v/>
      </c>
      <c r="V523" s="39" t="str">
        <f>IF(IFERROR(VLOOKUP(V516,'Tabela de Apoio'!$D:$E,2,FALSE),1)=1,"",V524)</f>
        <v/>
      </c>
      <c r="W523" s="39" t="str">
        <f>IF(IFERROR(VLOOKUP(W516,'Tabela de Apoio'!$D:$E,2,FALSE),1)=1,"",W524)</f>
        <v/>
      </c>
      <c r="X523" s="39" t="str">
        <f>IF(IFERROR(VLOOKUP(X516,'Tabela de Apoio'!$D:$E,2,FALSE),1)=1,"",X524)</f>
        <v/>
      </c>
      <c r="Y523" s="39" t="str">
        <f>IF(IFERROR(VLOOKUP(Y516,'Tabela de Apoio'!$D:$E,2,FALSE),1)=1,"",Y524)</f>
        <v/>
      </c>
      <c r="Z523" s="39" t="str">
        <f>IF(IFERROR(VLOOKUP(Z516,'Tabela de Apoio'!$D:$E,2,FALSE),1)=1,"",Z524)</f>
        <v/>
      </c>
      <c r="AA523" s="39" t="str">
        <f>IF(IFERROR(VLOOKUP(AA516,'Tabela de Apoio'!$D:$E,2,FALSE),1)=1,"",AA524)</f>
        <v/>
      </c>
      <c r="AB523" s="39" t="str">
        <f>IF(IFERROR(VLOOKUP(AB516,'Tabela de Apoio'!$D:$E,2,FALSE),1)=1,"",AB524)</f>
        <v/>
      </c>
      <c r="AC523" s="39" t="str">
        <f>IF(IFERROR(VLOOKUP(AC516,'Tabela de Apoio'!$D:$E,2,FALSE),1)=1,"",AC524)</f>
        <v/>
      </c>
      <c r="AD523" s="39" t="str">
        <f>IF(IFERROR(VLOOKUP(AD516,'Tabela de Apoio'!$D:$E,2,FALSE),1)=1,"",AD524)</f>
        <v/>
      </c>
      <c r="AE523" s="39" t="str">
        <f>IF(IFERROR(VLOOKUP(AE516,'Tabela de Apoio'!$D:$E,2,FALSE),1)=1,"",AE524)</f>
        <v/>
      </c>
      <c r="AF523" s="39" t="str">
        <f>IF(IFERROR(VLOOKUP(AF516,'Tabela de Apoio'!$D:$E,2,FALSE),1)=1,"",AF524)</f>
        <v/>
      </c>
      <c r="AG523" s="39" t="str">
        <f>IF(IFERROR(VLOOKUP(AG516,'Tabela de Apoio'!$D:$E,2,FALSE),1)=1,"",AG524)</f>
        <v/>
      </c>
      <c r="AH523" s="39" t="str">
        <f>IF(IFERROR(VLOOKUP(AH516,'Tabela de Apoio'!$D:$E,2,FALSE),1)=1,"",AH524)</f>
        <v/>
      </c>
      <c r="AI523" s="39" t="str">
        <f>IF(IFERROR(VLOOKUP(AI516,'Tabela de Apoio'!$D:$E,2,FALSE),1)=1,"",AI524)</f>
        <v/>
      </c>
    </row>
    <row r="524" spans="1:35" hidden="1" x14ac:dyDescent="0.25">
      <c r="B524" s="84" t="e">
        <f t="shared" si="255"/>
        <v>#VALUE!</v>
      </c>
      <c r="C524" s="84" t="e">
        <f t="shared" si="254"/>
        <v>#VALUE!</v>
      </c>
      <c r="D524" s="84">
        <f t="shared" si="254"/>
        <v>1</v>
      </c>
      <c r="E524" s="158"/>
      <c r="F524" s="97"/>
      <c r="G524" s="119"/>
      <c r="H524" s="18"/>
      <c r="I524" s="18"/>
      <c r="J524" s="56" t="s">
        <v>368</v>
      </c>
      <c r="K524" s="89"/>
      <c r="L524" s="40" t="s">
        <v>69</v>
      </c>
      <c r="M524" s="41" t="e">
        <f>IF(AND(COUNT($P532:$AI532)&gt;2,(_xlfn.STDEV.S($P531:$AI532)/AVERAGE($P531:$AI532))&lt;=25%),AVERAGE($P531:$AI532),"")</f>
        <v>#DIV/0!</v>
      </c>
      <c r="N524" s="94"/>
      <c r="O524" s="34" t="s">
        <v>419</v>
      </c>
      <c r="P524" s="39" t="str">
        <f t="shared" ref="P524:AI524" si="257">IF(P522="","",IF((_xlfn.STDEV.S($P521:$AI522)/AVERAGE($P521:$AI522))&lt;25%,P522,IF(OR(P522&gt;(AVERAGE($P521:$AI522)+_xlfn.STDEV.S($P521:$AI522)),P522&lt;(AVERAGE($P521:$AI522)-_xlfn.STDEV.S($P521:$AI522))),"DESCARTADO",P522)))</f>
        <v/>
      </c>
      <c r="Q524" s="39" t="str">
        <f t="shared" si="257"/>
        <v/>
      </c>
      <c r="R524" s="39" t="str">
        <f t="shared" si="257"/>
        <v/>
      </c>
      <c r="S524" s="39" t="str">
        <f t="shared" si="257"/>
        <v/>
      </c>
      <c r="T524" s="39" t="str">
        <f t="shared" si="257"/>
        <v/>
      </c>
      <c r="U524" s="39" t="str">
        <f t="shared" si="257"/>
        <v/>
      </c>
      <c r="V524" s="39" t="str">
        <f t="shared" si="257"/>
        <v/>
      </c>
      <c r="W524" s="39" t="str">
        <f t="shared" si="257"/>
        <v/>
      </c>
      <c r="X524" s="39" t="str">
        <f t="shared" si="257"/>
        <v/>
      </c>
      <c r="Y524" s="39" t="str">
        <f t="shared" si="257"/>
        <v/>
      </c>
      <c r="Z524" s="39" t="str">
        <f t="shared" si="257"/>
        <v/>
      </c>
      <c r="AA524" s="39" t="str">
        <f t="shared" si="257"/>
        <v/>
      </c>
      <c r="AB524" s="39" t="str">
        <f t="shared" si="257"/>
        <v/>
      </c>
      <c r="AC524" s="39" t="str">
        <f t="shared" si="257"/>
        <v/>
      </c>
      <c r="AD524" s="39" t="str">
        <f t="shared" si="257"/>
        <v/>
      </c>
      <c r="AE524" s="39" t="str">
        <f t="shared" si="257"/>
        <v/>
      </c>
      <c r="AF524" s="39" t="str">
        <f t="shared" si="257"/>
        <v/>
      </c>
      <c r="AG524" s="39" t="str">
        <f t="shared" si="257"/>
        <v/>
      </c>
      <c r="AH524" s="39" t="str">
        <f t="shared" si="257"/>
        <v/>
      </c>
      <c r="AI524" s="39" t="str">
        <f t="shared" si="257"/>
        <v/>
      </c>
    </row>
    <row r="525" spans="1:35" hidden="1" x14ac:dyDescent="0.25">
      <c r="B525" s="84" t="e">
        <f t="shared" si="255"/>
        <v>#VALUE!</v>
      </c>
      <c r="C525" s="84" t="e">
        <f t="shared" si="254"/>
        <v>#VALUE!</v>
      </c>
      <c r="D525" s="84">
        <f t="shared" si="254"/>
        <v>1</v>
      </c>
      <c r="E525" s="158"/>
      <c r="F525" s="97"/>
      <c r="G525" s="121"/>
      <c r="H525"/>
      <c r="I525" s="18"/>
      <c r="J525" s="56" t="s">
        <v>367</v>
      </c>
      <c r="K525" s="89"/>
      <c r="L525" s="40" t="s">
        <v>74</v>
      </c>
      <c r="M525" s="41" t="e">
        <f>AVERAGE($P519:$AI520)</f>
        <v>#DIV/0!</v>
      </c>
      <c r="N525" s="94"/>
      <c r="O525" s="34" t="s">
        <v>420</v>
      </c>
      <c r="P525" s="39" t="str">
        <f>IF(IFERROR(VLOOKUP(P516,'Tabela de Apoio'!$D:$E,2,FALSE),1)=1,"",P526)</f>
        <v/>
      </c>
      <c r="Q525" s="39" t="str">
        <f>IF(IFERROR(VLOOKUP(Q516,'Tabela de Apoio'!$D:$E,2,FALSE),1)=1,"",Q526)</f>
        <v/>
      </c>
      <c r="R525" s="39" t="str">
        <f>IF(IFERROR(VLOOKUP(R516,'Tabela de Apoio'!$D:$E,2,FALSE),1)=1,"",R526)</f>
        <v/>
      </c>
      <c r="S525" s="39" t="str">
        <f>IF(IFERROR(VLOOKUP(S516,'Tabela de Apoio'!$D:$E,2,FALSE),1)=1,"",S526)</f>
        <v/>
      </c>
      <c r="T525" s="39" t="str">
        <f>IF(IFERROR(VLOOKUP(T516,'Tabela de Apoio'!$D:$E,2,FALSE),1)=1,"",T526)</f>
        <v/>
      </c>
      <c r="U525" s="39" t="str">
        <f>IF(IFERROR(VLOOKUP(U516,'Tabela de Apoio'!$D:$E,2,FALSE),1)=1,"",U526)</f>
        <v/>
      </c>
      <c r="V525" s="39" t="str">
        <f>IF(IFERROR(VLOOKUP(V516,'Tabela de Apoio'!$D:$E,2,FALSE),1)=1,"",V526)</f>
        <v/>
      </c>
      <c r="W525" s="39" t="str">
        <f>IF(IFERROR(VLOOKUP(W516,'Tabela de Apoio'!$D:$E,2,FALSE),1)=1,"",W526)</f>
        <v/>
      </c>
      <c r="X525" s="39" t="str">
        <f>IF(IFERROR(VLOOKUP(X516,'Tabela de Apoio'!$D:$E,2,FALSE),1)=1,"",X526)</f>
        <v/>
      </c>
      <c r="Y525" s="39" t="str">
        <f>IF(IFERROR(VLOOKUP(Y516,'Tabela de Apoio'!$D:$E,2,FALSE),1)=1,"",Y526)</f>
        <v/>
      </c>
      <c r="Z525" s="39" t="str">
        <f>IF(IFERROR(VLOOKUP(Z516,'Tabela de Apoio'!$D:$E,2,FALSE),1)=1,"",Z526)</f>
        <v/>
      </c>
      <c r="AA525" s="39" t="str">
        <f>IF(IFERROR(VLOOKUP(AA516,'Tabela de Apoio'!$D:$E,2,FALSE),1)=1,"",AA526)</f>
        <v/>
      </c>
      <c r="AB525" s="39" t="str">
        <f>IF(IFERROR(VLOOKUP(AB516,'Tabela de Apoio'!$D:$E,2,FALSE),1)=1,"",AB526)</f>
        <v/>
      </c>
      <c r="AC525" s="39" t="str">
        <f>IF(IFERROR(VLOOKUP(AC516,'Tabela de Apoio'!$D:$E,2,FALSE),1)=1,"",AC526)</f>
        <v/>
      </c>
      <c r="AD525" s="39" t="str">
        <f>IF(IFERROR(VLOOKUP(AD516,'Tabela de Apoio'!$D:$E,2,FALSE),1)=1,"",AD526)</f>
        <v/>
      </c>
      <c r="AE525" s="39" t="str">
        <f>IF(IFERROR(VLOOKUP(AE516,'Tabela de Apoio'!$D:$E,2,FALSE),1)=1,"",AE526)</f>
        <v/>
      </c>
      <c r="AF525" s="39" t="str">
        <f>IF(IFERROR(VLOOKUP(AF516,'Tabela de Apoio'!$D:$E,2,FALSE),1)=1,"",AF526)</f>
        <v/>
      </c>
      <c r="AG525" s="39" t="str">
        <f>IF(IFERROR(VLOOKUP(AG516,'Tabela de Apoio'!$D:$E,2,FALSE),1)=1,"",AG526)</f>
        <v/>
      </c>
      <c r="AH525" s="39" t="str">
        <f>IF(IFERROR(VLOOKUP(AH516,'Tabela de Apoio'!$D:$E,2,FALSE),1)=1,"",AH526)</f>
        <v/>
      </c>
      <c r="AI525" s="39" t="str">
        <f>IF(IFERROR(VLOOKUP(AI516,'Tabela de Apoio'!$D:$E,2,FALSE),1)=1,"",AI526)</f>
        <v/>
      </c>
    </row>
    <row r="526" spans="1:35" hidden="1" x14ac:dyDescent="0.25">
      <c r="B526" s="84" t="e">
        <f t="shared" si="255"/>
        <v>#VALUE!</v>
      </c>
      <c r="C526" s="84" t="e">
        <f t="shared" si="254"/>
        <v>#VALUE!</v>
      </c>
      <c r="D526" s="84">
        <f t="shared" si="254"/>
        <v>1</v>
      </c>
      <c r="E526" s="158"/>
      <c r="F526" s="97"/>
      <c r="G526" s="120"/>
      <c r="H526" s="18"/>
      <c r="I526" s="18"/>
      <c r="J526" s="56" t="s">
        <v>367</v>
      </c>
      <c r="K526" s="89"/>
      <c r="L526" s="40" t="s">
        <v>72</v>
      </c>
      <c r="M526" s="41" t="e">
        <f>MEDIAN($P519:$AI519)</f>
        <v>#NUM!</v>
      </c>
      <c r="N526" s="94"/>
      <c r="O526" s="34" t="s">
        <v>421</v>
      </c>
      <c r="P526" s="39" t="str">
        <f t="shared" ref="P526:AI526" si="258">IF(P524="","",IF((_xlfn.STDEV.S($P523:$AI524)/AVERAGE($P523:$AI524))&lt;25%,P524,IF(OR(P524&gt;(AVERAGE($P523:$AI524)+_xlfn.STDEV.S($P523:$AI524)),P524&lt;(AVERAGE($P523:$AI524)-_xlfn.STDEV.S($P523:$AI524))),"DESCARTADO",P524)))</f>
        <v/>
      </c>
      <c r="Q526" s="39" t="str">
        <f t="shared" si="258"/>
        <v/>
      </c>
      <c r="R526" s="39" t="str">
        <f t="shared" si="258"/>
        <v/>
      </c>
      <c r="S526" s="39" t="str">
        <f t="shared" si="258"/>
        <v/>
      </c>
      <c r="T526" s="39" t="str">
        <f t="shared" si="258"/>
        <v/>
      </c>
      <c r="U526" s="39" t="str">
        <f t="shared" si="258"/>
        <v/>
      </c>
      <c r="V526" s="39" t="str">
        <f t="shared" si="258"/>
        <v/>
      </c>
      <c r="W526" s="39" t="str">
        <f t="shared" si="258"/>
        <v/>
      </c>
      <c r="X526" s="39" t="str">
        <f t="shared" si="258"/>
        <v/>
      </c>
      <c r="Y526" s="39" t="str">
        <f t="shared" si="258"/>
        <v/>
      </c>
      <c r="Z526" s="39" t="str">
        <f t="shared" si="258"/>
        <v/>
      </c>
      <c r="AA526" s="39" t="str">
        <f t="shared" si="258"/>
        <v/>
      </c>
      <c r="AB526" s="39" t="str">
        <f t="shared" si="258"/>
        <v/>
      </c>
      <c r="AC526" s="39" t="str">
        <f t="shared" si="258"/>
        <v/>
      </c>
      <c r="AD526" s="39" t="str">
        <f t="shared" si="258"/>
        <v/>
      </c>
      <c r="AE526" s="39" t="str">
        <f t="shared" si="258"/>
        <v/>
      </c>
      <c r="AF526" s="39" t="str">
        <f t="shared" si="258"/>
        <v/>
      </c>
      <c r="AG526" s="39" t="str">
        <f t="shared" si="258"/>
        <v/>
      </c>
      <c r="AH526" s="39" t="str">
        <f t="shared" si="258"/>
        <v/>
      </c>
      <c r="AI526" s="39" t="str">
        <f t="shared" si="258"/>
        <v/>
      </c>
    </row>
    <row r="527" spans="1:35" hidden="1" x14ac:dyDescent="0.25">
      <c r="B527" s="84" t="e">
        <f t="shared" si="255"/>
        <v>#VALUE!</v>
      </c>
      <c r="C527" s="84" t="e">
        <f t="shared" si="254"/>
        <v>#VALUE!</v>
      </c>
      <c r="D527" s="84">
        <f t="shared" si="254"/>
        <v>1</v>
      </c>
      <c r="E527" s="158"/>
      <c r="F527" s="97"/>
      <c r="G527" s="120"/>
      <c r="H527" s="18"/>
      <c r="I527" s="18"/>
      <c r="J527" s="56" t="s">
        <v>367</v>
      </c>
      <c r="K527" s="89"/>
      <c r="L527" s="40" t="s">
        <v>73</v>
      </c>
      <c r="M527" s="41" t="e">
        <f>_xlfn.QUARTILE.EXC($P519:$AI519,1)</f>
        <v>#NUM!</v>
      </c>
      <c r="N527" s="94"/>
      <c r="O527" s="34" t="s">
        <v>422</v>
      </c>
      <c r="P527" s="39" t="str">
        <f>IF(IFERROR(VLOOKUP(P516,'Tabela de Apoio'!$D:$E,2,FALSE),1)=1,"",P528)</f>
        <v/>
      </c>
      <c r="Q527" s="39" t="str">
        <f>IF(IFERROR(VLOOKUP(Q516,'Tabela de Apoio'!$D:$E,2,FALSE),1)=1,"",Q528)</f>
        <v/>
      </c>
      <c r="R527" s="39" t="str">
        <f>IF(IFERROR(VLOOKUP(R516,'Tabela de Apoio'!$D:$E,2,FALSE),1)=1,"",R528)</f>
        <v/>
      </c>
      <c r="S527" s="39" t="str">
        <f>IF(IFERROR(VLOOKUP(S516,'Tabela de Apoio'!$D:$E,2,FALSE),1)=1,"",S528)</f>
        <v/>
      </c>
      <c r="T527" s="39" t="str">
        <f>IF(IFERROR(VLOOKUP(T516,'Tabela de Apoio'!$D:$E,2,FALSE),1)=1,"",T528)</f>
        <v/>
      </c>
      <c r="U527" s="39" t="str">
        <f>IF(IFERROR(VLOOKUP(U516,'Tabela de Apoio'!$D:$E,2,FALSE),1)=1,"",U528)</f>
        <v/>
      </c>
      <c r="V527" s="39" t="str">
        <f>IF(IFERROR(VLOOKUP(V516,'Tabela de Apoio'!$D:$E,2,FALSE),1)=1,"",V528)</f>
        <v/>
      </c>
      <c r="W527" s="39" t="str">
        <f>IF(IFERROR(VLOOKUP(W516,'Tabela de Apoio'!$D:$E,2,FALSE),1)=1,"",W528)</f>
        <v/>
      </c>
      <c r="X527" s="39" t="str">
        <f>IF(IFERROR(VLOOKUP(X516,'Tabela de Apoio'!$D:$E,2,FALSE),1)=1,"",X528)</f>
        <v/>
      </c>
      <c r="Y527" s="39" t="str">
        <f>IF(IFERROR(VLOOKUP(Y516,'Tabela de Apoio'!$D:$E,2,FALSE),1)=1,"",Y528)</f>
        <v/>
      </c>
      <c r="Z527" s="39" t="str">
        <f>IF(IFERROR(VLOOKUP(Z516,'Tabela de Apoio'!$D:$E,2,FALSE),1)=1,"",Z528)</f>
        <v/>
      </c>
      <c r="AA527" s="39" t="str">
        <f>IF(IFERROR(VLOOKUP(AA516,'Tabela de Apoio'!$D:$E,2,FALSE),1)=1,"",AA528)</f>
        <v/>
      </c>
      <c r="AB527" s="39" t="str">
        <f>IF(IFERROR(VLOOKUP(AB516,'Tabela de Apoio'!$D:$E,2,FALSE),1)=1,"",AB528)</f>
        <v/>
      </c>
      <c r="AC527" s="39" t="str">
        <f>IF(IFERROR(VLOOKUP(AC516,'Tabela de Apoio'!$D:$E,2,FALSE),1)=1,"",AC528)</f>
        <v/>
      </c>
      <c r="AD527" s="39" t="str">
        <f>IF(IFERROR(VLOOKUP(AD516,'Tabela de Apoio'!$D:$E,2,FALSE),1)=1,"",AD528)</f>
        <v/>
      </c>
      <c r="AE527" s="39" t="str">
        <f>IF(IFERROR(VLOOKUP(AE516,'Tabela de Apoio'!$D:$E,2,FALSE),1)=1,"",AE528)</f>
        <v/>
      </c>
      <c r="AF527" s="39" t="str">
        <f>IF(IFERROR(VLOOKUP(AF516,'Tabela de Apoio'!$D:$E,2,FALSE),1)=1,"",AF528)</f>
        <v/>
      </c>
      <c r="AG527" s="39" t="str">
        <f>IF(IFERROR(VLOOKUP(AG516,'Tabela de Apoio'!$D:$E,2,FALSE),1)=1,"",AG528)</f>
        <v/>
      </c>
      <c r="AH527" s="39" t="str">
        <f>IF(IFERROR(VLOOKUP(AH516,'Tabela de Apoio'!$D:$E,2,FALSE),1)=1,"",AH528)</f>
        <v/>
      </c>
      <c r="AI527" s="39" t="str">
        <f>IF(IFERROR(VLOOKUP(AI516,'Tabela de Apoio'!$D:$E,2,FALSE),1)=1,"",AI528)</f>
        <v/>
      </c>
    </row>
    <row r="528" spans="1:35" hidden="1" x14ac:dyDescent="0.25">
      <c r="B528" s="84" t="e">
        <f t="shared" si="255"/>
        <v>#VALUE!</v>
      </c>
      <c r="C528" s="84" t="e">
        <f t="shared" si="254"/>
        <v>#VALUE!</v>
      </c>
      <c r="D528" s="84">
        <f t="shared" si="254"/>
        <v>1</v>
      </c>
      <c r="E528" s="158"/>
      <c r="F528" s="97"/>
      <c r="G528" s="120"/>
      <c r="H528" s="18"/>
      <c r="I528" s="18"/>
      <c r="J528" s="56" t="s">
        <v>367</v>
      </c>
      <c r="K528" s="89"/>
      <c r="L528" s="40" t="s">
        <v>70</v>
      </c>
      <c r="M528" s="41" t="e">
        <f>_xlfn.QUARTILE.EXC($P519:$AI519,2)</f>
        <v>#NUM!</v>
      </c>
      <c r="N528" s="94"/>
      <c r="O528" s="34" t="s">
        <v>423</v>
      </c>
      <c r="P528" s="39" t="str">
        <f t="shared" ref="P528:AI528" si="259">IF(P526="","",IF((_xlfn.STDEV.S($P525:$AI526)/AVERAGE($P525:$AI526))&lt;25%,P526,IF(OR(P526&gt;(AVERAGE($P525:$AI526)+_xlfn.STDEV.S($P525:$AI526)),P526&lt;(AVERAGE($P525:$AI526)-_xlfn.STDEV.S($P525:$AI526))),"DESCARTADO",P526)))</f>
        <v/>
      </c>
      <c r="Q528" s="39" t="str">
        <f t="shared" si="259"/>
        <v/>
      </c>
      <c r="R528" s="39" t="str">
        <f t="shared" si="259"/>
        <v/>
      </c>
      <c r="S528" s="39" t="str">
        <f t="shared" si="259"/>
        <v/>
      </c>
      <c r="T528" s="39" t="str">
        <f t="shared" si="259"/>
        <v/>
      </c>
      <c r="U528" s="39" t="str">
        <f t="shared" si="259"/>
        <v/>
      </c>
      <c r="V528" s="39" t="str">
        <f t="shared" si="259"/>
        <v/>
      </c>
      <c r="W528" s="39" t="str">
        <f t="shared" si="259"/>
        <v/>
      </c>
      <c r="X528" s="39" t="str">
        <f t="shared" si="259"/>
        <v/>
      </c>
      <c r="Y528" s="39" t="str">
        <f t="shared" si="259"/>
        <v/>
      </c>
      <c r="Z528" s="39" t="str">
        <f t="shared" si="259"/>
        <v/>
      </c>
      <c r="AA528" s="39" t="str">
        <f t="shared" si="259"/>
        <v/>
      </c>
      <c r="AB528" s="39" t="str">
        <f t="shared" si="259"/>
        <v/>
      </c>
      <c r="AC528" s="39" t="str">
        <f t="shared" si="259"/>
        <v/>
      </c>
      <c r="AD528" s="39" t="str">
        <f t="shared" si="259"/>
        <v/>
      </c>
      <c r="AE528" s="39" t="str">
        <f t="shared" si="259"/>
        <v/>
      </c>
      <c r="AF528" s="39" t="str">
        <f t="shared" si="259"/>
        <v/>
      </c>
      <c r="AG528" s="39" t="str">
        <f t="shared" si="259"/>
        <v/>
      </c>
      <c r="AH528" s="39" t="str">
        <f t="shared" si="259"/>
        <v/>
      </c>
      <c r="AI528" s="39" t="str">
        <f t="shared" si="259"/>
        <v/>
      </c>
    </row>
    <row r="529" spans="1:35" hidden="1" x14ac:dyDescent="0.25">
      <c r="B529" s="84" t="e">
        <f t="shared" si="255"/>
        <v>#VALUE!</v>
      </c>
      <c r="C529" s="84" t="e">
        <f t="shared" si="254"/>
        <v>#VALUE!</v>
      </c>
      <c r="D529" s="84">
        <f t="shared" si="254"/>
        <v>1</v>
      </c>
      <c r="E529" s="158"/>
      <c r="F529" s="97"/>
      <c r="G529" s="120"/>
      <c r="H529" s="18"/>
      <c r="I529" s="18"/>
      <c r="J529" s="56" t="s">
        <v>366</v>
      </c>
      <c r="K529" s="89"/>
      <c r="L529" s="40" t="s">
        <v>76</v>
      </c>
      <c r="M529" s="41">
        <f>MIN($P518:$AI518)</f>
        <v>0</v>
      </c>
      <c r="N529" s="94"/>
      <c r="O529" s="34" t="s">
        <v>424</v>
      </c>
      <c r="P529" s="39" t="str">
        <f>IF(IFERROR(VLOOKUP(P516,'Tabela de Apoio'!$D:$E,2,FALSE),1)=1,"",P530)</f>
        <v/>
      </c>
      <c r="Q529" s="39" t="str">
        <f>IF(IFERROR(VLOOKUP(Q516,'Tabela de Apoio'!$D:$E,2,FALSE),1)=1,"",Q530)</f>
        <v/>
      </c>
      <c r="R529" s="39" t="str">
        <f>IF(IFERROR(VLOOKUP(R516,'Tabela de Apoio'!$D:$E,2,FALSE),1)=1,"",R530)</f>
        <v/>
      </c>
      <c r="S529" s="39" t="str">
        <f>IF(IFERROR(VLOOKUP(S516,'Tabela de Apoio'!$D:$E,2,FALSE),1)=1,"",S530)</f>
        <v/>
      </c>
      <c r="T529" s="39" t="str">
        <f>IF(IFERROR(VLOOKUP(T516,'Tabela de Apoio'!$D:$E,2,FALSE),1)=1,"",T530)</f>
        <v/>
      </c>
      <c r="U529" s="39" t="str">
        <f>IF(IFERROR(VLOOKUP(U516,'Tabela de Apoio'!$D:$E,2,FALSE),1)=1,"",U530)</f>
        <v/>
      </c>
      <c r="V529" s="39" t="str">
        <f>IF(IFERROR(VLOOKUP(V516,'Tabela de Apoio'!$D:$E,2,FALSE),1)=1,"",V530)</f>
        <v/>
      </c>
      <c r="W529" s="39" t="str">
        <f>IF(IFERROR(VLOOKUP(W516,'Tabela de Apoio'!$D:$E,2,FALSE),1)=1,"",W530)</f>
        <v/>
      </c>
      <c r="X529" s="39" t="str">
        <f>IF(IFERROR(VLOOKUP(X516,'Tabela de Apoio'!$D:$E,2,FALSE),1)=1,"",X530)</f>
        <v/>
      </c>
      <c r="Y529" s="39" t="str">
        <f>IF(IFERROR(VLOOKUP(Y516,'Tabela de Apoio'!$D:$E,2,FALSE),1)=1,"",Y530)</f>
        <v/>
      </c>
      <c r="Z529" s="39" t="str">
        <f>IF(IFERROR(VLOOKUP(Z516,'Tabela de Apoio'!$D:$E,2,FALSE),1)=1,"",Z530)</f>
        <v/>
      </c>
      <c r="AA529" s="39" t="str">
        <f>IF(IFERROR(VLOOKUP(AA516,'Tabela de Apoio'!$D:$E,2,FALSE),1)=1,"",AA530)</f>
        <v/>
      </c>
      <c r="AB529" s="39" t="str">
        <f>IF(IFERROR(VLOOKUP(AB516,'Tabela de Apoio'!$D:$E,2,FALSE),1)=1,"",AB530)</f>
        <v/>
      </c>
      <c r="AC529" s="39" t="str">
        <f>IF(IFERROR(VLOOKUP(AC516,'Tabela de Apoio'!$D:$E,2,FALSE),1)=1,"",AC530)</f>
        <v/>
      </c>
      <c r="AD529" s="39" t="str">
        <f>IF(IFERROR(VLOOKUP(AD516,'Tabela de Apoio'!$D:$E,2,FALSE),1)=1,"",AD530)</f>
        <v/>
      </c>
      <c r="AE529" s="39" t="str">
        <f>IF(IFERROR(VLOOKUP(AE516,'Tabela de Apoio'!$D:$E,2,FALSE),1)=1,"",AE530)</f>
        <v/>
      </c>
      <c r="AF529" s="39" t="str">
        <f>IF(IFERROR(VLOOKUP(AF516,'Tabela de Apoio'!$D:$E,2,FALSE),1)=1,"",AF530)</f>
        <v/>
      </c>
      <c r="AG529" s="39" t="str">
        <f>IF(IFERROR(VLOOKUP(AG516,'Tabela de Apoio'!$D:$E,2,FALSE),1)=1,"",AG530)</f>
        <v/>
      </c>
      <c r="AH529" s="39" t="str">
        <f>IF(IFERROR(VLOOKUP(AH516,'Tabela de Apoio'!$D:$E,2,FALSE),1)=1,"",AH530)</f>
        <v/>
      </c>
      <c r="AI529" s="39" t="str">
        <f>IF(IFERROR(VLOOKUP(AI516,'Tabela de Apoio'!$D:$E,2,FALSE),1)=1,"",AI530)</f>
        <v/>
      </c>
    </row>
    <row r="530" spans="1:35" hidden="1" x14ac:dyDescent="0.25">
      <c r="B530" s="84" t="e">
        <f t="shared" si="255"/>
        <v>#VALUE!</v>
      </c>
      <c r="C530" s="84" t="e">
        <f t="shared" si="254"/>
        <v>#VALUE!</v>
      </c>
      <c r="D530" s="84">
        <f t="shared" si="254"/>
        <v>1</v>
      </c>
      <c r="E530" s="158"/>
      <c r="F530" s="97"/>
      <c r="G530" s="120"/>
      <c r="H530" s="18"/>
      <c r="I530" s="18"/>
      <c r="J530" s="56" t="s">
        <v>366</v>
      </c>
      <c r="K530" s="89"/>
      <c r="L530" s="40" t="s">
        <v>71</v>
      </c>
      <c r="M530" s="41">
        <f>MAX($P518:$AI518)</f>
        <v>0</v>
      </c>
      <c r="N530" s="94"/>
      <c r="O530" s="34" t="s">
        <v>425</v>
      </c>
      <c r="P530" s="39" t="str">
        <f t="shared" ref="P530:AI530" si="260">IF(P528="","",IF((_xlfn.STDEV.S($P527:$AI528)/AVERAGE($P527:$AI528))&lt;25%,P528,IF(OR(P528&gt;(AVERAGE($P527:$AI528)+_xlfn.STDEV.S($P527:$AI528)),P528&lt;(AVERAGE($P527:$AI528)-_xlfn.STDEV.S($P527:$AI528))),"DESCARTADO",P528)))</f>
        <v/>
      </c>
      <c r="Q530" s="39" t="str">
        <f t="shared" si="260"/>
        <v/>
      </c>
      <c r="R530" s="39" t="str">
        <f t="shared" si="260"/>
        <v/>
      </c>
      <c r="S530" s="39" t="str">
        <f t="shared" si="260"/>
        <v/>
      </c>
      <c r="T530" s="39" t="str">
        <f t="shared" si="260"/>
        <v/>
      </c>
      <c r="U530" s="39" t="str">
        <f t="shared" si="260"/>
        <v/>
      </c>
      <c r="V530" s="39" t="str">
        <f t="shared" si="260"/>
        <v/>
      </c>
      <c r="W530" s="39" t="str">
        <f t="shared" si="260"/>
        <v/>
      </c>
      <c r="X530" s="39" t="str">
        <f t="shared" si="260"/>
        <v/>
      </c>
      <c r="Y530" s="39" t="str">
        <f t="shared" si="260"/>
        <v/>
      </c>
      <c r="Z530" s="39" t="str">
        <f t="shared" si="260"/>
        <v/>
      </c>
      <c r="AA530" s="39" t="str">
        <f t="shared" si="260"/>
        <v/>
      </c>
      <c r="AB530" s="39" t="str">
        <f t="shared" si="260"/>
        <v/>
      </c>
      <c r="AC530" s="39" t="str">
        <f t="shared" si="260"/>
        <v/>
      </c>
      <c r="AD530" s="39" t="str">
        <f t="shared" si="260"/>
        <v/>
      </c>
      <c r="AE530" s="39" t="str">
        <f t="shared" si="260"/>
        <v/>
      </c>
      <c r="AF530" s="39" t="str">
        <f t="shared" si="260"/>
        <v/>
      </c>
      <c r="AG530" s="39" t="str">
        <f t="shared" si="260"/>
        <v/>
      </c>
      <c r="AH530" s="39" t="str">
        <f t="shared" si="260"/>
        <v/>
      </c>
      <c r="AI530" s="39" t="str">
        <f t="shared" si="260"/>
        <v/>
      </c>
    </row>
    <row r="531" spans="1:35" hidden="1" x14ac:dyDescent="0.25">
      <c r="B531" s="84" t="e">
        <f t="shared" si="255"/>
        <v>#VALUE!</v>
      </c>
      <c r="C531" s="84" t="e">
        <f t="shared" si="254"/>
        <v>#VALUE!</v>
      </c>
      <c r="D531" s="84">
        <f t="shared" si="254"/>
        <v>1</v>
      </c>
      <c r="E531" s="158"/>
      <c r="F531" s="97"/>
      <c r="G531" s="121"/>
      <c r="H531"/>
      <c r="I531"/>
      <c r="J531" s="6" t="str">
        <f>INDEX(J521:J530,MATCH(L514,L521:L530,0))</f>
        <v>A</v>
      </c>
      <c r="K531" s="89"/>
      <c r="L531" s="26"/>
      <c r="M531" s="26"/>
      <c r="N531" s="94"/>
      <c r="O531" s="34" t="s">
        <v>58</v>
      </c>
      <c r="P531" s="39" t="str">
        <f>IF(IFERROR(VLOOKUP(P516,'Tabela de Apoio'!$D:$E,2,FALSE),1)=1,"",P532)</f>
        <v/>
      </c>
      <c r="Q531" s="39" t="str">
        <f>IF(IFERROR(VLOOKUP(Q516,'Tabela de Apoio'!$D:$E,2,FALSE),1)=1,"",Q532)</f>
        <v/>
      </c>
      <c r="R531" s="39" t="str">
        <f>IF(IFERROR(VLOOKUP(R516,'Tabela de Apoio'!$D:$E,2,FALSE),1)=1,"",R532)</f>
        <v/>
      </c>
      <c r="S531" s="39" t="str">
        <f>IF(IFERROR(VLOOKUP(S516,'Tabela de Apoio'!$D:$E,2,FALSE),1)=1,"",S532)</f>
        <v/>
      </c>
      <c r="T531" s="39" t="str">
        <f>IF(IFERROR(VLOOKUP(T516,'Tabela de Apoio'!$D:$E,2,FALSE),1)=1,"",T532)</f>
        <v/>
      </c>
      <c r="U531" s="39" t="str">
        <f>IF(IFERROR(VLOOKUP(U516,'Tabela de Apoio'!$D:$E,2,FALSE),1)=1,"",U532)</f>
        <v/>
      </c>
      <c r="V531" s="39" t="str">
        <f>IF(IFERROR(VLOOKUP(V516,'Tabela de Apoio'!$D:$E,2,FALSE),1)=1,"",V532)</f>
        <v/>
      </c>
      <c r="W531" s="39" t="str">
        <f>IF(IFERROR(VLOOKUP(W516,'Tabela de Apoio'!$D:$E,2,FALSE),1)=1,"",W532)</f>
        <v/>
      </c>
      <c r="X531" s="39" t="str">
        <f>IF(IFERROR(VLOOKUP(X516,'Tabela de Apoio'!$D:$E,2,FALSE),1)=1,"",X532)</f>
        <v/>
      </c>
      <c r="Y531" s="39" t="str">
        <f>IF(IFERROR(VLOOKUP(Y516,'Tabela de Apoio'!$D:$E,2,FALSE),1)=1,"",Y532)</f>
        <v/>
      </c>
      <c r="Z531" s="39" t="str">
        <f>IF(IFERROR(VLOOKUP(Z516,'Tabela de Apoio'!$D:$E,2,FALSE),1)=1,"",Z532)</f>
        <v/>
      </c>
      <c r="AA531" s="39" t="str">
        <f>IF(IFERROR(VLOOKUP(AA516,'Tabela de Apoio'!$D:$E,2,FALSE),1)=1,"",AA532)</f>
        <v/>
      </c>
      <c r="AB531" s="39" t="str">
        <f>IF(IFERROR(VLOOKUP(AB516,'Tabela de Apoio'!$D:$E,2,FALSE),1)=1,"",AB532)</f>
        <v/>
      </c>
      <c r="AC531" s="39" t="str">
        <f>IF(IFERROR(VLOOKUP(AC516,'Tabela de Apoio'!$D:$E,2,FALSE),1)=1,"",AC532)</f>
        <v/>
      </c>
      <c r="AD531" s="39" t="str">
        <f>IF(IFERROR(VLOOKUP(AD516,'Tabela de Apoio'!$D:$E,2,FALSE),1)=1,"",AD532)</f>
        <v/>
      </c>
      <c r="AE531" s="39" t="str">
        <f>IF(IFERROR(VLOOKUP(AE516,'Tabela de Apoio'!$D:$E,2,FALSE),1)=1,"",AE532)</f>
        <v/>
      </c>
      <c r="AF531" s="39" t="str">
        <f>IF(IFERROR(VLOOKUP(AF516,'Tabela de Apoio'!$D:$E,2,FALSE),1)=1,"",AF532)</f>
        <v/>
      </c>
      <c r="AG531" s="39" t="str">
        <f>IF(IFERROR(VLOOKUP(AG516,'Tabela de Apoio'!$D:$E,2,FALSE),1)=1,"",AG532)</f>
        <v/>
      </c>
      <c r="AH531" s="39" t="str">
        <f>IF(IFERROR(VLOOKUP(AH516,'Tabela de Apoio'!$D:$E,2,FALSE),1)=1,"",AH532)</f>
        <v/>
      </c>
      <c r="AI531" s="39" t="str">
        <f>IF(IFERROR(VLOOKUP(AI516,'Tabela de Apoio'!$D:$E,2,FALSE),1)=1,"",AI532)</f>
        <v/>
      </c>
    </row>
    <row r="532" spans="1:35" x14ac:dyDescent="0.25">
      <c r="B532" s="84" t="e">
        <f t="shared" si="255"/>
        <v>#VALUE!</v>
      </c>
      <c r="C532" s="84" t="e">
        <f t="shared" si="254"/>
        <v>#VALUE!</v>
      </c>
      <c r="D532" s="84">
        <f t="shared" si="254"/>
        <v>1</v>
      </c>
      <c r="E532" s="158"/>
      <c r="F532" s="97"/>
      <c r="G532" s="118"/>
      <c r="H532" s="159"/>
      <c r="I532" s="159"/>
      <c r="J532" s="160"/>
      <c r="K532" s="90" t="e">
        <f>_xlfn.STDEV.S($P532:$AI532)/AVERAGE($P532:$AI532)</f>
        <v>#DIV/0!</v>
      </c>
      <c r="L532" s="122" t="s">
        <v>77</v>
      </c>
      <c r="M532" s="22" t="str">
        <f>IFERROR(ROUND(M514*M516,2),"")</f>
        <v/>
      </c>
      <c r="N532" s="94" t="str">
        <f>IF("C"=J531,1,"")</f>
        <v/>
      </c>
      <c r="O532" s="34" t="s">
        <v>56</v>
      </c>
      <c r="P532" s="39" t="str">
        <f t="shared" ref="P532:AI532" si="261">IFERROR(IF(P530="","",IF((_xlfn.STDEV.S($P529:$AI530)/AVERAGE($P529:$AI530))&lt;25%,P530,IF(OR(P530&gt;(AVERAGE($P529:$AI530)+_xlfn.STDEV.S($P529:$AI530)),P530&lt;(AVERAGE($P529:$AI530)-_xlfn.STDEV.S($P529:$AI530))),"DESCARTADO",P530))),)</f>
        <v/>
      </c>
      <c r="Q532" s="39" t="str">
        <f t="shared" si="261"/>
        <v/>
      </c>
      <c r="R532" s="39" t="str">
        <f t="shared" si="261"/>
        <v/>
      </c>
      <c r="S532" s="39" t="str">
        <f t="shared" si="261"/>
        <v/>
      </c>
      <c r="T532" s="39" t="str">
        <f t="shared" si="261"/>
        <v/>
      </c>
      <c r="U532" s="39" t="str">
        <f t="shared" si="261"/>
        <v/>
      </c>
      <c r="V532" s="39" t="str">
        <f t="shared" si="261"/>
        <v/>
      </c>
      <c r="W532" s="39" t="str">
        <f t="shared" si="261"/>
        <v/>
      </c>
      <c r="X532" s="39" t="str">
        <f t="shared" si="261"/>
        <v/>
      </c>
      <c r="Y532" s="39" t="str">
        <f t="shared" si="261"/>
        <v/>
      </c>
      <c r="Z532" s="39" t="str">
        <f t="shared" si="261"/>
        <v/>
      </c>
      <c r="AA532" s="39" t="str">
        <f t="shared" si="261"/>
        <v/>
      </c>
      <c r="AB532" s="39" t="str">
        <f t="shared" si="261"/>
        <v/>
      </c>
      <c r="AC532" s="39" t="str">
        <f t="shared" si="261"/>
        <v/>
      </c>
      <c r="AD532" s="39" t="str">
        <f t="shared" si="261"/>
        <v/>
      </c>
      <c r="AE532" s="39" t="str">
        <f t="shared" si="261"/>
        <v/>
      </c>
      <c r="AF532" s="39" t="str">
        <f t="shared" si="261"/>
        <v/>
      </c>
      <c r="AG532" s="39" t="str">
        <f t="shared" si="261"/>
        <v/>
      </c>
      <c r="AH532" s="39" t="str">
        <f t="shared" si="261"/>
        <v/>
      </c>
      <c r="AI532" s="39" t="str">
        <f t="shared" si="261"/>
        <v/>
      </c>
    </row>
    <row r="534" spans="1:35" s="18" customFormat="1" x14ac:dyDescent="0.25">
      <c r="A534" s="89"/>
      <c r="B534" s="83" t="e">
        <f>LARGE(IFERROR(IF(B532+1&gt;$H$8,"",B532+1),""),1)</f>
        <v>#VALUE!</v>
      </c>
      <c r="C534" s="83" t="e">
        <f>E539</f>
        <v>#VALUE!</v>
      </c>
      <c r="D534" s="83">
        <f>E535</f>
        <v>1</v>
      </c>
      <c r="E534" s="57" t="s">
        <v>9</v>
      </c>
      <c r="F534" s="96"/>
      <c r="G534" s="57" t="s">
        <v>19</v>
      </c>
      <c r="H534" s="5" t="e">
        <f>INDEX('BASE FORMAÇÃO'!B:B,B534+1)</f>
        <v>#VALUE!</v>
      </c>
      <c r="I534" s="19" t="s">
        <v>20</v>
      </c>
      <c r="J534" s="5" t="e">
        <f>INDEX('BASE FORMAÇÃO'!K:K,B534+1)</f>
        <v>#VALUE!</v>
      </c>
      <c r="K534" s="88"/>
      <c r="L534" s="173" t="s">
        <v>75</v>
      </c>
      <c r="M534" s="167" t="str">
        <f>IF(OR(ISBLANK($O$7),ISBLANK($H$8),ISBLANK($O$6),ISBLANK($O$5),ISBLANK($H$5)),"",IFERROR(IF(VLOOKUP(L534,L541:M550,2,FALSE)&lt;1,ROUND(VLOOKUP(L534,L541:M550,2,FALSE),4),ROUND(VLOOKUP(L534,L541:M550,2,FALSE),2)),""))</f>
        <v/>
      </c>
      <c r="N534" s="92"/>
      <c r="O534" s="34" t="s">
        <v>22</v>
      </c>
      <c r="P534" s="53"/>
      <c r="Q534" s="53"/>
      <c r="R534" s="53"/>
      <c r="S534" s="53"/>
      <c r="T534" s="53"/>
      <c r="U534" s="53"/>
      <c r="V534" s="53"/>
      <c r="W534" s="53"/>
      <c r="X534" s="53"/>
      <c r="Y534" s="53"/>
      <c r="Z534" s="53"/>
      <c r="AA534" s="53"/>
      <c r="AB534" s="53"/>
      <c r="AC534" s="53"/>
      <c r="AD534" s="53"/>
      <c r="AE534" s="53"/>
      <c r="AF534" s="53"/>
      <c r="AG534" s="53"/>
      <c r="AH534" s="53"/>
      <c r="AI534" s="53"/>
    </row>
    <row r="535" spans="1:35" s="18" customFormat="1" x14ac:dyDescent="0.25">
      <c r="A535" s="89"/>
      <c r="B535" s="84" t="e">
        <f t="shared" ref="B535:D537" si="262">B534</f>
        <v>#VALUE!</v>
      </c>
      <c r="C535" s="84" t="e">
        <f t="shared" si="262"/>
        <v>#VALUE!</v>
      </c>
      <c r="D535" s="84">
        <f t="shared" si="262"/>
        <v>1</v>
      </c>
      <c r="E535" s="150">
        <f>IFERROR(IF(E539=INDEX(E:E,ROW()-16),INDEX(E:E,ROW()-20)+1,1),1)</f>
        <v>1</v>
      </c>
      <c r="F535" s="116"/>
      <c r="G535" s="155" t="s">
        <v>1</v>
      </c>
      <c r="H535" s="161" t="e">
        <f>INDEX('BASE FORMAÇÃO'!C:C,B534+1)</f>
        <v>#VALUE!</v>
      </c>
      <c r="I535" s="161"/>
      <c r="J535" s="162"/>
      <c r="K535" s="89"/>
      <c r="L535" s="174"/>
      <c r="M535" s="168"/>
      <c r="N535" s="93"/>
      <c r="O535" s="34" t="s">
        <v>17</v>
      </c>
      <c r="P535" s="54"/>
      <c r="Q535" s="54"/>
      <c r="R535" s="54"/>
      <c r="S535" s="54"/>
      <c r="T535" s="54"/>
      <c r="U535" s="54"/>
      <c r="V535" s="54"/>
      <c r="W535" s="54"/>
      <c r="X535" s="54"/>
      <c r="Y535" s="54"/>
      <c r="Z535" s="54"/>
      <c r="AA535" s="54"/>
      <c r="AB535" s="54"/>
      <c r="AC535" s="54"/>
      <c r="AD535" s="54"/>
      <c r="AE535" s="54"/>
      <c r="AF535" s="54"/>
      <c r="AG535" s="54"/>
      <c r="AH535" s="54"/>
      <c r="AI535" s="54"/>
    </row>
    <row r="536" spans="1:35" s="21" customFormat="1" x14ac:dyDescent="0.25">
      <c r="A536" s="98"/>
      <c r="B536" s="84" t="e">
        <f t="shared" si="262"/>
        <v>#VALUE!</v>
      </c>
      <c r="C536" s="84" t="e">
        <f t="shared" si="262"/>
        <v>#VALUE!</v>
      </c>
      <c r="D536" s="84">
        <f t="shared" si="262"/>
        <v>1</v>
      </c>
      <c r="E536" s="151"/>
      <c r="F536" s="117"/>
      <c r="G536" s="156"/>
      <c r="H536" s="163"/>
      <c r="I536" s="163"/>
      <c r="J536" s="164"/>
      <c r="K536" s="85"/>
      <c r="L536" s="169" t="s">
        <v>78</v>
      </c>
      <c r="M536" s="171" t="e">
        <f>INDEX('BASE FORMAÇÃO'!H:H,B538+1)</f>
        <v>#VALUE!</v>
      </c>
      <c r="N536" s="94"/>
      <c r="O536" s="34" t="s">
        <v>12</v>
      </c>
      <c r="P536" s="55"/>
      <c r="Q536" s="55"/>
      <c r="R536" s="55"/>
      <c r="S536" s="55"/>
      <c r="T536" s="55"/>
      <c r="U536" s="55"/>
      <c r="V536" s="55"/>
      <c r="W536" s="55"/>
      <c r="X536" s="55"/>
      <c r="Y536" s="55"/>
      <c r="Z536" s="55"/>
      <c r="AA536" s="55"/>
      <c r="AB536" s="55"/>
      <c r="AC536" s="55"/>
      <c r="AD536" s="55"/>
      <c r="AE536" s="55"/>
      <c r="AF536" s="55"/>
      <c r="AG536" s="55"/>
      <c r="AH536" s="55"/>
      <c r="AI536" s="55"/>
    </row>
    <row r="537" spans="1:35" s="21" customFormat="1" x14ac:dyDescent="0.25">
      <c r="A537" s="98"/>
      <c r="B537" s="84" t="e">
        <f t="shared" si="262"/>
        <v>#VALUE!</v>
      </c>
      <c r="C537" s="84" t="e">
        <f t="shared" si="262"/>
        <v>#VALUE!</v>
      </c>
      <c r="D537" s="84">
        <f t="shared" si="262"/>
        <v>1</v>
      </c>
      <c r="E537" s="152"/>
      <c r="F537" s="117"/>
      <c r="G537" s="157"/>
      <c r="H537" s="165"/>
      <c r="I537" s="165"/>
      <c r="J537" s="166"/>
      <c r="K537" s="85"/>
      <c r="L537" s="170"/>
      <c r="M537" s="172"/>
      <c r="N537" s="94"/>
      <c r="O537" s="34" t="s">
        <v>549</v>
      </c>
      <c r="P537" s="55"/>
      <c r="Q537" s="55"/>
      <c r="R537" s="55"/>
      <c r="S537" s="55"/>
      <c r="T537" s="55"/>
      <c r="U537" s="55"/>
      <c r="V537" s="55"/>
      <c r="W537" s="55"/>
      <c r="X537" s="55"/>
      <c r="Y537" s="55"/>
      <c r="Z537" s="55"/>
      <c r="AA537" s="55"/>
      <c r="AB537" s="55"/>
      <c r="AC537" s="55"/>
      <c r="AD537" s="55"/>
      <c r="AE537" s="55"/>
      <c r="AF537" s="55"/>
      <c r="AG537" s="55"/>
      <c r="AH537" s="55"/>
      <c r="AI537" s="55"/>
    </row>
    <row r="538" spans="1:35" x14ac:dyDescent="0.25">
      <c r="B538" s="84" t="e">
        <f>B536</f>
        <v>#VALUE!</v>
      </c>
      <c r="C538" s="84" t="e">
        <f>C536</f>
        <v>#VALUE!</v>
      </c>
      <c r="D538" s="84">
        <f>D536</f>
        <v>1</v>
      </c>
      <c r="E538" s="57" t="s">
        <v>401</v>
      </c>
      <c r="F538" s="117"/>
      <c r="G538" s="24"/>
      <c r="H538" s="153"/>
      <c r="I538" s="154"/>
      <c r="J538" s="154"/>
      <c r="K538" s="90" t="e">
        <f>_xlfn.STDEV.S($P538:$AI538)/AVERAGE($P538:$AI538)</f>
        <v>#DIV/0!</v>
      </c>
      <c r="L538" s="122" t="s">
        <v>2</v>
      </c>
      <c r="M538" s="5" t="e">
        <f>INDEX('BASE FORMAÇÃO'!D:D,B538+1)</f>
        <v>#VALUE!</v>
      </c>
      <c r="N538" s="94">
        <f>IF("A"=J551,1,"")</f>
        <v>1</v>
      </c>
      <c r="O538" s="34" t="s">
        <v>23</v>
      </c>
      <c r="P538" s="36" t="str">
        <f t="array" ref="P538">IF(P534="","",IF(OR(P535="",AND(YEAR(P535)=YEAR($O$7),MONTH(MAX('Tabela de Apoio'!$A:$A))&lt;=MONTH(P535))),P534,(INDEX('Tabela de Apoio'!$B:$B,MATCH('FORMAÇÃO DE PREÇO'!$O$7,'Tabela de Apoio'!$A:$A,1))/INDEX('Tabela de Apoio'!$B:$B,MATCH('FORMAÇÃO DE PREÇO'!P535,'Tabela de Apoio'!$A:$A,1)-1))*P534))</f>
        <v/>
      </c>
      <c r="Q538" s="36" t="str">
        <f t="array" ref="Q538">IF(Q534="","",IF(OR(Q535="",AND(YEAR(Q535)=YEAR($O$7),MONTH(MAX('Tabela de Apoio'!$A:$A))&lt;=MONTH(Q535))),Q534,(INDEX('Tabela de Apoio'!$B:$B,MATCH('FORMAÇÃO DE PREÇO'!$O$7,'Tabela de Apoio'!$A:$A,1))/INDEX('Tabela de Apoio'!$B:$B,MATCH('FORMAÇÃO DE PREÇO'!Q535,'Tabela de Apoio'!$A:$A,1)-1))*Q534))</f>
        <v/>
      </c>
      <c r="R538" s="36" t="str">
        <f t="array" ref="R538">IF(R534="","",IF(OR(R535="",AND(YEAR(R535)=YEAR($O$7),MONTH(MAX('Tabela de Apoio'!$A:$A))&lt;=MONTH(R535))),R534,(INDEX('Tabela de Apoio'!$B:$B,MATCH('FORMAÇÃO DE PREÇO'!$O$7,'Tabela de Apoio'!$A:$A,1))/INDEX('Tabela de Apoio'!$B:$B,MATCH('FORMAÇÃO DE PREÇO'!R535,'Tabela de Apoio'!$A:$A,1)-1))*R534))</f>
        <v/>
      </c>
      <c r="S538" s="36" t="str">
        <f t="array" ref="S538">IF(S534="","",IF(OR(S535="",AND(YEAR(S535)=YEAR($O$7),MONTH(MAX('Tabela de Apoio'!$A:$A))&lt;=MONTH(S535))),S534,(INDEX('Tabela de Apoio'!$B:$B,MATCH('FORMAÇÃO DE PREÇO'!$O$7,'Tabela de Apoio'!$A:$A,1))/INDEX('Tabela de Apoio'!$B:$B,MATCH('FORMAÇÃO DE PREÇO'!S535,'Tabela de Apoio'!$A:$A,1)-1))*S534))</f>
        <v/>
      </c>
      <c r="T538" s="36" t="str">
        <f t="array" ref="T538">IF(T534="","",IF(OR(T535="",AND(YEAR(T535)=YEAR($O$7),MONTH(MAX('Tabela de Apoio'!$A:$A))&lt;=MONTH(T535))),T534,(INDEX('Tabela de Apoio'!$B:$B,MATCH('FORMAÇÃO DE PREÇO'!$O$7,'Tabela de Apoio'!$A:$A,1))/INDEX('Tabela de Apoio'!$B:$B,MATCH('FORMAÇÃO DE PREÇO'!T535,'Tabela de Apoio'!$A:$A,1)-1))*T534))</f>
        <v/>
      </c>
      <c r="U538" s="36" t="str">
        <f t="array" ref="U538">IF(U534="","",IF(OR(U535="",AND(YEAR(U535)=YEAR($O$7),MONTH(MAX('Tabela de Apoio'!$A:$A))&lt;=MONTH(U535))),U534,(INDEX('Tabela de Apoio'!$B:$B,MATCH('FORMAÇÃO DE PREÇO'!$O$7,'Tabela de Apoio'!$A:$A,1))/INDEX('Tabela de Apoio'!$B:$B,MATCH('FORMAÇÃO DE PREÇO'!U535,'Tabela de Apoio'!$A:$A,1)-1))*U534))</f>
        <v/>
      </c>
      <c r="V538" s="36" t="str">
        <f t="array" ref="V538">IF(V534="","",IF(OR(V535="",AND(YEAR(V535)=YEAR($O$7),MONTH(MAX('Tabela de Apoio'!$A:$A))&lt;=MONTH(V535))),V534,(INDEX('Tabela de Apoio'!$B:$B,MATCH('FORMAÇÃO DE PREÇO'!$O$7,'Tabela de Apoio'!$A:$A,1))/INDEX('Tabela de Apoio'!$B:$B,MATCH('FORMAÇÃO DE PREÇO'!V535,'Tabela de Apoio'!$A:$A,1)-1))*V534))</f>
        <v/>
      </c>
      <c r="W538" s="36" t="str">
        <f t="array" ref="W538">IF(W534="","",IF(OR(W535="",AND(YEAR(W535)=YEAR($O$7),MONTH(MAX('Tabela de Apoio'!$A:$A))&lt;=MONTH(W535))),W534,(INDEX('Tabela de Apoio'!$B:$B,MATCH('FORMAÇÃO DE PREÇO'!$O$7,'Tabela de Apoio'!$A:$A,1))/INDEX('Tabela de Apoio'!$B:$B,MATCH('FORMAÇÃO DE PREÇO'!W535,'Tabela de Apoio'!$A:$A,1)-1))*W534))</f>
        <v/>
      </c>
      <c r="X538" s="36" t="str">
        <f t="array" ref="X538">IF(X534="","",IF(OR(X535="",AND(YEAR(X535)=YEAR($O$7),MONTH(MAX('Tabela de Apoio'!$A:$A))&lt;=MONTH(X535))),X534,(INDEX('Tabela de Apoio'!$B:$B,MATCH('FORMAÇÃO DE PREÇO'!$O$7,'Tabela de Apoio'!$A:$A,1))/INDEX('Tabela de Apoio'!$B:$B,MATCH('FORMAÇÃO DE PREÇO'!X535,'Tabela de Apoio'!$A:$A,1)-1))*X534))</f>
        <v/>
      </c>
      <c r="Y538" s="36" t="str">
        <f t="array" ref="Y538">IF(Y534="","",IF(OR(Y535="",AND(YEAR(Y535)=YEAR($O$7),MONTH(MAX('Tabela de Apoio'!$A:$A))&lt;=MONTH(Y535))),Y534,(INDEX('Tabela de Apoio'!$B:$B,MATCH('FORMAÇÃO DE PREÇO'!$O$7,'Tabela de Apoio'!$A:$A,1))/INDEX('Tabela de Apoio'!$B:$B,MATCH('FORMAÇÃO DE PREÇO'!Y535,'Tabela de Apoio'!$A:$A,1)-1))*Y534))</f>
        <v/>
      </c>
      <c r="Z538" s="36" t="str">
        <f t="array" ref="Z538">IF(Z534="","",IF(OR(Z535="",AND(YEAR(Z535)=YEAR($O$7),MONTH(MAX('Tabela de Apoio'!$A:$A))&lt;=MONTH(Z535))),Z534,(INDEX('Tabela de Apoio'!$B:$B,MATCH('FORMAÇÃO DE PREÇO'!$O$7,'Tabela de Apoio'!$A:$A,1))/INDEX('Tabela de Apoio'!$B:$B,MATCH('FORMAÇÃO DE PREÇO'!Z535,'Tabela de Apoio'!$A:$A,1)-1))*Z534))</f>
        <v/>
      </c>
      <c r="AA538" s="36" t="str">
        <f t="array" ref="AA538">IF(AA534="","",IF(OR(AA535="",AND(YEAR(AA535)=YEAR($O$7),MONTH(MAX('Tabela de Apoio'!$A:$A))&lt;=MONTH(AA535))),AA534,(INDEX('Tabela de Apoio'!$B:$B,MATCH('FORMAÇÃO DE PREÇO'!$O$7,'Tabela de Apoio'!$A:$A,1))/INDEX('Tabela de Apoio'!$B:$B,MATCH('FORMAÇÃO DE PREÇO'!AA535,'Tabela de Apoio'!$A:$A,1)-1))*AA534))</f>
        <v/>
      </c>
      <c r="AB538" s="36" t="str">
        <f t="array" ref="AB538">IF(AB534="","",IF(OR(AB535="",AND(YEAR(AB535)=YEAR($O$7),MONTH(MAX('Tabela de Apoio'!$A:$A))&lt;=MONTH(AB535))),AB534,(INDEX('Tabela de Apoio'!$B:$B,MATCH('FORMAÇÃO DE PREÇO'!$O$7,'Tabela de Apoio'!$A:$A,1))/INDEX('Tabela de Apoio'!$B:$B,MATCH('FORMAÇÃO DE PREÇO'!AB535,'Tabela de Apoio'!$A:$A,1)-1))*AB534))</f>
        <v/>
      </c>
      <c r="AC538" s="36" t="str">
        <f t="array" ref="AC538">IF(AC534="","",IF(OR(AC535="",AND(YEAR(AC535)=YEAR($O$7),MONTH(MAX('Tabela de Apoio'!$A:$A))&lt;=MONTH(AC535))),AC534,(INDEX('Tabela de Apoio'!$B:$B,MATCH('FORMAÇÃO DE PREÇO'!$O$7,'Tabela de Apoio'!$A:$A,1))/INDEX('Tabela de Apoio'!$B:$B,MATCH('FORMAÇÃO DE PREÇO'!AC535,'Tabela de Apoio'!$A:$A,1)-1))*AC534))</f>
        <v/>
      </c>
      <c r="AD538" s="36" t="str">
        <f t="array" ref="AD538">IF(AD534="","",IF(OR(AD535="",AND(YEAR(AD535)=YEAR($O$7),MONTH(MAX('Tabela de Apoio'!$A:$A))&lt;=MONTH(AD535))),AD534,(INDEX('Tabela de Apoio'!$B:$B,MATCH('FORMAÇÃO DE PREÇO'!$O$7,'Tabela de Apoio'!$A:$A,1))/INDEX('Tabela de Apoio'!$B:$B,MATCH('FORMAÇÃO DE PREÇO'!AD535,'Tabela de Apoio'!$A:$A,1)-1))*AD534))</f>
        <v/>
      </c>
      <c r="AE538" s="36" t="str">
        <f t="array" ref="AE538">IF(AE534="","",IF(OR(AE535="",AND(YEAR(AE535)=YEAR($O$7),MONTH(MAX('Tabela de Apoio'!$A:$A))&lt;=MONTH(AE535))),AE534,(INDEX('Tabela de Apoio'!$B:$B,MATCH('FORMAÇÃO DE PREÇO'!$O$7,'Tabela de Apoio'!$A:$A,1))/INDEX('Tabela de Apoio'!$B:$B,MATCH('FORMAÇÃO DE PREÇO'!AE535,'Tabela de Apoio'!$A:$A,1)-1))*AE534))</f>
        <v/>
      </c>
      <c r="AF538" s="36" t="str">
        <f t="array" ref="AF538">IF(AF534="","",IF(OR(AF535="",AND(YEAR(AF535)=YEAR($O$7),MONTH(MAX('Tabela de Apoio'!$A:$A))&lt;=MONTH(AF535))),AF534,(INDEX('Tabela de Apoio'!$B:$B,MATCH('FORMAÇÃO DE PREÇO'!$O$7,'Tabela de Apoio'!$A:$A,1))/INDEX('Tabela de Apoio'!$B:$B,MATCH('FORMAÇÃO DE PREÇO'!AF535,'Tabela de Apoio'!$A:$A,1)-1))*AF534))</f>
        <v/>
      </c>
      <c r="AG538" s="36" t="str">
        <f t="array" ref="AG538">IF(AG534="","",IF(OR(AG535="",AND(YEAR(AG535)=YEAR($O$7),MONTH(MAX('Tabela de Apoio'!$A:$A))&lt;=MONTH(AG535))),AG534,(INDEX('Tabela de Apoio'!$B:$B,MATCH('FORMAÇÃO DE PREÇO'!$O$7,'Tabela de Apoio'!$A:$A,1))/INDEX('Tabela de Apoio'!$B:$B,MATCH('FORMAÇÃO DE PREÇO'!AG535,'Tabela de Apoio'!$A:$A,1)-1))*AG534))</f>
        <v/>
      </c>
      <c r="AH538" s="36" t="str">
        <f t="array" ref="AH538">IF(AH534="","",IF(OR(AH535="",AND(YEAR(AH535)=YEAR($O$7),MONTH(MAX('Tabela de Apoio'!$A:$A))&lt;=MONTH(AH535))),AH534,(INDEX('Tabela de Apoio'!$B:$B,MATCH('FORMAÇÃO DE PREÇO'!$O$7,'Tabela de Apoio'!$A:$A,1))/INDEX('Tabela de Apoio'!$B:$B,MATCH('FORMAÇÃO DE PREÇO'!AH535,'Tabela de Apoio'!$A:$A,1)-1))*AH534))</f>
        <v/>
      </c>
      <c r="AI538" s="36" t="str">
        <f t="array" ref="AI538">IF(AI534="","",IF(OR(AI535="",AND(YEAR(AI535)=YEAR($O$7),MONTH(MAX('Tabela de Apoio'!$A:$A))&lt;=MONTH(AI535))),AI534,(INDEX('Tabela de Apoio'!$B:$B,MATCH('FORMAÇÃO DE PREÇO'!$O$7,'Tabela de Apoio'!$A:$A,1))/INDEX('Tabela de Apoio'!$B:$B,MATCH('FORMAÇÃO DE PREÇO'!AI535,'Tabela de Apoio'!$A:$A,1)-1))*AI534))</f>
        <v/>
      </c>
    </row>
    <row r="539" spans="1:35" x14ac:dyDescent="0.25">
      <c r="B539" s="84" t="e">
        <f>B538</f>
        <v>#VALUE!</v>
      </c>
      <c r="C539" s="84" t="e">
        <f>C538</f>
        <v>#VALUE!</v>
      </c>
      <c r="D539" s="84">
        <f>D538</f>
        <v>1</v>
      </c>
      <c r="E539" s="158" t="e">
        <f>MAX(INDEX('BASE FORMAÇÃO'!A:A,B534+1),1)</f>
        <v>#VALUE!</v>
      </c>
      <c r="F539" s="117"/>
      <c r="G539" s="118" t="s">
        <v>363</v>
      </c>
      <c r="H539" s="159"/>
      <c r="I539" s="159"/>
      <c r="J539" s="160"/>
      <c r="K539" s="85" t="e">
        <f>_xlfn.STDEV.S($P539:$AI539)/AVERAGE($P539:$AI539)</f>
        <v>#DIV/0!</v>
      </c>
      <c r="L539" s="37" t="s">
        <v>362</v>
      </c>
      <c r="M539" s="38" t="str">
        <f>IFERROR(INDEX(K538:K552,MATCH(1,N538:N552)),"")</f>
        <v/>
      </c>
      <c r="N539" s="94" t="str">
        <f>IF("B"=J551,1,"")</f>
        <v/>
      </c>
      <c r="O539" s="34" t="s">
        <v>55</v>
      </c>
      <c r="P539" s="36" t="str">
        <f t="shared" ref="P539:AE539" si="263">IFERROR(IF(P538="","",IF(OR(P538&gt;(_xlfn.QUARTILE.EXC($P538:$AI538,3)+(_xlfn.QUARTILE.EXC($P538:$AI538,3)-_xlfn.QUARTILE.EXC($P538:$AI538,1))),P538&lt;(_xlfn.QUARTILE.EXC($P538:$AI538,1)-(_xlfn.QUARTILE.EXC($P538:$AI538,3)-_xlfn.QUARTILE.EXC($P538:$AI538,1)))),"DESCARTADO",P538)),"")</f>
        <v/>
      </c>
      <c r="Q539" s="36" t="str">
        <f t="shared" si="263"/>
        <v/>
      </c>
      <c r="R539" s="36" t="str">
        <f t="shared" si="263"/>
        <v/>
      </c>
      <c r="S539" s="36" t="str">
        <f t="shared" si="263"/>
        <v/>
      </c>
      <c r="T539" s="36" t="str">
        <f t="shared" si="263"/>
        <v/>
      </c>
      <c r="U539" s="36" t="str">
        <f t="shared" si="263"/>
        <v/>
      </c>
      <c r="V539" s="36" t="str">
        <f t="shared" si="263"/>
        <v/>
      </c>
      <c r="W539" s="36" t="str">
        <f t="shared" si="263"/>
        <v/>
      </c>
      <c r="X539" s="36" t="str">
        <f t="shared" si="263"/>
        <v/>
      </c>
      <c r="Y539" s="36" t="str">
        <f t="shared" si="263"/>
        <v/>
      </c>
      <c r="Z539" s="36" t="str">
        <f t="shared" si="263"/>
        <v/>
      </c>
      <c r="AA539" s="36" t="str">
        <f t="shared" si="263"/>
        <v/>
      </c>
      <c r="AB539" s="36" t="str">
        <f t="shared" si="263"/>
        <v/>
      </c>
      <c r="AC539" s="36" t="str">
        <f t="shared" si="263"/>
        <v/>
      </c>
      <c r="AD539" s="36" t="str">
        <f t="shared" si="263"/>
        <v/>
      </c>
      <c r="AE539" s="36" t="str">
        <f t="shared" si="263"/>
        <v/>
      </c>
      <c r="AF539" s="36" t="str">
        <f>IFERROR(IF(AF538="","",IF(OR(AF538&gt;(_xlfn.QUARTILE.EXC($P538:$AI538,3)+(_xlfn.QUARTILE.EXC($P538:$AI538,3)-_xlfn.QUARTILE.EXC($P538:$AI538,1))),AF538&lt;(_xlfn.QUARTILE.EXC($P538:$AI538,1)-(_xlfn.QUARTILE.EXC($P538:$AI538,3)-_xlfn.QUARTILE.EXC($P538:$AI538,1)))),"DESCARTADO",AF538)),"")</f>
        <v/>
      </c>
      <c r="AG539" s="36" t="str">
        <f>IFERROR(IF(AG538="","",IF(OR(AG538&gt;(_xlfn.QUARTILE.EXC($P538:$AI538,3)+(_xlfn.QUARTILE.EXC($P538:$AI538,3)-_xlfn.QUARTILE.EXC($P538:$AI538,1))),AG538&lt;(_xlfn.QUARTILE.EXC($P538:$AI538,1)-(_xlfn.QUARTILE.EXC($P538:$AI538,3)-_xlfn.QUARTILE.EXC($P538:$AI538,1)))),"DESCARTADO",AG538)),"")</f>
        <v/>
      </c>
      <c r="AH539" s="36" t="str">
        <f>IFERROR(IF(AH538="","",IF(OR(AH538&gt;(_xlfn.QUARTILE.EXC($P538:$AI538,3)+(_xlfn.QUARTILE.EXC($P538:$AI538,3)-_xlfn.QUARTILE.EXC($P538:$AI538,1))),AH538&lt;(_xlfn.QUARTILE.EXC($P538:$AI538,1)-(_xlfn.QUARTILE.EXC($P538:$AI538,3)-_xlfn.QUARTILE.EXC($P538:$AI538,1)))),"DESCARTADO",AH538)),"")</f>
        <v/>
      </c>
      <c r="AI539" s="36" t="str">
        <f>IFERROR(IF(AI538="","",IF(OR(AI538&gt;(_xlfn.QUARTILE.EXC($P538:$AI538,3)+(_xlfn.QUARTILE.EXC($P538:$AI538,3)-_xlfn.QUARTILE.EXC($P538:$AI538,1))),AI538&lt;(_xlfn.QUARTILE.EXC($P538:$AI538,1)-(_xlfn.QUARTILE.EXC($P538:$AI538,3)-_xlfn.QUARTILE.EXC($P538:$AI538,1)))),"DESCARTADO",AI538)),"")</f>
        <v/>
      </c>
    </row>
    <row r="540" spans="1:35" hidden="1" x14ac:dyDescent="0.25">
      <c r="B540" s="84" t="e">
        <f t="shared" ref="B540:D552" si="264">B539</f>
        <v>#VALUE!</v>
      </c>
      <c r="C540" s="84" t="e">
        <f t="shared" si="264"/>
        <v>#VALUE!</v>
      </c>
      <c r="D540" s="84">
        <f t="shared" si="264"/>
        <v>1</v>
      </c>
      <c r="E540" s="158"/>
      <c r="F540" s="97"/>
      <c r="G540" s="119"/>
      <c r="K540" s="90"/>
      <c r="N540" s="94"/>
      <c r="O540" s="34" t="s">
        <v>57</v>
      </c>
      <c r="P540" s="39" t="str">
        <f>IF(IFERROR(VLOOKUP(P536,'Tabela de Apoio'!$D:$E,2,FALSE),1)=1,"",P539)</f>
        <v/>
      </c>
      <c r="Q540" s="39" t="str">
        <f>IF(IFERROR(VLOOKUP(Q536,'Tabela de Apoio'!$D:$E,2,FALSE),1)=1,"",Q539)</f>
        <v/>
      </c>
      <c r="R540" s="39" t="str">
        <f>IF(IFERROR(VLOOKUP(R536,'Tabela de Apoio'!$D:$E,2,FALSE),1)=1,"",R539)</f>
        <v/>
      </c>
      <c r="S540" s="39" t="str">
        <f>IF(IFERROR(VLOOKUP(S536,'Tabela de Apoio'!$D:$E,2,FALSE),1)=1,"",S539)</f>
        <v/>
      </c>
      <c r="T540" s="39" t="str">
        <f>IF(IFERROR(VLOOKUP(T536,'Tabela de Apoio'!$D:$E,2,FALSE),1)=1,"",T539)</f>
        <v/>
      </c>
      <c r="U540" s="39" t="str">
        <f>IF(IFERROR(VLOOKUP(U536,'Tabela de Apoio'!$D:$E,2,FALSE),1)=1,"",U539)</f>
        <v/>
      </c>
      <c r="V540" s="39" t="str">
        <f>IF(IFERROR(VLOOKUP(V536,'Tabela de Apoio'!$D:$E,2,FALSE),1)=1,"",V539)</f>
        <v/>
      </c>
      <c r="W540" s="39" t="str">
        <f>IF(IFERROR(VLOOKUP(W536,'Tabela de Apoio'!$D:$E,2,FALSE),1)=1,"",W539)</f>
        <v/>
      </c>
      <c r="X540" s="39" t="str">
        <f>IF(IFERROR(VLOOKUP(X536,'Tabela de Apoio'!$D:$E,2,FALSE),1)=1,"",X539)</f>
        <v/>
      </c>
      <c r="Y540" s="39" t="str">
        <f>IF(IFERROR(VLOOKUP(Y536,'Tabela de Apoio'!$D:$E,2,FALSE),1)=1,"",Y539)</f>
        <v/>
      </c>
      <c r="Z540" s="39" t="str">
        <f>IF(IFERROR(VLOOKUP(Z536,'Tabela de Apoio'!$D:$E,2,FALSE),1)=1,"",Z539)</f>
        <v/>
      </c>
      <c r="AA540" s="39" t="str">
        <f>IF(IFERROR(VLOOKUP(AA536,'Tabela de Apoio'!$D:$E,2,FALSE),1)=1,"",AA539)</f>
        <v/>
      </c>
      <c r="AB540" s="39" t="str">
        <f>IF(IFERROR(VLOOKUP(AB536,'Tabela de Apoio'!$D:$E,2,FALSE),1)=1,"",AB539)</f>
        <v/>
      </c>
      <c r="AC540" s="39" t="str">
        <f>IF(IFERROR(VLOOKUP(AC536,'Tabela de Apoio'!$D:$E,2,FALSE),1)=1,"",AC539)</f>
        <v/>
      </c>
      <c r="AD540" s="39" t="str">
        <f>IF(IFERROR(VLOOKUP(AD536,'Tabela de Apoio'!$D:$E,2,FALSE),1)=1,"",AD539)</f>
        <v/>
      </c>
      <c r="AE540" s="39" t="str">
        <f>IF(IFERROR(VLOOKUP(AE536,'Tabela de Apoio'!$D:$E,2,FALSE),1)=1,"",AE539)</f>
        <v/>
      </c>
      <c r="AF540" s="39" t="str">
        <f>IF(IFERROR(VLOOKUP(AF536,'Tabela de Apoio'!$D:$E,2,FALSE),1)=1,"",AF539)</f>
        <v/>
      </c>
      <c r="AG540" s="39" t="str">
        <f>IF(IFERROR(VLOOKUP(AG536,'Tabela de Apoio'!$D:$E,2,FALSE),1)=1,"",AG539)</f>
        <v/>
      </c>
      <c r="AH540" s="39" t="str">
        <f>IF(IFERROR(VLOOKUP(AH536,'Tabela de Apoio'!$D:$E,2,FALSE),1)=1,"",AH539)</f>
        <v/>
      </c>
      <c r="AI540" s="39" t="str">
        <f>IF(IFERROR(VLOOKUP(AI536,'Tabela de Apoio'!$D:$E,2,FALSE),1)=1,"",AI539)</f>
        <v/>
      </c>
    </row>
    <row r="541" spans="1:35" hidden="1" x14ac:dyDescent="0.25">
      <c r="B541" s="84" t="e">
        <f t="shared" ref="B541:B552" si="265">B540</f>
        <v>#VALUE!</v>
      </c>
      <c r="C541" s="84" t="e">
        <f t="shared" si="264"/>
        <v>#VALUE!</v>
      </c>
      <c r="D541" s="84">
        <f t="shared" si="264"/>
        <v>1</v>
      </c>
      <c r="E541" s="158"/>
      <c r="F541" s="97"/>
      <c r="G541" s="120"/>
      <c r="H541" s="18"/>
      <c r="I541" s="18"/>
      <c r="J541" s="6" t="str">
        <f>IFERROR(IF(M544="",IF(_xlfn.STDEV.S($P539:$AI540)/AVERAGE($P539:$AI540)&lt;25%,J545,J546),J544),J542)</f>
        <v>A</v>
      </c>
      <c r="K541" s="89"/>
      <c r="L541" s="40" t="s">
        <v>75</v>
      </c>
      <c r="M541" s="41" t="str">
        <f>IFERROR(IF(AND(P536="Fornecedor",COUNTA(P534:AI534)=COUNTIF(P536:AI536,"Fornecedor")),M549,IF(M544="",IF(_xlfn.STDEV.S($P539:$AI540)/AVERAGE($P539:$AI540)&lt;25%,M545,M546),M544)),M542)</f>
        <v/>
      </c>
      <c r="N541" s="94"/>
      <c r="O541" s="34" t="s">
        <v>418</v>
      </c>
      <c r="P541" s="39" t="str">
        <f>IF(IFERROR(VLOOKUP(P536,'Tabela de Apoio'!$D:$E,2,FALSE),1)=1,"",P542)</f>
        <v/>
      </c>
      <c r="Q541" s="39" t="str">
        <f>IF(IFERROR(VLOOKUP(Q536,'Tabela de Apoio'!$D:$E,2,FALSE),1)=1,"",Q542)</f>
        <v/>
      </c>
      <c r="R541" s="39" t="str">
        <f>IF(IFERROR(VLOOKUP(R536,'Tabela de Apoio'!$D:$E,2,FALSE),1)=1,"",R542)</f>
        <v/>
      </c>
      <c r="S541" s="39" t="str">
        <f>IF(IFERROR(VLOOKUP(S536,'Tabela de Apoio'!$D:$E,2,FALSE),1)=1,"",S542)</f>
        <v/>
      </c>
      <c r="T541" s="39" t="str">
        <f>IF(IFERROR(VLOOKUP(T536,'Tabela de Apoio'!$D:$E,2,FALSE),1)=1,"",T542)</f>
        <v/>
      </c>
      <c r="U541" s="39" t="str">
        <f>IF(IFERROR(VLOOKUP(U536,'Tabela de Apoio'!$D:$E,2,FALSE),1)=1,"",U542)</f>
        <v/>
      </c>
      <c r="V541" s="39" t="str">
        <f>IF(IFERROR(VLOOKUP(V536,'Tabela de Apoio'!$D:$E,2,FALSE),1)=1,"",V542)</f>
        <v/>
      </c>
      <c r="W541" s="39" t="str">
        <f>IF(IFERROR(VLOOKUP(W536,'Tabela de Apoio'!$D:$E,2,FALSE),1)=1,"",W542)</f>
        <v/>
      </c>
      <c r="X541" s="39" t="str">
        <f>IF(IFERROR(VLOOKUP(X536,'Tabela de Apoio'!$D:$E,2,FALSE),1)=1,"",X542)</f>
        <v/>
      </c>
      <c r="Y541" s="39" t="str">
        <f>IF(IFERROR(VLOOKUP(Y536,'Tabela de Apoio'!$D:$E,2,FALSE),1)=1,"",Y542)</f>
        <v/>
      </c>
      <c r="Z541" s="39" t="str">
        <f>IF(IFERROR(VLOOKUP(Z536,'Tabela de Apoio'!$D:$E,2,FALSE),1)=1,"",Z542)</f>
        <v/>
      </c>
      <c r="AA541" s="39" t="str">
        <f>IF(IFERROR(VLOOKUP(AA536,'Tabela de Apoio'!$D:$E,2,FALSE),1)=1,"",AA542)</f>
        <v/>
      </c>
      <c r="AB541" s="39" t="str">
        <f>IF(IFERROR(VLOOKUP(AB536,'Tabela de Apoio'!$D:$E,2,FALSE),1)=1,"",AB542)</f>
        <v/>
      </c>
      <c r="AC541" s="39" t="str">
        <f>IF(IFERROR(VLOOKUP(AC536,'Tabela de Apoio'!$D:$E,2,FALSE),1)=1,"",AC542)</f>
        <v/>
      </c>
      <c r="AD541" s="39" t="str">
        <f>IF(IFERROR(VLOOKUP(AD536,'Tabela de Apoio'!$D:$E,2,FALSE),1)=1,"",AD542)</f>
        <v/>
      </c>
      <c r="AE541" s="39" t="str">
        <f>IF(IFERROR(VLOOKUP(AE536,'Tabela de Apoio'!$D:$E,2,FALSE),1)=1,"",AE542)</f>
        <v/>
      </c>
      <c r="AF541" s="39" t="str">
        <f>IF(IFERROR(VLOOKUP(AF536,'Tabela de Apoio'!$D:$E,2,FALSE),1)=1,"",AF542)</f>
        <v/>
      </c>
      <c r="AG541" s="39" t="str">
        <f>IF(IFERROR(VLOOKUP(AG536,'Tabela de Apoio'!$D:$E,2,FALSE),1)=1,"",AG542)</f>
        <v/>
      </c>
      <c r="AH541" s="39" t="str">
        <f>IF(IFERROR(VLOOKUP(AH536,'Tabela de Apoio'!$D:$E,2,FALSE),1)=1,"",AH542)</f>
        <v/>
      </c>
      <c r="AI541" s="39" t="str">
        <f>IF(IFERROR(VLOOKUP(AI536,'Tabela de Apoio'!$D:$E,2,FALSE),1)=1,"",AI542)</f>
        <v/>
      </c>
    </row>
    <row r="542" spans="1:35" hidden="1" x14ac:dyDescent="0.25">
      <c r="B542" s="84" t="e">
        <f t="shared" si="265"/>
        <v>#VALUE!</v>
      </c>
      <c r="C542" s="84" t="e">
        <f t="shared" si="264"/>
        <v>#VALUE!</v>
      </c>
      <c r="D542" s="84">
        <f t="shared" si="264"/>
        <v>1</v>
      </c>
      <c r="E542" s="158"/>
      <c r="F542" s="97"/>
      <c r="G542" s="120"/>
      <c r="H542" s="18"/>
      <c r="I542" s="18"/>
      <c r="J542" s="56" t="s">
        <v>366</v>
      </c>
      <c r="K542" s="89"/>
      <c r="L542" s="40" t="s">
        <v>21</v>
      </c>
      <c r="M542" s="41" t="str">
        <f>IFERROR(AVERAGE($P538:$AI538),"")</f>
        <v/>
      </c>
      <c r="N542" s="94"/>
      <c r="O542" s="34" t="s">
        <v>419</v>
      </c>
      <c r="P542" s="39" t="str">
        <f t="shared" ref="P542:AI542" si="266">IF(P539="","",IF((_xlfn.STDEV.S($P539:$AI540)/AVERAGE($P539:$AI540))&lt;25%,P539,IF(OR(P539&gt;(AVERAGE($P539:$AI540)+_xlfn.STDEV.S($P539:$AI540)),P539&lt;(AVERAGE($P539:$AI540)-_xlfn.STDEV.S($P539:$AI540))),"DESCARTADO",P539)))</f>
        <v/>
      </c>
      <c r="Q542" s="39" t="str">
        <f t="shared" si="266"/>
        <v/>
      </c>
      <c r="R542" s="39" t="str">
        <f t="shared" si="266"/>
        <v/>
      </c>
      <c r="S542" s="39" t="str">
        <f t="shared" si="266"/>
        <v/>
      </c>
      <c r="T542" s="39" t="str">
        <f t="shared" si="266"/>
        <v/>
      </c>
      <c r="U542" s="39" t="str">
        <f t="shared" si="266"/>
        <v/>
      </c>
      <c r="V542" s="39" t="str">
        <f t="shared" si="266"/>
        <v/>
      </c>
      <c r="W542" s="39" t="str">
        <f t="shared" si="266"/>
        <v/>
      </c>
      <c r="X542" s="39" t="str">
        <f t="shared" si="266"/>
        <v/>
      </c>
      <c r="Y542" s="39" t="str">
        <f t="shared" si="266"/>
        <v/>
      </c>
      <c r="Z542" s="39" t="str">
        <f t="shared" si="266"/>
        <v/>
      </c>
      <c r="AA542" s="39" t="str">
        <f t="shared" si="266"/>
        <v/>
      </c>
      <c r="AB542" s="39" t="str">
        <f t="shared" si="266"/>
        <v/>
      </c>
      <c r="AC542" s="39" t="str">
        <f t="shared" si="266"/>
        <v/>
      </c>
      <c r="AD542" s="39" t="str">
        <f t="shared" si="266"/>
        <v/>
      </c>
      <c r="AE542" s="39" t="str">
        <f t="shared" si="266"/>
        <v/>
      </c>
      <c r="AF542" s="39" t="str">
        <f t="shared" si="266"/>
        <v/>
      </c>
      <c r="AG542" s="39" t="str">
        <f t="shared" si="266"/>
        <v/>
      </c>
      <c r="AH542" s="39" t="str">
        <f t="shared" si="266"/>
        <v/>
      </c>
      <c r="AI542" s="39" t="str">
        <f t="shared" si="266"/>
        <v/>
      </c>
    </row>
    <row r="543" spans="1:35" hidden="1" x14ac:dyDescent="0.25">
      <c r="B543" s="84" t="e">
        <f t="shared" si="265"/>
        <v>#VALUE!</v>
      </c>
      <c r="C543" s="84" t="e">
        <f t="shared" si="264"/>
        <v>#VALUE!</v>
      </c>
      <c r="D543" s="84">
        <f t="shared" si="264"/>
        <v>1</v>
      </c>
      <c r="E543" s="158"/>
      <c r="F543" s="97"/>
      <c r="G543" s="119"/>
      <c r="J543" s="56" t="s">
        <v>366</v>
      </c>
      <c r="L543" s="40" t="s">
        <v>335</v>
      </c>
      <c r="M543" s="41" t="str">
        <f>IFERROR(MEDIAN($P538:$AI538),"")</f>
        <v/>
      </c>
      <c r="N543" s="94"/>
      <c r="O543" s="34" t="s">
        <v>420</v>
      </c>
      <c r="P543" s="39" t="str">
        <f>IF(IFERROR(VLOOKUP(P536,'Tabela de Apoio'!$D:$E,2,FALSE),1)=1,"",P544)</f>
        <v/>
      </c>
      <c r="Q543" s="39" t="str">
        <f>IF(IFERROR(VLOOKUP(Q536,'Tabela de Apoio'!$D:$E,2,FALSE),1)=1,"",Q544)</f>
        <v/>
      </c>
      <c r="R543" s="39" t="str">
        <f>IF(IFERROR(VLOOKUP(R536,'Tabela de Apoio'!$D:$E,2,FALSE),1)=1,"",R544)</f>
        <v/>
      </c>
      <c r="S543" s="39" t="str">
        <f>IF(IFERROR(VLOOKUP(S536,'Tabela de Apoio'!$D:$E,2,FALSE),1)=1,"",S544)</f>
        <v/>
      </c>
      <c r="T543" s="39" t="str">
        <f>IF(IFERROR(VLOOKUP(T536,'Tabela de Apoio'!$D:$E,2,FALSE),1)=1,"",T544)</f>
        <v/>
      </c>
      <c r="U543" s="39" t="str">
        <f>IF(IFERROR(VLOOKUP(U536,'Tabela de Apoio'!$D:$E,2,FALSE),1)=1,"",U544)</f>
        <v/>
      </c>
      <c r="V543" s="39" t="str">
        <f>IF(IFERROR(VLOOKUP(V536,'Tabela de Apoio'!$D:$E,2,FALSE),1)=1,"",V544)</f>
        <v/>
      </c>
      <c r="W543" s="39" t="str">
        <f>IF(IFERROR(VLOOKUP(W536,'Tabela de Apoio'!$D:$E,2,FALSE),1)=1,"",W544)</f>
        <v/>
      </c>
      <c r="X543" s="39" t="str">
        <f>IF(IFERROR(VLOOKUP(X536,'Tabela de Apoio'!$D:$E,2,FALSE),1)=1,"",X544)</f>
        <v/>
      </c>
      <c r="Y543" s="39" t="str">
        <f>IF(IFERROR(VLOOKUP(Y536,'Tabela de Apoio'!$D:$E,2,FALSE),1)=1,"",Y544)</f>
        <v/>
      </c>
      <c r="Z543" s="39" t="str">
        <f>IF(IFERROR(VLOOKUP(Z536,'Tabela de Apoio'!$D:$E,2,FALSE),1)=1,"",Z544)</f>
        <v/>
      </c>
      <c r="AA543" s="39" t="str">
        <f>IF(IFERROR(VLOOKUP(AA536,'Tabela de Apoio'!$D:$E,2,FALSE),1)=1,"",AA544)</f>
        <v/>
      </c>
      <c r="AB543" s="39" t="str">
        <f>IF(IFERROR(VLOOKUP(AB536,'Tabela de Apoio'!$D:$E,2,FALSE),1)=1,"",AB544)</f>
        <v/>
      </c>
      <c r="AC543" s="39" t="str">
        <f>IF(IFERROR(VLOOKUP(AC536,'Tabela de Apoio'!$D:$E,2,FALSE),1)=1,"",AC544)</f>
        <v/>
      </c>
      <c r="AD543" s="39" t="str">
        <f>IF(IFERROR(VLOOKUP(AD536,'Tabela de Apoio'!$D:$E,2,FALSE),1)=1,"",AD544)</f>
        <v/>
      </c>
      <c r="AE543" s="39" t="str">
        <f>IF(IFERROR(VLOOKUP(AE536,'Tabela de Apoio'!$D:$E,2,FALSE),1)=1,"",AE544)</f>
        <v/>
      </c>
      <c r="AF543" s="39" t="str">
        <f>IF(IFERROR(VLOOKUP(AF536,'Tabela de Apoio'!$D:$E,2,FALSE),1)=1,"",AF544)</f>
        <v/>
      </c>
      <c r="AG543" s="39" t="str">
        <f>IF(IFERROR(VLOOKUP(AG536,'Tabela de Apoio'!$D:$E,2,FALSE),1)=1,"",AG544)</f>
        <v/>
      </c>
      <c r="AH543" s="39" t="str">
        <f>IF(IFERROR(VLOOKUP(AH536,'Tabela de Apoio'!$D:$E,2,FALSE),1)=1,"",AH544)</f>
        <v/>
      </c>
      <c r="AI543" s="39" t="str">
        <f>IF(IFERROR(VLOOKUP(AI536,'Tabela de Apoio'!$D:$E,2,FALSE),1)=1,"",AI544)</f>
        <v/>
      </c>
    </row>
    <row r="544" spans="1:35" hidden="1" x14ac:dyDescent="0.25">
      <c r="B544" s="84" t="e">
        <f t="shared" si="265"/>
        <v>#VALUE!</v>
      </c>
      <c r="C544" s="84" t="e">
        <f t="shared" si="264"/>
        <v>#VALUE!</v>
      </c>
      <c r="D544" s="84">
        <f t="shared" si="264"/>
        <v>1</v>
      </c>
      <c r="E544" s="158"/>
      <c r="F544" s="97"/>
      <c r="G544" s="119"/>
      <c r="H544" s="18"/>
      <c r="I544" s="18"/>
      <c r="J544" s="56" t="s">
        <v>368</v>
      </c>
      <c r="K544" s="89"/>
      <c r="L544" s="40" t="s">
        <v>69</v>
      </c>
      <c r="M544" s="41" t="e">
        <f>IF(AND(COUNT($P552:$AI552)&gt;2,(_xlfn.STDEV.S($P551:$AI552)/AVERAGE($P551:$AI552))&lt;=25%),AVERAGE($P551:$AI552),"")</f>
        <v>#DIV/0!</v>
      </c>
      <c r="N544" s="94"/>
      <c r="O544" s="34" t="s">
        <v>421</v>
      </c>
      <c r="P544" s="39" t="str">
        <f t="shared" ref="P544:AI544" si="267">IF(P542="","",IF((_xlfn.STDEV.S($P541:$AI542)/AVERAGE($P541:$AI542))&lt;25%,P542,IF(OR(P542&gt;(AVERAGE($P541:$AI542)+_xlfn.STDEV.S($P541:$AI542)),P542&lt;(AVERAGE($P541:$AI542)-_xlfn.STDEV.S($P541:$AI542))),"DESCARTADO",P542)))</f>
        <v/>
      </c>
      <c r="Q544" s="39" t="str">
        <f t="shared" si="267"/>
        <v/>
      </c>
      <c r="R544" s="39" t="str">
        <f t="shared" si="267"/>
        <v/>
      </c>
      <c r="S544" s="39" t="str">
        <f t="shared" si="267"/>
        <v/>
      </c>
      <c r="T544" s="39" t="str">
        <f t="shared" si="267"/>
        <v/>
      </c>
      <c r="U544" s="39" t="str">
        <f t="shared" si="267"/>
        <v/>
      </c>
      <c r="V544" s="39" t="str">
        <f t="shared" si="267"/>
        <v/>
      </c>
      <c r="W544" s="39" t="str">
        <f t="shared" si="267"/>
        <v/>
      </c>
      <c r="X544" s="39" t="str">
        <f t="shared" si="267"/>
        <v/>
      </c>
      <c r="Y544" s="39" t="str">
        <f t="shared" si="267"/>
        <v/>
      </c>
      <c r="Z544" s="39" t="str">
        <f t="shared" si="267"/>
        <v/>
      </c>
      <c r="AA544" s="39" t="str">
        <f t="shared" si="267"/>
        <v/>
      </c>
      <c r="AB544" s="39" t="str">
        <f t="shared" si="267"/>
        <v/>
      </c>
      <c r="AC544" s="39" t="str">
        <f t="shared" si="267"/>
        <v/>
      </c>
      <c r="AD544" s="39" t="str">
        <f t="shared" si="267"/>
        <v/>
      </c>
      <c r="AE544" s="39" t="str">
        <f t="shared" si="267"/>
        <v/>
      </c>
      <c r="AF544" s="39" t="str">
        <f t="shared" si="267"/>
        <v/>
      </c>
      <c r="AG544" s="39" t="str">
        <f t="shared" si="267"/>
        <v/>
      </c>
      <c r="AH544" s="39" t="str">
        <f t="shared" si="267"/>
        <v/>
      </c>
      <c r="AI544" s="39" t="str">
        <f t="shared" si="267"/>
        <v/>
      </c>
    </row>
    <row r="545" spans="1:35" hidden="1" x14ac:dyDescent="0.25">
      <c r="B545" s="84" t="e">
        <f t="shared" si="265"/>
        <v>#VALUE!</v>
      </c>
      <c r="C545" s="84" t="e">
        <f t="shared" si="264"/>
        <v>#VALUE!</v>
      </c>
      <c r="D545" s="84">
        <f t="shared" si="264"/>
        <v>1</v>
      </c>
      <c r="E545" s="158"/>
      <c r="F545" s="97"/>
      <c r="G545" s="121"/>
      <c r="H545"/>
      <c r="I545" s="18"/>
      <c r="J545" s="56" t="s">
        <v>367</v>
      </c>
      <c r="K545" s="89"/>
      <c r="L545" s="40" t="s">
        <v>74</v>
      </c>
      <c r="M545" s="41" t="e">
        <f>AVERAGE($P539:$AI540)</f>
        <v>#DIV/0!</v>
      </c>
      <c r="N545" s="94"/>
      <c r="O545" s="34" t="s">
        <v>422</v>
      </c>
      <c r="P545" s="39" t="str">
        <f>IF(IFERROR(VLOOKUP(P536,'Tabela de Apoio'!$D:$E,2,FALSE),1)=1,"",P546)</f>
        <v/>
      </c>
      <c r="Q545" s="39" t="str">
        <f>IF(IFERROR(VLOOKUP(Q536,'Tabela de Apoio'!$D:$E,2,FALSE),1)=1,"",Q546)</f>
        <v/>
      </c>
      <c r="R545" s="39" t="str">
        <f>IF(IFERROR(VLOOKUP(R536,'Tabela de Apoio'!$D:$E,2,FALSE),1)=1,"",R546)</f>
        <v/>
      </c>
      <c r="S545" s="39" t="str">
        <f>IF(IFERROR(VLOOKUP(S536,'Tabela de Apoio'!$D:$E,2,FALSE),1)=1,"",S546)</f>
        <v/>
      </c>
      <c r="T545" s="39" t="str">
        <f>IF(IFERROR(VLOOKUP(T536,'Tabela de Apoio'!$D:$E,2,FALSE),1)=1,"",T546)</f>
        <v/>
      </c>
      <c r="U545" s="39" t="str">
        <f>IF(IFERROR(VLOOKUP(U536,'Tabela de Apoio'!$D:$E,2,FALSE),1)=1,"",U546)</f>
        <v/>
      </c>
      <c r="V545" s="39" t="str">
        <f>IF(IFERROR(VLOOKUP(V536,'Tabela de Apoio'!$D:$E,2,FALSE),1)=1,"",V546)</f>
        <v/>
      </c>
      <c r="W545" s="39" t="str">
        <f>IF(IFERROR(VLOOKUP(W536,'Tabela de Apoio'!$D:$E,2,FALSE),1)=1,"",W546)</f>
        <v/>
      </c>
      <c r="X545" s="39" t="str">
        <f>IF(IFERROR(VLOOKUP(X536,'Tabela de Apoio'!$D:$E,2,FALSE),1)=1,"",X546)</f>
        <v/>
      </c>
      <c r="Y545" s="39" t="str">
        <f>IF(IFERROR(VLOOKUP(Y536,'Tabela de Apoio'!$D:$E,2,FALSE),1)=1,"",Y546)</f>
        <v/>
      </c>
      <c r="Z545" s="39" t="str">
        <f>IF(IFERROR(VLOOKUP(Z536,'Tabela de Apoio'!$D:$E,2,FALSE),1)=1,"",Z546)</f>
        <v/>
      </c>
      <c r="AA545" s="39" t="str">
        <f>IF(IFERROR(VLOOKUP(AA536,'Tabela de Apoio'!$D:$E,2,FALSE),1)=1,"",AA546)</f>
        <v/>
      </c>
      <c r="AB545" s="39" t="str">
        <f>IF(IFERROR(VLOOKUP(AB536,'Tabela de Apoio'!$D:$E,2,FALSE),1)=1,"",AB546)</f>
        <v/>
      </c>
      <c r="AC545" s="39" t="str">
        <f>IF(IFERROR(VLOOKUP(AC536,'Tabela de Apoio'!$D:$E,2,FALSE),1)=1,"",AC546)</f>
        <v/>
      </c>
      <c r="AD545" s="39" t="str">
        <f>IF(IFERROR(VLOOKUP(AD536,'Tabela de Apoio'!$D:$E,2,FALSE),1)=1,"",AD546)</f>
        <v/>
      </c>
      <c r="AE545" s="39" t="str">
        <f>IF(IFERROR(VLOOKUP(AE536,'Tabela de Apoio'!$D:$E,2,FALSE),1)=1,"",AE546)</f>
        <v/>
      </c>
      <c r="AF545" s="39" t="str">
        <f>IF(IFERROR(VLOOKUP(AF536,'Tabela de Apoio'!$D:$E,2,FALSE),1)=1,"",AF546)</f>
        <v/>
      </c>
      <c r="AG545" s="39" t="str">
        <f>IF(IFERROR(VLOOKUP(AG536,'Tabela de Apoio'!$D:$E,2,FALSE),1)=1,"",AG546)</f>
        <v/>
      </c>
      <c r="AH545" s="39" t="str">
        <f>IF(IFERROR(VLOOKUP(AH536,'Tabela de Apoio'!$D:$E,2,FALSE),1)=1,"",AH546)</f>
        <v/>
      </c>
      <c r="AI545" s="39" t="str">
        <f>IF(IFERROR(VLOOKUP(AI536,'Tabela de Apoio'!$D:$E,2,FALSE),1)=1,"",AI546)</f>
        <v/>
      </c>
    </row>
    <row r="546" spans="1:35" hidden="1" x14ac:dyDescent="0.25">
      <c r="B546" s="84" t="e">
        <f t="shared" si="265"/>
        <v>#VALUE!</v>
      </c>
      <c r="C546" s="84" t="e">
        <f t="shared" si="264"/>
        <v>#VALUE!</v>
      </c>
      <c r="D546" s="84">
        <f t="shared" si="264"/>
        <v>1</v>
      </c>
      <c r="E546" s="158"/>
      <c r="F546" s="97"/>
      <c r="G546" s="120"/>
      <c r="H546" s="18"/>
      <c r="I546" s="18"/>
      <c r="J546" s="56" t="s">
        <v>367</v>
      </c>
      <c r="K546" s="89"/>
      <c r="L546" s="40" t="s">
        <v>72</v>
      </c>
      <c r="M546" s="41" t="e">
        <f>MEDIAN($P539:$AI539)</f>
        <v>#NUM!</v>
      </c>
      <c r="N546" s="94"/>
      <c r="O546" s="34" t="s">
        <v>423</v>
      </c>
      <c r="P546" s="39" t="str">
        <f t="shared" ref="P546:AI546" si="268">IF(P544="","",IF((_xlfn.STDEV.S($P543:$AI544)/AVERAGE($P543:$AI544))&lt;25%,P544,IF(OR(P544&gt;(AVERAGE($P543:$AI544)+_xlfn.STDEV.S($P543:$AI544)),P544&lt;(AVERAGE($P543:$AI544)-_xlfn.STDEV.S($P543:$AI544))),"DESCARTADO",P544)))</f>
        <v/>
      </c>
      <c r="Q546" s="39" t="str">
        <f t="shared" si="268"/>
        <v/>
      </c>
      <c r="R546" s="39" t="str">
        <f t="shared" si="268"/>
        <v/>
      </c>
      <c r="S546" s="39" t="str">
        <f t="shared" si="268"/>
        <v/>
      </c>
      <c r="T546" s="39" t="str">
        <f t="shared" si="268"/>
        <v/>
      </c>
      <c r="U546" s="39" t="str">
        <f t="shared" si="268"/>
        <v/>
      </c>
      <c r="V546" s="39" t="str">
        <f t="shared" si="268"/>
        <v/>
      </c>
      <c r="W546" s="39" t="str">
        <f t="shared" si="268"/>
        <v/>
      </c>
      <c r="X546" s="39" t="str">
        <f t="shared" si="268"/>
        <v/>
      </c>
      <c r="Y546" s="39" t="str">
        <f t="shared" si="268"/>
        <v/>
      </c>
      <c r="Z546" s="39" t="str">
        <f t="shared" si="268"/>
        <v/>
      </c>
      <c r="AA546" s="39" t="str">
        <f t="shared" si="268"/>
        <v/>
      </c>
      <c r="AB546" s="39" t="str">
        <f t="shared" si="268"/>
        <v/>
      </c>
      <c r="AC546" s="39" t="str">
        <f t="shared" si="268"/>
        <v/>
      </c>
      <c r="AD546" s="39" t="str">
        <f t="shared" si="268"/>
        <v/>
      </c>
      <c r="AE546" s="39" t="str">
        <f t="shared" si="268"/>
        <v/>
      </c>
      <c r="AF546" s="39" t="str">
        <f t="shared" si="268"/>
        <v/>
      </c>
      <c r="AG546" s="39" t="str">
        <f t="shared" si="268"/>
        <v/>
      </c>
      <c r="AH546" s="39" t="str">
        <f t="shared" si="268"/>
        <v/>
      </c>
      <c r="AI546" s="39" t="str">
        <f t="shared" si="268"/>
        <v/>
      </c>
    </row>
    <row r="547" spans="1:35" hidden="1" x14ac:dyDescent="0.25">
      <c r="B547" s="84" t="e">
        <f t="shared" si="265"/>
        <v>#VALUE!</v>
      </c>
      <c r="C547" s="84" t="e">
        <f t="shared" si="264"/>
        <v>#VALUE!</v>
      </c>
      <c r="D547" s="84">
        <f t="shared" si="264"/>
        <v>1</v>
      </c>
      <c r="E547" s="158"/>
      <c r="F547" s="97"/>
      <c r="G547" s="120"/>
      <c r="H547" s="18"/>
      <c r="I547" s="18"/>
      <c r="J547" s="56" t="s">
        <v>367</v>
      </c>
      <c r="K547" s="89"/>
      <c r="L547" s="40" t="s">
        <v>73</v>
      </c>
      <c r="M547" s="41" t="e">
        <f>_xlfn.QUARTILE.EXC($P539:$AI539,1)</f>
        <v>#NUM!</v>
      </c>
      <c r="N547" s="94"/>
      <c r="O547" s="34" t="s">
        <v>424</v>
      </c>
      <c r="P547" s="39" t="str">
        <f>IF(IFERROR(VLOOKUP(P536,'Tabela de Apoio'!$D:$E,2,FALSE),1)=1,"",P548)</f>
        <v/>
      </c>
      <c r="Q547" s="39" t="str">
        <f>IF(IFERROR(VLOOKUP(Q536,'Tabela de Apoio'!$D:$E,2,FALSE),1)=1,"",Q548)</f>
        <v/>
      </c>
      <c r="R547" s="39" t="str">
        <f>IF(IFERROR(VLOOKUP(R536,'Tabela de Apoio'!$D:$E,2,FALSE),1)=1,"",R548)</f>
        <v/>
      </c>
      <c r="S547" s="39" t="str">
        <f>IF(IFERROR(VLOOKUP(S536,'Tabela de Apoio'!$D:$E,2,FALSE),1)=1,"",S548)</f>
        <v/>
      </c>
      <c r="T547" s="39" t="str">
        <f>IF(IFERROR(VLOOKUP(T536,'Tabela de Apoio'!$D:$E,2,FALSE),1)=1,"",T548)</f>
        <v/>
      </c>
      <c r="U547" s="39" t="str">
        <f>IF(IFERROR(VLOOKUP(U536,'Tabela de Apoio'!$D:$E,2,FALSE),1)=1,"",U548)</f>
        <v/>
      </c>
      <c r="V547" s="39" t="str">
        <f>IF(IFERROR(VLOOKUP(V536,'Tabela de Apoio'!$D:$E,2,FALSE),1)=1,"",V548)</f>
        <v/>
      </c>
      <c r="W547" s="39" t="str">
        <f>IF(IFERROR(VLOOKUP(W536,'Tabela de Apoio'!$D:$E,2,FALSE),1)=1,"",W548)</f>
        <v/>
      </c>
      <c r="X547" s="39" t="str">
        <f>IF(IFERROR(VLOOKUP(X536,'Tabela de Apoio'!$D:$E,2,FALSE),1)=1,"",X548)</f>
        <v/>
      </c>
      <c r="Y547" s="39" t="str">
        <f>IF(IFERROR(VLOOKUP(Y536,'Tabela de Apoio'!$D:$E,2,FALSE),1)=1,"",Y548)</f>
        <v/>
      </c>
      <c r="Z547" s="39" t="str">
        <f>IF(IFERROR(VLOOKUP(Z536,'Tabela de Apoio'!$D:$E,2,FALSE),1)=1,"",Z548)</f>
        <v/>
      </c>
      <c r="AA547" s="39" t="str">
        <f>IF(IFERROR(VLOOKUP(AA536,'Tabela de Apoio'!$D:$E,2,FALSE),1)=1,"",AA548)</f>
        <v/>
      </c>
      <c r="AB547" s="39" t="str">
        <f>IF(IFERROR(VLOOKUP(AB536,'Tabela de Apoio'!$D:$E,2,FALSE),1)=1,"",AB548)</f>
        <v/>
      </c>
      <c r="AC547" s="39" t="str">
        <f>IF(IFERROR(VLOOKUP(AC536,'Tabela de Apoio'!$D:$E,2,FALSE),1)=1,"",AC548)</f>
        <v/>
      </c>
      <c r="AD547" s="39" t="str">
        <f>IF(IFERROR(VLOOKUP(AD536,'Tabela de Apoio'!$D:$E,2,FALSE),1)=1,"",AD548)</f>
        <v/>
      </c>
      <c r="AE547" s="39" t="str">
        <f>IF(IFERROR(VLOOKUP(AE536,'Tabela de Apoio'!$D:$E,2,FALSE),1)=1,"",AE548)</f>
        <v/>
      </c>
      <c r="AF547" s="39" t="str">
        <f>IF(IFERROR(VLOOKUP(AF536,'Tabela de Apoio'!$D:$E,2,FALSE),1)=1,"",AF548)</f>
        <v/>
      </c>
      <c r="AG547" s="39" t="str">
        <f>IF(IFERROR(VLOOKUP(AG536,'Tabela de Apoio'!$D:$E,2,FALSE),1)=1,"",AG548)</f>
        <v/>
      </c>
      <c r="AH547" s="39" t="str">
        <f>IF(IFERROR(VLOOKUP(AH536,'Tabela de Apoio'!$D:$E,2,FALSE),1)=1,"",AH548)</f>
        <v/>
      </c>
      <c r="AI547" s="39" t="str">
        <f>IF(IFERROR(VLOOKUP(AI536,'Tabela de Apoio'!$D:$E,2,FALSE),1)=1,"",AI548)</f>
        <v/>
      </c>
    </row>
    <row r="548" spans="1:35" hidden="1" x14ac:dyDescent="0.25">
      <c r="B548" s="84" t="e">
        <f t="shared" si="265"/>
        <v>#VALUE!</v>
      </c>
      <c r="C548" s="84" t="e">
        <f t="shared" si="264"/>
        <v>#VALUE!</v>
      </c>
      <c r="D548" s="84">
        <f t="shared" si="264"/>
        <v>1</v>
      </c>
      <c r="E548" s="158"/>
      <c r="F548" s="97"/>
      <c r="G548" s="120"/>
      <c r="H548" s="18"/>
      <c r="I548" s="18"/>
      <c r="J548" s="56" t="s">
        <v>367</v>
      </c>
      <c r="K548" s="89"/>
      <c r="L548" s="40" t="s">
        <v>70</v>
      </c>
      <c r="M548" s="41" t="e">
        <f>_xlfn.QUARTILE.EXC($P539:$AI539,2)</f>
        <v>#NUM!</v>
      </c>
      <c r="N548" s="94"/>
      <c r="O548" s="34" t="s">
        <v>425</v>
      </c>
      <c r="P548" s="39" t="str">
        <f t="shared" ref="P548:AI548" si="269">IF(P546="","",IF((_xlfn.STDEV.S($P545:$AI546)/AVERAGE($P545:$AI546))&lt;25%,P546,IF(OR(P546&gt;(AVERAGE($P545:$AI546)+_xlfn.STDEV.S($P545:$AI546)),P546&lt;(AVERAGE($P545:$AI546)-_xlfn.STDEV.S($P545:$AI546))),"DESCARTADO",P546)))</f>
        <v/>
      </c>
      <c r="Q548" s="39" t="str">
        <f t="shared" si="269"/>
        <v/>
      </c>
      <c r="R548" s="39" t="str">
        <f t="shared" si="269"/>
        <v/>
      </c>
      <c r="S548" s="39" t="str">
        <f t="shared" si="269"/>
        <v/>
      </c>
      <c r="T548" s="39" t="str">
        <f t="shared" si="269"/>
        <v/>
      </c>
      <c r="U548" s="39" t="str">
        <f t="shared" si="269"/>
        <v/>
      </c>
      <c r="V548" s="39" t="str">
        <f t="shared" si="269"/>
        <v/>
      </c>
      <c r="W548" s="39" t="str">
        <f t="shared" si="269"/>
        <v/>
      </c>
      <c r="X548" s="39" t="str">
        <f t="shared" si="269"/>
        <v/>
      </c>
      <c r="Y548" s="39" t="str">
        <f t="shared" si="269"/>
        <v/>
      </c>
      <c r="Z548" s="39" t="str">
        <f t="shared" si="269"/>
        <v/>
      </c>
      <c r="AA548" s="39" t="str">
        <f t="shared" si="269"/>
        <v/>
      </c>
      <c r="AB548" s="39" t="str">
        <f t="shared" si="269"/>
        <v/>
      </c>
      <c r="AC548" s="39" t="str">
        <f t="shared" si="269"/>
        <v/>
      </c>
      <c r="AD548" s="39" t="str">
        <f t="shared" si="269"/>
        <v/>
      </c>
      <c r="AE548" s="39" t="str">
        <f t="shared" si="269"/>
        <v/>
      </c>
      <c r="AF548" s="39" t="str">
        <f t="shared" si="269"/>
        <v/>
      </c>
      <c r="AG548" s="39" t="str">
        <f t="shared" si="269"/>
        <v/>
      </c>
      <c r="AH548" s="39" t="str">
        <f t="shared" si="269"/>
        <v/>
      </c>
      <c r="AI548" s="39" t="str">
        <f t="shared" si="269"/>
        <v/>
      </c>
    </row>
    <row r="549" spans="1:35" hidden="1" x14ac:dyDescent="0.25">
      <c r="B549" s="84" t="e">
        <f t="shared" si="265"/>
        <v>#VALUE!</v>
      </c>
      <c r="C549" s="84" t="e">
        <f t="shared" si="264"/>
        <v>#VALUE!</v>
      </c>
      <c r="D549" s="84">
        <f t="shared" si="264"/>
        <v>1</v>
      </c>
      <c r="E549" s="158"/>
      <c r="F549" s="97"/>
      <c r="G549" s="120"/>
      <c r="H549" s="18"/>
      <c r="I549" s="18"/>
      <c r="J549" s="56" t="s">
        <v>366</v>
      </c>
      <c r="K549" s="89"/>
      <c r="L549" s="40" t="s">
        <v>76</v>
      </c>
      <c r="M549" s="41">
        <f>MIN($P538:$AI538)</f>
        <v>0</v>
      </c>
      <c r="N549" s="94"/>
      <c r="O549" s="34" t="s">
        <v>426</v>
      </c>
      <c r="P549" s="39" t="str">
        <f>IF(IFERROR(VLOOKUP(P536,'Tabela de Apoio'!$D:$E,2,FALSE),1)=1,"",P550)</f>
        <v/>
      </c>
      <c r="Q549" s="39" t="str">
        <f>IF(IFERROR(VLOOKUP(Q536,'Tabela de Apoio'!$D:$E,2,FALSE),1)=1,"",Q550)</f>
        <v/>
      </c>
      <c r="R549" s="39" t="str">
        <f>IF(IFERROR(VLOOKUP(R536,'Tabela de Apoio'!$D:$E,2,FALSE),1)=1,"",R550)</f>
        <v/>
      </c>
      <c r="S549" s="39" t="str">
        <f>IF(IFERROR(VLOOKUP(S536,'Tabela de Apoio'!$D:$E,2,FALSE),1)=1,"",S550)</f>
        <v/>
      </c>
      <c r="T549" s="39" t="str">
        <f>IF(IFERROR(VLOOKUP(T536,'Tabela de Apoio'!$D:$E,2,FALSE),1)=1,"",T550)</f>
        <v/>
      </c>
      <c r="U549" s="39" t="str">
        <f>IF(IFERROR(VLOOKUP(U536,'Tabela de Apoio'!$D:$E,2,FALSE),1)=1,"",U550)</f>
        <v/>
      </c>
      <c r="V549" s="39" t="str">
        <f>IF(IFERROR(VLOOKUP(V536,'Tabela de Apoio'!$D:$E,2,FALSE),1)=1,"",V550)</f>
        <v/>
      </c>
      <c r="W549" s="39" t="str">
        <f>IF(IFERROR(VLOOKUP(W536,'Tabela de Apoio'!$D:$E,2,FALSE),1)=1,"",W550)</f>
        <v/>
      </c>
      <c r="X549" s="39" t="str">
        <f>IF(IFERROR(VLOOKUP(X536,'Tabela de Apoio'!$D:$E,2,FALSE),1)=1,"",X550)</f>
        <v/>
      </c>
      <c r="Y549" s="39" t="str">
        <f>IF(IFERROR(VLOOKUP(Y536,'Tabela de Apoio'!$D:$E,2,FALSE),1)=1,"",Y550)</f>
        <v/>
      </c>
      <c r="Z549" s="39" t="str">
        <f>IF(IFERROR(VLOOKUP(Z536,'Tabela de Apoio'!$D:$E,2,FALSE),1)=1,"",Z550)</f>
        <v/>
      </c>
      <c r="AA549" s="39" t="str">
        <f>IF(IFERROR(VLOOKUP(AA536,'Tabela de Apoio'!$D:$E,2,FALSE),1)=1,"",AA550)</f>
        <v/>
      </c>
      <c r="AB549" s="39" t="str">
        <f>IF(IFERROR(VLOOKUP(AB536,'Tabela de Apoio'!$D:$E,2,FALSE),1)=1,"",AB550)</f>
        <v/>
      </c>
      <c r="AC549" s="39" t="str">
        <f>IF(IFERROR(VLOOKUP(AC536,'Tabela de Apoio'!$D:$E,2,FALSE),1)=1,"",AC550)</f>
        <v/>
      </c>
      <c r="AD549" s="39" t="str">
        <f>IF(IFERROR(VLOOKUP(AD536,'Tabela de Apoio'!$D:$E,2,FALSE),1)=1,"",AD550)</f>
        <v/>
      </c>
      <c r="AE549" s="39" t="str">
        <f>IF(IFERROR(VLOOKUP(AE536,'Tabela de Apoio'!$D:$E,2,FALSE),1)=1,"",AE550)</f>
        <v/>
      </c>
      <c r="AF549" s="39" t="str">
        <f>IF(IFERROR(VLOOKUP(AF536,'Tabela de Apoio'!$D:$E,2,FALSE),1)=1,"",AF550)</f>
        <v/>
      </c>
      <c r="AG549" s="39" t="str">
        <f>IF(IFERROR(VLOOKUP(AG536,'Tabela de Apoio'!$D:$E,2,FALSE),1)=1,"",AG550)</f>
        <v/>
      </c>
      <c r="AH549" s="39" t="str">
        <f>IF(IFERROR(VLOOKUP(AH536,'Tabela de Apoio'!$D:$E,2,FALSE),1)=1,"",AH550)</f>
        <v/>
      </c>
      <c r="AI549" s="39" t="str">
        <f>IF(IFERROR(VLOOKUP(AI536,'Tabela de Apoio'!$D:$E,2,FALSE),1)=1,"",AI550)</f>
        <v/>
      </c>
    </row>
    <row r="550" spans="1:35" hidden="1" x14ac:dyDescent="0.25">
      <c r="B550" s="84" t="e">
        <f t="shared" si="265"/>
        <v>#VALUE!</v>
      </c>
      <c r="C550" s="84" t="e">
        <f t="shared" si="264"/>
        <v>#VALUE!</v>
      </c>
      <c r="D550" s="84">
        <f t="shared" si="264"/>
        <v>1</v>
      </c>
      <c r="E550" s="158"/>
      <c r="F550" s="97"/>
      <c r="G550" s="120"/>
      <c r="H550" s="18"/>
      <c r="I550" s="18"/>
      <c r="J550" s="56" t="s">
        <v>366</v>
      </c>
      <c r="K550" s="89"/>
      <c r="L550" s="40" t="s">
        <v>71</v>
      </c>
      <c r="M550" s="41">
        <f>MAX($P538:$AI538)</f>
        <v>0</v>
      </c>
      <c r="N550" s="94"/>
      <c r="O550" s="34" t="s">
        <v>427</v>
      </c>
      <c r="P550" s="39" t="str">
        <f t="shared" ref="P550:AI550" si="270">IF(P548="","",IF((_xlfn.STDEV.S($P547:$AI548)/AVERAGE($P547:$AI548))&lt;25%,P548,IF(OR(P548&gt;(AVERAGE($P547:$AI548)+_xlfn.STDEV.S($P547:$AI548)),P548&lt;(AVERAGE($P547:$AI548)-_xlfn.STDEV.S($P547:$AI548))),"DESCARTADO",P548)))</f>
        <v/>
      </c>
      <c r="Q550" s="39" t="str">
        <f t="shared" si="270"/>
        <v/>
      </c>
      <c r="R550" s="39" t="str">
        <f t="shared" si="270"/>
        <v/>
      </c>
      <c r="S550" s="39" t="str">
        <f t="shared" si="270"/>
        <v/>
      </c>
      <c r="T550" s="39" t="str">
        <f t="shared" si="270"/>
        <v/>
      </c>
      <c r="U550" s="39" t="str">
        <f t="shared" si="270"/>
        <v/>
      </c>
      <c r="V550" s="39" t="str">
        <f t="shared" si="270"/>
        <v/>
      </c>
      <c r="W550" s="39" t="str">
        <f t="shared" si="270"/>
        <v/>
      </c>
      <c r="X550" s="39" t="str">
        <f t="shared" si="270"/>
        <v/>
      </c>
      <c r="Y550" s="39" t="str">
        <f t="shared" si="270"/>
        <v/>
      </c>
      <c r="Z550" s="39" t="str">
        <f t="shared" si="270"/>
        <v/>
      </c>
      <c r="AA550" s="39" t="str">
        <f t="shared" si="270"/>
        <v/>
      </c>
      <c r="AB550" s="39" t="str">
        <f t="shared" si="270"/>
        <v/>
      </c>
      <c r="AC550" s="39" t="str">
        <f t="shared" si="270"/>
        <v/>
      </c>
      <c r="AD550" s="39" t="str">
        <f t="shared" si="270"/>
        <v/>
      </c>
      <c r="AE550" s="39" t="str">
        <f t="shared" si="270"/>
        <v/>
      </c>
      <c r="AF550" s="39" t="str">
        <f t="shared" si="270"/>
        <v/>
      </c>
      <c r="AG550" s="39" t="str">
        <f t="shared" si="270"/>
        <v/>
      </c>
      <c r="AH550" s="39" t="str">
        <f t="shared" si="270"/>
        <v/>
      </c>
      <c r="AI550" s="39" t="str">
        <f t="shared" si="270"/>
        <v/>
      </c>
    </row>
    <row r="551" spans="1:35" hidden="1" x14ac:dyDescent="0.25">
      <c r="B551" s="84" t="e">
        <f t="shared" si="265"/>
        <v>#VALUE!</v>
      </c>
      <c r="C551" s="84" t="e">
        <f t="shared" si="264"/>
        <v>#VALUE!</v>
      </c>
      <c r="D551" s="84">
        <f t="shared" si="264"/>
        <v>1</v>
      </c>
      <c r="E551" s="158"/>
      <c r="F551" s="97"/>
      <c r="G551" s="121"/>
      <c r="H551"/>
      <c r="I551"/>
      <c r="J551" s="6" t="str">
        <f>INDEX(J541:J550,MATCH(L534,L541:L550,0))</f>
        <v>A</v>
      </c>
      <c r="K551" s="89"/>
      <c r="L551" s="26"/>
      <c r="M551" s="26"/>
      <c r="N551" s="94"/>
      <c r="O551" s="34" t="s">
        <v>58</v>
      </c>
      <c r="P551" s="39" t="str">
        <f>IF(IFERROR(VLOOKUP(P536,'Tabela de Apoio'!$D:$E,2,FALSE),1)=1,"",P552)</f>
        <v/>
      </c>
      <c r="Q551" s="39" t="str">
        <f>IF(IFERROR(VLOOKUP(Q536,'Tabela de Apoio'!$D:$E,2,FALSE),1)=1,"",Q552)</f>
        <v/>
      </c>
      <c r="R551" s="39" t="str">
        <f>IF(IFERROR(VLOOKUP(R536,'Tabela de Apoio'!$D:$E,2,FALSE),1)=1,"",R552)</f>
        <v/>
      </c>
      <c r="S551" s="39" t="str">
        <f>IF(IFERROR(VLOOKUP(S536,'Tabela de Apoio'!$D:$E,2,FALSE),1)=1,"",S552)</f>
        <v/>
      </c>
      <c r="T551" s="39" t="str">
        <f>IF(IFERROR(VLOOKUP(T536,'Tabela de Apoio'!$D:$E,2,FALSE),1)=1,"",T552)</f>
        <v/>
      </c>
      <c r="U551" s="39" t="str">
        <f>IF(IFERROR(VLOOKUP(U536,'Tabela de Apoio'!$D:$E,2,FALSE),1)=1,"",U552)</f>
        <v/>
      </c>
      <c r="V551" s="39" t="str">
        <f>IF(IFERROR(VLOOKUP(V536,'Tabela de Apoio'!$D:$E,2,FALSE),1)=1,"",V552)</f>
        <v/>
      </c>
      <c r="W551" s="39" t="str">
        <f>IF(IFERROR(VLOOKUP(W536,'Tabela de Apoio'!$D:$E,2,FALSE),1)=1,"",W552)</f>
        <v/>
      </c>
      <c r="X551" s="39" t="str">
        <f>IF(IFERROR(VLOOKUP(X536,'Tabela de Apoio'!$D:$E,2,FALSE),1)=1,"",X552)</f>
        <v/>
      </c>
      <c r="Y551" s="39" t="str">
        <f>IF(IFERROR(VLOOKUP(Y536,'Tabela de Apoio'!$D:$E,2,FALSE),1)=1,"",Y552)</f>
        <v/>
      </c>
      <c r="Z551" s="39" t="str">
        <f>IF(IFERROR(VLOOKUP(Z536,'Tabela de Apoio'!$D:$E,2,FALSE),1)=1,"",Z552)</f>
        <v/>
      </c>
      <c r="AA551" s="39" t="str">
        <f>IF(IFERROR(VLOOKUP(AA536,'Tabela de Apoio'!$D:$E,2,FALSE),1)=1,"",AA552)</f>
        <v/>
      </c>
      <c r="AB551" s="39" t="str">
        <f>IF(IFERROR(VLOOKUP(AB536,'Tabela de Apoio'!$D:$E,2,FALSE),1)=1,"",AB552)</f>
        <v/>
      </c>
      <c r="AC551" s="39" t="str">
        <f>IF(IFERROR(VLOOKUP(AC536,'Tabela de Apoio'!$D:$E,2,FALSE),1)=1,"",AC552)</f>
        <v/>
      </c>
      <c r="AD551" s="39" t="str">
        <f>IF(IFERROR(VLOOKUP(AD536,'Tabela de Apoio'!$D:$E,2,FALSE),1)=1,"",AD552)</f>
        <v/>
      </c>
      <c r="AE551" s="39" t="str">
        <f>IF(IFERROR(VLOOKUP(AE536,'Tabela de Apoio'!$D:$E,2,FALSE),1)=1,"",AE552)</f>
        <v/>
      </c>
      <c r="AF551" s="39" t="str">
        <f>IF(IFERROR(VLOOKUP(AF536,'Tabela de Apoio'!$D:$E,2,FALSE),1)=1,"",AF552)</f>
        <v/>
      </c>
      <c r="AG551" s="39" t="str">
        <f>IF(IFERROR(VLOOKUP(AG536,'Tabela de Apoio'!$D:$E,2,FALSE),1)=1,"",AG552)</f>
        <v/>
      </c>
      <c r="AH551" s="39" t="str">
        <f>IF(IFERROR(VLOOKUP(AH536,'Tabela de Apoio'!$D:$E,2,FALSE),1)=1,"",AH552)</f>
        <v/>
      </c>
      <c r="AI551" s="39" t="str">
        <f>IF(IFERROR(VLOOKUP(AI536,'Tabela de Apoio'!$D:$E,2,FALSE),1)=1,"",AI552)</f>
        <v/>
      </c>
    </row>
    <row r="552" spans="1:35" x14ac:dyDescent="0.25">
      <c r="B552" s="84" t="e">
        <f t="shared" si="265"/>
        <v>#VALUE!</v>
      </c>
      <c r="C552" s="84" t="e">
        <f t="shared" si="264"/>
        <v>#VALUE!</v>
      </c>
      <c r="D552" s="84">
        <f t="shared" si="264"/>
        <v>1</v>
      </c>
      <c r="E552" s="158"/>
      <c r="F552" s="97"/>
      <c r="G552" s="118"/>
      <c r="H552" s="159"/>
      <c r="I552" s="159"/>
      <c r="J552" s="160"/>
      <c r="K552" s="90" t="e">
        <f>_xlfn.STDEV.S($P552:$AI552)/AVERAGE($P552:$AI552)</f>
        <v>#DIV/0!</v>
      </c>
      <c r="L552" s="122" t="s">
        <v>77</v>
      </c>
      <c r="M552" s="22" t="str">
        <f>IFERROR(ROUND(M534*M536,2),"")</f>
        <v/>
      </c>
      <c r="N552" s="94" t="str">
        <f>IF("C"=J551,1,"")</f>
        <v/>
      </c>
      <c r="O552" s="34" t="s">
        <v>56</v>
      </c>
      <c r="P552" s="39" t="str">
        <f t="shared" ref="P552:AI552" si="271">IFERROR(IF(P550="","",IF((_xlfn.STDEV.S($P549:$AI550)/AVERAGE($P549:$AI550))&lt;25%,P550,IF(OR(P550&gt;(AVERAGE($P549:$AI550)+_xlfn.STDEV.S($P549:$AI550)),P550&lt;(AVERAGE($P549:$AI550)-_xlfn.STDEV.S($P549:$AI550))),"DESCARTADO",P550))),)</f>
        <v/>
      </c>
      <c r="Q552" s="39" t="str">
        <f t="shared" si="271"/>
        <v/>
      </c>
      <c r="R552" s="39" t="str">
        <f t="shared" si="271"/>
        <v/>
      </c>
      <c r="S552" s="39" t="str">
        <f t="shared" si="271"/>
        <v/>
      </c>
      <c r="T552" s="39" t="str">
        <f t="shared" si="271"/>
        <v/>
      </c>
      <c r="U552" s="39" t="str">
        <f t="shared" si="271"/>
        <v/>
      </c>
      <c r="V552" s="39" t="str">
        <f t="shared" si="271"/>
        <v/>
      </c>
      <c r="W552" s="39" t="str">
        <f t="shared" si="271"/>
        <v/>
      </c>
      <c r="X552" s="39" t="str">
        <f t="shared" si="271"/>
        <v/>
      </c>
      <c r="Y552" s="39" t="str">
        <f t="shared" si="271"/>
        <v/>
      </c>
      <c r="Z552" s="39" t="str">
        <f t="shared" si="271"/>
        <v/>
      </c>
      <c r="AA552" s="39" t="str">
        <f t="shared" si="271"/>
        <v/>
      </c>
      <c r="AB552" s="39" t="str">
        <f t="shared" si="271"/>
        <v/>
      </c>
      <c r="AC552" s="39" t="str">
        <f t="shared" si="271"/>
        <v/>
      </c>
      <c r="AD552" s="39" t="str">
        <f t="shared" si="271"/>
        <v/>
      </c>
      <c r="AE552" s="39" t="str">
        <f t="shared" si="271"/>
        <v/>
      </c>
      <c r="AF552" s="39" t="str">
        <f t="shared" si="271"/>
        <v/>
      </c>
      <c r="AG552" s="39" t="str">
        <f t="shared" si="271"/>
        <v/>
      </c>
      <c r="AH552" s="39" t="str">
        <f t="shared" si="271"/>
        <v/>
      </c>
      <c r="AI552" s="39" t="str">
        <f t="shared" si="271"/>
        <v/>
      </c>
    </row>
    <row r="554" spans="1:35" s="18" customFormat="1" x14ac:dyDescent="0.25">
      <c r="A554" s="89"/>
      <c r="B554" s="83" t="e">
        <f>LARGE(IFERROR(IF(B552+1&gt;$H$8,"",B552+1),""),1)</f>
        <v>#VALUE!</v>
      </c>
      <c r="C554" s="83" t="e">
        <f>E559</f>
        <v>#VALUE!</v>
      </c>
      <c r="D554" s="83">
        <f>E555</f>
        <v>1</v>
      </c>
      <c r="E554" s="57" t="s">
        <v>9</v>
      </c>
      <c r="F554" s="96"/>
      <c r="G554" s="57" t="s">
        <v>19</v>
      </c>
      <c r="H554" s="5" t="e">
        <f>INDEX('BASE FORMAÇÃO'!B:B,B554+1)</f>
        <v>#VALUE!</v>
      </c>
      <c r="I554" s="19" t="s">
        <v>20</v>
      </c>
      <c r="J554" s="5" t="e">
        <f>INDEX('BASE FORMAÇÃO'!K:K,B554+1)</f>
        <v>#VALUE!</v>
      </c>
      <c r="K554" s="88"/>
      <c r="L554" s="173" t="s">
        <v>75</v>
      </c>
      <c r="M554" s="167" t="str">
        <f>IF(OR(ISBLANK($O$7),ISBLANK($H$8),ISBLANK($O$6),ISBLANK($O$5),ISBLANK($H$5)),"",IFERROR(IF(VLOOKUP(L554,L561:M570,2,FALSE)&lt;1,ROUND(VLOOKUP(L554,L561:M570,2,FALSE),4),ROUND(VLOOKUP(L554,L561:M570,2,FALSE),2)),""))</f>
        <v/>
      </c>
      <c r="N554" s="92"/>
      <c r="O554" s="34" t="s">
        <v>22</v>
      </c>
      <c r="P554" s="53"/>
      <c r="Q554" s="53"/>
      <c r="R554" s="53"/>
      <c r="S554" s="53"/>
      <c r="T554" s="53"/>
      <c r="U554" s="53"/>
      <c r="V554" s="53"/>
      <c r="W554" s="53"/>
      <c r="X554" s="53"/>
      <c r="Y554" s="53"/>
      <c r="Z554" s="53"/>
      <c r="AA554" s="53"/>
      <c r="AB554" s="53"/>
      <c r="AC554" s="53"/>
      <c r="AD554" s="53"/>
      <c r="AE554" s="53"/>
      <c r="AF554" s="53"/>
      <c r="AG554" s="53"/>
      <c r="AH554" s="53"/>
      <c r="AI554" s="53"/>
    </row>
    <row r="555" spans="1:35" s="18" customFormat="1" x14ac:dyDescent="0.25">
      <c r="A555" s="89"/>
      <c r="B555" s="84" t="e">
        <f t="shared" ref="B555:D557" si="272">B554</f>
        <v>#VALUE!</v>
      </c>
      <c r="C555" s="84" t="e">
        <f t="shared" si="272"/>
        <v>#VALUE!</v>
      </c>
      <c r="D555" s="84">
        <f t="shared" si="272"/>
        <v>1</v>
      </c>
      <c r="E555" s="150">
        <f>IFERROR(IF(E559=INDEX(E:E,ROW()-16),INDEX(E:E,ROW()-20)+1,1),1)</f>
        <v>1</v>
      </c>
      <c r="F555" s="116"/>
      <c r="G555" s="155" t="s">
        <v>1</v>
      </c>
      <c r="H555" s="161" t="e">
        <f>INDEX('BASE FORMAÇÃO'!C:C,B554+1)</f>
        <v>#VALUE!</v>
      </c>
      <c r="I555" s="161"/>
      <c r="J555" s="162"/>
      <c r="K555" s="89"/>
      <c r="L555" s="174"/>
      <c r="M555" s="168"/>
      <c r="N555" s="93"/>
      <c r="O555" s="34" t="s">
        <v>17</v>
      </c>
      <c r="P555" s="54"/>
      <c r="Q555" s="54"/>
      <c r="R555" s="54"/>
      <c r="S555" s="54"/>
      <c r="T555" s="54"/>
      <c r="U555" s="54"/>
      <c r="V555" s="54"/>
      <c r="W555" s="54"/>
      <c r="X555" s="54"/>
      <c r="Y555" s="54"/>
      <c r="Z555" s="54"/>
      <c r="AA555" s="54"/>
      <c r="AB555" s="54"/>
      <c r="AC555" s="54"/>
      <c r="AD555" s="54"/>
      <c r="AE555" s="54"/>
      <c r="AF555" s="54"/>
      <c r="AG555" s="54"/>
      <c r="AH555" s="54"/>
      <c r="AI555" s="54"/>
    </row>
    <row r="556" spans="1:35" s="21" customFormat="1" x14ac:dyDescent="0.25">
      <c r="A556" s="98"/>
      <c r="B556" s="84" t="e">
        <f t="shared" si="272"/>
        <v>#VALUE!</v>
      </c>
      <c r="C556" s="84" t="e">
        <f t="shared" si="272"/>
        <v>#VALUE!</v>
      </c>
      <c r="D556" s="84">
        <f t="shared" si="272"/>
        <v>1</v>
      </c>
      <c r="E556" s="151"/>
      <c r="F556" s="117"/>
      <c r="G556" s="156"/>
      <c r="H556" s="163"/>
      <c r="I556" s="163"/>
      <c r="J556" s="164"/>
      <c r="K556" s="85"/>
      <c r="L556" s="169" t="s">
        <v>78</v>
      </c>
      <c r="M556" s="171" t="e">
        <f>INDEX('BASE FORMAÇÃO'!H:H,B558+1)</f>
        <v>#VALUE!</v>
      </c>
      <c r="N556" s="94"/>
      <c r="O556" s="34" t="s">
        <v>12</v>
      </c>
      <c r="P556" s="55"/>
      <c r="Q556" s="55"/>
      <c r="R556" s="55"/>
      <c r="S556" s="55"/>
      <c r="T556" s="55"/>
      <c r="U556" s="55"/>
      <c r="V556" s="55"/>
      <c r="W556" s="55"/>
      <c r="X556" s="55"/>
      <c r="Y556" s="55"/>
      <c r="Z556" s="55"/>
      <c r="AA556" s="55"/>
      <c r="AB556" s="55"/>
      <c r="AC556" s="55"/>
      <c r="AD556" s="55"/>
      <c r="AE556" s="55"/>
      <c r="AF556" s="55"/>
      <c r="AG556" s="55"/>
      <c r="AH556" s="55"/>
      <c r="AI556" s="55"/>
    </row>
    <row r="557" spans="1:35" s="21" customFormat="1" x14ac:dyDescent="0.25">
      <c r="A557" s="98"/>
      <c r="B557" s="84" t="e">
        <f t="shared" si="272"/>
        <v>#VALUE!</v>
      </c>
      <c r="C557" s="84" t="e">
        <f t="shared" si="272"/>
        <v>#VALUE!</v>
      </c>
      <c r="D557" s="84">
        <f t="shared" si="272"/>
        <v>1</v>
      </c>
      <c r="E557" s="152"/>
      <c r="F557" s="117"/>
      <c r="G557" s="157"/>
      <c r="H557" s="165"/>
      <c r="I557" s="165"/>
      <c r="J557" s="166"/>
      <c r="K557" s="85"/>
      <c r="L557" s="170"/>
      <c r="M557" s="172"/>
      <c r="N557" s="94"/>
      <c r="O557" s="34" t="s">
        <v>549</v>
      </c>
      <c r="P557" s="55"/>
      <c r="Q557" s="55"/>
      <c r="R557" s="55"/>
      <c r="S557" s="55"/>
      <c r="T557" s="55"/>
      <c r="U557" s="55"/>
      <c r="V557" s="55"/>
      <c r="W557" s="55"/>
      <c r="X557" s="55"/>
      <c r="Y557" s="55"/>
      <c r="Z557" s="55"/>
      <c r="AA557" s="55"/>
      <c r="AB557" s="55"/>
      <c r="AC557" s="55"/>
      <c r="AD557" s="55"/>
      <c r="AE557" s="55"/>
      <c r="AF557" s="55"/>
      <c r="AG557" s="55"/>
      <c r="AH557" s="55"/>
      <c r="AI557" s="55"/>
    </row>
    <row r="558" spans="1:35" x14ac:dyDescent="0.25">
      <c r="B558" s="84" t="e">
        <f>B556</f>
        <v>#VALUE!</v>
      </c>
      <c r="C558" s="84" t="e">
        <f>C556</f>
        <v>#VALUE!</v>
      </c>
      <c r="D558" s="84">
        <f>D556</f>
        <v>1</v>
      </c>
      <c r="E558" s="57" t="s">
        <v>401</v>
      </c>
      <c r="F558" s="117"/>
      <c r="G558" s="24"/>
      <c r="H558" s="153"/>
      <c r="I558" s="154"/>
      <c r="J558" s="154"/>
      <c r="K558" s="90" t="e">
        <f>_xlfn.STDEV.S($P558:$AI558)/AVERAGE($P558:$AI558)</f>
        <v>#DIV/0!</v>
      </c>
      <c r="L558" s="122" t="s">
        <v>2</v>
      </c>
      <c r="M558" s="5" t="e">
        <f>INDEX('BASE FORMAÇÃO'!D:D,B558+1)</f>
        <v>#VALUE!</v>
      </c>
      <c r="N558" s="94">
        <f>IF("A"=J571,1,"")</f>
        <v>1</v>
      </c>
      <c r="O558" s="34" t="s">
        <v>23</v>
      </c>
      <c r="P558" s="36" t="str">
        <f t="array" ref="P558">IF(P554="","",IF(OR(P555="",AND(YEAR(P555)=YEAR($O$7),MONTH(MAX('Tabela de Apoio'!$A:$A))&lt;=MONTH(P555))),P554,(INDEX('Tabela de Apoio'!$B:$B,MATCH('FORMAÇÃO DE PREÇO'!$O$7,'Tabela de Apoio'!$A:$A,1))/INDEX('Tabela de Apoio'!$B:$B,MATCH('FORMAÇÃO DE PREÇO'!P555,'Tabela de Apoio'!$A:$A,1)-1))*P554))</f>
        <v/>
      </c>
      <c r="Q558" s="36" t="str">
        <f t="array" ref="Q558">IF(Q554="","",IF(OR(Q555="",AND(YEAR(Q555)=YEAR($O$7),MONTH(MAX('Tabela de Apoio'!$A:$A))&lt;=MONTH(Q555))),Q554,(INDEX('Tabela de Apoio'!$B:$B,MATCH('FORMAÇÃO DE PREÇO'!$O$7,'Tabela de Apoio'!$A:$A,1))/INDEX('Tabela de Apoio'!$B:$B,MATCH('FORMAÇÃO DE PREÇO'!Q555,'Tabela de Apoio'!$A:$A,1)-1))*Q554))</f>
        <v/>
      </c>
      <c r="R558" s="36" t="str">
        <f t="array" ref="R558">IF(R554="","",IF(OR(R555="",AND(YEAR(R555)=YEAR($O$7),MONTH(MAX('Tabela de Apoio'!$A:$A))&lt;=MONTH(R555))),R554,(INDEX('Tabela de Apoio'!$B:$B,MATCH('FORMAÇÃO DE PREÇO'!$O$7,'Tabela de Apoio'!$A:$A,1))/INDEX('Tabela de Apoio'!$B:$B,MATCH('FORMAÇÃO DE PREÇO'!R555,'Tabela de Apoio'!$A:$A,1)-1))*R554))</f>
        <v/>
      </c>
      <c r="S558" s="36" t="str">
        <f t="array" ref="S558">IF(S554="","",IF(OR(S555="",AND(YEAR(S555)=YEAR($O$7),MONTH(MAX('Tabela de Apoio'!$A:$A))&lt;=MONTH(S555))),S554,(INDEX('Tabela de Apoio'!$B:$B,MATCH('FORMAÇÃO DE PREÇO'!$O$7,'Tabela de Apoio'!$A:$A,1))/INDEX('Tabela de Apoio'!$B:$B,MATCH('FORMAÇÃO DE PREÇO'!S555,'Tabela de Apoio'!$A:$A,1)-1))*S554))</f>
        <v/>
      </c>
      <c r="T558" s="36" t="str">
        <f t="array" ref="T558">IF(T554="","",IF(OR(T555="",AND(YEAR(T555)=YEAR($O$7),MONTH(MAX('Tabela de Apoio'!$A:$A))&lt;=MONTH(T555))),T554,(INDEX('Tabela de Apoio'!$B:$B,MATCH('FORMAÇÃO DE PREÇO'!$O$7,'Tabela de Apoio'!$A:$A,1))/INDEX('Tabela de Apoio'!$B:$B,MATCH('FORMAÇÃO DE PREÇO'!T555,'Tabela de Apoio'!$A:$A,1)-1))*T554))</f>
        <v/>
      </c>
      <c r="U558" s="36" t="str">
        <f t="array" ref="U558">IF(U554="","",IF(OR(U555="",AND(YEAR(U555)=YEAR($O$7),MONTH(MAX('Tabela de Apoio'!$A:$A))&lt;=MONTH(U555))),U554,(INDEX('Tabela de Apoio'!$B:$B,MATCH('FORMAÇÃO DE PREÇO'!$O$7,'Tabela de Apoio'!$A:$A,1))/INDEX('Tabela de Apoio'!$B:$B,MATCH('FORMAÇÃO DE PREÇO'!U555,'Tabela de Apoio'!$A:$A,1)-1))*U554))</f>
        <v/>
      </c>
      <c r="V558" s="36" t="str">
        <f t="array" ref="V558">IF(V554="","",IF(OR(V555="",AND(YEAR(V555)=YEAR($O$7),MONTH(MAX('Tabela de Apoio'!$A:$A))&lt;=MONTH(V555))),V554,(INDEX('Tabela de Apoio'!$B:$B,MATCH('FORMAÇÃO DE PREÇO'!$O$7,'Tabela de Apoio'!$A:$A,1))/INDEX('Tabela de Apoio'!$B:$B,MATCH('FORMAÇÃO DE PREÇO'!V555,'Tabela de Apoio'!$A:$A,1)-1))*V554))</f>
        <v/>
      </c>
      <c r="W558" s="36" t="str">
        <f t="array" ref="W558">IF(W554="","",IF(OR(W555="",AND(YEAR(W555)=YEAR($O$7),MONTH(MAX('Tabela de Apoio'!$A:$A))&lt;=MONTH(W555))),W554,(INDEX('Tabela de Apoio'!$B:$B,MATCH('FORMAÇÃO DE PREÇO'!$O$7,'Tabela de Apoio'!$A:$A,1))/INDEX('Tabela de Apoio'!$B:$B,MATCH('FORMAÇÃO DE PREÇO'!W555,'Tabela de Apoio'!$A:$A,1)-1))*W554))</f>
        <v/>
      </c>
      <c r="X558" s="36" t="str">
        <f t="array" ref="X558">IF(X554="","",IF(OR(X555="",AND(YEAR(X555)=YEAR($O$7),MONTH(MAX('Tabela de Apoio'!$A:$A))&lt;=MONTH(X555))),X554,(INDEX('Tabela de Apoio'!$B:$B,MATCH('FORMAÇÃO DE PREÇO'!$O$7,'Tabela de Apoio'!$A:$A,1))/INDEX('Tabela de Apoio'!$B:$B,MATCH('FORMAÇÃO DE PREÇO'!X555,'Tabela de Apoio'!$A:$A,1)-1))*X554))</f>
        <v/>
      </c>
      <c r="Y558" s="36" t="str">
        <f t="array" ref="Y558">IF(Y554="","",IF(OR(Y555="",AND(YEAR(Y555)=YEAR($O$7),MONTH(MAX('Tabela de Apoio'!$A:$A))&lt;=MONTH(Y555))),Y554,(INDEX('Tabela de Apoio'!$B:$B,MATCH('FORMAÇÃO DE PREÇO'!$O$7,'Tabela de Apoio'!$A:$A,1))/INDEX('Tabela de Apoio'!$B:$B,MATCH('FORMAÇÃO DE PREÇO'!Y555,'Tabela de Apoio'!$A:$A,1)-1))*Y554))</f>
        <v/>
      </c>
      <c r="Z558" s="36" t="str">
        <f t="array" ref="Z558">IF(Z554="","",IF(OR(Z555="",AND(YEAR(Z555)=YEAR($O$7),MONTH(MAX('Tabela de Apoio'!$A:$A))&lt;=MONTH(Z555))),Z554,(INDEX('Tabela de Apoio'!$B:$B,MATCH('FORMAÇÃO DE PREÇO'!$O$7,'Tabela de Apoio'!$A:$A,1))/INDEX('Tabela de Apoio'!$B:$B,MATCH('FORMAÇÃO DE PREÇO'!Z555,'Tabela de Apoio'!$A:$A,1)-1))*Z554))</f>
        <v/>
      </c>
      <c r="AA558" s="36" t="str">
        <f t="array" ref="AA558">IF(AA554="","",IF(OR(AA555="",AND(YEAR(AA555)=YEAR($O$7),MONTH(MAX('Tabela de Apoio'!$A:$A))&lt;=MONTH(AA555))),AA554,(INDEX('Tabela de Apoio'!$B:$B,MATCH('FORMAÇÃO DE PREÇO'!$O$7,'Tabela de Apoio'!$A:$A,1))/INDEX('Tabela de Apoio'!$B:$B,MATCH('FORMAÇÃO DE PREÇO'!AA555,'Tabela de Apoio'!$A:$A,1)-1))*AA554))</f>
        <v/>
      </c>
      <c r="AB558" s="36" t="str">
        <f t="array" ref="AB558">IF(AB554="","",IF(OR(AB555="",AND(YEAR(AB555)=YEAR($O$7),MONTH(MAX('Tabela de Apoio'!$A:$A))&lt;=MONTH(AB555))),AB554,(INDEX('Tabela de Apoio'!$B:$B,MATCH('FORMAÇÃO DE PREÇO'!$O$7,'Tabela de Apoio'!$A:$A,1))/INDEX('Tabela de Apoio'!$B:$B,MATCH('FORMAÇÃO DE PREÇO'!AB555,'Tabela de Apoio'!$A:$A,1)-1))*AB554))</f>
        <v/>
      </c>
      <c r="AC558" s="36" t="str">
        <f t="array" ref="AC558">IF(AC554="","",IF(OR(AC555="",AND(YEAR(AC555)=YEAR($O$7),MONTH(MAX('Tabela de Apoio'!$A:$A))&lt;=MONTH(AC555))),AC554,(INDEX('Tabela de Apoio'!$B:$B,MATCH('FORMAÇÃO DE PREÇO'!$O$7,'Tabela de Apoio'!$A:$A,1))/INDEX('Tabela de Apoio'!$B:$B,MATCH('FORMAÇÃO DE PREÇO'!AC555,'Tabela de Apoio'!$A:$A,1)-1))*AC554))</f>
        <v/>
      </c>
      <c r="AD558" s="36" t="str">
        <f t="array" ref="AD558">IF(AD554="","",IF(OR(AD555="",AND(YEAR(AD555)=YEAR($O$7),MONTH(MAX('Tabela de Apoio'!$A:$A))&lt;=MONTH(AD555))),AD554,(INDEX('Tabela de Apoio'!$B:$B,MATCH('FORMAÇÃO DE PREÇO'!$O$7,'Tabela de Apoio'!$A:$A,1))/INDEX('Tabela de Apoio'!$B:$B,MATCH('FORMAÇÃO DE PREÇO'!AD555,'Tabela de Apoio'!$A:$A,1)-1))*AD554))</f>
        <v/>
      </c>
      <c r="AE558" s="36" t="str">
        <f t="array" ref="AE558">IF(AE554="","",IF(OR(AE555="",AND(YEAR(AE555)=YEAR($O$7),MONTH(MAX('Tabela de Apoio'!$A:$A))&lt;=MONTH(AE555))),AE554,(INDEX('Tabela de Apoio'!$B:$B,MATCH('FORMAÇÃO DE PREÇO'!$O$7,'Tabela de Apoio'!$A:$A,1))/INDEX('Tabela de Apoio'!$B:$B,MATCH('FORMAÇÃO DE PREÇO'!AE555,'Tabela de Apoio'!$A:$A,1)-1))*AE554))</f>
        <v/>
      </c>
      <c r="AF558" s="36" t="str">
        <f t="array" ref="AF558">IF(AF554="","",IF(OR(AF555="",AND(YEAR(AF555)=YEAR($O$7),MONTH(MAX('Tabela de Apoio'!$A:$A))&lt;=MONTH(AF555))),AF554,(INDEX('Tabela de Apoio'!$B:$B,MATCH('FORMAÇÃO DE PREÇO'!$O$7,'Tabela de Apoio'!$A:$A,1))/INDEX('Tabela de Apoio'!$B:$B,MATCH('FORMAÇÃO DE PREÇO'!AF555,'Tabela de Apoio'!$A:$A,1)-1))*AF554))</f>
        <v/>
      </c>
      <c r="AG558" s="36" t="str">
        <f t="array" ref="AG558">IF(AG554="","",IF(OR(AG555="",AND(YEAR(AG555)=YEAR($O$7),MONTH(MAX('Tabela de Apoio'!$A:$A))&lt;=MONTH(AG555))),AG554,(INDEX('Tabela de Apoio'!$B:$B,MATCH('FORMAÇÃO DE PREÇO'!$O$7,'Tabela de Apoio'!$A:$A,1))/INDEX('Tabela de Apoio'!$B:$B,MATCH('FORMAÇÃO DE PREÇO'!AG555,'Tabela de Apoio'!$A:$A,1)-1))*AG554))</f>
        <v/>
      </c>
      <c r="AH558" s="36" t="str">
        <f t="array" ref="AH558">IF(AH554="","",IF(OR(AH555="",AND(YEAR(AH555)=YEAR($O$7),MONTH(MAX('Tabela de Apoio'!$A:$A))&lt;=MONTH(AH555))),AH554,(INDEX('Tabela de Apoio'!$B:$B,MATCH('FORMAÇÃO DE PREÇO'!$O$7,'Tabela de Apoio'!$A:$A,1))/INDEX('Tabela de Apoio'!$B:$B,MATCH('FORMAÇÃO DE PREÇO'!AH555,'Tabela de Apoio'!$A:$A,1)-1))*AH554))</f>
        <v/>
      </c>
      <c r="AI558" s="36" t="str">
        <f t="array" ref="AI558">IF(AI554="","",IF(OR(AI555="",AND(YEAR(AI555)=YEAR($O$7),MONTH(MAX('Tabela de Apoio'!$A:$A))&lt;=MONTH(AI555))),AI554,(INDEX('Tabela de Apoio'!$B:$B,MATCH('FORMAÇÃO DE PREÇO'!$O$7,'Tabela de Apoio'!$A:$A,1))/INDEX('Tabela de Apoio'!$B:$B,MATCH('FORMAÇÃO DE PREÇO'!AI555,'Tabela de Apoio'!$A:$A,1)-1))*AI554))</f>
        <v/>
      </c>
    </row>
    <row r="559" spans="1:35" x14ac:dyDescent="0.25">
      <c r="B559" s="84" t="e">
        <f>B558</f>
        <v>#VALUE!</v>
      </c>
      <c r="C559" s="84" t="e">
        <f>C558</f>
        <v>#VALUE!</v>
      </c>
      <c r="D559" s="84">
        <f>D558</f>
        <v>1</v>
      </c>
      <c r="E559" s="158" t="e">
        <f>MAX(INDEX('BASE FORMAÇÃO'!A:A,B554+1),1)</f>
        <v>#VALUE!</v>
      </c>
      <c r="F559" s="117"/>
      <c r="G559" s="118" t="s">
        <v>363</v>
      </c>
      <c r="H559" s="159"/>
      <c r="I559" s="159"/>
      <c r="J559" s="160"/>
      <c r="K559" s="85" t="e">
        <f>_xlfn.STDEV.S($P559:$AI559)/AVERAGE($P559:$AI559)</f>
        <v>#DIV/0!</v>
      </c>
      <c r="L559" s="37" t="s">
        <v>362</v>
      </c>
      <c r="M559" s="38" t="str">
        <f>IFERROR(INDEX(K558:K572,MATCH(1,N558:N572)),"")</f>
        <v/>
      </c>
      <c r="N559" s="94" t="str">
        <f>IF("B"=J571,1,"")</f>
        <v/>
      </c>
      <c r="O559" s="34" t="s">
        <v>55</v>
      </c>
      <c r="P559" s="36" t="str">
        <f t="shared" ref="P559:AE559" si="273">IFERROR(IF(P558="","",IF(OR(P558&gt;(_xlfn.QUARTILE.EXC($P558:$AI558,3)+(_xlfn.QUARTILE.EXC($P558:$AI558,3)-_xlfn.QUARTILE.EXC($P558:$AI558,1))),P558&lt;(_xlfn.QUARTILE.EXC($P558:$AI558,1)-(_xlfn.QUARTILE.EXC($P558:$AI558,3)-_xlfn.QUARTILE.EXC($P558:$AI558,1)))),"DESCARTADO",P558)),"")</f>
        <v/>
      </c>
      <c r="Q559" s="36" t="str">
        <f t="shared" si="273"/>
        <v/>
      </c>
      <c r="R559" s="36" t="str">
        <f t="shared" si="273"/>
        <v/>
      </c>
      <c r="S559" s="36" t="str">
        <f t="shared" si="273"/>
        <v/>
      </c>
      <c r="T559" s="36" t="str">
        <f t="shared" si="273"/>
        <v/>
      </c>
      <c r="U559" s="36" t="str">
        <f t="shared" si="273"/>
        <v/>
      </c>
      <c r="V559" s="36" t="str">
        <f t="shared" si="273"/>
        <v/>
      </c>
      <c r="W559" s="36" t="str">
        <f t="shared" si="273"/>
        <v/>
      </c>
      <c r="X559" s="36" t="str">
        <f t="shared" si="273"/>
        <v/>
      </c>
      <c r="Y559" s="36" t="str">
        <f t="shared" si="273"/>
        <v/>
      </c>
      <c r="Z559" s="36" t="str">
        <f t="shared" si="273"/>
        <v/>
      </c>
      <c r="AA559" s="36" t="str">
        <f t="shared" si="273"/>
        <v/>
      </c>
      <c r="AB559" s="36" t="str">
        <f t="shared" si="273"/>
        <v/>
      </c>
      <c r="AC559" s="36" t="str">
        <f t="shared" si="273"/>
        <v/>
      </c>
      <c r="AD559" s="36" t="str">
        <f t="shared" si="273"/>
        <v/>
      </c>
      <c r="AE559" s="36" t="str">
        <f t="shared" si="273"/>
        <v/>
      </c>
      <c r="AF559" s="36" t="str">
        <f>IFERROR(IF(AF558="","",IF(OR(AF558&gt;(_xlfn.QUARTILE.EXC($P558:$AI558,3)+(_xlfn.QUARTILE.EXC($P558:$AI558,3)-_xlfn.QUARTILE.EXC($P558:$AI558,1))),AF558&lt;(_xlfn.QUARTILE.EXC($P558:$AI558,1)-(_xlfn.QUARTILE.EXC($P558:$AI558,3)-_xlfn.QUARTILE.EXC($P558:$AI558,1)))),"DESCARTADO",AF558)),"")</f>
        <v/>
      </c>
      <c r="AG559" s="36" t="str">
        <f>IFERROR(IF(AG558="","",IF(OR(AG558&gt;(_xlfn.QUARTILE.EXC($P558:$AI558,3)+(_xlfn.QUARTILE.EXC($P558:$AI558,3)-_xlfn.QUARTILE.EXC($P558:$AI558,1))),AG558&lt;(_xlfn.QUARTILE.EXC($P558:$AI558,1)-(_xlfn.QUARTILE.EXC($P558:$AI558,3)-_xlfn.QUARTILE.EXC($P558:$AI558,1)))),"DESCARTADO",AG558)),"")</f>
        <v/>
      </c>
      <c r="AH559" s="36" t="str">
        <f>IFERROR(IF(AH558="","",IF(OR(AH558&gt;(_xlfn.QUARTILE.EXC($P558:$AI558,3)+(_xlfn.QUARTILE.EXC($P558:$AI558,3)-_xlfn.QUARTILE.EXC($P558:$AI558,1))),AH558&lt;(_xlfn.QUARTILE.EXC($P558:$AI558,1)-(_xlfn.QUARTILE.EXC($P558:$AI558,3)-_xlfn.QUARTILE.EXC($P558:$AI558,1)))),"DESCARTADO",AH558)),"")</f>
        <v/>
      </c>
      <c r="AI559" s="36" t="str">
        <f>IFERROR(IF(AI558="","",IF(OR(AI558&gt;(_xlfn.QUARTILE.EXC($P558:$AI558,3)+(_xlfn.QUARTILE.EXC($P558:$AI558,3)-_xlfn.QUARTILE.EXC($P558:$AI558,1))),AI558&lt;(_xlfn.QUARTILE.EXC($P558:$AI558,1)-(_xlfn.QUARTILE.EXC($P558:$AI558,3)-_xlfn.QUARTILE.EXC($P558:$AI558,1)))),"DESCARTADO",AI558)),"")</f>
        <v/>
      </c>
    </row>
    <row r="560" spans="1:35" hidden="1" x14ac:dyDescent="0.25">
      <c r="B560" s="84" t="e">
        <f t="shared" ref="B560:D572" si="274">B559</f>
        <v>#VALUE!</v>
      </c>
      <c r="C560" s="84" t="e">
        <f t="shared" si="274"/>
        <v>#VALUE!</v>
      </c>
      <c r="D560" s="84">
        <f t="shared" si="274"/>
        <v>1</v>
      </c>
      <c r="E560" s="158"/>
      <c r="F560" s="97"/>
      <c r="G560" s="119"/>
      <c r="K560" s="90"/>
      <c r="N560" s="94"/>
      <c r="O560" s="34" t="s">
        <v>57</v>
      </c>
      <c r="P560" s="39" t="str">
        <f>IF(IFERROR(VLOOKUP(P556,'Tabela de Apoio'!$D:$E,2,FALSE),1)=1,"",P559)</f>
        <v/>
      </c>
      <c r="Q560" s="39" t="str">
        <f>IF(IFERROR(VLOOKUP(Q556,'Tabela de Apoio'!$D:$E,2,FALSE),1)=1,"",Q559)</f>
        <v/>
      </c>
      <c r="R560" s="39" t="str">
        <f>IF(IFERROR(VLOOKUP(R556,'Tabela de Apoio'!$D:$E,2,FALSE),1)=1,"",R559)</f>
        <v/>
      </c>
      <c r="S560" s="39" t="str">
        <f>IF(IFERROR(VLOOKUP(S556,'Tabela de Apoio'!$D:$E,2,FALSE),1)=1,"",S559)</f>
        <v/>
      </c>
      <c r="T560" s="39" t="str">
        <f>IF(IFERROR(VLOOKUP(T556,'Tabela de Apoio'!$D:$E,2,FALSE),1)=1,"",T559)</f>
        <v/>
      </c>
      <c r="U560" s="39" t="str">
        <f>IF(IFERROR(VLOOKUP(U556,'Tabela de Apoio'!$D:$E,2,FALSE),1)=1,"",U559)</f>
        <v/>
      </c>
      <c r="V560" s="39" t="str">
        <f>IF(IFERROR(VLOOKUP(V556,'Tabela de Apoio'!$D:$E,2,FALSE),1)=1,"",V559)</f>
        <v/>
      </c>
      <c r="W560" s="39" t="str">
        <f>IF(IFERROR(VLOOKUP(W556,'Tabela de Apoio'!$D:$E,2,FALSE),1)=1,"",W559)</f>
        <v/>
      </c>
      <c r="X560" s="39" t="str">
        <f>IF(IFERROR(VLOOKUP(X556,'Tabela de Apoio'!$D:$E,2,FALSE),1)=1,"",X559)</f>
        <v/>
      </c>
      <c r="Y560" s="39" t="str">
        <f>IF(IFERROR(VLOOKUP(Y556,'Tabela de Apoio'!$D:$E,2,FALSE),1)=1,"",Y559)</f>
        <v/>
      </c>
      <c r="Z560" s="39" t="str">
        <f>IF(IFERROR(VLOOKUP(Z556,'Tabela de Apoio'!$D:$E,2,FALSE),1)=1,"",Z559)</f>
        <v/>
      </c>
      <c r="AA560" s="39" t="str">
        <f>IF(IFERROR(VLOOKUP(AA556,'Tabela de Apoio'!$D:$E,2,FALSE),1)=1,"",AA559)</f>
        <v/>
      </c>
      <c r="AB560" s="39" t="str">
        <f>IF(IFERROR(VLOOKUP(AB556,'Tabela de Apoio'!$D:$E,2,FALSE),1)=1,"",AB559)</f>
        <v/>
      </c>
      <c r="AC560" s="39" t="str">
        <f>IF(IFERROR(VLOOKUP(AC556,'Tabela de Apoio'!$D:$E,2,FALSE),1)=1,"",AC559)</f>
        <v/>
      </c>
      <c r="AD560" s="39" t="str">
        <f>IF(IFERROR(VLOOKUP(AD556,'Tabela de Apoio'!$D:$E,2,FALSE),1)=1,"",AD559)</f>
        <v/>
      </c>
      <c r="AE560" s="39" t="str">
        <f>IF(IFERROR(VLOOKUP(AE556,'Tabela de Apoio'!$D:$E,2,FALSE),1)=1,"",AE559)</f>
        <v/>
      </c>
      <c r="AF560" s="39" t="str">
        <f>IF(IFERROR(VLOOKUP(AF556,'Tabela de Apoio'!$D:$E,2,FALSE),1)=1,"",AF559)</f>
        <v/>
      </c>
      <c r="AG560" s="39" t="str">
        <f>IF(IFERROR(VLOOKUP(AG556,'Tabela de Apoio'!$D:$E,2,FALSE),1)=1,"",AG559)</f>
        <v/>
      </c>
      <c r="AH560" s="39" t="str">
        <f>IF(IFERROR(VLOOKUP(AH556,'Tabela de Apoio'!$D:$E,2,FALSE),1)=1,"",AH559)</f>
        <v/>
      </c>
      <c r="AI560" s="39" t="str">
        <f>IF(IFERROR(VLOOKUP(AI556,'Tabela de Apoio'!$D:$E,2,FALSE),1)=1,"",AI559)</f>
        <v/>
      </c>
    </row>
    <row r="561" spans="1:35" hidden="1" x14ac:dyDescent="0.25">
      <c r="B561" s="84" t="e">
        <f t="shared" ref="B561:B572" si="275">B560</f>
        <v>#VALUE!</v>
      </c>
      <c r="C561" s="84" t="e">
        <f t="shared" si="274"/>
        <v>#VALUE!</v>
      </c>
      <c r="D561" s="84">
        <f t="shared" si="274"/>
        <v>1</v>
      </c>
      <c r="E561" s="158"/>
      <c r="F561" s="97"/>
      <c r="G561" s="120"/>
      <c r="H561" s="18"/>
      <c r="I561" s="18"/>
      <c r="J561" s="6" t="str">
        <f>IFERROR(IF(M564="",IF(_xlfn.STDEV.S($P559:$AI560)/AVERAGE($P559:$AI560)&lt;25%,J565,J566),J564),J562)</f>
        <v>A</v>
      </c>
      <c r="K561" s="89"/>
      <c r="L561" s="40" t="s">
        <v>75</v>
      </c>
      <c r="M561" s="41" t="str">
        <f>IFERROR(IF(AND(P556="Fornecedor",COUNTA(P554:AI554)=COUNTIF(P556:AI556,"Fornecedor")),M569,IF(M564="",IF(_xlfn.STDEV.S($P559:$AI560)/AVERAGE($P559:$AI560)&lt;25%,M565,M566),M564)),M562)</f>
        <v/>
      </c>
      <c r="N561" s="94"/>
      <c r="O561" s="34" t="s">
        <v>420</v>
      </c>
      <c r="P561" s="39" t="str">
        <f>IF(IFERROR(VLOOKUP(P556,'Tabela de Apoio'!$D:$E,2,FALSE),1)=1,"",P562)</f>
        <v/>
      </c>
      <c r="Q561" s="39" t="str">
        <f>IF(IFERROR(VLOOKUP(Q556,'Tabela de Apoio'!$D:$E,2,FALSE),1)=1,"",Q562)</f>
        <v/>
      </c>
      <c r="R561" s="39" t="str">
        <f>IF(IFERROR(VLOOKUP(R556,'Tabela de Apoio'!$D:$E,2,FALSE),1)=1,"",R562)</f>
        <v/>
      </c>
      <c r="S561" s="39" t="str">
        <f>IF(IFERROR(VLOOKUP(S556,'Tabela de Apoio'!$D:$E,2,FALSE),1)=1,"",S562)</f>
        <v/>
      </c>
      <c r="T561" s="39" t="str">
        <f>IF(IFERROR(VLOOKUP(T556,'Tabela de Apoio'!$D:$E,2,FALSE),1)=1,"",T562)</f>
        <v/>
      </c>
      <c r="U561" s="39" t="str">
        <f>IF(IFERROR(VLOOKUP(U556,'Tabela de Apoio'!$D:$E,2,FALSE),1)=1,"",U562)</f>
        <v/>
      </c>
      <c r="V561" s="39" t="str">
        <f>IF(IFERROR(VLOOKUP(V556,'Tabela de Apoio'!$D:$E,2,FALSE),1)=1,"",V562)</f>
        <v/>
      </c>
      <c r="W561" s="39" t="str">
        <f>IF(IFERROR(VLOOKUP(W556,'Tabela de Apoio'!$D:$E,2,FALSE),1)=1,"",W562)</f>
        <v/>
      </c>
      <c r="X561" s="39" t="str">
        <f>IF(IFERROR(VLOOKUP(X556,'Tabela de Apoio'!$D:$E,2,FALSE),1)=1,"",X562)</f>
        <v/>
      </c>
      <c r="Y561" s="39" t="str">
        <f>IF(IFERROR(VLOOKUP(Y556,'Tabela de Apoio'!$D:$E,2,FALSE),1)=1,"",Y562)</f>
        <v/>
      </c>
      <c r="Z561" s="39" t="str">
        <f>IF(IFERROR(VLOOKUP(Z556,'Tabela de Apoio'!$D:$E,2,FALSE),1)=1,"",Z562)</f>
        <v/>
      </c>
      <c r="AA561" s="39" t="str">
        <f>IF(IFERROR(VLOOKUP(AA556,'Tabela de Apoio'!$D:$E,2,FALSE),1)=1,"",AA562)</f>
        <v/>
      </c>
      <c r="AB561" s="39" t="str">
        <f>IF(IFERROR(VLOOKUP(AB556,'Tabela de Apoio'!$D:$E,2,FALSE),1)=1,"",AB562)</f>
        <v/>
      </c>
      <c r="AC561" s="39" t="str">
        <f>IF(IFERROR(VLOOKUP(AC556,'Tabela de Apoio'!$D:$E,2,FALSE),1)=1,"",AC562)</f>
        <v/>
      </c>
      <c r="AD561" s="39" t="str">
        <f>IF(IFERROR(VLOOKUP(AD556,'Tabela de Apoio'!$D:$E,2,FALSE),1)=1,"",AD562)</f>
        <v/>
      </c>
      <c r="AE561" s="39" t="str">
        <f>IF(IFERROR(VLOOKUP(AE556,'Tabela de Apoio'!$D:$E,2,FALSE),1)=1,"",AE562)</f>
        <v/>
      </c>
      <c r="AF561" s="39" t="str">
        <f>IF(IFERROR(VLOOKUP(AF556,'Tabela de Apoio'!$D:$E,2,FALSE),1)=1,"",AF562)</f>
        <v/>
      </c>
      <c r="AG561" s="39" t="str">
        <f>IF(IFERROR(VLOOKUP(AG556,'Tabela de Apoio'!$D:$E,2,FALSE),1)=1,"",AG562)</f>
        <v/>
      </c>
      <c r="AH561" s="39" t="str">
        <f>IF(IFERROR(VLOOKUP(AH556,'Tabela de Apoio'!$D:$E,2,FALSE),1)=1,"",AH562)</f>
        <v/>
      </c>
      <c r="AI561" s="39" t="str">
        <f>IF(IFERROR(VLOOKUP(AI556,'Tabela de Apoio'!$D:$E,2,FALSE),1)=1,"",AI562)</f>
        <v/>
      </c>
    </row>
    <row r="562" spans="1:35" hidden="1" x14ac:dyDescent="0.25">
      <c r="B562" s="84" t="e">
        <f t="shared" si="275"/>
        <v>#VALUE!</v>
      </c>
      <c r="C562" s="84" t="e">
        <f t="shared" si="274"/>
        <v>#VALUE!</v>
      </c>
      <c r="D562" s="84">
        <f t="shared" si="274"/>
        <v>1</v>
      </c>
      <c r="E562" s="158"/>
      <c r="F562" s="97"/>
      <c r="G562" s="120"/>
      <c r="H562" s="18"/>
      <c r="I562" s="18"/>
      <c r="J562" s="56" t="s">
        <v>366</v>
      </c>
      <c r="K562" s="89"/>
      <c r="L562" s="40" t="s">
        <v>21</v>
      </c>
      <c r="M562" s="41" t="str">
        <f>IFERROR(AVERAGE($P558:$AI558),"")</f>
        <v/>
      </c>
      <c r="N562" s="94"/>
      <c r="O562" s="34" t="s">
        <v>421</v>
      </c>
      <c r="P562" s="39" t="str">
        <f t="shared" ref="P562:AI562" si="276">IF(P559="","",IF((_xlfn.STDEV.S($P559:$AI560)/AVERAGE($P559:$AI560))&lt;25%,P559,IF(OR(P559&gt;(AVERAGE($P559:$AI560)+_xlfn.STDEV.S($P559:$AI560)),P559&lt;(AVERAGE($P559:$AI560)-_xlfn.STDEV.S($P559:$AI560))),"DESCARTADO",P559)))</f>
        <v/>
      </c>
      <c r="Q562" s="39" t="str">
        <f t="shared" si="276"/>
        <v/>
      </c>
      <c r="R562" s="39" t="str">
        <f t="shared" si="276"/>
        <v/>
      </c>
      <c r="S562" s="39" t="str">
        <f t="shared" si="276"/>
        <v/>
      </c>
      <c r="T562" s="39" t="str">
        <f t="shared" si="276"/>
        <v/>
      </c>
      <c r="U562" s="39" t="str">
        <f t="shared" si="276"/>
        <v/>
      </c>
      <c r="V562" s="39" t="str">
        <f t="shared" si="276"/>
        <v/>
      </c>
      <c r="W562" s="39" t="str">
        <f t="shared" si="276"/>
        <v/>
      </c>
      <c r="X562" s="39" t="str">
        <f t="shared" si="276"/>
        <v/>
      </c>
      <c r="Y562" s="39" t="str">
        <f t="shared" si="276"/>
        <v/>
      </c>
      <c r="Z562" s="39" t="str">
        <f t="shared" si="276"/>
        <v/>
      </c>
      <c r="AA562" s="39" t="str">
        <f t="shared" si="276"/>
        <v/>
      </c>
      <c r="AB562" s="39" t="str">
        <f t="shared" si="276"/>
        <v/>
      </c>
      <c r="AC562" s="39" t="str">
        <f t="shared" si="276"/>
        <v/>
      </c>
      <c r="AD562" s="39" t="str">
        <f t="shared" si="276"/>
        <v/>
      </c>
      <c r="AE562" s="39" t="str">
        <f t="shared" si="276"/>
        <v/>
      </c>
      <c r="AF562" s="39" t="str">
        <f t="shared" si="276"/>
        <v/>
      </c>
      <c r="AG562" s="39" t="str">
        <f t="shared" si="276"/>
        <v/>
      </c>
      <c r="AH562" s="39" t="str">
        <f t="shared" si="276"/>
        <v/>
      </c>
      <c r="AI562" s="39" t="str">
        <f t="shared" si="276"/>
        <v/>
      </c>
    </row>
    <row r="563" spans="1:35" hidden="1" x14ac:dyDescent="0.25">
      <c r="B563" s="84" t="e">
        <f t="shared" si="275"/>
        <v>#VALUE!</v>
      </c>
      <c r="C563" s="84" t="e">
        <f t="shared" si="274"/>
        <v>#VALUE!</v>
      </c>
      <c r="D563" s="84">
        <f t="shared" si="274"/>
        <v>1</v>
      </c>
      <c r="E563" s="158"/>
      <c r="F563" s="97"/>
      <c r="G563" s="119"/>
      <c r="J563" s="56" t="s">
        <v>366</v>
      </c>
      <c r="L563" s="40" t="s">
        <v>335</v>
      </c>
      <c r="M563" s="41" t="str">
        <f>IFERROR(MEDIAN($P558:$AI558),"")</f>
        <v/>
      </c>
      <c r="N563" s="94"/>
      <c r="O563" s="34" t="s">
        <v>422</v>
      </c>
      <c r="P563" s="39" t="str">
        <f>IF(IFERROR(VLOOKUP(P556,'Tabela de Apoio'!$D:$E,2,FALSE),1)=1,"",P564)</f>
        <v/>
      </c>
      <c r="Q563" s="39" t="str">
        <f>IF(IFERROR(VLOOKUP(Q556,'Tabela de Apoio'!$D:$E,2,FALSE),1)=1,"",Q564)</f>
        <v/>
      </c>
      <c r="R563" s="39" t="str">
        <f>IF(IFERROR(VLOOKUP(R556,'Tabela de Apoio'!$D:$E,2,FALSE),1)=1,"",R564)</f>
        <v/>
      </c>
      <c r="S563" s="39" t="str">
        <f>IF(IFERROR(VLOOKUP(S556,'Tabela de Apoio'!$D:$E,2,FALSE),1)=1,"",S564)</f>
        <v/>
      </c>
      <c r="T563" s="39" t="str">
        <f>IF(IFERROR(VLOOKUP(T556,'Tabela de Apoio'!$D:$E,2,FALSE),1)=1,"",T564)</f>
        <v/>
      </c>
      <c r="U563" s="39" t="str">
        <f>IF(IFERROR(VLOOKUP(U556,'Tabela de Apoio'!$D:$E,2,FALSE),1)=1,"",U564)</f>
        <v/>
      </c>
      <c r="V563" s="39" t="str">
        <f>IF(IFERROR(VLOOKUP(V556,'Tabela de Apoio'!$D:$E,2,FALSE),1)=1,"",V564)</f>
        <v/>
      </c>
      <c r="W563" s="39" t="str">
        <f>IF(IFERROR(VLOOKUP(W556,'Tabela de Apoio'!$D:$E,2,FALSE),1)=1,"",W564)</f>
        <v/>
      </c>
      <c r="X563" s="39" t="str">
        <f>IF(IFERROR(VLOOKUP(X556,'Tabela de Apoio'!$D:$E,2,FALSE),1)=1,"",X564)</f>
        <v/>
      </c>
      <c r="Y563" s="39" t="str">
        <f>IF(IFERROR(VLOOKUP(Y556,'Tabela de Apoio'!$D:$E,2,FALSE),1)=1,"",Y564)</f>
        <v/>
      </c>
      <c r="Z563" s="39" t="str">
        <f>IF(IFERROR(VLOOKUP(Z556,'Tabela de Apoio'!$D:$E,2,FALSE),1)=1,"",Z564)</f>
        <v/>
      </c>
      <c r="AA563" s="39" t="str">
        <f>IF(IFERROR(VLOOKUP(AA556,'Tabela de Apoio'!$D:$E,2,FALSE),1)=1,"",AA564)</f>
        <v/>
      </c>
      <c r="AB563" s="39" t="str">
        <f>IF(IFERROR(VLOOKUP(AB556,'Tabela de Apoio'!$D:$E,2,FALSE),1)=1,"",AB564)</f>
        <v/>
      </c>
      <c r="AC563" s="39" t="str">
        <f>IF(IFERROR(VLOOKUP(AC556,'Tabela de Apoio'!$D:$E,2,FALSE),1)=1,"",AC564)</f>
        <v/>
      </c>
      <c r="AD563" s="39" t="str">
        <f>IF(IFERROR(VLOOKUP(AD556,'Tabela de Apoio'!$D:$E,2,FALSE),1)=1,"",AD564)</f>
        <v/>
      </c>
      <c r="AE563" s="39" t="str">
        <f>IF(IFERROR(VLOOKUP(AE556,'Tabela de Apoio'!$D:$E,2,FALSE),1)=1,"",AE564)</f>
        <v/>
      </c>
      <c r="AF563" s="39" t="str">
        <f>IF(IFERROR(VLOOKUP(AF556,'Tabela de Apoio'!$D:$E,2,FALSE),1)=1,"",AF564)</f>
        <v/>
      </c>
      <c r="AG563" s="39" t="str">
        <f>IF(IFERROR(VLOOKUP(AG556,'Tabela de Apoio'!$D:$E,2,FALSE),1)=1,"",AG564)</f>
        <v/>
      </c>
      <c r="AH563" s="39" t="str">
        <f>IF(IFERROR(VLOOKUP(AH556,'Tabela de Apoio'!$D:$E,2,FALSE),1)=1,"",AH564)</f>
        <v/>
      </c>
      <c r="AI563" s="39" t="str">
        <f>IF(IFERROR(VLOOKUP(AI556,'Tabela de Apoio'!$D:$E,2,FALSE),1)=1,"",AI564)</f>
        <v/>
      </c>
    </row>
    <row r="564" spans="1:35" hidden="1" x14ac:dyDescent="0.25">
      <c r="B564" s="84" t="e">
        <f t="shared" si="275"/>
        <v>#VALUE!</v>
      </c>
      <c r="C564" s="84" t="e">
        <f t="shared" si="274"/>
        <v>#VALUE!</v>
      </c>
      <c r="D564" s="84">
        <f t="shared" si="274"/>
        <v>1</v>
      </c>
      <c r="E564" s="158"/>
      <c r="F564" s="97"/>
      <c r="G564" s="119"/>
      <c r="H564" s="18"/>
      <c r="I564" s="18"/>
      <c r="J564" s="56" t="s">
        <v>368</v>
      </c>
      <c r="K564" s="89"/>
      <c r="L564" s="40" t="s">
        <v>69</v>
      </c>
      <c r="M564" s="41" t="e">
        <f>IF(AND(COUNT($P572:$AI572)&gt;2,(_xlfn.STDEV.S($P571:$AI572)/AVERAGE($P571:$AI572))&lt;=25%),AVERAGE($P571:$AI572),"")</f>
        <v>#DIV/0!</v>
      </c>
      <c r="N564" s="94"/>
      <c r="O564" s="34" t="s">
        <v>423</v>
      </c>
      <c r="P564" s="39" t="str">
        <f t="shared" ref="P564:AI564" si="277">IF(P562="","",IF((_xlfn.STDEV.S($P561:$AI562)/AVERAGE($P561:$AI562))&lt;25%,P562,IF(OR(P562&gt;(AVERAGE($P561:$AI562)+_xlfn.STDEV.S($P561:$AI562)),P562&lt;(AVERAGE($P561:$AI562)-_xlfn.STDEV.S($P561:$AI562))),"DESCARTADO",P562)))</f>
        <v/>
      </c>
      <c r="Q564" s="39" t="str">
        <f t="shared" si="277"/>
        <v/>
      </c>
      <c r="R564" s="39" t="str">
        <f t="shared" si="277"/>
        <v/>
      </c>
      <c r="S564" s="39" t="str">
        <f t="shared" si="277"/>
        <v/>
      </c>
      <c r="T564" s="39" t="str">
        <f t="shared" si="277"/>
        <v/>
      </c>
      <c r="U564" s="39" t="str">
        <f t="shared" si="277"/>
        <v/>
      </c>
      <c r="V564" s="39" t="str">
        <f t="shared" si="277"/>
        <v/>
      </c>
      <c r="W564" s="39" t="str">
        <f t="shared" si="277"/>
        <v/>
      </c>
      <c r="X564" s="39" t="str">
        <f t="shared" si="277"/>
        <v/>
      </c>
      <c r="Y564" s="39" t="str">
        <f t="shared" si="277"/>
        <v/>
      </c>
      <c r="Z564" s="39" t="str">
        <f t="shared" si="277"/>
        <v/>
      </c>
      <c r="AA564" s="39" t="str">
        <f t="shared" si="277"/>
        <v/>
      </c>
      <c r="AB564" s="39" t="str">
        <f t="shared" si="277"/>
        <v/>
      </c>
      <c r="AC564" s="39" t="str">
        <f t="shared" si="277"/>
        <v/>
      </c>
      <c r="AD564" s="39" t="str">
        <f t="shared" si="277"/>
        <v/>
      </c>
      <c r="AE564" s="39" t="str">
        <f t="shared" si="277"/>
        <v/>
      </c>
      <c r="AF564" s="39" t="str">
        <f t="shared" si="277"/>
        <v/>
      </c>
      <c r="AG564" s="39" t="str">
        <f t="shared" si="277"/>
        <v/>
      </c>
      <c r="AH564" s="39" t="str">
        <f t="shared" si="277"/>
        <v/>
      </c>
      <c r="AI564" s="39" t="str">
        <f t="shared" si="277"/>
        <v/>
      </c>
    </row>
    <row r="565" spans="1:35" hidden="1" x14ac:dyDescent="0.25">
      <c r="B565" s="84" t="e">
        <f t="shared" si="275"/>
        <v>#VALUE!</v>
      </c>
      <c r="C565" s="84" t="e">
        <f t="shared" si="274"/>
        <v>#VALUE!</v>
      </c>
      <c r="D565" s="84">
        <f t="shared" si="274"/>
        <v>1</v>
      </c>
      <c r="E565" s="158"/>
      <c r="F565" s="97"/>
      <c r="G565" s="121"/>
      <c r="H565"/>
      <c r="I565" s="18"/>
      <c r="J565" s="56" t="s">
        <v>367</v>
      </c>
      <c r="K565" s="89"/>
      <c r="L565" s="40" t="s">
        <v>74</v>
      </c>
      <c r="M565" s="41" t="e">
        <f>AVERAGE($P559:$AI560)</f>
        <v>#DIV/0!</v>
      </c>
      <c r="N565" s="94"/>
      <c r="O565" s="34" t="s">
        <v>424</v>
      </c>
      <c r="P565" s="39" t="str">
        <f>IF(IFERROR(VLOOKUP(P556,'Tabela de Apoio'!$D:$E,2,FALSE),1)=1,"",P566)</f>
        <v/>
      </c>
      <c r="Q565" s="39" t="str">
        <f>IF(IFERROR(VLOOKUP(Q556,'Tabela de Apoio'!$D:$E,2,FALSE),1)=1,"",Q566)</f>
        <v/>
      </c>
      <c r="R565" s="39" t="str">
        <f>IF(IFERROR(VLOOKUP(R556,'Tabela de Apoio'!$D:$E,2,FALSE),1)=1,"",R566)</f>
        <v/>
      </c>
      <c r="S565" s="39" t="str">
        <f>IF(IFERROR(VLOOKUP(S556,'Tabela de Apoio'!$D:$E,2,FALSE),1)=1,"",S566)</f>
        <v/>
      </c>
      <c r="T565" s="39" t="str">
        <f>IF(IFERROR(VLOOKUP(T556,'Tabela de Apoio'!$D:$E,2,FALSE),1)=1,"",T566)</f>
        <v/>
      </c>
      <c r="U565" s="39" t="str">
        <f>IF(IFERROR(VLOOKUP(U556,'Tabela de Apoio'!$D:$E,2,FALSE),1)=1,"",U566)</f>
        <v/>
      </c>
      <c r="V565" s="39" t="str">
        <f>IF(IFERROR(VLOOKUP(V556,'Tabela de Apoio'!$D:$E,2,FALSE),1)=1,"",V566)</f>
        <v/>
      </c>
      <c r="W565" s="39" t="str">
        <f>IF(IFERROR(VLOOKUP(W556,'Tabela de Apoio'!$D:$E,2,FALSE),1)=1,"",W566)</f>
        <v/>
      </c>
      <c r="X565" s="39" t="str">
        <f>IF(IFERROR(VLOOKUP(X556,'Tabela de Apoio'!$D:$E,2,FALSE),1)=1,"",X566)</f>
        <v/>
      </c>
      <c r="Y565" s="39" t="str">
        <f>IF(IFERROR(VLOOKUP(Y556,'Tabela de Apoio'!$D:$E,2,FALSE),1)=1,"",Y566)</f>
        <v/>
      </c>
      <c r="Z565" s="39" t="str">
        <f>IF(IFERROR(VLOOKUP(Z556,'Tabela de Apoio'!$D:$E,2,FALSE),1)=1,"",Z566)</f>
        <v/>
      </c>
      <c r="AA565" s="39" t="str">
        <f>IF(IFERROR(VLOOKUP(AA556,'Tabela de Apoio'!$D:$E,2,FALSE),1)=1,"",AA566)</f>
        <v/>
      </c>
      <c r="AB565" s="39" t="str">
        <f>IF(IFERROR(VLOOKUP(AB556,'Tabela de Apoio'!$D:$E,2,FALSE),1)=1,"",AB566)</f>
        <v/>
      </c>
      <c r="AC565" s="39" t="str">
        <f>IF(IFERROR(VLOOKUP(AC556,'Tabela de Apoio'!$D:$E,2,FALSE),1)=1,"",AC566)</f>
        <v/>
      </c>
      <c r="AD565" s="39" t="str">
        <f>IF(IFERROR(VLOOKUP(AD556,'Tabela de Apoio'!$D:$E,2,FALSE),1)=1,"",AD566)</f>
        <v/>
      </c>
      <c r="AE565" s="39" t="str">
        <f>IF(IFERROR(VLOOKUP(AE556,'Tabela de Apoio'!$D:$E,2,FALSE),1)=1,"",AE566)</f>
        <v/>
      </c>
      <c r="AF565" s="39" t="str">
        <f>IF(IFERROR(VLOOKUP(AF556,'Tabela de Apoio'!$D:$E,2,FALSE),1)=1,"",AF566)</f>
        <v/>
      </c>
      <c r="AG565" s="39" t="str">
        <f>IF(IFERROR(VLOOKUP(AG556,'Tabela de Apoio'!$D:$E,2,FALSE),1)=1,"",AG566)</f>
        <v/>
      </c>
      <c r="AH565" s="39" t="str">
        <f>IF(IFERROR(VLOOKUP(AH556,'Tabela de Apoio'!$D:$E,2,FALSE),1)=1,"",AH566)</f>
        <v/>
      </c>
      <c r="AI565" s="39" t="str">
        <f>IF(IFERROR(VLOOKUP(AI556,'Tabela de Apoio'!$D:$E,2,FALSE),1)=1,"",AI566)</f>
        <v/>
      </c>
    </row>
    <row r="566" spans="1:35" hidden="1" x14ac:dyDescent="0.25">
      <c r="B566" s="84" t="e">
        <f t="shared" si="275"/>
        <v>#VALUE!</v>
      </c>
      <c r="C566" s="84" t="e">
        <f t="shared" si="274"/>
        <v>#VALUE!</v>
      </c>
      <c r="D566" s="84">
        <f t="shared" si="274"/>
        <v>1</v>
      </c>
      <c r="E566" s="158"/>
      <c r="F566" s="97"/>
      <c r="G566" s="120"/>
      <c r="H566" s="18"/>
      <c r="I566" s="18"/>
      <c r="J566" s="56" t="s">
        <v>367</v>
      </c>
      <c r="K566" s="89"/>
      <c r="L566" s="40" t="s">
        <v>72</v>
      </c>
      <c r="M566" s="41" t="e">
        <f>MEDIAN($P559:$AI559)</f>
        <v>#NUM!</v>
      </c>
      <c r="N566" s="94"/>
      <c r="O566" s="34" t="s">
        <v>425</v>
      </c>
      <c r="P566" s="39" t="str">
        <f t="shared" ref="P566:AI566" si="278">IF(P564="","",IF((_xlfn.STDEV.S($P563:$AI564)/AVERAGE($P563:$AI564))&lt;25%,P564,IF(OR(P564&gt;(AVERAGE($P563:$AI564)+_xlfn.STDEV.S($P563:$AI564)),P564&lt;(AVERAGE($P563:$AI564)-_xlfn.STDEV.S($P563:$AI564))),"DESCARTADO",P564)))</f>
        <v/>
      </c>
      <c r="Q566" s="39" t="str">
        <f t="shared" si="278"/>
        <v/>
      </c>
      <c r="R566" s="39" t="str">
        <f t="shared" si="278"/>
        <v/>
      </c>
      <c r="S566" s="39" t="str">
        <f t="shared" si="278"/>
        <v/>
      </c>
      <c r="T566" s="39" t="str">
        <f t="shared" si="278"/>
        <v/>
      </c>
      <c r="U566" s="39" t="str">
        <f t="shared" si="278"/>
        <v/>
      </c>
      <c r="V566" s="39" t="str">
        <f t="shared" si="278"/>
        <v/>
      </c>
      <c r="W566" s="39" t="str">
        <f t="shared" si="278"/>
        <v/>
      </c>
      <c r="X566" s="39" t="str">
        <f t="shared" si="278"/>
        <v/>
      </c>
      <c r="Y566" s="39" t="str">
        <f t="shared" si="278"/>
        <v/>
      </c>
      <c r="Z566" s="39" t="str">
        <f t="shared" si="278"/>
        <v/>
      </c>
      <c r="AA566" s="39" t="str">
        <f t="shared" si="278"/>
        <v/>
      </c>
      <c r="AB566" s="39" t="str">
        <f t="shared" si="278"/>
        <v/>
      </c>
      <c r="AC566" s="39" t="str">
        <f t="shared" si="278"/>
        <v/>
      </c>
      <c r="AD566" s="39" t="str">
        <f t="shared" si="278"/>
        <v/>
      </c>
      <c r="AE566" s="39" t="str">
        <f t="shared" si="278"/>
        <v/>
      </c>
      <c r="AF566" s="39" t="str">
        <f t="shared" si="278"/>
        <v/>
      </c>
      <c r="AG566" s="39" t="str">
        <f t="shared" si="278"/>
        <v/>
      </c>
      <c r="AH566" s="39" t="str">
        <f t="shared" si="278"/>
        <v/>
      </c>
      <c r="AI566" s="39" t="str">
        <f t="shared" si="278"/>
        <v/>
      </c>
    </row>
    <row r="567" spans="1:35" hidden="1" x14ac:dyDescent="0.25">
      <c r="B567" s="84" t="e">
        <f t="shared" si="275"/>
        <v>#VALUE!</v>
      </c>
      <c r="C567" s="84" t="e">
        <f t="shared" si="274"/>
        <v>#VALUE!</v>
      </c>
      <c r="D567" s="84">
        <f t="shared" si="274"/>
        <v>1</v>
      </c>
      <c r="E567" s="158"/>
      <c r="F567" s="97"/>
      <c r="G567" s="120"/>
      <c r="H567" s="18"/>
      <c r="I567" s="18"/>
      <c r="J567" s="56" t="s">
        <v>367</v>
      </c>
      <c r="K567" s="89"/>
      <c r="L567" s="40" t="s">
        <v>73</v>
      </c>
      <c r="M567" s="41" t="e">
        <f>_xlfn.QUARTILE.EXC($P559:$AI559,1)</f>
        <v>#NUM!</v>
      </c>
      <c r="N567" s="94"/>
      <c r="O567" s="34" t="s">
        <v>426</v>
      </c>
      <c r="P567" s="39" t="str">
        <f>IF(IFERROR(VLOOKUP(P556,'Tabela de Apoio'!$D:$E,2,FALSE),1)=1,"",P568)</f>
        <v/>
      </c>
      <c r="Q567" s="39" t="str">
        <f>IF(IFERROR(VLOOKUP(Q556,'Tabela de Apoio'!$D:$E,2,FALSE),1)=1,"",Q568)</f>
        <v/>
      </c>
      <c r="R567" s="39" t="str">
        <f>IF(IFERROR(VLOOKUP(R556,'Tabela de Apoio'!$D:$E,2,FALSE),1)=1,"",R568)</f>
        <v/>
      </c>
      <c r="S567" s="39" t="str">
        <f>IF(IFERROR(VLOOKUP(S556,'Tabela de Apoio'!$D:$E,2,FALSE),1)=1,"",S568)</f>
        <v/>
      </c>
      <c r="T567" s="39" t="str">
        <f>IF(IFERROR(VLOOKUP(T556,'Tabela de Apoio'!$D:$E,2,FALSE),1)=1,"",T568)</f>
        <v/>
      </c>
      <c r="U567" s="39" t="str">
        <f>IF(IFERROR(VLOOKUP(U556,'Tabela de Apoio'!$D:$E,2,FALSE),1)=1,"",U568)</f>
        <v/>
      </c>
      <c r="V567" s="39" t="str">
        <f>IF(IFERROR(VLOOKUP(V556,'Tabela de Apoio'!$D:$E,2,FALSE),1)=1,"",V568)</f>
        <v/>
      </c>
      <c r="W567" s="39" t="str">
        <f>IF(IFERROR(VLOOKUP(W556,'Tabela de Apoio'!$D:$E,2,FALSE),1)=1,"",W568)</f>
        <v/>
      </c>
      <c r="X567" s="39" t="str">
        <f>IF(IFERROR(VLOOKUP(X556,'Tabela de Apoio'!$D:$E,2,FALSE),1)=1,"",X568)</f>
        <v/>
      </c>
      <c r="Y567" s="39" t="str">
        <f>IF(IFERROR(VLOOKUP(Y556,'Tabela de Apoio'!$D:$E,2,FALSE),1)=1,"",Y568)</f>
        <v/>
      </c>
      <c r="Z567" s="39" t="str">
        <f>IF(IFERROR(VLOOKUP(Z556,'Tabela de Apoio'!$D:$E,2,FALSE),1)=1,"",Z568)</f>
        <v/>
      </c>
      <c r="AA567" s="39" t="str">
        <f>IF(IFERROR(VLOOKUP(AA556,'Tabela de Apoio'!$D:$E,2,FALSE),1)=1,"",AA568)</f>
        <v/>
      </c>
      <c r="AB567" s="39" t="str">
        <f>IF(IFERROR(VLOOKUP(AB556,'Tabela de Apoio'!$D:$E,2,FALSE),1)=1,"",AB568)</f>
        <v/>
      </c>
      <c r="AC567" s="39" t="str">
        <f>IF(IFERROR(VLOOKUP(AC556,'Tabela de Apoio'!$D:$E,2,FALSE),1)=1,"",AC568)</f>
        <v/>
      </c>
      <c r="AD567" s="39" t="str">
        <f>IF(IFERROR(VLOOKUP(AD556,'Tabela de Apoio'!$D:$E,2,FALSE),1)=1,"",AD568)</f>
        <v/>
      </c>
      <c r="AE567" s="39" t="str">
        <f>IF(IFERROR(VLOOKUP(AE556,'Tabela de Apoio'!$D:$E,2,FALSE),1)=1,"",AE568)</f>
        <v/>
      </c>
      <c r="AF567" s="39" t="str">
        <f>IF(IFERROR(VLOOKUP(AF556,'Tabela de Apoio'!$D:$E,2,FALSE),1)=1,"",AF568)</f>
        <v/>
      </c>
      <c r="AG567" s="39" t="str">
        <f>IF(IFERROR(VLOOKUP(AG556,'Tabela de Apoio'!$D:$E,2,FALSE),1)=1,"",AG568)</f>
        <v/>
      </c>
      <c r="AH567" s="39" t="str">
        <f>IF(IFERROR(VLOOKUP(AH556,'Tabela de Apoio'!$D:$E,2,FALSE),1)=1,"",AH568)</f>
        <v/>
      </c>
      <c r="AI567" s="39" t="str">
        <f>IF(IFERROR(VLOOKUP(AI556,'Tabela de Apoio'!$D:$E,2,FALSE),1)=1,"",AI568)</f>
        <v/>
      </c>
    </row>
    <row r="568" spans="1:35" hidden="1" x14ac:dyDescent="0.25">
      <c r="B568" s="84" t="e">
        <f t="shared" si="275"/>
        <v>#VALUE!</v>
      </c>
      <c r="C568" s="84" t="e">
        <f t="shared" si="274"/>
        <v>#VALUE!</v>
      </c>
      <c r="D568" s="84">
        <f t="shared" si="274"/>
        <v>1</v>
      </c>
      <c r="E568" s="158"/>
      <c r="F568" s="97"/>
      <c r="G568" s="120"/>
      <c r="H568" s="18"/>
      <c r="I568" s="18"/>
      <c r="J568" s="56" t="s">
        <v>367</v>
      </c>
      <c r="K568" s="89"/>
      <c r="L568" s="40" t="s">
        <v>70</v>
      </c>
      <c r="M568" s="41" t="e">
        <f>_xlfn.QUARTILE.EXC($P559:$AI559,2)</f>
        <v>#NUM!</v>
      </c>
      <c r="N568" s="94"/>
      <c r="O568" s="34" t="s">
        <v>427</v>
      </c>
      <c r="P568" s="39" t="str">
        <f t="shared" ref="P568:AI568" si="279">IF(P566="","",IF((_xlfn.STDEV.S($P565:$AI566)/AVERAGE($P565:$AI566))&lt;25%,P566,IF(OR(P566&gt;(AVERAGE($P565:$AI566)+_xlfn.STDEV.S($P565:$AI566)),P566&lt;(AVERAGE($P565:$AI566)-_xlfn.STDEV.S($P565:$AI566))),"DESCARTADO",P566)))</f>
        <v/>
      </c>
      <c r="Q568" s="39" t="str">
        <f t="shared" si="279"/>
        <v/>
      </c>
      <c r="R568" s="39" t="str">
        <f t="shared" si="279"/>
        <v/>
      </c>
      <c r="S568" s="39" t="str">
        <f t="shared" si="279"/>
        <v/>
      </c>
      <c r="T568" s="39" t="str">
        <f t="shared" si="279"/>
        <v/>
      </c>
      <c r="U568" s="39" t="str">
        <f t="shared" si="279"/>
        <v/>
      </c>
      <c r="V568" s="39" t="str">
        <f t="shared" si="279"/>
        <v/>
      </c>
      <c r="W568" s="39" t="str">
        <f t="shared" si="279"/>
        <v/>
      </c>
      <c r="X568" s="39" t="str">
        <f t="shared" si="279"/>
        <v/>
      </c>
      <c r="Y568" s="39" t="str">
        <f t="shared" si="279"/>
        <v/>
      </c>
      <c r="Z568" s="39" t="str">
        <f t="shared" si="279"/>
        <v/>
      </c>
      <c r="AA568" s="39" t="str">
        <f t="shared" si="279"/>
        <v/>
      </c>
      <c r="AB568" s="39" t="str">
        <f t="shared" si="279"/>
        <v/>
      </c>
      <c r="AC568" s="39" t="str">
        <f t="shared" si="279"/>
        <v/>
      </c>
      <c r="AD568" s="39" t="str">
        <f t="shared" si="279"/>
        <v/>
      </c>
      <c r="AE568" s="39" t="str">
        <f t="shared" si="279"/>
        <v/>
      </c>
      <c r="AF568" s="39" t="str">
        <f t="shared" si="279"/>
        <v/>
      </c>
      <c r="AG568" s="39" t="str">
        <f t="shared" si="279"/>
        <v/>
      </c>
      <c r="AH568" s="39" t="str">
        <f t="shared" si="279"/>
        <v/>
      </c>
      <c r="AI568" s="39" t="str">
        <f t="shared" si="279"/>
        <v/>
      </c>
    </row>
    <row r="569" spans="1:35" hidden="1" x14ac:dyDescent="0.25">
      <c r="B569" s="84" t="e">
        <f t="shared" si="275"/>
        <v>#VALUE!</v>
      </c>
      <c r="C569" s="84" t="e">
        <f t="shared" si="274"/>
        <v>#VALUE!</v>
      </c>
      <c r="D569" s="84">
        <f t="shared" si="274"/>
        <v>1</v>
      </c>
      <c r="E569" s="158"/>
      <c r="F569" s="97"/>
      <c r="G569" s="120"/>
      <c r="H569" s="18"/>
      <c r="I569" s="18"/>
      <c r="J569" s="56" t="s">
        <v>366</v>
      </c>
      <c r="K569" s="89"/>
      <c r="L569" s="40" t="s">
        <v>76</v>
      </c>
      <c r="M569" s="41">
        <f>MIN($P558:$AI558)</f>
        <v>0</v>
      </c>
      <c r="N569" s="94"/>
      <c r="O569" s="34" t="s">
        <v>428</v>
      </c>
      <c r="P569" s="39" t="str">
        <f>IF(IFERROR(VLOOKUP(P556,'Tabela de Apoio'!$D:$E,2,FALSE),1)=1,"",P570)</f>
        <v/>
      </c>
      <c r="Q569" s="39" t="str">
        <f>IF(IFERROR(VLOOKUP(Q556,'Tabela de Apoio'!$D:$E,2,FALSE),1)=1,"",Q570)</f>
        <v/>
      </c>
      <c r="R569" s="39" t="str">
        <f>IF(IFERROR(VLOOKUP(R556,'Tabela de Apoio'!$D:$E,2,FALSE),1)=1,"",R570)</f>
        <v/>
      </c>
      <c r="S569" s="39" t="str">
        <f>IF(IFERROR(VLOOKUP(S556,'Tabela de Apoio'!$D:$E,2,FALSE),1)=1,"",S570)</f>
        <v/>
      </c>
      <c r="T569" s="39" t="str">
        <f>IF(IFERROR(VLOOKUP(T556,'Tabela de Apoio'!$D:$E,2,FALSE),1)=1,"",T570)</f>
        <v/>
      </c>
      <c r="U569" s="39" t="str">
        <f>IF(IFERROR(VLOOKUP(U556,'Tabela de Apoio'!$D:$E,2,FALSE),1)=1,"",U570)</f>
        <v/>
      </c>
      <c r="V569" s="39" t="str">
        <f>IF(IFERROR(VLOOKUP(V556,'Tabela de Apoio'!$D:$E,2,FALSE),1)=1,"",V570)</f>
        <v/>
      </c>
      <c r="W569" s="39" t="str">
        <f>IF(IFERROR(VLOOKUP(W556,'Tabela de Apoio'!$D:$E,2,FALSE),1)=1,"",W570)</f>
        <v/>
      </c>
      <c r="X569" s="39" t="str">
        <f>IF(IFERROR(VLOOKUP(X556,'Tabela de Apoio'!$D:$E,2,FALSE),1)=1,"",X570)</f>
        <v/>
      </c>
      <c r="Y569" s="39" t="str">
        <f>IF(IFERROR(VLOOKUP(Y556,'Tabela de Apoio'!$D:$E,2,FALSE),1)=1,"",Y570)</f>
        <v/>
      </c>
      <c r="Z569" s="39" t="str">
        <f>IF(IFERROR(VLOOKUP(Z556,'Tabela de Apoio'!$D:$E,2,FALSE),1)=1,"",Z570)</f>
        <v/>
      </c>
      <c r="AA569" s="39" t="str">
        <f>IF(IFERROR(VLOOKUP(AA556,'Tabela de Apoio'!$D:$E,2,FALSE),1)=1,"",AA570)</f>
        <v/>
      </c>
      <c r="AB569" s="39" t="str">
        <f>IF(IFERROR(VLOOKUP(AB556,'Tabela de Apoio'!$D:$E,2,FALSE),1)=1,"",AB570)</f>
        <v/>
      </c>
      <c r="AC569" s="39" t="str">
        <f>IF(IFERROR(VLOOKUP(AC556,'Tabela de Apoio'!$D:$E,2,FALSE),1)=1,"",AC570)</f>
        <v/>
      </c>
      <c r="AD569" s="39" t="str">
        <f>IF(IFERROR(VLOOKUP(AD556,'Tabela de Apoio'!$D:$E,2,FALSE),1)=1,"",AD570)</f>
        <v/>
      </c>
      <c r="AE569" s="39" t="str">
        <f>IF(IFERROR(VLOOKUP(AE556,'Tabela de Apoio'!$D:$E,2,FALSE),1)=1,"",AE570)</f>
        <v/>
      </c>
      <c r="AF569" s="39" t="str">
        <f>IF(IFERROR(VLOOKUP(AF556,'Tabela de Apoio'!$D:$E,2,FALSE),1)=1,"",AF570)</f>
        <v/>
      </c>
      <c r="AG569" s="39" t="str">
        <f>IF(IFERROR(VLOOKUP(AG556,'Tabela de Apoio'!$D:$E,2,FALSE),1)=1,"",AG570)</f>
        <v/>
      </c>
      <c r="AH569" s="39" t="str">
        <f>IF(IFERROR(VLOOKUP(AH556,'Tabela de Apoio'!$D:$E,2,FALSE),1)=1,"",AH570)</f>
        <v/>
      </c>
      <c r="AI569" s="39" t="str">
        <f>IF(IFERROR(VLOOKUP(AI556,'Tabela de Apoio'!$D:$E,2,FALSE),1)=1,"",AI570)</f>
        <v/>
      </c>
    </row>
    <row r="570" spans="1:35" hidden="1" x14ac:dyDescent="0.25">
      <c r="B570" s="84" t="e">
        <f t="shared" si="275"/>
        <v>#VALUE!</v>
      </c>
      <c r="C570" s="84" t="e">
        <f t="shared" si="274"/>
        <v>#VALUE!</v>
      </c>
      <c r="D570" s="84">
        <f t="shared" si="274"/>
        <v>1</v>
      </c>
      <c r="E570" s="158"/>
      <c r="F570" s="97"/>
      <c r="G570" s="120"/>
      <c r="H570" s="18"/>
      <c r="I570" s="18"/>
      <c r="J570" s="56" t="s">
        <v>366</v>
      </c>
      <c r="K570" s="89"/>
      <c r="L570" s="40" t="s">
        <v>71</v>
      </c>
      <c r="M570" s="41">
        <f>MAX($P558:$AI558)</f>
        <v>0</v>
      </c>
      <c r="N570" s="94"/>
      <c r="O570" s="34" t="s">
        <v>429</v>
      </c>
      <c r="P570" s="39" t="str">
        <f t="shared" ref="P570:AI570" si="280">IF(P568="","",IF((_xlfn.STDEV.S($P567:$AI568)/AVERAGE($P567:$AI568))&lt;25%,P568,IF(OR(P568&gt;(AVERAGE($P567:$AI568)+_xlfn.STDEV.S($P567:$AI568)),P568&lt;(AVERAGE($P567:$AI568)-_xlfn.STDEV.S($P567:$AI568))),"DESCARTADO",P568)))</f>
        <v/>
      </c>
      <c r="Q570" s="39" t="str">
        <f t="shared" si="280"/>
        <v/>
      </c>
      <c r="R570" s="39" t="str">
        <f t="shared" si="280"/>
        <v/>
      </c>
      <c r="S570" s="39" t="str">
        <f t="shared" si="280"/>
        <v/>
      </c>
      <c r="T570" s="39" t="str">
        <f t="shared" si="280"/>
        <v/>
      </c>
      <c r="U570" s="39" t="str">
        <f t="shared" si="280"/>
        <v/>
      </c>
      <c r="V570" s="39" t="str">
        <f t="shared" si="280"/>
        <v/>
      </c>
      <c r="W570" s="39" t="str">
        <f t="shared" si="280"/>
        <v/>
      </c>
      <c r="X570" s="39" t="str">
        <f t="shared" si="280"/>
        <v/>
      </c>
      <c r="Y570" s="39" t="str">
        <f t="shared" si="280"/>
        <v/>
      </c>
      <c r="Z570" s="39" t="str">
        <f t="shared" si="280"/>
        <v/>
      </c>
      <c r="AA570" s="39" t="str">
        <f t="shared" si="280"/>
        <v/>
      </c>
      <c r="AB570" s="39" t="str">
        <f t="shared" si="280"/>
        <v/>
      </c>
      <c r="AC570" s="39" t="str">
        <f t="shared" si="280"/>
        <v/>
      </c>
      <c r="AD570" s="39" t="str">
        <f t="shared" si="280"/>
        <v/>
      </c>
      <c r="AE570" s="39" t="str">
        <f t="shared" si="280"/>
        <v/>
      </c>
      <c r="AF570" s="39" t="str">
        <f t="shared" si="280"/>
        <v/>
      </c>
      <c r="AG570" s="39" t="str">
        <f t="shared" si="280"/>
        <v/>
      </c>
      <c r="AH570" s="39" t="str">
        <f t="shared" si="280"/>
        <v/>
      </c>
      <c r="AI570" s="39" t="str">
        <f t="shared" si="280"/>
        <v/>
      </c>
    </row>
    <row r="571" spans="1:35" hidden="1" x14ac:dyDescent="0.25">
      <c r="B571" s="84" t="e">
        <f t="shared" si="275"/>
        <v>#VALUE!</v>
      </c>
      <c r="C571" s="84" t="e">
        <f t="shared" si="274"/>
        <v>#VALUE!</v>
      </c>
      <c r="D571" s="84">
        <f t="shared" si="274"/>
        <v>1</v>
      </c>
      <c r="E571" s="158"/>
      <c r="F571" s="97"/>
      <c r="G571" s="121"/>
      <c r="H571"/>
      <c r="I571"/>
      <c r="J571" s="6" t="str">
        <f>INDEX(J561:J570,MATCH(L554,L561:L570,0))</f>
        <v>A</v>
      </c>
      <c r="K571" s="89"/>
      <c r="L571" s="26"/>
      <c r="M571" s="26"/>
      <c r="N571" s="94"/>
      <c r="O571" s="34" t="s">
        <v>58</v>
      </c>
      <c r="P571" s="39" t="str">
        <f>IF(IFERROR(VLOOKUP(P556,'Tabela de Apoio'!$D:$E,2,FALSE),1)=1,"",P572)</f>
        <v/>
      </c>
      <c r="Q571" s="39" t="str">
        <f>IF(IFERROR(VLOOKUP(Q556,'Tabela de Apoio'!$D:$E,2,FALSE),1)=1,"",Q572)</f>
        <v/>
      </c>
      <c r="R571" s="39" t="str">
        <f>IF(IFERROR(VLOOKUP(R556,'Tabela de Apoio'!$D:$E,2,FALSE),1)=1,"",R572)</f>
        <v/>
      </c>
      <c r="S571" s="39" t="str">
        <f>IF(IFERROR(VLOOKUP(S556,'Tabela de Apoio'!$D:$E,2,FALSE),1)=1,"",S572)</f>
        <v/>
      </c>
      <c r="T571" s="39" t="str">
        <f>IF(IFERROR(VLOOKUP(T556,'Tabela de Apoio'!$D:$E,2,FALSE),1)=1,"",T572)</f>
        <v/>
      </c>
      <c r="U571" s="39" t="str">
        <f>IF(IFERROR(VLOOKUP(U556,'Tabela de Apoio'!$D:$E,2,FALSE),1)=1,"",U572)</f>
        <v/>
      </c>
      <c r="V571" s="39" t="str">
        <f>IF(IFERROR(VLOOKUP(V556,'Tabela de Apoio'!$D:$E,2,FALSE),1)=1,"",V572)</f>
        <v/>
      </c>
      <c r="W571" s="39" t="str">
        <f>IF(IFERROR(VLOOKUP(W556,'Tabela de Apoio'!$D:$E,2,FALSE),1)=1,"",W572)</f>
        <v/>
      </c>
      <c r="X571" s="39" t="str">
        <f>IF(IFERROR(VLOOKUP(X556,'Tabela de Apoio'!$D:$E,2,FALSE),1)=1,"",X572)</f>
        <v/>
      </c>
      <c r="Y571" s="39" t="str">
        <f>IF(IFERROR(VLOOKUP(Y556,'Tabela de Apoio'!$D:$E,2,FALSE),1)=1,"",Y572)</f>
        <v/>
      </c>
      <c r="Z571" s="39" t="str">
        <f>IF(IFERROR(VLOOKUP(Z556,'Tabela de Apoio'!$D:$E,2,FALSE),1)=1,"",Z572)</f>
        <v/>
      </c>
      <c r="AA571" s="39" t="str">
        <f>IF(IFERROR(VLOOKUP(AA556,'Tabela de Apoio'!$D:$E,2,FALSE),1)=1,"",AA572)</f>
        <v/>
      </c>
      <c r="AB571" s="39" t="str">
        <f>IF(IFERROR(VLOOKUP(AB556,'Tabela de Apoio'!$D:$E,2,FALSE),1)=1,"",AB572)</f>
        <v/>
      </c>
      <c r="AC571" s="39" t="str">
        <f>IF(IFERROR(VLOOKUP(AC556,'Tabela de Apoio'!$D:$E,2,FALSE),1)=1,"",AC572)</f>
        <v/>
      </c>
      <c r="AD571" s="39" t="str">
        <f>IF(IFERROR(VLOOKUP(AD556,'Tabela de Apoio'!$D:$E,2,FALSE),1)=1,"",AD572)</f>
        <v/>
      </c>
      <c r="AE571" s="39" t="str">
        <f>IF(IFERROR(VLOOKUP(AE556,'Tabela de Apoio'!$D:$E,2,FALSE),1)=1,"",AE572)</f>
        <v/>
      </c>
      <c r="AF571" s="39" t="str">
        <f>IF(IFERROR(VLOOKUP(AF556,'Tabela de Apoio'!$D:$E,2,FALSE),1)=1,"",AF572)</f>
        <v/>
      </c>
      <c r="AG571" s="39" t="str">
        <f>IF(IFERROR(VLOOKUP(AG556,'Tabela de Apoio'!$D:$E,2,FALSE),1)=1,"",AG572)</f>
        <v/>
      </c>
      <c r="AH571" s="39" t="str">
        <f>IF(IFERROR(VLOOKUP(AH556,'Tabela de Apoio'!$D:$E,2,FALSE),1)=1,"",AH572)</f>
        <v/>
      </c>
      <c r="AI571" s="39" t="str">
        <f>IF(IFERROR(VLOOKUP(AI556,'Tabela de Apoio'!$D:$E,2,FALSE),1)=1,"",AI572)</f>
        <v/>
      </c>
    </row>
    <row r="572" spans="1:35" x14ac:dyDescent="0.25">
      <c r="B572" s="84" t="e">
        <f t="shared" si="275"/>
        <v>#VALUE!</v>
      </c>
      <c r="C572" s="84" t="e">
        <f t="shared" si="274"/>
        <v>#VALUE!</v>
      </c>
      <c r="D572" s="84">
        <f t="shared" si="274"/>
        <v>1</v>
      </c>
      <c r="E572" s="158"/>
      <c r="F572" s="97"/>
      <c r="G572" s="118"/>
      <c r="H572" s="159"/>
      <c r="I572" s="159"/>
      <c r="J572" s="160"/>
      <c r="K572" s="90" t="e">
        <f>_xlfn.STDEV.S($P572:$AI572)/AVERAGE($P572:$AI572)</f>
        <v>#DIV/0!</v>
      </c>
      <c r="L572" s="122" t="s">
        <v>77</v>
      </c>
      <c r="M572" s="22" t="str">
        <f>IFERROR(ROUND(M554*M556,2),"")</f>
        <v/>
      </c>
      <c r="N572" s="94" t="str">
        <f>IF("C"=J571,1,"")</f>
        <v/>
      </c>
      <c r="O572" s="34" t="s">
        <v>56</v>
      </c>
      <c r="P572" s="39" t="str">
        <f t="shared" ref="P572:AI572" si="281">IFERROR(IF(P570="","",IF((_xlfn.STDEV.S($P569:$AI570)/AVERAGE($P569:$AI570))&lt;25%,P570,IF(OR(P570&gt;(AVERAGE($P569:$AI570)+_xlfn.STDEV.S($P569:$AI570)),P570&lt;(AVERAGE($P569:$AI570)-_xlfn.STDEV.S($P569:$AI570))),"DESCARTADO",P570))),)</f>
        <v/>
      </c>
      <c r="Q572" s="39" t="str">
        <f t="shared" si="281"/>
        <v/>
      </c>
      <c r="R572" s="39" t="str">
        <f t="shared" si="281"/>
        <v/>
      </c>
      <c r="S572" s="39" t="str">
        <f t="shared" si="281"/>
        <v/>
      </c>
      <c r="T572" s="39" t="str">
        <f t="shared" si="281"/>
        <v/>
      </c>
      <c r="U572" s="39" t="str">
        <f t="shared" si="281"/>
        <v/>
      </c>
      <c r="V572" s="39" t="str">
        <f t="shared" si="281"/>
        <v/>
      </c>
      <c r="W572" s="39" t="str">
        <f t="shared" si="281"/>
        <v/>
      </c>
      <c r="X572" s="39" t="str">
        <f t="shared" si="281"/>
        <v/>
      </c>
      <c r="Y572" s="39" t="str">
        <f t="shared" si="281"/>
        <v/>
      </c>
      <c r="Z572" s="39" t="str">
        <f t="shared" si="281"/>
        <v/>
      </c>
      <c r="AA572" s="39" t="str">
        <f t="shared" si="281"/>
        <v/>
      </c>
      <c r="AB572" s="39" t="str">
        <f t="shared" si="281"/>
        <v/>
      </c>
      <c r="AC572" s="39" t="str">
        <f t="shared" si="281"/>
        <v/>
      </c>
      <c r="AD572" s="39" t="str">
        <f t="shared" si="281"/>
        <v/>
      </c>
      <c r="AE572" s="39" t="str">
        <f t="shared" si="281"/>
        <v/>
      </c>
      <c r="AF572" s="39" t="str">
        <f t="shared" si="281"/>
        <v/>
      </c>
      <c r="AG572" s="39" t="str">
        <f t="shared" si="281"/>
        <v/>
      </c>
      <c r="AH572" s="39" t="str">
        <f t="shared" si="281"/>
        <v/>
      </c>
      <c r="AI572" s="39" t="str">
        <f t="shared" si="281"/>
        <v/>
      </c>
    </row>
    <row r="574" spans="1:35" s="18" customFormat="1" x14ac:dyDescent="0.25">
      <c r="A574" s="89"/>
      <c r="B574" s="83" t="e">
        <f>LARGE(IFERROR(IF(B572+1&gt;$H$8,"",B572+1),""),1)</f>
        <v>#VALUE!</v>
      </c>
      <c r="C574" s="83" t="e">
        <f>E579</f>
        <v>#VALUE!</v>
      </c>
      <c r="D574" s="83">
        <f>E575</f>
        <v>1</v>
      </c>
      <c r="E574" s="57" t="s">
        <v>9</v>
      </c>
      <c r="F574" s="96"/>
      <c r="G574" s="57" t="s">
        <v>19</v>
      </c>
      <c r="H574" s="5" t="e">
        <f>INDEX('BASE FORMAÇÃO'!B:B,B574+1)</f>
        <v>#VALUE!</v>
      </c>
      <c r="I574" s="19" t="s">
        <v>20</v>
      </c>
      <c r="J574" s="5" t="e">
        <f>INDEX('BASE FORMAÇÃO'!K:K,B574+1)</f>
        <v>#VALUE!</v>
      </c>
      <c r="K574" s="88"/>
      <c r="L574" s="173" t="s">
        <v>75</v>
      </c>
      <c r="M574" s="167" t="str">
        <f>IF(OR(ISBLANK($O$7),ISBLANK($H$8),ISBLANK($O$6),ISBLANK($O$5),ISBLANK($H$5)),"",IFERROR(IF(VLOOKUP(L574,L581:M590,2,FALSE)&lt;1,ROUND(VLOOKUP(L574,L581:M590,2,FALSE),4),ROUND(VLOOKUP(L574,L581:M590,2,FALSE),2)),""))</f>
        <v/>
      </c>
      <c r="N574" s="92"/>
      <c r="O574" s="34" t="s">
        <v>22</v>
      </c>
      <c r="P574" s="53"/>
      <c r="Q574" s="53"/>
      <c r="R574" s="53"/>
      <c r="S574" s="53"/>
      <c r="T574" s="53"/>
      <c r="U574" s="53"/>
      <c r="V574" s="53"/>
      <c r="W574" s="53"/>
      <c r="X574" s="53"/>
      <c r="Y574" s="53"/>
      <c r="Z574" s="53"/>
      <c r="AA574" s="53"/>
      <c r="AB574" s="53"/>
      <c r="AC574" s="53"/>
      <c r="AD574" s="53"/>
      <c r="AE574" s="53"/>
      <c r="AF574" s="53"/>
      <c r="AG574" s="53"/>
      <c r="AH574" s="53"/>
      <c r="AI574" s="53"/>
    </row>
    <row r="575" spans="1:35" s="18" customFormat="1" x14ac:dyDescent="0.25">
      <c r="A575" s="89"/>
      <c r="B575" s="84" t="e">
        <f t="shared" ref="B575:D577" si="282">B574</f>
        <v>#VALUE!</v>
      </c>
      <c r="C575" s="84" t="e">
        <f t="shared" si="282"/>
        <v>#VALUE!</v>
      </c>
      <c r="D575" s="84">
        <f t="shared" si="282"/>
        <v>1</v>
      </c>
      <c r="E575" s="150">
        <f>IFERROR(IF(E579=INDEX(E:E,ROW()-16),INDEX(E:E,ROW()-20)+1,1),1)</f>
        <v>1</v>
      </c>
      <c r="F575" s="116"/>
      <c r="G575" s="155" t="s">
        <v>1</v>
      </c>
      <c r="H575" s="161" t="e">
        <f>INDEX('BASE FORMAÇÃO'!C:C,B574+1)</f>
        <v>#VALUE!</v>
      </c>
      <c r="I575" s="161"/>
      <c r="J575" s="162"/>
      <c r="K575" s="89"/>
      <c r="L575" s="174"/>
      <c r="M575" s="168"/>
      <c r="N575" s="93"/>
      <c r="O575" s="34" t="s">
        <v>17</v>
      </c>
      <c r="P575" s="54"/>
      <c r="Q575" s="54"/>
      <c r="R575" s="54"/>
      <c r="S575" s="54"/>
      <c r="T575" s="54"/>
      <c r="U575" s="54"/>
      <c r="V575" s="54"/>
      <c r="W575" s="54"/>
      <c r="X575" s="54"/>
      <c r="Y575" s="54"/>
      <c r="Z575" s="54"/>
      <c r="AA575" s="54"/>
      <c r="AB575" s="54"/>
      <c r="AC575" s="54"/>
      <c r="AD575" s="54"/>
      <c r="AE575" s="54"/>
      <c r="AF575" s="54"/>
      <c r="AG575" s="54"/>
      <c r="AH575" s="54"/>
      <c r="AI575" s="54"/>
    </row>
    <row r="576" spans="1:35" s="21" customFormat="1" x14ac:dyDescent="0.25">
      <c r="A576" s="98"/>
      <c r="B576" s="84" t="e">
        <f t="shared" si="282"/>
        <v>#VALUE!</v>
      </c>
      <c r="C576" s="84" t="e">
        <f t="shared" si="282"/>
        <v>#VALUE!</v>
      </c>
      <c r="D576" s="84">
        <f t="shared" si="282"/>
        <v>1</v>
      </c>
      <c r="E576" s="151"/>
      <c r="F576" s="117"/>
      <c r="G576" s="156"/>
      <c r="H576" s="163"/>
      <c r="I576" s="163"/>
      <c r="J576" s="164"/>
      <c r="K576" s="85"/>
      <c r="L576" s="169" t="s">
        <v>78</v>
      </c>
      <c r="M576" s="171" t="e">
        <f>INDEX('BASE FORMAÇÃO'!H:H,B578+1)</f>
        <v>#VALUE!</v>
      </c>
      <c r="N576" s="94"/>
      <c r="O576" s="34" t="s">
        <v>12</v>
      </c>
      <c r="P576" s="55"/>
      <c r="Q576" s="55"/>
      <c r="R576" s="55"/>
      <c r="S576" s="55"/>
      <c r="T576" s="55"/>
      <c r="U576" s="55"/>
      <c r="V576" s="55"/>
      <c r="W576" s="55"/>
      <c r="X576" s="55"/>
      <c r="Y576" s="55"/>
      <c r="Z576" s="55"/>
      <c r="AA576" s="55"/>
      <c r="AB576" s="55"/>
      <c r="AC576" s="55"/>
      <c r="AD576" s="55"/>
      <c r="AE576" s="55"/>
      <c r="AF576" s="55"/>
      <c r="AG576" s="55"/>
      <c r="AH576" s="55"/>
      <c r="AI576" s="55"/>
    </row>
    <row r="577" spans="1:35" s="21" customFormat="1" x14ac:dyDescent="0.25">
      <c r="A577" s="98"/>
      <c r="B577" s="84" t="e">
        <f t="shared" si="282"/>
        <v>#VALUE!</v>
      </c>
      <c r="C577" s="84" t="e">
        <f t="shared" si="282"/>
        <v>#VALUE!</v>
      </c>
      <c r="D577" s="84">
        <f t="shared" si="282"/>
        <v>1</v>
      </c>
      <c r="E577" s="152"/>
      <c r="F577" s="117"/>
      <c r="G577" s="157"/>
      <c r="H577" s="165"/>
      <c r="I577" s="165"/>
      <c r="J577" s="166"/>
      <c r="K577" s="85"/>
      <c r="L577" s="170"/>
      <c r="M577" s="172"/>
      <c r="N577" s="94"/>
      <c r="O577" s="34" t="s">
        <v>549</v>
      </c>
      <c r="P577" s="55"/>
      <c r="Q577" s="55"/>
      <c r="R577" s="55"/>
      <c r="S577" s="55"/>
      <c r="T577" s="55"/>
      <c r="U577" s="55"/>
      <c r="V577" s="55"/>
      <c r="W577" s="55"/>
      <c r="X577" s="55"/>
      <c r="Y577" s="55"/>
      <c r="Z577" s="55"/>
      <c r="AA577" s="55"/>
      <c r="AB577" s="55"/>
      <c r="AC577" s="55"/>
      <c r="AD577" s="55"/>
      <c r="AE577" s="55"/>
      <c r="AF577" s="55"/>
      <c r="AG577" s="55"/>
      <c r="AH577" s="55"/>
      <c r="AI577" s="55"/>
    </row>
    <row r="578" spans="1:35" x14ac:dyDescent="0.25">
      <c r="B578" s="84" t="e">
        <f>B576</f>
        <v>#VALUE!</v>
      </c>
      <c r="C578" s="84" t="e">
        <f>C576</f>
        <v>#VALUE!</v>
      </c>
      <c r="D578" s="84">
        <f>D576</f>
        <v>1</v>
      </c>
      <c r="E578" s="57" t="s">
        <v>401</v>
      </c>
      <c r="F578" s="117"/>
      <c r="G578" s="24"/>
      <c r="H578" s="153"/>
      <c r="I578" s="154"/>
      <c r="J578" s="154"/>
      <c r="K578" s="90" t="e">
        <f>_xlfn.STDEV.S($P578:$AI578)/AVERAGE($P578:$AI578)</f>
        <v>#DIV/0!</v>
      </c>
      <c r="L578" s="122" t="s">
        <v>2</v>
      </c>
      <c r="M578" s="5" t="e">
        <f>INDEX('BASE FORMAÇÃO'!D:D,B578+1)</f>
        <v>#VALUE!</v>
      </c>
      <c r="N578" s="94">
        <f>IF("A"=J591,1,"")</f>
        <v>1</v>
      </c>
      <c r="O578" s="34" t="s">
        <v>23</v>
      </c>
      <c r="P578" s="36" t="str">
        <f t="array" ref="P578">IF(P574="","",IF(OR(P575="",AND(YEAR(P575)=YEAR($O$7),MONTH(MAX('Tabela de Apoio'!$A:$A))&lt;=MONTH(P575))),P574,(INDEX('Tabela de Apoio'!$B:$B,MATCH('FORMAÇÃO DE PREÇO'!$O$7,'Tabela de Apoio'!$A:$A,1))/INDEX('Tabela de Apoio'!$B:$B,MATCH('FORMAÇÃO DE PREÇO'!P575,'Tabela de Apoio'!$A:$A,1)-1))*P574))</f>
        <v/>
      </c>
      <c r="Q578" s="36" t="str">
        <f t="array" ref="Q578">IF(Q574="","",IF(OR(Q575="",AND(YEAR(Q575)=YEAR($O$7),MONTH(MAX('Tabela de Apoio'!$A:$A))&lt;=MONTH(Q575))),Q574,(INDEX('Tabela de Apoio'!$B:$B,MATCH('FORMAÇÃO DE PREÇO'!$O$7,'Tabela de Apoio'!$A:$A,1))/INDEX('Tabela de Apoio'!$B:$B,MATCH('FORMAÇÃO DE PREÇO'!Q575,'Tabela de Apoio'!$A:$A,1)-1))*Q574))</f>
        <v/>
      </c>
      <c r="R578" s="36" t="str">
        <f t="array" ref="R578">IF(R574="","",IF(OR(R575="",AND(YEAR(R575)=YEAR($O$7),MONTH(MAX('Tabela de Apoio'!$A:$A))&lt;=MONTH(R575))),R574,(INDEX('Tabela de Apoio'!$B:$B,MATCH('FORMAÇÃO DE PREÇO'!$O$7,'Tabela de Apoio'!$A:$A,1))/INDEX('Tabela de Apoio'!$B:$B,MATCH('FORMAÇÃO DE PREÇO'!R575,'Tabela de Apoio'!$A:$A,1)-1))*R574))</f>
        <v/>
      </c>
      <c r="S578" s="36" t="str">
        <f t="array" ref="S578">IF(S574="","",IF(OR(S575="",AND(YEAR(S575)=YEAR($O$7),MONTH(MAX('Tabela de Apoio'!$A:$A))&lt;=MONTH(S575))),S574,(INDEX('Tabela de Apoio'!$B:$B,MATCH('FORMAÇÃO DE PREÇO'!$O$7,'Tabela de Apoio'!$A:$A,1))/INDEX('Tabela de Apoio'!$B:$B,MATCH('FORMAÇÃO DE PREÇO'!S575,'Tabela de Apoio'!$A:$A,1)-1))*S574))</f>
        <v/>
      </c>
      <c r="T578" s="36" t="str">
        <f t="array" ref="T578">IF(T574="","",IF(OR(T575="",AND(YEAR(T575)=YEAR($O$7),MONTH(MAX('Tabela de Apoio'!$A:$A))&lt;=MONTH(T575))),T574,(INDEX('Tabela de Apoio'!$B:$B,MATCH('FORMAÇÃO DE PREÇO'!$O$7,'Tabela de Apoio'!$A:$A,1))/INDEX('Tabela de Apoio'!$B:$B,MATCH('FORMAÇÃO DE PREÇO'!T575,'Tabela de Apoio'!$A:$A,1)-1))*T574))</f>
        <v/>
      </c>
      <c r="U578" s="36" t="str">
        <f t="array" ref="U578">IF(U574="","",IF(OR(U575="",AND(YEAR(U575)=YEAR($O$7),MONTH(MAX('Tabela de Apoio'!$A:$A))&lt;=MONTH(U575))),U574,(INDEX('Tabela de Apoio'!$B:$B,MATCH('FORMAÇÃO DE PREÇO'!$O$7,'Tabela de Apoio'!$A:$A,1))/INDEX('Tabela de Apoio'!$B:$B,MATCH('FORMAÇÃO DE PREÇO'!U575,'Tabela de Apoio'!$A:$A,1)-1))*U574))</f>
        <v/>
      </c>
      <c r="V578" s="36" t="str">
        <f t="array" ref="V578">IF(V574="","",IF(OR(V575="",AND(YEAR(V575)=YEAR($O$7),MONTH(MAX('Tabela de Apoio'!$A:$A))&lt;=MONTH(V575))),V574,(INDEX('Tabela de Apoio'!$B:$B,MATCH('FORMAÇÃO DE PREÇO'!$O$7,'Tabela de Apoio'!$A:$A,1))/INDEX('Tabela de Apoio'!$B:$B,MATCH('FORMAÇÃO DE PREÇO'!V575,'Tabela de Apoio'!$A:$A,1)-1))*V574))</f>
        <v/>
      </c>
      <c r="W578" s="36" t="str">
        <f t="array" ref="W578">IF(W574="","",IF(OR(W575="",AND(YEAR(W575)=YEAR($O$7),MONTH(MAX('Tabela de Apoio'!$A:$A))&lt;=MONTH(W575))),W574,(INDEX('Tabela de Apoio'!$B:$B,MATCH('FORMAÇÃO DE PREÇO'!$O$7,'Tabela de Apoio'!$A:$A,1))/INDEX('Tabela de Apoio'!$B:$B,MATCH('FORMAÇÃO DE PREÇO'!W575,'Tabela de Apoio'!$A:$A,1)-1))*W574))</f>
        <v/>
      </c>
      <c r="X578" s="36" t="str">
        <f t="array" ref="X578">IF(X574="","",IF(OR(X575="",AND(YEAR(X575)=YEAR($O$7),MONTH(MAX('Tabela de Apoio'!$A:$A))&lt;=MONTH(X575))),X574,(INDEX('Tabela de Apoio'!$B:$B,MATCH('FORMAÇÃO DE PREÇO'!$O$7,'Tabela de Apoio'!$A:$A,1))/INDEX('Tabela de Apoio'!$B:$B,MATCH('FORMAÇÃO DE PREÇO'!X575,'Tabela de Apoio'!$A:$A,1)-1))*X574))</f>
        <v/>
      </c>
      <c r="Y578" s="36" t="str">
        <f t="array" ref="Y578">IF(Y574="","",IF(OR(Y575="",AND(YEAR(Y575)=YEAR($O$7),MONTH(MAX('Tabela de Apoio'!$A:$A))&lt;=MONTH(Y575))),Y574,(INDEX('Tabela de Apoio'!$B:$B,MATCH('FORMAÇÃO DE PREÇO'!$O$7,'Tabela de Apoio'!$A:$A,1))/INDEX('Tabela de Apoio'!$B:$B,MATCH('FORMAÇÃO DE PREÇO'!Y575,'Tabela de Apoio'!$A:$A,1)-1))*Y574))</f>
        <v/>
      </c>
      <c r="Z578" s="36" t="str">
        <f t="array" ref="Z578">IF(Z574="","",IF(OR(Z575="",AND(YEAR(Z575)=YEAR($O$7),MONTH(MAX('Tabela de Apoio'!$A:$A))&lt;=MONTH(Z575))),Z574,(INDEX('Tabela de Apoio'!$B:$B,MATCH('FORMAÇÃO DE PREÇO'!$O$7,'Tabela de Apoio'!$A:$A,1))/INDEX('Tabela de Apoio'!$B:$B,MATCH('FORMAÇÃO DE PREÇO'!Z575,'Tabela de Apoio'!$A:$A,1)-1))*Z574))</f>
        <v/>
      </c>
      <c r="AA578" s="36" t="str">
        <f t="array" ref="AA578">IF(AA574="","",IF(OR(AA575="",AND(YEAR(AA575)=YEAR($O$7),MONTH(MAX('Tabela de Apoio'!$A:$A))&lt;=MONTH(AA575))),AA574,(INDEX('Tabela de Apoio'!$B:$B,MATCH('FORMAÇÃO DE PREÇO'!$O$7,'Tabela de Apoio'!$A:$A,1))/INDEX('Tabela de Apoio'!$B:$B,MATCH('FORMAÇÃO DE PREÇO'!AA575,'Tabela de Apoio'!$A:$A,1)-1))*AA574))</f>
        <v/>
      </c>
      <c r="AB578" s="36" t="str">
        <f t="array" ref="AB578">IF(AB574="","",IF(OR(AB575="",AND(YEAR(AB575)=YEAR($O$7),MONTH(MAX('Tabela de Apoio'!$A:$A))&lt;=MONTH(AB575))),AB574,(INDEX('Tabela de Apoio'!$B:$B,MATCH('FORMAÇÃO DE PREÇO'!$O$7,'Tabela de Apoio'!$A:$A,1))/INDEX('Tabela de Apoio'!$B:$B,MATCH('FORMAÇÃO DE PREÇO'!AB575,'Tabela de Apoio'!$A:$A,1)-1))*AB574))</f>
        <v/>
      </c>
      <c r="AC578" s="36" t="str">
        <f t="array" ref="AC578">IF(AC574="","",IF(OR(AC575="",AND(YEAR(AC575)=YEAR($O$7),MONTH(MAX('Tabela de Apoio'!$A:$A))&lt;=MONTH(AC575))),AC574,(INDEX('Tabela de Apoio'!$B:$B,MATCH('FORMAÇÃO DE PREÇO'!$O$7,'Tabela de Apoio'!$A:$A,1))/INDEX('Tabela de Apoio'!$B:$B,MATCH('FORMAÇÃO DE PREÇO'!AC575,'Tabela de Apoio'!$A:$A,1)-1))*AC574))</f>
        <v/>
      </c>
      <c r="AD578" s="36" t="str">
        <f t="array" ref="AD578">IF(AD574="","",IF(OR(AD575="",AND(YEAR(AD575)=YEAR($O$7),MONTH(MAX('Tabela de Apoio'!$A:$A))&lt;=MONTH(AD575))),AD574,(INDEX('Tabela de Apoio'!$B:$B,MATCH('FORMAÇÃO DE PREÇO'!$O$7,'Tabela de Apoio'!$A:$A,1))/INDEX('Tabela de Apoio'!$B:$B,MATCH('FORMAÇÃO DE PREÇO'!AD575,'Tabela de Apoio'!$A:$A,1)-1))*AD574))</f>
        <v/>
      </c>
      <c r="AE578" s="36" t="str">
        <f t="array" ref="AE578">IF(AE574="","",IF(OR(AE575="",AND(YEAR(AE575)=YEAR($O$7),MONTH(MAX('Tabela de Apoio'!$A:$A))&lt;=MONTH(AE575))),AE574,(INDEX('Tabela de Apoio'!$B:$B,MATCH('FORMAÇÃO DE PREÇO'!$O$7,'Tabela de Apoio'!$A:$A,1))/INDEX('Tabela de Apoio'!$B:$B,MATCH('FORMAÇÃO DE PREÇO'!AE575,'Tabela de Apoio'!$A:$A,1)-1))*AE574))</f>
        <v/>
      </c>
      <c r="AF578" s="36" t="str">
        <f t="array" ref="AF578">IF(AF574="","",IF(OR(AF575="",AND(YEAR(AF575)=YEAR($O$7),MONTH(MAX('Tabela de Apoio'!$A:$A))&lt;=MONTH(AF575))),AF574,(INDEX('Tabela de Apoio'!$B:$B,MATCH('FORMAÇÃO DE PREÇO'!$O$7,'Tabela de Apoio'!$A:$A,1))/INDEX('Tabela de Apoio'!$B:$B,MATCH('FORMAÇÃO DE PREÇO'!AF575,'Tabela de Apoio'!$A:$A,1)-1))*AF574))</f>
        <v/>
      </c>
      <c r="AG578" s="36" t="str">
        <f t="array" ref="AG578">IF(AG574="","",IF(OR(AG575="",AND(YEAR(AG575)=YEAR($O$7),MONTH(MAX('Tabela de Apoio'!$A:$A))&lt;=MONTH(AG575))),AG574,(INDEX('Tabela de Apoio'!$B:$B,MATCH('FORMAÇÃO DE PREÇO'!$O$7,'Tabela de Apoio'!$A:$A,1))/INDEX('Tabela de Apoio'!$B:$B,MATCH('FORMAÇÃO DE PREÇO'!AG575,'Tabela de Apoio'!$A:$A,1)-1))*AG574))</f>
        <v/>
      </c>
      <c r="AH578" s="36" t="str">
        <f t="array" ref="AH578">IF(AH574="","",IF(OR(AH575="",AND(YEAR(AH575)=YEAR($O$7),MONTH(MAX('Tabela de Apoio'!$A:$A))&lt;=MONTH(AH575))),AH574,(INDEX('Tabela de Apoio'!$B:$B,MATCH('FORMAÇÃO DE PREÇO'!$O$7,'Tabela de Apoio'!$A:$A,1))/INDEX('Tabela de Apoio'!$B:$B,MATCH('FORMAÇÃO DE PREÇO'!AH575,'Tabela de Apoio'!$A:$A,1)-1))*AH574))</f>
        <v/>
      </c>
      <c r="AI578" s="36" t="str">
        <f t="array" ref="AI578">IF(AI574="","",IF(OR(AI575="",AND(YEAR(AI575)=YEAR($O$7),MONTH(MAX('Tabela de Apoio'!$A:$A))&lt;=MONTH(AI575))),AI574,(INDEX('Tabela de Apoio'!$B:$B,MATCH('FORMAÇÃO DE PREÇO'!$O$7,'Tabela de Apoio'!$A:$A,1))/INDEX('Tabela de Apoio'!$B:$B,MATCH('FORMAÇÃO DE PREÇO'!AI575,'Tabela de Apoio'!$A:$A,1)-1))*AI574))</f>
        <v/>
      </c>
    </row>
    <row r="579" spans="1:35" x14ac:dyDescent="0.25">
      <c r="B579" s="84" t="e">
        <f>B578</f>
        <v>#VALUE!</v>
      </c>
      <c r="C579" s="84" t="e">
        <f>C578</f>
        <v>#VALUE!</v>
      </c>
      <c r="D579" s="84">
        <f>D578</f>
        <v>1</v>
      </c>
      <c r="E579" s="158" t="e">
        <f>MAX(INDEX('BASE FORMAÇÃO'!A:A,B574+1),1)</f>
        <v>#VALUE!</v>
      </c>
      <c r="F579" s="117"/>
      <c r="G579" s="118" t="s">
        <v>363</v>
      </c>
      <c r="H579" s="159"/>
      <c r="I579" s="159"/>
      <c r="J579" s="160"/>
      <c r="K579" s="85" t="e">
        <f>_xlfn.STDEV.S($P579:$AI579)/AVERAGE($P579:$AI579)</f>
        <v>#DIV/0!</v>
      </c>
      <c r="L579" s="37" t="s">
        <v>362</v>
      </c>
      <c r="M579" s="38" t="str">
        <f>IFERROR(INDEX(K578:K592,MATCH(1,N578:N592)),"")</f>
        <v/>
      </c>
      <c r="N579" s="94" t="str">
        <f>IF("B"=J591,1,"")</f>
        <v/>
      </c>
      <c r="O579" s="34" t="s">
        <v>55</v>
      </c>
      <c r="P579" s="36" t="str">
        <f t="shared" ref="P579:AE579" si="283">IFERROR(IF(P578="","",IF(OR(P578&gt;(_xlfn.QUARTILE.EXC($P578:$AI578,3)+(_xlfn.QUARTILE.EXC($P578:$AI578,3)-_xlfn.QUARTILE.EXC($P578:$AI578,1))),P578&lt;(_xlfn.QUARTILE.EXC($P578:$AI578,1)-(_xlfn.QUARTILE.EXC($P578:$AI578,3)-_xlfn.QUARTILE.EXC($P578:$AI578,1)))),"DESCARTADO",P578)),"")</f>
        <v/>
      </c>
      <c r="Q579" s="36" t="str">
        <f t="shared" si="283"/>
        <v/>
      </c>
      <c r="R579" s="36" t="str">
        <f t="shared" si="283"/>
        <v/>
      </c>
      <c r="S579" s="36" t="str">
        <f t="shared" si="283"/>
        <v/>
      </c>
      <c r="T579" s="36" t="str">
        <f t="shared" si="283"/>
        <v/>
      </c>
      <c r="U579" s="36" t="str">
        <f t="shared" si="283"/>
        <v/>
      </c>
      <c r="V579" s="36" t="str">
        <f t="shared" si="283"/>
        <v/>
      </c>
      <c r="W579" s="36" t="str">
        <f t="shared" si="283"/>
        <v/>
      </c>
      <c r="X579" s="36" t="str">
        <f t="shared" si="283"/>
        <v/>
      </c>
      <c r="Y579" s="36" t="str">
        <f t="shared" si="283"/>
        <v/>
      </c>
      <c r="Z579" s="36" t="str">
        <f t="shared" si="283"/>
        <v/>
      </c>
      <c r="AA579" s="36" t="str">
        <f t="shared" si="283"/>
        <v/>
      </c>
      <c r="AB579" s="36" t="str">
        <f t="shared" si="283"/>
        <v/>
      </c>
      <c r="AC579" s="36" t="str">
        <f t="shared" si="283"/>
        <v/>
      </c>
      <c r="AD579" s="36" t="str">
        <f t="shared" si="283"/>
        <v/>
      </c>
      <c r="AE579" s="36" t="str">
        <f t="shared" si="283"/>
        <v/>
      </c>
      <c r="AF579" s="36" t="str">
        <f>IFERROR(IF(AF578="","",IF(OR(AF578&gt;(_xlfn.QUARTILE.EXC($P578:$AI578,3)+(_xlfn.QUARTILE.EXC($P578:$AI578,3)-_xlfn.QUARTILE.EXC($P578:$AI578,1))),AF578&lt;(_xlfn.QUARTILE.EXC($P578:$AI578,1)-(_xlfn.QUARTILE.EXC($P578:$AI578,3)-_xlfn.QUARTILE.EXC($P578:$AI578,1)))),"DESCARTADO",AF578)),"")</f>
        <v/>
      </c>
      <c r="AG579" s="36" t="str">
        <f>IFERROR(IF(AG578="","",IF(OR(AG578&gt;(_xlfn.QUARTILE.EXC($P578:$AI578,3)+(_xlfn.QUARTILE.EXC($P578:$AI578,3)-_xlfn.QUARTILE.EXC($P578:$AI578,1))),AG578&lt;(_xlfn.QUARTILE.EXC($P578:$AI578,1)-(_xlfn.QUARTILE.EXC($P578:$AI578,3)-_xlfn.QUARTILE.EXC($P578:$AI578,1)))),"DESCARTADO",AG578)),"")</f>
        <v/>
      </c>
      <c r="AH579" s="36" t="str">
        <f>IFERROR(IF(AH578="","",IF(OR(AH578&gt;(_xlfn.QUARTILE.EXC($P578:$AI578,3)+(_xlfn.QUARTILE.EXC($P578:$AI578,3)-_xlfn.QUARTILE.EXC($P578:$AI578,1))),AH578&lt;(_xlfn.QUARTILE.EXC($P578:$AI578,1)-(_xlfn.QUARTILE.EXC($P578:$AI578,3)-_xlfn.QUARTILE.EXC($P578:$AI578,1)))),"DESCARTADO",AH578)),"")</f>
        <v/>
      </c>
      <c r="AI579" s="36" t="str">
        <f>IFERROR(IF(AI578="","",IF(OR(AI578&gt;(_xlfn.QUARTILE.EXC($P578:$AI578,3)+(_xlfn.QUARTILE.EXC($P578:$AI578,3)-_xlfn.QUARTILE.EXC($P578:$AI578,1))),AI578&lt;(_xlfn.QUARTILE.EXC($P578:$AI578,1)-(_xlfn.QUARTILE.EXC($P578:$AI578,3)-_xlfn.QUARTILE.EXC($P578:$AI578,1)))),"DESCARTADO",AI578)),"")</f>
        <v/>
      </c>
    </row>
    <row r="580" spans="1:35" hidden="1" x14ac:dyDescent="0.25">
      <c r="B580" s="84" t="e">
        <f t="shared" ref="B580:D592" si="284">B579</f>
        <v>#VALUE!</v>
      </c>
      <c r="C580" s="84" t="e">
        <f t="shared" si="284"/>
        <v>#VALUE!</v>
      </c>
      <c r="D580" s="84">
        <f t="shared" si="284"/>
        <v>1</v>
      </c>
      <c r="E580" s="158"/>
      <c r="F580" s="97"/>
      <c r="G580" s="119"/>
      <c r="K580" s="90"/>
      <c r="N580" s="94"/>
      <c r="O580" s="34" t="s">
        <v>57</v>
      </c>
      <c r="P580" s="39" t="str">
        <f>IF(IFERROR(VLOOKUP(P576,'Tabela de Apoio'!$D:$E,2,FALSE),1)=1,"",P579)</f>
        <v/>
      </c>
      <c r="Q580" s="39" t="str">
        <f>IF(IFERROR(VLOOKUP(Q576,'Tabela de Apoio'!$D:$E,2,FALSE),1)=1,"",Q579)</f>
        <v/>
      </c>
      <c r="R580" s="39" t="str">
        <f>IF(IFERROR(VLOOKUP(R576,'Tabela de Apoio'!$D:$E,2,FALSE),1)=1,"",R579)</f>
        <v/>
      </c>
      <c r="S580" s="39" t="str">
        <f>IF(IFERROR(VLOOKUP(S576,'Tabela de Apoio'!$D:$E,2,FALSE),1)=1,"",S579)</f>
        <v/>
      </c>
      <c r="T580" s="39" t="str">
        <f>IF(IFERROR(VLOOKUP(T576,'Tabela de Apoio'!$D:$E,2,FALSE),1)=1,"",T579)</f>
        <v/>
      </c>
      <c r="U580" s="39" t="str">
        <f>IF(IFERROR(VLOOKUP(U576,'Tabela de Apoio'!$D:$E,2,FALSE),1)=1,"",U579)</f>
        <v/>
      </c>
      <c r="V580" s="39" t="str">
        <f>IF(IFERROR(VLOOKUP(V576,'Tabela de Apoio'!$D:$E,2,FALSE),1)=1,"",V579)</f>
        <v/>
      </c>
      <c r="W580" s="39" t="str">
        <f>IF(IFERROR(VLOOKUP(W576,'Tabela de Apoio'!$D:$E,2,FALSE),1)=1,"",W579)</f>
        <v/>
      </c>
      <c r="X580" s="39" t="str">
        <f>IF(IFERROR(VLOOKUP(X576,'Tabela de Apoio'!$D:$E,2,FALSE),1)=1,"",X579)</f>
        <v/>
      </c>
      <c r="Y580" s="39" t="str">
        <f>IF(IFERROR(VLOOKUP(Y576,'Tabela de Apoio'!$D:$E,2,FALSE),1)=1,"",Y579)</f>
        <v/>
      </c>
      <c r="Z580" s="39" t="str">
        <f>IF(IFERROR(VLOOKUP(Z576,'Tabela de Apoio'!$D:$E,2,FALSE),1)=1,"",Z579)</f>
        <v/>
      </c>
      <c r="AA580" s="39" t="str">
        <f>IF(IFERROR(VLOOKUP(AA576,'Tabela de Apoio'!$D:$E,2,FALSE),1)=1,"",AA579)</f>
        <v/>
      </c>
      <c r="AB580" s="39" t="str">
        <f>IF(IFERROR(VLOOKUP(AB576,'Tabela de Apoio'!$D:$E,2,FALSE),1)=1,"",AB579)</f>
        <v/>
      </c>
      <c r="AC580" s="39" t="str">
        <f>IF(IFERROR(VLOOKUP(AC576,'Tabela de Apoio'!$D:$E,2,FALSE),1)=1,"",AC579)</f>
        <v/>
      </c>
      <c r="AD580" s="39" t="str">
        <f>IF(IFERROR(VLOOKUP(AD576,'Tabela de Apoio'!$D:$E,2,FALSE),1)=1,"",AD579)</f>
        <v/>
      </c>
      <c r="AE580" s="39" t="str">
        <f>IF(IFERROR(VLOOKUP(AE576,'Tabela de Apoio'!$D:$E,2,FALSE),1)=1,"",AE579)</f>
        <v/>
      </c>
      <c r="AF580" s="39" t="str">
        <f>IF(IFERROR(VLOOKUP(AF576,'Tabela de Apoio'!$D:$E,2,FALSE),1)=1,"",AF579)</f>
        <v/>
      </c>
      <c r="AG580" s="39" t="str">
        <f>IF(IFERROR(VLOOKUP(AG576,'Tabela de Apoio'!$D:$E,2,FALSE),1)=1,"",AG579)</f>
        <v/>
      </c>
      <c r="AH580" s="39" t="str">
        <f>IF(IFERROR(VLOOKUP(AH576,'Tabela de Apoio'!$D:$E,2,FALSE),1)=1,"",AH579)</f>
        <v/>
      </c>
      <c r="AI580" s="39" t="str">
        <f>IF(IFERROR(VLOOKUP(AI576,'Tabela de Apoio'!$D:$E,2,FALSE),1)=1,"",AI579)</f>
        <v/>
      </c>
    </row>
    <row r="581" spans="1:35" hidden="1" x14ac:dyDescent="0.25">
      <c r="B581" s="84" t="e">
        <f t="shared" ref="B581:B592" si="285">B580</f>
        <v>#VALUE!</v>
      </c>
      <c r="C581" s="84" t="e">
        <f t="shared" si="284"/>
        <v>#VALUE!</v>
      </c>
      <c r="D581" s="84">
        <f t="shared" si="284"/>
        <v>1</v>
      </c>
      <c r="E581" s="158"/>
      <c r="F581" s="97"/>
      <c r="G581" s="120"/>
      <c r="H581" s="18"/>
      <c r="I581" s="18"/>
      <c r="J581" s="6" t="str">
        <f>IFERROR(IF(M584="",IF(_xlfn.STDEV.S($P579:$AI580)/AVERAGE($P579:$AI580)&lt;25%,J585,J586),J584),J582)</f>
        <v>A</v>
      </c>
      <c r="K581" s="89"/>
      <c r="L581" s="40" t="s">
        <v>75</v>
      </c>
      <c r="M581" s="41" t="str">
        <f>IFERROR(IF(AND(P576="Fornecedor",COUNTA(P574:AI574)=COUNTIF(P576:AI576,"Fornecedor")),M589,IF(M584="",IF(_xlfn.STDEV.S($P579:$AI580)/AVERAGE($P579:$AI580)&lt;25%,M585,M586),M584)),M582)</f>
        <v/>
      </c>
      <c r="N581" s="94"/>
      <c r="O581" s="34" t="s">
        <v>422</v>
      </c>
      <c r="P581" s="39" t="str">
        <f>IF(IFERROR(VLOOKUP(P576,'Tabela de Apoio'!$D:$E,2,FALSE),1)=1,"",P582)</f>
        <v/>
      </c>
      <c r="Q581" s="39" t="str">
        <f>IF(IFERROR(VLOOKUP(Q576,'Tabela de Apoio'!$D:$E,2,FALSE),1)=1,"",Q582)</f>
        <v/>
      </c>
      <c r="R581" s="39" t="str">
        <f>IF(IFERROR(VLOOKUP(R576,'Tabela de Apoio'!$D:$E,2,FALSE),1)=1,"",R582)</f>
        <v/>
      </c>
      <c r="S581" s="39" t="str">
        <f>IF(IFERROR(VLOOKUP(S576,'Tabela de Apoio'!$D:$E,2,FALSE),1)=1,"",S582)</f>
        <v/>
      </c>
      <c r="T581" s="39" t="str">
        <f>IF(IFERROR(VLOOKUP(T576,'Tabela de Apoio'!$D:$E,2,FALSE),1)=1,"",T582)</f>
        <v/>
      </c>
      <c r="U581" s="39" t="str">
        <f>IF(IFERROR(VLOOKUP(U576,'Tabela de Apoio'!$D:$E,2,FALSE),1)=1,"",U582)</f>
        <v/>
      </c>
      <c r="V581" s="39" t="str">
        <f>IF(IFERROR(VLOOKUP(V576,'Tabela de Apoio'!$D:$E,2,FALSE),1)=1,"",V582)</f>
        <v/>
      </c>
      <c r="W581" s="39" t="str">
        <f>IF(IFERROR(VLOOKUP(W576,'Tabela de Apoio'!$D:$E,2,FALSE),1)=1,"",W582)</f>
        <v/>
      </c>
      <c r="X581" s="39" t="str">
        <f>IF(IFERROR(VLOOKUP(X576,'Tabela de Apoio'!$D:$E,2,FALSE),1)=1,"",X582)</f>
        <v/>
      </c>
      <c r="Y581" s="39" t="str">
        <f>IF(IFERROR(VLOOKUP(Y576,'Tabela de Apoio'!$D:$E,2,FALSE),1)=1,"",Y582)</f>
        <v/>
      </c>
      <c r="Z581" s="39" t="str">
        <f>IF(IFERROR(VLOOKUP(Z576,'Tabela de Apoio'!$D:$E,2,FALSE),1)=1,"",Z582)</f>
        <v/>
      </c>
      <c r="AA581" s="39" t="str">
        <f>IF(IFERROR(VLOOKUP(AA576,'Tabela de Apoio'!$D:$E,2,FALSE),1)=1,"",AA582)</f>
        <v/>
      </c>
      <c r="AB581" s="39" t="str">
        <f>IF(IFERROR(VLOOKUP(AB576,'Tabela de Apoio'!$D:$E,2,FALSE),1)=1,"",AB582)</f>
        <v/>
      </c>
      <c r="AC581" s="39" t="str">
        <f>IF(IFERROR(VLOOKUP(AC576,'Tabela de Apoio'!$D:$E,2,FALSE),1)=1,"",AC582)</f>
        <v/>
      </c>
      <c r="AD581" s="39" t="str">
        <f>IF(IFERROR(VLOOKUP(AD576,'Tabela de Apoio'!$D:$E,2,FALSE),1)=1,"",AD582)</f>
        <v/>
      </c>
      <c r="AE581" s="39" t="str">
        <f>IF(IFERROR(VLOOKUP(AE576,'Tabela de Apoio'!$D:$E,2,FALSE),1)=1,"",AE582)</f>
        <v/>
      </c>
      <c r="AF581" s="39" t="str">
        <f>IF(IFERROR(VLOOKUP(AF576,'Tabela de Apoio'!$D:$E,2,FALSE),1)=1,"",AF582)</f>
        <v/>
      </c>
      <c r="AG581" s="39" t="str">
        <f>IF(IFERROR(VLOOKUP(AG576,'Tabela de Apoio'!$D:$E,2,FALSE),1)=1,"",AG582)</f>
        <v/>
      </c>
      <c r="AH581" s="39" t="str">
        <f>IF(IFERROR(VLOOKUP(AH576,'Tabela de Apoio'!$D:$E,2,FALSE),1)=1,"",AH582)</f>
        <v/>
      </c>
      <c r="AI581" s="39" t="str">
        <f>IF(IFERROR(VLOOKUP(AI576,'Tabela de Apoio'!$D:$E,2,FALSE),1)=1,"",AI582)</f>
        <v/>
      </c>
    </row>
    <row r="582" spans="1:35" hidden="1" x14ac:dyDescent="0.25">
      <c r="B582" s="84" t="e">
        <f t="shared" si="285"/>
        <v>#VALUE!</v>
      </c>
      <c r="C582" s="84" t="e">
        <f t="shared" si="284"/>
        <v>#VALUE!</v>
      </c>
      <c r="D582" s="84">
        <f t="shared" si="284"/>
        <v>1</v>
      </c>
      <c r="E582" s="158"/>
      <c r="F582" s="97"/>
      <c r="G582" s="120"/>
      <c r="H582" s="18"/>
      <c r="I582" s="18"/>
      <c r="J582" s="56" t="s">
        <v>366</v>
      </c>
      <c r="K582" s="89"/>
      <c r="L582" s="40" t="s">
        <v>21</v>
      </c>
      <c r="M582" s="41" t="str">
        <f>IFERROR(AVERAGE($P578:$AI578),"")</f>
        <v/>
      </c>
      <c r="N582" s="94"/>
      <c r="O582" s="34" t="s">
        <v>423</v>
      </c>
      <c r="P582" s="39" t="str">
        <f t="shared" ref="P582:AI582" si="286">IF(P579="","",IF((_xlfn.STDEV.S($P579:$AI580)/AVERAGE($P579:$AI580))&lt;25%,P579,IF(OR(P579&gt;(AVERAGE($P579:$AI580)+_xlfn.STDEV.S($P579:$AI580)),P579&lt;(AVERAGE($P579:$AI580)-_xlfn.STDEV.S($P579:$AI580))),"DESCARTADO",P579)))</f>
        <v/>
      </c>
      <c r="Q582" s="39" t="str">
        <f t="shared" si="286"/>
        <v/>
      </c>
      <c r="R582" s="39" t="str">
        <f t="shared" si="286"/>
        <v/>
      </c>
      <c r="S582" s="39" t="str">
        <f t="shared" si="286"/>
        <v/>
      </c>
      <c r="T582" s="39" t="str">
        <f t="shared" si="286"/>
        <v/>
      </c>
      <c r="U582" s="39" t="str">
        <f t="shared" si="286"/>
        <v/>
      </c>
      <c r="V582" s="39" t="str">
        <f t="shared" si="286"/>
        <v/>
      </c>
      <c r="W582" s="39" t="str">
        <f t="shared" si="286"/>
        <v/>
      </c>
      <c r="X582" s="39" t="str">
        <f t="shared" si="286"/>
        <v/>
      </c>
      <c r="Y582" s="39" t="str">
        <f t="shared" si="286"/>
        <v/>
      </c>
      <c r="Z582" s="39" t="str">
        <f t="shared" si="286"/>
        <v/>
      </c>
      <c r="AA582" s="39" t="str">
        <f t="shared" si="286"/>
        <v/>
      </c>
      <c r="AB582" s="39" t="str">
        <f t="shared" si="286"/>
        <v/>
      </c>
      <c r="AC582" s="39" t="str">
        <f t="shared" si="286"/>
        <v/>
      </c>
      <c r="AD582" s="39" t="str">
        <f t="shared" si="286"/>
        <v/>
      </c>
      <c r="AE582" s="39" t="str">
        <f t="shared" si="286"/>
        <v/>
      </c>
      <c r="AF582" s="39" t="str">
        <f t="shared" si="286"/>
        <v/>
      </c>
      <c r="AG582" s="39" t="str">
        <f t="shared" si="286"/>
        <v/>
      </c>
      <c r="AH582" s="39" t="str">
        <f t="shared" si="286"/>
        <v/>
      </c>
      <c r="AI582" s="39" t="str">
        <f t="shared" si="286"/>
        <v/>
      </c>
    </row>
    <row r="583" spans="1:35" hidden="1" x14ac:dyDescent="0.25">
      <c r="B583" s="84" t="e">
        <f t="shared" si="285"/>
        <v>#VALUE!</v>
      </c>
      <c r="C583" s="84" t="e">
        <f t="shared" si="284"/>
        <v>#VALUE!</v>
      </c>
      <c r="D583" s="84">
        <f t="shared" si="284"/>
        <v>1</v>
      </c>
      <c r="E583" s="158"/>
      <c r="F583" s="97"/>
      <c r="G583" s="119"/>
      <c r="J583" s="56" t="s">
        <v>366</v>
      </c>
      <c r="L583" s="40" t="s">
        <v>335</v>
      </c>
      <c r="M583" s="41" t="str">
        <f>IFERROR(MEDIAN($P578:$AI578),"")</f>
        <v/>
      </c>
      <c r="N583" s="94"/>
      <c r="O583" s="34" t="s">
        <v>424</v>
      </c>
      <c r="P583" s="39" t="str">
        <f>IF(IFERROR(VLOOKUP(P576,'Tabela de Apoio'!$D:$E,2,FALSE),1)=1,"",P584)</f>
        <v/>
      </c>
      <c r="Q583" s="39" t="str">
        <f>IF(IFERROR(VLOOKUP(Q576,'Tabela de Apoio'!$D:$E,2,FALSE),1)=1,"",Q584)</f>
        <v/>
      </c>
      <c r="R583" s="39" t="str">
        <f>IF(IFERROR(VLOOKUP(R576,'Tabela de Apoio'!$D:$E,2,FALSE),1)=1,"",R584)</f>
        <v/>
      </c>
      <c r="S583" s="39" t="str">
        <f>IF(IFERROR(VLOOKUP(S576,'Tabela de Apoio'!$D:$E,2,FALSE),1)=1,"",S584)</f>
        <v/>
      </c>
      <c r="T583" s="39" t="str">
        <f>IF(IFERROR(VLOOKUP(T576,'Tabela de Apoio'!$D:$E,2,FALSE),1)=1,"",T584)</f>
        <v/>
      </c>
      <c r="U583" s="39" t="str">
        <f>IF(IFERROR(VLOOKUP(U576,'Tabela de Apoio'!$D:$E,2,FALSE),1)=1,"",U584)</f>
        <v/>
      </c>
      <c r="V583" s="39" t="str">
        <f>IF(IFERROR(VLOOKUP(V576,'Tabela de Apoio'!$D:$E,2,FALSE),1)=1,"",V584)</f>
        <v/>
      </c>
      <c r="W583" s="39" t="str">
        <f>IF(IFERROR(VLOOKUP(W576,'Tabela de Apoio'!$D:$E,2,FALSE),1)=1,"",W584)</f>
        <v/>
      </c>
      <c r="X583" s="39" t="str">
        <f>IF(IFERROR(VLOOKUP(X576,'Tabela de Apoio'!$D:$E,2,FALSE),1)=1,"",X584)</f>
        <v/>
      </c>
      <c r="Y583" s="39" t="str">
        <f>IF(IFERROR(VLOOKUP(Y576,'Tabela de Apoio'!$D:$E,2,FALSE),1)=1,"",Y584)</f>
        <v/>
      </c>
      <c r="Z583" s="39" t="str">
        <f>IF(IFERROR(VLOOKUP(Z576,'Tabela de Apoio'!$D:$E,2,FALSE),1)=1,"",Z584)</f>
        <v/>
      </c>
      <c r="AA583" s="39" t="str">
        <f>IF(IFERROR(VLOOKUP(AA576,'Tabela de Apoio'!$D:$E,2,FALSE),1)=1,"",AA584)</f>
        <v/>
      </c>
      <c r="AB583" s="39" t="str">
        <f>IF(IFERROR(VLOOKUP(AB576,'Tabela de Apoio'!$D:$E,2,FALSE),1)=1,"",AB584)</f>
        <v/>
      </c>
      <c r="AC583" s="39" t="str">
        <f>IF(IFERROR(VLOOKUP(AC576,'Tabela de Apoio'!$D:$E,2,FALSE),1)=1,"",AC584)</f>
        <v/>
      </c>
      <c r="AD583" s="39" t="str">
        <f>IF(IFERROR(VLOOKUP(AD576,'Tabela de Apoio'!$D:$E,2,FALSE),1)=1,"",AD584)</f>
        <v/>
      </c>
      <c r="AE583" s="39" t="str">
        <f>IF(IFERROR(VLOOKUP(AE576,'Tabela de Apoio'!$D:$E,2,FALSE),1)=1,"",AE584)</f>
        <v/>
      </c>
      <c r="AF583" s="39" t="str">
        <f>IF(IFERROR(VLOOKUP(AF576,'Tabela de Apoio'!$D:$E,2,FALSE),1)=1,"",AF584)</f>
        <v/>
      </c>
      <c r="AG583" s="39" t="str">
        <f>IF(IFERROR(VLOOKUP(AG576,'Tabela de Apoio'!$D:$E,2,FALSE),1)=1,"",AG584)</f>
        <v/>
      </c>
      <c r="AH583" s="39" t="str">
        <f>IF(IFERROR(VLOOKUP(AH576,'Tabela de Apoio'!$D:$E,2,FALSE),1)=1,"",AH584)</f>
        <v/>
      </c>
      <c r="AI583" s="39" t="str">
        <f>IF(IFERROR(VLOOKUP(AI576,'Tabela de Apoio'!$D:$E,2,FALSE),1)=1,"",AI584)</f>
        <v/>
      </c>
    </row>
    <row r="584" spans="1:35" hidden="1" x14ac:dyDescent="0.25">
      <c r="B584" s="84" t="e">
        <f t="shared" si="285"/>
        <v>#VALUE!</v>
      </c>
      <c r="C584" s="84" t="e">
        <f t="shared" si="284"/>
        <v>#VALUE!</v>
      </c>
      <c r="D584" s="84">
        <f t="shared" si="284"/>
        <v>1</v>
      </c>
      <c r="E584" s="158"/>
      <c r="F584" s="97"/>
      <c r="G584" s="119"/>
      <c r="H584" s="18"/>
      <c r="I584" s="18"/>
      <c r="J584" s="56" t="s">
        <v>368</v>
      </c>
      <c r="K584" s="89"/>
      <c r="L584" s="40" t="s">
        <v>69</v>
      </c>
      <c r="M584" s="41" t="e">
        <f>IF(AND(COUNT($P592:$AI592)&gt;2,(_xlfn.STDEV.S($P591:$AI592)/AVERAGE($P591:$AI592))&lt;=25%),AVERAGE($P591:$AI592),"")</f>
        <v>#DIV/0!</v>
      </c>
      <c r="N584" s="94"/>
      <c r="O584" s="34" t="s">
        <v>425</v>
      </c>
      <c r="P584" s="39" t="str">
        <f t="shared" ref="P584:AI584" si="287">IF(P582="","",IF((_xlfn.STDEV.S($P581:$AI582)/AVERAGE($P581:$AI582))&lt;25%,P582,IF(OR(P582&gt;(AVERAGE($P581:$AI582)+_xlfn.STDEV.S($P581:$AI582)),P582&lt;(AVERAGE($P581:$AI582)-_xlfn.STDEV.S($P581:$AI582))),"DESCARTADO",P582)))</f>
        <v/>
      </c>
      <c r="Q584" s="39" t="str">
        <f t="shared" si="287"/>
        <v/>
      </c>
      <c r="R584" s="39" t="str">
        <f t="shared" si="287"/>
        <v/>
      </c>
      <c r="S584" s="39" t="str">
        <f t="shared" si="287"/>
        <v/>
      </c>
      <c r="T584" s="39" t="str">
        <f t="shared" si="287"/>
        <v/>
      </c>
      <c r="U584" s="39" t="str">
        <f t="shared" si="287"/>
        <v/>
      </c>
      <c r="V584" s="39" t="str">
        <f t="shared" si="287"/>
        <v/>
      </c>
      <c r="W584" s="39" t="str">
        <f t="shared" si="287"/>
        <v/>
      </c>
      <c r="X584" s="39" t="str">
        <f t="shared" si="287"/>
        <v/>
      </c>
      <c r="Y584" s="39" t="str">
        <f t="shared" si="287"/>
        <v/>
      </c>
      <c r="Z584" s="39" t="str">
        <f t="shared" si="287"/>
        <v/>
      </c>
      <c r="AA584" s="39" t="str">
        <f t="shared" si="287"/>
        <v/>
      </c>
      <c r="AB584" s="39" t="str">
        <f t="shared" si="287"/>
        <v/>
      </c>
      <c r="AC584" s="39" t="str">
        <f t="shared" si="287"/>
        <v/>
      </c>
      <c r="AD584" s="39" t="str">
        <f t="shared" si="287"/>
        <v/>
      </c>
      <c r="AE584" s="39" t="str">
        <f t="shared" si="287"/>
        <v/>
      </c>
      <c r="AF584" s="39" t="str">
        <f t="shared" si="287"/>
        <v/>
      </c>
      <c r="AG584" s="39" t="str">
        <f t="shared" si="287"/>
        <v/>
      </c>
      <c r="AH584" s="39" t="str">
        <f t="shared" si="287"/>
        <v/>
      </c>
      <c r="AI584" s="39" t="str">
        <f t="shared" si="287"/>
        <v/>
      </c>
    </row>
    <row r="585" spans="1:35" hidden="1" x14ac:dyDescent="0.25">
      <c r="B585" s="84" t="e">
        <f t="shared" si="285"/>
        <v>#VALUE!</v>
      </c>
      <c r="C585" s="84" t="e">
        <f t="shared" si="284"/>
        <v>#VALUE!</v>
      </c>
      <c r="D585" s="84">
        <f t="shared" si="284"/>
        <v>1</v>
      </c>
      <c r="E585" s="158"/>
      <c r="F585" s="97"/>
      <c r="G585" s="121"/>
      <c r="H585"/>
      <c r="I585" s="18"/>
      <c r="J585" s="56" t="s">
        <v>367</v>
      </c>
      <c r="K585" s="89"/>
      <c r="L585" s="40" t="s">
        <v>74</v>
      </c>
      <c r="M585" s="41" t="e">
        <f>AVERAGE($P579:$AI580)</f>
        <v>#DIV/0!</v>
      </c>
      <c r="N585" s="94"/>
      <c r="O585" s="34" t="s">
        <v>426</v>
      </c>
      <c r="P585" s="39" t="str">
        <f>IF(IFERROR(VLOOKUP(P576,'Tabela de Apoio'!$D:$E,2,FALSE),1)=1,"",P586)</f>
        <v/>
      </c>
      <c r="Q585" s="39" t="str">
        <f>IF(IFERROR(VLOOKUP(Q576,'Tabela de Apoio'!$D:$E,2,FALSE),1)=1,"",Q586)</f>
        <v/>
      </c>
      <c r="R585" s="39" t="str">
        <f>IF(IFERROR(VLOOKUP(R576,'Tabela de Apoio'!$D:$E,2,FALSE),1)=1,"",R586)</f>
        <v/>
      </c>
      <c r="S585" s="39" t="str">
        <f>IF(IFERROR(VLOOKUP(S576,'Tabela de Apoio'!$D:$E,2,FALSE),1)=1,"",S586)</f>
        <v/>
      </c>
      <c r="T585" s="39" t="str">
        <f>IF(IFERROR(VLOOKUP(T576,'Tabela de Apoio'!$D:$E,2,FALSE),1)=1,"",T586)</f>
        <v/>
      </c>
      <c r="U585" s="39" t="str">
        <f>IF(IFERROR(VLOOKUP(U576,'Tabela de Apoio'!$D:$E,2,FALSE),1)=1,"",U586)</f>
        <v/>
      </c>
      <c r="V585" s="39" t="str">
        <f>IF(IFERROR(VLOOKUP(V576,'Tabela de Apoio'!$D:$E,2,FALSE),1)=1,"",V586)</f>
        <v/>
      </c>
      <c r="W585" s="39" t="str">
        <f>IF(IFERROR(VLOOKUP(W576,'Tabela de Apoio'!$D:$E,2,FALSE),1)=1,"",W586)</f>
        <v/>
      </c>
      <c r="X585" s="39" t="str">
        <f>IF(IFERROR(VLOOKUP(X576,'Tabela de Apoio'!$D:$E,2,FALSE),1)=1,"",X586)</f>
        <v/>
      </c>
      <c r="Y585" s="39" t="str">
        <f>IF(IFERROR(VLOOKUP(Y576,'Tabela de Apoio'!$D:$E,2,FALSE),1)=1,"",Y586)</f>
        <v/>
      </c>
      <c r="Z585" s="39" t="str">
        <f>IF(IFERROR(VLOOKUP(Z576,'Tabela de Apoio'!$D:$E,2,FALSE),1)=1,"",Z586)</f>
        <v/>
      </c>
      <c r="AA585" s="39" t="str">
        <f>IF(IFERROR(VLOOKUP(AA576,'Tabela de Apoio'!$D:$E,2,FALSE),1)=1,"",AA586)</f>
        <v/>
      </c>
      <c r="AB585" s="39" t="str">
        <f>IF(IFERROR(VLOOKUP(AB576,'Tabela de Apoio'!$D:$E,2,FALSE),1)=1,"",AB586)</f>
        <v/>
      </c>
      <c r="AC585" s="39" t="str">
        <f>IF(IFERROR(VLOOKUP(AC576,'Tabela de Apoio'!$D:$E,2,FALSE),1)=1,"",AC586)</f>
        <v/>
      </c>
      <c r="AD585" s="39" t="str">
        <f>IF(IFERROR(VLOOKUP(AD576,'Tabela de Apoio'!$D:$E,2,FALSE),1)=1,"",AD586)</f>
        <v/>
      </c>
      <c r="AE585" s="39" t="str">
        <f>IF(IFERROR(VLOOKUP(AE576,'Tabela de Apoio'!$D:$E,2,FALSE),1)=1,"",AE586)</f>
        <v/>
      </c>
      <c r="AF585" s="39" t="str">
        <f>IF(IFERROR(VLOOKUP(AF576,'Tabela de Apoio'!$D:$E,2,FALSE),1)=1,"",AF586)</f>
        <v/>
      </c>
      <c r="AG585" s="39" t="str">
        <f>IF(IFERROR(VLOOKUP(AG576,'Tabela de Apoio'!$D:$E,2,FALSE),1)=1,"",AG586)</f>
        <v/>
      </c>
      <c r="AH585" s="39" t="str">
        <f>IF(IFERROR(VLOOKUP(AH576,'Tabela de Apoio'!$D:$E,2,FALSE),1)=1,"",AH586)</f>
        <v/>
      </c>
      <c r="AI585" s="39" t="str">
        <f>IF(IFERROR(VLOOKUP(AI576,'Tabela de Apoio'!$D:$E,2,FALSE),1)=1,"",AI586)</f>
        <v/>
      </c>
    </row>
    <row r="586" spans="1:35" hidden="1" x14ac:dyDescent="0.25">
      <c r="B586" s="84" t="e">
        <f t="shared" si="285"/>
        <v>#VALUE!</v>
      </c>
      <c r="C586" s="84" t="e">
        <f t="shared" si="284"/>
        <v>#VALUE!</v>
      </c>
      <c r="D586" s="84">
        <f t="shared" si="284"/>
        <v>1</v>
      </c>
      <c r="E586" s="158"/>
      <c r="F586" s="97"/>
      <c r="G586" s="120"/>
      <c r="H586" s="18"/>
      <c r="I586" s="18"/>
      <c r="J586" s="56" t="s">
        <v>367</v>
      </c>
      <c r="K586" s="89"/>
      <c r="L586" s="40" t="s">
        <v>72</v>
      </c>
      <c r="M586" s="41" t="e">
        <f>MEDIAN($P579:$AI579)</f>
        <v>#NUM!</v>
      </c>
      <c r="N586" s="94"/>
      <c r="O586" s="34" t="s">
        <v>427</v>
      </c>
      <c r="P586" s="39" t="str">
        <f t="shared" ref="P586:AI586" si="288">IF(P584="","",IF((_xlfn.STDEV.S($P583:$AI584)/AVERAGE($P583:$AI584))&lt;25%,P584,IF(OR(P584&gt;(AVERAGE($P583:$AI584)+_xlfn.STDEV.S($P583:$AI584)),P584&lt;(AVERAGE($P583:$AI584)-_xlfn.STDEV.S($P583:$AI584))),"DESCARTADO",P584)))</f>
        <v/>
      </c>
      <c r="Q586" s="39" t="str">
        <f t="shared" si="288"/>
        <v/>
      </c>
      <c r="R586" s="39" t="str">
        <f t="shared" si="288"/>
        <v/>
      </c>
      <c r="S586" s="39" t="str">
        <f t="shared" si="288"/>
        <v/>
      </c>
      <c r="T586" s="39" t="str">
        <f t="shared" si="288"/>
        <v/>
      </c>
      <c r="U586" s="39" t="str">
        <f t="shared" si="288"/>
        <v/>
      </c>
      <c r="V586" s="39" t="str">
        <f t="shared" si="288"/>
        <v/>
      </c>
      <c r="W586" s="39" t="str">
        <f t="shared" si="288"/>
        <v/>
      </c>
      <c r="X586" s="39" t="str">
        <f t="shared" si="288"/>
        <v/>
      </c>
      <c r="Y586" s="39" t="str">
        <f t="shared" si="288"/>
        <v/>
      </c>
      <c r="Z586" s="39" t="str">
        <f t="shared" si="288"/>
        <v/>
      </c>
      <c r="AA586" s="39" t="str">
        <f t="shared" si="288"/>
        <v/>
      </c>
      <c r="AB586" s="39" t="str">
        <f t="shared" si="288"/>
        <v/>
      </c>
      <c r="AC586" s="39" t="str">
        <f t="shared" si="288"/>
        <v/>
      </c>
      <c r="AD586" s="39" t="str">
        <f t="shared" si="288"/>
        <v/>
      </c>
      <c r="AE586" s="39" t="str">
        <f t="shared" si="288"/>
        <v/>
      </c>
      <c r="AF586" s="39" t="str">
        <f t="shared" si="288"/>
        <v/>
      </c>
      <c r="AG586" s="39" t="str">
        <f t="shared" si="288"/>
        <v/>
      </c>
      <c r="AH586" s="39" t="str">
        <f t="shared" si="288"/>
        <v/>
      </c>
      <c r="AI586" s="39" t="str">
        <f t="shared" si="288"/>
        <v/>
      </c>
    </row>
    <row r="587" spans="1:35" hidden="1" x14ac:dyDescent="0.25">
      <c r="B587" s="84" t="e">
        <f t="shared" si="285"/>
        <v>#VALUE!</v>
      </c>
      <c r="C587" s="84" t="e">
        <f t="shared" si="284"/>
        <v>#VALUE!</v>
      </c>
      <c r="D587" s="84">
        <f t="shared" si="284"/>
        <v>1</v>
      </c>
      <c r="E587" s="158"/>
      <c r="F587" s="97"/>
      <c r="G587" s="120"/>
      <c r="H587" s="18"/>
      <c r="I587" s="18"/>
      <c r="J587" s="56" t="s">
        <v>367</v>
      </c>
      <c r="K587" s="89"/>
      <c r="L587" s="40" t="s">
        <v>73</v>
      </c>
      <c r="M587" s="41" t="e">
        <f>_xlfn.QUARTILE.EXC($P579:$AI579,1)</f>
        <v>#NUM!</v>
      </c>
      <c r="N587" s="94"/>
      <c r="O587" s="34" t="s">
        <v>428</v>
      </c>
      <c r="P587" s="39" t="str">
        <f>IF(IFERROR(VLOOKUP(P576,'Tabela de Apoio'!$D:$E,2,FALSE),1)=1,"",P588)</f>
        <v/>
      </c>
      <c r="Q587" s="39" t="str">
        <f>IF(IFERROR(VLOOKUP(Q576,'Tabela de Apoio'!$D:$E,2,FALSE),1)=1,"",Q588)</f>
        <v/>
      </c>
      <c r="R587" s="39" t="str">
        <f>IF(IFERROR(VLOOKUP(R576,'Tabela de Apoio'!$D:$E,2,FALSE),1)=1,"",R588)</f>
        <v/>
      </c>
      <c r="S587" s="39" t="str">
        <f>IF(IFERROR(VLOOKUP(S576,'Tabela de Apoio'!$D:$E,2,FALSE),1)=1,"",S588)</f>
        <v/>
      </c>
      <c r="T587" s="39" t="str">
        <f>IF(IFERROR(VLOOKUP(T576,'Tabela de Apoio'!$D:$E,2,FALSE),1)=1,"",T588)</f>
        <v/>
      </c>
      <c r="U587" s="39" t="str">
        <f>IF(IFERROR(VLOOKUP(U576,'Tabela de Apoio'!$D:$E,2,FALSE),1)=1,"",U588)</f>
        <v/>
      </c>
      <c r="V587" s="39" t="str">
        <f>IF(IFERROR(VLOOKUP(V576,'Tabela de Apoio'!$D:$E,2,FALSE),1)=1,"",V588)</f>
        <v/>
      </c>
      <c r="W587" s="39" t="str">
        <f>IF(IFERROR(VLOOKUP(W576,'Tabela de Apoio'!$D:$E,2,FALSE),1)=1,"",W588)</f>
        <v/>
      </c>
      <c r="X587" s="39" t="str">
        <f>IF(IFERROR(VLOOKUP(X576,'Tabela de Apoio'!$D:$E,2,FALSE),1)=1,"",X588)</f>
        <v/>
      </c>
      <c r="Y587" s="39" t="str">
        <f>IF(IFERROR(VLOOKUP(Y576,'Tabela de Apoio'!$D:$E,2,FALSE),1)=1,"",Y588)</f>
        <v/>
      </c>
      <c r="Z587" s="39" t="str">
        <f>IF(IFERROR(VLOOKUP(Z576,'Tabela de Apoio'!$D:$E,2,FALSE),1)=1,"",Z588)</f>
        <v/>
      </c>
      <c r="AA587" s="39" t="str">
        <f>IF(IFERROR(VLOOKUP(AA576,'Tabela de Apoio'!$D:$E,2,FALSE),1)=1,"",AA588)</f>
        <v/>
      </c>
      <c r="AB587" s="39" t="str">
        <f>IF(IFERROR(VLOOKUP(AB576,'Tabela de Apoio'!$D:$E,2,FALSE),1)=1,"",AB588)</f>
        <v/>
      </c>
      <c r="AC587" s="39" t="str">
        <f>IF(IFERROR(VLOOKUP(AC576,'Tabela de Apoio'!$D:$E,2,FALSE),1)=1,"",AC588)</f>
        <v/>
      </c>
      <c r="AD587" s="39" t="str">
        <f>IF(IFERROR(VLOOKUP(AD576,'Tabela de Apoio'!$D:$E,2,FALSE),1)=1,"",AD588)</f>
        <v/>
      </c>
      <c r="AE587" s="39" t="str">
        <f>IF(IFERROR(VLOOKUP(AE576,'Tabela de Apoio'!$D:$E,2,FALSE),1)=1,"",AE588)</f>
        <v/>
      </c>
      <c r="AF587" s="39" t="str">
        <f>IF(IFERROR(VLOOKUP(AF576,'Tabela de Apoio'!$D:$E,2,FALSE),1)=1,"",AF588)</f>
        <v/>
      </c>
      <c r="AG587" s="39" t="str">
        <f>IF(IFERROR(VLOOKUP(AG576,'Tabela de Apoio'!$D:$E,2,FALSE),1)=1,"",AG588)</f>
        <v/>
      </c>
      <c r="AH587" s="39" t="str">
        <f>IF(IFERROR(VLOOKUP(AH576,'Tabela de Apoio'!$D:$E,2,FALSE),1)=1,"",AH588)</f>
        <v/>
      </c>
      <c r="AI587" s="39" t="str">
        <f>IF(IFERROR(VLOOKUP(AI576,'Tabela de Apoio'!$D:$E,2,FALSE),1)=1,"",AI588)</f>
        <v/>
      </c>
    </row>
    <row r="588" spans="1:35" hidden="1" x14ac:dyDescent="0.25">
      <c r="B588" s="84" t="e">
        <f t="shared" si="285"/>
        <v>#VALUE!</v>
      </c>
      <c r="C588" s="84" t="e">
        <f t="shared" si="284"/>
        <v>#VALUE!</v>
      </c>
      <c r="D588" s="84">
        <f t="shared" si="284"/>
        <v>1</v>
      </c>
      <c r="E588" s="158"/>
      <c r="F588" s="97"/>
      <c r="G588" s="120"/>
      <c r="H588" s="18"/>
      <c r="I588" s="18"/>
      <c r="J588" s="56" t="s">
        <v>367</v>
      </c>
      <c r="K588" s="89"/>
      <c r="L588" s="40" t="s">
        <v>70</v>
      </c>
      <c r="M588" s="41" t="e">
        <f>_xlfn.QUARTILE.EXC($P579:$AI579,2)</f>
        <v>#NUM!</v>
      </c>
      <c r="N588" s="94"/>
      <c r="O588" s="34" t="s">
        <v>429</v>
      </c>
      <c r="P588" s="39" t="str">
        <f t="shared" ref="P588:AI588" si="289">IF(P586="","",IF((_xlfn.STDEV.S($P585:$AI586)/AVERAGE($P585:$AI586))&lt;25%,P586,IF(OR(P586&gt;(AVERAGE($P585:$AI586)+_xlfn.STDEV.S($P585:$AI586)),P586&lt;(AVERAGE($P585:$AI586)-_xlfn.STDEV.S($P585:$AI586))),"DESCARTADO",P586)))</f>
        <v/>
      </c>
      <c r="Q588" s="39" t="str">
        <f t="shared" si="289"/>
        <v/>
      </c>
      <c r="R588" s="39" t="str">
        <f t="shared" si="289"/>
        <v/>
      </c>
      <c r="S588" s="39" t="str">
        <f t="shared" si="289"/>
        <v/>
      </c>
      <c r="T588" s="39" t="str">
        <f t="shared" si="289"/>
        <v/>
      </c>
      <c r="U588" s="39" t="str">
        <f t="shared" si="289"/>
        <v/>
      </c>
      <c r="V588" s="39" t="str">
        <f t="shared" si="289"/>
        <v/>
      </c>
      <c r="W588" s="39" t="str">
        <f t="shared" si="289"/>
        <v/>
      </c>
      <c r="X588" s="39" t="str">
        <f t="shared" si="289"/>
        <v/>
      </c>
      <c r="Y588" s="39" t="str">
        <f t="shared" si="289"/>
        <v/>
      </c>
      <c r="Z588" s="39" t="str">
        <f t="shared" si="289"/>
        <v/>
      </c>
      <c r="AA588" s="39" t="str">
        <f t="shared" si="289"/>
        <v/>
      </c>
      <c r="AB588" s="39" t="str">
        <f t="shared" si="289"/>
        <v/>
      </c>
      <c r="AC588" s="39" t="str">
        <f t="shared" si="289"/>
        <v/>
      </c>
      <c r="AD588" s="39" t="str">
        <f t="shared" si="289"/>
        <v/>
      </c>
      <c r="AE588" s="39" t="str">
        <f t="shared" si="289"/>
        <v/>
      </c>
      <c r="AF588" s="39" t="str">
        <f t="shared" si="289"/>
        <v/>
      </c>
      <c r="AG588" s="39" t="str">
        <f t="shared" si="289"/>
        <v/>
      </c>
      <c r="AH588" s="39" t="str">
        <f t="shared" si="289"/>
        <v/>
      </c>
      <c r="AI588" s="39" t="str">
        <f t="shared" si="289"/>
        <v/>
      </c>
    </row>
    <row r="589" spans="1:35" hidden="1" x14ac:dyDescent="0.25">
      <c r="B589" s="84" t="e">
        <f t="shared" si="285"/>
        <v>#VALUE!</v>
      </c>
      <c r="C589" s="84" t="e">
        <f t="shared" si="284"/>
        <v>#VALUE!</v>
      </c>
      <c r="D589" s="84">
        <f t="shared" si="284"/>
        <v>1</v>
      </c>
      <c r="E589" s="158"/>
      <c r="F589" s="97"/>
      <c r="G589" s="120"/>
      <c r="H589" s="18"/>
      <c r="I589" s="18"/>
      <c r="J589" s="56" t="s">
        <v>366</v>
      </c>
      <c r="K589" s="89"/>
      <c r="L589" s="40" t="s">
        <v>76</v>
      </c>
      <c r="M589" s="41">
        <f>MIN($P578:$AI578)</f>
        <v>0</v>
      </c>
      <c r="N589" s="94"/>
      <c r="O589" s="34" t="s">
        <v>430</v>
      </c>
      <c r="P589" s="39" t="str">
        <f>IF(IFERROR(VLOOKUP(P576,'Tabela de Apoio'!$D:$E,2,FALSE),1)=1,"",P590)</f>
        <v/>
      </c>
      <c r="Q589" s="39" t="str">
        <f>IF(IFERROR(VLOOKUP(Q576,'Tabela de Apoio'!$D:$E,2,FALSE),1)=1,"",Q590)</f>
        <v/>
      </c>
      <c r="R589" s="39" t="str">
        <f>IF(IFERROR(VLOOKUP(R576,'Tabela de Apoio'!$D:$E,2,FALSE),1)=1,"",R590)</f>
        <v/>
      </c>
      <c r="S589" s="39" t="str">
        <f>IF(IFERROR(VLOOKUP(S576,'Tabela de Apoio'!$D:$E,2,FALSE),1)=1,"",S590)</f>
        <v/>
      </c>
      <c r="T589" s="39" t="str">
        <f>IF(IFERROR(VLOOKUP(T576,'Tabela de Apoio'!$D:$E,2,FALSE),1)=1,"",T590)</f>
        <v/>
      </c>
      <c r="U589" s="39" t="str">
        <f>IF(IFERROR(VLOOKUP(U576,'Tabela de Apoio'!$D:$E,2,FALSE),1)=1,"",U590)</f>
        <v/>
      </c>
      <c r="V589" s="39" t="str">
        <f>IF(IFERROR(VLOOKUP(V576,'Tabela de Apoio'!$D:$E,2,FALSE),1)=1,"",V590)</f>
        <v/>
      </c>
      <c r="W589" s="39" t="str">
        <f>IF(IFERROR(VLOOKUP(W576,'Tabela de Apoio'!$D:$E,2,FALSE),1)=1,"",W590)</f>
        <v/>
      </c>
      <c r="X589" s="39" t="str">
        <f>IF(IFERROR(VLOOKUP(X576,'Tabela de Apoio'!$D:$E,2,FALSE),1)=1,"",X590)</f>
        <v/>
      </c>
      <c r="Y589" s="39" t="str">
        <f>IF(IFERROR(VLOOKUP(Y576,'Tabela de Apoio'!$D:$E,2,FALSE),1)=1,"",Y590)</f>
        <v/>
      </c>
      <c r="Z589" s="39" t="str">
        <f>IF(IFERROR(VLOOKUP(Z576,'Tabela de Apoio'!$D:$E,2,FALSE),1)=1,"",Z590)</f>
        <v/>
      </c>
      <c r="AA589" s="39" t="str">
        <f>IF(IFERROR(VLOOKUP(AA576,'Tabela de Apoio'!$D:$E,2,FALSE),1)=1,"",AA590)</f>
        <v/>
      </c>
      <c r="AB589" s="39" t="str">
        <f>IF(IFERROR(VLOOKUP(AB576,'Tabela de Apoio'!$D:$E,2,FALSE),1)=1,"",AB590)</f>
        <v/>
      </c>
      <c r="AC589" s="39" t="str">
        <f>IF(IFERROR(VLOOKUP(AC576,'Tabela de Apoio'!$D:$E,2,FALSE),1)=1,"",AC590)</f>
        <v/>
      </c>
      <c r="AD589" s="39" t="str">
        <f>IF(IFERROR(VLOOKUP(AD576,'Tabela de Apoio'!$D:$E,2,FALSE),1)=1,"",AD590)</f>
        <v/>
      </c>
      <c r="AE589" s="39" t="str">
        <f>IF(IFERROR(VLOOKUP(AE576,'Tabela de Apoio'!$D:$E,2,FALSE),1)=1,"",AE590)</f>
        <v/>
      </c>
      <c r="AF589" s="39" t="str">
        <f>IF(IFERROR(VLOOKUP(AF576,'Tabela de Apoio'!$D:$E,2,FALSE),1)=1,"",AF590)</f>
        <v/>
      </c>
      <c r="AG589" s="39" t="str">
        <f>IF(IFERROR(VLOOKUP(AG576,'Tabela de Apoio'!$D:$E,2,FALSE),1)=1,"",AG590)</f>
        <v/>
      </c>
      <c r="AH589" s="39" t="str">
        <f>IF(IFERROR(VLOOKUP(AH576,'Tabela de Apoio'!$D:$E,2,FALSE),1)=1,"",AH590)</f>
        <v/>
      </c>
      <c r="AI589" s="39" t="str">
        <f>IF(IFERROR(VLOOKUP(AI576,'Tabela de Apoio'!$D:$E,2,FALSE),1)=1,"",AI590)</f>
        <v/>
      </c>
    </row>
    <row r="590" spans="1:35" hidden="1" x14ac:dyDescent="0.25">
      <c r="B590" s="84" t="e">
        <f t="shared" si="285"/>
        <v>#VALUE!</v>
      </c>
      <c r="C590" s="84" t="e">
        <f t="shared" si="284"/>
        <v>#VALUE!</v>
      </c>
      <c r="D590" s="84">
        <f t="shared" si="284"/>
        <v>1</v>
      </c>
      <c r="E590" s="158"/>
      <c r="F590" s="97"/>
      <c r="G590" s="120"/>
      <c r="H590" s="18"/>
      <c r="I590" s="18"/>
      <c r="J590" s="56" t="s">
        <v>366</v>
      </c>
      <c r="K590" s="89"/>
      <c r="L590" s="40" t="s">
        <v>71</v>
      </c>
      <c r="M590" s="41">
        <f>MAX($P578:$AI578)</f>
        <v>0</v>
      </c>
      <c r="N590" s="94"/>
      <c r="O590" s="34" t="s">
        <v>431</v>
      </c>
      <c r="P590" s="39" t="str">
        <f t="shared" ref="P590:AI590" si="290">IF(P588="","",IF((_xlfn.STDEV.S($P587:$AI588)/AVERAGE($P587:$AI588))&lt;25%,P588,IF(OR(P588&gt;(AVERAGE($P587:$AI588)+_xlfn.STDEV.S($P587:$AI588)),P588&lt;(AVERAGE($P587:$AI588)-_xlfn.STDEV.S($P587:$AI588))),"DESCARTADO",P588)))</f>
        <v/>
      </c>
      <c r="Q590" s="39" t="str">
        <f t="shared" si="290"/>
        <v/>
      </c>
      <c r="R590" s="39" t="str">
        <f t="shared" si="290"/>
        <v/>
      </c>
      <c r="S590" s="39" t="str">
        <f t="shared" si="290"/>
        <v/>
      </c>
      <c r="T590" s="39" t="str">
        <f t="shared" si="290"/>
        <v/>
      </c>
      <c r="U590" s="39" t="str">
        <f t="shared" si="290"/>
        <v/>
      </c>
      <c r="V590" s="39" t="str">
        <f t="shared" si="290"/>
        <v/>
      </c>
      <c r="W590" s="39" t="str">
        <f t="shared" si="290"/>
        <v/>
      </c>
      <c r="X590" s="39" t="str">
        <f t="shared" si="290"/>
        <v/>
      </c>
      <c r="Y590" s="39" t="str">
        <f t="shared" si="290"/>
        <v/>
      </c>
      <c r="Z590" s="39" t="str">
        <f t="shared" si="290"/>
        <v/>
      </c>
      <c r="AA590" s="39" t="str">
        <f t="shared" si="290"/>
        <v/>
      </c>
      <c r="AB590" s="39" t="str">
        <f t="shared" si="290"/>
        <v/>
      </c>
      <c r="AC590" s="39" t="str">
        <f t="shared" si="290"/>
        <v/>
      </c>
      <c r="AD590" s="39" t="str">
        <f t="shared" si="290"/>
        <v/>
      </c>
      <c r="AE590" s="39" t="str">
        <f t="shared" si="290"/>
        <v/>
      </c>
      <c r="AF590" s="39" t="str">
        <f t="shared" si="290"/>
        <v/>
      </c>
      <c r="AG590" s="39" t="str">
        <f t="shared" si="290"/>
        <v/>
      </c>
      <c r="AH590" s="39" t="str">
        <f t="shared" si="290"/>
        <v/>
      </c>
      <c r="AI590" s="39" t="str">
        <f t="shared" si="290"/>
        <v/>
      </c>
    </row>
    <row r="591" spans="1:35" hidden="1" x14ac:dyDescent="0.25">
      <c r="B591" s="84" t="e">
        <f t="shared" si="285"/>
        <v>#VALUE!</v>
      </c>
      <c r="C591" s="84" t="e">
        <f t="shared" si="284"/>
        <v>#VALUE!</v>
      </c>
      <c r="D591" s="84">
        <f t="shared" si="284"/>
        <v>1</v>
      </c>
      <c r="E591" s="158"/>
      <c r="F591" s="97"/>
      <c r="G591" s="121"/>
      <c r="H591"/>
      <c r="I591"/>
      <c r="J591" s="6" t="str">
        <f>INDEX(J581:J590,MATCH(L574,L581:L590,0))</f>
        <v>A</v>
      </c>
      <c r="K591" s="89"/>
      <c r="L591" s="26"/>
      <c r="M591" s="26"/>
      <c r="N591" s="94"/>
      <c r="O591" s="34" t="s">
        <v>58</v>
      </c>
      <c r="P591" s="39" t="str">
        <f>IF(IFERROR(VLOOKUP(P576,'Tabela de Apoio'!$D:$E,2,FALSE),1)=1,"",P592)</f>
        <v/>
      </c>
      <c r="Q591" s="39" t="str">
        <f>IF(IFERROR(VLOOKUP(Q576,'Tabela de Apoio'!$D:$E,2,FALSE),1)=1,"",Q592)</f>
        <v/>
      </c>
      <c r="R591" s="39" t="str">
        <f>IF(IFERROR(VLOOKUP(R576,'Tabela de Apoio'!$D:$E,2,FALSE),1)=1,"",R592)</f>
        <v/>
      </c>
      <c r="S591" s="39" t="str">
        <f>IF(IFERROR(VLOOKUP(S576,'Tabela de Apoio'!$D:$E,2,FALSE),1)=1,"",S592)</f>
        <v/>
      </c>
      <c r="T591" s="39" t="str">
        <f>IF(IFERROR(VLOOKUP(T576,'Tabela de Apoio'!$D:$E,2,FALSE),1)=1,"",T592)</f>
        <v/>
      </c>
      <c r="U591" s="39" t="str">
        <f>IF(IFERROR(VLOOKUP(U576,'Tabela de Apoio'!$D:$E,2,FALSE),1)=1,"",U592)</f>
        <v/>
      </c>
      <c r="V591" s="39" t="str">
        <f>IF(IFERROR(VLOOKUP(V576,'Tabela de Apoio'!$D:$E,2,FALSE),1)=1,"",V592)</f>
        <v/>
      </c>
      <c r="W591" s="39" t="str">
        <f>IF(IFERROR(VLOOKUP(W576,'Tabela de Apoio'!$D:$E,2,FALSE),1)=1,"",W592)</f>
        <v/>
      </c>
      <c r="X591" s="39" t="str">
        <f>IF(IFERROR(VLOOKUP(X576,'Tabela de Apoio'!$D:$E,2,FALSE),1)=1,"",X592)</f>
        <v/>
      </c>
      <c r="Y591" s="39" t="str">
        <f>IF(IFERROR(VLOOKUP(Y576,'Tabela de Apoio'!$D:$E,2,FALSE),1)=1,"",Y592)</f>
        <v/>
      </c>
      <c r="Z591" s="39" t="str">
        <f>IF(IFERROR(VLOOKUP(Z576,'Tabela de Apoio'!$D:$E,2,FALSE),1)=1,"",Z592)</f>
        <v/>
      </c>
      <c r="AA591" s="39" t="str">
        <f>IF(IFERROR(VLOOKUP(AA576,'Tabela de Apoio'!$D:$E,2,FALSE),1)=1,"",AA592)</f>
        <v/>
      </c>
      <c r="AB591" s="39" t="str">
        <f>IF(IFERROR(VLOOKUP(AB576,'Tabela de Apoio'!$D:$E,2,FALSE),1)=1,"",AB592)</f>
        <v/>
      </c>
      <c r="AC591" s="39" t="str">
        <f>IF(IFERROR(VLOOKUP(AC576,'Tabela de Apoio'!$D:$E,2,FALSE),1)=1,"",AC592)</f>
        <v/>
      </c>
      <c r="AD591" s="39" t="str">
        <f>IF(IFERROR(VLOOKUP(AD576,'Tabela de Apoio'!$D:$E,2,FALSE),1)=1,"",AD592)</f>
        <v/>
      </c>
      <c r="AE591" s="39" t="str">
        <f>IF(IFERROR(VLOOKUP(AE576,'Tabela de Apoio'!$D:$E,2,FALSE),1)=1,"",AE592)</f>
        <v/>
      </c>
      <c r="AF591" s="39" t="str">
        <f>IF(IFERROR(VLOOKUP(AF576,'Tabela de Apoio'!$D:$E,2,FALSE),1)=1,"",AF592)</f>
        <v/>
      </c>
      <c r="AG591" s="39" t="str">
        <f>IF(IFERROR(VLOOKUP(AG576,'Tabela de Apoio'!$D:$E,2,FALSE),1)=1,"",AG592)</f>
        <v/>
      </c>
      <c r="AH591" s="39" t="str">
        <f>IF(IFERROR(VLOOKUP(AH576,'Tabela de Apoio'!$D:$E,2,FALSE),1)=1,"",AH592)</f>
        <v/>
      </c>
      <c r="AI591" s="39" t="str">
        <f>IF(IFERROR(VLOOKUP(AI576,'Tabela de Apoio'!$D:$E,2,FALSE),1)=1,"",AI592)</f>
        <v/>
      </c>
    </row>
    <row r="592" spans="1:35" x14ac:dyDescent="0.25">
      <c r="B592" s="84" t="e">
        <f t="shared" si="285"/>
        <v>#VALUE!</v>
      </c>
      <c r="C592" s="84" t="e">
        <f t="shared" si="284"/>
        <v>#VALUE!</v>
      </c>
      <c r="D592" s="84">
        <f t="shared" si="284"/>
        <v>1</v>
      </c>
      <c r="E592" s="158"/>
      <c r="F592" s="97"/>
      <c r="G592" s="118"/>
      <c r="H592" s="159"/>
      <c r="I592" s="159"/>
      <c r="J592" s="160"/>
      <c r="K592" s="90" t="e">
        <f>_xlfn.STDEV.S($P592:$AI592)/AVERAGE($P592:$AI592)</f>
        <v>#DIV/0!</v>
      </c>
      <c r="L592" s="122" t="s">
        <v>77</v>
      </c>
      <c r="M592" s="22" t="str">
        <f>IFERROR(ROUND(M574*M576,2),"")</f>
        <v/>
      </c>
      <c r="N592" s="94" t="str">
        <f>IF("C"=J591,1,"")</f>
        <v/>
      </c>
      <c r="O592" s="34" t="s">
        <v>56</v>
      </c>
      <c r="P592" s="39" t="str">
        <f t="shared" ref="P592:AI592" si="291">IFERROR(IF(P590="","",IF((_xlfn.STDEV.S($P589:$AI590)/AVERAGE($P589:$AI590))&lt;25%,P590,IF(OR(P590&gt;(AVERAGE($P589:$AI590)+_xlfn.STDEV.S($P589:$AI590)),P590&lt;(AVERAGE($P589:$AI590)-_xlfn.STDEV.S($P589:$AI590))),"DESCARTADO",P590))),)</f>
        <v/>
      </c>
      <c r="Q592" s="39" t="str">
        <f t="shared" si="291"/>
        <v/>
      </c>
      <c r="R592" s="39" t="str">
        <f t="shared" si="291"/>
        <v/>
      </c>
      <c r="S592" s="39" t="str">
        <f t="shared" si="291"/>
        <v/>
      </c>
      <c r="T592" s="39" t="str">
        <f t="shared" si="291"/>
        <v/>
      </c>
      <c r="U592" s="39" t="str">
        <f t="shared" si="291"/>
        <v/>
      </c>
      <c r="V592" s="39" t="str">
        <f t="shared" si="291"/>
        <v/>
      </c>
      <c r="W592" s="39" t="str">
        <f t="shared" si="291"/>
        <v/>
      </c>
      <c r="X592" s="39" t="str">
        <f t="shared" si="291"/>
        <v/>
      </c>
      <c r="Y592" s="39" t="str">
        <f t="shared" si="291"/>
        <v/>
      </c>
      <c r="Z592" s="39" t="str">
        <f t="shared" si="291"/>
        <v/>
      </c>
      <c r="AA592" s="39" t="str">
        <f t="shared" si="291"/>
        <v/>
      </c>
      <c r="AB592" s="39" t="str">
        <f t="shared" si="291"/>
        <v/>
      </c>
      <c r="AC592" s="39" t="str">
        <f t="shared" si="291"/>
        <v/>
      </c>
      <c r="AD592" s="39" t="str">
        <f t="shared" si="291"/>
        <v/>
      </c>
      <c r="AE592" s="39" t="str">
        <f t="shared" si="291"/>
        <v/>
      </c>
      <c r="AF592" s="39" t="str">
        <f t="shared" si="291"/>
        <v/>
      </c>
      <c r="AG592" s="39" t="str">
        <f t="shared" si="291"/>
        <v/>
      </c>
      <c r="AH592" s="39" t="str">
        <f t="shared" si="291"/>
        <v/>
      </c>
      <c r="AI592" s="39" t="str">
        <f t="shared" si="291"/>
        <v/>
      </c>
    </row>
    <row r="594" spans="1:35" s="18" customFormat="1" x14ac:dyDescent="0.25">
      <c r="A594" s="89"/>
      <c r="B594" s="83" t="e">
        <f>LARGE(IFERROR(IF(B592+1&gt;$H$8,"",B592+1),""),1)</f>
        <v>#VALUE!</v>
      </c>
      <c r="C594" s="83" t="e">
        <f>E599</f>
        <v>#VALUE!</v>
      </c>
      <c r="D594" s="83">
        <f>E595</f>
        <v>1</v>
      </c>
      <c r="E594" s="57" t="s">
        <v>9</v>
      </c>
      <c r="F594" s="96"/>
      <c r="G594" s="57" t="s">
        <v>19</v>
      </c>
      <c r="H594" s="5" t="e">
        <f>INDEX('BASE FORMAÇÃO'!B:B,B594+1)</f>
        <v>#VALUE!</v>
      </c>
      <c r="I594" s="19" t="s">
        <v>20</v>
      </c>
      <c r="J594" s="5" t="e">
        <f>INDEX('BASE FORMAÇÃO'!K:K,B594+1)</f>
        <v>#VALUE!</v>
      </c>
      <c r="K594" s="88"/>
      <c r="L594" s="173" t="s">
        <v>75</v>
      </c>
      <c r="M594" s="167" t="str">
        <f>IF(OR(ISBLANK($O$7),ISBLANK($H$8),ISBLANK($O$6),ISBLANK($O$5),ISBLANK($H$5)),"",IFERROR(IF(VLOOKUP(L594,L601:M610,2,FALSE)&lt;1,ROUND(VLOOKUP(L594,L601:M610,2,FALSE),4),ROUND(VLOOKUP(L594,L601:M610,2,FALSE),2)),""))</f>
        <v/>
      </c>
      <c r="N594" s="92"/>
      <c r="O594" s="34" t="s">
        <v>22</v>
      </c>
      <c r="P594" s="53"/>
      <c r="Q594" s="53"/>
      <c r="R594" s="53"/>
      <c r="S594" s="53"/>
      <c r="T594" s="53"/>
      <c r="U594" s="53"/>
      <c r="V594" s="53"/>
      <c r="W594" s="53"/>
      <c r="X594" s="53"/>
      <c r="Y594" s="53"/>
      <c r="Z594" s="53"/>
      <c r="AA594" s="53"/>
      <c r="AB594" s="53"/>
      <c r="AC594" s="53"/>
      <c r="AD594" s="53"/>
      <c r="AE594" s="53"/>
      <c r="AF594" s="53"/>
      <c r="AG594" s="53"/>
      <c r="AH594" s="53"/>
      <c r="AI594" s="53"/>
    </row>
    <row r="595" spans="1:35" s="18" customFormat="1" x14ac:dyDescent="0.25">
      <c r="A595" s="89"/>
      <c r="B595" s="84" t="e">
        <f t="shared" ref="B595:D597" si="292">B594</f>
        <v>#VALUE!</v>
      </c>
      <c r="C595" s="84" t="e">
        <f t="shared" si="292"/>
        <v>#VALUE!</v>
      </c>
      <c r="D595" s="84">
        <f t="shared" si="292"/>
        <v>1</v>
      </c>
      <c r="E595" s="150">
        <f>IFERROR(IF(E599=INDEX(E:E,ROW()-16),INDEX(E:E,ROW()-20)+1,1),1)</f>
        <v>1</v>
      </c>
      <c r="F595" s="116"/>
      <c r="G595" s="155" t="s">
        <v>1</v>
      </c>
      <c r="H595" s="161" t="e">
        <f>INDEX('BASE FORMAÇÃO'!C:C,B594+1)</f>
        <v>#VALUE!</v>
      </c>
      <c r="I595" s="161"/>
      <c r="J595" s="162"/>
      <c r="K595" s="89"/>
      <c r="L595" s="174"/>
      <c r="M595" s="168"/>
      <c r="N595" s="93"/>
      <c r="O595" s="34" t="s">
        <v>17</v>
      </c>
      <c r="P595" s="54"/>
      <c r="Q595" s="54"/>
      <c r="R595" s="54"/>
      <c r="S595" s="54"/>
      <c r="T595" s="54"/>
      <c r="U595" s="54"/>
      <c r="V595" s="54"/>
      <c r="W595" s="54"/>
      <c r="X595" s="54"/>
      <c r="Y595" s="54"/>
      <c r="Z595" s="54"/>
      <c r="AA595" s="54"/>
      <c r="AB595" s="54"/>
      <c r="AC595" s="54"/>
      <c r="AD595" s="54"/>
      <c r="AE595" s="54"/>
      <c r="AF595" s="54"/>
      <c r="AG595" s="54"/>
      <c r="AH595" s="54"/>
      <c r="AI595" s="54"/>
    </row>
    <row r="596" spans="1:35" s="21" customFormat="1" x14ac:dyDescent="0.25">
      <c r="A596" s="98"/>
      <c r="B596" s="84" t="e">
        <f t="shared" si="292"/>
        <v>#VALUE!</v>
      </c>
      <c r="C596" s="84" t="e">
        <f t="shared" si="292"/>
        <v>#VALUE!</v>
      </c>
      <c r="D596" s="84">
        <f t="shared" si="292"/>
        <v>1</v>
      </c>
      <c r="E596" s="151"/>
      <c r="F596" s="117"/>
      <c r="G596" s="156"/>
      <c r="H596" s="163"/>
      <c r="I596" s="163"/>
      <c r="J596" s="164"/>
      <c r="K596" s="85"/>
      <c r="L596" s="169" t="s">
        <v>78</v>
      </c>
      <c r="M596" s="171" t="e">
        <f>INDEX('BASE FORMAÇÃO'!H:H,B598+1)</f>
        <v>#VALUE!</v>
      </c>
      <c r="N596" s="94"/>
      <c r="O596" s="34" t="s">
        <v>12</v>
      </c>
      <c r="P596" s="55"/>
      <c r="Q596" s="55"/>
      <c r="R596" s="55"/>
      <c r="S596" s="55"/>
      <c r="T596" s="55"/>
      <c r="U596" s="55"/>
      <c r="V596" s="55"/>
      <c r="W596" s="55"/>
      <c r="X596" s="55"/>
      <c r="Y596" s="55"/>
      <c r="Z596" s="55"/>
      <c r="AA596" s="55"/>
      <c r="AB596" s="55"/>
      <c r="AC596" s="55"/>
      <c r="AD596" s="55"/>
      <c r="AE596" s="55"/>
      <c r="AF596" s="55"/>
      <c r="AG596" s="55"/>
      <c r="AH596" s="55"/>
      <c r="AI596" s="55"/>
    </row>
    <row r="597" spans="1:35" s="21" customFormat="1" x14ac:dyDescent="0.25">
      <c r="A597" s="98"/>
      <c r="B597" s="84" t="e">
        <f t="shared" si="292"/>
        <v>#VALUE!</v>
      </c>
      <c r="C597" s="84" t="e">
        <f t="shared" si="292"/>
        <v>#VALUE!</v>
      </c>
      <c r="D597" s="84">
        <f t="shared" si="292"/>
        <v>1</v>
      </c>
      <c r="E597" s="152"/>
      <c r="F597" s="117"/>
      <c r="G597" s="157"/>
      <c r="H597" s="165"/>
      <c r="I597" s="165"/>
      <c r="J597" s="166"/>
      <c r="K597" s="85"/>
      <c r="L597" s="170"/>
      <c r="M597" s="172"/>
      <c r="N597" s="94"/>
      <c r="O597" s="34" t="s">
        <v>549</v>
      </c>
      <c r="P597" s="55"/>
      <c r="Q597" s="55"/>
      <c r="R597" s="55"/>
      <c r="S597" s="55"/>
      <c r="T597" s="55"/>
      <c r="U597" s="55"/>
      <c r="V597" s="55"/>
      <c r="W597" s="55"/>
      <c r="X597" s="55"/>
      <c r="Y597" s="55"/>
      <c r="Z597" s="55"/>
      <c r="AA597" s="55"/>
      <c r="AB597" s="55"/>
      <c r="AC597" s="55"/>
      <c r="AD597" s="55"/>
      <c r="AE597" s="55"/>
      <c r="AF597" s="55"/>
      <c r="AG597" s="55"/>
      <c r="AH597" s="55"/>
      <c r="AI597" s="55"/>
    </row>
    <row r="598" spans="1:35" x14ac:dyDescent="0.25">
      <c r="B598" s="84" t="e">
        <f>B596</f>
        <v>#VALUE!</v>
      </c>
      <c r="C598" s="84" t="e">
        <f>C596</f>
        <v>#VALUE!</v>
      </c>
      <c r="D598" s="84">
        <f>D596</f>
        <v>1</v>
      </c>
      <c r="E598" s="57" t="s">
        <v>401</v>
      </c>
      <c r="F598" s="117"/>
      <c r="G598" s="24"/>
      <c r="H598" s="153"/>
      <c r="I598" s="154"/>
      <c r="J598" s="154"/>
      <c r="K598" s="90" t="e">
        <f>_xlfn.STDEV.S($P598:$AI598)/AVERAGE($P598:$AI598)</f>
        <v>#DIV/0!</v>
      </c>
      <c r="L598" s="122" t="s">
        <v>2</v>
      </c>
      <c r="M598" s="5" t="e">
        <f>INDEX('BASE FORMAÇÃO'!D:D,B598+1)</f>
        <v>#VALUE!</v>
      </c>
      <c r="N598" s="94">
        <f>IF("A"=J611,1,"")</f>
        <v>1</v>
      </c>
      <c r="O598" s="34" t="s">
        <v>23</v>
      </c>
      <c r="P598" s="36" t="str">
        <f t="array" ref="P598">IF(P594="","",IF(OR(P595="",AND(YEAR(P595)=YEAR($O$7),MONTH(MAX('Tabela de Apoio'!$A:$A))&lt;=MONTH(P595))),P594,(INDEX('Tabela de Apoio'!$B:$B,MATCH('FORMAÇÃO DE PREÇO'!$O$7,'Tabela de Apoio'!$A:$A,1))/INDEX('Tabela de Apoio'!$B:$B,MATCH('FORMAÇÃO DE PREÇO'!P595,'Tabela de Apoio'!$A:$A,1)-1))*P594))</f>
        <v/>
      </c>
      <c r="Q598" s="36" t="str">
        <f t="array" ref="Q598">IF(Q594="","",IF(OR(Q595="",AND(YEAR(Q595)=YEAR($O$7),MONTH(MAX('Tabela de Apoio'!$A:$A))&lt;=MONTH(Q595))),Q594,(INDEX('Tabela de Apoio'!$B:$B,MATCH('FORMAÇÃO DE PREÇO'!$O$7,'Tabela de Apoio'!$A:$A,1))/INDEX('Tabela de Apoio'!$B:$B,MATCH('FORMAÇÃO DE PREÇO'!Q595,'Tabela de Apoio'!$A:$A,1)-1))*Q594))</f>
        <v/>
      </c>
      <c r="R598" s="36" t="str">
        <f t="array" ref="R598">IF(R594="","",IF(OR(R595="",AND(YEAR(R595)=YEAR($O$7),MONTH(MAX('Tabela de Apoio'!$A:$A))&lt;=MONTH(R595))),R594,(INDEX('Tabela de Apoio'!$B:$B,MATCH('FORMAÇÃO DE PREÇO'!$O$7,'Tabela de Apoio'!$A:$A,1))/INDEX('Tabela de Apoio'!$B:$B,MATCH('FORMAÇÃO DE PREÇO'!R595,'Tabela de Apoio'!$A:$A,1)-1))*R594))</f>
        <v/>
      </c>
      <c r="S598" s="36" t="str">
        <f t="array" ref="S598">IF(S594="","",IF(OR(S595="",AND(YEAR(S595)=YEAR($O$7),MONTH(MAX('Tabela de Apoio'!$A:$A))&lt;=MONTH(S595))),S594,(INDEX('Tabela de Apoio'!$B:$B,MATCH('FORMAÇÃO DE PREÇO'!$O$7,'Tabela de Apoio'!$A:$A,1))/INDEX('Tabela de Apoio'!$B:$B,MATCH('FORMAÇÃO DE PREÇO'!S595,'Tabela de Apoio'!$A:$A,1)-1))*S594))</f>
        <v/>
      </c>
      <c r="T598" s="36" t="str">
        <f t="array" ref="T598">IF(T594="","",IF(OR(T595="",AND(YEAR(T595)=YEAR($O$7),MONTH(MAX('Tabela de Apoio'!$A:$A))&lt;=MONTH(T595))),T594,(INDEX('Tabela de Apoio'!$B:$B,MATCH('FORMAÇÃO DE PREÇO'!$O$7,'Tabela de Apoio'!$A:$A,1))/INDEX('Tabela de Apoio'!$B:$B,MATCH('FORMAÇÃO DE PREÇO'!T595,'Tabela de Apoio'!$A:$A,1)-1))*T594))</f>
        <v/>
      </c>
      <c r="U598" s="36" t="str">
        <f t="array" ref="U598">IF(U594="","",IF(OR(U595="",AND(YEAR(U595)=YEAR($O$7),MONTH(MAX('Tabela de Apoio'!$A:$A))&lt;=MONTH(U595))),U594,(INDEX('Tabela de Apoio'!$B:$B,MATCH('FORMAÇÃO DE PREÇO'!$O$7,'Tabela de Apoio'!$A:$A,1))/INDEX('Tabela de Apoio'!$B:$B,MATCH('FORMAÇÃO DE PREÇO'!U595,'Tabela de Apoio'!$A:$A,1)-1))*U594))</f>
        <v/>
      </c>
      <c r="V598" s="36" t="str">
        <f t="array" ref="V598">IF(V594="","",IF(OR(V595="",AND(YEAR(V595)=YEAR($O$7),MONTH(MAX('Tabela de Apoio'!$A:$A))&lt;=MONTH(V595))),V594,(INDEX('Tabela de Apoio'!$B:$B,MATCH('FORMAÇÃO DE PREÇO'!$O$7,'Tabela de Apoio'!$A:$A,1))/INDEX('Tabela de Apoio'!$B:$B,MATCH('FORMAÇÃO DE PREÇO'!V595,'Tabela de Apoio'!$A:$A,1)-1))*V594))</f>
        <v/>
      </c>
      <c r="W598" s="36" t="str">
        <f t="array" ref="W598">IF(W594="","",IF(OR(W595="",AND(YEAR(W595)=YEAR($O$7),MONTH(MAX('Tabela de Apoio'!$A:$A))&lt;=MONTH(W595))),W594,(INDEX('Tabela de Apoio'!$B:$B,MATCH('FORMAÇÃO DE PREÇO'!$O$7,'Tabela de Apoio'!$A:$A,1))/INDEX('Tabela de Apoio'!$B:$B,MATCH('FORMAÇÃO DE PREÇO'!W595,'Tabela de Apoio'!$A:$A,1)-1))*W594))</f>
        <v/>
      </c>
      <c r="X598" s="36" t="str">
        <f t="array" ref="X598">IF(X594="","",IF(OR(X595="",AND(YEAR(X595)=YEAR($O$7),MONTH(MAX('Tabela de Apoio'!$A:$A))&lt;=MONTH(X595))),X594,(INDEX('Tabela de Apoio'!$B:$B,MATCH('FORMAÇÃO DE PREÇO'!$O$7,'Tabela de Apoio'!$A:$A,1))/INDEX('Tabela de Apoio'!$B:$B,MATCH('FORMAÇÃO DE PREÇO'!X595,'Tabela de Apoio'!$A:$A,1)-1))*X594))</f>
        <v/>
      </c>
      <c r="Y598" s="36" t="str">
        <f t="array" ref="Y598">IF(Y594="","",IF(OR(Y595="",AND(YEAR(Y595)=YEAR($O$7),MONTH(MAX('Tabela de Apoio'!$A:$A))&lt;=MONTH(Y595))),Y594,(INDEX('Tabela de Apoio'!$B:$B,MATCH('FORMAÇÃO DE PREÇO'!$O$7,'Tabela de Apoio'!$A:$A,1))/INDEX('Tabela de Apoio'!$B:$B,MATCH('FORMAÇÃO DE PREÇO'!Y595,'Tabela de Apoio'!$A:$A,1)-1))*Y594))</f>
        <v/>
      </c>
      <c r="Z598" s="36" t="str">
        <f t="array" ref="Z598">IF(Z594="","",IF(OR(Z595="",AND(YEAR(Z595)=YEAR($O$7),MONTH(MAX('Tabela de Apoio'!$A:$A))&lt;=MONTH(Z595))),Z594,(INDEX('Tabela de Apoio'!$B:$B,MATCH('FORMAÇÃO DE PREÇO'!$O$7,'Tabela de Apoio'!$A:$A,1))/INDEX('Tabela de Apoio'!$B:$B,MATCH('FORMAÇÃO DE PREÇO'!Z595,'Tabela de Apoio'!$A:$A,1)-1))*Z594))</f>
        <v/>
      </c>
      <c r="AA598" s="36" t="str">
        <f t="array" ref="AA598">IF(AA594="","",IF(OR(AA595="",AND(YEAR(AA595)=YEAR($O$7),MONTH(MAX('Tabela de Apoio'!$A:$A))&lt;=MONTH(AA595))),AA594,(INDEX('Tabela de Apoio'!$B:$B,MATCH('FORMAÇÃO DE PREÇO'!$O$7,'Tabela de Apoio'!$A:$A,1))/INDEX('Tabela de Apoio'!$B:$B,MATCH('FORMAÇÃO DE PREÇO'!AA595,'Tabela de Apoio'!$A:$A,1)-1))*AA594))</f>
        <v/>
      </c>
      <c r="AB598" s="36" t="str">
        <f t="array" ref="AB598">IF(AB594="","",IF(OR(AB595="",AND(YEAR(AB595)=YEAR($O$7),MONTH(MAX('Tabela de Apoio'!$A:$A))&lt;=MONTH(AB595))),AB594,(INDEX('Tabela de Apoio'!$B:$B,MATCH('FORMAÇÃO DE PREÇO'!$O$7,'Tabela de Apoio'!$A:$A,1))/INDEX('Tabela de Apoio'!$B:$B,MATCH('FORMAÇÃO DE PREÇO'!AB595,'Tabela de Apoio'!$A:$A,1)-1))*AB594))</f>
        <v/>
      </c>
      <c r="AC598" s="36" t="str">
        <f t="array" ref="AC598">IF(AC594="","",IF(OR(AC595="",AND(YEAR(AC595)=YEAR($O$7),MONTH(MAX('Tabela de Apoio'!$A:$A))&lt;=MONTH(AC595))),AC594,(INDEX('Tabela de Apoio'!$B:$B,MATCH('FORMAÇÃO DE PREÇO'!$O$7,'Tabela de Apoio'!$A:$A,1))/INDEX('Tabela de Apoio'!$B:$B,MATCH('FORMAÇÃO DE PREÇO'!AC595,'Tabela de Apoio'!$A:$A,1)-1))*AC594))</f>
        <v/>
      </c>
      <c r="AD598" s="36" t="str">
        <f t="array" ref="AD598">IF(AD594="","",IF(OR(AD595="",AND(YEAR(AD595)=YEAR($O$7),MONTH(MAX('Tabela de Apoio'!$A:$A))&lt;=MONTH(AD595))),AD594,(INDEX('Tabela de Apoio'!$B:$B,MATCH('FORMAÇÃO DE PREÇO'!$O$7,'Tabela de Apoio'!$A:$A,1))/INDEX('Tabela de Apoio'!$B:$B,MATCH('FORMAÇÃO DE PREÇO'!AD595,'Tabela de Apoio'!$A:$A,1)-1))*AD594))</f>
        <v/>
      </c>
      <c r="AE598" s="36" t="str">
        <f t="array" ref="AE598">IF(AE594="","",IF(OR(AE595="",AND(YEAR(AE595)=YEAR($O$7),MONTH(MAX('Tabela de Apoio'!$A:$A))&lt;=MONTH(AE595))),AE594,(INDEX('Tabela de Apoio'!$B:$B,MATCH('FORMAÇÃO DE PREÇO'!$O$7,'Tabela de Apoio'!$A:$A,1))/INDEX('Tabela de Apoio'!$B:$B,MATCH('FORMAÇÃO DE PREÇO'!AE595,'Tabela de Apoio'!$A:$A,1)-1))*AE594))</f>
        <v/>
      </c>
      <c r="AF598" s="36" t="str">
        <f t="array" ref="AF598">IF(AF594="","",IF(OR(AF595="",AND(YEAR(AF595)=YEAR($O$7),MONTH(MAX('Tabela de Apoio'!$A:$A))&lt;=MONTH(AF595))),AF594,(INDEX('Tabela de Apoio'!$B:$B,MATCH('FORMAÇÃO DE PREÇO'!$O$7,'Tabela de Apoio'!$A:$A,1))/INDEX('Tabela de Apoio'!$B:$B,MATCH('FORMAÇÃO DE PREÇO'!AF595,'Tabela de Apoio'!$A:$A,1)-1))*AF594))</f>
        <v/>
      </c>
      <c r="AG598" s="36" t="str">
        <f t="array" ref="AG598">IF(AG594="","",IF(OR(AG595="",AND(YEAR(AG595)=YEAR($O$7),MONTH(MAX('Tabela de Apoio'!$A:$A))&lt;=MONTH(AG595))),AG594,(INDEX('Tabela de Apoio'!$B:$B,MATCH('FORMAÇÃO DE PREÇO'!$O$7,'Tabela de Apoio'!$A:$A,1))/INDEX('Tabela de Apoio'!$B:$B,MATCH('FORMAÇÃO DE PREÇO'!AG595,'Tabela de Apoio'!$A:$A,1)-1))*AG594))</f>
        <v/>
      </c>
      <c r="AH598" s="36" t="str">
        <f t="array" ref="AH598">IF(AH594="","",IF(OR(AH595="",AND(YEAR(AH595)=YEAR($O$7),MONTH(MAX('Tabela de Apoio'!$A:$A))&lt;=MONTH(AH595))),AH594,(INDEX('Tabela de Apoio'!$B:$B,MATCH('FORMAÇÃO DE PREÇO'!$O$7,'Tabela de Apoio'!$A:$A,1))/INDEX('Tabela de Apoio'!$B:$B,MATCH('FORMAÇÃO DE PREÇO'!AH595,'Tabela de Apoio'!$A:$A,1)-1))*AH594))</f>
        <v/>
      </c>
      <c r="AI598" s="36" t="str">
        <f t="array" ref="AI598">IF(AI594="","",IF(OR(AI595="",AND(YEAR(AI595)=YEAR($O$7),MONTH(MAX('Tabela de Apoio'!$A:$A))&lt;=MONTH(AI595))),AI594,(INDEX('Tabela de Apoio'!$B:$B,MATCH('FORMAÇÃO DE PREÇO'!$O$7,'Tabela de Apoio'!$A:$A,1))/INDEX('Tabela de Apoio'!$B:$B,MATCH('FORMAÇÃO DE PREÇO'!AI595,'Tabela de Apoio'!$A:$A,1)-1))*AI594))</f>
        <v/>
      </c>
    </row>
    <row r="599" spans="1:35" x14ac:dyDescent="0.25">
      <c r="B599" s="84" t="e">
        <f>B598</f>
        <v>#VALUE!</v>
      </c>
      <c r="C599" s="84" t="e">
        <f>C598</f>
        <v>#VALUE!</v>
      </c>
      <c r="D599" s="84">
        <f>D598</f>
        <v>1</v>
      </c>
      <c r="E599" s="158" t="e">
        <f>MAX(INDEX('BASE FORMAÇÃO'!A:A,B594+1),1)</f>
        <v>#VALUE!</v>
      </c>
      <c r="F599" s="117"/>
      <c r="G599" s="118" t="s">
        <v>363</v>
      </c>
      <c r="H599" s="159"/>
      <c r="I599" s="159"/>
      <c r="J599" s="160"/>
      <c r="K599" s="85" t="e">
        <f>_xlfn.STDEV.S($P599:$AI599)/AVERAGE($P599:$AI599)</f>
        <v>#DIV/0!</v>
      </c>
      <c r="L599" s="37" t="s">
        <v>362</v>
      </c>
      <c r="M599" s="38" t="str">
        <f>IFERROR(INDEX(K598:K612,MATCH(1,N598:N612)),"")</f>
        <v/>
      </c>
      <c r="N599" s="94" t="str">
        <f>IF("B"=J611,1,"")</f>
        <v/>
      </c>
      <c r="O599" s="34" t="s">
        <v>55</v>
      </c>
      <c r="P599" s="36" t="str">
        <f t="shared" ref="P599:AE599" si="293">IFERROR(IF(P598="","",IF(OR(P598&gt;(_xlfn.QUARTILE.EXC($P598:$AI598,3)+(_xlfn.QUARTILE.EXC($P598:$AI598,3)-_xlfn.QUARTILE.EXC($P598:$AI598,1))),P598&lt;(_xlfn.QUARTILE.EXC($P598:$AI598,1)-(_xlfn.QUARTILE.EXC($P598:$AI598,3)-_xlfn.QUARTILE.EXC($P598:$AI598,1)))),"DESCARTADO",P598)),"")</f>
        <v/>
      </c>
      <c r="Q599" s="36" t="str">
        <f t="shared" si="293"/>
        <v/>
      </c>
      <c r="R599" s="36" t="str">
        <f t="shared" si="293"/>
        <v/>
      </c>
      <c r="S599" s="36" t="str">
        <f t="shared" si="293"/>
        <v/>
      </c>
      <c r="T599" s="36" t="str">
        <f t="shared" si="293"/>
        <v/>
      </c>
      <c r="U599" s="36" t="str">
        <f t="shared" si="293"/>
        <v/>
      </c>
      <c r="V599" s="36" t="str">
        <f t="shared" si="293"/>
        <v/>
      </c>
      <c r="W599" s="36" t="str">
        <f t="shared" si="293"/>
        <v/>
      </c>
      <c r="X599" s="36" t="str">
        <f t="shared" si="293"/>
        <v/>
      </c>
      <c r="Y599" s="36" t="str">
        <f t="shared" si="293"/>
        <v/>
      </c>
      <c r="Z599" s="36" t="str">
        <f t="shared" si="293"/>
        <v/>
      </c>
      <c r="AA599" s="36" t="str">
        <f t="shared" si="293"/>
        <v/>
      </c>
      <c r="AB599" s="36" t="str">
        <f t="shared" si="293"/>
        <v/>
      </c>
      <c r="AC599" s="36" t="str">
        <f t="shared" si="293"/>
        <v/>
      </c>
      <c r="AD599" s="36" t="str">
        <f t="shared" si="293"/>
        <v/>
      </c>
      <c r="AE599" s="36" t="str">
        <f t="shared" si="293"/>
        <v/>
      </c>
      <c r="AF599" s="36" t="str">
        <f>IFERROR(IF(AF598="","",IF(OR(AF598&gt;(_xlfn.QUARTILE.EXC($P598:$AI598,3)+(_xlfn.QUARTILE.EXC($P598:$AI598,3)-_xlfn.QUARTILE.EXC($P598:$AI598,1))),AF598&lt;(_xlfn.QUARTILE.EXC($P598:$AI598,1)-(_xlfn.QUARTILE.EXC($P598:$AI598,3)-_xlfn.QUARTILE.EXC($P598:$AI598,1)))),"DESCARTADO",AF598)),"")</f>
        <v/>
      </c>
      <c r="AG599" s="36" t="str">
        <f>IFERROR(IF(AG598="","",IF(OR(AG598&gt;(_xlfn.QUARTILE.EXC($P598:$AI598,3)+(_xlfn.QUARTILE.EXC($P598:$AI598,3)-_xlfn.QUARTILE.EXC($P598:$AI598,1))),AG598&lt;(_xlfn.QUARTILE.EXC($P598:$AI598,1)-(_xlfn.QUARTILE.EXC($P598:$AI598,3)-_xlfn.QUARTILE.EXC($P598:$AI598,1)))),"DESCARTADO",AG598)),"")</f>
        <v/>
      </c>
      <c r="AH599" s="36" t="str">
        <f>IFERROR(IF(AH598="","",IF(OR(AH598&gt;(_xlfn.QUARTILE.EXC($P598:$AI598,3)+(_xlfn.QUARTILE.EXC($P598:$AI598,3)-_xlfn.QUARTILE.EXC($P598:$AI598,1))),AH598&lt;(_xlfn.QUARTILE.EXC($P598:$AI598,1)-(_xlfn.QUARTILE.EXC($P598:$AI598,3)-_xlfn.QUARTILE.EXC($P598:$AI598,1)))),"DESCARTADO",AH598)),"")</f>
        <v/>
      </c>
      <c r="AI599" s="36" t="str">
        <f>IFERROR(IF(AI598="","",IF(OR(AI598&gt;(_xlfn.QUARTILE.EXC($P598:$AI598,3)+(_xlfn.QUARTILE.EXC($P598:$AI598,3)-_xlfn.QUARTILE.EXC($P598:$AI598,1))),AI598&lt;(_xlfn.QUARTILE.EXC($P598:$AI598,1)-(_xlfn.QUARTILE.EXC($P598:$AI598,3)-_xlfn.QUARTILE.EXC($P598:$AI598,1)))),"DESCARTADO",AI598)),"")</f>
        <v/>
      </c>
    </row>
    <row r="600" spans="1:35" hidden="1" x14ac:dyDescent="0.25">
      <c r="B600" s="84" t="e">
        <f t="shared" ref="B600:D612" si="294">B599</f>
        <v>#VALUE!</v>
      </c>
      <c r="C600" s="84" t="e">
        <f t="shared" si="294"/>
        <v>#VALUE!</v>
      </c>
      <c r="D600" s="84">
        <f t="shared" si="294"/>
        <v>1</v>
      </c>
      <c r="E600" s="158"/>
      <c r="F600" s="97"/>
      <c r="G600" s="119"/>
      <c r="K600" s="90"/>
      <c r="N600" s="94"/>
      <c r="O600" s="34" t="s">
        <v>57</v>
      </c>
      <c r="P600" s="39" t="str">
        <f>IF(IFERROR(VLOOKUP(P596,'Tabela de Apoio'!$D:$E,2,FALSE),1)=1,"",P599)</f>
        <v/>
      </c>
      <c r="Q600" s="39" t="str">
        <f>IF(IFERROR(VLOOKUP(Q596,'Tabela de Apoio'!$D:$E,2,FALSE),1)=1,"",Q599)</f>
        <v/>
      </c>
      <c r="R600" s="39" t="str">
        <f>IF(IFERROR(VLOOKUP(R596,'Tabela de Apoio'!$D:$E,2,FALSE),1)=1,"",R599)</f>
        <v/>
      </c>
      <c r="S600" s="39" t="str">
        <f>IF(IFERROR(VLOOKUP(S596,'Tabela de Apoio'!$D:$E,2,FALSE),1)=1,"",S599)</f>
        <v/>
      </c>
      <c r="T600" s="39" t="str">
        <f>IF(IFERROR(VLOOKUP(T596,'Tabela de Apoio'!$D:$E,2,FALSE),1)=1,"",T599)</f>
        <v/>
      </c>
      <c r="U600" s="39" t="str">
        <f>IF(IFERROR(VLOOKUP(U596,'Tabela de Apoio'!$D:$E,2,FALSE),1)=1,"",U599)</f>
        <v/>
      </c>
      <c r="V600" s="39" t="str">
        <f>IF(IFERROR(VLOOKUP(V596,'Tabela de Apoio'!$D:$E,2,FALSE),1)=1,"",V599)</f>
        <v/>
      </c>
      <c r="W600" s="39" t="str">
        <f>IF(IFERROR(VLOOKUP(W596,'Tabela de Apoio'!$D:$E,2,FALSE),1)=1,"",W599)</f>
        <v/>
      </c>
      <c r="X600" s="39" t="str">
        <f>IF(IFERROR(VLOOKUP(X596,'Tabela de Apoio'!$D:$E,2,FALSE),1)=1,"",X599)</f>
        <v/>
      </c>
      <c r="Y600" s="39" t="str">
        <f>IF(IFERROR(VLOOKUP(Y596,'Tabela de Apoio'!$D:$E,2,FALSE),1)=1,"",Y599)</f>
        <v/>
      </c>
      <c r="Z600" s="39" t="str">
        <f>IF(IFERROR(VLOOKUP(Z596,'Tabela de Apoio'!$D:$E,2,FALSE),1)=1,"",Z599)</f>
        <v/>
      </c>
      <c r="AA600" s="39" t="str">
        <f>IF(IFERROR(VLOOKUP(AA596,'Tabela de Apoio'!$D:$E,2,FALSE),1)=1,"",AA599)</f>
        <v/>
      </c>
      <c r="AB600" s="39" t="str">
        <f>IF(IFERROR(VLOOKUP(AB596,'Tabela de Apoio'!$D:$E,2,FALSE),1)=1,"",AB599)</f>
        <v/>
      </c>
      <c r="AC600" s="39" t="str">
        <f>IF(IFERROR(VLOOKUP(AC596,'Tabela de Apoio'!$D:$E,2,FALSE),1)=1,"",AC599)</f>
        <v/>
      </c>
      <c r="AD600" s="39" t="str">
        <f>IF(IFERROR(VLOOKUP(AD596,'Tabela de Apoio'!$D:$E,2,FALSE),1)=1,"",AD599)</f>
        <v/>
      </c>
      <c r="AE600" s="39" t="str">
        <f>IF(IFERROR(VLOOKUP(AE596,'Tabela de Apoio'!$D:$E,2,FALSE),1)=1,"",AE599)</f>
        <v/>
      </c>
      <c r="AF600" s="39" t="str">
        <f>IF(IFERROR(VLOOKUP(AF596,'Tabela de Apoio'!$D:$E,2,FALSE),1)=1,"",AF599)</f>
        <v/>
      </c>
      <c r="AG600" s="39" t="str">
        <f>IF(IFERROR(VLOOKUP(AG596,'Tabela de Apoio'!$D:$E,2,FALSE),1)=1,"",AG599)</f>
        <v/>
      </c>
      <c r="AH600" s="39" t="str">
        <f>IF(IFERROR(VLOOKUP(AH596,'Tabela de Apoio'!$D:$E,2,FALSE),1)=1,"",AH599)</f>
        <v/>
      </c>
      <c r="AI600" s="39" t="str">
        <f>IF(IFERROR(VLOOKUP(AI596,'Tabela de Apoio'!$D:$E,2,FALSE),1)=1,"",AI599)</f>
        <v/>
      </c>
    </row>
    <row r="601" spans="1:35" hidden="1" x14ac:dyDescent="0.25">
      <c r="B601" s="84" t="e">
        <f t="shared" ref="B601:B612" si="295">B600</f>
        <v>#VALUE!</v>
      </c>
      <c r="C601" s="84" t="e">
        <f t="shared" si="294"/>
        <v>#VALUE!</v>
      </c>
      <c r="D601" s="84">
        <f t="shared" si="294"/>
        <v>1</v>
      </c>
      <c r="E601" s="158"/>
      <c r="F601" s="97"/>
      <c r="G601" s="120"/>
      <c r="H601" s="18"/>
      <c r="I601" s="18"/>
      <c r="J601" s="6" t="str">
        <f>IFERROR(IF(M604="",IF(_xlfn.STDEV.S($P599:$AI600)/AVERAGE($P599:$AI600)&lt;25%,J605,J606),J604),J602)</f>
        <v>A</v>
      </c>
      <c r="K601" s="89"/>
      <c r="L601" s="40" t="s">
        <v>75</v>
      </c>
      <c r="M601" s="41" t="str">
        <f>IFERROR(IF(AND(P596="Fornecedor",COUNTA(P594:AI594)=COUNTIF(P596:AI596,"Fornecedor")),M609,IF(M604="",IF(_xlfn.STDEV.S($P599:$AI600)/AVERAGE($P599:$AI600)&lt;25%,M605,M606),M604)),M602)</f>
        <v/>
      </c>
      <c r="N601" s="94"/>
      <c r="O601" s="34" t="s">
        <v>424</v>
      </c>
      <c r="P601" s="39" t="str">
        <f>IF(IFERROR(VLOOKUP(P596,'Tabela de Apoio'!$D:$E,2,FALSE),1)=1,"",P602)</f>
        <v/>
      </c>
      <c r="Q601" s="39" t="str">
        <f>IF(IFERROR(VLOOKUP(Q596,'Tabela de Apoio'!$D:$E,2,FALSE),1)=1,"",Q602)</f>
        <v/>
      </c>
      <c r="R601" s="39" t="str">
        <f>IF(IFERROR(VLOOKUP(R596,'Tabela de Apoio'!$D:$E,2,FALSE),1)=1,"",R602)</f>
        <v/>
      </c>
      <c r="S601" s="39" t="str">
        <f>IF(IFERROR(VLOOKUP(S596,'Tabela de Apoio'!$D:$E,2,FALSE),1)=1,"",S602)</f>
        <v/>
      </c>
      <c r="T601" s="39" t="str">
        <f>IF(IFERROR(VLOOKUP(T596,'Tabela de Apoio'!$D:$E,2,FALSE),1)=1,"",T602)</f>
        <v/>
      </c>
      <c r="U601" s="39" t="str">
        <f>IF(IFERROR(VLOOKUP(U596,'Tabela de Apoio'!$D:$E,2,FALSE),1)=1,"",U602)</f>
        <v/>
      </c>
      <c r="V601" s="39" t="str">
        <f>IF(IFERROR(VLOOKUP(V596,'Tabela de Apoio'!$D:$E,2,FALSE),1)=1,"",V602)</f>
        <v/>
      </c>
      <c r="W601" s="39" t="str">
        <f>IF(IFERROR(VLOOKUP(W596,'Tabela de Apoio'!$D:$E,2,FALSE),1)=1,"",W602)</f>
        <v/>
      </c>
      <c r="X601" s="39" t="str">
        <f>IF(IFERROR(VLOOKUP(X596,'Tabela de Apoio'!$D:$E,2,FALSE),1)=1,"",X602)</f>
        <v/>
      </c>
      <c r="Y601" s="39" t="str">
        <f>IF(IFERROR(VLOOKUP(Y596,'Tabela de Apoio'!$D:$E,2,FALSE),1)=1,"",Y602)</f>
        <v/>
      </c>
      <c r="Z601" s="39" t="str">
        <f>IF(IFERROR(VLOOKUP(Z596,'Tabela de Apoio'!$D:$E,2,FALSE),1)=1,"",Z602)</f>
        <v/>
      </c>
      <c r="AA601" s="39" t="str">
        <f>IF(IFERROR(VLOOKUP(AA596,'Tabela de Apoio'!$D:$E,2,FALSE),1)=1,"",AA602)</f>
        <v/>
      </c>
      <c r="AB601" s="39" t="str">
        <f>IF(IFERROR(VLOOKUP(AB596,'Tabela de Apoio'!$D:$E,2,FALSE),1)=1,"",AB602)</f>
        <v/>
      </c>
      <c r="AC601" s="39" t="str">
        <f>IF(IFERROR(VLOOKUP(AC596,'Tabela de Apoio'!$D:$E,2,FALSE),1)=1,"",AC602)</f>
        <v/>
      </c>
      <c r="AD601" s="39" t="str">
        <f>IF(IFERROR(VLOOKUP(AD596,'Tabela de Apoio'!$D:$E,2,FALSE),1)=1,"",AD602)</f>
        <v/>
      </c>
      <c r="AE601" s="39" t="str">
        <f>IF(IFERROR(VLOOKUP(AE596,'Tabela de Apoio'!$D:$E,2,FALSE),1)=1,"",AE602)</f>
        <v/>
      </c>
      <c r="AF601" s="39" t="str">
        <f>IF(IFERROR(VLOOKUP(AF596,'Tabela de Apoio'!$D:$E,2,FALSE),1)=1,"",AF602)</f>
        <v/>
      </c>
      <c r="AG601" s="39" t="str">
        <f>IF(IFERROR(VLOOKUP(AG596,'Tabela de Apoio'!$D:$E,2,FALSE),1)=1,"",AG602)</f>
        <v/>
      </c>
      <c r="AH601" s="39" t="str">
        <f>IF(IFERROR(VLOOKUP(AH596,'Tabela de Apoio'!$D:$E,2,FALSE),1)=1,"",AH602)</f>
        <v/>
      </c>
      <c r="AI601" s="39" t="str">
        <f>IF(IFERROR(VLOOKUP(AI596,'Tabela de Apoio'!$D:$E,2,FALSE),1)=1,"",AI602)</f>
        <v/>
      </c>
    </row>
    <row r="602" spans="1:35" hidden="1" x14ac:dyDescent="0.25">
      <c r="B602" s="84" t="e">
        <f t="shared" si="295"/>
        <v>#VALUE!</v>
      </c>
      <c r="C602" s="84" t="e">
        <f t="shared" si="294"/>
        <v>#VALUE!</v>
      </c>
      <c r="D602" s="84">
        <f t="shared" si="294"/>
        <v>1</v>
      </c>
      <c r="E602" s="158"/>
      <c r="F602" s="97"/>
      <c r="G602" s="120"/>
      <c r="H602" s="18"/>
      <c r="I602" s="18"/>
      <c r="J602" s="56" t="s">
        <v>366</v>
      </c>
      <c r="K602" s="89"/>
      <c r="L602" s="40" t="s">
        <v>21</v>
      </c>
      <c r="M602" s="41" t="str">
        <f>IFERROR(AVERAGE($P598:$AI598),"")</f>
        <v/>
      </c>
      <c r="N602" s="94"/>
      <c r="O602" s="34" t="s">
        <v>425</v>
      </c>
      <c r="P602" s="39" t="str">
        <f t="shared" ref="P602:AI602" si="296">IF(P599="","",IF((_xlfn.STDEV.S($P599:$AI600)/AVERAGE($P599:$AI600))&lt;25%,P599,IF(OR(P599&gt;(AVERAGE($P599:$AI600)+_xlfn.STDEV.S($P599:$AI600)),P599&lt;(AVERAGE($P599:$AI600)-_xlfn.STDEV.S($P599:$AI600))),"DESCARTADO",P599)))</f>
        <v/>
      </c>
      <c r="Q602" s="39" t="str">
        <f t="shared" si="296"/>
        <v/>
      </c>
      <c r="R602" s="39" t="str">
        <f t="shared" si="296"/>
        <v/>
      </c>
      <c r="S602" s="39" t="str">
        <f t="shared" si="296"/>
        <v/>
      </c>
      <c r="T602" s="39" t="str">
        <f t="shared" si="296"/>
        <v/>
      </c>
      <c r="U602" s="39" t="str">
        <f t="shared" si="296"/>
        <v/>
      </c>
      <c r="V602" s="39" t="str">
        <f t="shared" si="296"/>
        <v/>
      </c>
      <c r="W602" s="39" t="str">
        <f t="shared" si="296"/>
        <v/>
      </c>
      <c r="X602" s="39" t="str">
        <f t="shared" si="296"/>
        <v/>
      </c>
      <c r="Y602" s="39" t="str">
        <f t="shared" si="296"/>
        <v/>
      </c>
      <c r="Z602" s="39" t="str">
        <f t="shared" si="296"/>
        <v/>
      </c>
      <c r="AA602" s="39" t="str">
        <f t="shared" si="296"/>
        <v/>
      </c>
      <c r="AB602" s="39" t="str">
        <f t="shared" si="296"/>
        <v/>
      </c>
      <c r="AC602" s="39" t="str">
        <f t="shared" si="296"/>
        <v/>
      </c>
      <c r="AD602" s="39" t="str">
        <f t="shared" si="296"/>
        <v/>
      </c>
      <c r="AE602" s="39" t="str">
        <f t="shared" si="296"/>
        <v/>
      </c>
      <c r="AF602" s="39" t="str">
        <f t="shared" si="296"/>
        <v/>
      </c>
      <c r="AG602" s="39" t="str">
        <f t="shared" si="296"/>
        <v/>
      </c>
      <c r="AH602" s="39" t="str">
        <f t="shared" si="296"/>
        <v/>
      </c>
      <c r="AI602" s="39" t="str">
        <f t="shared" si="296"/>
        <v/>
      </c>
    </row>
    <row r="603" spans="1:35" hidden="1" x14ac:dyDescent="0.25">
      <c r="B603" s="84" t="e">
        <f t="shared" si="295"/>
        <v>#VALUE!</v>
      </c>
      <c r="C603" s="84" t="e">
        <f t="shared" si="294"/>
        <v>#VALUE!</v>
      </c>
      <c r="D603" s="84">
        <f t="shared" si="294"/>
        <v>1</v>
      </c>
      <c r="E603" s="158"/>
      <c r="F603" s="97"/>
      <c r="G603" s="119"/>
      <c r="J603" s="56" t="s">
        <v>366</v>
      </c>
      <c r="L603" s="40" t="s">
        <v>335</v>
      </c>
      <c r="M603" s="41" t="str">
        <f>IFERROR(MEDIAN($P598:$AI598),"")</f>
        <v/>
      </c>
      <c r="N603" s="94"/>
      <c r="O603" s="34" t="s">
        <v>426</v>
      </c>
      <c r="P603" s="39" t="str">
        <f>IF(IFERROR(VLOOKUP(P596,'Tabela de Apoio'!$D:$E,2,FALSE),1)=1,"",P604)</f>
        <v/>
      </c>
      <c r="Q603" s="39" t="str">
        <f>IF(IFERROR(VLOOKUP(Q596,'Tabela de Apoio'!$D:$E,2,FALSE),1)=1,"",Q604)</f>
        <v/>
      </c>
      <c r="R603" s="39" t="str">
        <f>IF(IFERROR(VLOOKUP(R596,'Tabela de Apoio'!$D:$E,2,FALSE),1)=1,"",R604)</f>
        <v/>
      </c>
      <c r="S603" s="39" t="str">
        <f>IF(IFERROR(VLOOKUP(S596,'Tabela de Apoio'!$D:$E,2,FALSE),1)=1,"",S604)</f>
        <v/>
      </c>
      <c r="T603" s="39" t="str">
        <f>IF(IFERROR(VLOOKUP(T596,'Tabela de Apoio'!$D:$E,2,FALSE),1)=1,"",T604)</f>
        <v/>
      </c>
      <c r="U603" s="39" t="str">
        <f>IF(IFERROR(VLOOKUP(U596,'Tabela de Apoio'!$D:$E,2,FALSE),1)=1,"",U604)</f>
        <v/>
      </c>
      <c r="V603" s="39" t="str">
        <f>IF(IFERROR(VLOOKUP(V596,'Tabela de Apoio'!$D:$E,2,FALSE),1)=1,"",V604)</f>
        <v/>
      </c>
      <c r="W603" s="39" t="str">
        <f>IF(IFERROR(VLOOKUP(W596,'Tabela de Apoio'!$D:$E,2,FALSE),1)=1,"",W604)</f>
        <v/>
      </c>
      <c r="X603" s="39" t="str">
        <f>IF(IFERROR(VLOOKUP(X596,'Tabela de Apoio'!$D:$E,2,FALSE),1)=1,"",X604)</f>
        <v/>
      </c>
      <c r="Y603" s="39" t="str">
        <f>IF(IFERROR(VLOOKUP(Y596,'Tabela de Apoio'!$D:$E,2,FALSE),1)=1,"",Y604)</f>
        <v/>
      </c>
      <c r="Z603" s="39" t="str">
        <f>IF(IFERROR(VLOOKUP(Z596,'Tabela de Apoio'!$D:$E,2,FALSE),1)=1,"",Z604)</f>
        <v/>
      </c>
      <c r="AA603" s="39" t="str">
        <f>IF(IFERROR(VLOOKUP(AA596,'Tabela de Apoio'!$D:$E,2,FALSE),1)=1,"",AA604)</f>
        <v/>
      </c>
      <c r="AB603" s="39" t="str">
        <f>IF(IFERROR(VLOOKUP(AB596,'Tabela de Apoio'!$D:$E,2,FALSE),1)=1,"",AB604)</f>
        <v/>
      </c>
      <c r="AC603" s="39" t="str">
        <f>IF(IFERROR(VLOOKUP(AC596,'Tabela de Apoio'!$D:$E,2,FALSE),1)=1,"",AC604)</f>
        <v/>
      </c>
      <c r="AD603" s="39" t="str">
        <f>IF(IFERROR(VLOOKUP(AD596,'Tabela de Apoio'!$D:$E,2,FALSE),1)=1,"",AD604)</f>
        <v/>
      </c>
      <c r="AE603" s="39" t="str">
        <f>IF(IFERROR(VLOOKUP(AE596,'Tabela de Apoio'!$D:$E,2,FALSE),1)=1,"",AE604)</f>
        <v/>
      </c>
      <c r="AF603" s="39" t="str">
        <f>IF(IFERROR(VLOOKUP(AF596,'Tabela de Apoio'!$D:$E,2,FALSE),1)=1,"",AF604)</f>
        <v/>
      </c>
      <c r="AG603" s="39" t="str">
        <f>IF(IFERROR(VLOOKUP(AG596,'Tabela de Apoio'!$D:$E,2,FALSE),1)=1,"",AG604)</f>
        <v/>
      </c>
      <c r="AH603" s="39" t="str">
        <f>IF(IFERROR(VLOOKUP(AH596,'Tabela de Apoio'!$D:$E,2,FALSE),1)=1,"",AH604)</f>
        <v/>
      </c>
      <c r="AI603" s="39" t="str">
        <f>IF(IFERROR(VLOOKUP(AI596,'Tabela de Apoio'!$D:$E,2,FALSE),1)=1,"",AI604)</f>
        <v/>
      </c>
    </row>
    <row r="604" spans="1:35" hidden="1" x14ac:dyDescent="0.25">
      <c r="B604" s="84" t="e">
        <f t="shared" si="295"/>
        <v>#VALUE!</v>
      </c>
      <c r="C604" s="84" t="e">
        <f t="shared" si="294"/>
        <v>#VALUE!</v>
      </c>
      <c r="D604" s="84">
        <f t="shared" si="294"/>
        <v>1</v>
      </c>
      <c r="E604" s="158"/>
      <c r="F604" s="97"/>
      <c r="G604" s="119"/>
      <c r="H604" s="18"/>
      <c r="I604" s="18"/>
      <c r="J604" s="56" t="s">
        <v>368</v>
      </c>
      <c r="K604" s="89"/>
      <c r="L604" s="40" t="s">
        <v>69</v>
      </c>
      <c r="M604" s="41" t="e">
        <f>IF(AND(COUNT($P612:$AI612)&gt;2,(_xlfn.STDEV.S($P611:$AI612)/AVERAGE($P611:$AI612))&lt;=25%),AVERAGE($P611:$AI612),"")</f>
        <v>#DIV/0!</v>
      </c>
      <c r="N604" s="94"/>
      <c r="O604" s="34" t="s">
        <v>427</v>
      </c>
      <c r="P604" s="39" t="str">
        <f t="shared" ref="P604:AI604" si="297">IF(P602="","",IF((_xlfn.STDEV.S($P601:$AI602)/AVERAGE($P601:$AI602))&lt;25%,P602,IF(OR(P602&gt;(AVERAGE($P601:$AI602)+_xlfn.STDEV.S($P601:$AI602)),P602&lt;(AVERAGE($P601:$AI602)-_xlfn.STDEV.S($P601:$AI602))),"DESCARTADO",P602)))</f>
        <v/>
      </c>
      <c r="Q604" s="39" t="str">
        <f t="shared" si="297"/>
        <v/>
      </c>
      <c r="R604" s="39" t="str">
        <f t="shared" si="297"/>
        <v/>
      </c>
      <c r="S604" s="39" t="str">
        <f t="shared" si="297"/>
        <v/>
      </c>
      <c r="T604" s="39" t="str">
        <f t="shared" si="297"/>
        <v/>
      </c>
      <c r="U604" s="39" t="str">
        <f t="shared" si="297"/>
        <v/>
      </c>
      <c r="V604" s="39" t="str">
        <f t="shared" si="297"/>
        <v/>
      </c>
      <c r="W604" s="39" t="str">
        <f t="shared" si="297"/>
        <v/>
      </c>
      <c r="X604" s="39" t="str">
        <f t="shared" si="297"/>
        <v/>
      </c>
      <c r="Y604" s="39" t="str">
        <f t="shared" si="297"/>
        <v/>
      </c>
      <c r="Z604" s="39" t="str">
        <f t="shared" si="297"/>
        <v/>
      </c>
      <c r="AA604" s="39" t="str">
        <f t="shared" si="297"/>
        <v/>
      </c>
      <c r="AB604" s="39" t="str">
        <f t="shared" si="297"/>
        <v/>
      </c>
      <c r="AC604" s="39" t="str">
        <f t="shared" si="297"/>
        <v/>
      </c>
      <c r="AD604" s="39" t="str">
        <f t="shared" si="297"/>
        <v/>
      </c>
      <c r="AE604" s="39" t="str">
        <f t="shared" si="297"/>
        <v/>
      </c>
      <c r="AF604" s="39" t="str">
        <f t="shared" si="297"/>
        <v/>
      </c>
      <c r="AG604" s="39" t="str">
        <f t="shared" si="297"/>
        <v/>
      </c>
      <c r="AH604" s="39" t="str">
        <f t="shared" si="297"/>
        <v/>
      </c>
      <c r="AI604" s="39" t="str">
        <f t="shared" si="297"/>
        <v/>
      </c>
    </row>
    <row r="605" spans="1:35" hidden="1" x14ac:dyDescent="0.25">
      <c r="B605" s="84" t="e">
        <f t="shared" si="295"/>
        <v>#VALUE!</v>
      </c>
      <c r="C605" s="84" t="e">
        <f t="shared" si="294"/>
        <v>#VALUE!</v>
      </c>
      <c r="D605" s="84">
        <f t="shared" si="294"/>
        <v>1</v>
      </c>
      <c r="E605" s="158"/>
      <c r="F605" s="97"/>
      <c r="G605" s="121"/>
      <c r="H605"/>
      <c r="I605" s="18"/>
      <c r="J605" s="56" t="s">
        <v>367</v>
      </c>
      <c r="K605" s="89"/>
      <c r="L605" s="40" t="s">
        <v>74</v>
      </c>
      <c r="M605" s="41" t="e">
        <f>AVERAGE($P599:$AI600)</f>
        <v>#DIV/0!</v>
      </c>
      <c r="N605" s="94"/>
      <c r="O605" s="34" t="s">
        <v>428</v>
      </c>
      <c r="P605" s="39" t="str">
        <f>IF(IFERROR(VLOOKUP(P596,'Tabela de Apoio'!$D:$E,2,FALSE),1)=1,"",P606)</f>
        <v/>
      </c>
      <c r="Q605" s="39" t="str">
        <f>IF(IFERROR(VLOOKUP(Q596,'Tabela de Apoio'!$D:$E,2,FALSE),1)=1,"",Q606)</f>
        <v/>
      </c>
      <c r="R605" s="39" t="str">
        <f>IF(IFERROR(VLOOKUP(R596,'Tabela de Apoio'!$D:$E,2,FALSE),1)=1,"",R606)</f>
        <v/>
      </c>
      <c r="S605" s="39" t="str">
        <f>IF(IFERROR(VLOOKUP(S596,'Tabela de Apoio'!$D:$E,2,FALSE),1)=1,"",S606)</f>
        <v/>
      </c>
      <c r="T605" s="39" t="str">
        <f>IF(IFERROR(VLOOKUP(T596,'Tabela de Apoio'!$D:$E,2,FALSE),1)=1,"",T606)</f>
        <v/>
      </c>
      <c r="U605" s="39" t="str">
        <f>IF(IFERROR(VLOOKUP(U596,'Tabela de Apoio'!$D:$E,2,FALSE),1)=1,"",U606)</f>
        <v/>
      </c>
      <c r="V605" s="39" t="str">
        <f>IF(IFERROR(VLOOKUP(V596,'Tabela de Apoio'!$D:$E,2,FALSE),1)=1,"",V606)</f>
        <v/>
      </c>
      <c r="W605" s="39" t="str">
        <f>IF(IFERROR(VLOOKUP(W596,'Tabela de Apoio'!$D:$E,2,FALSE),1)=1,"",W606)</f>
        <v/>
      </c>
      <c r="X605" s="39" t="str">
        <f>IF(IFERROR(VLOOKUP(X596,'Tabela de Apoio'!$D:$E,2,FALSE),1)=1,"",X606)</f>
        <v/>
      </c>
      <c r="Y605" s="39" t="str">
        <f>IF(IFERROR(VLOOKUP(Y596,'Tabela de Apoio'!$D:$E,2,FALSE),1)=1,"",Y606)</f>
        <v/>
      </c>
      <c r="Z605" s="39" t="str">
        <f>IF(IFERROR(VLOOKUP(Z596,'Tabela de Apoio'!$D:$E,2,FALSE),1)=1,"",Z606)</f>
        <v/>
      </c>
      <c r="AA605" s="39" t="str">
        <f>IF(IFERROR(VLOOKUP(AA596,'Tabela de Apoio'!$D:$E,2,FALSE),1)=1,"",AA606)</f>
        <v/>
      </c>
      <c r="AB605" s="39" t="str">
        <f>IF(IFERROR(VLOOKUP(AB596,'Tabela de Apoio'!$D:$E,2,FALSE),1)=1,"",AB606)</f>
        <v/>
      </c>
      <c r="AC605" s="39" t="str">
        <f>IF(IFERROR(VLOOKUP(AC596,'Tabela de Apoio'!$D:$E,2,FALSE),1)=1,"",AC606)</f>
        <v/>
      </c>
      <c r="AD605" s="39" t="str">
        <f>IF(IFERROR(VLOOKUP(AD596,'Tabela de Apoio'!$D:$E,2,FALSE),1)=1,"",AD606)</f>
        <v/>
      </c>
      <c r="AE605" s="39" t="str">
        <f>IF(IFERROR(VLOOKUP(AE596,'Tabela de Apoio'!$D:$E,2,FALSE),1)=1,"",AE606)</f>
        <v/>
      </c>
      <c r="AF605" s="39" t="str">
        <f>IF(IFERROR(VLOOKUP(AF596,'Tabela de Apoio'!$D:$E,2,FALSE),1)=1,"",AF606)</f>
        <v/>
      </c>
      <c r="AG605" s="39" t="str">
        <f>IF(IFERROR(VLOOKUP(AG596,'Tabela de Apoio'!$D:$E,2,FALSE),1)=1,"",AG606)</f>
        <v/>
      </c>
      <c r="AH605" s="39" t="str">
        <f>IF(IFERROR(VLOOKUP(AH596,'Tabela de Apoio'!$D:$E,2,FALSE),1)=1,"",AH606)</f>
        <v/>
      </c>
      <c r="AI605" s="39" t="str">
        <f>IF(IFERROR(VLOOKUP(AI596,'Tabela de Apoio'!$D:$E,2,FALSE),1)=1,"",AI606)</f>
        <v/>
      </c>
    </row>
    <row r="606" spans="1:35" hidden="1" x14ac:dyDescent="0.25">
      <c r="B606" s="84" t="e">
        <f t="shared" si="295"/>
        <v>#VALUE!</v>
      </c>
      <c r="C606" s="84" t="e">
        <f t="shared" si="294"/>
        <v>#VALUE!</v>
      </c>
      <c r="D606" s="84">
        <f t="shared" si="294"/>
        <v>1</v>
      </c>
      <c r="E606" s="158"/>
      <c r="F606" s="97"/>
      <c r="G606" s="120"/>
      <c r="H606" s="18"/>
      <c r="I606" s="18"/>
      <c r="J606" s="56" t="s">
        <v>367</v>
      </c>
      <c r="K606" s="89"/>
      <c r="L606" s="40" t="s">
        <v>72</v>
      </c>
      <c r="M606" s="41" t="e">
        <f>MEDIAN($P599:$AI599)</f>
        <v>#NUM!</v>
      </c>
      <c r="N606" s="94"/>
      <c r="O606" s="34" t="s">
        <v>429</v>
      </c>
      <c r="P606" s="39" t="str">
        <f t="shared" ref="P606:AI606" si="298">IF(P604="","",IF((_xlfn.STDEV.S($P603:$AI604)/AVERAGE($P603:$AI604))&lt;25%,P604,IF(OR(P604&gt;(AVERAGE($P603:$AI604)+_xlfn.STDEV.S($P603:$AI604)),P604&lt;(AVERAGE($P603:$AI604)-_xlfn.STDEV.S($P603:$AI604))),"DESCARTADO",P604)))</f>
        <v/>
      </c>
      <c r="Q606" s="39" t="str">
        <f t="shared" si="298"/>
        <v/>
      </c>
      <c r="R606" s="39" t="str">
        <f t="shared" si="298"/>
        <v/>
      </c>
      <c r="S606" s="39" t="str">
        <f t="shared" si="298"/>
        <v/>
      </c>
      <c r="T606" s="39" t="str">
        <f t="shared" si="298"/>
        <v/>
      </c>
      <c r="U606" s="39" t="str">
        <f t="shared" si="298"/>
        <v/>
      </c>
      <c r="V606" s="39" t="str">
        <f t="shared" si="298"/>
        <v/>
      </c>
      <c r="W606" s="39" t="str">
        <f t="shared" si="298"/>
        <v/>
      </c>
      <c r="X606" s="39" t="str">
        <f t="shared" si="298"/>
        <v/>
      </c>
      <c r="Y606" s="39" t="str">
        <f t="shared" si="298"/>
        <v/>
      </c>
      <c r="Z606" s="39" t="str">
        <f t="shared" si="298"/>
        <v/>
      </c>
      <c r="AA606" s="39" t="str">
        <f t="shared" si="298"/>
        <v/>
      </c>
      <c r="AB606" s="39" t="str">
        <f t="shared" si="298"/>
        <v/>
      </c>
      <c r="AC606" s="39" t="str">
        <f t="shared" si="298"/>
        <v/>
      </c>
      <c r="AD606" s="39" t="str">
        <f t="shared" si="298"/>
        <v/>
      </c>
      <c r="AE606" s="39" t="str">
        <f t="shared" si="298"/>
        <v/>
      </c>
      <c r="AF606" s="39" t="str">
        <f t="shared" si="298"/>
        <v/>
      </c>
      <c r="AG606" s="39" t="str">
        <f t="shared" si="298"/>
        <v/>
      </c>
      <c r="AH606" s="39" t="str">
        <f t="shared" si="298"/>
        <v/>
      </c>
      <c r="AI606" s="39" t="str">
        <f t="shared" si="298"/>
        <v/>
      </c>
    </row>
    <row r="607" spans="1:35" hidden="1" x14ac:dyDescent="0.25">
      <c r="B607" s="84" t="e">
        <f t="shared" si="295"/>
        <v>#VALUE!</v>
      </c>
      <c r="C607" s="84" t="e">
        <f t="shared" si="294"/>
        <v>#VALUE!</v>
      </c>
      <c r="D607" s="84">
        <f t="shared" si="294"/>
        <v>1</v>
      </c>
      <c r="E607" s="158"/>
      <c r="F607" s="97"/>
      <c r="G607" s="120"/>
      <c r="H607" s="18"/>
      <c r="I607" s="18"/>
      <c r="J607" s="56" t="s">
        <v>367</v>
      </c>
      <c r="K607" s="89"/>
      <c r="L607" s="40" t="s">
        <v>73</v>
      </c>
      <c r="M607" s="41" t="e">
        <f>_xlfn.QUARTILE.EXC($P599:$AI599,1)</f>
        <v>#NUM!</v>
      </c>
      <c r="N607" s="94"/>
      <c r="O607" s="34" t="s">
        <v>430</v>
      </c>
      <c r="P607" s="39" t="str">
        <f>IF(IFERROR(VLOOKUP(P596,'Tabela de Apoio'!$D:$E,2,FALSE),1)=1,"",P608)</f>
        <v/>
      </c>
      <c r="Q607" s="39" t="str">
        <f>IF(IFERROR(VLOOKUP(Q596,'Tabela de Apoio'!$D:$E,2,FALSE),1)=1,"",Q608)</f>
        <v/>
      </c>
      <c r="R607" s="39" t="str">
        <f>IF(IFERROR(VLOOKUP(R596,'Tabela de Apoio'!$D:$E,2,FALSE),1)=1,"",R608)</f>
        <v/>
      </c>
      <c r="S607" s="39" t="str">
        <f>IF(IFERROR(VLOOKUP(S596,'Tabela de Apoio'!$D:$E,2,FALSE),1)=1,"",S608)</f>
        <v/>
      </c>
      <c r="T607" s="39" t="str">
        <f>IF(IFERROR(VLOOKUP(T596,'Tabela de Apoio'!$D:$E,2,FALSE),1)=1,"",T608)</f>
        <v/>
      </c>
      <c r="U607" s="39" t="str">
        <f>IF(IFERROR(VLOOKUP(U596,'Tabela de Apoio'!$D:$E,2,FALSE),1)=1,"",U608)</f>
        <v/>
      </c>
      <c r="V607" s="39" t="str">
        <f>IF(IFERROR(VLOOKUP(V596,'Tabela de Apoio'!$D:$E,2,FALSE),1)=1,"",V608)</f>
        <v/>
      </c>
      <c r="W607" s="39" t="str">
        <f>IF(IFERROR(VLOOKUP(W596,'Tabela de Apoio'!$D:$E,2,FALSE),1)=1,"",W608)</f>
        <v/>
      </c>
      <c r="X607" s="39" t="str">
        <f>IF(IFERROR(VLOOKUP(X596,'Tabela de Apoio'!$D:$E,2,FALSE),1)=1,"",X608)</f>
        <v/>
      </c>
      <c r="Y607" s="39" t="str">
        <f>IF(IFERROR(VLOOKUP(Y596,'Tabela de Apoio'!$D:$E,2,FALSE),1)=1,"",Y608)</f>
        <v/>
      </c>
      <c r="Z607" s="39" t="str">
        <f>IF(IFERROR(VLOOKUP(Z596,'Tabela de Apoio'!$D:$E,2,FALSE),1)=1,"",Z608)</f>
        <v/>
      </c>
      <c r="AA607" s="39" t="str">
        <f>IF(IFERROR(VLOOKUP(AA596,'Tabela de Apoio'!$D:$E,2,FALSE),1)=1,"",AA608)</f>
        <v/>
      </c>
      <c r="AB607" s="39" t="str">
        <f>IF(IFERROR(VLOOKUP(AB596,'Tabela de Apoio'!$D:$E,2,FALSE),1)=1,"",AB608)</f>
        <v/>
      </c>
      <c r="AC607" s="39" t="str">
        <f>IF(IFERROR(VLOOKUP(AC596,'Tabela de Apoio'!$D:$E,2,FALSE),1)=1,"",AC608)</f>
        <v/>
      </c>
      <c r="AD607" s="39" t="str">
        <f>IF(IFERROR(VLOOKUP(AD596,'Tabela de Apoio'!$D:$E,2,FALSE),1)=1,"",AD608)</f>
        <v/>
      </c>
      <c r="AE607" s="39" t="str">
        <f>IF(IFERROR(VLOOKUP(AE596,'Tabela de Apoio'!$D:$E,2,FALSE),1)=1,"",AE608)</f>
        <v/>
      </c>
      <c r="AF607" s="39" t="str">
        <f>IF(IFERROR(VLOOKUP(AF596,'Tabela de Apoio'!$D:$E,2,FALSE),1)=1,"",AF608)</f>
        <v/>
      </c>
      <c r="AG607" s="39" t="str">
        <f>IF(IFERROR(VLOOKUP(AG596,'Tabela de Apoio'!$D:$E,2,FALSE),1)=1,"",AG608)</f>
        <v/>
      </c>
      <c r="AH607" s="39" t="str">
        <f>IF(IFERROR(VLOOKUP(AH596,'Tabela de Apoio'!$D:$E,2,FALSE),1)=1,"",AH608)</f>
        <v/>
      </c>
      <c r="AI607" s="39" t="str">
        <f>IF(IFERROR(VLOOKUP(AI596,'Tabela de Apoio'!$D:$E,2,FALSE),1)=1,"",AI608)</f>
        <v/>
      </c>
    </row>
    <row r="608" spans="1:35" hidden="1" x14ac:dyDescent="0.25">
      <c r="B608" s="84" t="e">
        <f t="shared" si="295"/>
        <v>#VALUE!</v>
      </c>
      <c r="C608" s="84" t="e">
        <f t="shared" si="294"/>
        <v>#VALUE!</v>
      </c>
      <c r="D608" s="84">
        <f t="shared" si="294"/>
        <v>1</v>
      </c>
      <c r="E608" s="158"/>
      <c r="F608" s="97"/>
      <c r="G608" s="120"/>
      <c r="H608" s="18"/>
      <c r="I608" s="18"/>
      <c r="J608" s="56" t="s">
        <v>367</v>
      </c>
      <c r="K608" s="89"/>
      <c r="L608" s="40" t="s">
        <v>70</v>
      </c>
      <c r="M608" s="41" t="e">
        <f>_xlfn.QUARTILE.EXC($P599:$AI599,2)</f>
        <v>#NUM!</v>
      </c>
      <c r="N608" s="94"/>
      <c r="O608" s="34" t="s">
        <v>431</v>
      </c>
      <c r="P608" s="39" t="str">
        <f t="shared" ref="P608:AI608" si="299">IF(P606="","",IF((_xlfn.STDEV.S($P605:$AI606)/AVERAGE($P605:$AI606))&lt;25%,P606,IF(OR(P606&gt;(AVERAGE($P605:$AI606)+_xlfn.STDEV.S($P605:$AI606)),P606&lt;(AVERAGE($P605:$AI606)-_xlfn.STDEV.S($P605:$AI606))),"DESCARTADO",P606)))</f>
        <v/>
      </c>
      <c r="Q608" s="39" t="str">
        <f t="shared" si="299"/>
        <v/>
      </c>
      <c r="R608" s="39" t="str">
        <f t="shared" si="299"/>
        <v/>
      </c>
      <c r="S608" s="39" t="str">
        <f t="shared" si="299"/>
        <v/>
      </c>
      <c r="T608" s="39" t="str">
        <f t="shared" si="299"/>
        <v/>
      </c>
      <c r="U608" s="39" t="str">
        <f t="shared" si="299"/>
        <v/>
      </c>
      <c r="V608" s="39" t="str">
        <f t="shared" si="299"/>
        <v/>
      </c>
      <c r="W608" s="39" t="str">
        <f t="shared" si="299"/>
        <v/>
      </c>
      <c r="X608" s="39" t="str">
        <f t="shared" si="299"/>
        <v/>
      </c>
      <c r="Y608" s="39" t="str">
        <f t="shared" si="299"/>
        <v/>
      </c>
      <c r="Z608" s="39" t="str">
        <f t="shared" si="299"/>
        <v/>
      </c>
      <c r="AA608" s="39" t="str">
        <f t="shared" si="299"/>
        <v/>
      </c>
      <c r="AB608" s="39" t="str">
        <f t="shared" si="299"/>
        <v/>
      </c>
      <c r="AC608" s="39" t="str">
        <f t="shared" si="299"/>
        <v/>
      </c>
      <c r="AD608" s="39" t="str">
        <f t="shared" si="299"/>
        <v/>
      </c>
      <c r="AE608" s="39" t="str">
        <f t="shared" si="299"/>
        <v/>
      </c>
      <c r="AF608" s="39" t="str">
        <f t="shared" si="299"/>
        <v/>
      </c>
      <c r="AG608" s="39" t="str">
        <f t="shared" si="299"/>
        <v/>
      </c>
      <c r="AH608" s="39" t="str">
        <f t="shared" si="299"/>
        <v/>
      </c>
      <c r="AI608" s="39" t="str">
        <f t="shared" si="299"/>
        <v/>
      </c>
    </row>
    <row r="609" spans="1:35" hidden="1" x14ac:dyDescent="0.25">
      <c r="B609" s="84" t="e">
        <f t="shared" si="295"/>
        <v>#VALUE!</v>
      </c>
      <c r="C609" s="84" t="e">
        <f t="shared" si="294"/>
        <v>#VALUE!</v>
      </c>
      <c r="D609" s="84">
        <f t="shared" si="294"/>
        <v>1</v>
      </c>
      <c r="E609" s="158"/>
      <c r="F609" s="97"/>
      <c r="G609" s="120"/>
      <c r="H609" s="18"/>
      <c r="I609" s="18"/>
      <c r="J609" s="56" t="s">
        <v>366</v>
      </c>
      <c r="K609" s="89"/>
      <c r="L609" s="40" t="s">
        <v>76</v>
      </c>
      <c r="M609" s="41">
        <f>MIN($P598:$AI598)</f>
        <v>0</v>
      </c>
      <c r="N609" s="94"/>
      <c r="O609" s="34" t="s">
        <v>432</v>
      </c>
      <c r="P609" s="39" t="str">
        <f>IF(IFERROR(VLOOKUP(P596,'Tabela de Apoio'!$D:$E,2,FALSE),1)=1,"",P610)</f>
        <v/>
      </c>
      <c r="Q609" s="39" t="str">
        <f>IF(IFERROR(VLOOKUP(Q596,'Tabela de Apoio'!$D:$E,2,FALSE),1)=1,"",Q610)</f>
        <v/>
      </c>
      <c r="R609" s="39" t="str">
        <f>IF(IFERROR(VLOOKUP(R596,'Tabela de Apoio'!$D:$E,2,FALSE),1)=1,"",R610)</f>
        <v/>
      </c>
      <c r="S609" s="39" t="str">
        <f>IF(IFERROR(VLOOKUP(S596,'Tabela de Apoio'!$D:$E,2,FALSE),1)=1,"",S610)</f>
        <v/>
      </c>
      <c r="T609" s="39" t="str">
        <f>IF(IFERROR(VLOOKUP(T596,'Tabela de Apoio'!$D:$E,2,FALSE),1)=1,"",T610)</f>
        <v/>
      </c>
      <c r="U609" s="39" t="str">
        <f>IF(IFERROR(VLOOKUP(U596,'Tabela de Apoio'!$D:$E,2,FALSE),1)=1,"",U610)</f>
        <v/>
      </c>
      <c r="V609" s="39" t="str">
        <f>IF(IFERROR(VLOOKUP(V596,'Tabela de Apoio'!$D:$E,2,FALSE),1)=1,"",V610)</f>
        <v/>
      </c>
      <c r="W609" s="39" t="str">
        <f>IF(IFERROR(VLOOKUP(W596,'Tabela de Apoio'!$D:$E,2,FALSE),1)=1,"",W610)</f>
        <v/>
      </c>
      <c r="X609" s="39" t="str">
        <f>IF(IFERROR(VLOOKUP(X596,'Tabela de Apoio'!$D:$E,2,FALSE),1)=1,"",X610)</f>
        <v/>
      </c>
      <c r="Y609" s="39" t="str">
        <f>IF(IFERROR(VLOOKUP(Y596,'Tabela de Apoio'!$D:$E,2,FALSE),1)=1,"",Y610)</f>
        <v/>
      </c>
      <c r="Z609" s="39" t="str">
        <f>IF(IFERROR(VLOOKUP(Z596,'Tabela de Apoio'!$D:$E,2,FALSE),1)=1,"",Z610)</f>
        <v/>
      </c>
      <c r="AA609" s="39" t="str">
        <f>IF(IFERROR(VLOOKUP(AA596,'Tabela de Apoio'!$D:$E,2,FALSE),1)=1,"",AA610)</f>
        <v/>
      </c>
      <c r="AB609" s="39" t="str">
        <f>IF(IFERROR(VLOOKUP(AB596,'Tabela de Apoio'!$D:$E,2,FALSE),1)=1,"",AB610)</f>
        <v/>
      </c>
      <c r="AC609" s="39" t="str">
        <f>IF(IFERROR(VLOOKUP(AC596,'Tabela de Apoio'!$D:$E,2,FALSE),1)=1,"",AC610)</f>
        <v/>
      </c>
      <c r="AD609" s="39" t="str">
        <f>IF(IFERROR(VLOOKUP(AD596,'Tabela de Apoio'!$D:$E,2,FALSE),1)=1,"",AD610)</f>
        <v/>
      </c>
      <c r="AE609" s="39" t="str">
        <f>IF(IFERROR(VLOOKUP(AE596,'Tabela de Apoio'!$D:$E,2,FALSE),1)=1,"",AE610)</f>
        <v/>
      </c>
      <c r="AF609" s="39" t="str">
        <f>IF(IFERROR(VLOOKUP(AF596,'Tabela de Apoio'!$D:$E,2,FALSE),1)=1,"",AF610)</f>
        <v/>
      </c>
      <c r="AG609" s="39" t="str">
        <f>IF(IFERROR(VLOOKUP(AG596,'Tabela de Apoio'!$D:$E,2,FALSE),1)=1,"",AG610)</f>
        <v/>
      </c>
      <c r="AH609" s="39" t="str">
        <f>IF(IFERROR(VLOOKUP(AH596,'Tabela de Apoio'!$D:$E,2,FALSE),1)=1,"",AH610)</f>
        <v/>
      </c>
      <c r="AI609" s="39" t="str">
        <f>IF(IFERROR(VLOOKUP(AI596,'Tabela de Apoio'!$D:$E,2,FALSE),1)=1,"",AI610)</f>
        <v/>
      </c>
    </row>
    <row r="610" spans="1:35" hidden="1" x14ac:dyDescent="0.25">
      <c r="B610" s="84" t="e">
        <f t="shared" si="295"/>
        <v>#VALUE!</v>
      </c>
      <c r="C610" s="84" t="e">
        <f t="shared" si="294"/>
        <v>#VALUE!</v>
      </c>
      <c r="D610" s="84">
        <f t="shared" si="294"/>
        <v>1</v>
      </c>
      <c r="E610" s="158"/>
      <c r="F610" s="97"/>
      <c r="G610" s="120"/>
      <c r="H610" s="18"/>
      <c r="I610" s="18"/>
      <c r="J610" s="56" t="s">
        <v>366</v>
      </c>
      <c r="K610" s="89"/>
      <c r="L610" s="40" t="s">
        <v>71</v>
      </c>
      <c r="M610" s="41">
        <f>MAX($P598:$AI598)</f>
        <v>0</v>
      </c>
      <c r="N610" s="94"/>
      <c r="O610" s="34" t="s">
        <v>433</v>
      </c>
      <c r="P610" s="39" t="str">
        <f t="shared" ref="P610:AI610" si="300">IF(P608="","",IF((_xlfn.STDEV.S($P607:$AI608)/AVERAGE($P607:$AI608))&lt;25%,P608,IF(OR(P608&gt;(AVERAGE($P607:$AI608)+_xlfn.STDEV.S($P607:$AI608)),P608&lt;(AVERAGE($P607:$AI608)-_xlfn.STDEV.S($P607:$AI608))),"DESCARTADO",P608)))</f>
        <v/>
      </c>
      <c r="Q610" s="39" t="str">
        <f t="shared" si="300"/>
        <v/>
      </c>
      <c r="R610" s="39" t="str">
        <f t="shared" si="300"/>
        <v/>
      </c>
      <c r="S610" s="39" t="str">
        <f t="shared" si="300"/>
        <v/>
      </c>
      <c r="T610" s="39" t="str">
        <f t="shared" si="300"/>
        <v/>
      </c>
      <c r="U610" s="39" t="str">
        <f t="shared" si="300"/>
        <v/>
      </c>
      <c r="V610" s="39" t="str">
        <f t="shared" si="300"/>
        <v/>
      </c>
      <c r="W610" s="39" t="str">
        <f t="shared" si="300"/>
        <v/>
      </c>
      <c r="X610" s="39" t="str">
        <f t="shared" si="300"/>
        <v/>
      </c>
      <c r="Y610" s="39" t="str">
        <f t="shared" si="300"/>
        <v/>
      </c>
      <c r="Z610" s="39" t="str">
        <f t="shared" si="300"/>
        <v/>
      </c>
      <c r="AA610" s="39" t="str">
        <f t="shared" si="300"/>
        <v/>
      </c>
      <c r="AB610" s="39" t="str">
        <f t="shared" si="300"/>
        <v/>
      </c>
      <c r="AC610" s="39" t="str">
        <f t="shared" si="300"/>
        <v/>
      </c>
      <c r="AD610" s="39" t="str">
        <f t="shared" si="300"/>
        <v/>
      </c>
      <c r="AE610" s="39" t="str">
        <f t="shared" si="300"/>
        <v/>
      </c>
      <c r="AF610" s="39" t="str">
        <f t="shared" si="300"/>
        <v/>
      </c>
      <c r="AG610" s="39" t="str">
        <f t="shared" si="300"/>
        <v/>
      </c>
      <c r="AH610" s="39" t="str">
        <f t="shared" si="300"/>
        <v/>
      </c>
      <c r="AI610" s="39" t="str">
        <f t="shared" si="300"/>
        <v/>
      </c>
    </row>
    <row r="611" spans="1:35" hidden="1" x14ac:dyDescent="0.25">
      <c r="B611" s="84" t="e">
        <f t="shared" si="295"/>
        <v>#VALUE!</v>
      </c>
      <c r="C611" s="84" t="e">
        <f t="shared" si="294"/>
        <v>#VALUE!</v>
      </c>
      <c r="D611" s="84">
        <f t="shared" si="294"/>
        <v>1</v>
      </c>
      <c r="E611" s="158"/>
      <c r="F611" s="97"/>
      <c r="G611" s="121"/>
      <c r="H611"/>
      <c r="I611"/>
      <c r="J611" s="6" t="str">
        <f>INDEX(J601:J610,MATCH(L594,L601:L610,0))</f>
        <v>A</v>
      </c>
      <c r="K611" s="89"/>
      <c r="L611" s="26"/>
      <c r="M611" s="26"/>
      <c r="N611" s="94"/>
      <c r="O611" s="34" t="s">
        <v>58</v>
      </c>
      <c r="P611" s="39" t="str">
        <f>IF(IFERROR(VLOOKUP(P596,'Tabela de Apoio'!$D:$E,2,FALSE),1)=1,"",P612)</f>
        <v/>
      </c>
      <c r="Q611" s="39" t="str">
        <f>IF(IFERROR(VLOOKUP(Q596,'Tabela de Apoio'!$D:$E,2,FALSE),1)=1,"",Q612)</f>
        <v/>
      </c>
      <c r="R611" s="39" t="str">
        <f>IF(IFERROR(VLOOKUP(R596,'Tabela de Apoio'!$D:$E,2,FALSE),1)=1,"",R612)</f>
        <v/>
      </c>
      <c r="S611" s="39" t="str">
        <f>IF(IFERROR(VLOOKUP(S596,'Tabela de Apoio'!$D:$E,2,FALSE),1)=1,"",S612)</f>
        <v/>
      </c>
      <c r="T611" s="39" t="str">
        <f>IF(IFERROR(VLOOKUP(T596,'Tabela de Apoio'!$D:$E,2,FALSE),1)=1,"",T612)</f>
        <v/>
      </c>
      <c r="U611" s="39" t="str">
        <f>IF(IFERROR(VLOOKUP(U596,'Tabela de Apoio'!$D:$E,2,FALSE),1)=1,"",U612)</f>
        <v/>
      </c>
      <c r="V611" s="39" t="str">
        <f>IF(IFERROR(VLOOKUP(V596,'Tabela de Apoio'!$D:$E,2,FALSE),1)=1,"",V612)</f>
        <v/>
      </c>
      <c r="W611" s="39" t="str">
        <f>IF(IFERROR(VLOOKUP(W596,'Tabela de Apoio'!$D:$E,2,FALSE),1)=1,"",W612)</f>
        <v/>
      </c>
      <c r="X611" s="39" t="str">
        <f>IF(IFERROR(VLOOKUP(X596,'Tabela de Apoio'!$D:$E,2,FALSE),1)=1,"",X612)</f>
        <v/>
      </c>
      <c r="Y611" s="39" t="str">
        <f>IF(IFERROR(VLOOKUP(Y596,'Tabela de Apoio'!$D:$E,2,FALSE),1)=1,"",Y612)</f>
        <v/>
      </c>
      <c r="Z611" s="39" t="str">
        <f>IF(IFERROR(VLOOKUP(Z596,'Tabela de Apoio'!$D:$E,2,FALSE),1)=1,"",Z612)</f>
        <v/>
      </c>
      <c r="AA611" s="39" t="str">
        <f>IF(IFERROR(VLOOKUP(AA596,'Tabela de Apoio'!$D:$E,2,FALSE),1)=1,"",AA612)</f>
        <v/>
      </c>
      <c r="AB611" s="39" t="str">
        <f>IF(IFERROR(VLOOKUP(AB596,'Tabela de Apoio'!$D:$E,2,FALSE),1)=1,"",AB612)</f>
        <v/>
      </c>
      <c r="AC611" s="39" t="str">
        <f>IF(IFERROR(VLOOKUP(AC596,'Tabela de Apoio'!$D:$E,2,FALSE),1)=1,"",AC612)</f>
        <v/>
      </c>
      <c r="AD611" s="39" t="str">
        <f>IF(IFERROR(VLOOKUP(AD596,'Tabela de Apoio'!$D:$E,2,FALSE),1)=1,"",AD612)</f>
        <v/>
      </c>
      <c r="AE611" s="39" t="str">
        <f>IF(IFERROR(VLOOKUP(AE596,'Tabela de Apoio'!$D:$E,2,FALSE),1)=1,"",AE612)</f>
        <v/>
      </c>
      <c r="AF611" s="39" t="str">
        <f>IF(IFERROR(VLOOKUP(AF596,'Tabela de Apoio'!$D:$E,2,FALSE),1)=1,"",AF612)</f>
        <v/>
      </c>
      <c r="AG611" s="39" t="str">
        <f>IF(IFERROR(VLOOKUP(AG596,'Tabela de Apoio'!$D:$E,2,FALSE),1)=1,"",AG612)</f>
        <v/>
      </c>
      <c r="AH611" s="39" t="str">
        <f>IF(IFERROR(VLOOKUP(AH596,'Tabela de Apoio'!$D:$E,2,FALSE),1)=1,"",AH612)</f>
        <v/>
      </c>
      <c r="AI611" s="39" t="str">
        <f>IF(IFERROR(VLOOKUP(AI596,'Tabela de Apoio'!$D:$E,2,FALSE),1)=1,"",AI612)</f>
        <v/>
      </c>
    </row>
    <row r="612" spans="1:35" x14ac:dyDescent="0.25">
      <c r="B612" s="84" t="e">
        <f t="shared" si="295"/>
        <v>#VALUE!</v>
      </c>
      <c r="C612" s="84" t="e">
        <f t="shared" si="294"/>
        <v>#VALUE!</v>
      </c>
      <c r="D612" s="84">
        <f t="shared" si="294"/>
        <v>1</v>
      </c>
      <c r="E612" s="158"/>
      <c r="F612" s="97"/>
      <c r="G612" s="118"/>
      <c r="H612" s="159"/>
      <c r="I612" s="159"/>
      <c r="J612" s="160"/>
      <c r="K612" s="90" t="e">
        <f>_xlfn.STDEV.S($P612:$AI612)/AVERAGE($P612:$AI612)</f>
        <v>#DIV/0!</v>
      </c>
      <c r="L612" s="122" t="s">
        <v>77</v>
      </c>
      <c r="M612" s="22" t="str">
        <f>IFERROR(ROUND(M594*M596,2),"")</f>
        <v/>
      </c>
      <c r="N612" s="94" t="str">
        <f>IF("C"=J611,1,"")</f>
        <v/>
      </c>
      <c r="O612" s="34" t="s">
        <v>56</v>
      </c>
      <c r="P612" s="39" t="str">
        <f t="shared" ref="P612:AI612" si="301">IFERROR(IF(P610="","",IF((_xlfn.STDEV.S($P609:$AI610)/AVERAGE($P609:$AI610))&lt;25%,P610,IF(OR(P610&gt;(AVERAGE($P609:$AI610)+_xlfn.STDEV.S($P609:$AI610)),P610&lt;(AVERAGE($P609:$AI610)-_xlfn.STDEV.S($P609:$AI610))),"DESCARTADO",P610))),)</f>
        <v/>
      </c>
      <c r="Q612" s="39" t="str">
        <f t="shared" si="301"/>
        <v/>
      </c>
      <c r="R612" s="39" t="str">
        <f t="shared" si="301"/>
        <v/>
      </c>
      <c r="S612" s="39" t="str">
        <f t="shared" si="301"/>
        <v/>
      </c>
      <c r="T612" s="39" t="str">
        <f t="shared" si="301"/>
        <v/>
      </c>
      <c r="U612" s="39" t="str">
        <f t="shared" si="301"/>
        <v/>
      </c>
      <c r="V612" s="39" t="str">
        <f t="shared" si="301"/>
        <v/>
      </c>
      <c r="W612" s="39" t="str">
        <f t="shared" si="301"/>
        <v/>
      </c>
      <c r="X612" s="39" t="str">
        <f t="shared" si="301"/>
        <v/>
      </c>
      <c r="Y612" s="39" t="str">
        <f t="shared" si="301"/>
        <v/>
      </c>
      <c r="Z612" s="39" t="str">
        <f t="shared" si="301"/>
        <v/>
      </c>
      <c r="AA612" s="39" t="str">
        <f t="shared" si="301"/>
        <v/>
      </c>
      <c r="AB612" s="39" t="str">
        <f t="shared" si="301"/>
        <v/>
      </c>
      <c r="AC612" s="39" t="str">
        <f t="shared" si="301"/>
        <v/>
      </c>
      <c r="AD612" s="39" t="str">
        <f t="shared" si="301"/>
        <v/>
      </c>
      <c r="AE612" s="39" t="str">
        <f t="shared" si="301"/>
        <v/>
      </c>
      <c r="AF612" s="39" t="str">
        <f t="shared" si="301"/>
        <v/>
      </c>
      <c r="AG612" s="39" t="str">
        <f t="shared" si="301"/>
        <v/>
      </c>
      <c r="AH612" s="39" t="str">
        <f t="shared" si="301"/>
        <v/>
      </c>
      <c r="AI612" s="39" t="str">
        <f t="shared" si="301"/>
        <v/>
      </c>
    </row>
    <row r="614" spans="1:35" s="18" customFormat="1" x14ac:dyDescent="0.25">
      <c r="A614" s="89"/>
      <c r="B614" s="83" t="e">
        <f>LARGE(IFERROR(IF(B612+1&gt;$H$8,"",B612+1),""),1)</f>
        <v>#VALUE!</v>
      </c>
      <c r="C614" s="83" t="e">
        <f>E619</f>
        <v>#VALUE!</v>
      </c>
      <c r="D614" s="83">
        <f>E615</f>
        <v>1</v>
      </c>
      <c r="E614" s="57" t="s">
        <v>9</v>
      </c>
      <c r="F614" s="96"/>
      <c r="G614" s="57" t="s">
        <v>19</v>
      </c>
      <c r="H614" s="5" t="e">
        <f>INDEX('BASE FORMAÇÃO'!B:B,B614+1)</f>
        <v>#VALUE!</v>
      </c>
      <c r="I614" s="19" t="s">
        <v>20</v>
      </c>
      <c r="J614" s="5" t="e">
        <f>INDEX('BASE FORMAÇÃO'!K:K,B614+1)</f>
        <v>#VALUE!</v>
      </c>
      <c r="K614" s="88"/>
      <c r="L614" s="173" t="s">
        <v>75</v>
      </c>
      <c r="M614" s="167" t="str">
        <f>IF(OR(ISBLANK($O$7),ISBLANK($H$8),ISBLANK($O$6),ISBLANK($O$5),ISBLANK($H$5)),"",IFERROR(IF(VLOOKUP(L614,L621:M630,2,FALSE)&lt;1,ROUND(VLOOKUP(L614,L621:M630,2,FALSE),4),ROUND(VLOOKUP(L614,L621:M630,2,FALSE),2)),""))</f>
        <v/>
      </c>
      <c r="N614" s="92"/>
      <c r="O614" s="34" t="s">
        <v>22</v>
      </c>
      <c r="P614" s="53"/>
      <c r="Q614" s="53"/>
      <c r="R614" s="53"/>
      <c r="S614" s="53"/>
      <c r="T614" s="53"/>
      <c r="U614" s="53"/>
      <c r="V614" s="53"/>
      <c r="W614" s="53"/>
      <c r="X614" s="53"/>
      <c r="Y614" s="53"/>
      <c r="Z614" s="53"/>
      <c r="AA614" s="53"/>
      <c r="AB614" s="53"/>
      <c r="AC614" s="53"/>
      <c r="AD614" s="53"/>
      <c r="AE614" s="53"/>
      <c r="AF614" s="53"/>
      <c r="AG614" s="53"/>
      <c r="AH614" s="53"/>
      <c r="AI614" s="53"/>
    </row>
    <row r="615" spans="1:35" s="18" customFormat="1" x14ac:dyDescent="0.25">
      <c r="A615" s="89"/>
      <c r="B615" s="84" t="e">
        <f t="shared" ref="B615:D617" si="302">B614</f>
        <v>#VALUE!</v>
      </c>
      <c r="C615" s="84" t="e">
        <f t="shared" si="302"/>
        <v>#VALUE!</v>
      </c>
      <c r="D615" s="84">
        <f t="shared" si="302"/>
        <v>1</v>
      </c>
      <c r="E615" s="150">
        <f>IFERROR(IF(E619=INDEX(E:E,ROW()-16),INDEX(E:E,ROW()-20)+1,1),1)</f>
        <v>1</v>
      </c>
      <c r="F615" s="116"/>
      <c r="G615" s="155" t="s">
        <v>1</v>
      </c>
      <c r="H615" s="161" t="e">
        <f>INDEX('BASE FORMAÇÃO'!C:C,B614+1)</f>
        <v>#VALUE!</v>
      </c>
      <c r="I615" s="161"/>
      <c r="J615" s="162"/>
      <c r="K615" s="89"/>
      <c r="L615" s="174"/>
      <c r="M615" s="168"/>
      <c r="N615" s="93"/>
      <c r="O615" s="34" t="s">
        <v>17</v>
      </c>
      <c r="P615" s="54"/>
      <c r="Q615" s="54"/>
      <c r="R615" s="54"/>
      <c r="S615" s="54"/>
      <c r="T615" s="54"/>
      <c r="U615" s="54"/>
      <c r="V615" s="54"/>
      <c r="W615" s="54"/>
      <c r="X615" s="54"/>
      <c r="Y615" s="54"/>
      <c r="Z615" s="54"/>
      <c r="AA615" s="54"/>
      <c r="AB615" s="54"/>
      <c r="AC615" s="54"/>
      <c r="AD615" s="54"/>
      <c r="AE615" s="54"/>
      <c r="AF615" s="54"/>
      <c r="AG615" s="54"/>
      <c r="AH615" s="54"/>
      <c r="AI615" s="54"/>
    </row>
    <row r="616" spans="1:35" s="21" customFormat="1" x14ac:dyDescent="0.25">
      <c r="A616" s="98"/>
      <c r="B616" s="84" t="e">
        <f t="shared" si="302"/>
        <v>#VALUE!</v>
      </c>
      <c r="C616" s="84" t="e">
        <f t="shared" si="302"/>
        <v>#VALUE!</v>
      </c>
      <c r="D616" s="84">
        <f t="shared" si="302"/>
        <v>1</v>
      </c>
      <c r="E616" s="151"/>
      <c r="F616" s="117"/>
      <c r="G616" s="156"/>
      <c r="H616" s="163"/>
      <c r="I616" s="163"/>
      <c r="J616" s="164"/>
      <c r="K616" s="85"/>
      <c r="L616" s="169" t="s">
        <v>78</v>
      </c>
      <c r="M616" s="171" t="e">
        <f>INDEX('BASE FORMAÇÃO'!H:H,B618+1)</f>
        <v>#VALUE!</v>
      </c>
      <c r="N616" s="94"/>
      <c r="O616" s="34" t="s">
        <v>12</v>
      </c>
      <c r="P616" s="55"/>
      <c r="Q616" s="55"/>
      <c r="R616" s="55"/>
      <c r="S616" s="55"/>
      <c r="T616" s="55"/>
      <c r="U616" s="55"/>
      <c r="V616" s="55"/>
      <c r="W616" s="55"/>
      <c r="X616" s="55"/>
      <c r="Y616" s="55"/>
      <c r="Z616" s="55"/>
      <c r="AA616" s="55"/>
      <c r="AB616" s="55"/>
      <c r="AC616" s="55"/>
      <c r="AD616" s="55"/>
      <c r="AE616" s="55"/>
      <c r="AF616" s="55"/>
      <c r="AG616" s="55"/>
      <c r="AH616" s="55"/>
      <c r="AI616" s="55"/>
    </row>
    <row r="617" spans="1:35" s="21" customFormat="1" x14ac:dyDescent="0.25">
      <c r="A617" s="98"/>
      <c r="B617" s="84" t="e">
        <f t="shared" si="302"/>
        <v>#VALUE!</v>
      </c>
      <c r="C617" s="84" t="e">
        <f t="shared" si="302"/>
        <v>#VALUE!</v>
      </c>
      <c r="D617" s="84">
        <f t="shared" si="302"/>
        <v>1</v>
      </c>
      <c r="E617" s="152"/>
      <c r="F617" s="117"/>
      <c r="G617" s="157"/>
      <c r="H617" s="165"/>
      <c r="I617" s="165"/>
      <c r="J617" s="166"/>
      <c r="K617" s="85"/>
      <c r="L617" s="170"/>
      <c r="M617" s="172"/>
      <c r="N617" s="94"/>
      <c r="O617" s="34" t="s">
        <v>549</v>
      </c>
      <c r="P617" s="55"/>
      <c r="Q617" s="55"/>
      <c r="R617" s="55"/>
      <c r="S617" s="55"/>
      <c r="T617" s="55"/>
      <c r="U617" s="55"/>
      <c r="V617" s="55"/>
      <c r="W617" s="55"/>
      <c r="X617" s="55"/>
      <c r="Y617" s="55"/>
      <c r="Z617" s="55"/>
      <c r="AA617" s="55"/>
      <c r="AB617" s="55"/>
      <c r="AC617" s="55"/>
      <c r="AD617" s="55"/>
      <c r="AE617" s="55"/>
      <c r="AF617" s="55"/>
      <c r="AG617" s="55"/>
      <c r="AH617" s="55"/>
      <c r="AI617" s="55"/>
    </row>
    <row r="618" spans="1:35" x14ac:dyDescent="0.25">
      <c r="B618" s="84" t="e">
        <f>B616</f>
        <v>#VALUE!</v>
      </c>
      <c r="C618" s="84" t="e">
        <f>C616</f>
        <v>#VALUE!</v>
      </c>
      <c r="D618" s="84">
        <f>D616</f>
        <v>1</v>
      </c>
      <c r="E618" s="57" t="s">
        <v>401</v>
      </c>
      <c r="F618" s="117"/>
      <c r="G618" s="24"/>
      <c r="H618" s="153"/>
      <c r="I618" s="154"/>
      <c r="J618" s="154"/>
      <c r="K618" s="90" t="e">
        <f>_xlfn.STDEV.S($P618:$AI618)/AVERAGE($P618:$AI618)</f>
        <v>#DIV/0!</v>
      </c>
      <c r="L618" s="122" t="s">
        <v>2</v>
      </c>
      <c r="M618" s="5" t="e">
        <f>INDEX('BASE FORMAÇÃO'!D:D,B618+1)</f>
        <v>#VALUE!</v>
      </c>
      <c r="N618" s="94">
        <f>IF("A"=J631,1,"")</f>
        <v>1</v>
      </c>
      <c r="O618" s="34" t="s">
        <v>23</v>
      </c>
      <c r="P618" s="36" t="str">
        <f t="array" ref="P618">IF(P614="","",IF(OR(P615="",AND(YEAR(P615)=YEAR($O$7),MONTH(MAX('Tabela de Apoio'!$A:$A))&lt;=MONTH(P615))),P614,(INDEX('Tabela de Apoio'!$B:$B,MATCH('FORMAÇÃO DE PREÇO'!$O$7,'Tabela de Apoio'!$A:$A,1))/INDEX('Tabela de Apoio'!$B:$B,MATCH('FORMAÇÃO DE PREÇO'!P615,'Tabela de Apoio'!$A:$A,1)-1))*P614))</f>
        <v/>
      </c>
      <c r="Q618" s="36" t="str">
        <f t="array" ref="Q618">IF(Q614="","",IF(OR(Q615="",AND(YEAR(Q615)=YEAR($O$7),MONTH(MAX('Tabela de Apoio'!$A:$A))&lt;=MONTH(Q615))),Q614,(INDEX('Tabela de Apoio'!$B:$B,MATCH('FORMAÇÃO DE PREÇO'!$O$7,'Tabela de Apoio'!$A:$A,1))/INDEX('Tabela de Apoio'!$B:$B,MATCH('FORMAÇÃO DE PREÇO'!Q615,'Tabela de Apoio'!$A:$A,1)-1))*Q614))</f>
        <v/>
      </c>
      <c r="R618" s="36" t="str">
        <f t="array" ref="R618">IF(R614="","",IF(OR(R615="",AND(YEAR(R615)=YEAR($O$7),MONTH(MAX('Tabela de Apoio'!$A:$A))&lt;=MONTH(R615))),R614,(INDEX('Tabela de Apoio'!$B:$B,MATCH('FORMAÇÃO DE PREÇO'!$O$7,'Tabela de Apoio'!$A:$A,1))/INDEX('Tabela de Apoio'!$B:$B,MATCH('FORMAÇÃO DE PREÇO'!R615,'Tabela de Apoio'!$A:$A,1)-1))*R614))</f>
        <v/>
      </c>
      <c r="S618" s="36" t="str">
        <f t="array" ref="S618">IF(S614="","",IF(OR(S615="",AND(YEAR(S615)=YEAR($O$7),MONTH(MAX('Tabela de Apoio'!$A:$A))&lt;=MONTH(S615))),S614,(INDEX('Tabela de Apoio'!$B:$B,MATCH('FORMAÇÃO DE PREÇO'!$O$7,'Tabela de Apoio'!$A:$A,1))/INDEX('Tabela de Apoio'!$B:$B,MATCH('FORMAÇÃO DE PREÇO'!S615,'Tabela de Apoio'!$A:$A,1)-1))*S614))</f>
        <v/>
      </c>
      <c r="T618" s="36" t="str">
        <f t="array" ref="T618">IF(T614="","",IF(OR(T615="",AND(YEAR(T615)=YEAR($O$7),MONTH(MAX('Tabela de Apoio'!$A:$A))&lt;=MONTH(T615))),T614,(INDEX('Tabela de Apoio'!$B:$B,MATCH('FORMAÇÃO DE PREÇO'!$O$7,'Tabela de Apoio'!$A:$A,1))/INDEX('Tabela de Apoio'!$B:$B,MATCH('FORMAÇÃO DE PREÇO'!T615,'Tabela de Apoio'!$A:$A,1)-1))*T614))</f>
        <v/>
      </c>
      <c r="U618" s="36" t="str">
        <f t="array" ref="U618">IF(U614="","",IF(OR(U615="",AND(YEAR(U615)=YEAR($O$7),MONTH(MAX('Tabela de Apoio'!$A:$A))&lt;=MONTH(U615))),U614,(INDEX('Tabela de Apoio'!$B:$B,MATCH('FORMAÇÃO DE PREÇO'!$O$7,'Tabela de Apoio'!$A:$A,1))/INDEX('Tabela de Apoio'!$B:$B,MATCH('FORMAÇÃO DE PREÇO'!U615,'Tabela de Apoio'!$A:$A,1)-1))*U614))</f>
        <v/>
      </c>
      <c r="V618" s="36" t="str">
        <f t="array" ref="V618">IF(V614="","",IF(OR(V615="",AND(YEAR(V615)=YEAR($O$7),MONTH(MAX('Tabela de Apoio'!$A:$A))&lt;=MONTH(V615))),V614,(INDEX('Tabela de Apoio'!$B:$B,MATCH('FORMAÇÃO DE PREÇO'!$O$7,'Tabela de Apoio'!$A:$A,1))/INDEX('Tabela de Apoio'!$B:$B,MATCH('FORMAÇÃO DE PREÇO'!V615,'Tabela de Apoio'!$A:$A,1)-1))*V614))</f>
        <v/>
      </c>
      <c r="W618" s="36" t="str">
        <f t="array" ref="W618">IF(W614="","",IF(OR(W615="",AND(YEAR(W615)=YEAR($O$7),MONTH(MAX('Tabela de Apoio'!$A:$A))&lt;=MONTH(W615))),W614,(INDEX('Tabela de Apoio'!$B:$B,MATCH('FORMAÇÃO DE PREÇO'!$O$7,'Tabela de Apoio'!$A:$A,1))/INDEX('Tabela de Apoio'!$B:$B,MATCH('FORMAÇÃO DE PREÇO'!W615,'Tabela de Apoio'!$A:$A,1)-1))*W614))</f>
        <v/>
      </c>
      <c r="X618" s="36" t="str">
        <f t="array" ref="X618">IF(X614="","",IF(OR(X615="",AND(YEAR(X615)=YEAR($O$7),MONTH(MAX('Tabela de Apoio'!$A:$A))&lt;=MONTH(X615))),X614,(INDEX('Tabela de Apoio'!$B:$B,MATCH('FORMAÇÃO DE PREÇO'!$O$7,'Tabela de Apoio'!$A:$A,1))/INDEX('Tabela de Apoio'!$B:$B,MATCH('FORMAÇÃO DE PREÇO'!X615,'Tabela de Apoio'!$A:$A,1)-1))*X614))</f>
        <v/>
      </c>
      <c r="Y618" s="36" t="str">
        <f t="array" ref="Y618">IF(Y614="","",IF(OR(Y615="",AND(YEAR(Y615)=YEAR($O$7),MONTH(MAX('Tabela de Apoio'!$A:$A))&lt;=MONTH(Y615))),Y614,(INDEX('Tabela de Apoio'!$B:$B,MATCH('FORMAÇÃO DE PREÇO'!$O$7,'Tabela de Apoio'!$A:$A,1))/INDEX('Tabela de Apoio'!$B:$B,MATCH('FORMAÇÃO DE PREÇO'!Y615,'Tabela de Apoio'!$A:$A,1)-1))*Y614))</f>
        <v/>
      </c>
      <c r="Z618" s="36" t="str">
        <f t="array" ref="Z618">IF(Z614="","",IF(OR(Z615="",AND(YEAR(Z615)=YEAR($O$7),MONTH(MAX('Tabela de Apoio'!$A:$A))&lt;=MONTH(Z615))),Z614,(INDEX('Tabela de Apoio'!$B:$B,MATCH('FORMAÇÃO DE PREÇO'!$O$7,'Tabela de Apoio'!$A:$A,1))/INDEX('Tabela de Apoio'!$B:$B,MATCH('FORMAÇÃO DE PREÇO'!Z615,'Tabela de Apoio'!$A:$A,1)-1))*Z614))</f>
        <v/>
      </c>
      <c r="AA618" s="36" t="str">
        <f t="array" ref="AA618">IF(AA614="","",IF(OR(AA615="",AND(YEAR(AA615)=YEAR($O$7),MONTH(MAX('Tabela de Apoio'!$A:$A))&lt;=MONTH(AA615))),AA614,(INDEX('Tabela de Apoio'!$B:$B,MATCH('FORMAÇÃO DE PREÇO'!$O$7,'Tabela de Apoio'!$A:$A,1))/INDEX('Tabela de Apoio'!$B:$B,MATCH('FORMAÇÃO DE PREÇO'!AA615,'Tabela de Apoio'!$A:$A,1)-1))*AA614))</f>
        <v/>
      </c>
      <c r="AB618" s="36" t="str">
        <f t="array" ref="AB618">IF(AB614="","",IF(OR(AB615="",AND(YEAR(AB615)=YEAR($O$7),MONTH(MAX('Tabela de Apoio'!$A:$A))&lt;=MONTH(AB615))),AB614,(INDEX('Tabela de Apoio'!$B:$B,MATCH('FORMAÇÃO DE PREÇO'!$O$7,'Tabela de Apoio'!$A:$A,1))/INDEX('Tabela de Apoio'!$B:$B,MATCH('FORMAÇÃO DE PREÇO'!AB615,'Tabela de Apoio'!$A:$A,1)-1))*AB614))</f>
        <v/>
      </c>
      <c r="AC618" s="36" t="str">
        <f t="array" ref="AC618">IF(AC614="","",IF(OR(AC615="",AND(YEAR(AC615)=YEAR($O$7),MONTH(MAX('Tabela de Apoio'!$A:$A))&lt;=MONTH(AC615))),AC614,(INDEX('Tabela de Apoio'!$B:$B,MATCH('FORMAÇÃO DE PREÇO'!$O$7,'Tabela de Apoio'!$A:$A,1))/INDEX('Tabela de Apoio'!$B:$B,MATCH('FORMAÇÃO DE PREÇO'!AC615,'Tabela de Apoio'!$A:$A,1)-1))*AC614))</f>
        <v/>
      </c>
      <c r="AD618" s="36" t="str">
        <f t="array" ref="AD618">IF(AD614="","",IF(OR(AD615="",AND(YEAR(AD615)=YEAR($O$7),MONTH(MAX('Tabela de Apoio'!$A:$A))&lt;=MONTH(AD615))),AD614,(INDEX('Tabela de Apoio'!$B:$B,MATCH('FORMAÇÃO DE PREÇO'!$O$7,'Tabela de Apoio'!$A:$A,1))/INDEX('Tabela de Apoio'!$B:$B,MATCH('FORMAÇÃO DE PREÇO'!AD615,'Tabela de Apoio'!$A:$A,1)-1))*AD614))</f>
        <v/>
      </c>
      <c r="AE618" s="36" t="str">
        <f t="array" ref="AE618">IF(AE614="","",IF(OR(AE615="",AND(YEAR(AE615)=YEAR($O$7),MONTH(MAX('Tabela de Apoio'!$A:$A))&lt;=MONTH(AE615))),AE614,(INDEX('Tabela de Apoio'!$B:$B,MATCH('FORMAÇÃO DE PREÇO'!$O$7,'Tabela de Apoio'!$A:$A,1))/INDEX('Tabela de Apoio'!$B:$B,MATCH('FORMAÇÃO DE PREÇO'!AE615,'Tabela de Apoio'!$A:$A,1)-1))*AE614))</f>
        <v/>
      </c>
      <c r="AF618" s="36" t="str">
        <f t="array" ref="AF618">IF(AF614="","",IF(OR(AF615="",AND(YEAR(AF615)=YEAR($O$7),MONTH(MAX('Tabela de Apoio'!$A:$A))&lt;=MONTH(AF615))),AF614,(INDEX('Tabela de Apoio'!$B:$B,MATCH('FORMAÇÃO DE PREÇO'!$O$7,'Tabela de Apoio'!$A:$A,1))/INDEX('Tabela de Apoio'!$B:$B,MATCH('FORMAÇÃO DE PREÇO'!AF615,'Tabela de Apoio'!$A:$A,1)-1))*AF614))</f>
        <v/>
      </c>
      <c r="AG618" s="36" t="str">
        <f t="array" ref="AG618">IF(AG614="","",IF(OR(AG615="",AND(YEAR(AG615)=YEAR($O$7),MONTH(MAX('Tabela de Apoio'!$A:$A))&lt;=MONTH(AG615))),AG614,(INDEX('Tabela de Apoio'!$B:$B,MATCH('FORMAÇÃO DE PREÇO'!$O$7,'Tabela de Apoio'!$A:$A,1))/INDEX('Tabela de Apoio'!$B:$B,MATCH('FORMAÇÃO DE PREÇO'!AG615,'Tabela de Apoio'!$A:$A,1)-1))*AG614))</f>
        <v/>
      </c>
      <c r="AH618" s="36" t="str">
        <f t="array" ref="AH618">IF(AH614="","",IF(OR(AH615="",AND(YEAR(AH615)=YEAR($O$7),MONTH(MAX('Tabela de Apoio'!$A:$A))&lt;=MONTH(AH615))),AH614,(INDEX('Tabela de Apoio'!$B:$B,MATCH('FORMAÇÃO DE PREÇO'!$O$7,'Tabela de Apoio'!$A:$A,1))/INDEX('Tabela de Apoio'!$B:$B,MATCH('FORMAÇÃO DE PREÇO'!AH615,'Tabela de Apoio'!$A:$A,1)-1))*AH614))</f>
        <v/>
      </c>
      <c r="AI618" s="36" t="str">
        <f t="array" ref="AI618">IF(AI614="","",IF(OR(AI615="",AND(YEAR(AI615)=YEAR($O$7),MONTH(MAX('Tabela de Apoio'!$A:$A))&lt;=MONTH(AI615))),AI614,(INDEX('Tabela de Apoio'!$B:$B,MATCH('FORMAÇÃO DE PREÇO'!$O$7,'Tabela de Apoio'!$A:$A,1))/INDEX('Tabela de Apoio'!$B:$B,MATCH('FORMAÇÃO DE PREÇO'!AI615,'Tabela de Apoio'!$A:$A,1)-1))*AI614))</f>
        <v/>
      </c>
    </row>
    <row r="619" spans="1:35" x14ac:dyDescent="0.25">
      <c r="B619" s="84" t="e">
        <f>B618</f>
        <v>#VALUE!</v>
      </c>
      <c r="C619" s="84" t="e">
        <f>C618</f>
        <v>#VALUE!</v>
      </c>
      <c r="D619" s="84">
        <f>D618</f>
        <v>1</v>
      </c>
      <c r="E619" s="158" t="e">
        <f>MAX(INDEX('BASE FORMAÇÃO'!A:A,B614+1),1)</f>
        <v>#VALUE!</v>
      </c>
      <c r="F619" s="117"/>
      <c r="G619" s="118" t="s">
        <v>363</v>
      </c>
      <c r="H619" s="159"/>
      <c r="I619" s="159"/>
      <c r="J619" s="160"/>
      <c r="K619" s="85" t="e">
        <f>_xlfn.STDEV.S($P619:$AI619)/AVERAGE($P619:$AI619)</f>
        <v>#DIV/0!</v>
      </c>
      <c r="L619" s="37" t="s">
        <v>362</v>
      </c>
      <c r="M619" s="38" t="str">
        <f>IFERROR(INDEX(K618:K632,MATCH(1,N618:N632)),"")</f>
        <v/>
      </c>
      <c r="N619" s="94" t="str">
        <f>IF("B"=J631,1,"")</f>
        <v/>
      </c>
      <c r="O619" s="34" t="s">
        <v>55</v>
      </c>
      <c r="P619" s="36" t="str">
        <f t="shared" ref="P619:AE619" si="303">IFERROR(IF(P618="","",IF(OR(P618&gt;(_xlfn.QUARTILE.EXC($P618:$AI618,3)+(_xlfn.QUARTILE.EXC($P618:$AI618,3)-_xlfn.QUARTILE.EXC($P618:$AI618,1))),P618&lt;(_xlfn.QUARTILE.EXC($P618:$AI618,1)-(_xlfn.QUARTILE.EXC($P618:$AI618,3)-_xlfn.QUARTILE.EXC($P618:$AI618,1)))),"DESCARTADO",P618)),"")</f>
        <v/>
      </c>
      <c r="Q619" s="36" t="str">
        <f t="shared" si="303"/>
        <v/>
      </c>
      <c r="R619" s="36" t="str">
        <f t="shared" si="303"/>
        <v/>
      </c>
      <c r="S619" s="36" t="str">
        <f t="shared" si="303"/>
        <v/>
      </c>
      <c r="T619" s="36" t="str">
        <f t="shared" si="303"/>
        <v/>
      </c>
      <c r="U619" s="36" t="str">
        <f t="shared" si="303"/>
        <v/>
      </c>
      <c r="V619" s="36" t="str">
        <f t="shared" si="303"/>
        <v/>
      </c>
      <c r="W619" s="36" t="str">
        <f t="shared" si="303"/>
        <v/>
      </c>
      <c r="X619" s="36" t="str">
        <f t="shared" si="303"/>
        <v/>
      </c>
      <c r="Y619" s="36" t="str">
        <f t="shared" si="303"/>
        <v/>
      </c>
      <c r="Z619" s="36" t="str">
        <f t="shared" si="303"/>
        <v/>
      </c>
      <c r="AA619" s="36" t="str">
        <f t="shared" si="303"/>
        <v/>
      </c>
      <c r="AB619" s="36" t="str">
        <f t="shared" si="303"/>
        <v/>
      </c>
      <c r="AC619" s="36" t="str">
        <f t="shared" si="303"/>
        <v/>
      </c>
      <c r="AD619" s="36" t="str">
        <f t="shared" si="303"/>
        <v/>
      </c>
      <c r="AE619" s="36" t="str">
        <f t="shared" si="303"/>
        <v/>
      </c>
      <c r="AF619" s="36" t="str">
        <f>IFERROR(IF(AF618="","",IF(OR(AF618&gt;(_xlfn.QUARTILE.EXC($P618:$AI618,3)+(_xlfn.QUARTILE.EXC($P618:$AI618,3)-_xlfn.QUARTILE.EXC($P618:$AI618,1))),AF618&lt;(_xlfn.QUARTILE.EXC($P618:$AI618,1)-(_xlfn.QUARTILE.EXC($P618:$AI618,3)-_xlfn.QUARTILE.EXC($P618:$AI618,1)))),"DESCARTADO",AF618)),"")</f>
        <v/>
      </c>
      <c r="AG619" s="36" t="str">
        <f>IFERROR(IF(AG618="","",IF(OR(AG618&gt;(_xlfn.QUARTILE.EXC($P618:$AI618,3)+(_xlfn.QUARTILE.EXC($P618:$AI618,3)-_xlfn.QUARTILE.EXC($P618:$AI618,1))),AG618&lt;(_xlfn.QUARTILE.EXC($P618:$AI618,1)-(_xlfn.QUARTILE.EXC($P618:$AI618,3)-_xlfn.QUARTILE.EXC($P618:$AI618,1)))),"DESCARTADO",AG618)),"")</f>
        <v/>
      </c>
      <c r="AH619" s="36" t="str">
        <f>IFERROR(IF(AH618="","",IF(OR(AH618&gt;(_xlfn.QUARTILE.EXC($P618:$AI618,3)+(_xlfn.QUARTILE.EXC($P618:$AI618,3)-_xlfn.QUARTILE.EXC($P618:$AI618,1))),AH618&lt;(_xlfn.QUARTILE.EXC($P618:$AI618,1)-(_xlfn.QUARTILE.EXC($P618:$AI618,3)-_xlfn.QUARTILE.EXC($P618:$AI618,1)))),"DESCARTADO",AH618)),"")</f>
        <v/>
      </c>
      <c r="AI619" s="36" t="str">
        <f>IFERROR(IF(AI618="","",IF(OR(AI618&gt;(_xlfn.QUARTILE.EXC($P618:$AI618,3)+(_xlfn.QUARTILE.EXC($P618:$AI618,3)-_xlfn.QUARTILE.EXC($P618:$AI618,1))),AI618&lt;(_xlfn.QUARTILE.EXC($P618:$AI618,1)-(_xlfn.QUARTILE.EXC($P618:$AI618,3)-_xlfn.QUARTILE.EXC($P618:$AI618,1)))),"DESCARTADO",AI618)),"")</f>
        <v/>
      </c>
    </row>
    <row r="620" spans="1:35" hidden="1" x14ac:dyDescent="0.25">
      <c r="B620" s="84" t="e">
        <f t="shared" ref="B620:D632" si="304">B619</f>
        <v>#VALUE!</v>
      </c>
      <c r="C620" s="84" t="e">
        <f t="shared" si="304"/>
        <v>#VALUE!</v>
      </c>
      <c r="D620" s="84">
        <f t="shared" si="304"/>
        <v>1</v>
      </c>
      <c r="E620" s="158"/>
      <c r="F620" s="97"/>
      <c r="G620" s="119"/>
      <c r="K620" s="90"/>
      <c r="N620" s="94"/>
      <c r="O620" s="34" t="s">
        <v>57</v>
      </c>
      <c r="P620" s="39" t="str">
        <f>IF(IFERROR(VLOOKUP(P616,'Tabela de Apoio'!$D:$E,2,FALSE),1)=1,"",P619)</f>
        <v/>
      </c>
      <c r="Q620" s="39" t="str">
        <f>IF(IFERROR(VLOOKUP(Q616,'Tabela de Apoio'!$D:$E,2,FALSE),1)=1,"",Q619)</f>
        <v/>
      </c>
      <c r="R620" s="39" t="str">
        <f>IF(IFERROR(VLOOKUP(R616,'Tabela de Apoio'!$D:$E,2,FALSE),1)=1,"",R619)</f>
        <v/>
      </c>
      <c r="S620" s="39" t="str">
        <f>IF(IFERROR(VLOOKUP(S616,'Tabela de Apoio'!$D:$E,2,FALSE),1)=1,"",S619)</f>
        <v/>
      </c>
      <c r="T620" s="39" t="str">
        <f>IF(IFERROR(VLOOKUP(T616,'Tabela de Apoio'!$D:$E,2,FALSE),1)=1,"",T619)</f>
        <v/>
      </c>
      <c r="U620" s="39" t="str">
        <f>IF(IFERROR(VLOOKUP(U616,'Tabela de Apoio'!$D:$E,2,FALSE),1)=1,"",U619)</f>
        <v/>
      </c>
      <c r="V620" s="39" t="str">
        <f>IF(IFERROR(VLOOKUP(V616,'Tabela de Apoio'!$D:$E,2,FALSE),1)=1,"",V619)</f>
        <v/>
      </c>
      <c r="W620" s="39" t="str">
        <f>IF(IFERROR(VLOOKUP(W616,'Tabela de Apoio'!$D:$E,2,FALSE),1)=1,"",W619)</f>
        <v/>
      </c>
      <c r="X620" s="39" t="str">
        <f>IF(IFERROR(VLOOKUP(X616,'Tabela de Apoio'!$D:$E,2,FALSE),1)=1,"",X619)</f>
        <v/>
      </c>
      <c r="Y620" s="39" t="str">
        <f>IF(IFERROR(VLOOKUP(Y616,'Tabela de Apoio'!$D:$E,2,FALSE),1)=1,"",Y619)</f>
        <v/>
      </c>
      <c r="Z620" s="39" t="str">
        <f>IF(IFERROR(VLOOKUP(Z616,'Tabela de Apoio'!$D:$E,2,FALSE),1)=1,"",Z619)</f>
        <v/>
      </c>
      <c r="AA620" s="39" t="str">
        <f>IF(IFERROR(VLOOKUP(AA616,'Tabela de Apoio'!$D:$E,2,FALSE),1)=1,"",AA619)</f>
        <v/>
      </c>
      <c r="AB620" s="39" t="str">
        <f>IF(IFERROR(VLOOKUP(AB616,'Tabela de Apoio'!$D:$E,2,FALSE),1)=1,"",AB619)</f>
        <v/>
      </c>
      <c r="AC620" s="39" t="str">
        <f>IF(IFERROR(VLOOKUP(AC616,'Tabela de Apoio'!$D:$E,2,FALSE),1)=1,"",AC619)</f>
        <v/>
      </c>
      <c r="AD620" s="39" t="str">
        <f>IF(IFERROR(VLOOKUP(AD616,'Tabela de Apoio'!$D:$E,2,FALSE),1)=1,"",AD619)</f>
        <v/>
      </c>
      <c r="AE620" s="39" t="str">
        <f>IF(IFERROR(VLOOKUP(AE616,'Tabela de Apoio'!$D:$E,2,FALSE),1)=1,"",AE619)</f>
        <v/>
      </c>
      <c r="AF620" s="39" t="str">
        <f>IF(IFERROR(VLOOKUP(AF616,'Tabela de Apoio'!$D:$E,2,FALSE),1)=1,"",AF619)</f>
        <v/>
      </c>
      <c r="AG620" s="39" t="str">
        <f>IF(IFERROR(VLOOKUP(AG616,'Tabela de Apoio'!$D:$E,2,FALSE),1)=1,"",AG619)</f>
        <v/>
      </c>
      <c r="AH620" s="39" t="str">
        <f>IF(IFERROR(VLOOKUP(AH616,'Tabela de Apoio'!$D:$E,2,FALSE),1)=1,"",AH619)</f>
        <v/>
      </c>
      <c r="AI620" s="39" t="str">
        <f>IF(IFERROR(VLOOKUP(AI616,'Tabela de Apoio'!$D:$E,2,FALSE),1)=1,"",AI619)</f>
        <v/>
      </c>
    </row>
    <row r="621" spans="1:35" hidden="1" x14ac:dyDescent="0.25">
      <c r="B621" s="84" t="e">
        <f t="shared" ref="B621:B632" si="305">B620</f>
        <v>#VALUE!</v>
      </c>
      <c r="C621" s="84" t="e">
        <f t="shared" si="304"/>
        <v>#VALUE!</v>
      </c>
      <c r="D621" s="84">
        <f t="shared" si="304"/>
        <v>1</v>
      </c>
      <c r="E621" s="158"/>
      <c r="F621" s="97"/>
      <c r="G621" s="120"/>
      <c r="H621" s="18"/>
      <c r="I621" s="18"/>
      <c r="J621" s="6" t="str">
        <f>IFERROR(IF(M624="",IF(_xlfn.STDEV.S($P619:$AI620)/AVERAGE($P619:$AI620)&lt;25%,J625,J626),J624),J622)</f>
        <v>A</v>
      </c>
      <c r="K621" s="89"/>
      <c r="L621" s="40" t="s">
        <v>75</v>
      </c>
      <c r="M621" s="41" t="str">
        <f>IFERROR(IF(AND(P616="Fornecedor",COUNTA(P614:AI614)=COUNTIF(P616:AI616,"Fornecedor")),M629,IF(M624="",IF(_xlfn.STDEV.S($P619:$AI620)/AVERAGE($P619:$AI620)&lt;25%,M625,M626),M624)),M622)</f>
        <v/>
      </c>
      <c r="N621" s="94"/>
      <c r="O621" s="34" t="s">
        <v>426</v>
      </c>
      <c r="P621" s="39" t="str">
        <f>IF(IFERROR(VLOOKUP(P616,'Tabela de Apoio'!$D:$E,2,FALSE),1)=1,"",P622)</f>
        <v/>
      </c>
      <c r="Q621" s="39" t="str">
        <f>IF(IFERROR(VLOOKUP(Q616,'Tabela de Apoio'!$D:$E,2,FALSE),1)=1,"",Q622)</f>
        <v/>
      </c>
      <c r="R621" s="39" t="str">
        <f>IF(IFERROR(VLOOKUP(R616,'Tabela de Apoio'!$D:$E,2,FALSE),1)=1,"",R622)</f>
        <v/>
      </c>
      <c r="S621" s="39" t="str">
        <f>IF(IFERROR(VLOOKUP(S616,'Tabela de Apoio'!$D:$E,2,FALSE),1)=1,"",S622)</f>
        <v/>
      </c>
      <c r="T621" s="39" t="str">
        <f>IF(IFERROR(VLOOKUP(T616,'Tabela de Apoio'!$D:$E,2,FALSE),1)=1,"",T622)</f>
        <v/>
      </c>
      <c r="U621" s="39" t="str">
        <f>IF(IFERROR(VLOOKUP(U616,'Tabela de Apoio'!$D:$E,2,FALSE),1)=1,"",U622)</f>
        <v/>
      </c>
      <c r="V621" s="39" t="str">
        <f>IF(IFERROR(VLOOKUP(V616,'Tabela de Apoio'!$D:$E,2,FALSE),1)=1,"",V622)</f>
        <v/>
      </c>
      <c r="W621" s="39" t="str">
        <f>IF(IFERROR(VLOOKUP(W616,'Tabela de Apoio'!$D:$E,2,FALSE),1)=1,"",W622)</f>
        <v/>
      </c>
      <c r="X621" s="39" t="str">
        <f>IF(IFERROR(VLOOKUP(X616,'Tabela de Apoio'!$D:$E,2,FALSE),1)=1,"",X622)</f>
        <v/>
      </c>
      <c r="Y621" s="39" t="str">
        <f>IF(IFERROR(VLOOKUP(Y616,'Tabela de Apoio'!$D:$E,2,FALSE),1)=1,"",Y622)</f>
        <v/>
      </c>
      <c r="Z621" s="39" t="str">
        <f>IF(IFERROR(VLOOKUP(Z616,'Tabela de Apoio'!$D:$E,2,FALSE),1)=1,"",Z622)</f>
        <v/>
      </c>
      <c r="AA621" s="39" t="str">
        <f>IF(IFERROR(VLOOKUP(AA616,'Tabela de Apoio'!$D:$E,2,FALSE),1)=1,"",AA622)</f>
        <v/>
      </c>
      <c r="AB621" s="39" t="str">
        <f>IF(IFERROR(VLOOKUP(AB616,'Tabela de Apoio'!$D:$E,2,FALSE),1)=1,"",AB622)</f>
        <v/>
      </c>
      <c r="AC621" s="39" t="str">
        <f>IF(IFERROR(VLOOKUP(AC616,'Tabela de Apoio'!$D:$E,2,FALSE),1)=1,"",AC622)</f>
        <v/>
      </c>
      <c r="AD621" s="39" t="str">
        <f>IF(IFERROR(VLOOKUP(AD616,'Tabela de Apoio'!$D:$E,2,FALSE),1)=1,"",AD622)</f>
        <v/>
      </c>
      <c r="AE621" s="39" t="str">
        <f>IF(IFERROR(VLOOKUP(AE616,'Tabela de Apoio'!$D:$E,2,FALSE),1)=1,"",AE622)</f>
        <v/>
      </c>
      <c r="AF621" s="39" t="str">
        <f>IF(IFERROR(VLOOKUP(AF616,'Tabela de Apoio'!$D:$E,2,FALSE),1)=1,"",AF622)</f>
        <v/>
      </c>
      <c r="AG621" s="39" t="str">
        <f>IF(IFERROR(VLOOKUP(AG616,'Tabela de Apoio'!$D:$E,2,FALSE),1)=1,"",AG622)</f>
        <v/>
      </c>
      <c r="AH621" s="39" t="str">
        <f>IF(IFERROR(VLOOKUP(AH616,'Tabela de Apoio'!$D:$E,2,FALSE),1)=1,"",AH622)</f>
        <v/>
      </c>
      <c r="AI621" s="39" t="str">
        <f>IF(IFERROR(VLOOKUP(AI616,'Tabela de Apoio'!$D:$E,2,FALSE),1)=1,"",AI622)</f>
        <v/>
      </c>
    </row>
    <row r="622" spans="1:35" hidden="1" x14ac:dyDescent="0.25">
      <c r="B622" s="84" t="e">
        <f t="shared" si="305"/>
        <v>#VALUE!</v>
      </c>
      <c r="C622" s="84" t="e">
        <f t="shared" si="304"/>
        <v>#VALUE!</v>
      </c>
      <c r="D622" s="84">
        <f t="shared" si="304"/>
        <v>1</v>
      </c>
      <c r="E622" s="158"/>
      <c r="F622" s="97"/>
      <c r="G622" s="120"/>
      <c r="H622" s="18"/>
      <c r="I622" s="18"/>
      <c r="J622" s="56" t="s">
        <v>366</v>
      </c>
      <c r="K622" s="89"/>
      <c r="L622" s="40" t="s">
        <v>21</v>
      </c>
      <c r="M622" s="41" t="str">
        <f>IFERROR(AVERAGE($P618:$AI618),"")</f>
        <v/>
      </c>
      <c r="N622" s="94"/>
      <c r="O622" s="34" t="s">
        <v>427</v>
      </c>
      <c r="P622" s="39" t="str">
        <f t="shared" ref="P622:AI622" si="306">IF(P619="","",IF((_xlfn.STDEV.S($P619:$AI620)/AVERAGE($P619:$AI620))&lt;25%,P619,IF(OR(P619&gt;(AVERAGE($P619:$AI620)+_xlfn.STDEV.S($P619:$AI620)),P619&lt;(AVERAGE($P619:$AI620)-_xlfn.STDEV.S($P619:$AI620))),"DESCARTADO",P619)))</f>
        <v/>
      </c>
      <c r="Q622" s="39" t="str">
        <f t="shared" si="306"/>
        <v/>
      </c>
      <c r="R622" s="39" t="str">
        <f t="shared" si="306"/>
        <v/>
      </c>
      <c r="S622" s="39" t="str">
        <f t="shared" si="306"/>
        <v/>
      </c>
      <c r="T622" s="39" t="str">
        <f t="shared" si="306"/>
        <v/>
      </c>
      <c r="U622" s="39" t="str">
        <f t="shared" si="306"/>
        <v/>
      </c>
      <c r="V622" s="39" t="str">
        <f t="shared" si="306"/>
        <v/>
      </c>
      <c r="W622" s="39" t="str">
        <f t="shared" si="306"/>
        <v/>
      </c>
      <c r="X622" s="39" t="str">
        <f t="shared" si="306"/>
        <v/>
      </c>
      <c r="Y622" s="39" t="str">
        <f t="shared" si="306"/>
        <v/>
      </c>
      <c r="Z622" s="39" t="str">
        <f t="shared" si="306"/>
        <v/>
      </c>
      <c r="AA622" s="39" t="str">
        <f t="shared" si="306"/>
        <v/>
      </c>
      <c r="AB622" s="39" t="str">
        <f t="shared" si="306"/>
        <v/>
      </c>
      <c r="AC622" s="39" t="str">
        <f t="shared" si="306"/>
        <v/>
      </c>
      <c r="AD622" s="39" t="str">
        <f t="shared" si="306"/>
        <v/>
      </c>
      <c r="AE622" s="39" t="str">
        <f t="shared" si="306"/>
        <v/>
      </c>
      <c r="AF622" s="39" t="str">
        <f t="shared" si="306"/>
        <v/>
      </c>
      <c r="AG622" s="39" t="str">
        <f t="shared" si="306"/>
        <v/>
      </c>
      <c r="AH622" s="39" t="str">
        <f t="shared" si="306"/>
        <v/>
      </c>
      <c r="AI622" s="39" t="str">
        <f t="shared" si="306"/>
        <v/>
      </c>
    </row>
    <row r="623" spans="1:35" hidden="1" x14ac:dyDescent="0.25">
      <c r="B623" s="84" t="e">
        <f t="shared" si="305"/>
        <v>#VALUE!</v>
      </c>
      <c r="C623" s="84" t="e">
        <f t="shared" si="304"/>
        <v>#VALUE!</v>
      </c>
      <c r="D623" s="84">
        <f t="shared" si="304"/>
        <v>1</v>
      </c>
      <c r="E623" s="158"/>
      <c r="F623" s="97"/>
      <c r="G623" s="119"/>
      <c r="J623" s="56" t="s">
        <v>366</v>
      </c>
      <c r="L623" s="40" t="s">
        <v>335</v>
      </c>
      <c r="M623" s="41" t="str">
        <f>IFERROR(MEDIAN($P618:$AI618),"")</f>
        <v/>
      </c>
      <c r="N623" s="94"/>
      <c r="O623" s="34" t="s">
        <v>428</v>
      </c>
      <c r="P623" s="39" t="str">
        <f>IF(IFERROR(VLOOKUP(P616,'Tabela de Apoio'!$D:$E,2,FALSE),1)=1,"",P624)</f>
        <v/>
      </c>
      <c r="Q623" s="39" t="str">
        <f>IF(IFERROR(VLOOKUP(Q616,'Tabela de Apoio'!$D:$E,2,FALSE),1)=1,"",Q624)</f>
        <v/>
      </c>
      <c r="R623" s="39" t="str">
        <f>IF(IFERROR(VLOOKUP(R616,'Tabela de Apoio'!$D:$E,2,FALSE),1)=1,"",R624)</f>
        <v/>
      </c>
      <c r="S623" s="39" t="str">
        <f>IF(IFERROR(VLOOKUP(S616,'Tabela de Apoio'!$D:$E,2,FALSE),1)=1,"",S624)</f>
        <v/>
      </c>
      <c r="T623" s="39" t="str">
        <f>IF(IFERROR(VLOOKUP(T616,'Tabela de Apoio'!$D:$E,2,FALSE),1)=1,"",T624)</f>
        <v/>
      </c>
      <c r="U623" s="39" t="str">
        <f>IF(IFERROR(VLOOKUP(U616,'Tabela de Apoio'!$D:$E,2,FALSE),1)=1,"",U624)</f>
        <v/>
      </c>
      <c r="V623" s="39" t="str">
        <f>IF(IFERROR(VLOOKUP(V616,'Tabela de Apoio'!$D:$E,2,FALSE),1)=1,"",V624)</f>
        <v/>
      </c>
      <c r="W623" s="39" t="str">
        <f>IF(IFERROR(VLOOKUP(W616,'Tabela de Apoio'!$D:$E,2,FALSE),1)=1,"",W624)</f>
        <v/>
      </c>
      <c r="X623" s="39" t="str">
        <f>IF(IFERROR(VLOOKUP(X616,'Tabela de Apoio'!$D:$E,2,FALSE),1)=1,"",X624)</f>
        <v/>
      </c>
      <c r="Y623" s="39" t="str">
        <f>IF(IFERROR(VLOOKUP(Y616,'Tabela de Apoio'!$D:$E,2,FALSE),1)=1,"",Y624)</f>
        <v/>
      </c>
      <c r="Z623" s="39" t="str">
        <f>IF(IFERROR(VLOOKUP(Z616,'Tabela de Apoio'!$D:$E,2,FALSE),1)=1,"",Z624)</f>
        <v/>
      </c>
      <c r="AA623" s="39" t="str">
        <f>IF(IFERROR(VLOOKUP(AA616,'Tabela de Apoio'!$D:$E,2,FALSE),1)=1,"",AA624)</f>
        <v/>
      </c>
      <c r="AB623" s="39" t="str">
        <f>IF(IFERROR(VLOOKUP(AB616,'Tabela de Apoio'!$D:$E,2,FALSE),1)=1,"",AB624)</f>
        <v/>
      </c>
      <c r="AC623" s="39" t="str">
        <f>IF(IFERROR(VLOOKUP(AC616,'Tabela de Apoio'!$D:$E,2,FALSE),1)=1,"",AC624)</f>
        <v/>
      </c>
      <c r="AD623" s="39" t="str">
        <f>IF(IFERROR(VLOOKUP(AD616,'Tabela de Apoio'!$D:$E,2,FALSE),1)=1,"",AD624)</f>
        <v/>
      </c>
      <c r="AE623" s="39" t="str">
        <f>IF(IFERROR(VLOOKUP(AE616,'Tabela de Apoio'!$D:$E,2,FALSE),1)=1,"",AE624)</f>
        <v/>
      </c>
      <c r="AF623" s="39" t="str">
        <f>IF(IFERROR(VLOOKUP(AF616,'Tabela de Apoio'!$D:$E,2,FALSE),1)=1,"",AF624)</f>
        <v/>
      </c>
      <c r="AG623" s="39" t="str">
        <f>IF(IFERROR(VLOOKUP(AG616,'Tabela de Apoio'!$D:$E,2,FALSE),1)=1,"",AG624)</f>
        <v/>
      </c>
      <c r="AH623" s="39" t="str">
        <f>IF(IFERROR(VLOOKUP(AH616,'Tabela de Apoio'!$D:$E,2,FALSE),1)=1,"",AH624)</f>
        <v/>
      </c>
      <c r="AI623" s="39" t="str">
        <f>IF(IFERROR(VLOOKUP(AI616,'Tabela de Apoio'!$D:$E,2,FALSE),1)=1,"",AI624)</f>
        <v/>
      </c>
    </row>
    <row r="624" spans="1:35" hidden="1" x14ac:dyDescent="0.25">
      <c r="B624" s="84" t="e">
        <f t="shared" si="305"/>
        <v>#VALUE!</v>
      </c>
      <c r="C624" s="84" t="e">
        <f t="shared" si="304"/>
        <v>#VALUE!</v>
      </c>
      <c r="D624" s="84">
        <f t="shared" si="304"/>
        <v>1</v>
      </c>
      <c r="E624" s="158"/>
      <c r="F624" s="97"/>
      <c r="G624" s="119"/>
      <c r="H624" s="18"/>
      <c r="I624" s="18"/>
      <c r="J624" s="56" t="s">
        <v>368</v>
      </c>
      <c r="K624" s="89"/>
      <c r="L624" s="40" t="s">
        <v>69</v>
      </c>
      <c r="M624" s="41" t="e">
        <f>IF(AND(COUNT($P632:$AI632)&gt;2,(_xlfn.STDEV.S($P631:$AI632)/AVERAGE($P631:$AI632))&lt;=25%),AVERAGE($P631:$AI632),"")</f>
        <v>#DIV/0!</v>
      </c>
      <c r="N624" s="94"/>
      <c r="O624" s="34" t="s">
        <v>429</v>
      </c>
      <c r="P624" s="39" t="str">
        <f t="shared" ref="P624:AI624" si="307">IF(P622="","",IF((_xlfn.STDEV.S($P621:$AI622)/AVERAGE($P621:$AI622))&lt;25%,P622,IF(OR(P622&gt;(AVERAGE($P621:$AI622)+_xlfn.STDEV.S($P621:$AI622)),P622&lt;(AVERAGE($P621:$AI622)-_xlfn.STDEV.S($P621:$AI622))),"DESCARTADO",P622)))</f>
        <v/>
      </c>
      <c r="Q624" s="39" t="str">
        <f t="shared" si="307"/>
        <v/>
      </c>
      <c r="R624" s="39" t="str">
        <f t="shared" si="307"/>
        <v/>
      </c>
      <c r="S624" s="39" t="str">
        <f t="shared" si="307"/>
        <v/>
      </c>
      <c r="T624" s="39" t="str">
        <f t="shared" si="307"/>
        <v/>
      </c>
      <c r="U624" s="39" t="str">
        <f t="shared" si="307"/>
        <v/>
      </c>
      <c r="V624" s="39" t="str">
        <f t="shared" si="307"/>
        <v/>
      </c>
      <c r="W624" s="39" t="str">
        <f t="shared" si="307"/>
        <v/>
      </c>
      <c r="X624" s="39" t="str">
        <f t="shared" si="307"/>
        <v/>
      </c>
      <c r="Y624" s="39" t="str">
        <f t="shared" si="307"/>
        <v/>
      </c>
      <c r="Z624" s="39" t="str">
        <f t="shared" si="307"/>
        <v/>
      </c>
      <c r="AA624" s="39" t="str">
        <f t="shared" si="307"/>
        <v/>
      </c>
      <c r="AB624" s="39" t="str">
        <f t="shared" si="307"/>
        <v/>
      </c>
      <c r="AC624" s="39" t="str">
        <f t="shared" si="307"/>
        <v/>
      </c>
      <c r="AD624" s="39" t="str">
        <f t="shared" si="307"/>
        <v/>
      </c>
      <c r="AE624" s="39" t="str">
        <f t="shared" si="307"/>
        <v/>
      </c>
      <c r="AF624" s="39" t="str">
        <f t="shared" si="307"/>
        <v/>
      </c>
      <c r="AG624" s="39" t="str">
        <f t="shared" si="307"/>
        <v/>
      </c>
      <c r="AH624" s="39" t="str">
        <f t="shared" si="307"/>
        <v/>
      </c>
      <c r="AI624" s="39" t="str">
        <f t="shared" si="307"/>
        <v/>
      </c>
    </row>
    <row r="625" spans="1:35" hidden="1" x14ac:dyDescent="0.25">
      <c r="B625" s="84" t="e">
        <f t="shared" si="305"/>
        <v>#VALUE!</v>
      </c>
      <c r="C625" s="84" t="e">
        <f t="shared" si="304"/>
        <v>#VALUE!</v>
      </c>
      <c r="D625" s="84">
        <f t="shared" si="304"/>
        <v>1</v>
      </c>
      <c r="E625" s="158"/>
      <c r="F625" s="97"/>
      <c r="G625" s="121"/>
      <c r="H625"/>
      <c r="I625" s="18"/>
      <c r="J625" s="56" t="s">
        <v>367</v>
      </c>
      <c r="K625" s="89"/>
      <c r="L625" s="40" t="s">
        <v>74</v>
      </c>
      <c r="M625" s="41" t="e">
        <f>AVERAGE($P619:$AI620)</f>
        <v>#DIV/0!</v>
      </c>
      <c r="N625" s="94"/>
      <c r="O625" s="34" t="s">
        <v>430</v>
      </c>
      <c r="P625" s="39" t="str">
        <f>IF(IFERROR(VLOOKUP(P616,'Tabela de Apoio'!$D:$E,2,FALSE),1)=1,"",P626)</f>
        <v/>
      </c>
      <c r="Q625" s="39" t="str">
        <f>IF(IFERROR(VLOOKUP(Q616,'Tabela de Apoio'!$D:$E,2,FALSE),1)=1,"",Q626)</f>
        <v/>
      </c>
      <c r="R625" s="39" t="str">
        <f>IF(IFERROR(VLOOKUP(R616,'Tabela de Apoio'!$D:$E,2,FALSE),1)=1,"",R626)</f>
        <v/>
      </c>
      <c r="S625" s="39" t="str">
        <f>IF(IFERROR(VLOOKUP(S616,'Tabela de Apoio'!$D:$E,2,FALSE),1)=1,"",S626)</f>
        <v/>
      </c>
      <c r="T625" s="39" t="str">
        <f>IF(IFERROR(VLOOKUP(T616,'Tabela de Apoio'!$D:$E,2,FALSE),1)=1,"",T626)</f>
        <v/>
      </c>
      <c r="U625" s="39" t="str">
        <f>IF(IFERROR(VLOOKUP(U616,'Tabela de Apoio'!$D:$E,2,FALSE),1)=1,"",U626)</f>
        <v/>
      </c>
      <c r="V625" s="39" t="str">
        <f>IF(IFERROR(VLOOKUP(V616,'Tabela de Apoio'!$D:$E,2,FALSE),1)=1,"",V626)</f>
        <v/>
      </c>
      <c r="W625" s="39" t="str">
        <f>IF(IFERROR(VLOOKUP(W616,'Tabela de Apoio'!$D:$E,2,FALSE),1)=1,"",W626)</f>
        <v/>
      </c>
      <c r="X625" s="39" t="str">
        <f>IF(IFERROR(VLOOKUP(X616,'Tabela de Apoio'!$D:$E,2,FALSE),1)=1,"",X626)</f>
        <v/>
      </c>
      <c r="Y625" s="39" t="str">
        <f>IF(IFERROR(VLOOKUP(Y616,'Tabela de Apoio'!$D:$E,2,FALSE),1)=1,"",Y626)</f>
        <v/>
      </c>
      <c r="Z625" s="39" t="str">
        <f>IF(IFERROR(VLOOKUP(Z616,'Tabela de Apoio'!$D:$E,2,FALSE),1)=1,"",Z626)</f>
        <v/>
      </c>
      <c r="AA625" s="39" t="str">
        <f>IF(IFERROR(VLOOKUP(AA616,'Tabela de Apoio'!$D:$E,2,FALSE),1)=1,"",AA626)</f>
        <v/>
      </c>
      <c r="AB625" s="39" t="str">
        <f>IF(IFERROR(VLOOKUP(AB616,'Tabela de Apoio'!$D:$E,2,FALSE),1)=1,"",AB626)</f>
        <v/>
      </c>
      <c r="AC625" s="39" t="str">
        <f>IF(IFERROR(VLOOKUP(AC616,'Tabela de Apoio'!$D:$E,2,FALSE),1)=1,"",AC626)</f>
        <v/>
      </c>
      <c r="AD625" s="39" t="str">
        <f>IF(IFERROR(VLOOKUP(AD616,'Tabela de Apoio'!$D:$E,2,FALSE),1)=1,"",AD626)</f>
        <v/>
      </c>
      <c r="AE625" s="39" t="str">
        <f>IF(IFERROR(VLOOKUP(AE616,'Tabela de Apoio'!$D:$E,2,FALSE),1)=1,"",AE626)</f>
        <v/>
      </c>
      <c r="AF625" s="39" t="str">
        <f>IF(IFERROR(VLOOKUP(AF616,'Tabela de Apoio'!$D:$E,2,FALSE),1)=1,"",AF626)</f>
        <v/>
      </c>
      <c r="AG625" s="39" t="str">
        <f>IF(IFERROR(VLOOKUP(AG616,'Tabela de Apoio'!$D:$E,2,FALSE),1)=1,"",AG626)</f>
        <v/>
      </c>
      <c r="AH625" s="39" t="str">
        <f>IF(IFERROR(VLOOKUP(AH616,'Tabela de Apoio'!$D:$E,2,FALSE),1)=1,"",AH626)</f>
        <v/>
      </c>
      <c r="AI625" s="39" t="str">
        <f>IF(IFERROR(VLOOKUP(AI616,'Tabela de Apoio'!$D:$E,2,FALSE),1)=1,"",AI626)</f>
        <v/>
      </c>
    </row>
    <row r="626" spans="1:35" hidden="1" x14ac:dyDescent="0.25">
      <c r="B626" s="84" t="e">
        <f t="shared" si="305"/>
        <v>#VALUE!</v>
      </c>
      <c r="C626" s="84" t="e">
        <f t="shared" si="304"/>
        <v>#VALUE!</v>
      </c>
      <c r="D626" s="84">
        <f t="shared" si="304"/>
        <v>1</v>
      </c>
      <c r="E626" s="158"/>
      <c r="F626" s="97"/>
      <c r="G626" s="120"/>
      <c r="H626" s="18"/>
      <c r="I626" s="18"/>
      <c r="J626" s="56" t="s">
        <v>367</v>
      </c>
      <c r="K626" s="89"/>
      <c r="L626" s="40" t="s">
        <v>72</v>
      </c>
      <c r="M626" s="41" t="e">
        <f>MEDIAN($P619:$AI619)</f>
        <v>#NUM!</v>
      </c>
      <c r="N626" s="94"/>
      <c r="O626" s="34" t="s">
        <v>431</v>
      </c>
      <c r="P626" s="39" t="str">
        <f t="shared" ref="P626:AI626" si="308">IF(P624="","",IF((_xlfn.STDEV.S($P623:$AI624)/AVERAGE($P623:$AI624))&lt;25%,P624,IF(OR(P624&gt;(AVERAGE($P623:$AI624)+_xlfn.STDEV.S($P623:$AI624)),P624&lt;(AVERAGE($P623:$AI624)-_xlfn.STDEV.S($P623:$AI624))),"DESCARTADO",P624)))</f>
        <v/>
      </c>
      <c r="Q626" s="39" t="str">
        <f t="shared" si="308"/>
        <v/>
      </c>
      <c r="R626" s="39" t="str">
        <f t="shared" si="308"/>
        <v/>
      </c>
      <c r="S626" s="39" t="str">
        <f t="shared" si="308"/>
        <v/>
      </c>
      <c r="T626" s="39" t="str">
        <f t="shared" si="308"/>
        <v/>
      </c>
      <c r="U626" s="39" t="str">
        <f t="shared" si="308"/>
        <v/>
      </c>
      <c r="V626" s="39" t="str">
        <f t="shared" si="308"/>
        <v/>
      </c>
      <c r="W626" s="39" t="str">
        <f t="shared" si="308"/>
        <v/>
      </c>
      <c r="X626" s="39" t="str">
        <f t="shared" si="308"/>
        <v/>
      </c>
      <c r="Y626" s="39" t="str">
        <f t="shared" si="308"/>
        <v/>
      </c>
      <c r="Z626" s="39" t="str">
        <f t="shared" si="308"/>
        <v/>
      </c>
      <c r="AA626" s="39" t="str">
        <f t="shared" si="308"/>
        <v/>
      </c>
      <c r="AB626" s="39" t="str">
        <f t="shared" si="308"/>
        <v/>
      </c>
      <c r="AC626" s="39" t="str">
        <f t="shared" si="308"/>
        <v/>
      </c>
      <c r="AD626" s="39" t="str">
        <f t="shared" si="308"/>
        <v/>
      </c>
      <c r="AE626" s="39" t="str">
        <f t="shared" si="308"/>
        <v/>
      </c>
      <c r="AF626" s="39" t="str">
        <f t="shared" si="308"/>
        <v/>
      </c>
      <c r="AG626" s="39" t="str">
        <f t="shared" si="308"/>
        <v/>
      </c>
      <c r="AH626" s="39" t="str">
        <f t="shared" si="308"/>
        <v/>
      </c>
      <c r="AI626" s="39" t="str">
        <f t="shared" si="308"/>
        <v/>
      </c>
    </row>
    <row r="627" spans="1:35" hidden="1" x14ac:dyDescent="0.25">
      <c r="B627" s="84" t="e">
        <f t="shared" si="305"/>
        <v>#VALUE!</v>
      </c>
      <c r="C627" s="84" t="e">
        <f t="shared" si="304"/>
        <v>#VALUE!</v>
      </c>
      <c r="D627" s="84">
        <f t="shared" si="304"/>
        <v>1</v>
      </c>
      <c r="E627" s="158"/>
      <c r="F627" s="97"/>
      <c r="G627" s="120"/>
      <c r="H627" s="18"/>
      <c r="I627" s="18"/>
      <c r="J627" s="56" t="s">
        <v>367</v>
      </c>
      <c r="K627" s="89"/>
      <c r="L627" s="40" t="s">
        <v>73</v>
      </c>
      <c r="M627" s="41" t="e">
        <f>_xlfn.QUARTILE.EXC($P619:$AI619,1)</f>
        <v>#NUM!</v>
      </c>
      <c r="N627" s="94"/>
      <c r="O627" s="34" t="s">
        <v>432</v>
      </c>
      <c r="P627" s="39" t="str">
        <f>IF(IFERROR(VLOOKUP(P616,'Tabela de Apoio'!$D:$E,2,FALSE),1)=1,"",P628)</f>
        <v/>
      </c>
      <c r="Q627" s="39" t="str">
        <f>IF(IFERROR(VLOOKUP(Q616,'Tabela de Apoio'!$D:$E,2,FALSE),1)=1,"",Q628)</f>
        <v/>
      </c>
      <c r="R627" s="39" t="str">
        <f>IF(IFERROR(VLOOKUP(R616,'Tabela de Apoio'!$D:$E,2,FALSE),1)=1,"",R628)</f>
        <v/>
      </c>
      <c r="S627" s="39" t="str">
        <f>IF(IFERROR(VLOOKUP(S616,'Tabela de Apoio'!$D:$E,2,FALSE),1)=1,"",S628)</f>
        <v/>
      </c>
      <c r="T627" s="39" t="str">
        <f>IF(IFERROR(VLOOKUP(T616,'Tabela de Apoio'!$D:$E,2,FALSE),1)=1,"",T628)</f>
        <v/>
      </c>
      <c r="U627" s="39" t="str">
        <f>IF(IFERROR(VLOOKUP(U616,'Tabela de Apoio'!$D:$E,2,FALSE),1)=1,"",U628)</f>
        <v/>
      </c>
      <c r="V627" s="39" t="str">
        <f>IF(IFERROR(VLOOKUP(V616,'Tabela de Apoio'!$D:$E,2,FALSE),1)=1,"",V628)</f>
        <v/>
      </c>
      <c r="W627" s="39" t="str">
        <f>IF(IFERROR(VLOOKUP(W616,'Tabela de Apoio'!$D:$E,2,FALSE),1)=1,"",W628)</f>
        <v/>
      </c>
      <c r="X627" s="39" t="str">
        <f>IF(IFERROR(VLOOKUP(X616,'Tabela de Apoio'!$D:$E,2,FALSE),1)=1,"",X628)</f>
        <v/>
      </c>
      <c r="Y627" s="39" t="str">
        <f>IF(IFERROR(VLOOKUP(Y616,'Tabela de Apoio'!$D:$E,2,FALSE),1)=1,"",Y628)</f>
        <v/>
      </c>
      <c r="Z627" s="39" t="str">
        <f>IF(IFERROR(VLOOKUP(Z616,'Tabela de Apoio'!$D:$E,2,FALSE),1)=1,"",Z628)</f>
        <v/>
      </c>
      <c r="AA627" s="39" t="str">
        <f>IF(IFERROR(VLOOKUP(AA616,'Tabela de Apoio'!$D:$E,2,FALSE),1)=1,"",AA628)</f>
        <v/>
      </c>
      <c r="AB627" s="39" t="str">
        <f>IF(IFERROR(VLOOKUP(AB616,'Tabela de Apoio'!$D:$E,2,FALSE),1)=1,"",AB628)</f>
        <v/>
      </c>
      <c r="AC627" s="39" t="str">
        <f>IF(IFERROR(VLOOKUP(AC616,'Tabela de Apoio'!$D:$E,2,FALSE),1)=1,"",AC628)</f>
        <v/>
      </c>
      <c r="AD627" s="39" t="str">
        <f>IF(IFERROR(VLOOKUP(AD616,'Tabela de Apoio'!$D:$E,2,FALSE),1)=1,"",AD628)</f>
        <v/>
      </c>
      <c r="AE627" s="39" t="str">
        <f>IF(IFERROR(VLOOKUP(AE616,'Tabela de Apoio'!$D:$E,2,FALSE),1)=1,"",AE628)</f>
        <v/>
      </c>
      <c r="AF627" s="39" t="str">
        <f>IF(IFERROR(VLOOKUP(AF616,'Tabela de Apoio'!$D:$E,2,FALSE),1)=1,"",AF628)</f>
        <v/>
      </c>
      <c r="AG627" s="39" t="str">
        <f>IF(IFERROR(VLOOKUP(AG616,'Tabela de Apoio'!$D:$E,2,FALSE),1)=1,"",AG628)</f>
        <v/>
      </c>
      <c r="AH627" s="39" t="str">
        <f>IF(IFERROR(VLOOKUP(AH616,'Tabela de Apoio'!$D:$E,2,FALSE),1)=1,"",AH628)</f>
        <v/>
      </c>
      <c r="AI627" s="39" t="str">
        <f>IF(IFERROR(VLOOKUP(AI616,'Tabela de Apoio'!$D:$E,2,FALSE),1)=1,"",AI628)</f>
        <v/>
      </c>
    </row>
    <row r="628" spans="1:35" hidden="1" x14ac:dyDescent="0.25">
      <c r="B628" s="84" t="e">
        <f t="shared" si="305"/>
        <v>#VALUE!</v>
      </c>
      <c r="C628" s="84" t="e">
        <f t="shared" si="304"/>
        <v>#VALUE!</v>
      </c>
      <c r="D628" s="84">
        <f t="shared" si="304"/>
        <v>1</v>
      </c>
      <c r="E628" s="158"/>
      <c r="F628" s="97"/>
      <c r="G628" s="120"/>
      <c r="H628" s="18"/>
      <c r="I628" s="18"/>
      <c r="J628" s="56" t="s">
        <v>367</v>
      </c>
      <c r="K628" s="89"/>
      <c r="L628" s="40" t="s">
        <v>70</v>
      </c>
      <c r="M628" s="41" t="e">
        <f>_xlfn.QUARTILE.EXC($P619:$AI619,2)</f>
        <v>#NUM!</v>
      </c>
      <c r="N628" s="94"/>
      <c r="O628" s="34" t="s">
        <v>433</v>
      </c>
      <c r="P628" s="39" t="str">
        <f t="shared" ref="P628:AI628" si="309">IF(P626="","",IF((_xlfn.STDEV.S($P625:$AI626)/AVERAGE($P625:$AI626))&lt;25%,P626,IF(OR(P626&gt;(AVERAGE($P625:$AI626)+_xlfn.STDEV.S($P625:$AI626)),P626&lt;(AVERAGE($P625:$AI626)-_xlfn.STDEV.S($P625:$AI626))),"DESCARTADO",P626)))</f>
        <v/>
      </c>
      <c r="Q628" s="39" t="str">
        <f t="shared" si="309"/>
        <v/>
      </c>
      <c r="R628" s="39" t="str">
        <f t="shared" si="309"/>
        <v/>
      </c>
      <c r="S628" s="39" t="str">
        <f t="shared" si="309"/>
        <v/>
      </c>
      <c r="T628" s="39" t="str">
        <f t="shared" si="309"/>
        <v/>
      </c>
      <c r="U628" s="39" t="str">
        <f t="shared" si="309"/>
        <v/>
      </c>
      <c r="V628" s="39" t="str">
        <f t="shared" si="309"/>
        <v/>
      </c>
      <c r="W628" s="39" t="str">
        <f t="shared" si="309"/>
        <v/>
      </c>
      <c r="X628" s="39" t="str">
        <f t="shared" si="309"/>
        <v/>
      </c>
      <c r="Y628" s="39" t="str">
        <f t="shared" si="309"/>
        <v/>
      </c>
      <c r="Z628" s="39" t="str">
        <f t="shared" si="309"/>
        <v/>
      </c>
      <c r="AA628" s="39" t="str">
        <f t="shared" si="309"/>
        <v/>
      </c>
      <c r="AB628" s="39" t="str">
        <f t="shared" si="309"/>
        <v/>
      </c>
      <c r="AC628" s="39" t="str">
        <f t="shared" si="309"/>
        <v/>
      </c>
      <c r="AD628" s="39" t="str">
        <f t="shared" si="309"/>
        <v/>
      </c>
      <c r="AE628" s="39" t="str">
        <f t="shared" si="309"/>
        <v/>
      </c>
      <c r="AF628" s="39" t="str">
        <f t="shared" si="309"/>
        <v/>
      </c>
      <c r="AG628" s="39" t="str">
        <f t="shared" si="309"/>
        <v/>
      </c>
      <c r="AH628" s="39" t="str">
        <f t="shared" si="309"/>
        <v/>
      </c>
      <c r="AI628" s="39" t="str">
        <f t="shared" si="309"/>
        <v/>
      </c>
    </row>
    <row r="629" spans="1:35" hidden="1" x14ac:dyDescent="0.25">
      <c r="B629" s="84" t="e">
        <f t="shared" si="305"/>
        <v>#VALUE!</v>
      </c>
      <c r="C629" s="84" t="e">
        <f t="shared" si="304"/>
        <v>#VALUE!</v>
      </c>
      <c r="D629" s="84">
        <f t="shared" si="304"/>
        <v>1</v>
      </c>
      <c r="E629" s="158"/>
      <c r="F629" s="97"/>
      <c r="G629" s="120"/>
      <c r="H629" s="18"/>
      <c r="I629" s="18"/>
      <c r="J629" s="56" t="s">
        <v>366</v>
      </c>
      <c r="K629" s="89"/>
      <c r="L629" s="40" t="s">
        <v>76</v>
      </c>
      <c r="M629" s="41">
        <f>MIN($P618:$AI618)</f>
        <v>0</v>
      </c>
      <c r="N629" s="94"/>
      <c r="O629" s="34" t="s">
        <v>434</v>
      </c>
      <c r="P629" s="39" t="str">
        <f>IF(IFERROR(VLOOKUP(P616,'Tabela de Apoio'!$D:$E,2,FALSE),1)=1,"",P630)</f>
        <v/>
      </c>
      <c r="Q629" s="39" t="str">
        <f>IF(IFERROR(VLOOKUP(Q616,'Tabela de Apoio'!$D:$E,2,FALSE),1)=1,"",Q630)</f>
        <v/>
      </c>
      <c r="R629" s="39" t="str">
        <f>IF(IFERROR(VLOOKUP(R616,'Tabela de Apoio'!$D:$E,2,FALSE),1)=1,"",R630)</f>
        <v/>
      </c>
      <c r="S629" s="39" t="str">
        <f>IF(IFERROR(VLOOKUP(S616,'Tabela de Apoio'!$D:$E,2,FALSE),1)=1,"",S630)</f>
        <v/>
      </c>
      <c r="T629" s="39" t="str">
        <f>IF(IFERROR(VLOOKUP(T616,'Tabela de Apoio'!$D:$E,2,FALSE),1)=1,"",T630)</f>
        <v/>
      </c>
      <c r="U629" s="39" t="str">
        <f>IF(IFERROR(VLOOKUP(U616,'Tabela de Apoio'!$D:$E,2,FALSE),1)=1,"",U630)</f>
        <v/>
      </c>
      <c r="V629" s="39" t="str">
        <f>IF(IFERROR(VLOOKUP(V616,'Tabela de Apoio'!$D:$E,2,FALSE),1)=1,"",V630)</f>
        <v/>
      </c>
      <c r="W629" s="39" t="str">
        <f>IF(IFERROR(VLOOKUP(W616,'Tabela de Apoio'!$D:$E,2,FALSE),1)=1,"",W630)</f>
        <v/>
      </c>
      <c r="X629" s="39" t="str">
        <f>IF(IFERROR(VLOOKUP(X616,'Tabela de Apoio'!$D:$E,2,FALSE),1)=1,"",X630)</f>
        <v/>
      </c>
      <c r="Y629" s="39" t="str">
        <f>IF(IFERROR(VLOOKUP(Y616,'Tabela de Apoio'!$D:$E,2,FALSE),1)=1,"",Y630)</f>
        <v/>
      </c>
      <c r="Z629" s="39" t="str">
        <f>IF(IFERROR(VLOOKUP(Z616,'Tabela de Apoio'!$D:$E,2,FALSE),1)=1,"",Z630)</f>
        <v/>
      </c>
      <c r="AA629" s="39" t="str">
        <f>IF(IFERROR(VLOOKUP(AA616,'Tabela de Apoio'!$D:$E,2,FALSE),1)=1,"",AA630)</f>
        <v/>
      </c>
      <c r="AB629" s="39" t="str">
        <f>IF(IFERROR(VLOOKUP(AB616,'Tabela de Apoio'!$D:$E,2,FALSE),1)=1,"",AB630)</f>
        <v/>
      </c>
      <c r="AC629" s="39" t="str">
        <f>IF(IFERROR(VLOOKUP(AC616,'Tabela de Apoio'!$D:$E,2,FALSE),1)=1,"",AC630)</f>
        <v/>
      </c>
      <c r="AD629" s="39" t="str">
        <f>IF(IFERROR(VLOOKUP(AD616,'Tabela de Apoio'!$D:$E,2,FALSE),1)=1,"",AD630)</f>
        <v/>
      </c>
      <c r="AE629" s="39" t="str">
        <f>IF(IFERROR(VLOOKUP(AE616,'Tabela de Apoio'!$D:$E,2,FALSE),1)=1,"",AE630)</f>
        <v/>
      </c>
      <c r="AF629" s="39" t="str">
        <f>IF(IFERROR(VLOOKUP(AF616,'Tabela de Apoio'!$D:$E,2,FALSE),1)=1,"",AF630)</f>
        <v/>
      </c>
      <c r="AG629" s="39" t="str">
        <f>IF(IFERROR(VLOOKUP(AG616,'Tabela de Apoio'!$D:$E,2,FALSE),1)=1,"",AG630)</f>
        <v/>
      </c>
      <c r="AH629" s="39" t="str">
        <f>IF(IFERROR(VLOOKUP(AH616,'Tabela de Apoio'!$D:$E,2,FALSE),1)=1,"",AH630)</f>
        <v/>
      </c>
      <c r="AI629" s="39" t="str">
        <f>IF(IFERROR(VLOOKUP(AI616,'Tabela de Apoio'!$D:$E,2,FALSE),1)=1,"",AI630)</f>
        <v/>
      </c>
    </row>
    <row r="630" spans="1:35" hidden="1" x14ac:dyDescent="0.25">
      <c r="B630" s="84" t="e">
        <f t="shared" si="305"/>
        <v>#VALUE!</v>
      </c>
      <c r="C630" s="84" t="e">
        <f t="shared" si="304"/>
        <v>#VALUE!</v>
      </c>
      <c r="D630" s="84">
        <f t="shared" si="304"/>
        <v>1</v>
      </c>
      <c r="E630" s="158"/>
      <c r="F630" s="97"/>
      <c r="G630" s="120"/>
      <c r="H630" s="18"/>
      <c r="I630" s="18"/>
      <c r="J630" s="56" t="s">
        <v>366</v>
      </c>
      <c r="K630" s="89"/>
      <c r="L630" s="40" t="s">
        <v>71</v>
      </c>
      <c r="M630" s="41">
        <f>MAX($P618:$AI618)</f>
        <v>0</v>
      </c>
      <c r="N630" s="94"/>
      <c r="O630" s="34" t="s">
        <v>435</v>
      </c>
      <c r="P630" s="39" t="str">
        <f t="shared" ref="P630:AI630" si="310">IF(P628="","",IF((_xlfn.STDEV.S($P627:$AI628)/AVERAGE($P627:$AI628))&lt;25%,P628,IF(OR(P628&gt;(AVERAGE($P627:$AI628)+_xlfn.STDEV.S($P627:$AI628)),P628&lt;(AVERAGE($P627:$AI628)-_xlfn.STDEV.S($P627:$AI628))),"DESCARTADO",P628)))</f>
        <v/>
      </c>
      <c r="Q630" s="39" t="str">
        <f t="shared" si="310"/>
        <v/>
      </c>
      <c r="R630" s="39" t="str">
        <f t="shared" si="310"/>
        <v/>
      </c>
      <c r="S630" s="39" t="str">
        <f t="shared" si="310"/>
        <v/>
      </c>
      <c r="T630" s="39" t="str">
        <f t="shared" si="310"/>
        <v/>
      </c>
      <c r="U630" s="39" t="str">
        <f t="shared" si="310"/>
        <v/>
      </c>
      <c r="V630" s="39" t="str">
        <f t="shared" si="310"/>
        <v/>
      </c>
      <c r="W630" s="39" t="str">
        <f t="shared" si="310"/>
        <v/>
      </c>
      <c r="X630" s="39" t="str">
        <f t="shared" si="310"/>
        <v/>
      </c>
      <c r="Y630" s="39" t="str">
        <f t="shared" si="310"/>
        <v/>
      </c>
      <c r="Z630" s="39" t="str">
        <f t="shared" si="310"/>
        <v/>
      </c>
      <c r="AA630" s="39" t="str">
        <f t="shared" si="310"/>
        <v/>
      </c>
      <c r="AB630" s="39" t="str">
        <f t="shared" si="310"/>
        <v/>
      </c>
      <c r="AC630" s="39" t="str">
        <f t="shared" si="310"/>
        <v/>
      </c>
      <c r="AD630" s="39" t="str">
        <f t="shared" si="310"/>
        <v/>
      </c>
      <c r="AE630" s="39" t="str">
        <f t="shared" si="310"/>
        <v/>
      </c>
      <c r="AF630" s="39" t="str">
        <f t="shared" si="310"/>
        <v/>
      </c>
      <c r="AG630" s="39" t="str">
        <f t="shared" si="310"/>
        <v/>
      </c>
      <c r="AH630" s="39" t="str">
        <f t="shared" si="310"/>
        <v/>
      </c>
      <c r="AI630" s="39" t="str">
        <f t="shared" si="310"/>
        <v/>
      </c>
    </row>
    <row r="631" spans="1:35" hidden="1" x14ac:dyDescent="0.25">
      <c r="B631" s="84" t="e">
        <f t="shared" si="305"/>
        <v>#VALUE!</v>
      </c>
      <c r="C631" s="84" t="e">
        <f t="shared" si="304"/>
        <v>#VALUE!</v>
      </c>
      <c r="D631" s="84">
        <f t="shared" si="304"/>
        <v>1</v>
      </c>
      <c r="E631" s="158"/>
      <c r="F631" s="97"/>
      <c r="G631" s="121"/>
      <c r="H631"/>
      <c r="I631"/>
      <c r="J631" s="6" t="str">
        <f>INDEX(J621:J630,MATCH(L614,L621:L630,0))</f>
        <v>A</v>
      </c>
      <c r="K631" s="89"/>
      <c r="L631" s="26"/>
      <c r="M631" s="26"/>
      <c r="N631" s="94"/>
      <c r="O631" s="34" t="s">
        <v>58</v>
      </c>
      <c r="P631" s="39" t="str">
        <f>IF(IFERROR(VLOOKUP(P616,'Tabela de Apoio'!$D:$E,2,FALSE),1)=1,"",P632)</f>
        <v/>
      </c>
      <c r="Q631" s="39" t="str">
        <f>IF(IFERROR(VLOOKUP(Q616,'Tabela de Apoio'!$D:$E,2,FALSE),1)=1,"",Q632)</f>
        <v/>
      </c>
      <c r="R631" s="39" t="str">
        <f>IF(IFERROR(VLOOKUP(R616,'Tabela de Apoio'!$D:$E,2,FALSE),1)=1,"",R632)</f>
        <v/>
      </c>
      <c r="S631" s="39" t="str">
        <f>IF(IFERROR(VLOOKUP(S616,'Tabela de Apoio'!$D:$E,2,FALSE),1)=1,"",S632)</f>
        <v/>
      </c>
      <c r="T631" s="39" t="str">
        <f>IF(IFERROR(VLOOKUP(T616,'Tabela de Apoio'!$D:$E,2,FALSE),1)=1,"",T632)</f>
        <v/>
      </c>
      <c r="U631" s="39" t="str">
        <f>IF(IFERROR(VLOOKUP(U616,'Tabela de Apoio'!$D:$E,2,FALSE),1)=1,"",U632)</f>
        <v/>
      </c>
      <c r="V631" s="39" t="str">
        <f>IF(IFERROR(VLOOKUP(V616,'Tabela de Apoio'!$D:$E,2,FALSE),1)=1,"",V632)</f>
        <v/>
      </c>
      <c r="W631" s="39" t="str">
        <f>IF(IFERROR(VLOOKUP(W616,'Tabela de Apoio'!$D:$E,2,FALSE),1)=1,"",W632)</f>
        <v/>
      </c>
      <c r="X631" s="39" t="str">
        <f>IF(IFERROR(VLOOKUP(X616,'Tabela de Apoio'!$D:$E,2,FALSE),1)=1,"",X632)</f>
        <v/>
      </c>
      <c r="Y631" s="39" t="str">
        <f>IF(IFERROR(VLOOKUP(Y616,'Tabela de Apoio'!$D:$E,2,FALSE),1)=1,"",Y632)</f>
        <v/>
      </c>
      <c r="Z631" s="39" t="str">
        <f>IF(IFERROR(VLOOKUP(Z616,'Tabela de Apoio'!$D:$E,2,FALSE),1)=1,"",Z632)</f>
        <v/>
      </c>
      <c r="AA631" s="39" t="str">
        <f>IF(IFERROR(VLOOKUP(AA616,'Tabela de Apoio'!$D:$E,2,FALSE),1)=1,"",AA632)</f>
        <v/>
      </c>
      <c r="AB631" s="39" t="str">
        <f>IF(IFERROR(VLOOKUP(AB616,'Tabela de Apoio'!$D:$E,2,FALSE),1)=1,"",AB632)</f>
        <v/>
      </c>
      <c r="AC631" s="39" t="str">
        <f>IF(IFERROR(VLOOKUP(AC616,'Tabela de Apoio'!$D:$E,2,FALSE),1)=1,"",AC632)</f>
        <v/>
      </c>
      <c r="AD631" s="39" t="str">
        <f>IF(IFERROR(VLOOKUP(AD616,'Tabela de Apoio'!$D:$E,2,FALSE),1)=1,"",AD632)</f>
        <v/>
      </c>
      <c r="AE631" s="39" t="str">
        <f>IF(IFERROR(VLOOKUP(AE616,'Tabela de Apoio'!$D:$E,2,FALSE),1)=1,"",AE632)</f>
        <v/>
      </c>
      <c r="AF631" s="39" t="str">
        <f>IF(IFERROR(VLOOKUP(AF616,'Tabela de Apoio'!$D:$E,2,FALSE),1)=1,"",AF632)</f>
        <v/>
      </c>
      <c r="AG631" s="39" t="str">
        <f>IF(IFERROR(VLOOKUP(AG616,'Tabela de Apoio'!$D:$E,2,FALSE),1)=1,"",AG632)</f>
        <v/>
      </c>
      <c r="AH631" s="39" t="str">
        <f>IF(IFERROR(VLOOKUP(AH616,'Tabela de Apoio'!$D:$E,2,FALSE),1)=1,"",AH632)</f>
        <v/>
      </c>
      <c r="AI631" s="39" t="str">
        <f>IF(IFERROR(VLOOKUP(AI616,'Tabela de Apoio'!$D:$E,2,FALSE),1)=1,"",AI632)</f>
        <v/>
      </c>
    </row>
    <row r="632" spans="1:35" x14ac:dyDescent="0.25">
      <c r="B632" s="84" t="e">
        <f t="shared" si="305"/>
        <v>#VALUE!</v>
      </c>
      <c r="C632" s="84" t="e">
        <f t="shared" si="304"/>
        <v>#VALUE!</v>
      </c>
      <c r="D632" s="84">
        <f t="shared" si="304"/>
        <v>1</v>
      </c>
      <c r="E632" s="158"/>
      <c r="F632" s="97"/>
      <c r="G632" s="118"/>
      <c r="H632" s="159"/>
      <c r="I632" s="159"/>
      <c r="J632" s="160"/>
      <c r="K632" s="90" t="e">
        <f>_xlfn.STDEV.S($P632:$AI632)/AVERAGE($P632:$AI632)</f>
        <v>#DIV/0!</v>
      </c>
      <c r="L632" s="122" t="s">
        <v>77</v>
      </c>
      <c r="M632" s="22" t="str">
        <f>IFERROR(ROUND(M614*M616,2),"")</f>
        <v/>
      </c>
      <c r="N632" s="94" t="str">
        <f>IF("C"=J631,1,"")</f>
        <v/>
      </c>
      <c r="O632" s="34" t="s">
        <v>56</v>
      </c>
      <c r="P632" s="39" t="str">
        <f t="shared" ref="P632:AI632" si="311">IFERROR(IF(P630="","",IF((_xlfn.STDEV.S($P629:$AI630)/AVERAGE($P629:$AI630))&lt;25%,P630,IF(OR(P630&gt;(AVERAGE($P629:$AI630)+_xlfn.STDEV.S($P629:$AI630)),P630&lt;(AVERAGE($P629:$AI630)-_xlfn.STDEV.S($P629:$AI630))),"DESCARTADO",P630))),)</f>
        <v/>
      </c>
      <c r="Q632" s="39" t="str">
        <f t="shared" si="311"/>
        <v/>
      </c>
      <c r="R632" s="39" t="str">
        <f t="shared" si="311"/>
        <v/>
      </c>
      <c r="S632" s="39" t="str">
        <f t="shared" si="311"/>
        <v/>
      </c>
      <c r="T632" s="39" t="str">
        <f t="shared" si="311"/>
        <v/>
      </c>
      <c r="U632" s="39" t="str">
        <f t="shared" si="311"/>
        <v/>
      </c>
      <c r="V632" s="39" t="str">
        <f t="shared" si="311"/>
        <v/>
      </c>
      <c r="W632" s="39" t="str">
        <f t="shared" si="311"/>
        <v/>
      </c>
      <c r="X632" s="39" t="str">
        <f t="shared" si="311"/>
        <v/>
      </c>
      <c r="Y632" s="39" t="str">
        <f t="shared" si="311"/>
        <v/>
      </c>
      <c r="Z632" s="39" t="str">
        <f t="shared" si="311"/>
        <v/>
      </c>
      <c r="AA632" s="39" t="str">
        <f t="shared" si="311"/>
        <v/>
      </c>
      <c r="AB632" s="39" t="str">
        <f t="shared" si="311"/>
        <v/>
      </c>
      <c r="AC632" s="39" t="str">
        <f t="shared" si="311"/>
        <v/>
      </c>
      <c r="AD632" s="39" t="str">
        <f t="shared" si="311"/>
        <v/>
      </c>
      <c r="AE632" s="39" t="str">
        <f t="shared" si="311"/>
        <v/>
      </c>
      <c r="AF632" s="39" t="str">
        <f t="shared" si="311"/>
        <v/>
      </c>
      <c r="AG632" s="39" t="str">
        <f t="shared" si="311"/>
        <v/>
      </c>
      <c r="AH632" s="39" t="str">
        <f t="shared" si="311"/>
        <v/>
      </c>
      <c r="AI632" s="39" t="str">
        <f t="shared" si="311"/>
        <v/>
      </c>
    </row>
    <row r="634" spans="1:35" s="18" customFormat="1" x14ac:dyDescent="0.25">
      <c r="A634" s="89"/>
      <c r="B634" s="83" t="e">
        <f>LARGE(IFERROR(IF(B632+1&gt;$H$8,"",B632+1),""),1)</f>
        <v>#VALUE!</v>
      </c>
      <c r="C634" s="83" t="e">
        <f>E639</f>
        <v>#VALUE!</v>
      </c>
      <c r="D634" s="83">
        <f>E635</f>
        <v>1</v>
      </c>
      <c r="E634" s="57" t="s">
        <v>9</v>
      </c>
      <c r="F634" s="96"/>
      <c r="G634" s="57" t="s">
        <v>19</v>
      </c>
      <c r="H634" s="5" t="e">
        <f>INDEX('BASE FORMAÇÃO'!B:B,B634+1)</f>
        <v>#VALUE!</v>
      </c>
      <c r="I634" s="19" t="s">
        <v>20</v>
      </c>
      <c r="J634" s="5" t="e">
        <f>INDEX('BASE FORMAÇÃO'!K:K,B634+1)</f>
        <v>#VALUE!</v>
      </c>
      <c r="K634" s="88"/>
      <c r="L634" s="173" t="s">
        <v>75</v>
      </c>
      <c r="M634" s="167" t="str">
        <f>IF(OR(ISBLANK($O$7),ISBLANK($H$8),ISBLANK($O$6),ISBLANK($O$5),ISBLANK($H$5)),"",IFERROR(IF(VLOOKUP(L634,L641:M650,2,FALSE)&lt;1,ROUND(VLOOKUP(L634,L641:M650,2,FALSE),4),ROUND(VLOOKUP(L634,L641:M650,2,FALSE),2)),""))</f>
        <v/>
      </c>
      <c r="N634" s="92"/>
      <c r="O634" s="34" t="s">
        <v>22</v>
      </c>
      <c r="P634" s="53"/>
      <c r="Q634" s="53"/>
      <c r="R634" s="53"/>
      <c r="S634" s="53"/>
      <c r="T634" s="53"/>
      <c r="U634" s="53"/>
      <c r="V634" s="53"/>
      <c r="W634" s="53"/>
      <c r="X634" s="53"/>
      <c r="Y634" s="53"/>
      <c r="Z634" s="53"/>
      <c r="AA634" s="53"/>
      <c r="AB634" s="53"/>
      <c r="AC634" s="53"/>
      <c r="AD634" s="53"/>
      <c r="AE634" s="53"/>
      <c r="AF634" s="53"/>
      <c r="AG634" s="53"/>
      <c r="AH634" s="53"/>
      <c r="AI634" s="53"/>
    </row>
    <row r="635" spans="1:35" s="18" customFormat="1" x14ac:dyDescent="0.25">
      <c r="A635" s="89"/>
      <c r="B635" s="84" t="e">
        <f t="shared" ref="B635:D637" si="312">B634</f>
        <v>#VALUE!</v>
      </c>
      <c r="C635" s="84" t="e">
        <f t="shared" si="312"/>
        <v>#VALUE!</v>
      </c>
      <c r="D635" s="84">
        <f t="shared" si="312"/>
        <v>1</v>
      </c>
      <c r="E635" s="150">
        <f>IFERROR(IF(E639=INDEX(E:E,ROW()-16),INDEX(E:E,ROW()-20)+1,1),1)</f>
        <v>1</v>
      </c>
      <c r="F635" s="116"/>
      <c r="G635" s="155" t="s">
        <v>1</v>
      </c>
      <c r="H635" s="161" t="e">
        <f>INDEX('BASE FORMAÇÃO'!C:C,B634+1)</f>
        <v>#VALUE!</v>
      </c>
      <c r="I635" s="161"/>
      <c r="J635" s="162"/>
      <c r="K635" s="89"/>
      <c r="L635" s="174"/>
      <c r="M635" s="168"/>
      <c r="N635" s="93"/>
      <c r="O635" s="34" t="s">
        <v>17</v>
      </c>
      <c r="P635" s="54"/>
      <c r="Q635" s="54"/>
      <c r="R635" s="54"/>
      <c r="S635" s="54"/>
      <c r="T635" s="54"/>
      <c r="U635" s="54"/>
      <c r="V635" s="54"/>
      <c r="W635" s="54"/>
      <c r="X635" s="54"/>
      <c r="Y635" s="54"/>
      <c r="Z635" s="54"/>
      <c r="AA635" s="54"/>
      <c r="AB635" s="54"/>
      <c r="AC635" s="54"/>
      <c r="AD635" s="54"/>
      <c r="AE635" s="54"/>
      <c r="AF635" s="54"/>
      <c r="AG635" s="54"/>
      <c r="AH635" s="54"/>
      <c r="AI635" s="54"/>
    </row>
    <row r="636" spans="1:35" s="21" customFormat="1" x14ac:dyDescent="0.25">
      <c r="A636" s="98"/>
      <c r="B636" s="84" t="e">
        <f t="shared" si="312"/>
        <v>#VALUE!</v>
      </c>
      <c r="C636" s="84" t="e">
        <f t="shared" si="312"/>
        <v>#VALUE!</v>
      </c>
      <c r="D636" s="84">
        <f t="shared" si="312"/>
        <v>1</v>
      </c>
      <c r="E636" s="151"/>
      <c r="F636" s="117"/>
      <c r="G636" s="156"/>
      <c r="H636" s="163"/>
      <c r="I636" s="163"/>
      <c r="J636" s="164"/>
      <c r="K636" s="85"/>
      <c r="L636" s="169" t="s">
        <v>78</v>
      </c>
      <c r="M636" s="171" t="e">
        <f>INDEX('BASE FORMAÇÃO'!H:H,B638+1)</f>
        <v>#VALUE!</v>
      </c>
      <c r="N636" s="94"/>
      <c r="O636" s="34" t="s">
        <v>12</v>
      </c>
      <c r="P636" s="55"/>
      <c r="Q636" s="55"/>
      <c r="R636" s="55"/>
      <c r="S636" s="55"/>
      <c r="T636" s="55"/>
      <c r="U636" s="55"/>
      <c r="V636" s="55"/>
      <c r="W636" s="55"/>
      <c r="X636" s="55"/>
      <c r="Y636" s="55"/>
      <c r="Z636" s="55"/>
      <c r="AA636" s="55"/>
      <c r="AB636" s="55"/>
      <c r="AC636" s="55"/>
      <c r="AD636" s="55"/>
      <c r="AE636" s="55"/>
      <c r="AF636" s="55"/>
      <c r="AG636" s="55"/>
      <c r="AH636" s="55"/>
      <c r="AI636" s="55"/>
    </row>
    <row r="637" spans="1:35" s="21" customFormat="1" x14ac:dyDescent="0.25">
      <c r="A637" s="98"/>
      <c r="B637" s="84" t="e">
        <f t="shared" si="312"/>
        <v>#VALUE!</v>
      </c>
      <c r="C637" s="84" t="e">
        <f t="shared" si="312"/>
        <v>#VALUE!</v>
      </c>
      <c r="D637" s="84">
        <f t="shared" si="312"/>
        <v>1</v>
      </c>
      <c r="E637" s="152"/>
      <c r="F637" s="117"/>
      <c r="G637" s="157"/>
      <c r="H637" s="165"/>
      <c r="I637" s="165"/>
      <c r="J637" s="166"/>
      <c r="K637" s="85"/>
      <c r="L637" s="170"/>
      <c r="M637" s="172"/>
      <c r="N637" s="94"/>
      <c r="O637" s="34" t="s">
        <v>549</v>
      </c>
      <c r="P637" s="55"/>
      <c r="Q637" s="55"/>
      <c r="R637" s="55"/>
      <c r="S637" s="55"/>
      <c r="T637" s="55"/>
      <c r="U637" s="55"/>
      <c r="V637" s="55"/>
      <c r="W637" s="55"/>
      <c r="X637" s="55"/>
      <c r="Y637" s="55"/>
      <c r="Z637" s="55"/>
      <c r="AA637" s="55"/>
      <c r="AB637" s="55"/>
      <c r="AC637" s="55"/>
      <c r="AD637" s="55"/>
      <c r="AE637" s="55"/>
      <c r="AF637" s="55"/>
      <c r="AG637" s="55"/>
      <c r="AH637" s="55"/>
      <c r="AI637" s="55"/>
    </row>
    <row r="638" spans="1:35" x14ac:dyDescent="0.25">
      <c r="B638" s="84" t="e">
        <f>B636</f>
        <v>#VALUE!</v>
      </c>
      <c r="C638" s="84" t="e">
        <f>C636</f>
        <v>#VALUE!</v>
      </c>
      <c r="D638" s="84">
        <f>D636</f>
        <v>1</v>
      </c>
      <c r="E638" s="57" t="s">
        <v>401</v>
      </c>
      <c r="F638" s="117"/>
      <c r="G638" s="24"/>
      <c r="H638" s="153"/>
      <c r="I638" s="154"/>
      <c r="J638" s="154"/>
      <c r="K638" s="90" t="e">
        <f>_xlfn.STDEV.S($P638:$AI638)/AVERAGE($P638:$AI638)</f>
        <v>#DIV/0!</v>
      </c>
      <c r="L638" s="122" t="s">
        <v>2</v>
      </c>
      <c r="M638" s="5" t="e">
        <f>INDEX('BASE FORMAÇÃO'!D:D,B638+1)</f>
        <v>#VALUE!</v>
      </c>
      <c r="N638" s="94">
        <f>IF("A"=J651,1,"")</f>
        <v>1</v>
      </c>
      <c r="O638" s="34" t="s">
        <v>23</v>
      </c>
      <c r="P638" s="36" t="str">
        <f t="array" ref="P638">IF(P634="","",IF(OR(P635="",AND(YEAR(P635)=YEAR($O$7),MONTH(MAX('Tabela de Apoio'!$A:$A))&lt;=MONTH(P635))),P634,(INDEX('Tabela de Apoio'!$B:$B,MATCH('FORMAÇÃO DE PREÇO'!$O$7,'Tabela de Apoio'!$A:$A,1))/INDEX('Tabela de Apoio'!$B:$B,MATCH('FORMAÇÃO DE PREÇO'!P635,'Tabela de Apoio'!$A:$A,1)-1))*P634))</f>
        <v/>
      </c>
      <c r="Q638" s="36" t="str">
        <f t="array" ref="Q638">IF(Q634="","",IF(OR(Q635="",AND(YEAR(Q635)=YEAR($O$7),MONTH(MAX('Tabela de Apoio'!$A:$A))&lt;=MONTH(Q635))),Q634,(INDEX('Tabela de Apoio'!$B:$B,MATCH('FORMAÇÃO DE PREÇO'!$O$7,'Tabela de Apoio'!$A:$A,1))/INDEX('Tabela de Apoio'!$B:$B,MATCH('FORMAÇÃO DE PREÇO'!Q635,'Tabela de Apoio'!$A:$A,1)-1))*Q634))</f>
        <v/>
      </c>
      <c r="R638" s="36" t="str">
        <f t="array" ref="R638">IF(R634="","",IF(OR(R635="",AND(YEAR(R635)=YEAR($O$7),MONTH(MAX('Tabela de Apoio'!$A:$A))&lt;=MONTH(R635))),R634,(INDEX('Tabela de Apoio'!$B:$B,MATCH('FORMAÇÃO DE PREÇO'!$O$7,'Tabela de Apoio'!$A:$A,1))/INDEX('Tabela de Apoio'!$B:$B,MATCH('FORMAÇÃO DE PREÇO'!R635,'Tabela de Apoio'!$A:$A,1)-1))*R634))</f>
        <v/>
      </c>
      <c r="S638" s="36" t="str">
        <f t="array" ref="S638">IF(S634="","",IF(OR(S635="",AND(YEAR(S635)=YEAR($O$7),MONTH(MAX('Tabela de Apoio'!$A:$A))&lt;=MONTH(S635))),S634,(INDEX('Tabela de Apoio'!$B:$B,MATCH('FORMAÇÃO DE PREÇO'!$O$7,'Tabela de Apoio'!$A:$A,1))/INDEX('Tabela de Apoio'!$B:$B,MATCH('FORMAÇÃO DE PREÇO'!S635,'Tabela de Apoio'!$A:$A,1)-1))*S634))</f>
        <v/>
      </c>
      <c r="T638" s="36" t="str">
        <f t="array" ref="T638">IF(T634="","",IF(OR(T635="",AND(YEAR(T635)=YEAR($O$7),MONTH(MAX('Tabela de Apoio'!$A:$A))&lt;=MONTH(T635))),T634,(INDEX('Tabela de Apoio'!$B:$B,MATCH('FORMAÇÃO DE PREÇO'!$O$7,'Tabela de Apoio'!$A:$A,1))/INDEX('Tabela de Apoio'!$B:$B,MATCH('FORMAÇÃO DE PREÇO'!T635,'Tabela de Apoio'!$A:$A,1)-1))*T634))</f>
        <v/>
      </c>
      <c r="U638" s="36" t="str">
        <f t="array" ref="U638">IF(U634="","",IF(OR(U635="",AND(YEAR(U635)=YEAR($O$7),MONTH(MAX('Tabela de Apoio'!$A:$A))&lt;=MONTH(U635))),U634,(INDEX('Tabela de Apoio'!$B:$B,MATCH('FORMAÇÃO DE PREÇO'!$O$7,'Tabela de Apoio'!$A:$A,1))/INDEX('Tabela de Apoio'!$B:$B,MATCH('FORMAÇÃO DE PREÇO'!U635,'Tabela de Apoio'!$A:$A,1)-1))*U634))</f>
        <v/>
      </c>
      <c r="V638" s="36" t="str">
        <f t="array" ref="V638">IF(V634="","",IF(OR(V635="",AND(YEAR(V635)=YEAR($O$7),MONTH(MAX('Tabela de Apoio'!$A:$A))&lt;=MONTH(V635))),V634,(INDEX('Tabela de Apoio'!$B:$B,MATCH('FORMAÇÃO DE PREÇO'!$O$7,'Tabela de Apoio'!$A:$A,1))/INDEX('Tabela de Apoio'!$B:$B,MATCH('FORMAÇÃO DE PREÇO'!V635,'Tabela de Apoio'!$A:$A,1)-1))*V634))</f>
        <v/>
      </c>
      <c r="W638" s="36" t="str">
        <f t="array" ref="W638">IF(W634="","",IF(OR(W635="",AND(YEAR(W635)=YEAR($O$7),MONTH(MAX('Tabela de Apoio'!$A:$A))&lt;=MONTH(W635))),W634,(INDEX('Tabela de Apoio'!$B:$B,MATCH('FORMAÇÃO DE PREÇO'!$O$7,'Tabela de Apoio'!$A:$A,1))/INDEX('Tabela de Apoio'!$B:$B,MATCH('FORMAÇÃO DE PREÇO'!W635,'Tabela de Apoio'!$A:$A,1)-1))*W634))</f>
        <v/>
      </c>
      <c r="X638" s="36" t="str">
        <f t="array" ref="X638">IF(X634="","",IF(OR(X635="",AND(YEAR(X635)=YEAR($O$7),MONTH(MAX('Tabela de Apoio'!$A:$A))&lt;=MONTH(X635))),X634,(INDEX('Tabela de Apoio'!$B:$B,MATCH('FORMAÇÃO DE PREÇO'!$O$7,'Tabela de Apoio'!$A:$A,1))/INDEX('Tabela de Apoio'!$B:$B,MATCH('FORMAÇÃO DE PREÇO'!X635,'Tabela de Apoio'!$A:$A,1)-1))*X634))</f>
        <v/>
      </c>
      <c r="Y638" s="36" t="str">
        <f t="array" ref="Y638">IF(Y634="","",IF(OR(Y635="",AND(YEAR(Y635)=YEAR($O$7),MONTH(MAX('Tabela de Apoio'!$A:$A))&lt;=MONTH(Y635))),Y634,(INDEX('Tabela de Apoio'!$B:$B,MATCH('FORMAÇÃO DE PREÇO'!$O$7,'Tabela de Apoio'!$A:$A,1))/INDEX('Tabela de Apoio'!$B:$B,MATCH('FORMAÇÃO DE PREÇO'!Y635,'Tabela de Apoio'!$A:$A,1)-1))*Y634))</f>
        <v/>
      </c>
      <c r="Z638" s="36" t="str">
        <f t="array" ref="Z638">IF(Z634="","",IF(OR(Z635="",AND(YEAR(Z635)=YEAR($O$7),MONTH(MAX('Tabela de Apoio'!$A:$A))&lt;=MONTH(Z635))),Z634,(INDEX('Tabela de Apoio'!$B:$B,MATCH('FORMAÇÃO DE PREÇO'!$O$7,'Tabela de Apoio'!$A:$A,1))/INDEX('Tabela de Apoio'!$B:$B,MATCH('FORMAÇÃO DE PREÇO'!Z635,'Tabela de Apoio'!$A:$A,1)-1))*Z634))</f>
        <v/>
      </c>
      <c r="AA638" s="36" t="str">
        <f t="array" ref="AA638">IF(AA634="","",IF(OR(AA635="",AND(YEAR(AA635)=YEAR($O$7),MONTH(MAX('Tabela de Apoio'!$A:$A))&lt;=MONTH(AA635))),AA634,(INDEX('Tabela de Apoio'!$B:$B,MATCH('FORMAÇÃO DE PREÇO'!$O$7,'Tabela de Apoio'!$A:$A,1))/INDEX('Tabela de Apoio'!$B:$B,MATCH('FORMAÇÃO DE PREÇO'!AA635,'Tabela de Apoio'!$A:$A,1)-1))*AA634))</f>
        <v/>
      </c>
      <c r="AB638" s="36" t="str">
        <f t="array" ref="AB638">IF(AB634="","",IF(OR(AB635="",AND(YEAR(AB635)=YEAR($O$7),MONTH(MAX('Tabela de Apoio'!$A:$A))&lt;=MONTH(AB635))),AB634,(INDEX('Tabela de Apoio'!$B:$B,MATCH('FORMAÇÃO DE PREÇO'!$O$7,'Tabela de Apoio'!$A:$A,1))/INDEX('Tabela de Apoio'!$B:$B,MATCH('FORMAÇÃO DE PREÇO'!AB635,'Tabela de Apoio'!$A:$A,1)-1))*AB634))</f>
        <v/>
      </c>
      <c r="AC638" s="36" t="str">
        <f t="array" ref="AC638">IF(AC634="","",IF(OR(AC635="",AND(YEAR(AC635)=YEAR($O$7),MONTH(MAX('Tabela de Apoio'!$A:$A))&lt;=MONTH(AC635))),AC634,(INDEX('Tabela de Apoio'!$B:$B,MATCH('FORMAÇÃO DE PREÇO'!$O$7,'Tabela de Apoio'!$A:$A,1))/INDEX('Tabela de Apoio'!$B:$B,MATCH('FORMAÇÃO DE PREÇO'!AC635,'Tabela de Apoio'!$A:$A,1)-1))*AC634))</f>
        <v/>
      </c>
      <c r="AD638" s="36" t="str">
        <f t="array" ref="AD638">IF(AD634="","",IF(OR(AD635="",AND(YEAR(AD635)=YEAR($O$7),MONTH(MAX('Tabela de Apoio'!$A:$A))&lt;=MONTH(AD635))),AD634,(INDEX('Tabela de Apoio'!$B:$B,MATCH('FORMAÇÃO DE PREÇO'!$O$7,'Tabela de Apoio'!$A:$A,1))/INDEX('Tabela de Apoio'!$B:$B,MATCH('FORMAÇÃO DE PREÇO'!AD635,'Tabela de Apoio'!$A:$A,1)-1))*AD634))</f>
        <v/>
      </c>
      <c r="AE638" s="36" t="str">
        <f t="array" ref="AE638">IF(AE634="","",IF(OR(AE635="",AND(YEAR(AE635)=YEAR($O$7),MONTH(MAX('Tabela de Apoio'!$A:$A))&lt;=MONTH(AE635))),AE634,(INDEX('Tabela de Apoio'!$B:$B,MATCH('FORMAÇÃO DE PREÇO'!$O$7,'Tabela de Apoio'!$A:$A,1))/INDEX('Tabela de Apoio'!$B:$B,MATCH('FORMAÇÃO DE PREÇO'!AE635,'Tabela de Apoio'!$A:$A,1)-1))*AE634))</f>
        <v/>
      </c>
      <c r="AF638" s="36" t="str">
        <f t="array" ref="AF638">IF(AF634="","",IF(OR(AF635="",AND(YEAR(AF635)=YEAR($O$7),MONTH(MAX('Tabela de Apoio'!$A:$A))&lt;=MONTH(AF635))),AF634,(INDEX('Tabela de Apoio'!$B:$B,MATCH('FORMAÇÃO DE PREÇO'!$O$7,'Tabela de Apoio'!$A:$A,1))/INDEX('Tabela de Apoio'!$B:$B,MATCH('FORMAÇÃO DE PREÇO'!AF635,'Tabela de Apoio'!$A:$A,1)-1))*AF634))</f>
        <v/>
      </c>
      <c r="AG638" s="36" t="str">
        <f t="array" ref="AG638">IF(AG634="","",IF(OR(AG635="",AND(YEAR(AG635)=YEAR($O$7),MONTH(MAX('Tabela de Apoio'!$A:$A))&lt;=MONTH(AG635))),AG634,(INDEX('Tabela de Apoio'!$B:$B,MATCH('FORMAÇÃO DE PREÇO'!$O$7,'Tabela de Apoio'!$A:$A,1))/INDEX('Tabela de Apoio'!$B:$B,MATCH('FORMAÇÃO DE PREÇO'!AG635,'Tabela de Apoio'!$A:$A,1)-1))*AG634))</f>
        <v/>
      </c>
      <c r="AH638" s="36" t="str">
        <f t="array" ref="AH638">IF(AH634="","",IF(OR(AH635="",AND(YEAR(AH635)=YEAR($O$7),MONTH(MAX('Tabela de Apoio'!$A:$A))&lt;=MONTH(AH635))),AH634,(INDEX('Tabela de Apoio'!$B:$B,MATCH('FORMAÇÃO DE PREÇO'!$O$7,'Tabela de Apoio'!$A:$A,1))/INDEX('Tabela de Apoio'!$B:$B,MATCH('FORMAÇÃO DE PREÇO'!AH635,'Tabela de Apoio'!$A:$A,1)-1))*AH634))</f>
        <v/>
      </c>
      <c r="AI638" s="36" t="str">
        <f t="array" ref="AI638">IF(AI634="","",IF(OR(AI635="",AND(YEAR(AI635)=YEAR($O$7),MONTH(MAX('Tabela de Apoio'!$A:$A))&lt;=MONTH(AI635))),AI634,(INDEX('Tabela de Apoio'!$B:$B,MATCH('FORMAÇÃO DE PREÇO'!$O$7,'Tabela de Apoio'!$A:$A,1))/INDEX('Tabela de Apoio'!$B:$B,MATCH('FORMAÇÃO DE PREÇO'!AI635,'Tabela de Apoio'!$A:$A,1)-1))*AI634))</f>
        <v/>
      </c>
    </row>
    <row r="639" spans="1:35" x14ac:dyDescent="0.25">
      <c r="B639" s="84" t="e">
        <f>B638</f>
        <v>#VALUE!</v>
      </c>
      <c r="C639" s="84" t="e">
        <f>C638</f>
        <v>#VALUE!</v>
      </c>
      <c r="D639" s="84">
        <f>D638</f>
        <v>1</v>
      </c>
      <c r="E639" s="158" t="e">
        <f>MAX(INDEX('BASE FORMAÇÃO'!A:A,B634+1),1)</f>
        <v>#VALUE!</v>
      </c>
      <c r="F639" s="117"/>
      <c r="G639" s="118" t="s">
        <v>363</v>
      </c>
      <c r="H639" s="159"/>
      <c r="I639" s="159"/>
      <c r="J639" s="160"/>
      <c r="K639" s="85" t="e">
        <f>_xlfn.STDEV.S($P639:$AI639)/AVERAGE($P639:$AI639)</f>
        <v>#DIV/0!</v>
      </c>
      <c r="L639" s="37" t="s">
        <v>362</v>
      </c>
      <c r="M639" s="38" t="str">
        <f>IFERROR(INDEX(K638:K652,MATCH(1,N638:N652)),"")</f>
        <v/>
      </c>
      <c r="N639" s="94" t="str">
        <f>IF("B"=J651,1,"")</f>
        <v/>
      </c>
      <c r="O639" s="34" t="s">
        <v>55</v>
      </c>
      <c r="P639" s="36" t="str">
        <f t="shared" ref="P639:AE639" si="313">IFERROR(IF(P638="","",IF(OR(P638&gt;(_xlfn.QUARTILE.EXC($P638:$AI638,3)+(_xlfn.QUARTILE.EXC($P638:$AI638,3)-_xlfn.QUARTILE.EXC($P638:$AI638,1))),P638&lt;(_xlfn.QUARTILE.EXC($P638:$AI638,1)-(_xlfn.QUARTILE.EXC($P638:$AI638,3)-_xlfn.QUARTILE.EXC($P638:$AI638,1)))),"DESCARTADO",P638)),"")</f>
        <v/>
      </c>
      <c r="Q639" s="36" t="str">
        <f t="shared" si="313"/>
        <v/>
      </c>
      <c r="R639" s="36" t="str">
        <f t="shared" si="313"/>
        <v/>
      </c>
      <c r="S639" s="36" t="str">
        <f t="shared" si="313"/>
        <v/>
      </c>
      <c r="T639" s="36" t="str">
        <f t="shared" si="313"/>
        <v/>
      </c>
      <c r="U639" s="36" t="str">
        <f t="shared" si="313"/>
        <v/>
      </c>
      <c r="V639" s="36" t="str">
        <f t="shared" si="313"/>
        <v/>
      </c>
      <c r="W639" s="36" t="str">
        <f t="shared" si="313"/>
        <v/>
      </c>
      <c r="X639" s="36" t="str">
        <f t="shared" si="313"/>
        <v/>
      </c>
      <c r="Y639" s="36" t="str">
        <f t="shared" si="313"/>
        <v/>
      </c>
      <c r="Z639" s="36" t="str">
        <f t="shared" si="313"/>
        <v/>
      </c>
      <c r="AA639" s="36" t="str">
        <f t="shared" si="313"/>
        <v/>
      </c>
      <c r="AB639" s="36" t="str">
        <f t="shared" si="313"/>
        <v/>
      </c>
      <c r="AC639" s="36" t="str">
        <f t="shared" si="313"/>
        <v/>
      </c>
      <c r="AD639" s="36" t="str">
        <f t="shared" si="313"/>
        <v/>
      </c>
      <c r="AE639" s="36" t="str">
        <f t="shared" si="313"/>
        <v/>
      </c>
      <c r="AF639" s="36" t="str">
        <f>IFERROR(IF(AF638="","",IF(OR(AF638&gt;(_xlfn.QUARTILE.EXC($P638:$AI638,3)+(_xlfn.QUARTILE.EXC($P638:$AI638,3)-_xlfn.QUARTILE.EXC($P638:$AI638,1))),AF638&lt;(_xlfn.QUARTILE.EXC($P638:$AI638,1)-(_xlfn.QUARTILE.EXC($P638:$AI638,3)-_xlfn.QUARTILE.EXC($P638:$AI638,1)))),"DESCARTADO",AF638)),"")</f>
        <v/>
      </c>
      <c r="AG639" s="36" t="str">
        <f>IFERROR(IF(AG638="","",IF(OR(AG638&gt;(_xlfn.QUARTILE.EXC($P638:$AI638,3)+(_xlfn.QUARTILE.EXC($P638:$AI638,3)-_xlfn.QUARTILE.EXC($P638:$AI638,1))),AG638&lt;(_xlfn.QUARTILE.EXC($P638:$AI638,1)-(_xlfn.QUARTILE.EXC($P638:$AI638,3)-_xlfn.QUARTILE.EXC($P638:$AI638,1)))),"DESCARTADO",AG638)),"")</f>
        <v/>
      </c>
      <c r="AH639" s="36" t="str">
        <f>IFERROR(IF(AH638="","",IF(OR(AH638&gt;(_xlfn.QUARTILE.EXC($P638:$AI638,3)+(_xlfn.QUARTILE.EXC($P638:$AI638,3)-_xlfn.QUARTILE.EXC($P638:$AI638,1))),AH638&lt;(_xlfn.QUARTILE.EXC($P638:$AI638,1)-(_xlfn.QUARTILE.EXC($P638:$AI638,3)-_xlfn.QUARTILE.EXC($P638:$AI638,1)))),"DESCARTADO",AH638)),"")</f>
        <v/>
      </c>
      <c r="AI639" s="36" t="str">
        <f>IFERROR(IF(AI638="","",IF(OR(AI638&gt;(_xlfn.QUARTILE.EXC($P638:$AI638,3)+(_xlfn.QUARTILE.EXC($P638:$AI638,3)-_xlfn.QUARTILE.EXC($P638:$AI638,1))),AI638&lt;(_xlfn.QUARTILE.EXC($P638:$AI638,1)-(_xlfn.QUARTILE.EXC($P638:$AI638,3)-_xlfn.QUARTILE.EXC($P638:$AI638,1)))),"DESCARTADO",AI638)),"")</f>
        <v/>
      </c>
    </row>
    <row r="640" spans="1:35" hidden="1" x14ac:dyDescent="0.25">
      <c r="B640" s="84" t="e">
        <f t="shared" ref="B640:D652" si="314">B639</f>
        <v>#VALUE!</v>
      </c>
      <c r="C640" s="84" t="e">
        <f t="shared" si="314"/>
        <v>#VALUE!</v>
      </c>
      <c r="D640" s="84">
        <f t="shared" si="314"/>
        <v>1</v>
      </c>
      <c r="E640" s="158"/>
      <c r="F640" s="97"/>
      <c r="G640" s="119"/>
      <c r="K640" s="90"/>
      <c r="N640" s="94"/>
      <c r="O640" s="34" t="s">
        <v>57</v>
      </c>
      <c r="P640" s="39" t="str">
        <f>IF(IFERROR(VLOOKUP(P636,'Tabela de Apoio'!$D:$E,2,FALSE),1)=1,"",P639)</f>
        <v/>
      </c>
      <c r="Q640" s="39" t="str">
        <f>IF(IFERROR(VLOOKUP(Q636,'Tabela de Apoio'!$D:$E,2,FALSE),1)=1,"",Q639)</f>
        <v/>
      </c>
      <c r="R640" s="39" t="str">
        <f>IF(IFERROR(VLOOKUP(R636,'Tabela de Apoio'!$D:$E,2,FALSE),1)=1,"",R639)</f>
        <v/>
      </c>
      <c r="S640" s="39" t="str">
        <f>IF(IFERROR(VLOOKUP(S636,'Tabela de Apoio'!$D:$E,2,FALSE),1)=1,"",S639)</f>
        <v/>
      </c>
      <c r="T640" s="39" t="str">
        <f>IF(IFERROR(VLOOKUP(T636,'Tabela de Apoio'!$D:$E,2,FALSE),1)=1,"",T639)</f>
        <v/>
      </c>
      <c r="U640" s="39" t="str">
        <f>IF(IFERROR(VLOOKUP(U636,'Tabela de Apoio'!$D:$E,2,FALSE),1)=1,"",U639)</f>
        <v/>
      </c>
      <c r="V640" s="39" t="str">
        <f>IF(IFERROR(VLOOKUP(V636,'Tabela de Apoio'!$D:$E,2,FALSE),1)=1,"",V639)</f>
        <v/>
      </c>
      <c r="W640" s="39" t="str">
        <f>IF(IFERROR(VLOOKUP(W636,'Tabela de Apoio'!$D:$E,2,FALSE),1)=1,"",W639)</f>
        <v/>
      </c>
      <c r="X640" s="39" t="str">
        <f>IF(IFERROR(VLOOKUP(X636,'Tabela de Apoio'!$D:$E,2,FALSE),1)=1,"",X639)</f>
        <v/>
      </c>
      <c r="Y640" s="39" t="str">
        <f>IF(IFERROR(VLOOKUP(Y636,'Tabela de Apoio'!$D:$E,2,FALSE),1)=1,"",Y639)</f>
        <v/>
      </c>
      <c r="Z640" s="39" t="str">
        <f>IF(IFERROR(VLOOKUP(Z636,'Tabela de Apoio'!$D:$E,2,FALSE),1)=1,"",Z639)</f>
        <v/>
      </c>
      <c r="AA640" s="39" t="str">
        <f>IF(IFERROR(VLOOKUP(AA636,'Tabela de Apoio'!$D:$E,2,FALSE),1)=1,"",AA639)</f>
        <v/>
      </c>
      <c r="AB640" s="39" t="str">
        <f>IF(IFERROR(VLOOKUP(AB636,'Tabela de Apoio'!$D:$E,2,FALSE),1)=1,"",AB639)</f>
        <v/>
      </c>
      <c r="AC640" s="39" t="str">
        <f>IF(IFERROR(VLOOKUP(AC636,'Tabela de Apoio'!$D:$E,2,FALSE),1)=1,"",AC639)</f>
        <v/>
      </c>
      <c r="AD640" s="39" t="str">
        <f>IF(IFERROR(VLOOKUP(AD636,'Tabela de Apoio'!$D:$E,2,FALSE),1)=1,"",AD639)</f>
        <v/>
      </c>
      <c r="AE640" s="39" t="str">
        <f>IF(IFERROR(VLOOKUP(AE636,'Tabela de Apoio'!$D:$E,2,FALSE),1)=1,"",AE639)</f>
        <v/>
      </c>
      <c r="AF640" s="39" t="str">
        <f>IF(IFERROR(VLOOKUP(AF636,'Tabela de Apoio'!$D:$E,2,FALSE),1)=1,"",AF639)</f>
        <v/>
      </c>
      <c r="AG640" s="39" t="str">
        <f>IF(IFERROR(VLOOKUP(AG636,'Tabela de Apoio'!$D:$E,2,FALSE),1)=1,"",AG639)</f>
        <v/>
      </c>
      <c r="AH640" s="39" t="str">
        <f>IF(IFERROR(VLOOKUP(AH636,'Tabela de Apoio'!$D:$E,2,FALSE),1)=1,"",AH639)</f>
        <v/>
      </c>
      <c r="AI640" s="39" t="str">
        <f>IF(IFERROR(VLOOKUP(AI636,'Tabela de Apoio'!$D:$E,2,FALSE),1)=1,"",AI639)</f>
        <v/>
      </c>
    </row>
    <row r="641" spans="1:35" hidden="1" x14ac:dyDescent="0.25">
      <c r="B641" s="84" t="e">
        <f t="shared" ref="B641:B652" si="315">B640</f>
        <v>#VALUE!</v>
      </c>
      <c r="C641" s="84" t="e">
        <f t="shared" si="314"/>
        <v>#VALUE!</v>
      </c>
      <c r="D641" s="84">
        <f t="shared" si="314"/>
        <v>1</v>
      </c>
      <c r="E641" s="158"/>
      <c r="F641" s="97"/>
      <c r="G641" s="120"/>
      <c r="H641" s="18"/>
      <c r="I641" s="18"/>
      <c r="J641" s="6" t="str">
        <f>IFERROR(IF(M644="",IF(_xlfn.STDEV.S($P639:$AI640)/AVERAGE($P639:$AI640)&lt;25%,J645,J646),J644),J642)</f>
        <v>A</v>
      </c>
      <c r="K641" s="89"/>
      <c r="L641" s="40" t="s">
        <v>75</v>
      </c>
      <c r="M641" s="41" t="str">
        <f>IFERROR(IF(AND(P636="Fornecedor",COUNTA(P634:AI634)=COUNTIF(P636:AI636,"Fornecedor")),M649,IF(M644="",IF(_xlfn.STDEV.S($P639:$AI640)/AVERAGE($P639:$AI640)&lt;25%,M645,M646),M644)),M642)</f>
        <v/>
      </c>
      <c r="N641" s="94"/>
      <c r="O641" s="34" t="s">
        <v>428</v>
      </c>
      <c r="P641" s="39" t="str">
        <f>IF(IFERROR(VLOOKUP(P636,'Tabela de Apoio'!$D:$E,2,FALSE),1)=1,"",P642)</f>
        <v/>
      </c>
      <c r="Q641" s="39" t="str">
        <f>IF(IFERROR(VLOOKUP(Q636,'Tabela de Apoio'!$D:$E,2,FALSE),1)=1,"",Q642)</f>
        <v/>
      </c>
      <c r="R641" s="39" t="str">
        <f>IF(IFERROR(VLOOKUP(R636,'Tabela de Apoio'!$D:$E,2,FALSE),1)=1,"",R642)</f>
        <v/>
      </c>
      <c r="S641" s="39" t="str">
        <f>IF(IFERROR(VLOOKUP(S636,'Tabela de Apoio'!$D:$E,2,FALSE),1)=1,"",S642)</f>
        <v/>
      </c>
      <c r="T641" s="39" t="str">
        <f>IF(IFERROR(VLOOKUP(T636,'Tabela de Apoio'!$D:$E,2,FALSE),1)=1,"",T642)</f>
        <v/>
      </c>
      <c r="U641" s="39" t="str">
        <f>IF(IFERROR(VLOOKUP(U636,'Tabela de Apoio'!$D:$E,2,FALSE),1)=1,"",U642)</f>
        <v/>
      </c>
      <c r="V641" s="39" t="str">
        <f>IF(IFERROR(VLOOKUP(V636,'Tabela de Apoio'!$D:$E,2,FALSE),1)=1,"",V642)</f>
        <v/>
      </c>
      <c r="W641" s="39" t="str">
        <f>IF(IFERROR(VLOOKUP(W636,'Tabela de Apoio'!$D:$E,2,FALSE),1)=1,"",W642)</f>
        <v/>
      </c>
      <c r="X641" s="39" t="str">
        <f>IF(IFERROR(VLOOKUP(X636,'Tabela de Apoio'!$D:$E,2,FALSE),1)=1,"",X642)</f>
        <v/>
      </c>
      <c r="Y641" s="39" t="str">
        <f>IF(IFERROR(VLOOKUP(Y636,'Tabela de Apoio'!$D:$E,2,FALSE),1)=1,"",Y642)</f>
        <v/>
      </c>
      <c r="Z641" s="39" t="str">
        <f>IF(IFERROR(VLOOKUP(Z636,'Tabela de Apoio'!$D:$E,2,FALSE),1)=1,"",Z642)</f>
        <v/>
      </c>
      <c r="AA641" s="39" t="str">
        <f>IF(IFERROR(VLOOKUP(AA636,'Tabela de Apoio'!$D:$E,2,FALSE),1)=1,"",AA642)</f>
        <v/>
      </c>
      <c r="AB641" s="39" t="str">
        <f>IF(IFERROR(VLOOKUP(AB636,'Tabela de Apoio'!$D:$E,2,FALSE),1)=1,"",AB642)</f>
        <v/>
      </c>
      <c r="AC641" s="39" t="str">
        <f>IF(IFERROR(VLOOKUP(AC636,'Tabela de Apoio'!$D:$E,2,FALSE),1)=1,"",AC642)</f>
        <v/>
      </c>
      <c r="AD641" s="39" t="str">
        <f>IF(IFERROR(VLOOKUP(AD636,'Tabela de Apoio'!$D:$E,2,FALSE),1)=1,"",AD642)</f>
        <v/>
      </c>
      <c r="AE641" s="39" t="str">
        <f>IF(IFERROR(VLOOKUP(AE636,'Tabela de Apoio'!$D:$E,2,FALSE),1)=1,"",AE642)</f>
        <v/>
      </c>
      <c r="AF641" s="39" t="str">
        <f>IF(IFERROR(VLOOKUP(AF636,'Tabela de Apoio'!$D:$E,2,FALSE),1)=1,"",AF642)</f>
        <v/>
      </c>
      <c r="AG641" s="39" t="str">
        <f>IF(IFERROR(VLOOKUP(AG636,'Tabela de Apoio'!$D:$E,2,FALSE),1)=1,"",AG642)</f>
        <v/>
      </c>
      <c r="AH641" s="39" t="str">
        <f>IF(IFERROR(VLOOKUP(AH636,'Tabela de Apoio'!$D:$E,2,FALSE),1)=1,"",AH642)</f>
        <v/>
      </c>
      <c r="AI641" s="39" t="str">
        <f>IF(IFERROR(VLOOKUP(AI636,'Tabela de Apoio'!$D:$E,2,FALSE),1)=1,"",AI642)</f>
        <v/>
      </c>
    </row>
    <row r="642" spans="1:35" hidden="1" x14ac:dyDescent="0.25">
      <c r="B642" s="84" t="e">
        <f t="shared" si="315"/>
        <v>#VALUE!</v>
      </c>
      <c r="C642" s="84" t="e">
        <f t="shared" si="314"/>
        <v>#VALUE!</v>
      </c>
      <c r="D642" s="84">
        <f t="shared" si="314"/>
        <v>1</v>
      </c>
      <c r="E642" s="158"/>
      <c r="F642" s="97"/>
      <c r="G642" s="120"/>
      <c r="H642" s="18"/>
      <c r="I642" s="18"/>
      <c r="J642" s="56" t="s">
        <v>366</v>
      </c>
      <c r="K642" s="89"/>
      <c r="L642" s="40" t="s">
        <v>21</v>
      </c>
      <c r="M642" s="41" t="str">
        <f>IFERROR(AVERAGE($P638:$AI638),"")</f>
        <v/>
      </c>
      <c r="N642" s="94"/>
      <c r="O642" s="34" t="s">
        <v>429</v>
      </c>
      <c r="P642" s="39" t="str">
        <f t="shared" ref="P642:AI642" si="316">IF(P639="","",IF((_xlfn.STDEV.S($P639:$AI640)/AVERAGE($P639:$AI640))&lt;25%,P639,IF(OR(P639&gt;(AVERAGE($P639:$AI640)+_xlfn.STDEV.S($P639:$AI640)),P639&lt;(AVERAGE($P639:$AI640)-_xlfn.STDEV.S($P639:$AI640))),"DESCARTADO",P639)))</f>
        <v/>
      </c>
      <c r="Q642" s="39" t="str">
        <f t="shared" si="316"/>
        <v/>
      </c>
      <c r="R642" s="39" t="str">
        <f t="shared" si="316"/>
        <v/>
      </c>
      <c r="S642" s="39" t="str">
        <f t="shared" si="316"/>
        <v/>
      </c>
      <c r="T642" s="39" t="str">
        <f t="shared" si="316"/>
        <v/>
      </c>
      <c r="U642" s="39" t="str">
        <f t="shared" si="316"/>
        <v/>
      </c>
      <c r="V642" s="39" t="str">
        <f t="shared" si="316"/>
        <v/>
      </c>
      <c r="W642" s="39" t="str">
        <f t="shared" si="316"/>
        <v/>
      </c>
      <c r="X642" s="39" t="str">
        <f t="shared" si="316"/>
        <v/>
      </c>
      <c r="Y642" s="39" t="str">
        <f t="shared" si="316"/>
        <v/>
      </c>
      <c r="Z642" s="39" t="str">
        <f t="shared" si="316"/>
        <v/>
      </c>
      <c r="AA642" s="39" t="str">
        <f t="shared" si="316"/>
        <v/>
      </c>
      <c r="AB642" s="39" t="str">
        <f t="shared" si="316"/>
        <v/>
      </c>
      <c r="AC642" s="39" t="str">
        <f t="shared" si="316"/>
        <v/>
      </c>
      <c r="AD642" s="39" t="str">
        <f t="shared" si="316"/>
        <v/>
      </c>
      <c r="AE642" s="39" t="str">
        <f t="shared" si="316"/>
        <v/>
      </c>
      <c r="AF642" s="39" t="str">
        <f t="shared" si="316"/>
        <v/>
      </c>
      <c r="AG642" s="39" t="str">
        <f t="shared" si="316"/>
        <v/>
      </c>
      <c r="AH642" s="39" t="str">
        <f t="shared" si="316"/>
        <v/>
      </c>
      <c r="AI642" s="39" t="str">
        <f t="shared" si="316"/>
        <v/>
      </c>
    </row>
    <row r="643" spans="1:35" hidden="1" x14ac:dyDescent="0.25">
      <c r="B643" s="84" t="e">
        <f t="shared" si="315"/>
        <v>#VALUE!</v>
      </c>
      <c r="C643" s="84" t="e">
        <f t="shared" si="314"/>
        <v>#VALUE!</v>
      </c>
      <c r="D643" s="84">
        <f t="shared" si="314"/>
        <v>1</v>
      </c>
      <c r="E643" s="158"/>
      <c r="F643" s="97"/>
      <c r="G643" s="119"/>
      <c r="J643" s="56" t="s">
        <v>366</v>
      </c>
      <c r="L643" s="40" t="s">
        <v>335</v>
      </c>
      <c r="M643" s="41" t="str">
        <f>IFERROR(MEDIAN($P638:$AI638),"")</f>
        <v/>
      </c>
      <c r="N643" s="94"/>
      <c r="O643" s="34" t="s">
        <v>430</v>
      </c>
      <c r="P643" s="39" t="str">
        <f>IF(IFERROR(VLOOKUP(P636,'Tabela de Apoio'!$D:$E,2,FALSE),1)=1,"",P644)</f>
        <v/>
      </c>
      <c r="Q643" s="39" t="str">
        <f>IF(IFERROR(VLOOKUP(Q636,'Tabela de Apoio'!$D:$E,2,FALSE),1)=1,"",Q644)</f>
        <v/>
      </c>
      <c r="R643" s="39" t="str">
        <f>IF(IFERROR(VLOOKUP(R636,'Tabela de Apoio'!$D:$E,2,FALSE),1)=1,"",R644)</f>
        <v/>
      </c>
      <c r="S643" s="39" t="str">
        <f>IF(IFERROR(VLOOKUP(S636,'Tabela de Apoio'!$D:$E,2,FALSE),1)=1,"",S644)</f>
        <v/>
      </c>
      <c r="T643" s="39" t="str">
        <f>IF(IFERROR(VLOOKUP(T636,'Tabela de Apoio'!$D:$E,2,FALSE),1)=1,"",T644)</f>
        <v/>
      </c>
      <c r="U643" s="39" t="str">
        <f>IF(IFERROR(VLOOKUP(U636,'Tabela de Apoio'!$D:$E,2,FALSE),1)=1,"",U644)</f>
        <v/>
      </c>
      <c r="V643" s="39" t="str">
        <f>IF(IFERROR(VLOOKUP(V636,'Tabela de Apoio'!$D:$E,2,FALSE),1)=1,"",V644)</f>
        <v/>
      </c>
      <c r="W643" s="39" t="str">
        <f>IF(IFERROR(VLOOKUP(W636,'Tabela de Apoio'!$D:$E,2,FALSE),1)=1,"",W644)</f>
        <v/>
      </c>
      <c r="X643" s="39" t="str">
        <f>IF(IFERROR(VLOOKUP(X636,'Tabela de Apoio'!$D:$E,2,FALSE),1)=1,"",X644)</f>
        <v/>
      </c>
      <c r="Y643" s="39" t="str">
        <f>IF(IFERROR(VLOOKUP(Y636,'Tabela de Apoio'!$D:$E,2,FALSE),1)=1,"",Y644)</f>
        <v/>
      </c>
      <c r="Z643" s="39" t="str">
        <f>IF(IFERROR(VLOOKUP(Z636,'Tabela de Apoio'!$D:$E,2,FALSE),1)=1,"",Z644)</f>
        <v/>
      </c>
      <c r="AA643" s="39" t="str">
        <f>IF(IFERROR(VLOOKUP(AA636,'Tabela de Apoio'!$D:$E,2,FALSE),1)=1,"",AA644)</f>
        <v/>
      </c>
      <c r="AB643" s="39" t="str">
        <f>IF(IFERROR(VLOOKUP(AB636,'Tabela de Apoio'!$D:$E,2,FALSE),1)=1,"",AB644)</f>
        <v/>
      </c>
      <c r="AC643" s="39" t="str">
        <f>IF(IFERROR(VLOOKUP(AC636,'Tabela de Apoio'!$D:$E,2,FALSE),1)=1,"",AC644)</f>
        <v/>
      </c>
      <c r="AD643" s="39" t="str">
        <f>IF(IFERROR(VLOOKUP(AD636,'Tabela de Apoio'!$D:$E,2,FALSE),1)=1,"",AD644)</f>
        <v/>
      </c>
      <c r="AE643" s="39" t="str">
        <f>IF(IFERROR(VLOOKUP(AE636,'Tabela de Apoio'!$D:$E,2,FALSE),1)=1,"",AE644)</f>
        <v/>
      </c>
      <c r="AF643" s="39" t="str">
        <f>IF(IFERROR(VLOOKUP(AF636,'Tabela de Apoio'!$D:$E,2,FALSE),1)=1,"",AF644)</f>
        <v/>
      </c>
      <c r="AG643" s="39" t="str">
        <f>IF(IFERROR(VLOOKUP(AG636,'Tabela de Apoio'!$D:$E,2,FALSE),1)=1,"",AG644)</f>
        <v/>
      </c>
      <c r="AH643" s="39" t="str">
        <f>IF(IFERROR(VLOOKUP(AH636,'Tabela de Apoio'!$D:$E,2,FALSE),1)=1,"",AH644)</f>
        <v/>
      </c>
      <c r="AI643" s="39" t="str">
        <f>IF(IFERROR(VLOOKUP(AI636,'Tabela de Apoio'!$D:$E,2,FALSE),1)=1,"",AI644)</f>
        <v/>
      </c>
    </row>
    <row r="644" spans="1:35" hidden="1" x14ac:dyDescent="0.25">
      <c r="B644" s="84" t="e">
        <f t="shared" si="315"/>
        <v>#VALUE!</v>
      </c>
      <c r="C644" s="84" t="e">
        <f t="shared" si="314"/>
        <v>#VALUE!</v>
      </c>
      <c r="D644" s="84">
        <f t="shared" si="314"/>
        <v>1</v>
      </c>
      <c r="E644" s="158"/>
      <c r="F644" s="97"/>
      <c r="G644" s="119"/>
      <c r="H644" s="18"/>
      <c r="I644" s="18"/>
      <c r="J644" s="56" t="s">
        <v>368</v>
      </c>
      <c r="K644" s="89"/>
      <c r="L644" s="40" t="s">
        <v>69</v>
      </c>
      <c r="M644" s="41" t="e">
        <f>IF(AND(COUNT($P652:$AI652)&gt;2,(_xlfn.STDEV.S($P651:$AI652)/AVERAGE($P651:$AI652))&lt;=25%),AVERAGE($P651:$AI652),"")</f>
        <v>#DIV/0!</v>
      </c>
      <c r="N644" s="94"/>
      <c r="O644" s="34" t="s">
        <v>431</v>
      </c>
      <c r="P644" s="39" t="str">
        <f t="shared" ref="P644:AI644" si="317">IF(P642="","",IF((_xlfn.STDEV.S($P641:$AI642)/AVERAGE($P641:$AI642))&lt;25%,P642,IF(OR(P642&gt;(AVERAGE($P641:$AI642)+_xlfn.STDEV.S($P641:$AI642)),P642&lt;(AVERAGE($P641:$AI642)-_xlfn.STDEV.S($P641:$AI642))),"DESCARTADO",P642)))</f>
        <v/>
      </c>
      <c r="Q644" s="39" t="str">
        <f t="shared" si="317"/>
        <v/>
      </c>
      <c r="R644" s="39" t="str">
        <f t="shared" si="317"/>
        <v/>
      </c>
      <c r="S644" s="39" t="str">
        <f t="shared" si="317"/>
        <v/>
      </c>
      <c r="T644" s="39" t="str">
        <f t="shared" si="317"/>
        <v/>
      </c>
      <c r="U644" s="39" t="str">
        <f t="shared" si="317"/>
        <v/>
      </c>
      <c r="V644" s="39" t="str">
        <f t="shared" si="317"/>
        <v/>
      </c>
      <c r="W644" s="39" t="str">
        <f t="shared" si="317"/>
        <v/>
      </c>
      <c r="X644" s="39" t="str">
        <f t="shared" si="317"/>
        <v/>
      </c>
      <c r="Y644" s="39" t="str">
        <f t="shared" si="317"/>
        <v/>
      </c>
      <c r="Z644" s="39" t="str">
        <f t="shared" si="317"/>
        <v/>
      </c>
      <c r="AA644" s="39" t="str">
        <f t="shared" si="317"/>
        <v/>
      </c>
      <c r="AB644" s="39" t="str">
        <f t="shared" si="317"/>
        <v/>
      </c>
      <c r="AC644" s="39" t="str">
        <f t="shared" si="317"/>
        <v/>
      </c>
      <c r="AD644" s="39" t="str">
        <f t="shared" si="317"/>
        <v/>
      </c>
      <c r="AE644" s="39" t="str">
        <f t="shared" si="317"/>
        <v/>
      </c>
      <c r="AF644" s="39" t="str">
        <f t="shared" si="317"/>
        <v/>
      </c>
      <c r="AG644" s="39" t="str">
        <f t="shared" si="317"/>
        <v/>
      </c>
      <c r="AH644" s="39" t="str">
        <f t="shared" si="317"/>
        <v/>
      </c>
      <c r="AI644" s="39" t="str">
        <f t="shared" si="317"/>
        <v/>
      </c>
    </row>
    <row r="645" spans="1:35" hidden="1" x14ac:dyDescent="0.25">
      <c r="B645" s="84" t="e">
        <f t="shared" si="315"/>
        <v>#VALUE!</v>
      </c>
      <c r="C645" s="84" t="e">
        <f t="shared" si="314"/>
        <v>#VALUE!</v>
      </c>
      <c r="D645" s="84">
        <f t="shared" si="314"/>
        <v>1</v>
      </c>
      <c r="E645" s="158"/>
      <c r="F645" s="97"/>
      <c r="G645" s="121"/>
      <c r="H645"/>
      <c r="I645" s="18"/>
      <c r="J645" s="56" t="s">
        <v>367</v>
      </c>
      <c r="K645" s="89"/>
      <c r="L645" s="40" t="s">
        <v>74</v>
      </c>
      <c r="M645" s="41" t="e">
        <f>AVERAGE($P639:$AI640)</f>
        <v>#DIV/0!</v>
      </c>
      <c r="N645" s="94"/>
      <c r="O645" s="34" t="s">
        <v>432</v>
      </c>
      <c r="P645" s="39" t="str">
        <f>IF(IFERROR(VLOOKUP(P636,'Tabela de Apoio'!$D:$E,2,FALSE),1)=1,"",P646)</f>
        <v/>
      </c>
      <c r="Q645" s="39" t="str">
        <f>IF(IFERROR(VLOOKUP(Q636,'Tabela de Apoio'!$D:$E,2,FALSE),1)=1,"",Q646)</f>
        <v/>
      </c>
      <c r="R645" s="39" t="str">
        <f>IF(IFERROR(VLOOKUP(R636,'Tabela de Apoio'!$D:$E,2,FALSE),1)=1,"",R646)</f>
        <v/>
      </c>
      <c r="S645" s="39" t="str">
        <f>IF(IFERROR(VLOOKUP(S636,'Tabela de Apoio'!$D:$E,2,FALSE),1)=1,"",S646)</f>
        <v/>
      </c>
      <c r="T645" s="39" t="str">
        <f>IF(IFERROR(VLOOKUP(T636,'Tabela de Apoio'!$D:$E,2,FALSE),1)=1,"",T646)</f>
        <v/>
      </c>
      <c r="U645" s="39" t="str">
        <f>IF(IFERROR(VLOOKUP(U636,'Tabela de Apoio'!$D:$E,2,FALSE),1)=1,"",U646)</f>
        <v/>
      </c>
      <c r="V645" s="39" t="str">
        <f>IF(IFERROR(VLOOKUP(V636,'Tabela de Apoio'!$D:$E,2,FALSE),1)=1,"",V646)</f>
        <v/>
      </c>
      <c r="W645" s="39" t="str">
        <f>IF(IFERROR(VLOOKUP(W636,'Tabela de Apoio'!$D:$E,2,FALSE),1)=1,"",W646)</f>
        <v/>
      </c>
      <c r="X645" s="39" t="str">
        <f>IF(IFERROR(VLOOKUP(X636,'Tabela de Apoio'!$D:$E,2,FALSE),1)=1,"",X646)</f>
        <v/>
      </c>
      <c r="Y645" s="39" t="str">
        <f>IF(IFERROR(VLOOKUP(Y636,'Tabela de Apoio'!$D:$E,2,FALSE),1)=1,"",Y646)</f>
        <v/>
      </c>
      <c r="Z645" s="39" t="str">
        <f>IF(IFERROR(VLOOKUP(Z636,'Tabela de Apoio'!$D:$E,2,FALSE),1)=1,"",Z646)</f>
        <v/>
      </c>
      <c r="AA645" s="39" t="str">
        <f>IF(IFERROR(VLOOKUP(AA636,'Tabela de Apoio'!$D:$E,2,FALSE),1)=1,"",AA646)</f>
        <v/>
      </c>
      <c r="AB645" s="39" t="str">
        <f>IF(IFERROR(VLOOKUP(AB636,'Tabela de Apoio'!$D:$E,2,FALSE),1)=1,"",AB646)</f>
        <v/>
      </c>
      <c r="AC645" s="39" t="str">
        <f>IF(IFERROR(VLOOKUP(AC636,'Tabela de Apoio'!$D:$E,2,FALSE),1)=1,"",AC646)</f>
        <v/>
      </c>
      <c r="AD645" s="39" t="str">
        <f>IF(IFERROR(VLOOKUP(AD636,'Tabela de Apoio'!$D:$E,2,FALSE),1)=1,"",AD646)</f>
        <v/>
      </c>
      <c r="AE645" s="39" t="str">
        <f>IF(IFERROR(VLOOKUP(AE636,'Tabela de Apoio'!$D:$E,2,FALSE),1)=1,"",AE646)</f>
        <v/>
      </c>
      <c r="AF645" s="39" t="str">
        <f>IF(IFERROR(VLOOKUP(AF636,'Tabela de Apoio'!$D:$E,2,FALSE),1)=1,"",AF646)</f>
        <v/>
      </c>
      <c r="AG645" s="39" t="str">
        <f>IF(IFERROR(VLOOKUP(AG636,'Tabela de Apoio'!$D:$E,2,FALSE),1)=1,"",AG646)</f>
        <v/>
      </c>
      <c r="AH645" s="39" t="str">
        <f>IF(IFERROR(VLOOKUP(AH636,'Tabela de Apoio'!$D:$E,2,FALSE),1)=1,"",AH646)</f>
        <v/>
      </c>
      <c r="AI645" s="39" t="str">
        <f>IF(IFERROR(VLOOKUP(AI636,'Tabela de Apoio'!$D:$E,2,FALSE),1)=1,"",AI646)</f>
        <v/>
      </c>
    </row>
    <row r="646" spans="1:35" hidden="1" x14ac:dyDescent="0.25">
      <c r="B646" s="84" t="e">
        <f t="shared" si="315"/>
        <v>#VALUE!</v>
      </c>
      <c r="C646" s="84" t="e">
        <f t="shared" si="314"/>
        <v>#VALUE!</v>
      </c>
      <c r="D646" s="84">
        <f t="shared" si="314"/>
        <v>1</v>
      </c>
      <c r="E646" s="158"/>
      <c r="F646" s="97"/>
      <c r="G646" s="120"/>
      <c r="H646" s="18"/>
      <c r="I646" s="18"/>
      <c r="J646" s="56" t="s">
        <v>367</v>
      </c>
      <c r="K646" s="89"/>
      <c r="L646" s="40" t="s">
        <v>72</v>
      </c>
      <c r="M646" s="41" t="e">
        <f>MEDIAN($P639:$AI639)</f>
        <v>#NUM!</v>
      </c>
      <c r="N646" s="94"/>
      <c r="O646" s="34" t="s">
        <v>433</v>
      </c>
      <c r="P646" s="39" t="str">
        <f t="shared" ref="P646:AI646" si="318">IF(P644="","",IF((_xlfn.STDEV.S($P643:$AI644)/AVERAGE($P643:$AI644))&lt;25%,P644,IF(OR(P644&gt;(AVERAGE($P643:$AI644)+_xlfn.STDEV.S($P643:$AI644)),P644&lt;(AVERAGE($P643:$AI644)-_xlfn.STDEV.S($P643:$AI644))),"DESCARTADO",P644)))</f>
        <v/>
      </c>
      <c r="Q646" s="39" t="str">
        <f t="shared" si="318"/>
        <v/>
      </c>
      <c r="R646" s="39" t="str">
        <f t="shared" si="318"/>
        <v/>
      </c>
      <c r="S646" s="39" t="str">
        <f t="shared" si="318"/>
        <v/>
      </c>
      <c r="T646" s="39" t="str">
        <f t="shared" si="318"/>
        <v/>
      </c>
      <c r="U646" s="39" t="str">
        <f t="shared" si="318"/>
        <v/>
      </c>
      <c r="V646" s="39" t="str">
        <f t="shared" si="318"/>
        <v/>
      </c>
      <c r="W646" s="39" t="str">
        <f t="shared" si="318"/>
        <v/>
      </c>
      <c r="X646" s="39" t="str">
        <f t="shared" si="318"/>
        <v/>
      </c>
      <c r="Y646" s="39" t="str">
        <f t="shared" si="318"/>
        <v/>
      </c>
      <c r="Z646" s="39" t="str">
        <f t="shared" si="318"/>
        <v/>
      </c>
      <c r="AA646" s="39" t="str">
        <f t="shared" si="318"/>
        <v/>
      </c>
      <c r="AB646" s="39" t="str">
        <f t="shared" si="318"/>
        <v/>
      </c>
      <c r="AC646" s="39" t="str">
        <f t="shared" si="318"/>
        <v/>
      </c>
      <c r="AD646" s="39" t="str">
        <f t="shared" si="318"/>
        <v/>
      </c>
      <c r="AE646" s="39" t="str">
        <f t="shared" si="318"/>
        <v/>
      </c>
      <c r="AF646" s="39" t="str">
        <f t="shared" si="318"/>
        <v/>
      </c>
      <c r="AG646" s="39" t="str">
        <f t="shared" si="318"/>
        <v/>
      </c>
      <c r="AH646" s="39" t="str">
        <f t="shared" si="318"/>
        <v/>
      </c>
      <c r="AI646" s="39" t="str">
        <f t="shared" si="318"/>
        <v/>
      </c>
    </row>
    <row r="647" spans="1:35" hidden="1" x14ac:dyDescent="0.25">
      <c r="B647" s="84" t="e">
        <f t="shared" si="315"/>
        <v>#VALUE!</v>
      </c>
      <c r="C647" s="84" t="e">
        <f t="shared" si="314"/>
        <v>#VALUE!</v>
      </c>
      <c r="D647" s="84">
        <f t="shared" si="314"/>
        <v>1</v>
      </c>
      <c r="E647" s="158"/>
      <c r="F647" s="97"/>
      <c r="G647" s="120"/>
      <c r="H647" s="18"/>
      <c r="I647" s="18"/>
      <c r="J647" s="56" t="s">
        <v>367</v>
      </c>
      <c r="K647" s="89"/>
      <c r="L647" s="40" t="s">
        <v>73</v>
      </c>
      <c r="M647" s="41" t="e">
        <f>_xlfn.QUARTILE.EXC($P639:$AI639,1)</f>
        <v>#NUM!</v>
      </c>
      <c r="N647" s="94"/>
      <c r="O647" s="34" t="s">
        <v>434</v>
      </c>
      <c r="P647" s="39" t="str">
        <f>IF(IFERROR(VLOOKUP(P636,'Tabela de Apoio'!$D:$E,2,FALSE),1)=1,"",P648)</f>
        <v/>
      </c>
      <c r="Q647" s="39" t="str">
        <f>IF(IFERROR(VLOOKUP(Q636,'Tabela de Apoio'!$D:$E,2,FALSE),1)=1,"",Q648)</f>
        <v/>
      </c>
      <c r="R647" s="39" t="str">
        <f>IF(IFERROR(VLOOKUP(R636,'Tabela de Apoio'!$D:$E,2,FALSE),1)=1,"",R648)</f>
        <v/>
      </c>
      <c r="S647" s="39" t="str">
        <f>IF(IFERROR(VLOOKUP(S636,'Tabela de Apoio'!$D:$E,2,FALSE),1)=1,"",S648)</f>
        <v/>
      </c>
      <c r="T647" s="39" t="str">
        <f>IF(IFERROR(VLOOKUP(T636,'Tabela de Apoio'!$D:$E,2,FALSE),1)=1,"",T648)</f>
        <v/>
      </c>
      <c r="U647" s="39" t="str">
        <f>IF(IFERROR(VLOOKUP(U636,'Tabela de Apoio'!$D:$E,2,FALSE),1)=1,"",U648)</f>
        <v/>
      </c>
      <c r="V647" s="39" t="str">
        <f>IF(IFERROR(VLOOKUP(V636,'Tabela de Apoio'!$D:$E,2,FALSE),1)=1,"",V648)</f>
        <v/>
      </c>
      <c r="W647" s="39" t="str">
        <f>IF(IFERROR(VLOOKUP(W636,'Tabela de Apoio'!$D:$E,2,FALSE),1)=1,"",W648)</f>
        <v/>
      </c>
      <c r="X647" s="39" t="str">
        <f>IF(IFERROR(VLOOKUP(X636,'Tabela de Apoio'!$D:$E,2,FALSE),1)=1,"",X648)</f>
        <v/>
      </c>
      <c r="Y647" s="39" t="str">
        <f>IF(IFERROR(VLOOKUP(Y636,'Tabela de Apoio'!$D:$E,2,FALSE),1)=1,"",Y648)</f>
        <v/>
      </c>
      <c r="Z647" s="39" t="str">
        <f>IF(IFERROR(VLOOKUP(Z636,'Tabela de Apoio'!$D:$E,2,FALSE),1)=1,"",Z648)</f>
        <v/>
      </c>
      <c r="AA647" s="39" t="str">
        <f>IF(IFERROR(VLOOKUP(AA636,'Tabela de Apoio'!$D:$E,2,FALSE),1)=1,"",AA648)</f>
        <v/>
      </c>
      <c r="AB647" s="39" t="str">
        <f>IF(IFERROR(VLOOKUP(AB636,'Tabela de Apoio'!$D:$E,2,FALSE),1)=1,"",AB648)</f>
        <v/>
      </c>
      <c r="AC647" s="39" t="str">
        <f>IF(IFERROR(VLOOKUP(AC636,'Tabela de Apoio'!$D:$E,2,FALSE),1)=1,"",AC648)</f>
        <v/>
      </c>
      <c r="AD647" s="39" t="str">
        <f>IF(IFERROR(VLOOKUP(AD636,'Tabela de Apoio'!$D:$E,2,FALSE),1)=1,"",AD648)</f>
        <v/>
      </c>
      <c r="AE647" s="39" t="str">
        <f>IF(IFERROR(VLOOKUP(AE636,'Tabela de Apoio'!$D:$E,2,FALSE),1)=1,"",AE648)</f>
        <v/>
      </c>
      <c r="AF647" s="39" t="str">
        <f>IF(IFERROR(VLOOKUP(AF636,'Tabela de Apoio'!$D:$E,2,FALSE),1)=1,"",AF648)</f>
        <v/>
      </c>
      <c r="AG647" s="39" t="str">
        <f>IF(IFERROR(VLOOKUP(AG636,'Tabela de Apoio'!$D:$E,2,FALSE),1)=1,"",AG648)</f>
        <v/>
      </c>
      <c r="AH647" s="39" t="str">
        <f>IF(IFERROR(VLOOKUP(AH636,'Tabela de Apoio'!$D:$E,2,FALSE),1)=1,"",AH648)</f>
        <v/>
      </c>
      <c r="AI647" s="39" t="str">
        <f>IF(IFERROR(VLOOKUP(AI636,'Tabela de Apoio'!$D:$E,2,FALSE),1)=1,"",AI648)</f>
        <v/>
      </c>
    </row>
    <row r="648" spans="1:35" hidden="1" x14ac:dyDescent="0.25">
      <c r="B648" s="84" t="e">
        <f t="shared" si="315"/>
        <v>#VALUE!</v>
      </c>
      <c r="C648" s="84" t="e">
        <f t="shared" si="314"/>
        <v>#VALUE!</v>
      </c>
      <c r="D648" s="84">
        <f t="shared" si="314"/>
        <v>1</v>
      </c>
      <c r="E648" s="158"/>
      <c r="F648" s="97"/>
      <c r="G648" s="120"/>
      <c r="H648" s="18"/>
      <c r="I648" s="18"/>
      <c r="J648" s="56" t="s">
        <v>367</v>
      </c>
      <c r="K648" s="89"/>
      <c r="L648" s="40" t="s">
        <v>70</v>
      </c>
      <c r="M648" s="41" t="e">
        <f>_xlfn.QUARTILE.EXC($P639:$AI639,2)</f>
        <v>#NUM!</v>
      </c>
      <c r="N648" s="94"/>
      <c r="O648" s="34" t="s">
        <v>435</v>
      </c>
      <c r="P648" s="39" t="str">
        <f t="shared" ref="P648:AI648" si="319">IF(P646="","",IF((_xlfn.STDEV.S($P645:$AI646)/AVERAGE($P645:$AI646))&lt;25%,P646,IF(OR(P646&gt;(AVERAGE($P645:$AI646)+_xlfn.STDEV.S($P645:$AI646)),P646&lt;(AVERAGE($P645:$AI646)-_xlfn.STDEV.S($P645:$AI646))),"DESCARTADO",P646)))</f>
        <v/>
      </c>
      <c r="Q648" s="39" t="str">
        <f t="shared" si="319"/>
        <v/>
      </c>
      <c r="R648" s="39" t="str">
        <f t="shared" si="319"/>
        <v/>
      </c>
      <c r="S648" s="39" t="str">
        <f t="shared" si="319"/>
        <v/>
      </c>
      <c r="T648" s="39" t="str">
        <f t="shared" si="319"/>
        <v/>
      </c>
      <c r="U648" s="39" t="str">
        <f t="shared" si="319"/>
        <v/>
      </c>
      <c r="V648" s="39" t="str">
        <f t="shared" si="319"/>
        <v/>
      </c>
      <c r="W648" s="39" t="str">
        <f t="shared" si="319"/>
        <v/>
      </c>
      <c r="X648" s="39" t="str">
        <f t="shared" si="319"/>
        <v/>
      </c>
      <c r="Y648" s="39" t="str">
        <f t="shared" si="319"/>
        <v/>
      </c>
      <c r="Z648" s="39" t="str">
        <f t="shared" si="319"/>
        <v/>
      </c>
      <c r="AA648" s="39" t="str">
        <f t="shared" si="319"/>
        <v/>
      </c>
      <c r="AB648" s="39" t="str">
        <f t="shared" si="319"/>
        <v/>
      </c>
      <c r="AC648" s="39" t="str">
        <f t="shared" si="319"/>
        <v/>
      </c>
      <c r="AD648" s="39" t="str">
        <f t="shared" si="319"/>
        <v/>
      </c>
      <c r="AE648" s="39" t="str">
        <f t="shared" si="319"/>
        <v/>
      </c>
      <c r="AF648" s="39" t="str">
        <f t="shared" si="319"/>
        <v/>
      </c>
      <c r="AG648" s="39" t="str">
        <f t="shared" si="319"/>
        <v/>
      </c>
      <c r="AH648" s="39" t="str">
        <f t="shared" si="319"/>
        <v/>
      </c>
      <c r="AI648" s="39" t="str">
        <f t="shared" si="319"/>
        <v/>
      </c>
    </row>
    <row r="649" spans="1:35" hidden="1" x14ac:dyDescent="0.25">
      <c r="B649" s="84" t="e">
        <f t="shared" si="315"/>
        <v>#VALUE!</v>
      </c>
      <c r="C649" s="84" t="e">
        <f t="shared" si="314"/>
        <v>#VALUE!</v>
      </c>
      <c r="D649" s="84">
        <f t="shared" si="314"/>
        <v>1</v>
      </c>
      <c r="E649" s="158"/>
      <c r="F649" s="97"/>
      <c r="G649" s="120"/>
      <c r="H649" s="18"/>
      <c r="I649" s="18"/>
      <c r="J649" s="56" t="s">
        <v>366</v>
      </c>
      <c r="K649" s="89"/>
      <c r="L649" s="40" t="s">
        <v>76</v>
      </c>
      <c r="M649" s="41">
        <f>MIN($P638:$AI638)</f>
        <v>0</v>
      </c>
      <c r="N649" s="94"/>
      <c r="O649" s="34" t="s">
        <v>436</v>
      </c>
      <c r="P649" s="39" t="str">
        <f>IF(IFERROR(VLOOKUP(P636,'Tabela de Apoio'!$D:$E,2,FALSE),1)=1,"",P650)</f>
        <v/>
      </c>
      <c r="Q649" s="39" t="str">
        <f>IF(IFERROR(VLOOKUP(Q636,'Tabela de Apoio'!$D:$E,2,FALSE),1)=1,"",Q650)</f>
        <v/>
      </c>
      <c r="R649" s="39" t="str">
        <f>IF(IFERROR(VLOOKUP(R636,'Tabela de Apoio'!$D:$E,2,FALSE),1)=1,"",R650)</f>
        <v/>
      </c>
      <c r="S649" s="39" t="str">
        <f>IF(IFERROR(VLOOKUP(S636,'Tabela de Apoio'!$D:$E,2,FALSE),1)=1,"",S650)</f>
        <v/>
      </c>
      <c r="T649" s="39" t="str">
        <f>IF(IFERROR(VLOOKUP(T636,'Tabela de Apoio'!$D:$E,2,FALSE),1)=1,"",T650)</f>
        <v/>
      </c>
      <c r="U649" s="39" t="str">
        <f>IF(IFERROR(VLOOKUP(U636,'Tabela de Apoio'!$D:$E,2,FALSE),1)=1,"",U650)</f>
        <v/>
      </c>
      <c r="V649" s="39" t="str">
        <f>IF(IFERROR(VLOOKUP(V636,'Tabela de Apoio'!$D:$E,2,FALSE),1)=1,"",V650)</f>
        <v/>
      </c>
      <c r="W649" s="39" t="str">
        <f>IF(IFERROR(VLOOKUP(W636,'Tabela de Apoio'!$D:$E,2,FALSE),1)=1,"",W650)</f>
        <v/>
      </c>
      <c r="X649" s="39" t="str">
        <f>IF(IFERROR(VLOOKUP(X636,'Tabela de Apoio'!$D:$E,2,FALSE),1)=1,"",X650)</f>
        <v/>
      </c>
      <c r="Y649" s="39" t="str">
        <f>IF(IFERROR(VLOOKUP(Y636,'Tabela de Apoio'!$D:$E,2,FALSE),1)=1,"",Y650)</f>
        <v/>
      </c>
      <c r="Z649" s="39" t="str">
        <f>IF(IFERROR(VLOOKUP(Z636,'Tabela de Apoio'!$D:$E,2,FALSE),1)=1,"",Z650)</f>
        <v/>
      </c>
      <c r="AA649" s="39" t="str">
        <f>IF(IFERROR(VLOOKUP(AA636,'Tabela de Apoio'!$D:$E,2,FALSE),1)=1,"",AA650)</f>
        <v/>
      </c>
      <c r="AB649" s="39" t="str">
        <f>IF(IFERROR(VLOOKUP(AB636,'Tabela de Apoio'!$D:$E,2,FALSE),1)=1,"",AB650)</f>
        <v/>
      </c>
      <c r="AC649" s="39" t="str">
        <f>IF(IFERROR(VLOOKUP(AC636,'Tabela de Apoio'!$D:$E,2,FALSE),1)=1,"",AC650)</f>
        <v/>
      </c>
      <c r="AD649" s="39" t="str">
        <f>IF(IFERROR(VLOOKUP(AD636,'Tabela de Apoio'!$D:$E,2,FALSE),1)=1,"",AD650)</f>
        <v/>
      </c>
      <c r="AE649" s="39" t="str">
        <f>IF(IFERROR(VLOOKUP(AE636,'Tabela de Apoio'!$D:$E,2,FALSE),1)=1,"",AE650)</f>
        <v/>
      </c>
      <c r="AF649" s="39" t="str">
        <f>IF(IFERROR(VLOOKUP(AF636,'Tabela de Apoio'!$D:$E,2,FALSE),1)=1,"",AF650)</f>
        <v/>
      </c>
      <c r="AG649" s="39" t="str">
        <f>IF(IFERROR(VLOOKUP(AG636,'Tabela de Apoio'!$D:$E,2,FALSE),1)=1,"",AG650)</f>
        <v/>
      </c>
      <c r="AH649" s="39" t="str">
        <f>IF(IFERROR(VLOOKUP(AH636,'Tabela de Apoio'!$D:$E,2,FALSE),1)=1,"",AH650)</f>
        <v/>
      </c>
      <c r="AI649" s="39" t="str">
        <f>IF(IFERROR(VLOOKUP(AI636,'Tabela de Apoio'!$D:$E,2,FALSE),1)=1,"",AI650)</f>
        <v/>
      </c>
    </row>
    <row r="650" spans="1:35" hidden="1" x14ac:dyDescent="0.25">
      <c r="B650" s="84" t="e">
        <f t="shared" si="315"/>
        <v>#VALUE!</v>
      </c>
      <c r="C650" s="84" t="e">
        <f t="shared" si="314"/>
        <v>#VALUE!</v>
      </c>
      <c r="D650" s="84">
        <f t="shared" si="314"/>
        <v>1</v>
      </c>
      <c r="E650" s="158"/>
      <c r="F650" s="97"/>
      <c r="G650" s="120"/>
      <c r="H650" s="18"/>
      <c r="I650" s="18"/>
      <c r="J650" s="56" t="s">
        <v>366</v>
      </c>
      <c r="K650" s="89"/>
      <c r="L650" s="40" t="s">
        <v>71</v>
      </c>
      <c r="M650" s="41">
        <f>MAX($P638:$AI638)</f>
        <v>0</v>
      </c>
      <c r="N650" s="94"/>
      <c r="O650" s="34" t="s">
        <v>437</v>
      </c>
      <c r="P650" s="39" t="str">
        <f t="shared" ref="P650:AI650" si="320">IF(P648="","",IF((_xlfn.STDEV.S($P647:$AI648)/AVERAGE($P647:$AI648))&lt;25%,P648,IF(OR(P648&gt;(AVERAGE($P647:$AI648)+_xlfn.STDEV.S($P647:$AI648)),P648&lt;(AVERAGE($P647:$AI648)-_xlfn.STDEV.S($P647:$AI648))),"DESCARTADO",P648)))</f>
        <v/>
      </c>
      <c r="Q650" s="39" t="str">
        <f t="shared" si="320"/>
        <v/>
      </c>
      <c r="R650" s="39" t="str">
        <f t="shared" si="320"/>
        <v/>
      </c>
      <c r="S650" s="39" t="str">
        <f t="shared" si="320"/>
        <v/>
      </c>
      <c r="T650" s="39" t="str">
        <f t="shared" si="320"/>
        <v/>
      </c>
      <c r="U650" s="39" t="str">
        <f t="shared" si="320"/>
        <v/>
      </c>
      <c r="V650" s="39" t="str">
        <f t="shared" si="320"/>
        <v/>
      </c>
      <c r="W650" s="39" t="str">
        <f t="shared" si="320"/>
        <v/>
      </c>
      <c r="X650" s="39" t="str">
        <f t="shared" si="320"/>
        <v/>
      </c>
      <c r="Y650" s="39" t="str">
        <f t="shared" si="320"/>
        <v/>
      </c>
      <c r="Z650" s="39" t="str">
        <f t="shared" si="320"/>
        <v/>
      </c>
      <c r="AA650" s="39" t="str">
        <f t="shared" si="320"/>
        <v/>
      </c>
      <c r="AB650" s="39" t="str">
        <f t="shared" si="320"/>
        <v/>
      </c>
      <c r="AC650" s="39" t="str">
        <f t="shared" si="320"/>
        <v/>
      </c>
      <c r="AD650" s="39" t="str">
        <f t="shared" si="320"/>
        <v/>
      </c>
      <c r="AE650" s="39" t="str">
        <f t="shared" si="320"/>
        <v/>
      </c>
      <c r="AF650" s="39" t="str">
        <f t="shared" si="320"/>
        <v/>
      </c>
      <c r="AG650" s="39" t="str">
        <f t="shared" si="320"/>
        <v/>
      </c>
      <c r="AH650" s="39" t="str">
        <f t="shared" si="320"/>
        <v/>
      </c>
      <c r="AI650" s="39" t="str">
        <f t="shared" si="320"/>
        <v/>
      </c>
    </row>
    <row r="651" spans="1:35" hidden="1" x14ac:dyDescent="0.25">
      <c r="B651" s="84" t="e">
        <f t="shared" si="315"/>
        <v>#VALUE!</v>
      </c>
      <c r="C651" s="84" t="e">
        <f t="shared" si="314"/>
        <v>#VALUE!</v>
      </c>
      <c r="D651" s="84">
        <f t="shared" si="314"/>
        <v>1</v>
      </c>
      <c r="E651" s="158"/>
      <c r="F651" s="97"/>
      <c r="G651" s="121"/>
      <c r="H651"/>
      <c r="I651"/>
      <c r="J651" s="6" t="str">
        <f>INDEX(J641:J650,MATCH(L634,L641:L650,0))</f>
        <v>A</v>
      </c>
      <c r="K651" s="89"/>
      <c r="L651" s="26"/>
      <c r="M651" s="26"/>
      <c r="N651" s="94"/>
      <c r="O651" s="34" t="s">
        <v>58</v>
      </c>
      <c r="P651" s="39" t="str">
        <f>IF(IFERROR(VLOOKUP(P636,'Tabela de Apoio'!$D:$E,2,FALSE),1)=1,"",P652)</f>
        <v/>
      </c>
      <c r="Q651" s="39" t="str">
        <f>IF(IFERROR(VLOOKUP(Q636,'Tabela de Apoio'!$D:$E,2,FALSE),1)=1,"",Q652)</f>
        <v/>
      </c>
      <c r="R651" s="39" t="str">
        <f>IF(IFERROR(VLOOKUP(R636,'Tabela de Apoio'!$D:$E,2,FALSE),1)=1,"",R652)</f>
        <v/>
      </c>
      <c r="S651" s="39" t="str">
        <f>IF(IFERROR(VLOOKUP(S636,'Tabela de Apoio'!$D:$E,2,FALSE),1)=1,"",S652)</f>
        <v/>
      </c>
      <c r="T651" s="39" t="str">
        <f>IF(IFERROR(VLOOKUP(T636,'Tabela de Apoio'!$D:$E,2,FALSE),1)=1,"",T652)</f>
        <v/>
      </c>
      <c r="U651" s="39" t="str">
        <f>IF(IFERROR(VLOOKUP(U636,'Tabela de Apoio'!$D:$E,2,FALSE),1)=1,"",U652)</f>
        <v/>
      </c>
      <c r="V651" s="39" t="str">
        <f>IF(IFERROR(VLOOKUP(V636,'Tabela de Apoio'!$D:$E,2,FALSE),1)=1,"",V652)</f>
        <v/>
      </c>
      <c r="W651" s="39" t="str">
        <f>IF(IFERROR(VLOOKUP(W636,'Tabela de Apoio'!$D:$E,2,FALSE),1)=1,"",W652)</f>
        <v/>
      </c>
      <c r="X651" s="39" t="str">
        <f>IF(IFERROR(VLOOKUP(X636,'Tabela de Apoio'!$D:$E,2,FALSE),1)=1,"",X652)</f>
        <v/>
      </c>
      <c r="Y651" s="39" t="str">
        <f>IF(IFERROR(VLOOKUP(Y636,'Tabela de Apoio'!$D:$E,2,FALSE),1)=1,"",Y652)</f>
        <v/>
      </c>
      <c r="Z651" s="39" t="str">
        <f>IF(IFERROR(VLOOKUP(Z636,'Tabela de Apoio'!$D:$E,2,FALSE),1)=1,"",Z652)</f>
        <v/>
      </c>
      <c r="AA651" s="39" t="str">
        <f>IF(IFERROR(VLOOKUP(AA636,'Tabela de Apoio'!$D:$E,2,FALSE),1)=1,"",AA652)</f>
        <v/>
      </c>
      <c r="AB651" s="39" t="str">
        <f>IF(IFERROR(VLOOKUP(AB636,'Tabela de Apoio'!$D:$E,2,FALSE),1)=1,"",AB652)</f>
        <v/>
      </c>
      <c r="AC651" s="39" t="str">
        <f>IF(IFERROR(VLOOKUP(AC636,'Tabela de Apoio'!$D:$E,2,FALSE),1)=1,"",AC652)</f>
        <v/>
      </c>
      <c r="AD651" s="39" t="str">
        <f>IF(IFERROR(VLOOKUP(AD636,'Tabela de Apoio'!$D:$E,2,FALSE),1)=1,"",AD652)</f>
        <v/>
      </c>
      <c r="AE651" s="39" t="str">
        <f>IF(IFERROR(VLOOKUP(AE636,'Tabela de Apoio'!$D:$E,2,FALSE),1)=1,"",AE652)</f>
        <v/>
      </c>
      <c r="AF651" s="39" t="str">
        <f>IF(IFERROR(VLOOKUP(AF636,'Tabela de Apoio'!$D:$E,2,FALSE),1)=1,"",AF652)</f>
        <v/>
      </c>
      <c r="AG651" s="39" t="str">
        <f>IF(IFERROR(VLOOKUP(AG636,'Tabela de Apoio'!$D:$E,2,FALSE),1)=1,"",AG652)</f>
        <v/>
      </c>
      <c r="AH651" s="39" t="str">
        <f>IF(IFERROR(VLOOKUP(AH636,'Tabela de Apoio'!$D:$E,2,FALSE),1)=1,"",AH652)</f>
        <v/>
      </c>
      <c r="AI651" s="39" t="str">
        <f>IF(IFERROR(VLOOKUP(AI636,'Tabela de Apoio'!$D:$E,2,FALSE),1)=1,"",AI652)</f>
        <v/>
      </c>
    </row>
    <row r="652" spans="1:35" x14ac:dyDescent="0.25">
      <c r="B652" s="84" t="e">
        <f t="shared" si="315"/>
        <v>#VALUE!</v>
      </c>
      <c r="C652" s="84" t="e">
        <f t="shared" si="314"/>
        <v>#VALUE!</v>
      </c>
      <c r="D652" s="84">
        <f t="shared" si="314"/>
        <v>1</v>
      </c>
      <c r="E652" s="158"/>
      <c r="F652" s="97"/>
      <c r="G652" s="118"/>
      <c r="H652" s="159"/>
      <c r="I652" s="159"/>
      <c r="J652" s="160"/>
      <c r="K652" s="90" t="e">
        <f>_xlfn.STDEV.S($P652:$AI652)/AVERAGE($P652:$AI652)</f>
        <v>#DIV/0!</v>
      </c>
      <c r="L652" s="122" t="s">
        <v>77</v>
      </c>
      <c r="M652" s="22" t="str">
        <f>IFERROR(ROUND(M634*M636,2),"")</f>
        <v/>
      </c>
      <c r="N652" s="94" t="str">
        <f>IF("C"=J651,1,"")</f>
        <v/>
      </c>
      <c r="O652" s="34" t="s">
        <v>56</v>
      </c>
      <c r="P652" s="39" t="str">
        <f t="shared" ref="P652:AI652" si="321">IFERROR(IF(P650="","",IF((_xlfn.STDEV.S($P649:$AI650)/AVERAGE($P649:$AI650))&lt;25%,P650,IF(OR(P650&gt;(AVERAGE($P649:$AI650)+_xlfn.STDEV.S($P649:$AI650)),P650&lt;(AVERAGE($P649:$AI650)-_xlfn.STDEV.S($P649:$AI650))),"DESCARTADO",P650))),)</f>
        <v/>
      </c>
      <c r="Q652" s="39" t="str">
        <f t="shared" si="321"/>
        <v/>
      </c>
      <c r="R652" s="39" t="str">
        <f t="shared" si="321"/>
        <v/>
      </c>
      <c r="S652" s="39" t="str">
        <f t="shared" si="321"/>
        <v/>
      </c>
      <c r="T652" s="39" t="str">
        <f t="shared" si="321"/>
        <v/>
      </c>
      <c r="U652" s="39" t="str">
        <f t="shared" si="321"/>
        <v/>
      </c>
      <c r="V652" s="39" t="str">
        <f t="shared" si="321"/>
        <v/>
      </c>
      <c r="W652" s="39" t="str">
        <f t="shared" si="321"/>
        <v/>
      </c>
      <c r="X652" s="39" t="str">
        <f t="shared" si="321"/>
        <v/>
      </c>
      <c r="Y652" s="39" t="str">
        <f t="shared" si="321"/>
        <v/>
      </c>
      <c r="Z652" s="39" t="str">
        <f t="shared" si="321"/>
        <v/>
      </c>
      <c r="AA652" s="39" t="str">
        <f t="shared" si="321"/>
        <v/>
      </c>
      <c r="AB652" s="39" t="str">
        <f t="shared" si="321"/>
        <v/>
      </c>
      <c r="AC652" s="39" t="str">
        <f t="shared" si="321"/>
        <v/>
      </c>
      <c r="AD652" s="39" t="str">
        <f t="shared" si="321"/>
        <v/>
      </c>
      <c r="AE652" s="39" t="str">
        <f t="shared" si="321"/>
        <v/>
      </c>
      <c r="AF652" s="39" t="str">
        <f t="shared" si="321"/>
        <v/>
      </c>
      <c r="AG652" s="39" t="str">
        <f t="shared" si="321"/>
        <v/>
      </c>
      <c r="AH652" s="39" t="str">
        <f t="shared" si="321"/>
        <v/>
      </c>
      <c r="AI652" s="39" t="str">
        <f t="shared" si="321"/>
        <v/>
      </c>
    </row>
    <row r="654" spans="1:35" s="18" customFormat="1" x14ac:dyDescent="0.25">
      <c r="A654" s="89"/>
      <c r="B654" s="83" t="e">
        <f>LARGE(IFERROR(IF(B652+1&gt;$H$8,"",B652+1),""),1)</f>
        <v>#VALUE!</v>
      </c>
      <c r="C654" s="83" t="e">
        <f>E659</f>
        <v>#VALUE!</v>
      </c>
      <c r="D654" s="83">
        <f>E655</f>
        <v>1</v>
      </c>
      <c r="E654" s="57" t="s">
        <v>9</v>
      </c>
      <c r="F654" s="96"/>
      <c r="G654" s="57" t="s">
        <v>19</v>
      </c>
      <c r="H654" s="5" t="e">
        <f>INDEX('BASE FORMAÇÃO'!B:B,B654+1)</f>
        <v>#VALUE!</v>
      </c>
      <c r="I654" s="19" t="s">
        <v>20</v>
      </c>
      <c r="J654" s="5" t="e">
        <f>INDEX('BASE FORMAÇÃO'!K:K,B654+1)</f>
        <v>#VALUE!</v>
      </c>
      <c r="K654" s="88"/>
      <c r="L654" s="173" t="s">
        <v>75</v>
      </c>
      <c r="M654" s="167" t="str">
        <f>IF(OR(ISBLANK($O$7),ISBLANK($H$8),ISBLANK($O$6),ISBLANK($O$5),ISBLANK($H$5)),"",IFERROR(IF(VLOOKUP(L654,L661:M670,2,FALSE)&lt;1,ROUND(VLOOKUP(L654,L661:M670,2,FALSE),4),ROUND(VLOOKUP(L654,L661:M670,2,FALSE),2)),""))</f>
        <v/>
      </c>
      <c r="N654" s="92"/>
      <c r="O654" s="34" t="s">
        <v>22</v>
      </c>
      <c r="P654" s="53"/>
      <c r="Q654" s="53"/>
      <c r="R654" s="53"/>
      <c r="S654" s="53"/>
      <c r="T654" s="53"/>
      <c r="U654" s="53"/>
      <c r="V654" s="53"/>
      <c r="W654" s="53"/>
      <c r="X654" s="53"/>
      <c r="Y654" s="53"/>
      <c r="Z654" s="53"/>
      <c r="AA654" s="53"/>
      <c r="AB654" s="53"/>
      <c r="AC654" s="53"/>
      <c r="AD654" s="53"/>
      <c r="AE654" s="53"/>
      <c r="AF654" s="53"/>
      <c r="AG654" s="53"/>
      <c r="AH654" s="53"/>
      <c r="AI654" s="53"/>
    </row>
    <row r="655" spans="1:35" s="18" customFormat="1" x14ac:dyDescent="0.25">
      <c r="A655" s="89"/>
      <c r="B655" s="84" t="e">
        <f t="shared" ref="B655:D657" si="322">B654</f>
        <v>#VALUE!</v>
      </c>
      <c r="C655" s="84" t="e">
        <f t="shared" si="322"/>
        <v>#VALUE!</v>
      </c>
      <c r="D655" s="84">
        <f t="shared" si="322"/>
        <v>1</v>
      </c>
      <c r="E655" s="150">
        <f>IFERROR(IF(E659=INDEX(E:E,ROW()-16),INDEX(E:E,ROW()-20)+1,1),1)</f>
        <v>1</v>
      </c>
      <c r="F655" s="116"/>
      <c r="G655" s="155" t="s">
        <v>1</v>
      </c>
      <c r="H655" s="161" t="e">
        <f>INDEX('BASE FORMAÇÃO'!C:C,B654+1)</f>
        <v>#VALUE!</v>
      </c>
      <c r="I655" s="161"/>
      <c r="J655" s="162"/>
      <c r="K655" s="89"/>
      <c r="L655" s="174"/>
      <c r="M655" s="168"/>
      <c r="N655" s="93"/>
      <c r="O655" s="34" t="s">
        <v>17</v>
      </c>
      <c r="P655" s="54"/>
      <c r="Q655" s="54"/>
      <c r="R655" s="54"/>
      <c r="S655" s="54"/>
      <c r="T655" s="54"/>
      <c r="U655" s="54"/>
      <c r="V655" s="54"/>
      <c r="W655" s="54"/>
      <c r="X655" s="54"/>
      <c r="Y655" s="54"/>
      <c r="Z655" s="54"/>
      <c r="AA655" s="54"/>
      <c r="AB655" s="54"/>
      <c r="AC655" s="54"/>
      <c r="AD655" s="54"/>
      <c r="AE655" s="54"/>
      <c r="AF655" s="54"/>
      <c r="AG655" s="54"/>
      <c r="AH655" s="54"/>
      <c r="AI655" s="54"/>
    </row>
    <row r="656" spans="1:35" s="21" customFormat="1" x14ac:dyDescent="0.25">
      <c r="A656" s="98"/>
      <c r="B656" s="84" t="e">
        <f t="shared" si="322"/>
        <v>#VALUE!</v>
      </c>
      <c r="C656" s="84" t="e">
        <f t="shared" si="322"/>
        <v>#VALUE!</v>
      </c>
      <c r="D656" s="84">
        <f t="shared" si="322"/>
        <v>1</v>
      </c>
      <c r="E656" s="151"/>
      <c r="F656" s="117"/>
      <c r="G656" s="156"/>
      <c r="H656" s="163"/>
      <c r="I656" s="163"/>
      <c r="J656" s="164"/>
      <c r="K656" s="85"/>
      <c r="L656" s="169" t="s">
        <v>78</v>
      </c>
      <c r="M656" s="171" t="e">
        <f>INDEX('BASE FORMAÇÃO'!H:H,B658+1)</f>
        <v>#VALUE!</v>
      </c>
      <c r="N656" s="94"/>
      <c r="O656" s="34" t="s">
        <v>12</v>
      </c>
      <c r="P656" s="55"/>
      <c r="Q656" s="55"/>
      <c r="R656" s="55"/>
      <c r="S656" s="55"/>
      <c r="T656" s="55"/>
      <c r="U656" s="55"/>
      <c r="V656" s="55"/>
      <c r="W656" s="55"/>
      <c r="X656" s="55"/>
      <c r="Y656" s="55"/>
      <c r="Z656" s="55"/>
      <c r="AA656" s="55"/>
      <c r="AB656" s="55"/>
      <c r="AC656" s="55"/>
      <c r="AD656" s="55"/>
      <c r="AE656" s="55"/>
      <c r="AF656" s="55"/>
      <c r="AG656" s="55"/>
      <c r="AH656" s="55"/>
      <c r="AI656" s="55"/>
    </row>
    <row r="657" spans="1:35" s="21" customFormat="1" x14ac:dyDescent="0.25">
      <c r="A657" s="98"/>
      <c r="B657" s="84" t="e">
        <f t="shared" si="322"/>
        <v>#VALUE!</v>
      </c>
      <c r="C657" s="84" t="e">
        <f t="shared" si="322"/>
        <v>#VALUE!</v>
      </c>
      <c r="D657" s="84">
        <f t="shared" si="322"/>
        <v>1</v>
      </c>
      <c r="E657" s="152"/>
      <c r="F657" s="117"/>
      <c r="G657" s="157"/>
      <c r="H657" s="165"/>
      <c r="I657" s="165"/>
      <c r="J657" s="166"/>
      <c r="K657" s="85"/>
      <c r="L657" s="170"/>
      <c r="M657" s="172"/>
      <c r="N657" s="94"/>
      <c r="O657" s="34" t="s">
        <v>549</v>
      </c>
      <c r="P657" s="55"/>
      <c r="Q657" s="55"/>
      <c r="R657" s="55"/>
      <c r="S657" s="55"/>
      <c r="T657" s="55"/>
      <c r="U657" s="55"/>
      <c r="V657" s="55"/>
      <c r="W657" s="55"/>
      <c r="X657" s="55"/>
      <c r="Y657" s="55"/>
      <c r="Z657" s="55"/>
      <c r="AA657" s="55"/>
      <c r="AB657" s="55"/>
      <c r="AC657" s="55"/>
      <c r="AD657" s="55"/>
      <c r="AE657" s="55"/>
      <c r="AF657" s="55"/>
      <c r="AG657" s="55"/>
      <c r="AH657" s="55"/>
      <c r="AI657" s="55"/>
    </row>
    <row r="658" spans="1:35" x14ac:dyDescent="0.25">
      <c r="B658" s="84" t="e">
        <f>B656</f>
        <v>#VALUE!</v>
      </c>
      <c r="C658" s="84" t="e">
        <f>C656</f>
        <v>#VALUE!</v>
      </c>
      <c r="D658" s="84">
        <f>D656</f>
        <v>1</v>
      </c>
      <c r="E658" s="57" t="s">
        <v>401</v>
      </c>
      <c r="F658" s="117"/>
      <c r="G658" s="24"/>
      <c r="H658" s="153"/>
      <c r="I658" s="154"/>
      <c r="J658" s="154"/>
      <c r="K658" s="90" t="e">
        <f>_xlfn.STDEV.S($P658:$AI658)/AVERAGE($P658:$AI658)</f>
        <v>#DIV/0!</v>
      </c>
      <c r="L658" s="122" t="s">
        <v>2</v>
      </c>
      <c r="M658" s="5" t="e">
        <f>INDEX('BASE FORMAÇÃO'!D:D,B658+1)</f>
        <v>#VALUE!</v>
      </c>
      <c r="N658" s="94">
        <f>IF("A"=J671,1,"")</f>
        <v>1</v>
      </c>
      <c r="O658" s="34" t="s">
        <v>23</v>
      </c>
      <c r="P658" s="36" t="str">
        <f t="array" ref="P658">IF(P654="","",IF(OR(P655="",AND(YEAR(P655)=YEAR($O$7),MONTH(MAX('Tabela de Apoio'!$A:$A))&lt;=MONTH(P655))),P654,(INDEX('Tabela de Apoio'!$B:$B,MATCH('FORMAÇÃO DE PREÇO'!$O$7,'Tabela de Apoio'!$A:$A,1))/INDEX('Tabela de Apoio'!$B:$B,MATCH('FORMAÇÃO DE PREÇO'!P655,'Tabela de Apoio'!$A:$A,1)-1))*P654))</f>
        <v/>
      </c>
      <c r="Q658" s="36" t="str">
        <f t="array" ref="Q658">IF(Q654="","",IF(OR(Q655="",AND(YEAR(Q655)=YEAR($O$7),MONTH(MAX('Tabela de Apoio'!$A:$A))&lt;=MONTH(Q655))),Q654,(INDEX('Tabela de Apoio'!$B:$B,MATCH('FORMAÇÃO DE PREÇO'!$O$7,'Tabela de Apoio'!$A:$A,1))/INDEX('Tabela de Apoio'!$B:$B,MATCH('FORMAÇÃO DE PREÇO'!Q655,'Tabela de Apoio'!$A:$A,1)-1))*Q654))</f>
        <v/>
      </c>
      <c r="R658" s="36" t="str">
        <f t="array" ref="R658">IF(R654="","",IF(OR(R655="",AND(YEAR(R655)=YEAR($O$7),MONTH(MAX('Tabela de Apoio'!$A:$A))&lt;=MONTH(R655))),R654,(INDEX('Tabela de Apoio'!$B:$B,MATCH('FORMAÇÃO DE PREÇO'!$O$7,'Tabela de Apoio'!$A:$A,1))/INDEX('Tabela de Apoio'!$B:$B,MATCH('FORMAÇÃO DE PREÇO'!R655,'Tabela de Apoio'!$A:$A,1)-1))*R654))</f>
        <v/>
      </c>
      <c r="S658" s="36" t="str">
        <f t="array" ref="S658">IF(S654="","",IF(OR(S655="",AND(YEAR(S655)=YEAR($O$7),MONTH(MAX('Tabela de Apoio'!$A:$A))&lt;=MONTH(S655))),S654,(INDEX('Tabela de Apoio'!$B:$B,MATCH('FORMAÇÃO DE PREÇO'!$O$7,'Tabela de Apoio'!$A:$A,1))/INDEX('Tabela de Apoio'!$B:$B,MATCH('FORMAÇÃO DE PREÇO'!S655,'Tabela de Apoio'!$A:$A,1)-1))*S654))</f>
        <v/>
      </c>
      <c r="T658" s="36" t="str">
        <f t="array" ref="T658">IF(T654="","",IF(OR(T655="",AND(YEAR(T655)=YEAR($O$7),MONTH(MAX('Tabela de Apoio'!$A:$A))&lt;=MONTH(T655))),T654,(INDEX('Tabela de Apoio'!$B:$B,MATCH('FORMAÇÃO DE PREÇO'!$O$7,'Tabela de Apoio'!$A:$A,1))/INDEX('Tabela de Apoio'!$B:$B,MATCH('FORMAÇÃO DE PREÇO'!T655,'Tabela de Apoio'!$A:$A,1)-1))*T654))</f>
        <v/>
      </c>
      <c r="U658" s="36" t="str">
        <f t="array" ref="U658">IF(U654="","",IF(OR(U655="",AND(YEAR(U655)=YEAR($O$7),MONTH(MAX('Tabela de Apoio'!$A:$A))&lt;=MONTH(U655))),U654,(INDEX('Tabela de Apoio'!$B:$B,MATCH('FORMAÇÃO DE PREÇO'!$O$7,'Tabela de Apoio'!$A:$A,1))/INDEX('Tabela de Apoio'!$B:$B,MATCH('FORMAÇÃO DE PREÇO'!U655,'Tabela de Apoio'!$A:$A,1)-1))*U654))</f>
        <v/>
      </c>
      <c r="V658" s="36" t="str">
        <f t="array" ref="V658">IF(V654="","",IF(OR(V655="",AND(YEAR(V655)=YEAR($O$7),MONTH(MAX('Tabela de Apoio'!$A:$A))&lt;=MONTH(V655))),V654,(INDEX('Tabela de Apoio'!$B:$B,MATCH('FORMAÇÃO DE PREÇO'!$O$7,'Tabela de Apoio'!$A:$A,1))/INDEX('Tabela de Apoio'!$B:$B,MATCH('FORMAÇÃO DE PREÇO'!V655,'Tabela de Apoio'!$A:$A,1)-1))*V654))</f>
        <v/>
      </c>
      <c r="W658" s="36" t="str">
        <f t="array" ref="W658">IF(W654="","",IF(OR(W655="",AND(YEAR(W655)=YEAR($O$7),MONTH(MAX('Tabela de Apoio'!$A:$A))&lt;=MONTH(W655))),W654,(INDEX('Tabela de Apoio'!$B:$B,MATCH('FORMAÇÃO DE PREÇO'!$O$7,'Tabela de Apoio'!$A:$A,1))/INDEX('Tabela de Apoio'!$B:$B,MATCH('FORMAÇÃO DE PREÇO'!W655,'Tabela de Apoio'!$A:$A,1)-1))*W654))</f>
        <v/>
      </c>
      <c r="X658" s="36" t="str">
        <f t="array" ref="X658">IF(X654="","",IF(OR(X655="",AND(YEAR(X655)=YEAR($O$7),MONTH(MAX('Tabela de Apoio'!$A:$A))&lt;=MONTH(X655))),X654,(INDEX('Tabela de Apoio'!$B:$B,MATCH('FORMAÇÃO DE PREÇO'!$O$7,'Tabela de Apoio'!$A:$A,1))/INDEX('Tabela de Apoio'!$B:$B,MATCH('FORMAÇÃO DE PREÇO'!X655,'Tabela de Apoio'!$A:$A,1)-1))*X654))</f>
        <v/>
      </c>
      <c r="Y658" s="36" t="str">
        <f t="array" ref="Y658">IF(Y654="","",IF(OR(Y655="",AND(YEAR(Y655)=YEAR($O$7),MONTH(MAX('Tabela de Apoio'!$A:$A))&lt;=MONTH(Y655))),Y654,(INDEX('Tabela de Apoio'!$B:$B,MATCH('FORMAÇÃO DE PREÇO'!$O$7,'Tabela de Apoio'!$A:$A,1))/INDEX('Tabela de Apoio'!$B:$B,MATCH('FORMAÇÃO DE PREÇO'!Y655,'Tabela de Apoio'!$A:$A,1)-1))*Y654))</f>
        <v/>
      </c>
      <c r="Z658" s="36" t="str">
        <f t="array" ref="Z658">IF(Z654="","",IF(OR(Z655="",AND(YEAR(Z655)=YEAR($O$7),MONTH(MAX('Tabela de Apoio'!$A:$A))&lt;=MONTH(Z655))),Z654,(INDEX('Tabela de Apoio'!$B:$B,MATCH('FORMAÇÃO DE PREÇO'!$O$7,'Tabela de Apoio'!$A:$A,1))/INDEX('Tabela de Apoio'!$B:$B,MATCH('FORMAÇÃO DE PREÇO'!Z655,'Tabela de Apoio'!$A:$A,1)-1))*Z654))</f>
        <v/>
      </c>
      <c r="AA658" s="36" t="str">
        <f t="array" ref="AA658">IF(AA654="","",IF(OR(AA655="",AND(YEAR(AA655)=YEAR($O$7),MONTH(MAX('Tabela de Apoio'!$A:$A))&lt;=MONTH(AA655))),AA654,(INDEX('Tabela de Apoio'!$B:$B,MATCH('FORMAÇÃO DE PREÇO'!$O$7,'Tabela de Apoio'!$A:$A,1))/INDEX('Tabela de Apoio'!$B:$B,MATCH('FORMAÇÃO DE PREÇO'!AA655,'Tabela de Apoio'!$A:$A,1)-1))*AA654))</f>
        <v/>
      </c>
      <c r="AB658" s="36" t="str">
        <f t="array" ref="AB658">IF(AB654="","",IF(OR(AB655="",AND(YEAR(AB655)=YEAR($O$7),MONTH(MAX('Tabela de Apoio'!$A:$A))&lt;=MONTH(AB655))),AB654,(INDEX('Tabela de Apoio'!$B:$B,MATCH('FORMAÇÃO DE PREÇO'!$O$7,'Tabela de Apoio'!$A:$A,1))/INDEX('Tabela de Apoio'!$B:$B,MATCH('FORMAÇÃO DE PREÇO'!AB655,'Tabela de Apoio'!$A:$A,1)-1))*AB654))</f>
        <v/>
      </c>
      <c r="AC658" s="36" t="str">
        <f t="array" ref="AC658">IF(AC654="","",IF(OR(AC655="",AND(YEAR(AC655)=YEAR($O$7),MONTH(MAX('Tabela de Apoio'!$A:$A))&lt;=MONTH(AC655))),AC654,(INDEX('Tabela de Apoio'!$B:$B,MATCH('FORMAÇÃO DE PREÇO'!$O$7,'Tabela de Apoio'!$A:$A,1))/INDEX('Tabela de Apoio'!$B:$B,MATCH('FORMAÇÃO DE PREÇO'!AC655,'Tabela de Apoio'!$A:$A,1)-1))*AC654))</f>
        <v/>
      </c>
      <c r="AD658" s="36" t="str">
        <f t="array" ref="AD658">IF(AD654="","",IF(OR(AD655="",AND(YEAR(AD655)=YEAR($O$7),MONTH(MAX('Tabela de Apoio'!$A:$A))&lt;=MONTH(AD655))),AD654,(INDEX('Tabela de Apoio'!$B:$B,MATCH('FORMAÇÃO DE PREÇO'!$O$7,'Tabela de Apoio'!$A:$A,1))/INDEX('Tabela de Apoio'!$B:$B,MATCH('FORMAÇÃO DE PREÇO'!AD655,'Tabela de Apoio'!$A:$A,1)-1))*AD654))</f>
        <v/>
      </c>
      <c r="AE658" s="36" t="str">
        <f t="array" ref="AE658">IF(AE654="","",IF(OR(AE655="",AND(YEAR(AE655)=YEAR($O$7),MONTH(MAX('Tabela de Apoio'!$A:$A))&lt;=MONTH(AE655))),AE654,(INDEX('Tabela de Apoio'!$B:$B,MATCH('FORMAÇÃO DE PREÇO'!$O$7,'Tabela de Apoio'!$A:$A,1))/INDEX('Tabela de Apoio'!$B:$B,MATCH('FORMAÇÃO DE PREÇO'!AE655,'Tabela de Apoio'!$A:$A,1)-1))*AE654))</f>
        <v/>
      </c>
      <c r="AF658" s="36" t="str">
        <f t="array" ref="AF658">IF(AF654="","",IF(OR(AF655="",AND(YEAR(AF655)=YEAR($O$7),MONTH(MAX('Tabela de Apoio'!$A:$A))&lt;=MONTH(AF655))),AF654,(INDEX('Tabela de Apoio'!$B:$B,MATCH('FORMAÇÃO DE PREÇO'!$O$7,'Tabela de Apoio'!$A:$A,1))/INDEX('Tabela de Apoio'!$B:$B,MATCH('FORMAÇÃO DE PREÇO'!AF655,'Tabela de Apoio'!$A:$A,1)-1))*AF654))</f>
        <v/>
      </c>
      <c r="AG658" s="36" t="str">
        <f t="array" ref="AG658">IF(AG654="","",IF(OR(AG655="",AND(YEAR(AG655)=YEAR($O$7),MONTH(MAX('Tabela de Apoio'!$A:$A))&lt;=MONTH(AG655))),AG654,(INDEX('Tabela de Apoio'!$B:$B,MATCH('FORMAÇÃO DE PREÇO'!$O$7,'Tabela de Apoio'!$A:$A,1))/INDEX('Tabela de Apoio'!$B:$B,MATCH('FORMAÇÃO DE PREÇO'!AG655,'Tabela de Apoio'!$A:$A,1)-1))*AG654))</f>
        <v/>
      </c>
      <c r="AH658" s="36" t="str">
        <f t="array" ref="AH658">IF(AH654="","",IF(OR(AH655="",AND(YEAR(AH655)=YEAR($O$7),MONTH(MAX('Tabela de Apoio'!$A:$A))&lt;=MONTH(AH655))),AH654,(INDEX('Tabela de Apoio'!$B:$B,MATCH('FORMAÇÃO DE PREÇO'!$O$7,'Tabela de Apoio'!$A:$A,1))/INDEX('Tabela de Apoio'!$B:$B,MATCH('FORMAÇÃO DE PREÇO'!AH655,'Tabela de Apoio'!$A:$A,1)-1))*AH654))</f>
        <v/>
      </c>
      <c r="AI658" s="36" t="str">
        <f t="array" ref="AI658">IF(AI654="","",IF(OR(AI655="",AND(YEAR(AI655)=YEAR($O$7),MONTH(MAX('Tabela de Apoio'!$A:$A))&lt;=MONTH(AI655))),AI654,(INDEX('Tabela de Apoio'!$B:$B,MATCH('FORMAÇÃO DE PREÇO'!$O$7,'Tabela de Apoio'!$A:$A,1))/INDEX('Tabela de Apoio'!$B:$B,MATCH('FORMAÇÃO DE PREÇO'!AI655,'Tabela de Apoio'!$A:$A,1)-1))*AI654))</f>
        <v/>
      </c>
    </row>
    <row r="659" spans="1:35" x14ac:dyDescent="0.25">
      <c r="B659" s="84" t="e">
        <f>B658</f>
        <v>#VALUE!</v>
      </c>
      <c r="C659" s="84" t="e">
        <f>C658</f>
        <v>#VALUE!</v>
      </c>
      <c r="D659" s="84">
        <f>D658</f>
        <v>1</v>
      </c>
      <c r="E659" s="158" t="e">
        <f>MAX(INDEX('BASE FORMAÇÃO'!A:A,B654+1),1)</f>
        <v>#VALUE!</v>
      </c>
      <c r="F659" s="117"/>
      <c r="G659" s="118" t="s">
        <v>363</v>
      </c>
      <c r="H659" s="159"/>
      <c r="I659" s="159"/>
      <c r="J659" s="160"/>
      <c r="K659" s="85" t="e">
        <f>_xlfn.STDEV.S($P659:$AI659)/AVERAGE($P659:$AI659)</f>
        <v>#DIV/0!</v>
      </c>
      <c r="L659" s="37" t="s">
        <v>362</v>
      </c>
      <c r="M659" s="38" t="str">
        <f>IFERROR(INDEX(K658:K672,MATCH(1,N658:N672)),"")</f>
        <v/>
      </c>
      <c r="N659" s="94" t="str">
        <f>IF("B"=J671,1,"")</f>
        <v/>
      </c>
      <c r="O659" s="34" t="s">
        <v>55</v>
      </c>
      <c r="P659" s="36" t="str">
        <f t="shared" ref="P659:AE659" si="323">IFERROR(IF(P658="","",IF(OR(P658&gt;(_xlfn.QUARTILE.EXC($P658:$AI658,3)+(_xlfn.QUARTILE.EXC($P658:$AI658,3)-_xlfn.QUARTILE.EXC($P658:$AI658,1))),P658&lt;(_xlfn.QUARTILE.EXC($P658:$AI658,1)-(_xlfn.QUARTILE.EXC($P658:$AI658,3)-_xlfn.QUARTILE.EXC($P658:$AI658,1)))),"DESCARTADO",P658)),"")</f>
        <v/>
      </c>
      <c r="Q659" s="36" t="str">
        <f t="shared" si="323"/>
        <v/>
      </c>
      <c r="R659" s="36" t="str">
        <f t="shared" si="323"/>
        <v/>
      </c>
      <c r="S659" s="36" t="str">
        <f t="shared" si="323"/>
        <v/>
      </c>
      <c r="T659" s="36" t="str">
        <f t="shared" si="323"/>
        <v/>
      </c>
      <c r="U659" s="36" t="str">
        <f t="shared" si="323"/>
        <v/>
      </c>
      <c r="V659" s="36" t="str">
        <f t="shared" si="323"/>
        <v/>
      </c>
      <c r="W659" s="36" t="str">
        <f t="shared" si="323"/>
        <v/>
      </c>
      <c r="X659" s="36" t="str">
        <f t="shared" si="323"/>
        <v/>
      </c>
      <c r="Y659" s="36" t="str">
        <f t="shared" si="323"/>
        <v/>
      </c>
      <c r="Z659" s="36" t="str">
        <f t="shared" si="323"/>
        <v/>
      </c>
      <c r="AA659" s="36" t="str">
        <f t="shared" si="323"/>
        <v/>
      </c>
      <c r="AB659" s="36" t="str">
        <f t="shared" si="323"/>
        <v/>
      </c>
      <c r="AC659" s="36" t="str">
        <f t="shared" si="323"/>
        <v/>
      </c>
      <c r="AD659" s="36" t="str">
        <f t="shared" si="323"/>
        <v/>
      </c>
      <c r="AE659" s="36" t="str">
        <f t="shared" si="323"/>
        <v/>
      </c>
      <c r="AF659" s="36" t="str">
        <f>IFERROR(IF(AF658="","",IF(OR(AF658&gt;(_xlfn.QUARTILE.EXC($P658:$AI658,3)+(_xlfn.QUARTILE.EXC($P658:$AI658,3)-_xlfn.QUARTILE.EXC($P658:$AI658,1))),AF658&lt;(_xlfn.QUARTILE.EXC($P658:$AI658,1)-(_xlfn.QUARTILE.EXC($P658:$AI658,3)-_xlfn.QUARTILE.EXC($P658:$AI658,1)))),"DESCARTADO",AF658)),"")</f>
        <v/>
      </c>
      <c r="AG659" s="36" t="str">
        <f>IFERROR(IF(AG658="","",IF(OR(AG658&gt;(_xlfn.QUARTILE.EXC($P658:$AI658,3)+(_xlfn.QUARTILE.EXC($P658:$AI658,3)-_xlfn.QUARTILE.EXC($P658:$AI658,1))),AG658&lt;(_xlfn.QUARTILE.EXC($P658:$AI658,1)-(_xlfn.QUARTILE.EXC($P658:$AI658,3)-_xlfn.QUARTILE.EXC($P658:$AI658,1)))),"DESCARTADO",AG658)),"")</f>
        <v/>
      </c>
      <c r="AH659" s="36" t="str">
        <f>IFERROR(IF(AH658="","",IF(OR(AH658&gt;(_xlfn.QUARTILE.EXC($P658:$AI658,3)+(_xlfn.QUARTILE.EXC($P658:$AI658,3)-_xlfn.QUARTILE.EXC($P658:$AI658,1))),AH658&lt;(_xlfn.QUARTILE.EXC($P658:$AI658,1)-(_xlfn.QUARTILE.EXC($P658:$AI658,3)-_xlfn.QUARTILE.EXC($P658:$AI658,1)))),"DESCARTADO",AH658)),"")</f>
        <v/>
      </c>
      <c r="AI659" s="36" t="str">
        <f>IFERROR(IF(AI658="","",IF(OR(AI658&gt;(_xlfn.QUARTILE.EXC($P658:$AI658,3)+(_xlfn.QUARTILE.EXC($P658:$AI658,3)-_xlfn.QUARTILE.EXC($P658:$AI658,1))),AI658&lt;(_xlfn.QUARTILE.EXC($P658:$AI658,1)-(_xlfn.QUARTILE.EXC($P658:$AI658,3)-_xlfn.QUARTILE.EXC($P658:$AI658,1)))),"DESCARTADO",AI658)),"")</f>
        <v/>
      </c>
    </row>
    <row r="660" spans="1:35" hidden="1" x14ac:dyDescent="0.25">
      <c r="B660" s="84" t="e">
        <f t="shared" ref="B660:D672" si="324">B659</f>
        <v>#VALUE!</v>
      </c>
      <c r="C660" s="84" t="e">
        <f t="shared" si="324"/>
        <v>#VALUE!</v>
      </c>
      <c r="D660" s="84">
        <f t="shared" si="324"/>
        <v>1</v>
      </c>
      <c r="E660" s="158"/>
      <c r="F660" s="97"/>
      <c r="G660" s="119"/>
      <c r="K660" s="90"/>
      <c r="N660" s="94"/>
      <c r="O660" s="34" t="s">
        <v>57</v>
      </c>
      <c r="P660" s="39" t="str">
        <f>IF(IFERROR(VLOOKUP(P656,'Tabela de Apoio'!$D:$E,2,FALSE),1)=1,"",P659)</f>
        <v/>
      </c>
      <c r="Q660" s="39" t="str">
        <f>IF(IFERROR(VLOOKUP(Q656,'Tabela de Apoio'!$D:$E,2,FALSE),1)=1,"",Q659)</f>
        <v/>
      </c>
      <c r="R660" s="39" t="str">
        <f>IF(IFERROR(VLOOKUP(R656,'Tabela de Apoio'!$D:$E,2,FALSE),1)=1,"",R659)</f>
        <v/>
      </c>
      <c r="S660" s="39" t="str">
        <f>IF(IFERROR(VLOOKUP(S656,'Tabela de Apoio'!$D:$E,2,FALSE),1)=1,"",S659)</f>
        <v/>
      </c>
      <c r="T660" s="39" t="str">
        <f>IF(IFERROR(VLOOKUP(T656,'Tabela de Apoio'!$D:$E,2,FALSE),1)=1,"",T659)</f>
        <v/>
      </c>
      <c r="U660" s="39" t="str">
        <f>IF(IFERROR(VLOOKUP(U656,'Tabela de Apoio'!$D:$E,2,FALSE),1)=1,"",U659)</f>
        <v/>
      </c>
      <c r="V660" s="39" t="str">
        <f>IF(IFERROR(VLOOKUP(V656,'Tabela de Apoio'!$D:$E,2,FALSE),1)=1,"",V659)</f>
        <v/>
      </c>
      <c r="W660" s="39" t="str">
        <f>IF(IFERROR(VLOOKUP(W656,'Tabela de Apoio'!$D:$E,2,FALSE),1)=1,"",W659)</f>
        <v/>
      </c>
      <c r="X660" s="39" t="str">
        <f>IF(IFERROR(VLOOKUP(X656,'Tabela de Apoio'!$D:$E,2,FALSE),1)=1,"",X659)</f>
        <v/>
      </c>
      <c r="Y660" s="39" t="str">
        <f>IF(IFERROR(VLOOKUP(Y656,'Tabela de Apoio'!$D:$E,2,FALSE),1)=1,"",Y659)</f>
        <v/>
      </c>
      <c r="Z660" s="39" t="str">
        <f>IF(IFERROR(VLOOKUP(Z656,'Tabela de Apoio'!$D:$E,2,FALSE),1)=1,"",Z659)</f>
        <v/>
      </c>
      <c r="AA660" s="39" t="str">
        <f>IF(IFERROR(VLOOKUP(AA656,'Tabela de Apoio'!$D:$E,2,FALSE),1)=1,"",AA659)</f>
        <v/>
      </c>
      <c r="AB660" s="39" t="str">
        <f>IF(IFERROR(VLOOKUP(AB656,'Tabela de Apoio'!$D:$E,2,FALSE),1)=1,"",AB659)</f>
        <v/>
      </c>
      <c r="AC660" s="39" t="str">
        <f>IF(IFERROR(VLOOKUP(AC656,'Tabela de Apoio'!$D:$E,2,FALSE),1)=1,"",AC659)</f>
        <v/>
      </c>
      <c r="AD660" s="39" t="str">
        <f>IF(IFERROR(VLOOKUP(AD656,'Tabela de Apoio'!$D:$E,2,FALSE),1)=1,"",AD659)</f>
        <v/>
      </c>
      <c r="AE660" s="39" t="str">
        <f>IF(IFERROR(VLOOKUP(AE656,'Tabela de Apoio'!$D:$E,2,FALSE),1)=1,"",AE659)</f>
        <v/>
      </c>
      <c r="AF660" s="39" t="str">
        <f>IF(IFERROR(VLOOKUP(AF656,'Tabela de Apoio'!$D:$E,2,FALSE),1)=1,"",AF659)</f>
        <v/>
      </c>
      <c r="AG660" s="39" t="str">
        <f>IF(IFERROR(VLOOKUP(AG656,'Tabela de Apoio'!$D:$E,2,FALSE),1)=1,"",AG659)</f>
        <v/>
      </c>
      <c r="AH660" s="39" t="str">
        <f>IF(IFERROR(VLOOKUP(AH656,'Tabela de Apoio'!$D:$E,2,FALSE),1)=1,"",AH659)</f>
        <v/>
      </c>
      <c r="AI660" s="39" t="str">
        <f>IF(IFERROR(VLOOKUP(AI656,'Tabela de Apoio'!$D:$E,2,FALSE),1)=1,"",AI659)</f>
        <v/>
      </c>
    </row>
    <row r="661" spans="1:35" hidden="1" x14ac:dyDescent="0.25">
      <c r="B661" s="84" t="e">
        <f t="shared" ref="B661:B672" si="325">B660</f>
        <v>#VALUE!</v>
      </c>
      <c r="C661" s="84" t="e">
        <f t="shared" si="324"/>
        <v>#VALUE!</v>
      </c>
      <c r="D661" s="84">
        <f t="shared" si="324"/>
        <v>1</v>
      </c>
      <c r="E661" s="158"/>
      <c r="F661" s="97"/>
      <c r="G661" s="120"/>
      <c r="H661" s="18"/>
      <c r="I661" s="18"/>
      <c r="J661" s="6" t="str">
        <f>IFERROR(IF(M664="",IF(_xlfn.STDEV.S($P659:$AI660)/AVERAGE($P659:$AI660)&lt;25%,J665,J666),J664),J662)</f>
        <v>A</v>
      </c>
      <c r="K661" s="89"/>
      <c r="L661" s="40" t="s">
        <v>75</v>
      </c>
      <c r="M661" s="41" t="str">
        <f>IFERROR(IF(AND(P656="Fornecedor",COUNTA(P654:AI654)=COUNTIF(P656:AI656,"Fornecedor")),M669,IF(M664="",IF(_xlfn.STDEV.S($P659:$AI660)/AVERAGE($P659:$AI660)&lt;25%,M665,M666),M664)),M662)</f>
        <v/>
      </c>
      <c r="N661" s="94"/>
      <c r="O661" s="34" t="s">
        <v>430</v>
      </c>
      <c r="P661" s="39" t="str">
        <f>IF(IFERROR(VLOOKUP(P656,'Tabela de Apoio'!$D:$E,2,FALSE),1)=1,"",P662)</f>
        <v/>
      </c>
      <c r="Q661" s="39" t="str">
        <f>IF(IFERROR(VLOOKUP(Q656,'Tabela de Apoio'!$D:$E,2,FALSE),1)=1,"",Q662)</f>
        <v/>
      </c>
      <c r="R661" s="39" t="str">
        <f>IF(IFERROR(VLOOKUP(R656,'Tabela de Apoio'!$D:$E,2,FALSE),1)=1,"",R662)</f>
        <v/>
      </c>
      <c r="S661" s="39" t="str">
        <f>IF(IFERROR(VLOOKUP(S656,'Tabela de Apoio'!$D:$E,2,FALSE),1)=1,"",S662)</f>
        <v/>
      </c>
      <c r="T661" s="39" t="str">
        <f>IF(IFERROR(VLOOKUP(T656,'Tabela de Apoio'!$D:$E,2,FALSE),1)=1,"",T662)</f>
        <v/>
      </c>
      <c r="U661" s="39" t="str">
        <f>IF(IFERROR(VLOOKUP(U656,'Tabela de Apoio'!$D:$E,2,FALSE),1)=1,"",U662)</f>
        <v/>
      </c>
      <c r="V661" s="39" t="str">
        <f>IF(IFERROR(VLOOKUP(V656,'Tabela de Apoio'!$D:$E,2,FALSE),1)=1,"",V662)</f>
        <v/>
      </c>
      <c r="W661" s="39" t="str">
        <f>IF(IFERROR(VLOOKUP(W656,'Tabela de Apoio'!$D:$E,2,FALSE),1)=1,"",W662)</f>
        <v/>
      </c>
      <c r="X661" s="39" t="str">
        <f>IF(IFERROR(VLOOKUP(X656,'Tabela de Apoio'!$D:$E,2,FALSE),1)=1,"",X662)</f>
        <v/>
      </c>
      <c r="Y661" s="39" t="str">
        <f>IF(IFERROR(VLOOKUP(Y656,'Tabela de Apoio'!$D:$E,2,FALSE),1)=1,"",Y662)</f>
        <v/>
      </c>
      <c r="Z661" s="39" t="str">
        <f>IF(IFERROR(VLOOKUP(Z656,'Tabela de Apoio'!$D:$E,2,FALSE),1)=1,"",Z662)</f>
        <v/>
      </c>
      <c r="AA661" s="39" t="str">
        <f>IF(IFERROR(VLOOKUP(AA656,'Tabela de Apoio'!$D:$E,2,FALSE),1)=1,"",AA662)</f>
        <v/>
      </c>
      <c r="AB661" s="39" t="str">
        <f>IF(IFERROR(VLOOKUP(AB656,'Tabela de Apoio'!$D:$E,2,FALSE),1)=1,"",AB662)</f>
        <v/>
      </c>
      <c r="AC661" s="39" t="str">
        <f>IF(IFERROR(VLOOKUP(AC656,'Tabela de Apoio'!$D:$E,2,FALSE),1)=1,"",AC662)</f>
        <v/>
      </c>
      <c r="AD661" s="39" t="str">
        <f>IF(IFERROR(VLOOKUP(AD656,'Tabela de Apoio'!$D:$E,2,FALSE),1)=1,"",AD662)</f>
        <v/>
      </c>
      <c r="AE661" s="39" t="str">
        <f>IF(IFERROR(VLOOKUP(AE656,'Tabela de Apoio'!$D:$E,2,FALSE),1)=1,"",AE662)</f>
        <v/>
      </c>
      <c r="AF661" s="39" t="str">
        <f>IF(IFERROR(VLOOKUP(AF656,'Tabela de Apoio'!$D:$E,2,FALSE),1)=1,"",AF662)</f>
        <v/>
      </c>
      <c r="AG661" s="39" t="str">
        <f>IF(IFERROR(VLOOKUP(AG656,'Tabela de Apoio'!$D:$E,2,FALSE),1)=1,"",AG662)</f>
        <v/>
      </c>
      <c r="AH661" s="39" t="str">
        <f>IF(IFERROR(VLOOKUP(AH656,'Tabela de Apoio'!$D:$E,2,FALSE),1)=1,"",AH662)</f>
        <v/>
      </c>
      <c r="AI661" s="39" t="str">
        <f>IF(IFERROR(VLOOKUP(AI656,'Tabela de Apoio'!$D:$E,2,FALSE),1)=1,"",AI662)</f>
        <v/>
      </c>
    </row>
    <row r="662" spans="1:35" hidden="1" x14ac:dyDescent="0.25">
      <c r="B662" s="84" t="e">
        <f t="shared" si="325"/>
        <v>#VALUE!</v>
      </c>
      <c r="C662" s="84" t="e">
        <f t="shared" si="324"/>
        <v>#VALUE!</v>
      </c>
      <c r="D662" s="84">
        <f t="shared" si="324"/>
        <v>1</v>
      </c>
      <c r="E662" s="158"/>
      <c r="F662" s="97"/>
      <c r="G662" s="120"/>
      <c r="H662" s="18"/>
      <c r="I662" s="18"/>
      <c r="J662" s="56" t="s">
        <v>366</v>
      </c>
      <c r="K662" s="89"/>
      <c r="L662" s="40" t="s">
        <v>21</v>
      </c>
      <c r="M662" s="41" t="str">
        <f>IFERROR(AVERAGE($P658:$AI658),"")</f>
        <v/>
      </c>
      <c r="N662" s="94"/>
      <c r="O662" s="34" t="s">
        <v>431</v>
      </c>
      <c r="P662" s="39" t="str">
        <f t="shared" ref="P662:AI662" si="326">IF(P659="","",IF((_xlfn.STDEV.S($P659:$AI660)/AVERAGE($P659:$AI660))&lt;25%,P659,IF(OR(P659&gt;(AVERAGE($P659:$AI660)+_xlfn.STDEV.S($P659:$AI660)),P659&lt;(AVERAGE($P659:$AI660)-_xlfn.STDEV.S($P659:$AI660))),"DESCARTADO",P659)))</f>
        <v/>
      </c>
      <c r="Q662" s="39" t="str">
        <f t="shared" si="326"/>
        <v/>
      </c>
      <c r="R662" s="39" t="str">
        <f t="shared" si="326"/>
        <v/>
      </c>
      <c r="S662" s="39" t="str">
        <f t="shared" si="326"/>
        <v/>
      </c>
      <c r="T662" s="39" t="str">
        <f t="shared" si="326"/>
        <v/>
      </c>
      <c r="U662" s="39" t="str">
        <f t="shared" si="326"/>
        <v/>
      </c>
      <c r="V662" s="39" t="str">
        <f t="shared" si="326"/>
        <v/>
      </c>
      <c r="W662" s="39" t="str">
        <f t="shared" si="326"/>
        <v/>
      </c>
      <c r="X662" s="39" t="str">
        <f t="shared" si="326"/>
        <v/>
      </c>
      <c r="Y662" s="39" t="str">
        <f t="shared" si="326"/>
        <v/>
      </c>
      <c r="Z662" s="39" t="str">
        <f t="shared" si="326"/>
        <v/>
      </c>
      <c r="AA662" s="39" t="str">
        <f t="shared" si="326"/>
        <v/>
      </c>
      <c r="AB662" s="39" t="str">
        <f t="shared" si="326"/>
        <v/>
      </c>
      <c r="AC662" s="39" t="str">
        <f t="shared" si="326"/>
        <v/>
      </c>
      <c r="AD662" s="39" t="str">
        <f t="shared" si="326"/>
        <v/>
      </c>
      <c r="AE662" s="39" t="str">
        <f t="shared" si="326"/>
        <v/>
      </c>
      <c r="AF662" s="39" t="str">
        <f t="shared" si="326"/>
        <v/>
      </c>
      <c r="AG662" s="39" t="str">
        <f t="shared" si="326"/>
        <v/>
      </c>
      <c r="AH662" s="39" t="str">
        <f t="shared" si="326"/>
        <v/>
      </c>
      <c r="AI662" s="39" t="str">
        <f t="shared" si="326"/>
        <v/>
      </c>
    </row>
    <row r="663" spans="1:35" hidden="1" x14ac:dyDescent="0.25">
      <c r="B663" s="84" t="e">
        <f t="shared" si="325"/>
        <v>#VALUE!</v>
      </c>
      <c r="C663" s="84" t="e">
        <f t="shared" si="324"/>
        <v>#VALUE!</v>
      </c>
      <c r="D663" s="84">
        <f t="shared" si="324"/>
        <v>1</v>
      </c>
      <c r="E663" s="158"/>
      <c r="F663" s="97"/>
      <c r="G663" s="119"/>
      <c r="J663" s="56" t="s">
        <v>366</v>
      </c>
      <c r="L663" s="40" t="s">
        <v>335</v>
      </c>
      <c r="M663" s="41" t="str">
        <f>IFERROR(MEDIAN($P658:$AI658),"")</f>
        <v/>
      </c>
      <c r="N663" s="94"/>
      <c r="O663" s="34" t="s">
        <v>432</v>
      </c>
      <c r="P663" s="39" t="str">
        <f>IF(IFERROR(VLOOKUP(P656,'Tabela de Apoio'!$D:$E,2,FALSE),1)=1,"",P664)</f>
        <v/>
      </c>
      <c r="Q663" s="39" t="str">
        <f>IF(IFERROR(VLOOKUP(Q656,'Tabela de Apoio'!$D:$E,2,FALSE),1)=1,"",Q664)</f>
        <v/>
      </c>
      <c r="R663" s="39" t="str">
        <f>IF(IFERROR(VLOOKUP(R656,'Tabela de Apoio'!$D:$E,2,FALSE),1)=1,"",R664)</f>
        <v/>
      </c>
      <c r="S663" s="39" t="str">
        <f>IF(IFERROR(VLOOKUP(S656,'Tabela de Apoio'!$D:$E,2,FALSE),1)=1,"",S664)</f>
        <v/>
      </c>
      <c r="T663" s="39" t="str">
        <f>IF(IFERROR(VLOOKUP(T656,'Tabela de Apoio'!$D:$E,2,FALSE),1)=1,"",T664)</f>
        <v/>
      </c>
      <c r="U663" s="39" t="str">
        <f>IF(IFERROR(VLOOKUP(U656,'Tabela de Apoio'!$D:$E,2,FALSE),1)=1,"",U664)</f>
        <v/>
      </c>
      <c r="V663" s="39" t="str">
        <f>IF(IFERROR(VLOOKUP(V656,'Tabela de Apoio'!$D:$E,2,FALSE),1)=1,"",V664)</f>
        <v/>
      </c>
      <c r="W663" s="39" t="str">
        <f>IF(IFERROR(VLOOKUP(W656,'Tabela de Apoio'!$D:$E,2,FALSE),1)=1,"",W664)</f>
        <v/>
      </c>
      <c r="X663" s="39" t="str">
        <f>IF(IFERROR(VLOOKUP(X656,'Tabela de Apoio'!$D:$E,2,FALSE),1)=1,"",X664)</f>
        <v/>
      </c>
      <c r="Y663" s="39" t="str">
        <f>IF(IFERROR(VLOOKUP(Y656,'Tabela de Apoio'!$D:$E,2,FALSE),1)=1,"",Y664)</f>
        <v/>
      </c>
      <c r="Z663" s="39" t="str">
        <f>IF(IFERROR(VLOOKUP(Z656,'Tabela de Apoio'!$D:$E,2,FALSE),1)=1,"",Z664)</f>
        <v/>
      </c>
      <c r="AA663" s="39" t="str">
        <f>IF(IFERROR(VLOOKUP(AA656,'Tabela de Apoio'!$D:$E,2,FALSE),1)=1,"",AA664)</f>
        <v/>
      </c>
      <c r="AB663" s="39" t="str">
        <f>IF(IFERROR(VLOOKUP(AB656,'Tabela de Apoio'!$D:$E,2,FALSE),1)=1,"",AB664)</f>
        <v/>
      </c>
      <c r="AC663" s="39" t="str">
        <f>IF(IFERROR(VLOOKUP(AC656,'Tabela de Apoio'!$D:$E,2,FALSE),1)=1,"",AC664)</f>
        <v/>
      </c>
      <c r="AD663" s="39" t="str">
        <f>IF(IFERROR(VLOOKUP(AD656,'Tabela de Apoio'!$D:$E,2,FALSE),1)=1,"",AD664)</f>
        <v/>
      </c>
      <c r="AE663" s="39" t="str">
        <f>IF(IFERROR(VLOOKUP(AE656,'Tabela de Apoio'!$D:$E,2,FALSE),1)=1,"",AE664)</f>
        <v/>
      </c>
      <c r="AF663" s="39" t="str">
        <f>IF(IFERROR(VLOOKUP(AF656,'Tabela de Apoio'!$D:$E,2,FALSE),1)=1,"",AF664)</f>
        <v/>
      </c>
      <c r="AG663" s="39" t="str">
        <f>IF(IFERROR(VLOOKUP(AG656,'Tabela de Apoio'!$D:$E,2,FALSE),1)=1,"",AG664)</f>
        <v/>
      </c>
      <c r="AH663" s="39" t="str">
        <f>IF(IFERROR(VLOOKUP(AH656,'Tabela de Apoio'!$D:$E,2,FALSE),1)=1,"",AH664)</f>
        <v/>
      </c>
      <c r="AI663" s="39" t="str">
        <f>IF(IFERROR(VLOOKUP(AI656,'Tabela de Apoio'!$D:$E,2,FALSE),1)=1,"",AI664)</f>
        <v/>
      </c>
    </row>
    <row r="664" spans="1:35" hidden="1" x14ac:dyDescent="0.25">
      <c r="B664" s="84" t="e">
        <f t="shared" si="325"/>
        <v>#VALUE!</v>
      </c>
      <c r="C664" s="84" t="e">
        <f t="shared" si="324"/>
        <v>#VALUE!</v>
      </c>
      <c r="D664" s="84">
        <f t="shared" si="324"/>
        <v>1</v>
      </c>
      <c r="E664" s="158"/>
      <c r="F664" s="97"/>
      <c r="G664" s="119"/>
      <c r="H664" s="18"/>
      <c r="I664" s="18"/>
      <c r="J664" s="56" t="s">
        <v>368</v>
      </c>
      <c r="K664" s="89"/>
      <c r="L664" s="40" t="s">
        <v>69</v>
      </c>
      <c r="M664" s="41" t="e">
        <f>IF(AND(COUNT($P672:$AI672)&gt;2,(_xlfn.STDEV.S($P671:$AI672)/AVERAGE($P671:$AI672))&lt;=25%),AVERAGE($P671:$AI672),"")</f>
        <v>#DIV/0!</v>
      </c>
      <c r="N664" s="94"/>
      <c r="O664" s="34" t="s">
        <v>433</v>
      </c>
      <c r="P664" s="39" t="str">
        <f t="shared" ref="P664:AI664" si="327">IF(P662="","",IF((_xlfn.STDEV.S($P661:$AI662)/AVERAGE($P661:$AI662))&lt;25%,P662,IF(OR(P662&gt;(AVERAGE($P661:$AI662)+_xlfn.STDEV.S($P661:$AI662)),P662&lt;(AVERAGE($P661:$AI662)-_xlfn.STDEV.S($P661:$AI662))),"DESCARTADO",P662)))</f>
        <v/>
      </c>
      <c r="Q664" s="39" t="str">
        <f t="shared" si="327"/>
        <v/>
      </c>
      <c r="R664" s="39" t="str">
        <f t="shared" si="327"/>
        <v/>
      </c>
      <c r="S664" s="39" t="str">
        <f t="shared" si="327"/>
        <v/>
      </c>
      <c r="T664" s="39" t="str">
        <f t="shared" si="327"/>
        <v/>
      </c>
      <c r="U664" s="39" t="str">
        <f t="shared" si="327"/>
        <v/>
      </c>
      <c r="V664" s="39" t="str">
        <f t="shared" si="327"/>
        <v/>
      </c>
      <c r="W664" s="39" t="str">
        <f t="shared" si="327"/>
        <v/>
      </c>
      <c r="X664" s="39" t="str">
        <f t="shared" si="327"/>
        <v/>
      </c>
      <c r="Y664" s="39" t="str">
        <f t="shared" si="327"/>
        <v/>
      </c>
      <c r="Z664" s="39" t="str">
        <f t="shared" si="327"/>
        <v/>
      </c>
      <c r="AA664" s="39" t="str">
        <f t="shared" si="327"/>
        <v/>
      </c>
      <c r="AB664" s="39" t="str">
        <f t="shared" si="327"/>
        <v/>
      </c>
      <c r="AC664" s="39" t="str">
        <f t="shared" si="327"/>
        <v/>
      </c>
      <c r="AD664" s="39" t="str">
        <f t="shared" si="327"/>
        <v/>
      </c>
      <c r="AE664" s="39" t="str">
        <f t="shared" si="327"/>
        <v/>
      </c>
      <c r="AF664" s="39" t="str">
        <f t="shared" si="327"/>
        <v/>
      </c>
      <c r="AG664" s="39" t="str">
        <f t="shared" si="327"/>
        <v/>
      </c>
      <c r="AH664" s="39" t="str">
        <f t="shared" si="327"/>
        <v/>
      </c>
      <c r="AI664" s="39" t="str">
        <f t="shared" si="327"/>
        <v/>
      </c>
    </row>
    <row r="665" spans="1:35" hidden="1" x14ac:dyDescent="0.25">
      <c r="B665" s="84" t="e">
        <f t="shared" si="325"/>
        <v>#VALUE!</v>
      </c>
      <c r="C665" s="84" t="e">
        <f t="shared" si="324"/>
        <v>#VALUE!</v>
      </c>
      <c r="D665" s="84">
        <f t="shared" si="324"/>
        <v>1</v>
      </c>
      <c r="E665" s="158"/>
      <c r="F665" s="97"/>
      <c r="G665" s="121"/>
      <c r="H665"/>
      <c r="I665" s="18"/>
      <c r="J665" s="56" t="s">
        <v>367</v>
      </c>
      <c r="K665" s="89"/>
      <c r="L665" s="40" t="s">
        <v>74</v>
      </c>
      <c r="M665" s="41" t="e">
        <f>AVERAGE($P659:$AI660)</f>
        <v>#DIV/0!</v>
      </c>
      <c r="N665" s="94"/>
      <c r="O665" s="34" t="s">
        <v>434</v>
      </c>
      <c r="P665" s="39" t="str">
        <f>IF(IFERROR(VLOOKUP(P656,'Tabela de Apoio'!$D:$E,2,FALSE),1)=1,"",P666)</f>
        <v/>
      </c>
      <c r="Q665" s="39" t="str">
        <f>IF(IFERROR(VLOOKUP(Q656,'Tabela de Apoio'!$D:$E,2,FALSE),1)=1,"",Q666)</f>
        <v/>
      </c>
      <c r="R665" s="39" t="str">
        <f>IF(IFERROR(VLOOKUP(R656,'Tabela de Apoio'!$D:$E,2,FALSE),1)=1,"",R666)</f>
        <v/>
      </c>
      <c r="S665" s="39" t="str">
        <f>IF(IFERROR(VLOOKUP(S656,'Tabela de Apoio'!$D:$E,2,FALSE),1)=1,"",S666)</f>
        <v/>
      </c>
      <c r="T665" s="39" t="str">
        <f>IF(IFERROR(VLOOKUP(T656,'Tabela de Apoio'!$D:$E,2,FALSE),1)=1,"",T666)</f>
        <v/>
      </c>
      <c r="U665" s="39" t="str">
        <f>IF(IFERROR(VLOOKUP(U656,'Tabela de Apoio'!$D:$E,2,FALSE),1)=1,"",U666)</f>
        <v/>
      </c>
      <c r="V665" s="39" t="str">
        <f>IF(IFERROR(VLOOKUP(V656,'Tabela de Apoio'!$D:$E,2,FALSE),1)=1,"",V666)</f>
        <v/>
      </c>
      <c r="W665" s="39" t="str">
        <f>IF(IFERROR(VLOOKUP(W656,'Tabela de Apoio'!$D:$E,2,FALSE),1)=1,"",W666)</f>
        <v/>
      </c>
      <c r="X665" s="39" t="str">
        <f>IF(IFERROR(VLOOKUP(X656,'Tabela de Apoio'!$D:$E,2,FALSE),1)=1,"",X666)</f>
        <v/>
      </c>
      <c r="Y665" s="39" t="str">
        <f>IF(IFERROR(VLOOKUP(Y656,'Tabela de Apoio'!$D:$E,2,FALSE),1)=1,"",Y666)</f>
        <v/>
      </c>
      <c r="Z665" s="39" t="str">
        <f>IF(IFERROR(VLOOKUP(Z656,'Tabela de Apoio'!$D:$E,2,FALSE),1)=1,"",Z666)</f>
        <v/>
      </c>
      <c r="AA665" s="39" t="str">
        <f>IF(IFERROR(VLOOKUP(AA656,'Tabela de Apoio'!$D:$E,2,FALSE),1)=1,"",AA666)</f>
        <v/>
      </c>
      <c r="AB665" s="39" t="str">
        <f>IF(IFERROR(VLOOKUP(AB656,'Tabela de Apoio'!$D:$E,2,FALSE),1)=1,"",AB666)</f>
        <v/>
      </c>
      <c r="AC665" s="39" t="str">
        <f>IF(IFERROR(VLOOKUP(AC656,'Tabela de Apoio'!$D:$E,2,FALSE),1)=1,"",AC666)</f>
        <v/>
      </c>
      <c r="AD665" s="39" t="str">
        <f>IF(IFERROR(VLOOKUP(AD656,'Tabela de Apoio'!$D:$E,2,FALSE),1)=1,"",AD666)</f>
        <v/>
      </c>
      <c r="AE665" s="39" t="str">
        <f>IF(IFERROR(VLOOKUP(AE656,'Tabela de Apoio'!$D:$E,2,FALSE),1)=1,"",AE666)</f>
        <v/>
      </c>
      <c r="AF665" s="39" t="str">
        <f>IF(IFERROR(VLOOKUP(AF656,'Tabela de Apoio'!$D:$E,2,FALSE),1)=1,"",AF666)</f>
        <v/>
      </c>
      <c r="AG665" s="39" t="str">
        <f>IF(IFERROR(VLOOKUP(AG656,'Tabela de Apoio'!$D:$E,2,FALSE),1)=1,"",AG666)</f>
        <v/>
      </c>
      <c r="AH665" s="39" t="str">
        <f>IF(IFERROR(VLOOKUP(AH656,'Tabela de Apoio'!$D:$E,2,FALSE),1)=1,"",AH666)</f>
        <v/>
      </c>
      <c r="AI665" s="39" t="str">
        <f>IF(IFERROR(VLOOKUP(AI656,'Tabela de Apoio'!$D:$E,2,FALSE),1)=1,"",AI666)</f>
        <v/>
      </c>
    </row>
    <row r="666" spans="1:35" hidden="1" x14ac:dyDescent="0.25">
      <c r="B666" s="84" t="e">
        <f t="shared" si="325"/>
        <v>#VALUE!</v>
      </c>
      <c r="C666" s="84" t="e">
        <f t="shared" si="324"/>
        <v>#VALUE!</v>
      </c>
      <c r="D666" s="84">
        <f t="shared" si="324"/>
        <v>1</v>
      </c>
      <c r="E666" s="158"/>
      <c r="F666" s="97"/>
      <c r="G666" s="120"/>
      <c r="H666" s="18"/>
      <c r="I666" s="18"/>
      <c r="J666" s="56" t="s">
        <v>367</v>
      </c>
      <c r="K666" s="89"/>
      <c r="L666" s="40" t="s">
        <v>72</v>
      </c>
      <c r="M666" s="41" t="e">
        <f>MEDIAN($P659:$AI659)</f>
        <v>#NUM!</v>
      </c>
      <c r="N666" s="94"/>
      <c r="O666" s="34" t="s">
        <v>435</v>
      </c>
      <c r="P666" s="39" t="str">
        <f t="shared" ref="P666:AI666" si="328">IF(P664="","",IF((_xlfn.STDEV.S($P663:$AI664)/AVERAGE($P663:$AI664))&lt;25%,P664,IF(OR(P664&gt;(AVERAGE($P663:$AI664)+_xlfn.STDEV.S($P663:$AI664)),P664&lt;(AVERAGE($P663:$AI664)-_xlfn.STDEV.S($P663:$AI664))),"DESCARTADO",P664)))</f>
        <v/>
      </c>
      <c r="Q666" s="39" t="str">
        <f t="shared" si="328"/>
        <v/>
      </c>
      <c r="R666" s="39" t="str">
        <f t="shared" si="328"/>
        <v/>
      </c>
      <c r="S666" s="39" t="str">
        <f t="shared" si="328"/>
        <v/>
      </c>
      <c r="T666" s="39" t="str">
        <f t="shared" si="328"/>
        <v/>
      </c>
      <c r="U666" s="39" t="str">
        <f t="shared" si="328"/>
        <v/>
      </c>
      <c r="V666" s="39" t="str">
        <f t="shared" si="328"/>
        <v/>
      </c>
      <c r="W666" s="39" t="str">
        <f t="shared" si="328"/>
        <v/>
      </c>
      <c r="X666" s="39" t="str">
        <f t="shared" si="328"/>
        <v/>
      </c>
      <c r="Y666" s="39" t="str">
        <f t="shared" si="328"/>
        <v/>
      </c>
      <c r="Z666" s="39" t="str">
        <f t="shared" si="328"/>
        <v/>
      </c>
      <c r="AA666" s="39" t="str">
        <f t="shared" si="328"/>
        <v/>
      </c>
      <c r="AB666" s="39" t="str">
        <f t="shared" si="328"/>
        <v/>
      </c>
      <c r="AC666" s="39" t="str">
        <f t="shared" si="328"/>
        <v/>
      </c>
      <c r="AD666" s="39" t="str">
        <f t="shared" si="328"/>
        <v/>
      </c>
      <c r="AE666" s="39" t="str">
        <f t="shared" si="328"/>
        <v/>
      </c>
      <c r="AF666" s="39" t="str">
        <f t="shared" si="328"/>
        <v/>
      </c>
      <c r="AG666" s="39" t="str">
        <f t="shared" si="328"/>
        <v/>
      </c>
      <c r="AH666" s="39" t="str">
        <f t="shared" si="328"/>
        <v/>
      </c>
      <c r="AI666" s="39" t="str">
        <f t="shared" si="328"/>
        <v/>
      </c>
    </row>
    <row r="667" spans="1:35" hidden="1" x14ac:dyDescent="0.25">
      <c r="B667" s="84" t="e">
        <f t="shared" si="325"/>
        <v>#VALUE!</v>
      </c>
      <c r="C667" s="84" t="e">
        <f t="shared" si="324"/>
        <v>#VALUE!</v>
      </c>
      <c r="D667" s="84">
        <f t="shared" si="324"/>
        <v>1</v>
      </c>
      <c r="E667" s="158"/>
      <c r="F667" s="97"/>
      <c r="G667" s="120"/>
      <c r="H667" s="18"/>
      <c r="I667" s="18"/>
      <c r="J667" s="56" t="s">
        <v>367</v>
      </c>
      <c r="K667" s="89"/>
      <c r="L667" s="40" t="s">
        <v>73</v>
      </c>
      <c r="M667" s="41" t="e">
        <f>_xlfn.QUARTILE.EXC($P659:$AI659,1)</f>
        <v>#NUM!</v>
      </c>
      <c r="N667" s="94"/>
      <c r="O667" s="34" t="s">
        <v>436</v>
      </c>
      <c r="P667" s="39" t="str">
        <f>IF(IFERROR(VLOOKUP(P656,'Tabela de Apoio'!$D:$E,2,FALSE),1)=1,"",P668)</f>
        <v/>
      </c>
      <c r="Q667" s="39" t="str">
        <f>IF(IFERROR(VLOOKUP(Q656,'Tabela de Apoio'!$D:$E,2,FALSE),1)=1,"",Q668)</f>
        <v/>
      </c>
      <c r="R667" s="39" t="str">
        <f>IF(IFERROR(VLOOKUP(R656,'Tabela de Apoio'!$D:$E,2,FALSE),1)=1,"",R668)</f>
        <v/>
      </c>
      <c r="S667" s="39" t="str">
        <f>IF(IFERROR(VLOOKUP(S656,'Tabela de Apoio'!$D:$E,2,FALSE),1)=1,"",S668)</f>
        <v/>
      </c>
      <c r="T667" s="39" t="str">
        <f>IF(IFERROR(VLOOKUP(T656,'Tabela de Apoio'!$D:$E,2,FALSE),1)=1,"",T668)</f>
        <v/>
      </c>
      <c r="U667" s="39" t="str">
        <f>IF(IFERROR(VLOOKUP(U656,'Tabela de Apoio'!$D:$E,2,FALSE),1)=1,"",U668)</f>
        <v/>
      </c>
      <c r="V667" s="39" t="str">
        <f>IF(IFERROR(VLOOKUP(V656,'Tabela de Apoio'!$D:$E,2,FALSE),1)=1,"",V668)</f>
        <v/>
      </c>
      <c r="W667" s="39" t="str">
        <f>IF(IFERROR(VLOOKUP(W656,'Tabela de Apoio'!$D:$E,2,FALSE),1)=1,"",W668)</f>
        <v/>
      </c>
      <c r="X667" s="39" t="str">
        <f>IF(IFERROR(VLOOKUP(X656,'Tabela de Apoio'!$D:$E,2,FALSE),1)=1,"",X668)</f>
        <v/>
      </c>
      <c r="Y667" s="39" t="str">
        <f>IF(IFERROR(VLOOKUP(Y656,'Tabela de Apoio'!$D:$E,2,FALSE),1)=1,"",Y668)</f>
        <v/>
      </c>
      <c r="Z667" s="39" t="str">
        <f>IF(IFERROR(VLOOKUP(Z656,'Tabela de Apoio'!$D:$E,2,FALSE),1)=1,"",Z668)</f>
        <v/>
      </c>
      <c r="AA667" s="39" t="str">
        <f>IF(IFERROR(VLOOKUP(AA656,'Tabela de Apoio'!$D:$E,2,FALSE),1)=1,"",AA668)</f>
        <v/>
      </c>
      <c r="AB667" s="39" t="str">
        <f>IF(IFERROR(VLOOKUP(AB656,'Tabela de Apoio'!$D:$E,2,FALSE),1)=1,"",AB668)</f>
        <v/>
      </c>
      <c r="AC667" s="39" t="str">
        <f>IF(IFERROR(VLOOKUP(AC656,'Tabela de Apoio'!$D:$E,2,FALSE),1)=1,"",AC668)</f>
        <v/>
      </c>
      <c r="AD667" s="39" t="str">
        <f>IF(IFERROR(VLOOKUP(AD656,'Tabela de Apoio'!$D:$E,2,FALSE),1)=1,"",AD668)</f>
        <v/>
      </c>
      <c r="AE667" s="39" t="str">
        <f>IF(IFERROR(VLOOKUP(AE656,'Tabela de Apoio'!$D:$E,2,FALSE),1)=1,"",AE668)</f>
        <v/>
      </c>
      <c r="AF667" s="39" t="str">
        <f>IF(IFERROR(VLOOKUP(AF656,'Tabela de Apoio'!$D:$E,2,FALSE),1)=1,"",AF668)</f>
        <v/>
      </c>
      <c r="AG667" s="39" t="str">
        <f>IF(IFERROR(VLOOKUP(AG656,'Tabela de Apoio'!$D:$E,2,FALSE),1)=1,"",AG668)</f>
        <v/>
      </c>
      <c r="AH667" s="39" t="str">
        <f>IF(IFERROR(VLOOKUP(AH656,'Tabela de Apoio'!$D:$E,2,FALSE),1)=1,"",AH668)</f>
        <v/>
      </c>
      <c r="AI667" s="39" t="str">
        <f>IF(IFERROR(VLOOKUP(AI656,'Tabela de Apoio'!$D:$E,2,FALSE),1)=1,"",AI668)</f>
        <v/>
      </c>
    </row>
    <row r="668" spans="1:35" hidden="1" x14ac:dyDescent="0.25">
      <c r="B668" s="84" t="e">
        <f t="shared" si="325"/>
        <v>#VALUE!</v>
      </c>
      <c r="C668" s="84" t="e">
        <f t="shared" si="324"/>
        <v>#VALUE!</v>
      </c>
      <c r="D668" s="84">
        <f t="shared" si="324"/>
        <v>1</v>
      </c>
      <c r="E668" s="158"/>
      <c r="F668" s="97"/>
      <c r="G668" s="120"/>
      <c r="H668" s="18"/>
      <c r="I668" s="18"/>
      <c r="J668" s="56" t="s">
        <v>367</v>
      </c>
      <c r="K668" s="89"/>
      <c r="L668" s="40" t="s">
        <v>70</v>
      </c>
      <c r="M668" s="41" t="e">
        <f>_xlfn.QUARTILE.EXC($P659:$AI659,2)</f>
        <v>#NUM!</v>
      </c>
      <c r="N668" s="94"/>
      <c r="O668" s="34" t="s">
        <v>437</v>
      </c>
      <c r="P668" s="39" t="str">
        <f t="shared" ref="P668:AI668" si="329">IF(P666="","",IF((_xlfn.STDEV.S($P665:$AI666)/AVERAGE($P665:$AI666))&lt;25%,P666,IF(OR(P666&gt;(AVERAGE($P665:$AI666)+_xlfn.STDEV.S($P665:$AI666)),P666&lt;(AVERAGE($P665:$AI666)-_xlfn.STDEV.S($P665:$AI666))),"DESCARTADO",P666)))</f>
        <v/>
      </c>
      <c r="Q668" s="39" t="str">
        <f t="shared" si="329"/>
        <v/>
      </c>
      <c r="R668" s="39" t="str">
        <f t="shared" si="329"/>
        <v/>
      </c>
      <c r="S668" s="39" t="str">
        <f t="shared" si="329"/>
        <v/>
      </c>
      <c r="T668" s="39" t="str">
        <f t="shared" si="329"/>
        <v/>
      </c>
      <c r="U668" s="39" t="str">
        <f t="shared" si="329"/>
        <v/>
      </c>
      <c r="V668" s="39" t="str">
        <f t="shared" si="329"/>
        <v/>
      </c>
      <c r="W668" s="39" t="str">
        <f t="shared" si="329"/>
        <v/>
      </c>
      <c r="X668" s="39" t="str">
        <f t="shared" si="329"/>
        <v/>
      </c>
      <c r="Y668" s="39" t="str">
        <f t="shared" si="329"/>
        <v/>
      </c>
      <c r="Z668" s="39" t="str">
        <f t="shared" si="329"/>
        <v/>
      </c>
      <c r="AA668" s="39" t="str">
        <f t="shared" si="329"/>
        <v/>
      </c>
      <c r="AB668" s="39" t="str">
        <f t="shared" si="329"/>
        <v/>
      </c>
      <c r="AC668" s="39" t="str">
        <f t="shared" si="329"/>
        <v/>
      </c>
      <c r="AD668" s="39" t="str">
        <f t="shared" si="329"/>
        <v/>
      </c>
      <c r="AE668" s="39" t="str">
        <f t="shared" si="329"/>
        <v/>
      </c>
      <c r="AF668" s="39" t="str">
        <f t="shared" si="329"/>
        <v/>
      </c>
      <c r="AG668" s="39" t="str">
        <f t="shared" si="329"/>
        <v/>
      </c>
      <c r="AH668" s="39" t="str">
        <f t="shared" si="329"/>
        <v/>
      </c>
      <c r="AI668" s="39" t="str">
        <f t="shared" si="329"/>
        <v/>
      </c>
    </row>
    <row r="669" spans="1:35" hidden="1" x14ac:dyDescent="0.25">
      <c r="B669" s="84" t="e">
        <f t="shared" si="325"/>
        <v>#VALUE!</v>
      </c>
      <c r="C669" s="84" t="e">
        <f t="shared" si="324"/>
        <v>#VALUE!</v>
      </c>
      <c r="D669" s="84">
        <f t="shared" si="324"/>
        <v>1</v>
      </c>
      <c r="E669" s="158"/>
      <c r="F669" s="97"/>
      <c r="G669" s="120"/>
      <c r="H669" s="18"/>
      <c r="I669" s="18"/>
      <c r="J669" s="56" t="s">
        <v>366</v>
      </c>
      <c r="K669" s="89"/>
      <c r="L669" s="40" t="s">
        <v>76</v>
      </c>
      <c r="M669" s="41">
        <f>MIN($P658:$AI658)</f>
        <v>0</v>
      </c>
      <c r="N669" s="94"/>
      <c r="O669" s="34" t="s">
        <v>438</v>
      </c>
      <c r="P669" s="39" t="str">
        <f>IF(IFERROR(VLOOKUP(P656,'Tabela de Apoio'!$D:$E,2,FALSE),1)=1,"",P670)</f>
        <v/>
      </c>
      <c r="Q669" s="39" t="str">
        <f>IF(IFERROR(VLOOKUP(Q656,'Tabela de Apoio'!$D:$E,2,FALSE),1)=1,"",Q670)</f>
        <v/>
      </c>
      <c r="R669" s="39" t="str">
        <f>IF(IFERROR(VLOOKUP(R656,'Tabela de Apoio'!$D:$E,2,FALSE),1)=1,"",R670)</f>
        <v/>
      </c>
      <c r="S669" s="39" t="str">
        <f>IF(IFERROR(VLOOKUP(S656,'Tabela de Apoio'!$D:$E,2,FALSE),1)=1,"",S670)</f>
        <v/>
      </c>
      <c r="T669" s="39" t="str">
        <f>IF(IFERROR(VLOOKUP(T656,'Tabela de Apoio'!$D:$E,2,FALSE),1)=1,"",T670)</f>
        <v/>
      </c>
      <c r="U669" s="39" t="str">
        <f>IF(IFERROR(VLOOKUP(U656,'Tabela de Apoio'!$D:$E,2,FALSE),1)=1,"",U670)</f>
        <v/>
      </c>
      <c r="V669" s="39" t="str">
        <f>IF(IFERROR(VLOOKUP(V656,'Tabela de Apoio'!$D:$E,2,FALSE),1)=1,"",V670)</f>
        <v/>
      </c>
      <c r="W669" s="39" t="str">
        <f>IF(IFERROR(VLOOKUP(W656,'Tabela de Apoio'!$D:$E,2,FALSE),1)=1,"",W670)</f>
        <v/>
      </c>
      <c r="X669" s="39" t="str">
        <f>IF(IFERROR(VLOOKUP(X656,'Tabela de Apoio'!$D:$E,2,FALSE),1)=1,"",X670)</f>
        <v/>
      </c>
      <c r="Y669" s="39" t="str">
        <f>IF(IFERROR(VLOOKUP(Y656,'Tabela de Apoio'!$D:$E,2,FALSE),1)=1,"",Y670)</f>
        <v/>
      </c>
      <c r="Z669" s="39" t="str">
        <f>IF(IFERROR(VLOOKUP(Z656,'Tabela de Apoio'!$D:$E,2,FALSE),1)=1,"",Z670)</f>
        <v/>
      </c>
      <c r="AA669" s="39" t="str">
        <f>IF(IFERROR(VLOOKUP(AA656,'Tabela de Apoio'!$D:$E,2,FALSE),1)=1,"",AA670)</f>
        <v/>
      </c>
      <c r="AB669" s="39" t="str">
        <f>IF(IFERROR(VLOOKUP(AB656,'Tabela de Apoio'!$D:$E,2,FALSE),1)=1,"",AB670)</f>
        <v/>
      </c>
      <c r="AC669" s="39" t="str">
        <f>IF(IFERROR(VLOOKUP(AC656,'Tabela de Apoio'!$D:$E,2,FALSE),1)=1,"",AC670)</f>
        <v/>
      </c>
      <c r="AD669" s="39" t="str">
        <f>IF(IFERROR(VLOOKUP(AD656,'Tabela de Apoio'!$D:$E,2,FALSE),1)=1,"",AD670)</f>
        <v/>
      </c>
      <c r="AE669" s="39" t="str">
        <f>IF(IFERROR(VLOOKUP(AE656,'Tabela de Apoio'!$D:$E,2,FALSE),1)=1,"",AE670)</f>
        <v/>
      </c>
      <c r="AF669" s="39" t="str">
        <f>IF(IFERROR(VLOOKUP(AF656,'Tabela de Apoio'!$D:$E,2,FALSE),1)=1,"",AF670)</f>
        <v/>
      </c>
      <c r="AG669" s="39" t="str">
        <f>IF(IFERROR(VLOOKUP(AG656,'Tabela de Apoio'!$D:$E,2,FALSE),1)=1,"",AG670)</f>
        <v/>
      </c>
      <c r="AH669" s="39" t="str">
        <f>IF(IFERROR(VLOOKUP(AH656,'Tabela de Apoio'!$D:$E,2,FALSE),1)=1,"",AH670)</f>
        <v/>
      </c>
      <c r="AI669" s="39" t="str">
        <f>IF(IFERROR(VLOOKUP(AI656,'Tabela de Apoio'!$D:$E,2,FALSE),1)=1,"",AI670)</f>
        <v/>
      </c>
    </row>
    <row r="670" spans="1:35" hidden="1" x14ac:dyDescent="0.25">
      <c r="B670" s="84" t="e">
        <f t="shared" si="325"/>
        <v>#VALUE!</v>
      </c>
      <c r="C670" s="84" t="e">
        <f t="shared" si="324"/>
        <v>#VALUE!</v>
      </c>
      <c r="D670" s="84">
        <f t="shared" si="324"/>
        <v>1</v>
      </c>
      <c r="E670" s="158"/>
      <c r="F670" s="97"/>
      <c r="G670" s="120"/>
      <c r="H670" s="18"/>
      <c r="I670" s="18"/>
      <c r="J670" s="56" t="s">
        <v>366</v>
      </c>
      <c r="K670" s="89"/>
      <c r="L670" s="40" t="s">
        <v>71</v>
      </c>
      <c r="M670" s="41">
        <f>MAX($P658:$AI658)</f>
        <v>0</v>
      </c>
      <c r="N670" s="94"/>
      <c r="O670" s="34" t="s">
        <v>439</v>
      </c>
      <c r="P670" s="39" t="str">
        <f t="shared" ref="P670:AI670" si="330">IF(P668="","",IF((_xlfn.STDEV.S($P667:$AI668)/AVERAGE($P667:$AI668))&lt;25%,P668,IF(OR(P668&gt;(AVERAGE($P667:$AI668)+_xlfn.STDEV.S($P667:$AI668)),P668&lt;(AVERAGE($P667:$AI668)-_xlfn.STDEV.S($P667:$AI668))),"DESCARTADO",P668)))</f>
        <v/>
      </c>
      <c r="Q670" s="39" t="str">
        <f t="shared" si="330"/>
        <v/>
      </c>
      <c r="R670" s="39" t="str">
        <f t="shared" si="330"/>
        <v/>
      </c>
      <c r="S670" s="39" t="str">
        <f t="shared" si="330"/>
        <v/>
      </c>
      <c r="T670" s="39" t="str">
        <f t="shared" si="330"/>
        <v/>
      </c>
      <c r="U670" s="39" t="str">
        <f t="shared" si="330"/>
        <v/>
      </c>
      <c r="V670" s="39" t="str">
        <f t="shared" si="330"/>
        <v/>
      </c>
      <c r="W670" s="39" t="str">
        <f t="shared" si="330"/>
        <v/>
      </c>
      <c r="X670" s="39" t="str">
        <f t="shared" si="330"/>
        <v/>
      </c>
      <c r="Y670" s="39" t="str">
        <f t="shared" si="330"/>
        <v/>
      </c>
      <c r="Z670" s="39" t="str">
        <f t="shared" si="330"/>
        <v/>
      </c>
      <c r="AA670" s="39" t="str">
        <f t="shared" si="330"/>
        <v/>
      </c>
      <c r="AB670" s="39" t="str">
        <f t="shared" si="330"/>
        <v/>
      </c>
      <c r="AC670" s="39" t="str">
        <f t="shared" si="330"/>
        <v/>
      </c>
      <c r="AD670" s="39" t="str">
        <f t="shared" si="330"/>
        <v/>
      </c>
      <c r="AE670" s="39" t="str">
        <f t="shared" si="330"/>
        <v/>
      </c>
      <c r="AF670" s="39" t="str">
        <f t="shared" si="330"/>
        <v/>
      </c>
      <c r="AG670" s="39" t="str">
        <f t="shared" si="330"/>
        <v/>
      </c>
      <c r="AH670" s="39" t="str">
        <f t="shared" si="330"/>
        <v/>
      </c>
      <c r="AI670" s="39" t="str">
        <f t="shared" si="330"/>
        <v/>
      </c>
    </row>
    <row r="671" spans="1:35" hidden="1" x14ac:dyDescent="0.25">
      <c r="B671" s="84" t="e">
        <f t="shared" si="325"/>
        <v>#VALUE!</v>
      </c>
      <c r="C671" s="84" t="e">
        <f t="shared" si="324"/>
        <v>#VALUE!</v>
      </c>
      <c r="D671" s="84">
        <f t="shared" si="324"/>
        <v>1</v>
      </c>
      <c r="E671" s="158"/>
      <c r="F671" s="97"/>
      <c r="G671" s="121"/>
      <c r="H671"/>
      <c r="I671"/>
      <c r="J671" s="6" t="str">
        <f>INDEX(J661:J670,MATCH(L654,L661:L670,0))</f>
        <v>A</v>
      </c>
      <c r="K671" s="89"/>
      <c r="L671" s="26"/>
      <c r="M671" s="26"/>
      <c r="N671" s="94"/>
      <c r="O671" s="34" t="s">
        <v>58</v>
      </c>
      <c r="P671" s="39" t="str">
        <f>IF(IFERROR(VLOOKUP(P656,'Tabela de Apoio'!$D:$E,2,FALSE),1)=1,"",P672)</f>
        <v/>
      </c>
      <c r="Q671" s="39" t="str">
        <f>IF(IFERROR(VLOOKUP(Q656,'Tabela de Apoio'!$D:$E,2,FALSE),1)=1,"",Q672)</f>
        <v/>
      </c>
      <c r="R671" s="39" t="str">
        <f>IF(IFERROR(VLOOKUP(R656,'Tabela de Apoio'!$D:$E,2,FALSE),1)=1,"",R672)</f>
        <v/>
      </c>
      <c r="S671" s="39" t="str">
        <f>IF(IFERROR(VLOOKUP(S656,'Tabela de Apoio'!$D:$E,2,FALSE),1)=1,"",S672)</f>
        <v/>
      </c>
      <c r="T671" s="39" t="str">
        <f>IF(IFERROR(VLOOKUP(T656,'Tabela de Apoio'!$D:$E,2,FALSE),1)=1,"",T672)</f>
        <v/>
      </c>
      <c r="U671" s="39" t="str">
        <f>IF(IFERROR(VLOOKUP(U656,'Tabela de Apoio'!$D:$E,2,FALSE),1)=1,"",U672)</f>
        <v/>
      </c>
      <c r="V671" s="39" t="str">
        <f>IF(IFERROR(VLOOKUP(V656,'Tabela de Apoio'!$D:$E,2,FALSE),1)=1,"",V672)</f>
        <v/>
      </c>
      <c r="W671" s="39" t="str">
        <f>IF(IFERROR(VLOOKUP(W656,'Tabela de Apoio'!$D:$E,2,FALSE),1)=1,"",W672)</f>
        <v/>
      </c>
      <c r="X671" s="39" t="str">
        <f>IF(IFERROR(VLOOKUP(X656,'Tabela de Apoio'!$D:$E,2,FALSE),1)=1,"",X672)</f>
        <v/>
      </c>
      <c r="Y671" s="39" t="str">
        <f>IF(IFERROR(VLOOKUP(Y656,'Tabela de Apoio'!$D:$E,2,FALSE),1)=1,"",Y672)</f>
        <v/>
      </c>
      <c r="Z671" s="39" t="str">
        <f>IF(IFERROR(VLOOKUP(Z656,'Tabela de Apoio'!$D:$E,2,FALSE),1)=1,"",Z672)</f>
        <v/>
      </c>
      <c r="AA671" s="39" t="str">
        <f>IF(IFERROR(VLOOKUP(AA656,'Tabela de Apoio'!$D:$E,2,FALSE),1)=1,"",AA672)</f>
        <v/>
      </c>
      <c r="AB671" s="39" t="str">
        <f>IF(IFERROR(VLOOKUP(AB656,'Tabela de Apoio'!$D:$E,2,FALSE),1)=1,"",AB672)</f>
        <v/>
      </c>
      <c r="AC671" s="39" t="str">
        <f>IF(IFERROR(VLOOKUP(AC656,'Tabela de Apoio'!$D:$E,2,FALSE),1)=1,"",AC672)</f>
        <v/>
      </c>
      <c r="AD671" s="39" t="str">
        <f>IF(IFERROR(VLOOKUP(AD656,'Tabela de Apoio'!$D:$E,2,FALSE),1)=1,"",AD672)</f>
        <v/>
      </c>
      <c r="AE671" s="39" t="str">
        <f>IF(IFERROR(VLOOKUP(AE656,'Tabela de Apoio'!$D:$E,2,FALSE),1)=1,"",AE672)</f>
        <v/>
      </c>
      <c r="AF671" s="39" t="str">
        <f>IF(IFERROR(VLOOKUP(AF656,'Tabela de Apoio'!$D:$E,2,FALSE),1)=1,"",AF672)</f>
        <v/>
      </c>
      <c r="AG671" s="39" t="str">
        <f>IF(IFERROR(VLOOKUP(AG656,'Tabela de Apoio'!$D:$E,2,FALSE),1)=1,"",AG672)</f>
        <v/>
      </c>
      <c r="AH671" s="39" t="str">
        <f>IF(IFERROR(VLOOKUP(AH656,'Tabela de Apoio'!$D:$E,2,FALSE),1)=1,"",AH672)</f>
        <v/>
      </c>
      <c r="AI671" s="39" t="str">
        <f>IF(IFERROR(VLOOKUP(AI656,'Tabela de Apoio'!$D:$E,2,FALSE),1)=1,"",AI672)</f>
        <v/>
      </c>
    </row>
    <row r="672" spans="1:35" x14ac:dyDescent="0.25">
      <c r="B672" s="84" t="e">
        <f t="shared" si="325"/>
        <v>#VALUE!</v>
      </c>
      <c r="C672" s="84" t="e">
        <f t="shared" si="324"/>
        <v>#VALUE!</v>
      </c>
      <c r="D672" s="84">
        <f t="shared" si="324"/>
        <v>1</v>
      </c>
      <c r="E672" s="158"/>
      <c r="F672" s="97"/>
      <c r="G672" s="118"/>
      <c r="H672" s="159"/>
      <c r="I672" s="159"/>
      <c r="J672" s="160"/>
      <c r="K672" s="90" t="e">
        <f>_xlfn.STDEV.S($P672:$AI672)/AVERAGE($P672:$AI672)</f>
        <v>#DIV/0!</v>
      </c>
      <c r="L672" s="122" t="s">
        <v>77</v>
      </c>
      <c r="M672" s="22" t="str">
        <f>IFERROR(ROUND(M654*M656,2),"")</f>
        <v/>
      </c>
      <c r="N672" s="94" t="str">
        <f>IF("C"=J671,1,"")</f>
        <v/>
      </c>
      <c r="O672" s="34" t="s">
        <v>56</v>
      </c>
      <c r="P672" s="39" t="str">
        <f t="shared" ref="P672:AI672" si="331">IFERROR(IF(P670="","",IF((_xlfn.STDEV.S($P669:$AI670)/AVERAGE($P669:$AI670))&lt;25%,P670,IF(OR(P670&gt;(AVERAGE($P669:$AI670)+_xlfn.STDEV.S($P669:$AI670)),P670&lt;(AVERAGE($P669:$AI670)-_xlfn.STDEV.S($P669:$AI670))),"DESCARTADO",P670))),)</f>
        <v/>
      </c>
      <c r="Q672" s="39" t="str">
        <f t="shared" si="331"/>
        <v/>
      </c>
      <c r="R672" s="39" t="str">
        <f t="shared" si="331"/>
        <v/>
      </c>
      <c r="S672" s="39" t="str">
        <f t="shared" si="331"/>
        <v/>
      </c>
      <c r="T672" s="39" t="str">
        <f t="shared" si="331"/>
        <v/>
      </c>
      <c r="U672" s="39" t="str">
        <f t="shared" si="331"/>
        <v/>
      </c>
      <c r="V672" s="39" t="str">
        <f t="shared" si="331"/>
        <v/>
      </c>
      <c r="W672" s="39" t="str">
        <f t="shared" si="331"/>
        <v/>
      </c>
      <c r="X672" s="39" t="str">
        <f t="shared" si="331"/>
        <v/>
      </c>
      <c r="Y672" s="39" t="str">
        <f t="shared" si="331"/>
        <v/>
      </c>
      <c r="Z672" s="39" t="str">
        <f t="shared" si="331"/>
        <v/>
      </c>
      <c r="AA672" s="39" t="str">
        <f t="shared" si="331"/>
        <v/>
      </c>
      <c r="AB672" s="39" t="str">
        <f t="shared" si="331"/>
        <v/>
      </c>
      <c r="AC672" s="39" t="str">
        <f t="shared" si="331"/>
        <v/>
      </c>
      <c r="AD672" s="39" t="str">
        <f t="shared" si="331"/>
        <v/>
      </c>
      <c r="AE672" s="39" t="str">
        <f t="shared" si="331"/>
        <v/>
      </c>
      <c r="AF672" s="39" t="str">
        <f t="shared" si="331"/>
        <v/>
      </c>
      <c r="AG672" s="39" t="str">
        <f t="shared" si="331"/>
        <v/>
      </c>
      <c r="AH672" s="39" t="str">
        <f t="shared" si="331"/>
        <v/>
      </c>
      <c r="AI672" s="39" t="str">
        <f t="shared" si="331"/>
        <v/>
      </c>
    </row>
    <row r="674" spans="1:35" s="18" customFormat="1" x14ac:dyDescent="0.25">
      <c r="A674" s="89"/>
      <c r="B674" s="83" t="e">
        <f>LARGE(IFERROR(IF(B672+1&gt;$H$8,"",B672+1),""),1)</f>
        <v>#VALUE!</v>
      </c>
      <c r="C674" s="83" t="e">
        <f>E679</f>
        <v>#VALUE!</v>
      </c>
      <c r="D674" s="83">
        <f>E675</f>
        <v>1</v>
      </c>
      <c r="E674" s="57" t="s">
        <v>9</v>
      </c>
      <c r="F674" s="96"/>
      <c r="G674" s="57" t="s">
        <v>19</v>
      </c>
      <c r="H674" s="5" t="e">
        <f>INDEX('BASE FORMAÇÃO'!B:B,B674+1)</f>
        <v>#VALUE!</v>
      </c>
      <c r="I674" s="19" t="s">
        <v>20</v>
      </c>
      <c r="J674" s="5" t="e">
        <f>INDEX('BASE FORMAÇÃO'!K:K,B674+1)</f>
        <v>#VALUE!</v>
      </c>
      <c r="K674" s="88"/>
      <c r="L674" s="173" t="s">
        <v>75</v>
      </c>
      <c r="M674" s="167" t="str">
        <f>IF(OR(ISBLANK($O$7),ISBLANK($H$8),ISBLANK($O$6),ISBLANK($O$5),ISBLANK($H$5)),"",IFERROR(IF(VLOOKUP(L674,L681:M690,2,FALSE)&lt;1,ROUND(VLOOKUP(L674,L681:M690,2,FALSE),4),ROUND(VLOOKUP(L674,L681:M690,2,FALSE),2)),""))</f>
        <v/>
      </c>
      <c r="N674" s="92"/>
      <c r="O674" s="34" t="s">
        <v>22</v>
      </c>
      <c r="P674" s="53"/>
      <c r="Q674" s="53"/>
      <c r="R674" s="53"/>
      <c r="S674" s="53"/>
      <c r="T674" s="53"/>
      <c r="U674" s="53"/>
      <c r="V674" s="53"/>
      <c r="W674" s="53"/>
      <c r="X674" s="53"/>
      <c r="Y674" s="53"/>
      <c r="Z674" s="53"/>
      <c r="AA674" s="53"/>
      <c r="AB674" s="53"/>
      <c r="AC674" s="53"/>
      <c r="AD674" s="53"/>
      <c r="AE674" s="53"/>
      <c r="AF674" s="53"/>
      <c r="AG674" s="53"/>
      <c r="AH674" s="53"/>
      <c r="AI674" s="53"/>
    </row>
    <row r="675" spans="1:35" s="18" customFormat="1" x14ac:dyDescent="0.25">
      <c r="A675" s="89"/>
      <c r="B675" s="84" t="e">
        <f t="shared" ref="B675:D677" si="332">B674</f>
        <v>#VALUE!</v>
      </c>
      <c r="C675" s="84" t="e">
        <f t="shared" si="332"/>
        <v>#VALUE!</v>
      </c>
      <c r="D675" s="84">
        <f t="shared" si="332"/>
        <v>1</v>
      </c>
      <c r="E675" s="150">
        <f>IFERROR(IF(E679=INDEX(E:E,ROW()-16),INDEX(E:E,ROW()-20)+1,1),1)</f>
        <v>1</v>
      </c>
      <c r="F675" s="116"/>
      <c r="G675" s="155" t="s">
        <v>1</v>
      </c>
      <c r="H675" s="161" t="e">
        <f>INDEX('BASE FORMAÇÃO'!C:C,B674+1)</f>
        <v>#VALUE!</v>
      </c>
      <c r="I675" s="161"/>
      <c r="J675" s="162"/>
      <c r="K675" s="89"/>
      <c r="L675" s="174"/>
      <c r="M675" s="168"/>
      <c r="N675" s="93"/>
      <c r="O675" s="34" t="s">
        <v>17</v>
      </c>
      <c r="P675" s="54"/>
      <c r="Q675" s="54"/>
      <c r="R675" s="54"/>
      <c r="S675" s="54"/>
      <c r="T675" s="54"/>
      <c r="U675" s="54"/>
      <c r="V675" s="54"/>
      <c r="W675" s="54"/>
      <c r="X675" s="54"/>
      <c r="Y675" s="54"/>
      <c r="Z675" s="54"/>
      <c r="AA675" s="54"/>
      <c r="AB675" s="54"/>
      <c r="AC675" s="54"/>
      <c r="AD675" s="54"/>
      <c r="AE675" s="54"/>
      <c r="AF675" s="54"/>
      <c r="AG675" s="54"/>
      <c r="AH675" s="54"/>
      <c r="AI675" s="54"/>
    </row>
    <row r="676" spans="1:35" s="21" customFormat="1" x14ac:dyDescent="0.25">
      <c r="A676" s="98"/>
      <c r="B676" s="84" t="e">
        <f t="shared" si="332"/>
        <v>#VALUE!</v>
      </c>
      <c r="C676" s="84" t="e">
        <f t="shared" si="332"/>
        <v>#VALUE!</v>
      </c>
      <c r="D676" s="84">
        <f t="shared" si="332"/>
        <v>1</v>
      </c>
      <c r="E676" s="151"/>
      <c r="F676" s="117"/>
      <c r="G676" s="156"/>
      <c r="H676" s="163"/>
      <c r="I676" s="163"/>
      <c r="J676" s="164"/>
      <c r="K676" s="85"/>
      <c r="L676" s="169" t="s">
        <v>78</v>
      </c>
      <c r="M676" s="171" t="e">
        <f>INDEX('BASE FORMAÇÃO'!H:H,B678+1)</f>
        <v>#VALUE!</v>
      </c>
      <c r="N676" s="94"/>
      <c r="O676" s="34" t="s">
        <v>12</v>
      </c>
      <c r="P676" s="55"/>
      <c r="Q676" s="55"/>
      <c r="R676" s="55"/>
      <c r="S676" s="55"/>
      <c r="T676" s="55"/>
      <c r="U676" s="55"/>
      <c r="V676" s="55"/>
      <c r="W676" s="55"/>
      <c r="X676" s="55"/>
      <c r="Y676" s="55"/>
      <c r="Z676" s="55"/>
      <c r="AA676" s="55"/>
      <c r="AB676" s="55"/>
      <c r="AC676" s="55"/>
      <c r="AD676" s="55"/>
      <c r="AE676" s="55"/>
      <c r="AF676" s="55"/>
      <c r="AG676" s="55"/>
      <c r="AH676" s="55"/>
      <c r="AI676" s="55"/>
    </row>
    <row r="677" spans="1:35" s="21" customFormat="1" x14ac:dyDescent="0.25">
      <c r="A677" s="98"/>
      <c r="B677" s="84" t="e">
        <f t="shared" si="332"/>
        <v>#VALUE!</v>
      </c>
      <c r="C677" s="84" t="e">
        <f t="shared" si="332"/>
        <v>#VALUE!</v>
      </c>
      <c r="D677" s="84">
        <f t="shared" si="332"/>
        <v>1</v>
      </c>
      <c r="E677" s="152"/>
      <c r="F677" s="117"/>
      <c r="G677" s="157"/>
      <c r="H677" s="165"/>
      <c r="I677" s="165"/>
      <c r="J677" s="166"/>
      <c r="K677" s="85"/>
      <c r="L677" s="170"/>
      <c r="M677" s="172"/>
      <c r="N677" s="94"/>
      <c r="O677" s="34" t="s">
        <v>549</v>
      </c>
      <c r="P677" s="55"/>
      <c r="Q677" s="55"/>
      <c r="R677" s="55"/>
      <c r="S677" s="55"/>
      <c r="T677" s="55"/>
      <c r="U677" s="55"/>
      <c r="V677" s="55"/>
      <c r="W677" s="55"/>
      <c r="X677" s="55"/>
      <c r="Y677" s="55"/>
      <c r="Z677" s="55"/>
      <c r="AA677" s="55"/>
      <c r="AB677" s="55"/>
      <c r="AC677" s="55"/>
      <c r="AD677" s="55"/>
      <c r="AE677" s="55"/>
      <c r="AF677" s="55"/>
      <c r="AG677" s="55"/>
      <c r="AH677" s="55"/>
      <c r="AI677" s="55"/>
    </row>
    <row r="678" spans="1:35" x14ac:dyDescent="0.25">
      <c r="B678" s="84" t="e">
        <f>B676</f>
        <v>#VALUE!</v>
      </c>
      <c r="C678" s="84" t="e">
        <f>C676</f>
        <v>#VALUE!</v>
      </c>
      <c r="D678" s="84">
        <f>D676</f>
        <v>1</v>
      </c>
      <c r="E678" s="57" t="s">
        <v>401</v>
      </c>
      <c r="F678" s="117"/>
      <c r="G678" s="24"/>
      <c r="H678" s="153"/>
      <c r="I678" s="154"/>
      <c r="J678" s="154"/>
      <c r="K678" s="90" t="e">
        <f>_xlfn.STDEV.S($P678:$AI678)/AVERAGE($P678:$AI678)</f>
        <v>#DIV/0!</v>
      </c>
      <c r="L678" s="122" t="s">
        <v>2</v>
      </c>
      <c r="M678" s="5" t="e">
        <f>INDEX('BASE FORMAÇÃO'!D:D,B678+1)</f>
        <v>#VALUE!</v>
      </c>
      <c r="N678" s="94">
        <f>IF("A"=J691,1,"")</f>
        <v>1</v>
      </c>
      <c r="O678" s="34" t="s">
        <v>23</v>
      </c>
      <c r="P678" s="36" t="str">
        <f t="array" ref="P678">IF(P674="","",IF(OR(P675="",AND(YEAR(P675)=YEAR($O$7),MONTH(MAX('Tabela de Apoio'!$A:$A))&lt;=MONTH(P675))),P674,(INDEX('Tabela de Apoio'!$B:$B,MATCH('FORMAÇÃO DE PREÇO'!$O$7,'Tabela de Apoio'!$A:$A,1))/INDEX('Tabela de Apoio'!$B:$B,MATCH('FORMAÇÃO DE PREÇO'!P675,'Tabela de Apoio'!$A:$A,1)-1))*P674))</f>
        <v/>
      </c>
      <c r="Q678" s="36" t="str">
        <f t="array" ref="Q678">IF(Q674="","",IF(OR(Q675="",AND(YEAR(Q675)=YEAR($O$7),MONTH(MAX('Tabela de Apoio'!$A:$A))&lt;=MONTH(Q675))),Q674,(INDEX('Tabela de Apoio'!$B:$B,MATCH('FORMAÇÃO DE PREÇO'!$O$7,'Tabela de Apoio'!$A:$A,1))/INDEX('Tabela de Apoio'!$B:$B,MATCH('FORMAÇÃO DE PREÇO'!Q675,'Tabela de Apoio'!$A:$A,1)-1))*Q674))</f>
        <v/>
      </c>
      <c r="R678" s="36" t="str">
        <f t="array" ref="R678">IF(R674="","",IF(OR(R675="",AND(YEAR(R675)=YEAR($O$7),MONTH(MAX('Tabela de Apoio'!$A:$A))&lt;=MONTH(R675))),R674,(INDEX('Tabela de Apoio'!$B:$B,MATCH('FORMAÇÃO DE PREÇO'!$O$7,'Tabela de Apoio'!$A:$A,1))/INDEX('Tabela de Apoio'!$B:$B,MATCH('FORMAÇÃO DE PREÇO'!R675,'Tabela de Apoio'!$A:$A,1)-1))*R674))</f>
        <v/>
      </c>
      <c r="S678" s="36" t="str">
        <f t="array" ref="S678">IF(S674="","",IF(OR(S675="",AND(YEAR(S675)=YEAR($O$7),MONTH(MAX('Tabela de Apoio'!$A:$A))&lt;=MONTH(S675))),S674,(INDEX('Tabela de Apoio'!$B:$B,MATCH('FORMAÇÃO DE PREÇO'!$O$7,'Tabela de Apoio'!$A:$A,1))/INDEX('Tabela de Apoio'!$B:$B,MATCH('FORMAÇÃO DE PREÇO'!S675,'Tabela de Apoio'!$A:$A,1)-1))*S674))</f>
        <v/>
      </c>
      <c r="T678" s="36" t="str">
        <f t="array" ref="T678">IF(T674="","",IF(OR(T675="",AND(YEAR(T675)=YEAR($O$7),MONTH(MAX('Tabela de Apoio'!$A:$A))&lt;=MONTH(T675))),T674,(INDEX('Tabela de Apoio'!$B:$B,MATCH('FORMAÇÃO DE PREÇO'!$O$7,'Tabela de Apoio'!$A:$A,1))/INDEX('Tabela de Apoio'!$B:$B,MATCH('FORMAÇÃO DE PREÇO'!T675,'Tabela de Apoio'!$A:$A,1)-1))*T674))</f>
        <v/>
      </c>
      <c r="U678" s="36" t="str">
        <f t="array" ref="U678">IF(U674="","",IF(OR(U675="",AND(YEAR(U675)=YEAR($O$7),MONTH(MAX('Tabela de Apoio'!$A:$A))&lt;=MONTH(U675))),U674,(INDEX('Tabela de Apoio'!$B:$B,MATCH('FORMAÇÃO DE PREÇO'!$O$7,'Tabela de Apoio'!$A:$A,1))/INDEX('Tabela de Apoio'!$B:$B,MATCH('FORMAÇÃO DE PREÇO'!U675,'Tabela de Apoio'!$A:$A,1)-1))*U674))</f>
        <v/>
      </c>
      <c r="V678" s="36" t="str">
        <f t="array" ref="V678">IF(V674="","",IF(OR(V675="",AND(YEAR(V675)=YEAR($O$7),MONTH(MAX('Tabela de Apoio'!$A:$A))&lt;=MONTH(V675))),V674,(INDEX('Tabela de Apoio'!$B:$B,MATCH('FORMAÇÃO DE PREÇO'!$O$7,'Tabela de Apoio'!$A:$A,1))/INDEX('Tabela de Apoio'!$B:$B,MATCH('FORMAÇÃO DE PREÇO'!V675,'Tabela de Apoio'!$A:$A,1)-1))*V674))</f>
        <v/>
      </c>
      <c r="W678" s="36" t="str">
        <f t="array" ref="W678">IF(W674="","",IF(OR(W675="",AND(YEAR(W675)=YEAR($O$7),MONTH(MAX('Tabela de Apoio'!$A:$A))&lt;=MONTH(W675))),W674,(INDEX('Tabela de Apoio'!$B:$B,MATCH('FORMAÇÃO DE PREÇO'!$O$7,'Tabela de Apoio'!$A:$A,1))/INDEX('Tabela de Apoio'!$B:$B,MATCH('FORMAÇÃO DE PREÇO'!W675,'Tabela de Apoio'!$A:$A,1)-1))*W674))</f>
        <v/>
      </c>
      <c r="X678" s="36" t="str">
        <f t="array" ref="X678">IF(X674="","",IF(OR(X675="",AND(YEAR(X675)=YEAR($O$7),MONTH(MAX('Tabela de Apoio'!$A:$A))&lt;=MONTH(X675))),X674,(INDEX('Tabela de Apoio'!$B:$B,MATCH('FORMAÇÃO DE PREÇO'!$O$7,'Tabela de Apoio'!$A:$A,1))/INDEX('Tabela de Apoio'!$B:$B,MATCH('FORMAÇÃO DE PREÇO'!X675,'Tabela de Apoio'!$A:$A,1)-1))*X674))</f>
        <v/>
      </c>
      <c r="Y678" s="36" t="str">
        <f t="array" ref="Y678">IF(Y674="","",IF(OR(Y675="",AND(YEAR(Y675)=YEAR($O$7),MONTH(MAX('Tabela de Apoio'!$A:$A))&lt;=MONTH(Y675))),Y674,(INDEX('Tabela de Apoio'!$B:$B,MATCH('FORMAÇÃO DE PREÇO'!$O$7,'Tabela de Apoio'!$A:$A,1))/INDEX('Tabela de Apoio'!$B:$B,MATCH('FORMAÇÃO DE PREÇO'!Y675,'Tabela de Apoio'!$A:$A,1)-1))*Y674))</f>
        <v/>
      </c>
      <c r="Z678" s="36" t="str">
        <f t="array" ref="Z678">IF(Z674="","",IF(OR(Z675="",AND(YEAR(Z675)=YEAR($O$7),MONTH(MAX('Tabela de Apoio'!$A:$A))&lt;=MONTH(Z675))),Z674,(INDEX('Tabela de Apoio'!$B:$B,MATCH('FORMAÇÃO DE PREÇO'!$O$7,'Tabela de Apoio'!$A:$A,1))/INDEX('Tabela de Apoio'!$B:$B,MATCH('FORMAÇÃO DE PREÇO'!Z675,'Tabela de Apoio'!$A:$A,1)-1))*Z674))</f>
        <v/>
      </c>
      <c r="AA678" s="36" t="str">
        <f t="array" ref="AA678">IF(AA674="","",IF(OR(AA675="",AND(YEAR(AA675)=YEAR($O$7),MONTH(MAX('Tabela de Apoio'!$A:$A))&lt;=MONTH(AA675))),AA674,(INDEX('Tabela de Apoio'!$B:$B,MATCH('FORMAÇÃO DE PREÇO'!$O$7,'Tabela de Apoio'!$A:$A,1))/INDEX('Tabela de Apoio'!$B:$B,MATCH('FORMAÇÃO DE PREÇO'!AA675,'Tabela de Apoio'!$A:$A,1)-1))*AA674))</f>
        <v/>
      </c>
      <c r="AB678" s="36" t="str">
        <f t="array" ref="AB678">IF(AB674="","",IF(OR(AB675="",AND(YEAR(AB675)=YEAR($O$7),MONTH(MAX('Tabela de Apoio'!$A:$A))&lt;=MONTH(AB675))),AB674,(INDEX('Tabela de Apoio'!$B:$B,MATCH('FORMAÇÃO DE PREÇO'!$O$7,'Tabela de Apoio'!$A:$A,1))/INDEX('Tabela de Apoio'!$B:$B,MATCH('FORMAÇÃO DE PREÇO'!AB675,'Tabela de Apoio'!$A:$A,1)-1))*AB674))</f>
        <v/>
      </c>
      <c r="AC678" s="36" t="str">
        <f t="array" ref="AC678">IF(AC674="","",IF(OR(AC675="",AND(YEAR(AC675)=YEAR($O$7),MONTH(MAX('Tabela de Apoio'!$A:$A))&lt;=MONTH(AC675))),AC674,(INDEX('Tabela de Apoio'!$B:$B,MATCH('FORMAÇÃO DE PREÇO'!$O$7,'Tabela de Apoio'!$A:$A,1))/INDEX('Tabela de Apoio'!$B:$B,MATCH('FORMAÇÃO DE PREÇO'!AC675,'Tabela de Apoio'!$A:$A,1)-1))*AC674))</f>
        <v/>
      </c>
      <c r="AD678" s="36" t="str">
        <f t="array" ref="AD678">IF(AD674="","",IF(OR(AD675="",AND(YEAR(AD675)=YEAR($O$7),MONTH(MAX('Tabela de Apoio'!$A:$A))&lt;=MONTH(AD675))),AD674,(INDEX('Tabela de Apoio'!$B:$B,MATCH('FORMAÇÃO DE PREÇO'!$O$7,'Tabela de Apoio'!$A:$A,1))/INDEX('Tabela de Apoio'!$B:$B,MATCH('FORMAÇÃO DE PREÇO'!AD675,'Tabela de Apoio'!$A:$A,1)-1))*AD674))</f>
        <v/>
      </c>
      <c r="AE678" s="36" t="str">
        <f t="array" ref="AE678">IF(AE674="","",IF(OR(AE675="",AND(YEAR(AE675)=YEAR($O$7),MONTH(MAX('Tabela de Apoio'!$A:$A))&lt;=MONTH(AE675))),AE674,(INDEX('Tabela de Apoio'!$B:$B,MATCH('FORMAÇÃO DE PREÇO'!$O$7,'Tabela de Apoio'!$A:$A,1))/INDEX('Tabela de Apoio'!$B:$B,MATCH('FORMAÇÃO DE PREÇO'!AE675,'Tabela de Apoio'!$A:$A,1)-1))*AE674))</f>
        <v/>
      </c>
      <c r="AF678" s="36" t="str">
        <f t="array" ref="AF678">IF(AF674="","",IF(OR(AF675="",AND(YEAR(AF675)=YEAR($O$7),MONTH(MAX('Tabela de Apoio'!$A:$A))&lt;=MONTH(AF675))),AF674,(INDEX('Tabela de Apoio'!$B:$B,MATCH('FORMAÇÃO DE PREÇO'!$O$7,'Tabela de Apoio'!$A:$A,1))/INDEX('Tabela de Apoio'!$B:$B,MATCH('FORMAÇÃO DE PREÇO'!AF675,'Tabela de Apoio'!$A:$A,1)-1))*AF674))</f>
        <v/>
      </c>
      <c r="AG678" s="36" t="str">
        <f t="array" ref="AG678">IF(AG674="","",IF(OR(AG675="",AND(YEAR(AG675)=YEAR($O$7),MONTH(MAX('Tabela de Apoio'!$A:$A))&lt;=MONTH(AG675))),AG674,(INDEX('Tabela de Apoio'!$B:$B,MATCH('FORMAÇÃO DE PREÇO'!$O$7,'Tabela de Apoio'!$A:$A,1))/INDEX('Tabela de Apoio'!$B:$B,MATCH('FORMAÇÃO DE PREÇO'!AG675,'Tabela de Apoio'!$A:$A,1)-1))*AG674))</f>
        <v/>
      </c>
      <c r="AH678" s="36" t="str">
        <f t="array" ref="AH678">IF(AH674="","",IF(OR(AH675="",AND(YEAR(AH675)=YEAR($O$7),MONTH(MAX('Tabela de Apoio'!$A:$A))&lt;=MONTH(AH675))),AH674,(INDEX('Tabela de Apoio'!$B:$B,MATCH('FORMAÇÃO DE PREÇO'!$O$7,'Tabela de Apoio'!$A:$A,1))/INDEX('Tabela de Apoio'!$B:$B,MATCH('FORMAÇÃO DE PREÇO'!AH675,'Tabela de Apoio'!$A:$A,1)-1))*AH674))</f>
        <v/>
      </c>
      <c r="AI678" s="36" t="str">
        <f t="array" ref="AI678">IF(AI674="","",IF(OR(AI675="",AND(YEAR(AI675)=YEAR($O$7),MONTH(MAX('Tabela de Apoio'!$A:$A))&lt;=MONTH(AI675))),AI674,(INDEX('Tabela de Apoio'!$B:$B,MATCH('FORMAÇÃO DE PREÇO'!$O$7,'Tabela de Apoio'!$A:$A,1))/INDEX('Tabela de Apoio'!$B:$B,MATCH('FORMAÇÃO DE PREÇO'!AI675,'Tabela de Apoio'!$A:$A,1)-1))*AI674))</f>
        <v/>
      </c>
    </row>
    <row r="679" spans="1:35" x14ac:dyDescent="0.25">
      <c r="B679" s="84" t="e">
        <f>B678</f>
        <v>#VALUE!</v>
      </c>
      <c r="C679" s="84" t="e">
        <f>C678</f>
        <v>#VALUE!</v>
      </c>
      <c r="D679" s="84">
        <f>D678</f>
        <v>1</v>
      </c>
      <c r="E679" s="158" t="e">
        <f>MAX(INDEX('BASE FORMAÇÃO'!A:A,B674+1),1)</f>
        <v>#VALUE!</v>
      </c>
      <c r="F679" s="117"/>
      <c r="G679" s="118" t="s">
        <v>363</v>
      </c>
      <c r="H679" s="159"/>
      <c r="I679" s="159"/>
      <c r="J679" s="160"/>
      <c r="K679" s="85" t="e">
        <f>_xlfn.STDEV.S($P679:$AI679)/AVERAGE($P679:$AI679)</f>
        <v>#DIV/0!</v>
      </c>
      <c r="L679" s="37" t="s">
        <v>362</v>
      </c>
      <c r="M679" s="38" t="str">
        <f>IFERROR(INDEX(K678:K692,MATCH(1,N678:N692)),"")</f>
        <v/>
      </c>
      <c r="N679" s="94" t="str">
        <f>IF("B"=J691,1,"")</f>
        <v/>
      </c>
      <c r="O679" s="34" t="s">
        <v>55</v>
      </c>
      <c r="P679" s="36" t="str">
        <f t="shared" ref="P679:AE679" si="333">IFERROR(IF(P678="","",IF(OR(P678&gt;(_xlfn.QUARTILE.EXC($P678:$AI678,3)+(_xlfn.QUARTILE.EXC($P678:$AI678,3)-_xlfn.QUARTILE.EXC($P678:$AI678,1))),P678&lt;(_xlfn.QUARTILE.EXC($P678:$AI678,1)-(_xlfn.QUARTILE.EXC($P678:$AI678,3)-_xlfn.QUARTILE.EXC($P678:$AI678,1)))),"DESCARTADO",P678)),"")</f>
        <v/>
      </c>
      <c r="Q679" s="36" t="str">
        <f t="shared" si="333"/>
        <v/>
      </c>
      <c r="R679" s="36" t="str">
        <f t="shared" si="333"/>
        <v/>
      </c>
      <c r="S679" s="36" t="str">
        <f t="shared" si="333"/>
        <v/>
      </c>
      <c r="T679" s="36" t="str">
        <f t="shared" si="333"/>
        <v/>
      </c>
      <c r="U679" s="36" t="str">
        <f t="shared" si="333"/>
        <v/>
      </c>
      <c r="V679" s="36" t="str">
        <f t="shared" si="333"/>
        <v/>
      </c>
      <c r="W679" s="36" t="str">
        <f t="shared" si="333"/>
        <v/>
      </c>
      <c r="X679" s="36" t="str">
        <f t="shared" si="333"/>
        <v/>
      </c>
      <c r="Y679" s="36" t="str">
        <f t="shared" si="333"/>
        <v/>
      </c>
      <c r="Z679" s="36" t="str">
        <f t="shared" si="333"/>
        <v/>
      </c>
      <c r="AA679" s="36" t="str">
        <f t="shared" si="333"/>
        <v/>
      </c>
      <c r="AB679" s="36" t="str">
        <f t="shared" si="333"/>
        <v/>
      </c>
      <c r="AC679" s="36" t="str">
        <f t="shared" si="333"/>
        <v/>
      </c>
      <c r="AD679" s="36" t="str">
        <f t="shared" si="333"/>
        <v/>
      </c>
      <c r="AE679" s="36" t="str">
        <f t="shared" si="333"/>
        <v/>
      </c>
      <c r="AF679" s="36" t="str">
        <f>IFERROR(IF(AF678="","",IF(OR(AF678&gt;(_xlfn.QUARTILE.EXC($P678:$AI678,3)+(_xlfn.QUARTILE.EXC($P678:$AI678,3)-_xlfn.QUARTILE.EXC($P678:$AI678,1))),AF678&lt;(_xlfn.QUARTILE.EXC($P678:$AI678,1)-(_xlfn.QUARTILE.EXC($P678:$AI678,3)-_xlfn.QUARTILE.EXC($P678:$AI678,1)))),"DESCARTADO",AF678)),"")</f>
        <v/>
      </c>
      <c r="AG679" s="36" t="str">
        <f>IFERROR(IF(AG678="","",IF(OR(AG678&gt;(_xlfn.QUARTILE.EXC($P678:$AI678,3)+(_xlfn.QUARTILE.EXC($P678:$AI678,3)-_xlfn.QUARTILE.EXC($P678:$AI678,1))),AG678&lt;(_xlfn.QUARTILE.EXC($P678:$AI678,1)-(_xlfn.QUARTILE.EXC($P678:$AI678,3)-_xlfn.QUARTILE.EXC($P678:$AI678,1)))),"DESCARTADO",AG678)),"")</f>
        <v/>
      </c>
      <c r="AH679" s="36" t="str">
        <f>IFERROR(IF(AH678="","",IF(OR(AH678&gt;(_xlfn.QUARTILE.EXC($P678:$AI678,3)+(_xlfn.QUARTILE.EXC($P678:$AI678,3)-_xlfn.QUARTILE.EXC($P678:$AI678,1))),AH678&lt;(_xlfn.QUARTILE.EXC($P678:$AI678,1)-(_xlfn.QUARTILE.EXC($P678:$AI678,3)-_xlfn.QUARTILE.EXC($P678:$AI678,1)))),"DESCARTADO",AH678)),"")</f>
        <v/>
      </c>
      <c r="AI679" s="36" t="str">
        <f>IFERROR(IF(AI678="","",IF(OR(AI678&gt;(_xlfn.QUARTILE.EXC($P678:$AI678,3)+(_xlfn.QUARTILE.EXC($P678:$AI678,3)-_xlfn.QUARTILE.EXC($P678:$AI678,1))),AI678&lt;(_xlfn.QUARTILE.EXC($P678:$AI678,1)-(_xlfn.QUARTILE.EXC($P678:$AI678,3)-_xlfn.QUARTILE.EXC($P678:$AI678,1)))),"DESCARTADO",AI678)),"")</f>
        <v/>
      </c>
    </row>
    <row r="680" spans="1:35" hidden="1" x14ac:dyDescent="0.25">
      <c r="B680" s="84" t="e">
        <f t="shared" ref="B680:D692" si="334">B679</f>
        <v>#VALUE!</v>
      </c>
      <c r="C680" s="84" t="e">
        <f t="shared" si="334"/>
        <v>#VALUE!</v>
      </c>
      <c r="D680" s="84">
        <f t="shared" si="334"/>
        <v>1</v>
      </c>
      <c r="E680" s="158"/>
      <c r="F680" s="97"/>
      <c r="G680" s="119"/>
      <c r="K680" s="90"/>
      <c r="N680" s="94"/>
      <c r="O680" s="34" t="s">
        <v>57</v>
      </c>
      <c r="P680" s="39" t="str">
        <f>IF(IFERROR(VLOOKUP(P676,'Tabela de Apoio'!$D:$E,2,FALSE),1)=1,"",P679)</f>
        <v/>
      </c>
      <c r="Q680" s="39" t="str">
        <f>IF(IFERROR(VLOOKUP(Q676,'Tabela de Apoio'!$D:$E,2,FALSE),1)=1,"",Q679)</f>
        <v/>
      </c>
      <c r="R680" s="39" t="str">
        <f>IF(IFERROR(VLOOKUP(R676,'Tabela de Apoio'!$D:$E,2,FALSE),1)=1,"",R679)</f>
        <v/>
      </c>
      <c r="S680" s="39" t="str">
        <f>IF(IFERROR(VLOOKUP(S676,'Tabela de Apoio'!$D:$E,2,FALSE),1)=1,"",S679)</f>
        <v/>
      </c>
      <c r="T680" s="39" t="str">
        <f>IF(IFERROR(VLOOKUP(T676,'Tabela de Apoio'!$D:$E,2,FALSE),1)=1,"",T679)</f>
        <v/>
      </c>
      <c r="U680" s="39" t="str">
        <f>IF(IFERROR(VLOOKUP(U676,'Tabela de Apoio'!$D:$E,2,FALSE),1)=1,"",U679)</f>
        <v/>
      </c>
      <c r="V680" s="39" t="str">
        <f>IF(IFERROR(VLOOKUP(V676,'Tabela de Apoio'!$D:$E,2,FALSE),1)=1,"",V679)</f>
        <v/>
      </c>
      <c r="W680" s="39" t="str">
        <f>IF(IFERROR(VLOOKUP(W676,'Tabela de Apoio'!$D:$E,2,FALSE),1)=1,"",W679)</f>
        <v/>
      </c>
      <c r="X680" s="39" t="str">
        <f>IF(IFERROR(VLOOKUP(X676,'Tabela de Apoio'!$D:$E,2,FALSE),1)=1,"",X679)</f>
        <v/>
      </c>
      <c r="Y680" s="39" t="str">
        <f>IF(IFERROR(VLOOKUP(Y676,'Tabela de Apoio'!$D:$E,2,FALSE),1)=1,"",Y679)</f>
        <v/>
      </c>
      <c r="Z680" s="39" t="str">
        <f>IF(IFERROR(VLOOKUP(Z676,'Tabela de Apoio'!$D:$E,2,FALSE),1)=1,"",Z679)</f>
        <v/>
      </c>
      <c r="AA680" s="39" t="str">
        <f>IF(IFERROR(VLOOKUP(AA676,'Tabela de Apoio'!$D:$E,2,FALSE),1)=1,"",AA679)</f>
        <v/>
      </c>
      <c r="AB680" s="39" t="str">
        <f>IF(IFERROR(VLOOKUP(AB676,'Tabela de Apoio'!$D:$E,2,FALSE),1)=1,"",AB679)</f>
        <v/>
      </c>
      <c r="AC680" s="39" t="str">
        <f>IF(IFERROR(VLOOKUP(AC676,'Tabela de Apoio'!$D:$E,2,FALSE),1)=1,"",AC679)</f>
        <v/>
      </c>
      <c r="AD680" s="39" t="str">
        <f>IF(IFERROR(VLOOKUP(AD676,'Tabela de Apoio'!$D:$E,2,FALSE),1)=1,"",AD679)</f>
        <v/>
      </c>
      <c r="AE680" s="39" t="str">
        <f>IF(IFERROR(VLOOKUP(AE676,'Tabela de Apoio'!$D:$E,2,FALSE),1)=1,"",AE679)</f>
        <v/>
      </c>
      <c r="AF680" s="39" t="str">
        <f>IF(IFERROR(VLOOKUP(AF676,'Tabela de Apoio'!$D:$E,2,FALSE),1)=1,"",AF679)</f>
        <v/>
      </c>
      <c r="AG680" s="39" t="str">
        <f>IF(IFERROR(VLOOKUP(AG676,'Tabela de Apoio'!$D:$E,2,FALSE),1)=1,"",AG679)</f>
        <v/>
      </c>
      <c r="AH680" s="39" t="str">
        <f>IF(IFERROR(VLOOKUP(AH676,'Tabela de Apoio'!$D:$E,2,FALSE),1)=1,"",AH679)</f>
        <v/>
      </c>
      <c r="AI680" s="39" t="str">
        <f>IF(IFERROR(VLOOKUP(AI676,'Tabela de Apoio'!$D:$E,2,FALSE),1)=1,"",AI679)</f>
        <v/>
      </c>
    </row>
    <row r="681" spans="1:35" hidden="1" x14ac:dyDescent="0.25">
      <c r="B681" s="84" t="e">
        <f t="shared" ref="B681:B692" si="335">B680</f>
        <v>#VALUE!</v>
      </c>
      <c r="C681" s="84" t="e">
        <f t="shared" si="334"/>
        <v>#VALUE!</v>
      </c>
      <c r="D681" s="84">
        <f t="shared" si="334"/>
        <v>1</v>
      </c>
      <c r="E681" s="158"/>
      <c r="F681" s="97"/>
      <c r="G681" s="120"/>
      <c r="H681" s="18"/>
      <c r="I681" s="18"/>
      <c r="J681" s="6" t="str">
        <f>IFERROR(IF(M684="",IF(_xlfn.STDEV.S($P679:$AI680)/AVERAGE($P679:$AI680)&lt;25%,J685,J686),J684),J682)</f>
        <v>A</v>
      </c>
      <c r="K681" s="89"/>
      <c r="L681" s="40" t="s">
        <v>75</v>
      </c>
      <c r="M681" s="41" t="str">
        <f>IFERROR(IF(AND(P676="Fornecedor",COUNTA(P674:AI674)=COUNTIF(P676:AI676,"Fornecedor")),M689,IF(M684="",IF(_xlfn.STDEV.S($P679:$AI680)/AVERAGE($P679:$AI680)&lt;25%,M685,M686),M684)),M682)</f>
        <v/>
      </c>
      <c r="N681" s="94"/>
      <c r="O681" s="34" t="s">
        <v>432</v>
      </c>
      <c r="P681" s="39" t="str">
        <f>IF(IFERROR(VLOOKUP(P676,'Tabela de Apoio'!$D:$E,2,FALSE),1)=1,"",P682)</f>
        <v/>
      </c>
      <c r="Q681" s="39" t="str">
        <f>IF(IFERROR(VLOOKUP(Q676,'Tabela de Apoio'!$D:$E,2,FALSE),1)=1,"",Q682)</f>
        <v/>
      </c>
      <c r="R681" s="39" t="str">
        <f>IF(IFERROR(VLOOKUP(R676,'Tabela de Apoio'!$D:$E,2,FALSE),1)=1,"",R682)</f>
        <v/>
      </c>
      <c r="S681" s="39" t="str">
        <f>IF(IFERROR(VLOOKUP(S676,'Tabela de Apoio'!$D:$E,2,FALSE),1)=1,"",S682)</f>
        <v/>
      </c>
      <c r="T681" s="39" t="str">
        <f>IF(IFERROR(VLOOKUP(T676,'Tabela de Apoio'!$D:$E,2,FALSE),1)=1,"",T682)</f>
        <v/>
      </c>
      <c r="U681" s="39" t="str">
        <f>IF(IFERROR(VLOOKUP(U676,'Tabela de Apoio'!$D:$E,2,FALSE),1)=1,"",U682)</f>
        <v/>
      </c>
      <c r="V681" s="39" t="str">
        <f>IF(IFERROR(VLOOKUP(V676,'Tabela de Apoio'!$D:$E,2,FALSE),1)=1,"",V682)</f>
        <v/>
      </c>
      <c r="W681" s="39" t="str">
        <f>IF(IFERROR(VLOOKUP(W676,'Tabela de Apoio'!$D:$E,2,FALSE),1)=1,"",W682)</f>
        <v/>
      </c>
      <c r="X681" s="39" t="str">
        <f>IF(IFERROR(VLOOKUP(X676,'Tabela de Apoio'!$D:$E,2,FALSE),1)=1,"",X682)</f>
        <v/>
      </c>
      <c r="Y681" s="39" t="str">
        <f>IF(IFERROR(VLOOKUP(Y676,'Tabela de Apoio'!$D:$E,2,FALSE),1)=1,"",Y682)</f>
        <v/>
      </c>
      <c r="Z681" s="39" t="str">
        <f>IF(IFERROR(VLOOKUP(Z676,'Tabela de Apoio'!$D:$E,2,FALSE),1)=1,"",Z682)</f>
        <v/>
      </c>
      <c r="AA681" s="39" t="str">
        <f>IF(IFERROR(VLOOKUP(AA676,'Tabela de Apoio'!$D:$E,2,FALSE),1)=1,"",AA682)</f>
        <v/>
      </c>
      <c r="AB681" s="39" t="str">
        <f>IF(IFERROR(VLOOKUP(AB676,'Tabela de Apoio'!$D:$E,2,FALSE),1)=1,"",AB682)</f>
        <v/>
      </c>
      <c r="AC681" s="39" t="str">
        <f>IF(IFERROR(VLOOKUP(AC676,'Tabela de Apoio'!$D:$E,2,FALSE),1)=1,"",AC682)</f>
        <v/>
      </c>
      <c r="AD681" s="39" t="str">
        <f>IF(IFERROR(VLOOKUP(AD676,'Tabela de Apoio'!$D:$E,2,FALSE),1)=1,"",AD682)</f>
        <v/>
      </c>
      <c r="AE681" s="39" t="str">
        <f>IF(IFERROR(VLOOKUP(AE676,'Tabela de Apoio'!$D:$E,2,FALSE),1)=1,"",AE682)</f>
        <v/>
      </c>
      <c r="AF681" s="39" t="str">
        <f>IF(IFERROR(VLOOKUP(AF676,'Tabela de Apoio'!$D:$E,2,FALSE),1)=1,"",AF682)</f>
        <v/>
      </c>
      <c r="AG681" s="39" t="str">
        <f>IF(IFERROR(VLOOKUP(AG676,'Tabela de Apoio'!$D:$E,2,FALSE),1)=1,"",AG682)</f>
        <v/>
      </c>
      <c r="AH681" s="39" t="str">
        <f>IF(IFERROR(VLOOKUP(AH676,'Tabela de Apoio'!$D:$E,2,FALSE),1)=1,"",AH682)</f>
        <v/>
      </c>
      <c r="AI681" s="39" t="str">
        <f>IF(IFERROR(VLOOKUP(AI676,'Tabela de Apoio'!$D:$E,2,FALSE),1)=1,"",AI682)</f>
        <v/>
      </c>
    </row>
    <row r="682" spans="1:35" hidden="1" x14ac:dyDescent="0.25">
      <c r="B682" s="84" t="e">
        <f t="shared" si="335"/>
        <v>#VALUE!</v>
      </c>
      <c r="C682" s="84" t="e">
        <f t="shared" si="334"/>
        <v>#VALUE!</v>
      </c>
      <c r="D682" s="84">
        <f t="shared" si="334"/>
        <v>1</v>
      </c>
      <c r="E682" s="158"/>
      <c r="F682" s="97"/>
      <c r="G682" s="120"/>
      <c r="H682" s="18"/>
      <c r="I682" s="18"/>
      <c r="J682" s="56" t="s">
        <v>366</v>
      </c>
      <c r="K682" s="89"/>
      <c r="L682" s="40" t="s">
        <v>21</v>
      </c>
      <c r="M682" s="41" t="str">
        <f>IFERROR(AVERAGE($P678:$AI678),"")</f>
        <v/>
      </c>
      <c r="N682" s="94"/>
      <c r="O682" s="34" t="s">
        <v>433</v>
      </c>
      <c r="P682" s="39" t="str">
        <f t="shared" ref="P682:AI682" si="336">IF(P679="","",IF((_xlfn.STDEV.S($P679:$AI680)/AVERAGE($P679:$AI680))&lt;25%,P679,IF(OR(P679&gt;(AVERAGE($P679:$AI680)+_xlfn.STDEV.S($P679:$AI680)),P679&lt;(AVERAGE($P679:$AI680)-_xlfn.STDEV.S($P679:$AI680))),"DESCARTADO",P679)))</f>
        <v/>
      </c>
      <c r="Q682" s="39" t="str">
        <f t="shared" si="336"/>
        <v/>
      </c>
      <c r="R682" s="39" t="str">
        <f t="shared" si="336"/>
        <v/>
      </c>
      <c r="S682" s="39" t="str">
        <f t="shared" si="336"/>
        <v/>
      </c>
      <c r="T682" s="39" t="str">
        <f t="shared" si="336"/>
        <v/>
      </c>
      <c r="U682" s="39" t="str">
        <f t="shared" si="336"/>
        <v/>
      </c>
      <c r="V682" s="39" t="str">
        <f t="shared" si="336"/>
        <v/>
      </c>
      <c r="W682" s="39" t="str">
        <f t="shared" si="336"/>
        <v/>
      </c>
      <c r="X682" s="39" t="str">
        <f t="shared" si="336"/>
        <v/>
      </c>
      <c r="Y682" s="39" t="str">
        <f t="shared" si="336"/>
        <v/>
      </c>
      <c r="Z682" s="39" t="str">
        <f t="shared" si="336"/>
        <v/>
      </c>
      <c r="AA682" s="39" t="str">
        <f t="shared" si="336"/>
        <v/>
      </c>
      <c r="AB682" s="39" t="str">
        <f t="shared" si="336"/>
        <v/>
      </c>
      <c r="AC682" s="39" t="str">
        <f t="shared" si="336"/>
        <v/>
      </c>
      <c r="AD682" s="39" t="str">
        <f t="shared" si="336"/>
        <v/>
      </c>
      <c r="AE682" s="39" t="str">
        <f t="shared" si="336"/>
        <v/>
      </c>
      <c r="AF682" s="39" t="str">
        <f t="shared" si="336"/>
        <v/>
      </c>
      <c r="AG682" s="39" t="str">
        <f t="shared" si="336"/>
        <v/>
      </c>
      <c r="AH682" s="39" t="str">
        <f t="shared" si="336"/>
        <v/>
      </c>
      <c r="AI682" s="39" t="str">
        <f t="shared" si="336"/>
        <v/>
      </c>
    </row>
    <row r="683" spans="1:35" hidden="1" x14ac:dyDescent="0.25">
      <c r="B683" s="84" t="e">
        <f t="shared" si="335"/>
        <v>#VALUE!</v>
      </c>
      <c r="C683" s="84" t="e">
        <f t="shared" si="334"/>
        <v>#VALUE!</v>
      </c>
      <c r="D683" s="84">
        <f t="shared" si="334"/>
        <v>1</v>
      </c>
      <c r="E683" s="158"/>
      <c r="F683" s="97"/>
      <c r="G683" s="119"/>
      <c r="J683" s="56" t="s">
        <v>366</v>
      </c>
      <c r="L683" s="40" t="s">
        <v>335</v>
      </c>
      <c r="M683" s="41" t="str">
        <f>IFERROR(MEDIAN($P678:$AI678),"")</f>
        <v/>
      </c>
      <c r="N683" s="94"/>
      <c r="O683" s="34" t="s">
        <v>434</v>
      </c>
      <c r="P683" s="39" t="str">
        <f>IF(IFERROR(VLOOKUP(P676,'Tabela de Apoio'!$D:$E,2,FALSE),1)=1,"",P684)</f>
        <v/>
      </c>
      <c r="Q683" s="39" t="str">
        <f>IF(IFERROR(VLOOKUP(Q676,'Tabela de Apoio'!$D:$E,2,FALSE),1)=1,"",Q684)</f>
        <v/>
      </c>
      <c r="R683" s="39" t="str">
        <f>IF(IFERROR(VLOOKUP(R676,'Tabela de Apoio'!$D:$E,2,FALSE),1)=1,"",R684)</f>
        <v/>
      </c>
      <c r="S683" s="39" t="str">
        <f>IF(IFERROR(VLOOKUP(S676,'Tabela de Apoio'!$D:$E,2,FALSE),1)=1,"",S684)</f>
        <v/>
      </c>
      <c r="T683" s="39" t="str">
        <f>IF(IFERROR(VLOOKUP(T676,'Tabela de Apoio'!$D:$E,2,FALSE),1)=1,"",T684)</f>
        <v/>
      </c>
      <c r="U683" s="39" t="str">
        <f>IF(IFERROR(VLOOKUP(U676,'Tabela de Apoio'!$D:$E,2,FALSE),1)=1,"",U684)</f>
        <v/>
      </c>
      <c r="V683" s="39" t="str">
        <f>IF(IFERROR(VLOOKUP(V676,'Tabela de Apoio'!$D:$E,2,FALSE),1)=1,"",V684)</f>
        <v/>
      </c>
      <c r="W683" s="39" t="str">
        <f>IF(IFERROR(VLOOKUP(W676,'Tabela de Apoio'!$D:$E,2,FALSE),1)=1,"",W684)</f>
        <v/>
      </c>
      <c r="X683" s="39" t="str">
        <f>IF(IFERROR(VLOOKUP(X676,'Tabela de Apoio'!$D:$E,2,FALSE),1)=1,"",X684)</f>
        <v/>
      </c>
      <c r="Y683" s="39" t="str">
        <f>IF(IFERROR(VLOOKUP(Y676,'Tabela de Apoio'!$D:$E,2,FALSE),1)=1,"",Y684)</f>
        <v/>
      </c>
      <c r="Z683" s="39" t="str">
        <f>IF(IFERROR(VLOOKUP(Z676,'Tabela de Apoio'!$D:$E,2,FALSE),1)=1,"",Z684)</f>
        <v/>
      </c>
      <c r="AA683" s="39" t="str">
        <f>IF(IFERROR(VLOOKUP(AA676,'Tabela de Apoio'!$D:$E,2,FALSE),1)=1,"",AA684)</f>
        <v/>
      </c>
      <c r="AB683" s="39" t="str">
        <f>IF(IFERROR(VLOOKUP(AB676,'Tabela de Apoio'!$D:$E,2,FALSE),1)=1,"",AB684)</f>
        <v/>
      </c>
      <c r="AC683" s="39" t="str">
        <f>IF(IFERROR(VLOOKUP(AC676,'Tabela de Apoio'!$D:$E,2,FALSE),1)=1,"",AC684)</f>
        <v/>
      </c>
      <c r="AD683" s="39" t="str">
        <f>IF(IFERROR(VLOOKUP(AD676,'Tabela de Apoio'!$D:$E,2,FALSE),1)=1,"",AD684)</f>
        <v/>
      </c>
      <c r="AE683" s="39" t="str">
        <f>IF(IFERROR(VLOOKUP(AE676,'Tabela de Apoio'!$D:$E,2,FALSE),1)=1,"",AE684)</f>
        <v/>
      </c>
      <c r="AF683" s="39" t="str">
        <f>IF(IFERROR(VLOOKUP(AF676,'Tabela de Apoio'!$D:$E,2,FALSE),1)=1,"",AF684)</f>
        <v/>
      </c>
      <c r="AG683" s="39" t="str">
        <f>IF(IFERROR(VLOOKUP(AG676,'Tabela de Apoio'!$D:$E,2,FALSE),1)=1,"",AG684)</f>
        <v/>
      </c>
      <c r="AH683" s="39" t="str">
        <f>IF(IFERROR(VLOOKUP(AH676,'Tabela de Apoio'!$D:$E,2,FALSE),1)=1,"",AH684)</f>
        <v/>
      </c>
      <c r="AI683" s="39" t="str">
        <f>IF(IFERROR(VLOOKUP(AI676,'Tabela de Apoio'!$D:$E,2,FALSE),1)=1,"",AI684)</f>
        <v/>
      </c>
    </row>
    <row r="684" spans="1:35" hidden="1" x14ac:dyDescent="0.25">
      <c r="B684" s="84" t="e">
        <f t="shared" si="335"/>
        <v>#VALUE!</v>
      </c>
      <c r="C684" s="84" t="e">
        <f t="shared" si="334"/>
        <v>#VALUE!</v>
      </c>
      <c r="D684" s="84">
        <f t="shared" si="334"/>
        <v>1</v>
      </c>
      <c r="E684" s="158"/>
      <c r="F684" s="97"/>
      <c r="G684" s="119"/>
      <c r="H684" s="18"/>
      <c r="I684" s="18"/>
      <c r="J684" s="56" t="s">
        <v>368</v>
      </c>
      <c r="K684" s="89"/>
      <c r="L684" s="40" t="s">
        <v>69</v>
      </c>
      <c r="M684" s="41" t="e">
        <f>IF(AND(COUNT($P692:$AI692)&gt;2,(_xlfn.STDEV.S($P691:$AI692)/AVERAGE($P691:$AI692))&lt;=25%),AVERAGE($P691:$AI692),"")</f>
        <v>#DIV/0!</v>
      </c>
      <c r="N684" s="94"/>
      <c r="O684" s="34" t="s">
        <v>435</v>
      </c>
      <c r="P684" s="39" t="str">
        <f t="shared" ref="P684:AI684" si="337">IF(P682="","",IF((_xlfn.STDEV.S($P681:$AI682)/AVERAGE($P681:$AI682))&lt;25%,P682,IF(OR(P682&gt;(AVERAGE($P681:$AI682)+_xlfn.STDEV.S($P681:$AI682)),P682&lt;(AVERAGE($P681:$AI682)-_xlfn.STDEV.S($P681:$AI682))),"DESCARTADO",P682)))</f>
        <v/>
      </c>
      <c r="Q684" s="39" t="str">
        <f t="shared" si="337"/>
        <v/>
      </c>
      <c r="R684" s="39" t="str">
        <f t="shared" si="337"/>
        <v/>
      </c>
      <c r="S684" s="39" t="str">
        <f t="shared" si="337"/>
        <v/>
      </c>
      <c r="T684" s="39" t="str">
        <f t="shared" si="337"/>
        <v/>
      </c>
      <c r="U684" s="39" t="str">
        <f t="shared" si="337"/>
        <v/>
      </c>
      <c r="V684" s="39" t="str">
        <f t="shared" si="337"/>
        <v/>
      </c>
      <c r="W684" s="39" t="str">
        <f t="shared" si="337"/>
        <v/>
      </c>
      <c r="X684" s="39" t="str">
        <f t="shared" si="337"/>
        <v/>
      </c>
      <c r="Y684" s="39" t="str">
        <f t="shared" si="337"/>
        <v/>
      </c>
      <c r="Z684" s="39" t="str">
        <f t="shared" si="337"/>
        <v/>
      </c>
      <c r="AA684" s="39" t="str">
        <f t="shared" si="337"/>
        <v/>
      </c>
      <c r="AB684" s="39" t="str">
        <f t="shared" si="337"/>
        <v/>
      </c>
      <c r="AC684" s="39" t="str">
        <f t="shared" si="337"/>
        <v/>
      </c>
      <c r="AD684" s="39" t="str">
        <f t="shared" si="337"/>
        <v/>
      </c>
      <c r="AE684" s="39" t="str">
        <f t="shared" si="337"/>
        <v/>
      </c>
      <c r="AF684" s="39" t="str">
        <f t="shared" si="337"/>
        <v/>
      </c>
      <c r="AG684" s="39" t="str">
        <f t="shared" si="337"/>
        <v/>
      </c>
      <c r="AH684" s="39" t="str">
        <f t="shared" si="337"/>
        <v/>
      </c>
      <c r="AI684" s="39" t="str">
        <f t="shared" si="337"/>
        <v/>
      </c>
    </row>
    <row r="685" spans="1:35" hidden="1" x14ac:dyDescent="0.25">
      <c r="B685" s="84" t="e">
        <f t="shared" si="335"/>
        <v>#VALUE!</v>
      </c>
      <c r="C685" s="84" t="e">
        <f t="shared" si="334"/>
        <v>#VALUE!</v>
      </c>
      <c r="D685" s="84">
        <f t="shared" si="334"/>
        <v>1</v>
      </c>
      <c r="E685" s="158"/>
      <c r="F685" s="97"/>
      <c r="G685" s="121"/>
      <c r="H685"/>
      <c r="I685" s="18"/>
      <c r="J685" s="56" t="s">
        <v>367</v>
      </c>
      <c r="K685" s="89"/>
      <c r="L685" s="40" t="s">
        <v>74</v>
      </c>
      <c r="M685" s="41" t="e">
        <f>AVERAGE($P679:$AI680)</f>
        <v>#DIV/0!</v>
      </c>
      <c r="N685" s="94"/>
      <c r="O685" s="34" t="s">
        <v>436</v>
      </c>
      <c r="P685" s="39" t="str">
        <f>IF(IFERROR(VLOOKUP(P676,'Tabela de Apoio'!$D:$E,2,FALSE),1)=1,"",P686)</f>
        <v/>
      </c>
      <c r="Q685" s="39" t="str">
        <f>IF(IFERROR(VLOOKUP(Q676,'Tabela de Apoio'!$D:$E,2,FALSE),1)=1,"",Q686)</f>
        <v/>
      </c>
      <c r="R685" s="39" t="str">
        <f>IF(IFERROR(VLOOKUP(R676,'Tabela de Apoio'!$D:$E,2,FALSE),1)=1,"",R686)</f>
        <v/>
      </c>
      <c r="S685" s="39" t="str">
        <f>IF(IFERROR(VLOOKUP(S676,'Tabela de Apoio'!$D:$E,2,FALSE),1)=1,"",S686)</f>
        <v/>
      </c>
      <c r="T685" s="39" t="str">
        <f>IF(IFERROR(VLOOKUP(T676,'Tabela de Apoio'!$D:$E,2,FALSE),1)=1,"",T686)</f>
        <v/>
      </c>
      <c r="U685" s="39" t="str">
        <f>IF(IFERROR(VLOOKUP(U676,'Tabela de Apoio'!$D:$E,2,FALSE),1)=1,"",U686)</f>
        <v/>
      </c>
      <c r="V685" s="39" t="str">
        <f>IF(IFERROR(VLOOKUP(V676,'Tabela de Apoio'!$D:$E,2,FALSE),1)=1,"",V686)</f>
        <v/>
      </c>
      <c r="W685" s="39" t="str">
        <f>IF(IFERROR(VLOOKUP(W676,'Tabela de Apoio'!$D:$E,2,FALSE),1)=1,"",W686)</f>
        <v/>
      </c>
      <c r="X685" s="39" t="str">
        <f>IF(IFERROR(VLOOKUP(X676,'Tabela de Apoio'!$D:$E,2,FALSE),1)=1,"",X686)</f>
        <v/>
      </c>
      <c r="Y685" s="39" t="str">
        <f>IF(IFERROR(VLOOKUP(Y676,'Tabela de Apoio'!$D:$E,2,FALSE),1)=1,"",Y686)</f>
        <v/>
      </c>
      <c r="Z685" s="39" t="str">
        <f>IF(IFERROR(VLOOKUP(Z676,'Tabela de Apoio'!$D:$E,2,FALSE),1)=1,"",Z686)</f>
        <v/>
      </c>
      <c r="AA685" s="39" t="str">
        <f>IF(IFERROR(VLOOKUP(AA676,'Tabela de Apoio'!$D:$E,2,FALSE),1)=1,"",AA686)</f>
        <v/>
      </c>
      <c r="AB685" s="39" t="str">
        <f>IF(IFERROR(VLOOKUP(AB676,'Tabela de Apoio'!$D:$E,2,FALSE),1)=1,"",AB686)</f>
        <v/>
      </c>
      <c r="AC685" s="39" t="str">
        <f>IF(IFERROR(VLOOKUP(AC676,'Tabela de Apoio'!$D:$E,2,FALSE),1)=1,"",AC686)</f>
        <v/>
      </c>
      <c r="AD685" s="39" t="str">
        <f>IF(IFERROR(VLOOKUP(AD676,'Tabela de Apoio'!$D:$E,2,FALSE),1)=1,"",AD686)</f>
        <v/>
      </c>
      <c r="AE685" s="39" t="str">
        <f>IF(IFERROR(VLOOKUP(AE676,'Tabela de Apoio'!$D:$E,2,FALSE),1)=1,"",AE686)</f>
        <v/>
      </c>
      <c r="AF685" s="39" t="str">
        <f>IF(IFERROR(VLOOKUP(AF676,'Tabela de Apoio'!$D:$E,2,FALSE),1)=1,"",AF686)</f>
        <v/>
      </c>
      <c r="AG685" s="39" t="str">
        <f>IF(IFERROR(VLOOKUP(AG676,'Tabela de Apoio'!$D:$E,2,FALSE),1)=1,"",AG686)</f>
        <v/>
      </c>
      <c r="AH685" s="39" t="str">
        <f>IF(IFERROR(VLOOKUP(AH676,'Tabela de Apoio'!$D:$E,2,FALSE),1)=1,"",AH686)</f>
        <v/>
      </c>
      <c r="AI685" s="39" t="str">
        <f>IF(IFERROR(VLOOKUP(AI676,'Tabela de Apoio'!$D:$E,2,FALSE),1)=1,"",AI686)</f>
        <v/>
      </c>
    </row>
    <row r="686" spans="1:35" hidden="1" x14ac:dyDescent="0.25">
      <c r="B686" s="84" t="e">
        <f t="shared" si="335"/>
        <v>#VALUE!</v>
      </c>
      <c r="C686" s="84" t="e">
        <f t="shared" si="334"/>
        <v>#VALUE!</v>
      </c>
      <c r="D686" s="84">
        <f t="shared" si="334"/>
        <v>1</v>
      </c>
      <c r="E686" s="158"/>
      <c r="F686" s="97"/>
      <c r="G686" s="120"/>
      <c r="H686" s="18"/>
      <c r="I686" s="18"/>
      <c r="J686" s="56" t="s">
        <v>367</v>
      </c>
      <c r="K686" s="89"/>
      <c r="L686" s="40" t="s">
        <v>72</v>
      </c>
      <c r="M686" s="41" t="e">
        <f>MEDIAN($P679:$AI679)</f>
        <v>#NUM!</v>
      </c>
      <c r="N686" s="94"/>
      <c r="O686" s="34" t="s">
        <v>437</v>
      </c>
      <c r="P686" s="39" t="str">
        <f t="shared" ref="P686:AI686" si="338">IF(P684="","",IF((_xlfn.STDEV.S($P683:$AI684)/AVERAGE($P683:$AI684))&lt;25%,P684,IF(OR(P684&gt;(AVERAGE($P683:$AI684)+_xlfn.STDEV.S($P683:$AI684)),P684&lt;(AVERAGE($P683:$AI684)-_xlfn.STDEV.S($P683:$AI684))),"DESCARTADO",P684)))</f>
        <v/>
      </c>
      <c r="Q686" s="39" t="str">
        <f t="shared" si="338"/>
        <v/>
      </c>
      <c r="R686" s="39" t="str">
        <f t="shared" si="338"/>
        <v/>
      </c>
      <c r="S686" s="39" t="str">
        <f t="shared" si="338"/>
        <v/>
      </c>
      <c r="T686" s="39" t="str">
        <f t="shared" si="338"/>
        <v/>
      </c>
      <c r="U686" s="39" t="str">
        <f t="shared" si="338"/>
        <v/>
      </c>
      <c r="V686" s="39" t="str">
        <f t="shared" si="338"/>
        <v/>
      </c>
      <c r="W686" s="39" t="str">
        <f t="shared" si="338"/>
        <v/>
      </c>
      <c r="X686" s="39" t="str">
        <f t="shared" si="338"/>
        <v/>
      </c>
      <c r="Y686" s="39" t="str">
        <f t="shared" si="338"/>
        <v/>
      </c>
      <c r="Z686" s="39" t="str">
        <f t="shared" si="338"/>
        <v/>
      </c>
      <c r="AA686" s="39" t="str">
        <f t="shared" si="338"/>
        <v/>
      </c>
      <c r="AB686" s="39" t="str">
        <f t="shared" si="338"/>
        <v/>
      </c>
      <c r="AC686" s="39" t="str">
        <f t="shared" si="338"/>
        <v/>
      </c>
      <c r="AD686" s="39" t="str">
        <f t="shared" si="338"/>
        <v/>
      </c>
      <c r="AE686" s="39" t="str">
        <f t="shared" si="338"/>
        <v/>
      </c>
      <c r="AF686" s="39" t="str">
        <f t="shared" si="338"/>
        <v/>
      </c>
      <c r="AG686" s="39" t="str">
        <f t="shared" si="338"/>
        <v/>
      </c>
      <c r="AH686" s="39" t="str">
        <f t="shared" si="338"/>
        <v/>
      </c>
      <c r="AI686" s="39" t="str">
        <f t="shared" si="338"/>
        <v/>
      </c>
    </row>
    <row r="687" spans="1:35" hidden="1" x14ac:dyDescent="0.25">
      <c r="B687" s="84" t="e">
        <f t="shared" si="335"/>
        <v>#VALUE!</v>
      </c>
      <c r="C687" s="84" t="e">
        <f t="shared" si="334"/>
        <v>#VALUE!</v>
      </c>
      <c r="D687" s="84">
        <f t="shared" si="334"/>
        <v>1</v>
      </c>
      <c r="E687" s="158"/>
      <c r="F687" s="97"/>
      <c r="G687" s="120"/>
      <c r="H687" s="18"/>
      <c r="I687" s="18"/>
      <c r="J687" s="56" t="s">
        <v>367</v>
      </c>
      <c r="K687" s="89"/>
      <c r="L687" s="40" t="s">
        <v>73</v>
      </c>
      <c r="M687" s="41" t="e">
        <f>_xlfn.QUARTILE.EXC($P679:$AI679,1)</f>
        <v>#NUM!</v>
      </c>
      <c r="N687" s="94"/>
      <c r="O687" s="34" t="s">
        <v>438</v>
      </c>
      <c r="P687" s="39" t="str">
        <f>IF(IFERROR(VLOOKUP(P676,'Tabela de Apoio'!$D:$E,2,FALSE),1)=1,"",P688)</f>
        <v/>
      </c>
      <c r="Q687" s="39" t="str">
        <f>IF(IFERROR(VLOOKUP(Q676,'Tabela de Apoio'!$D:$E,2,FALSE),1)=1,"",Q688)</f>
        <v/>
      </c>
      <c r="R687" s="39" t="str">
        <f>IF(IFERROR(VLOOKUP(R676,'Tabela de Apoio'!$D:$E,2,FALSE),1)=1,"",R688)</f>
        <v/>
      </c>
      <c r="S687" s="39" t="str">
        <f>IF(IFERROR(VLOOKUP(S676,'Tabela de Apoio'!$D:$E,2,FALSE),1)=1,"",S688)</f>
        <v/>
      </c>
      <c r="T687" s="39" t="str">
        <f>IF(IFERROR(VLOOKUP(T676,'Tabela de Apoio'!$D:$E,2,FALSE),1)=1,"",T688)</f>
        <v/>
      </c>
      <c r="U687" s="39" t="str">
        <f>IF(IFERROR(VLOOKUP(U676,'Tabela de Apoio'!$D:$E,2,FALSE),1)=1,"",U688)</f>
        <v/>
      </c>
      <c r="V687" s="39" t="str">
        <f>IF(IFERROR(VLOOKUP(V676,'Tabela de Apoio'!$D:$E,2,FALSE),1)=1,"",V688)</f>
        <v/>
      </c>
      <c r="W687" s="39" t="str">
        <f>IF(IFERROR(VLOOKUP(W676,'Tabela de Apoio'!$D:$E,2,FALSE),1)=1,"",W688)</f>
        <v/>
      </c>
      <c r="X687" s="39" t="str">
        <f>IF(IFERROR(VLOOKUP(X676,'Tabela de Apoio'!$D:$E,2,FALSE),1)=1,"",X688)</f>
        <v/>
      </c>
      <c r="Y687" s="39" t="str">
        <f>IF(IFERROR(VLOOKUP(Y676,'Tabela de Apoio'!$D:$E,2,FALSE),1)=1,"",Y688)</f>
        <v/>
      </c>
      <c r="Z687" s="39" t="str">
        <f>IF(IFERROR(VLOOKUP(Z676,'Tabela de Apoio'!$D:$E,2,FALSE),1)=1,"",Z688)</f>
        <v/>
      </c>
      <c r="AA687" s="39" t="str">
        <f>IF(IFERROR(VLOOKUP(AA676,'Tabela de Apoio'!$D:$E,2,FALSE),1)=1,"",AA688)</f>
        <v/>
      </c>
      <c r="AB687" s="39" t="str">
        <f>IF(IFERROR(VLOOKUP(AB676,'Tabela de Apoio'!$D:$E,2,FALSE),1)=1,"",AB688)</f>
        <v/>
      </c>
      <c r="AC687" s="39" t="str">
        <f>IF(IFERROR(VLOOKUP(AC676,'Tabela de Apoio'!$D:$E,2,FALSE),1)=1,"",AC688)</f>
        <v/>
      </c>
      <c r="AD687" s="39" t="str">
        <f>IF(IFERROR(VLOOKUP(AD676,'Tabela de Apoio'!$D:$E,2,FALSE),1)=1,"",AD688)</f>
        <v/>
      </c>
      <c r="AE687" s="39" t="str">
        <f>IF(IFERROR(VLOOKUP(AE676,'Tabela de Apoio'!$D:$E,2,FALSE),1)=1,"",AE688)</f>
        <v/>
      </c>
      <c r="AF687" s="39" t="str">
        <f>IF(IFERROR(VLOOKUP(AF676,'Tabela de Apoio'!$D:$E,2,FALSE),1)=1,"",AF688)</f>
        <v/>
      </c>
      <c r="AG687" s="39" t="str">
        <f>IF(IFERROR(VLOOKUP(AG676,'Tabela de Apoio'!$D:$E,2,FALSE),1)=1,"",AG688)</f>
        <v/>
      </c>
      <c r="AH687" s="39" t="str">
        <f>IF(IFERROR(VLOOKUP(AH676,'Tabela de Apoio'!$D:$E,2,FALSE),1)=1,"",AH688)</f>
        <v/>
      </c>
      <c r="AI687" s="39" t="str">
        <f>IF(IFERROR(VLOOKUP(AI676,'Tabela de Apoio'!$D:$E,2,FALSE),1)=1,"",AI688)</f>
        <v/>
      </c>
    </row>
    <row r="688" spans="1:35" hidden="1" x14ac:dyDescent="0.25">
      <c r="B688" s="84" t="e">
        <f t="shared" si="335"/>
        <v>#VALUE!</v>
      </c>
      <c r="C688" s="84" t="e">
        <f t="shared" si="334"/>
        <v>#VALUE!</v>
      </c>
      <c r="D688" s="84">
        <f t="shared" si="334"/>
        <v>1</v>
      </c>
      <c r="E688" s="158"/>
      <c r="F688" s="97"/>
      <c r="G688" s="120"/>
      <c r="H688" s="18"/>
      <c r="I688" s="18"/>
      <c r="J688" s="56" t="s">
        <v>367</v>
      </c>
      <c r="K688" s="89"/>
      <c r="L688" s="40" t="s">
        <v>70</v>
      </c>
      <c r="M688" s="41" t="e">
        <f>_xlfn.QUARTILE.EXC($P679:$AI679,2)</f>
        <v>#NUM!</v>
      </c>
      <c r="N688" s="94"/>
      <c r="O688" s="34" t="s">
        <v>439</v>
      </c>
      <c r="P688" s="39" t="str">
        <f t="shared" ref="P688:AI688" si="339">IF(P686="","",IF((_xlfn.STDEV.S($P685:$AI686)/AVERAGE($P685:$AI686))&lt;25%,P686,IF(OR(P686&gt;(AVERAGE($P685:$AI686)+_xlfn.STDEV.S($P685:$AI686)),P686&lt;(AVERAGE($P685:$AI686)-_xlfn.STDEV.S($P685:$AI686))),"DESCARTADO",P686)))</f>
        <v/>
      </c>
      <c r="Q688" s="39" t="str">
        <f t="shared" si="339"/>
        <v/>
      </c>
      <c r="R688" s="39" t="str">
        <f t="shared" si="339"/>
        <v/>
      </c>
      <c r="S688" s="39" t="str">
        <f t="shared" si="339"/>
        <v/>
      </c>
      <c r="T688" s="39" t="str">
        <f t="shared" si="339"/>
        <v/>
      </c>
      <c r="U688" s="39" t="str">
        <f t="shared" si="339"/>
        <v/>
      </c>
      <c r="V688" s="39" t="str">
        <f t="shared" si="339"/>
        <v/>
      </c>
      <c r="W688" s="39" t="str">
        <f t="shared" si="339"/>
        <v/>
      </c>
      <c r="X688" s="39" t="str">
        <f t="shared" si="339"/>
        <v/>
      </c>
      <c r="Y688" s="39" t="str">
        <f t="shared" si="339"/>
        <v/>
      </c>
      <c r="Z688" s="39" t="str">
        <f t="shared" si="339"/>
        <v/>
      </c>
      <c r="AA688" s="39" t="str">
        <f t="shared" si="339"/>
        <v/>
      </c>
      <c r="AB688" s="39" t="str">
        <f t="shared" si="339"/>
        <v/>
      </c>
      <c r="AC688" s="39" t="str">
        <f t="shared" si="339"/>
        <v/>
      </c>
      <c r="AD688" s="39" t="str">
        <f t="shared" si="339"/>
        <v/>
      </c>
      <c r="AE688" s="39" t="str">
        <f t="shared" si="339"/>
        <v/>
      </c>
      <c r="AF688" s="39" t="str">
        <f t="shared" si="339"/>
        <v/>
      </c>
      <c r="AG688" s="39" t="str">
        <f t="shared" si="339"/>
        <v/>
      </c>
      <c r="AH688" s="39" t="str">
        <f t="shared" si="339"/>
        <v/>
      </c>
      <c r="AI688" s="39" t="str">
        <f t="shared" si="339"/>
        <v/>
      </c>
    </row>
    <row r="689" spans="1:35" hidden="1" x14ac:dyDescent="0.25">
      <c r="B689" s="84" t="e">
        <f t="shared" si="335"/>
        <v>#VALUE!</v>
      </c>
      <c r="C689" s="84" t="e">
        <f t="shared" si="334"/>
        <v>#VALUE!</v>
      </c>
      <c r="D689" s="84">
        <f t="shared" si="334"/>
        <v>1</v>
      </c>
      <c r="E689" s="158"/>
      <c r="F689" s="97"/>
      <c r="G689" s="120"/>
      <c r="H689" s="18"/>
      <c r="I689" s="18"/>
      <c r="J689" s="56" t="s">
        <v>366</v>
      </c>
      <c r="K689" s="89"/>
      <c r="L689" s="40" t="s">
        <v>76</v>
      </c>
      <c r="M689" s="41">
        <f>MIN($P678:$AI678)</f>
        <v>0</v>
      </c>
      <c r="N689" s="94"/>
      <c r="O689" s="34" t="s">
        <v>440</v>
      </c>
      <c r="P689" s="39" t="str">
        <f>IF(IFERROR(VLOOKUP(P676,'Tabela de Apoio'!$D:$E,2,FALSE),1)=1,"",P690)</f>
        <v/>
      </c>
      <c r="Q689" s="39" t="str">
        <f>IF(IFERROR(VLOOKUP(Q676,'Tabela de Apoio'!$D:$E,2,FALSE),1)=1,"",Q690)</f>
        <v/>
      </c>
      <c r="R689" s="39" t="str">
        <f>IF(IFERROR(VLOOKUP(R676,'Tabela de Apoio'!$D:$E,2,FALSE),1)=1,"",R690)</f>
        <v/>
      </c>
      <c r="S689" s="39" t="str">
        <f>IF(IFERROR(VLOOKUP(S676,'Tabela de Apoio'!$D:$E,2,FALSE),1)=1,"",S690)</f>
        <v/>
      </c>
      <c r="T689" s="39" t="str">
        <f>IF(IFERROR(VLOOKUP(T676,'Tabela de Apoio'!$D:$E,2,FALSE),1)=1,"",T690)</f>
        <v/>
      </c>
      <c r="U689" s="39" t="str">
        <f>IF(IFERROR(VLOOKUP(U676,'Tabela de Apoio'!$D:$E,2,FALSE),1)=1,"",U690)</f>
        <v/>
      </c>
      <c r="V689" s="39" t="str">
        <f>IF(IFERROR(VLOOKUP(V676,'Tabela de Apoio'!$D:$E,2,FALSE),1)=1,"",V690)</f>
        <v/>
      </c>
      <c r="W689" s="39" t="str">
        <f>IF(IFERROR(VLOOKUP(W676,'Tabela de Apoio'!$D:$E,2,FALSE),1)=1,"",W690)</f>
        <v/>
      </c>
      <c r="X689" s="39" t="str">
        <f>IF(IFERROR(VLOOKUP(X676,'Tabela de Apoio'!$D:$E,2,FALSE),1)=1,"",X690)</f>
        <v/>
      </c>
      <c r="Y689" s="39" t="str">
        <f>IF(IFERROR(VLOOKUP(Y676,'Tabela de Apoio'!$D:$E,2,FALSE),1)=1,"",Y690)</f>
        <v/>
      </c>
      <c r="Z689" s="39" t="str">
        <f>IF(IFERROR(VLOOKUP(Z676,'Tabela de Apoio'!$D:$E,2,FALSE),1)=1,"",Z690)</f>
        <v/>
      </c>
      <c r="AA689" s="39" t="str">
        <f>IF(IFERROR(VLOOKUP(AA676,'Tabela de Apoio'!$D:$E,2,FALSE),1)=1,"",AA690)</f>
        <v/>
      </c>
      <c r="AB689" s="39" t="str">
        <f>IF(IFERROR(VLOOKUP(AB676,'Tabela de Apoio'!$D:$E,2,FALSE),1)=1,"",AB690)</f>
        <v/>
      </c>
      <c r="AC689" s="39" t="str">
        <f>IF(IFERROR(VLOOKUP(AC676,'Tabela de Apoio'!$D:$E,2,FALSE),1)=1,"",AC690)</f>
        <v/>
      </c>
      <c r="AD689" s="39" t="str">
        <f>IF(IFERROR(VLOOKUP(AD676,'Tabela de Apoio'!$D:$E,2,FALSE),1)=1,"",AD690)</f>
        <v/>
      </c>
      <c r="AE689" s="39" t="str">
        <f>IF(IFERROR(VLOOKUP(AE676,'Tabela de Apoio'!$D:$E,2,FALSE),1)=1,"",AE690)</f>
        <v/>
      </c>
      <c r="AF689" s="39" t="str">
        <f>IF(IFERROR(VLOOKUP(AF676,'Tabela de Apoio'!$D:$E,2,FALSE),1)=1,"",AF690)</f>
        <v/>
      </c>
      <c r="AG689" s="39" t="str">
        <f>IF(IFERROR(VLOOKUP(AG676,'Tabela de Apoio'!$D:$E,2,FALSE),1)=1,"",AG690)</f>
        <v/>
      </c>
      <c r="AH689" s="39" t="str">
        <f>IF(IFERROR(VLOOKUP(AH676,'Tabela de Apoio'!$D:$E,2,FALSE),1)=1,"",AH690)</f>
        <v/>
      </c>
      <c r="AI689" s="39" t="str">
        <f>IF(IFERROR(VLOOKUP(AI676,'Tabela de Apoio'!$D:$E,2,FALSE),1)=1,"",AI690)</f>
        <v/>
      </c>
    </row>
    <row r="690" spans="1:35" hidden="1" x14ac:dyDescent="0.25">
      <c r="B690" s="84" t="e">
        <f t="shared" si="335"/>
        <v>#VALUE!</v>
      </c>
      <c r="C690" s="84" t="e">
        <f t="shared" si="334"/>
        <v>#VALUE!</v>
      </c>
      <c r="D690" s="84">
        <f t="shared" si="334"/>
        <v>1</v>
      </c>
      <c r="E690" s="158"/>
      <c r="F690" s="97"/>
      <c r="G690" s="120"/>
      <c r="H690" s="18"/>
      <c r="I690" s="18"/>
      <c r="J690" s="56" t="s">
        <v>366</v>
      </c>
      <c r="K690" s="89"/>
      <c r="L690" s="40" t="s">
        <v>71</v>
      </c>
      <c r="M690" s="41">
        <f>MAX($P678:$AI678)</f>
        <v>0</v>
      </c>
      <c r="N690" s="94"/>
      <c r="O690" s="34" t="s">
        <v>441</v>
      </c>
      <c r="P690" s="39" t="str">
        <f t="shared" ref="P690:AI690" si="340">IF(P688="","",IF((_xlfn.STDEV.S($P687:$AI688)/AVERAGE($P687:$AI688))&lt;25%,P688,IF(OR(P688&gt;(AVERAGE($P687:$AI688)+_xlfn.STDEV.S($P687:$AI688)),P688&lt;(AVERAGE($P687:$AI688)-_xlfn.STDEV.S($P687:$AI688))),"DESCARTADO",P688)))</f>
        <v/>
      </c>
      <c r="Q690" s="39" t="str">
        <f t="shared" si="340"/>
        <v/>
      </c>
      <c r="R690" s="39" t="str">
        <f t="shared" si="340"/>
        <v/>
      </c>
      <c r="S690" s="39" t="str">
        <f t="shared" si="340"/>
        <v/>
      </c>
      <c r="T690" s="39" t="str">
        <f t="shared" si="340"/>
        <v/>
      </c>
      <c r="U690" s="39" t="str">
        <f t="shared" si="340"/>
        <v/>
      </c>
      <c r="V690" s="39" t="str">
        <f t="shared" si="340"/>
        <v/>
      </c>
      <c r="W690" s="39" t="str">
        <f t="shared" si="340"/>
        <v/>
      </c>
      <c r="X690" s="39" t="str">
        <f t="shared" si="340"/>
        <v/>
      </c>
      <c r="Y690" s="39" t="str">
        <f t="shared" si="340"/>
        <v/>
      </c>
      <c r="Z690" s="39" t="str">
        <f t="shared" si="340"/>
        <v/>
      </c>
      <c r="AA690" s="39" t="str">
        <f t="shared" si="340"/>
        <v/>
      </c>
      <c r="AB690" s="39" t="str">
        <f t="shared" si="340"/>
        <v/>
      </c>
      <c r="AC690" s="39" t="str">
        <f t="shared" si="340"/>
        <v/>
      </c>
      <c r="AD690" s="39" t="str">
        <f t="shared" si="340"/>
        <v/>
      </c>
      <c r="AE690" s="39" t="str">
        <f t="shared" si="340"/>
        <v/>
      </c>
      <c r="AF690" s="39" t="str">
        <f t="shared" si="340"/>
        <v/>
      </c>
      <c r="AG690" s="39" t="str">
        <f t="shared" si="340"/>
        <v/>
      </c>
      <c r="AH690" s="39" t="str">
        <f t="shared" si="340"/>
        <v/>
      </c>
      <c r="AI690" s="39" t="str">
        <f t="shared" si="340"/>
        <v/>
      </c>
    </row>
    <row r="691" spans="1:35" hidden="1" x14ac:dyDescent="0.25">
      <c r="B691" s="84" t="e">
        <f t="shared" si="335"/>
        <v>#VALUE!</v>
      </c>
      <c r="C691" s="84" t="e">
        <f t="shared" si="334"/>
        <v>#VALUE!</v>
      </c>
      <c r="D691" s="84">
        <f t="shared" si="334"/>
        <v>1</v>
      </c>
      <c r="E691" s="158"/>
      <c r="F691" s="97"/>
      <c r="G691" s="121"/>
      <c r="H691"/>
      <c r="I691"/>
      <c r="J691" s="6" t="str">
        <f>INDEX(J681:J690,MATCH(L674,L681:L690,0))</f>
        <v>A</v>
      </c>
      <c r="K691" s="89"/>
      <c r="L691" s="26"/>
      <c r="M691" s="26"/>
      <c r="N691" s="94"/>
      <c r="O691" s="34" t="s">
        <v>58</v>
      </c>
      <c r="P691" s="39" t="str">
        <f>IF(IFERROR(VLOOKUP(P676,'Tabela de Apoio'!$D:$E,2,FALSE),1)=1,"",P692)</f>
        <v/>
      </c>
      <c r="Q691" s="39" t="str">
        <f>IF(IFERROR(VLOOKUP(Q676,'Tabela de Apoio'!$D:$E,2,FALSE),1)=1,"",Q692)</f>
        <v/>
      </c>
      <c r="R691" s="39" t="str">
        <f>IF(IFERROR(VLOOKUP(R676,'Tabela de Apoio'!$D:$E,2,FALSE),1)=1,"",R692)</f>
        <v/>
      </c>
      <c r="S691" s="39" t="str">
        <f>IF(IFERROR(VLOOKUP(S676,'Tabela de Apoio'!$D:$E,2,FALSE),1)=1,"",S692)</f>
        <v/>
      </c>
      <c r="T691" s="39" t="str">
        <f>IF(IFERROR(VLOOKUP(T676,'Tabela de Apoio'!$D:$E,2,FALSE),1)=1,"",T692)</f>
        <v/>
      </c>
      <c r="U691" s="39" t="str">
        <f>IF(IFERROR(VLOOKUP(U676,'Tabela de Apoio'!$D:$E,2,FALSE),1)=1,"",U692)</f>
        <v/>
      </c>
      <c r="V691" s="39" t="str">
        <f>IF(IFERROR(VLOOKUP(V676,'Tabela de Apoio'!$D:$E,2,FALSE),1)=1,"",V692)</f>
        <v/>
      </c>
      <c r="W691" s="39" t="str">
        <f>IF(IFERROR(VLOOKUP(W676,'Tabela de Apoio'!$D:$E,2,FALSE),1)=1,"",W692)</f>
        <v/>
      </c>
      <c r="X691" s="39" t="str">
        <f>IF(IFERROR(VLOOKUP(X676,'Tabela de Apoio'!$D:$E,2,FALSE),1)=1,"",X692)</f>
        <v/>
      </c>
      <c r="Y691" s="39" t="str">
        <f>IF(IFERROR(VLOOKUP(Y676,'Tabela de Apoio'!$D:$E,2,FALSE),1)=1,"",Y692)</f>
        <v/>
      </c>
      <c r="Z691" s="39" t="str">
        <f>IF(IFERROR(VLOOKUP(Z676,'Tabela de Apoio'!$D:$E,2,FALSE),1)=1,"",Z692)</f>
        <v/>
      </c>
      <c r="AA691" s="39" t="str">
        <f>IF(IFERROR(VLOOKUP(AA676,'Tabela de Apoio'!$D:$E,2,FALSE),1)=1,"",AA692)</f>
        <v/>
      </c>
      <c r="AB691" s="39" t="str">
        <f>IF(IFERROR(VLOOKUP(AB676,'Tabela de Apoio'!$D:$E,2,FALSE),1)=1,"",AB692)</f>
        <v/>
      </c>
      <c r="AC691" s="39" t="str">
        <f>IF(IFERROR(VLOOKUP(AC676,'Tabela de Apoio'!$D:$E,2,FALSE),1)=1,"",AC692)</f>
        <v/>
      </c>
      <c r="AD691" s="39" t="str">
        <f>IF(IFERROR(VLOOKUP(AD676,'Tabela de Apoio'!$D:$E,2,FALSE),1)=1,"",AD692)</f>
        <v/>
      </c>
      <c r="AE691" s="39" t="str">
        <f>IF(IFERROR(VLOOKUP(AE676,'Tabela de Apoio'!$D:$E,2,FALSE),1)=1,"",AE692)</f>
        <v/>
      </c>
      <c r="AF691" s="39" t="str">
        <f>IF(IFERROR(VLOOKUP(AF676,'Tabela de Apoio'!$D:$E,2,FALSE),1)=1,"",AF692)</f>
        <v/>
      </c>
      <c r="AG691" s="39" t="str">
        <f>IF(IFERROR(VLOOKUP(AG676,'Tabela de Apoio'!$D:$E,2,FALSE),1)=1,"",AG692)</f>
        <v/>
      </c>
      <c r="AH691" s="39" t="str">
        <f>IF(IFERROR(VLOOKUP(AH676,'Tabela de Apoio'!$D:$E,2,FALSE),1)=1,"",AH692)</f>
        <v/>
      </c>
      <c r="AI691" s="39" t="str">
        <f>IF(IFERROR(VLOOKUP(AI676,'Tabela de Apoio'!$D:$E,2,FALSE),1)=1,"",AI692)</f>
        <v/>
      </c>
    </row>
    <row r="692" spans="1:35" x14ac:dyDescent="0.25">
      <c r="B692" s="84" t="e">
        <f t="shared" si="335"/>
        <v>#VALUE!</v>
      </c>
      <c r="C692" s="84" t="e">
        <f t="shared" si="334"/>
        <v>#VALUE!</v>
      </c>
      <c r="D692" s="84">
        <f t="shared" si="334"/>
        <v>1</v>
      </c>
      <c r="E692" s="158"/>
      <c r="F692" s="97"/>
      <c r="G692" s="118"/>
      <c r="H692" s="159"/>
      <c r="I692" s="159"/>
      <c r="J692" s="160"/>
      <c r="K692" s="90" t="e">
        <f>_xlfn.STDEV.S($P692:$AI692)/AVERAGE($P692:$AI692)</f>
        <v>#DIV/0!</v>
      </c>
      <c r="L692" s="122" t="s">
        <v>77</v>
      </c>
      <c r="M692" s="22" t="str">
        <f>IFERROR(ROUND(M674*M676,2),"")</f>
        <v/>
      </c>
      <c r="N692" s="94" t="str">
        <f>IF("C"=J691,1,"")</f>
        <v/>
      </c>
      <c r="O692" s="34" t="s">
        <v>56</v>
      </c>
      <c r="P692" s="39" t="str">
        <f t="shared" ref="P692:AI692" si="341">IFERROR(IF(P690="","",IF((_xlfn.STDEV.S($P689:$AI690)/AVERAGE($P689:$AI690))&lt;25%,P690,IF(OR(P690&gt;(AVERAGE($P689:$AI690)+_xlfn.STDEV.S($P689:$AI690)),P690&lt;(AVERAGE($P689:$AI690)-_xlfn.STDEV.S($P689:$AI690))),"DESCARTADO",P690))),)</f>
        <v/>
      </c>
      <c r="Q692" s="39" t="str">
        <f t="shared" si="341"/>
        <v/>
      </c>
      <c r="R692" s="39" t="str">
        <f t="shared" si="341"/>
        <v/>
      </c>
      <c r="S692" s="39" t="str">
        <f t="shared" si="341"/>
        <v/>
      </c>
      <c r="T692" s="39" t="str">
        <f t="shared" si="341"/>
        <v/>
      </c>
      <c r="U692" s="39" t="str">
        <f t="shared" si="341"/>
        <v/>
      </c>
      <c r="V692" s="39" t="str">
        <f t="shared" si="341"/>
        <v/>
      </c>
      <c r="W692" s="39" t="str">
        <f t="shared" si="341"/>
        <v/>
      </c>
      <c r="X692" s="39" t="str">
        <f t="shared" si="341"/>
        <v/>
      </c>
      <c r="Y692" s="39" t="str">
        <f t="shared" si="341"/>
        <v/>
      </c>
      <c r="Z692" s="39" t="str">
        <f t="shared" si="341"/>
        <v/>
      </c>
      <c r="AA692" s="39" t="str">
        <f t="shared" si="341"/>
        <v/>
      </c>
      <c r="AB692" s="39" t="str">
        <f t="shared" si="341"/>
        <v/>
      </c>
      <c r="AC692" s="39" t="str">
        <f t="shared" si="341"/>
        <v/>
      </c>
      <c r="AD692" s="39" t="str">
        <f t="shared" si="341"/>
        <v/>
      </c>
      <c r="AE692" s="39" t="str">
        <f t="shared" si="341"/>
        <v/>
      </c>
      <c r="AF692" s="39" t="str">
        <f t="shared" si="341"/>
        <v/>
      </c>
      <c r="AG692" s="39" t="str">
        <f t="shared" si="341"/>
        <v/>
      </c>
      <c r="AH692" s="39" t="str">
        <f t="shared" si="341"/>
        <v/>
      </c>
      <c r="AI692" s="39" t="str">
        <f t="shared" si="341"/>
        <v/>
      </c>
    </row>
    <row r="694" spans="1:35" s="18" customFormat="1" x14ac:dyDescent="0.25">
      <c r="A694" s="89"/>
      <c r="B694" s="83" t="e">
        <f>LARGE(IFERROR(IF(B692+1&gt;$H$8,"",B692+1),""),1)</f>
        <v>#VALUE!</v>
      </c>
      <c r="C694" s="83" t="e">
        <f>E699</f>
        <v>#VALUE!</v>
      </c>
      <c r="D694" s="83">
        <f>E695</f>
        <v>1</v>
      </c>
      <c r="E694" s="57" t="s">
        <v>9</v>
      </c>
      <c r="F694" s="96"/>
      <c r="G694" s="57" t="s">
        <v>19</v>
      </c>
      <c r="H694" s="5" t="e">
        <f>INDEX('BASE FORMAÇÃO'!B:B,B694+1)</f>
        <v>#VALUE!</v>
      </c>
      <c r="I694" s="19" t="s">
        <v>20</v>
      </c>
      <c r="J694" s="5" t="e">
        <f>INDEX('BASE FORMAÇÃO'!K:K,B694+1)</f>
        <v>#VALUE!</v>
      </c>
      <c r="K694" s="88"/>
      <c r="L694" s="173" t="s">
        <v>75</v>
      </c>
      <c r="M694" s="167" t="str">
        <f>IF(OR(ISBLANK($O$7),ISBLANK($H$8),ISBLANK($O$6),ISBLANK($O$5),ISBLANK($H$5)),"",IFERROR(IF(VLOOKUP(L694,L701:M710,2,FALSE)&lt;1,ROUND(VLOOKUP(L694,L701:M710,2,FALSE),4),ROUND(VLOOKUP(L694,L701:M710,2,FALSE),2)),""))</f>
        <v/>
      </c>
      <c r="N694" s="92"/>
      <c r="O694" s="34" t="s">
        <v>22</v>
      </c>
      <c r="P694" s="53"/>
      <c r="Q694" s="53"/>
      <c r="R694" s="53"/>
      <c r="S694" s="53"/>
      <c r="T694" s="53"/>
      <c r="U694" s="53"/>
      <c r="V694" s="53"/>
      <c r="W694" s="53"/>
      <c r="X694" s="53"/>
      <c r="Y694" s="53"/>
      <c r="Z694" s="53"/>
      <c r="AA694" s="53"/>
      <c r="AB694" s="53"/>
      <c r="AC694" s="53"/>
      <c r="AD694" s="53"/>
      <c r="AE694" s="53"/>
      <c r="AF694" s="53"/>
      <c r="AG694" s="53"/>
      <c r="AH694" s="53"/>
      <c r="AI694" s="53"/>
    </row>
    <row r="695" spans="1:35" s="18" customFormat="1" x14ac:dyDescent="0.25">
      <c r="A695" s="89"/>
      <c r="B695" s="84" t="e">
        <f t="shared" ref="B695:D697" si="342">B694</f>
        <v>#VALUE!</v>
      </c>
      <c r="C695" s="84" t="e">
        <f t="shared" si="342"/>
        <v>#VALUE!</v>
      </c>
      <c r="D695" s="84">
        <f t="shared" si="342"/>
        <v>1</v>
      </c>
      <c r="E695" s="150">
        <f>IFERROR(IF(E699=INDEX(E:E,ROW()-16),INDEX(E:E,ROW()-20)+1,1),1)</f>
        <v>1</v>
      </c>
      <c r="F695" s="116"/>
      <c r="G695" s="155" t="s">
        <v>1</v>
      </c>
      <c r="H695" s="161" t="e">
        <f>INDEX('BASE FORMAÇÃO'!C:C,B694+1)</f>
        <v>#VALUE!</v>
      </c>
      <c r="I695" s="161"/>
      <c r="J695" s="162"/>
      <c r="K695" s="89"/>
      <c r="L695" s="174"/>
      <c r="M695" s="168"/>
      <c r="N695" s="93"/>
      <c r="O695" s="34" t="s">
        <v>17</v>
      </c>
      <c r="P695" s="54"/>
      <c r="Q695" s="54"/>
      <c r="R695" s="54"/>
      <c r="S695" s="54"/>
      <c r="T695" s="54"/>
      <c r="U695" s="54"/>
      <c r="V695" s="54"/>
      <c r="W695" s="54"/>
      <c r="X695" s="54"/>
      <c r="Y695" s="54"/>
      <c r="Z695" s="54"/>
      <c r="AA695" s="54"/>
      <c r="AB695" s="54"/>
      <c r="AC695" s="54"/>
      <c r="AD695" s="54"/>
      <c r="AE695" s="54"/>
      <c r="AF695" s="54"/>
      <c r="AG695" s="54"/>
      <c r="AH695" s="54"/>
      <c r="AI695" s="54"/>
    </row>
    <row r="696" spans="1:35" s="21" customFormat="1" x14ac:dyDescent="0.25">
      <c r="A696" s="98"/>
      <c r="B696" s="84" t="e">
        <f t="shared" si="342"/>
        <v>#VALUE!</v>
      </c>
      <c r="C696" s="84" t="e">
        <f t="shared" si="342"/>
        <v>#VALUE!</v>
      </c>
      <c r="D696" s="84">
        <f t="shared" si="342"/>
        <v>1</v>
      </c>
      <c r="E696" s="151"/>
      <c r="F696" s="117"/>
      <c r="G696" s="156"/>
      <c r="H696" s="163"/>
      <c r="I696" s="163"/>
      <c r="J696" s="164"/>
      <c r="K696" s="85"/>
      <c r="L696" s="169" t="s">
        <v>78</v>
      </c>
      <c r="M696" s="171" t="e">
        <f>INDEX('BASE FORMAÇÃO'!H:H,B698+1)</f>
        <v>#VALUE!</v>
      </c>
      <c r="N696" s="94"/>
      <c r="O696" s="34" t="s">
        <v>12</v>
      </c>
      <c r="P696" s="55"/>
      <c r="Q696" s="55"/>
      <c r="R696" s="55"/>
      <c r="S696" s="55"/>
      <c r="T696" s="55"/>
      <c r="U696" s="55"/>
      <c r="V696" s="55"/>
      <c r="W696" s="55"/>
      <c r="X696" s="55"/>
      <c r="Y696" s="55"/>
      <c r="Z696" s="55"/>
      <c r="AA696" s="55"/>
      <c r="AB696" s="55"/>
      <c r="AC696" s="55"/>
      <c r="AD696" s="55"/>
      <c r="AE696" s="55"/>
      <c r="AF696" s="55"/>
      <c r="AG696" s="55"/>
      <c r="AH696" s="55"/>
      <c r="AI696" s="55"/>
    </row>
    <row r="697" spans="1:35" s="21" customFormat="1" x14ac:dyDescent="0.25">
      <c r="A697" s="98"/>
      <c r="B697" s="84" t="e">
        <f t="shared" si="342"/>
        <v>#VALUE!</v>
      </c>
      <c r="C697" s="84" t="e">
        <f t="shared" si="342"/>
        <v>#VALUE!</v>
      </c>
      <c r="D697" s="84">
        <f t="shared" si="342"/>
        <v>1</v>
      </c>
      <c r="E697" s="152"/>
      <c r="F697" s="117"/>
      <c r="G697" s="157"/>
      <c r="H697" s="165"/>
      <c r="I697" s="165"/>
      <c r="J697" s="166"/>
      <c r="K697" s="85"/>
      <c r="L697" s="170"/>
      <c r="M697" s="172"/>
      <c r="N697" s="94"/>
      <c r="O697" s="34" t="s">
        <v>549</v>
      </c>
      <c r="P697" s="55"/>
      <c r="Q697" s="55"/>
      <c r="R697" s="55"/>
      <c r="S697" s="55"/>
      <c r="T697" s="55"/>
      <c r="U697" s="55"/>
      <c r="V697" s="55"/>
      <c r="W697" s="55"/>
      <c r="X697" s="55"/>
      <c r="Y697" s="55"/>
      <c r="Z697" s="55"/>
      <c r="AA697" s="55"/>
      <c r="AB697" s="55"/>
      <c r="AC697" s="55"/>
      <c r="AD697" s="55"/>
      <c r="AE697" s="55"/>
      <c r="AF697" s="55"/>
      <c r="AG697" s="55"/>
      <c r="AH697" s="55"/>
      <c r="AI697" s="55"/>
    </row>
    <row r="698" spans="1:35" x14ac:dyDescent="0.25">
      <c r="B698" s="84" t="e">
        <f>B696</f>
        <v>#VALUE!</v>
      </c>
      <c r="C698" s="84" t="e">
        <f>C696</f>
        <v>#VALUE!</v>
      </c>
      <c r="D698" s="84">
        <f>D696</f>
        <v>1</v>
      </c>
      <c r="E698" s="57" t="s">
        <v>401</v>
      </c>
      <c r="F698" s="117"/>
      <c r="G698" s="24"/>
      <c r="H698" s="153"/>
      <c r="I698" s="154"/>
      <c r="J698" s="154"/>
      <c r="K698" s="90" t="e">
        <f>_xlfn.STDEV.S($P698:$AI698)/AVERAGE($P698:$AI698)</f>
        <v>#DIV/0!</v>
      </c>
      <c r="L698" s="122" t="s">
        <v>2</v>
      </c>
      <c r="M698" s="5" t="e">
        <f>INDEX('BASE FORMAÇÃO'!D:D,B698+1)</f>
        <v>#VALUE!</v>
      </c>
      <c r="N698" s="94">
        <f>IF("A"=J711,1,"")</f>
        <v>1</v>
      </c>
      <c r="O698" s="34" t="s">
        <v>23</v>
      </c>
      <c r="P698" s="36" t="str">
        <f t="array" ref="P698">IF(P694="","",IF(OR(P695="",AND(YEAR(P695)=YEAR($O$7),MONTH(MAX('Tabela de Apoio'!$A:$A))&lt;=MONTH(P695))),P694,(INDEX('Tabela de Apoio'!$B:$B,MATCH('FORMAÇÃO DE PREÇO'!$O$7,'Tabela de Apoio'!$A:$A,1))/INDEX('Tabela de Apoio'!$B:$B,MATCH('FORMAÇÃO DE PREÇO'!P695,'Tabela de Apoio'!$A:$A,1)-1))*P694))</f>
        <v/>
      </c>
      <c r="Q698" s="36" t="str">
        <f t="array" ref="Q698">IF(Q694="","",IF(OR(Q695="",AND(YEAR(Q695)=YEAR($O$7),MONTH(MAX('Tabela de Apoio'!$A:$A))&lt;=MONTH(Q695))),Q694,(INDEX('Tabela de Apoio'!$B:$B,MATCH('FORMAÇÃO DE PREÇO'!$O$7,'Tabela de Apoio'!$A:$A,1))/INDEX('Tabela de Apoio'!$B:$B,MATCH('FORMAÇÃO DE PREÇO'!Q695,'Tabela de Apoio'!$A:$A,1)-1))*Q694))</f>
        <v/>
      </c>
      <c r="R698" s="36" t="str">
        <f t="array" ref="R698">IF(R694="","",IF(OR(R695="",AND(YEAR(R695)=YEAR($O$7),MONTH(MAX('Tabela de Apoio'!$A:$A))&lt;=MONTH(R695))),R694,(INDEX('Tabela de Apoio'!$B:$B,MATCH('FORMAÇÃO DE PREÇO'!$O$7,'Tabela de Apoio'!$A:$A,1))/INDEX('Tabela de Apoio'!$B:$B,MATCH('FORMAÇÃO DE PREÇO'!R695,'Tabela de Apoio'!$A:$A,1)-1))*R694))</f>
        <v/>
      </c>
      <c r="S698" s="36" t="str">
        <f t="array" ref="S698">IF(S694="","",IF(OR(S695="",AND(YEAR(S695)=YEAR($O$7),MONTH(MAX('Tabela de Apoio'!$A:$A))&lt;=MONTH(S695))),S694,(INDEX('Tabela de Apoio'!$B:$B,MATCH('FORMAÇÃO DE PREÇO'!$O$7,'Tabela de Apoio'!$A:$A,1))/INDEX('Tabela de Apoio'!$B:$B,MATCH('FORMAÇÃO DE PREÇO'!S695,'Tabela de Apoio'!$A:$A,1)-1))*S694))</f>
        <v/>
      </c>
      <c r="T698" s="36" t="str">
        <f t="array" ref="T698">IF(T694="","",IF(OR(T695="",AND(YEAR(T695)=YEAR($O$7),MONTH(MAX('Tabela de Apoio'!$A:$A))&lt;=MONTH(T695))),T694,(INDEX('Tabela de Apoio'!$B:$B,MATCH('FORMAÇÃO DE PREÇO'!$O$7,'Tabela de Apoio'!$A:$A,1))/INDEX('Tabela de Apoio'!$B:$B,MATCH('FORMAÇÃO DE PREÇO'!T695,'Tabela de Apoio'!$A:$A,1)-1))*T694))</f>
        <v/>
      </c>
      <c r="U698" s="36" t="str">
        <f t="array" ref="U698">IF(U694="","",IF(OR(U695="",AND(YEAR(U695)=YEAR($O$7),MONTH(MAX('Tabela de Apoio'!$A:$A))&lt;=MONTH(U695))),U694,(INDEX('Tabela de Apoio'!$B:$B,MATCH('FORMAÇÃO DE PREÇO'!$O$7,'Tabela de Apoio'!$A:$A,1))/INDEX('Tabela de Apoio'!$B:$B,MATCH('FORMAÇÃO DE PREÇO'!U695,'Tabela de Apoio'!$A:$A,1)-1))*U694))</f>
        <v/>
      </c>
      <c r="V698" s="36" t="str">
        <f t="array" ref="V698">IF(V694="","",IF(OR(V695="",AND(YEAR(V695)=YEAR($O$7),MONTH(MAX('Tabela de Apoio'!$A:$A))&lt;=MONTH(V695))),V694,(INDEX('Tabela de Apoio'!$B:$B,MATCH('FORMAÇÃO DE PREÇO'!$O$7,'Tabela de Apoio'!$A:$A,1))/INDEX('Tabela de Apoio'!$B:$B,MATCH('FORMAÇÃO DE PREÇO'!V695,'Tabela de Apoio'!$A:$A,1)-1))*V694))</f>
        <v/>
      </c>
      <c r="W698" s="36" t="str">
        <f t="array" ref="W698">IF(W694="","",IF(OR(W695="",AND(YEAR(W695)=YEAR($O$7),MONTH(MAX('Tabela de Apoio'!$A:$A))&lt;=MONTH(W695))),W694,(INDEX('Tabela de Apoio'!$B:$B,MATCH('FORMAÇÃO DE PREÇO'!$O$7,'Tabela de Apoio'!$A:$A,1))/INDEX('Tabela de Apoio'!$B:$B,MATCH('FORMAÇÃO DE PREÇO'!W695,'Tabela de Apoio'!$A:$A,1)-1))*W694))</f>
        <v/>
      </c>
      <c r="X698" s="36" t="str">
        <f t="array" ref="X698">IF(X694="","",IF(OR(X695="",AND(YEAR(X695)=YEAR($O$7),MONTH(MAX('Tabela de Apoio'!$A:$A))&lt;=MONTH(X695))),X694,(INDEX('Tabela de Apoio'!$B:$B,MATCH('FORMAÇÃO DE PREÇO'!$O$7,'Tabela de Apoio'!$A:$A,1))/INDEX('Tabela de Apoio'!$B:$B,MATCH('FORMAÇÃO DE PREÇO'!X695,'Tabela de Apoio'!$A:$A,1)-1))*X694))</f>
        <v/>
      </c>
      <c r="Y698" s="36" t="str">
        <f t="array" ref="Y698">IF(Y694="","",IF(OR(Y695="",AND(YEAR(Y695)=YEAR($O$7),MONTH(MAX('Tabela de Apoio'!$A:$A))&lt;=MONTH(Y695))),Y694,(INDEX('Tabela de Apoio'!$B:$B,MATCH('FORMAÇÃO DE PREÇO'!$O$7,'Tabela de Apoio'!$A:$A,1))/INDEX('Tabela de Apoio'!$B:$B,MATCH('FORMAÇÃO DE PREÇO'!Y695,'Tabela de Apoio'!$A:$A,1)-1))*Y694))</f>
        <v/>
      </c>
      <c r="Z698" s="36" t="str">
        <f t="array" ref="Z698">IF(Z694="","",IF(OR(Z695="",AND(YEAR(Z695)=YEAR($O$7),MONTH(MAX('Tabela de Apoio'!$A:$A))&lt;=MONTH(Z695))),Z694,(INDEX('Tabela de Apoio'!$B:$B,MATCH('FORMAÇÃO DE PREÇO'!$O$7,'Tabela de Apoio'!$A:$A,1))/INDEX('Tabela de Apoio'!$B:$B,MATCH('FORMAÇÃO DE PREÇO'!Z695,'Tabela de Apoio'!$A:$A,1)-1))*Z694))</f>
        <v/>
      </c>
      <c r="AA698" s="36" t="str">
        <f t="array" ref="AA698">IF(AA694="","",IF(OR(AA695="",AND(YEAR(AA695)=YEAR($O$7),MONTH(MAX('Tabela de Apoio'!$A:$A))&lt;=MONTH(AA695))),AA694,(INDEX('Tabela de Apoio'!$B:$B,MATCH('FORMAÇÃO DE PREÇO'!$O$7,'Tabela de Apoio'!$A:$A,1))/INDEX('Tabela de Apoio'!$B:$B,MATCH('FORMAÇÃO DE PREÇO'!AA695,'Tabela de Apoio'!$A:$A,1)-1))*AA694))</f>
        <v/>
      </c>
      <c r="AB698" s="36" t="str">
        <f t="array" ref="AB698">IF(AB694="","",IF(OR(AB695="",AND(YEAR(AB695)=YEAR($O$7),MONTH(MAX('Tabela de Apoio'!$A:$A))&lt;=MONTH(AB695))),AB694,(INDEX('Tabela de Apoio'!$B:$B,MATCH('FORMAÇÃO DE PREÇO'!$O$7,'Tabela de Apoio'!$A:$A,1))/INDEX('Tabela de Apoio'!$B:$B,MATCH('FORMAÇÃO DE PREÇO'!AB695,'Tabela de Apoio'!$A:$A,1)-1))*AB694))</f>
        <v/>
      </c>
      <c r="AC698" s="36" t="str">
        <f t="array" ref="AC698">IF(AC694="","",IF(OR(AC695="",AND(YEAR(AC695)=YEAR($O$7),MONTH(MAX('Tabela de Apoio'!$A:$A))&lt;=MONTH(AC695))),AC694,(INDEX('Tabela de Apoio'!$B:$B,MATCH('FORMAÇÃO DE PREÇO'!$O$7,'Tabela de Apoio'!$A:$A,1))/INDEX('Tabela de Apoio'!$B:$B,MATCH('FORMAÇÃO DE PREÇO'!AC695,'Tabela de Apoio'!$A:$A,1)-1))*AC694))</f>
        <v/>
      </c>
      <c r="AD698" s="36" t="str">
        <f t="array" ref="AD698">IF(AD694="","",IF(OR(AD695="",AND(YEAR(AD695)=YEAR($O$7),MONTH(MAX('Tabela de Apoio'!$A:$A))&lt;=MONTH(AD695))),AD694,(INDEX('Tabela de Apoio'!$B:$B,MATCH('FORMAÇÃO DE PREÇO'!$O$7,'Tabela de Apoio'!$A:$A,1))/INDEX('Tabela de Apoio'!$B:$B,MATCH('FORMAÇÃO DE PREÇO'!AD695,'Tabela de Apoio'!$A:$A,1)-1))*AD694))</f>
        <v/>
      </c>
      <c r="AE698" s="36" t="str">
        <f t="array" ref="AE698">IF(AE694="","",IF(OR(AE695="",AND(YEAR(AE695)=YEAR($O$7),MONTH(MAX('Tabela de Apoio'!$A:$A))&lt;=MONTH(AE695))),AE694,(INDEX('Tabela de Apoio'!$B:$B,MATCH('FORMAÇÃO DE PREÇO'!$O$7,'Tabela de Apoio'!$A:$A,1))/INDEX('Tabela de Apoio'!$B:$B,MATCH('FORMAÇÃO DE PREÇO'!AE695,'Tabela de Apoio'!$A:$A,1)-1))*AE694))</f>
        <v/>
      </c>
      <c r="AF698" s="36" t="str">
        <f t="array" ref="AF698">IF(AF694="","",IF(OR(AF695="",AND(YEAR(AF695)=YEAR($O$7),MONTH(MAX('Tabela de Apoio'!$A:$A))&lt;=MONTH(AF695))),AF694,(INDEX('Tabela de Apoio'!$B:$B,MATCH('FORMAÇÃO DE PREÇO'!$O$7,'Tabela de Apoio'!$A:$A,1))/INDEX('Tabela de Apoio'!$B:$B,MATCH('FORMAÇÃO DE PREÇO'!AF695,'Tabela de Apoio'!$A:$A,1)-1))*AF694))</f>
        <v/>
      </c>
      <c r="AG698" s="36" t="str">
        <f t="array" ref="AG698">IF(AG694="","",IF(OR(AG695="",AND(YEAR(AG695)=YEAR($O$7),MONTH(MAX('Tabela de Apoio'!$A:$A))&lt;=MONTH(AG695))),AG694,(INDEX('Tabela de Apoio'!$B:$B,MATCH('FORMAÇÃO DE PREÇO'!$O$7,'Tabela de Apoio'!$A:$A,1))/INDEX('Tabela de Apoio'!$B:$B,MATCH('FORMAÇÃO DE PREÇO'!AG695,'Tabela de Apoio'!$A:$A,1)-1))*AG694))</f>
        <v/>
      </c>
      <c r="AH698" s="36" t="str">
        <f t="array" ref="AH698">IF(AH694="","",IF(OR(AH695="",AND(YEAR(AH695)=YEAR($O$7),MONTH(MAX('Tabela de Apoio'!$A:$A))&lt;=MONTH(AH695))),AH694,(INDEX('Tabela de Apoio'!$B:$B,MATCH('FORMAÇÃO DE PREÇO'!$O$7,'Tabela de Apoio'!$A:$A,1))/INDEX('Tabela de Apoio'!$B:$B,MATCH('FORMAÇÃO DE PREÇO'!AH695,'Tabela de Apoio'!$A:$A,1)-1))*AH694))</f>
        <v/>
      </c>
      <c r="AI698" s="36" t="str">
        <f t="array" ref="AI698">IF(AI694="","",IF(OR(AI695="",AND(YEAR(AI695)=YEAR($O$7),MONTH(MAX('Tabela de Apoio'!$A:$A))&lt;=MONTH(AI695))),AI694,(INDEX('Tabela de Apoio'!$B:$B,MATCH('FORMAÇÃO DE PREÇO'!$O$7,'Tabela de Apoio'!$A:$A,1))/INDEX('Tabela de Apoio'!$B:$B,MATCH('FORMAÇÃO DE PREÇO'!AI695,'Tabela de Apoio'!$A:$A,1)-1))*AI694))</f>
        <v/>
      </c>
    </row>
    <row r="699" spans="1:35" x14ac:dyDescent="0.25">
      <c r="B699" s="84" t="e">
        <f>B698</f>
        <v>#VALUE!</v>
      </c>
      <c r="C699" s="84" t="e">
        <f>C698</f>
        <v>#VALUE!</v>
      </c>
      <c r="D699" s="84">
        <f>D698</f>
        <v>1</v>
      </c>
      <c r="E699" s="158" t="e">
        <f>MAX(INDEX('BASE FORMAÇÃO'!A:A,B694+1),1)</f>
        <v>#VALUE!</v>
      </c>
      <c r="F699" s="117"/>
      <c r="G699" s="118" t="s">
        <v>363</v>
      </c>
      <c r="H699" s="159"/>
      <c r="I699" s="159"/>
      <c r="J699" s="160"/>
      <c r="K699" s="85" t="e">
        <f>_xlfn.STDEV.S($P699:$AI699)/AVERAGE($P699:$AI699)</f>
        <v>#DIV/0!</v>
      </c>
      <c r="L699" s="37" t="s">
        <v>362</v>
      </c>
      <c r="M699" s="38" t="str">
        <f>IFERROR(INDEX(K698:K712,MATCH(1,N698:N712)),"")</f>
        <v/>
      </c>
      <c r="N699" s="94" t="str">
        <f>IF("B"=J711,1,"")</f>
        <v/>
      </c>
      <c r="O699" s="34" t="s">
        <v>55</v>
      </c>
      <c r="P699" s="36" t="str">
        <f t="shared" ref="P699:AE699" si="343">IFERROR(IF(P698="","",IF(OR(P698&gt;(_xlfn.QUARTILE.EXC($P698:$AI698,3)+(_xlfn.QUARTILE.EXC($P698:$AI698,3)-_xlfn.QUARTILE.EXC($P698:$AI698,1))),P698&lt;(_xlfn.QUARTILE.EXC($P698:$AI698,1)-(_xlfn.QUARTILE.EXC($P698:$AI698,3)-_xlfn.QUARTILE.EXC($P698:$AI698,1)))),"DESCARTADO",P698)),"")</f>
        <v/>
      </c>
      <c r="Q699" s="36" t="str">
        <f t="shared" si="343"/>
        <v/>
      </c>
      <c r="R699" s="36" t="str">
        <f t="shared" si="343"/>
        <v/>
      </c>
      <c r="S699" s="36" t="str">
        <f t="shared" si="343"/>
        <v/>
      </c>
      <c r="T699" s="36" t="str">
        <f t="shared" si="343"/>
        <v/>
      </c>
      <c r="U699" s="36" t="str">
        <f t="shared" si="343"/>
        <v/>
      </c>
      <c r="V699" s="36" t="str">
        <f t="shared" si="343"/>
        <v/>
      </c>
      <c r="W699" s="36" t="str">
        <f t="shared" si="343"/>
        <v/>
      </c>
      <c r="X699" s="36" t="str">
        <f t="shared" si="343"/>
        <v/>
      </c>
      <c r="Y699" s="36" t="str">
        <f t="shared" si="343"/>
        <v/>
      </c>
      <c r="Z699" s="36" t="str">
        <f t="shared" si="343"/>
        <v/>
      </c>
      <c r="AA699" s="36" t="str">
        <f t="shared" si="343"/>
        <v/>
      </c>
      <c r="AB699" s="36" t="str">
        <f t="shared" si="343"/>
        <v/>
      </c>
      <c r="AC699" s="36" t="str">
        <f t="shared" si="343"/>
        <v/>
      </c>
      <c r="AD699" s="36" t="str">
        <f t="shared" si="343"/>
        <v/>
      </c>
      <c r="AE699" s="36" t="str">
        <f t="shared" si="343"/>
        <v/>
      </c>
      <c r="AF699" s="36" t="str">
        <f>IFERROR(IF(AF698="","",IF(OR(AF698&gt;(_xlfn.QUARTILE.EXC($P698:$AI698,3)+(_xlfn.QUARTILE.EXC($P698:$AI698,3)-_xlfn.QUARTILE.EXC($P698:$AI698,1))),AF698&lt;(_xlfn.QUARTILE.EXC($P698:$AI698,1)-(_xlfn.QUARTILE.EXC($P698:$AI698,3)-_xlfn.QUARTILE.EXC($P698:$AI698,1)))),"DESCARTADO",AF698)),"")</f>
        <v/>
      </c>
      <c r="AG699" s="36" t="str">
        <f>IFERROR(IF(AG698="","",IF(OR(AG698&gt;(_xlfn.QUARTILE.EXC($P698:$AI698,3)+(_xlfn.QUARTILE.EXC($P698:$AI698,3)-_xlfn.QUARTILE.EXC($P698:$AI698,1))),AG698&lt;(_xlfn.QUARTILE.EXC($P698:$AI698,1)-(_xlfn.QUARTILE.EXC($P698:$AI698,3)-_xlfn.QUARTILE.EXC($P698:$AI698,1)))),"DESCARTADO",AG698)),"")</f>
        <v/>
      </c>
      <c r="AH699" s="36" t="str">
        <f>IFERROR(IF(AH698="","",IF(OR(AH698&gt;(_xlfn.QUARTILE.EXC($P698:$AI698,3)+(_xlfn.QUARTILE.EXC($P698:$AI698,3)-_xlfn.QUARTILE.EXC($P698:$AI698,1))),AH698&lt;(_xlfn.QUARTILE.EXC($P698:$AI698,1)-(_xlfn.QUARTILE.EXC($P698:$AI698,3)-_xlfn.QUARTILE.EXC($P698:$AI698,1)))),"DESCARTADO",AH698)),"")</f>
        <v/>
      </c>
      <c r="AI699" s="36" t="str">
        <f>IFERROR(IF(AI698="","",IF(OR(AI698&gt;(_xlfn.QUARTILE.EXC($P698:$AI698,3)+(_xlfn.QUARTILE.EXC($P698:$AI698,3)-_xlfn.QUARTILE.EXC($P698:$AI698,1))),AI698&lt;(_xlfn.QUARTILE.EXC($P698:$AI698,1)-(_xlfn.QUARTILE.EXC($P698:$AI698,3)-_xlfn.QUARTILE.EXC($P698:$AI698,1)))),"DESCARTADO",AI698)),"")</f>
        <v/>
      </c>
    </row>
    <row r="700" spans="1:35" hidden="1" x14ac:dyDescent="0.25">
      <c r="B700" s="84" t="e">
        <f t="shared" ref="B700:D712" si="344">B699</f>
        <v>#VALUE!</v>
      </c>
      <c r="C700" s="84" t="e">
        <f t="shared" si="344"/>
        <v>#VALUE!</v>
      </c>
      <c r="D700" s="84">
        <f t="shared" si="344"/>
        <v>1</v>
      </c>
      <c r="E700" s="158"/>
      <c r="F700" s="97"/>
      <c r="G700" s="119"/>
      <c r="K700" s="90"/>
      <c r="N700" s="94"/>
      <c r="O700" s="34" t="s">
        <v>57</v>
      </c>
      <c r="P700" s="39" t="str">
        <f>IF(IFERROR(VLOOKUP(P696,'Tabela de Apoio'!$D:$E,2,FALSE),1)=1,"",P699)</f>
        <v/>
      </c>
      <c r="Q700" s="39" t="str">
        <f>IF(IFERROR(VLOOKUP(Q696,'Tabela de Apoio'!$D:$E,2,FALSE),1)=1,"",Q699)</f>
        <v/>
      </c>
      <c r="R700" s="39" t="str">
        <f>IF(IFERROR(VLOOKUP(R696,'Tabela de Apoio'!$D:$E,2,FALSE),1)=1,"",R699)</f>
        <v/>
      </c>
      <c r="S700" s="39" t="str">
        <f>IF(IFERROR(VLOOKUP(S696,'Tabela de Apoio'!$D:$E,2,FALSE),1)=1,"",S699)</f>
        <v/>
      </c>
      <c r="T700" s="39" t="str">
        <f>IF(IFERROR(VLOOKUP(T696,'Tabela de Apoio'!$D:$E,2,FALSE),1)=1,"",T699)</f>
        <v/>
      </c>
      <c r="U700" s="39" t="str">
        <f>IF(IFERROR(VLOOKUP(U696,'Tabela de Apoio'!$D:$E,2,FALSE),1)=1,"",U699)</f>
        <v/>
      </c>
      <c r="V700" s="39" t="str">
        <f>IF(IFERROR(VLOOKUP(V696,'Tabela de Apoio'!$D:$E,2,FALSE),1)=1,"",V699)</f>
        <v/>
      </c>
      <c r="W700" s="39" t="str">
        <f>IF(IFERROR(VLOOKUP(W696,'Tabela de Apoio'!$D:$E,2,FALSE),1)=1,"",W699)</f>
        <v/>
      </c>
      <c r="X700" s="39" t="str">
        <f>IF(IFERROR(VLOOKUP(X696,'Tabela de Apoio'!$D:$E,2,FALSE),1)=1,"",X699)</f>
        <v/>
      </c>
      <c r="Y700" s="39" t="str">
        <f>IF(IFERROR(VLOOKUP(Y696,'Tabela de Apoio'!$D:$E,2,FALSE),1)=1,"",Y699)</f>
        <v/>
      </c>
      <c r="Z700" s="39" t="str">
        <f>IF(IFERROR(VLOOKUP(Z696,'Tabela de Apoio'!$D:$E,2,FALSE),1)=1,"",Z699)</f>
        <v/>
      </c>
      <c r="AA700" s="39" t="str">
        <f>IF(IFERROR(VLOOKUP(AA696,'Tabela de Apoio'!$D:$E,2,FALSE),1)=1,"",AA699)</f>
        <v/>
      </c>
      <c r="AB700" s="39" t="str">
        <f>IF(IFERROR(VLOOKUP(AB696,'Tabela de Apoio'!$D:$E,2,FALSE),1)=1,"",AB699)</f>
        <v/>
      </c>
      <c r="AC700" s="39" t="str">
        <f>IF(IFERROR(VLOOKUP(AC696,'Tabela de Apoio'!$D:$E,2,FALSE),1)=1,"",AC699)</f>
        <v/>
      </c>
      <c r="AD700" s="39" t="str">
        <f>IF(IFERROR(VLOOKUP(AD696,'Tabela de Apoio'!$D:$E,2,FALSE),1)=1,"",AD699)</f>
        <v/>
      </c>
      <c r="AE700" s="39" t="str">
        <f>IF(IFERROR(VLOOKUP(AE696,'Tabela de Apoio'!$D:$E,2,FALSE),1)=1,"",AE699)</f>
        <v/>
      </c>
      <c r="AF700" s="39" t="str">
        <f>IF(IFERROR(VLOOKUP(AF696,'Tabela de Apoio'!$D:$E,2,FALSE),1)=1,"",AF699)</f>
        <v/>
      </c>
      <c r="AG700" s="39" t="str">
        <f>IF(IFERROR(VLOOKUP(AG696,'Tabela de Apoio'!$D:$E,2,FALSE),1)=1,"",AG699)</f>
        <v/>
      </c>
      <c r="AH700" s="39" t="str">
        <f>IF(IFERROR(VLOOKUP(AH696,'Tabela de Apoio'!$D:$E,2,FALSE),1)=1,"",AH699)</f>
        <v/>
      </c>
      <c r="AI700" s="39" t="str">
        <f>IF(IFERROR(VLOOKUP(AI696,'Tabela de Apoio'!$D:$E,2,FALSE),1)=1,"",AI699)</f>
        <v/>
      </c>
    </row>
    <row r="701" spans="1:35" hidden="1" x14ac:dyDescent="0.25">
      <c r="B701" s="84" t="e">
        <f t="shared" ref="B701:B712" si="345">B700</f>
        <v>#VALUE!</v>
      </c>
      <c r="C701" s="84" t="e">
        <f t="shared" si="344"/>
        <v>#VALUE!</v>
      </c>
      <c r="D701" s="84">
        <f t="shared" si="344"/>
        <v>1</v>
      </c>
      <c r="E701" s="158"/>
      <c r="F701" s="97"/>
      <c r="G701" s="120"/>
      <c r="H701" s="18"/>
      <c r="I701" s="18"/>
      <c r="J701" s="6" t="str">
        <f>IFERROR(IF(M704="",IF(_xlfn.STDEV.S($P699:$AI700)/AVERAGE($P699:$AI700)&lt;25%,J705,J706),J704),J702)</f>
        <v>A</v>
      </c>
      <c r="K701" s="89"/>
      <c r="L701" s="40" t="s">
        <v>75</v>
      </c>
      <c r="M701" s="41" t="str">
        <f>IFERROR(IF(AND(P696="Fornecedor",COUNTA(P694:AI694)=COUNTIF(P696:AI696,"Fornecedor")),M709,IF(M704="",IF(_xlfn.STDEV.S($P699:$AI700)/AVERAGE($P699:$AI700)&lt;25%,M705,M706),M704)),M702)</f>
        <v/>
      </c>
      <c r="N701" s="94"/>
      <c r="O701" s="34" t="s">
        <v>434</v>
      </c>
      <c r="P701" s="39" t="str">
        <f>IF(IFERROR(VLOOKUP(P696,'Tabela de Apoio'!$D:$E,2,FALSE),1)=1,"",P702)</f>
        <v/>
      </c>
      <c r="Q701" s="39" t="str">
        <f>IF(IFERROR(VLOOKUP(Q696,'Tabela de Apoio'!$D:$E,2,FALSE),1)=1,"",Q702)</f>
        <v/>
      </c>
      <c r="R701" s="39" t="str">
        <f>IF(IFERROR(VLOOKUP(R696,'Tabela de Apoio'!$D:$E,2,FALSE),1)=1,"",R702)</f>
        <v/>
      </c>
      <c r="S701" s="39" t="str">
        <f>IF(IFERROR(VLOOKUP(S696,'Tabela de Apoio'!$D:$E,2,FALSE),1)=1,"",S702)</f>
        <v/>
      </c>
      <c r="T701" s="39" t="str">
        <f>IF(IFERROR(VLOOKUP(T696,'Tabela de Apoio'!$D:$E,2,FALSE),1)=1,"",T702)</f>
        <v/>
      </c>
      <c r="U701" s="39" t="str">
        <f>IF(IFERROR(VLOOKUP(U696,'Tabela de Apoio'!$D:$E,2,FALSE),1)=1,"",U702)</f>
        <v/>
      </c>
      <c r="V701" s="39" t="str">
        <f>IF(IFERROR(VLOOKUP(V696,'Tabela de Apoio'!$D:$E,2,FALSE),1)=1,"",V702)</f>
        <v/>
      </c>
      <c r="W701" s="39" t="str">
        <f>IF(IFERROR(VLOOKUP(W696,'Tabela de Apoio'!$D:$E,2,FALSE),1)=1,"",W702)</f>
        <v/>
      </c>
      <c r="X701" s="39" t="str">
        <f>IF(IFERROR(VLOOKUP(X696,'Tabela de Apoio'!$D:$E,2,FALSE),1)=1,"",X702)</f>
        <v/>
      </c>
      <c r="Y701" s="39" t="str">
        <f>IF(IFERROR(VLOOKUP(Y696,'Tabela de Apoio'!$D:$E,2,FALSE),1)=1,"",Y702)</f>
        <v/>
      </c>
      <c r="Z701" s="39" t="str">
        <f>IF(IFERROR(VLOOKUP(Z696,'Tabela de Apoio'!$D:$E,2,FALSE),1)=1,"",Z702)</f>
        <v/>
      </c>
      <c r="AA701" s="39" t="str">
        <f>IF(IFERROR(VLOOKUP(AA696,'Tabela de Apoio'!$D:$E,2,FALSE),1)=1,"",AA702)</f>
        <v/>
      </c>
      <c r="AB701" s="39" t="str">
        <f>IF(IFERROR(VLOOKUP(AB696,'Tabela de Apoio'!$D:$E,2,FALSE),1)=1,"",AB702)</f>
        <v/>
      </c>
      <c r="AC701" s="39" t="str">
        <f>IF(IFERROR(VLOOKUP(AC696,'Tabela de Apoio'!$D:$E,2,FALSE),1)=1,"",AC702)</f>
        <v/>
      </c>
      <c r="AD701" s="39" t="str">
        <f>IF(IFERROR(VLOOKUP(AD696,'Tabela de Apoio'!$D:$E,2,FALSE),1)=1,"",AD702)</f>
        <v/>
      </c>
      <c r="AE701" s="39" t="str">
        <f>IF(IFERROR(VLOOKUP(AE696,'Tabela de Apoio'!$D:$E,2,FALSE),1)=1,"",AE702)</f>
        <v/>
      </c>
      <c r="AF701" s="39" t="str">
        <f>IF(IFERROR(VLOOKUP(AF696,'Tabela de Apoio'!$D:$E,2,FALSE),1)=1,"",AF702)</f>
        <v/>
      </c>
      <c r="AG701" s="39" t="str">
        <f>IF(IFERROR(VLOOKUP(AG696,'Tabela de Apoio'!$D:$E,2,FALSE),1)=1,"",AG702)</f>
        <v/>
      </c>
      <c r="AH701" s="39" t="str">
        <f>IF(IFERROR(VLOOKUP(AH696,'Tabela de Apoio'!$D:$E,2,FALSE),1)=1,"",AH702)</f>
        <v/>
      </c>
      <c r="AI701" s="39" t="str">
        <f>IF(IFERROR(VLOOKUP(AI696,'Tabela de Apoio'!$D:$E,2,FALSE),1)=1,"",AI702)</f>
        <v/>
      </c>
    </row>
    <row r="702" spans="1:35" hidden="1" x14ac:dyDescent="0.25">
      <c r="B702" s="84" t="e">
        <f t="shared" si="345"/>
        <v>#VALUE!</v>
      </c>
      <c r="C702" s="84" t="e">
        <f t="shared" si="344"/>
        <v>#VALUE!</v>
      </c>
      <c r="D702" s="84">
        <f t="shared" si="344"/>
        <v>1</v>
      </c>
      <c r="E702" s="158"/>
      <c r="F702" s="97"/>
      <c r="G702" s="120"/>
      <c r="H702" s="18"/>
      <c r="I702" s="18"/>
      <c r="J702" s="56" t="s">
        <v>366</v>
      </c>
      <c r="K702" s="89"/>
      <c r="L702" s="40" t="s">
        <v>21</v>
      </c>
      <c r="M702" s="41" t="str">
        <f>IFERROR(AVERAGE($P698:$AI698),"")</f>
        <v/>
      </c>
      <c r="N702" s="94"/>
      <c r="O702" s="34" t="s">
        <v>435</v>
      </c>
      <c r="P702" s="39" t="str">
        <f t="shared" ref="P702:AI702" si="346">IF(P699="","",IF((_xlfn.STDEV.S($P699:$AI700)/AVERAGE($P699:$AI700))&lt;25%,P699,IF(OR(P699&gt;(AVERAGE($P699:$AI700)+_xlfn.STDEV.S($P699:$AI700)),P699&lt;(AVERAGE($P699:$AI700)-_xlfn.STDEV.S($P699:$AI700))),"DESCARTADO",P699)))</f>
        <v/>
      </c>
      <c r="Q702" s="39" t="str">
        <f t="shared" si="346"/>
        <v/>
      </c>
      <c r="R702" s="39" t="str">
        <f t="shared" si="346"/>
        <v/>
      </c>
      <c r="S702" s="39" t="str">
        <f t="shared" si="346"/>
        <v/>
      </c>
      <c r="T702" s="39" t="str">
        <f t="shared" si="346"/>
        <v/>
      </c>
      <c r="U702" s="39" t="str">
        <f t="shared" si="346"/>
        <v/>
      </c>
      <c r="V702" s="39" t="str">
        <f t="shared" si="346"/>
        <v/>
      </c>
      <c r="W702" s="39" t="str">
        <f t="shared" si="346"/>
        <v/>
      </c>
      <c r="X702" s="39" t="str">
        <f t="shared" si="346"/>
        <v/>
      </c>
      <c r="Y702" s="39" t="str">
        <f t="shared" si="346"/>
        <v/>
      </c>
      <c r="Z702" s="39" t="str">
        <f t="shared" si="346"/>
        <v/>
      </c>
      <c r="AA702" s="39" t="str">
        <f t="shared" si="346"/>
        <v/>
      </c>
      <c r="AB702" s="39" t="str">
        <f t="shared" si="346"/>
        <v/>
      </c>
      <c r="AC702" s="39" t="str">
        <f t="shared" si="346"/>
        <v/>
      </c>
      <c r="AD702" s="39" t="str">
        <f t="shared" si="346"/>
        <v/>
      </c>
      <c r="AE702" s="39" t="str">
        <f t="shared" si="346"/>
        <v/>
      </c>
      <c r="AF702" s="39" t="str">
        <f t="shared" si="346"/>
        <v/>
      </c>
      <c r="AG702" s="39" t="str">
        <f t="shared" si="346"/>
        <v/>
      </c>
      <c r="AH702" s="39" t="str">
        <f t="shared" si="346"/>
        <v/>
      </c>
      <c r="AI702" s="39" t="str">
        <f t="shared" si="346"/>
        <v/>
      </c>
    </row>
    <row r="703" spans="1:35" hidden="1" x14ac:dyDescent="0.25">
      <c r="B703" s="84" t="e">
        <f t="shared" si="345"/>
        <v>#VALUE!</v>
      </c>
      <c r="C703" s="84" t="e">
        <f t="shared" si="344"/>
        <v>#VALUE!</v>
      </c>
      <c r="D703" s="84">
        <f t="shared" si="344"/>
        <v>1</v>
      </c>
      <c r="E703" s="158"/>
      <c r="F703" s="97"/>
      <c r="G703" s="119"/>
      <c r="J703" s="56" t="s">
        <v>366</v>
      </c>
      <c r="L703" s="40" t="s">
        <v>335</v>
      </c>
      <c r="M703" s="41" t="str">
        <f>IFERROR(MEDIAN($P698:$AI698),"")</f>
        <v/>
      </c>
      <c r="N703" s="94"/>
      <c r="O703" s="34" t="s">
        <v>436</v>
      </c>
      <c r="P703" s="39" t="str">
        <f>IF(IFERROR(VLOOKUP(P696,'Tabela de Apoio'!$D:$E,2,FALSE),1)=1,"",P704)</f>
        <v/>
      </c>
      <c r="Q703" s="39" t="str">
        <f>IF(IFERROR(VLOOKUP(Q696,'Tabela de Apoio'!$D:$E,2,FALSE),1)=1,"",Q704)</f>
        <v/>
      </c>
      <c r="R703" s="39" t="str">
        <f>IF(IFERROR(VLOOKUP(R696,'Tabela de Apoio'!$D:$E,2,FALSE),1)=1,"",R704)</f>
        <v/>
      </c>
      <c r="S703" s="39" t="str">
        <f>IF(IFERROR(VLOOKUP(S696,'Tabela de Apoio'!$D:$E,2,FALSE),1)=1,"",S704)</f>
        <v/>
      </c>
      <c r="T703" s="39" t="str">
        <f>IF(IFERROR(VLOOKUP(T696,'Tabela de Apoio'!$D:$E,2,FALSE),1)=1,"",T704)</f>
        <v/>
      </c>
      <c r="U703" s="39" t="str">
        <f>IF(IFERROR(VLOOKUP(U696,'Tabela de Apoio'!$D:$E,2,FALSE),1)=1,"",U704)</f>
        <v/>
      </c>
      <c r="V703" s="39" t="str">
        <f>IF(IFERROR(VLOOKUP(V696,'Tabela de Apoio'!$D:$E,2,FALSE),1)=1,"",V704)</f>
        <v/>
      </c>
      <c r="W703" s="39" t="str">
        <f>IF(IFERROR(VLOOKUP(W696,'Tabela de Apoio'!$D:$E,2,FALSE),1)=1,"",W704)</f>
        <v/>
      </c>
      <c r="X703" s="39" t="str">
        <f>IF(IFERROR(VLOOKUP(X696,'Tabela de Apoio'!$D:$E,2,FALSE),1)=1,"",X704)</f>
        <v/>
      </c>
      <c r="Y703" s="39" t="str">
        <f>IF(IFERROR(VLOOKUP(Y696,'Tabela de Apoio'!$D:$E,2,FALSE),1)=1,"",Y704)</f>
        <v/>
      </c>
      <c r="Z703" s="39" t="str">
        <f>IF(IFERROR(VLOOKUP(Z696,'Tabela de Apoio'!$D:$E,2,FALSE),1)=1,"",Z704)</f>
        <v/>
      </c>
      <c r="AA703" s="39" t="str">
        <f>IF(IFERROR(VLOOKUP(AA696,'Tabela de Apoio'!$D:$E,2,FALSE),1)=1,"",AA704)</f>
        <v/>
      </c>
      <c r="AB703" s="39" t="str">
        <f>IF(IFERROR(VLOOKUP(AB696,'Tabela de Apoio'!$D:$E,2,FALSE),1)=1,"",AB704)</f>
        <v/>
      </c>
      <c r="AC703" s="39" t="str">
        <f>IF(IFERROR(VLOOKUP(AC696,'Tabela de Apoio'!$D:$E,2,FALSE),1)=1,"",AC704)</f>
        <v/>
      </c>
      <c r="AD703" s="39" t="str">
        <f>IF(IFERROR(VLOOKUP(AD696,'Tabela de Apoio'!$D:$E,2,FALSE),1)=1,"",AD704)</f>
        <v/>
      </c>
      <c r="AE703" s="39" t="str">
        <f>IF(IFERROR(VLOOKUP(AE696,'Tabela de Apoio'!$D:$E,2,FALSE),1)=1,"",AE704)</f>
        <v/>
      </c>
      <c r="AF703" s="39" t="str">
        <f>IF(IFERROR(VLOOKUP(AF696,'Tabela de Apoio'!$D:$E,2,FALSE),1)=1,"",AF704)</f>
        <v/>
      </c>
      <c r="AG703" s="39" t="str">
        <f>IF(IFERROR(VLOOKUP(AG696,'Tabela de Apoio'!$D:$E,2,FALSE),1)=1,"",AG704)</f>
        <v/>
      </c>
      <c r="AH703" s="39" t="str">
        <f>IF(IFERROR(VLOOKUP(AH696,'Tabela de Apoio'!$D:$E,2,FALSE),1)=1,"",AH704)</f>
        <v/>
      </c>
      <c r="AI703" s="39" t="str">
        <f>IF(IFERROR(VLOOKUP(AI696,'Tabela de Apoio'!$D:$E,2,FALSE),1)=1,"",AI704)</f>
        <v/>
      </c>
    </row>
    <row r="704" spans="1:35" hidden="1" x14ac:dyDescent="0.25">
      <c r="B704" s="84" t="e">
        <f t="shared" si="345"/>
        <v>#VALUE!</v>
      </c>
      <c r="C704" s="84" t="e">
        <f t="shared" si="344"/>
        <v>#VALUE!</v>
      </c>
      <c r="D704" s="84">
        <f t="shared" si="344"/>
        <v>1</v>
      </c>
      <c r="E704" s="158"/>
      <c r="F704" s="97"/>
      <c r="G704" s="119"/>
      <c r="H704" s="18"/>
      <c r="I704" s="18"/>
      <c r="J704" s="56" t="s">
        <v>368</v>
      </c>
      <c r="K704" s="89"/>
      <c r="L704" s="40" t="s">
        <v>69</v>
      </c>
      <c r="M704" s="41" t="e">
        <f>IF(AND(COUNT($P712:$AI712)&gt;2,(_xlfn.STDEV.S($P711:$AI712)/AVERAGE($P711:$AI712))&lt;=25%),AVERAGE($P711:$AI712),"")</f>
        <v>#DIV/0!</v>
      </c>
      <c r="N704" s="94"/>
      <c r="O704" s="34" t="s">
        <v>437</v>
      </c>
      <c r="P704" s="39" t="str">
        <f t="shared" ref="P704:AI704" si="347">IF(P702="","",IF((_xlfn.STDEV.S($P701:$AI702)/AVERAGE($P701:$AI702))&lt;25%,P702,IF(OR(P702&gt;(AVERAGE($P701:$AI702)+_xlfn.STDEV.S($P701:$AI702)),P702&lt;(AVERAGE($P701:$AI702)-_xlfn.STDEV.S($P701:$AI702))),"DESCARTADO",P702)))</f>
        <v/>
      </c>
      <c r="Q704" s="39" t="str">
        <f t="shared" si="347"/>
        <v/>
      </c>
      <c r="R704" s="39" t="str">
        <f t="shared" si="347"/>
        <v/>
      </c>
      <c r="S704" s="39" t="str">
        <f t="shared" si="347"/>
        <v/>
      </c>
      <c r="T704" s="39" t="str">
        <f t="shared" si="347"/>
        <v/>
      </c>
      <c r="U704" s="39" t="str">
        <f t="shared" si="347"/>
        <v/>
      </c>
      <c r="V704" s="39" t="str">
        <f t="shared" si="347"/>
        <v/>
      </c>
      <c r="W704" s="39" t="str">
        <f t="shared" si="347"/>
        <v/>
      </c>
      <c r="X704" s="39" t="str">
        <f t="shared" si="347"/>
        <v/>
      </c>
      <c r="Y704" s="39" t="str">
        <f t="shared" si="347"/>
        <v/>
      </c>
      <c r="Z704" s="39" t="str">
        <f t="shared" si="347"/>
        <v/>
      </c>
      <c r="AA704" s="39" t="str">
        <f t="shared" si="347"/>
        <v/>
      </c>
      <c r="AB704" s="39" t="str">
        <f t="shared" si="347"/>
        <v/>
      </c>
      <c r="AC704" s="39" t="str">
        <f t="shared" si="347"/>
        <v/>
      </c>
      <c r="AD704" s="39" t="str">
        <f t="shared" si="347"/>
        <v/>
      </c>
      <c r="AE704" s="39" t="str">
        <f t="shared" si="347"/>
        <v/>
      </c>
      <c r="AF704" s="39" t="str">
        <f t="shared" si="347"/>
        <v/>
      </c>
      <c r="AG704" s="39" t="str">
        <f t="shared" si="347"/>
        <v/>
      </c>
      <c r="AH704" s="39" t="str">
        <f t="shared" si="347"/>
        <v/>
      </c>
      <c r="AI704" s="39" t="str">
        <f t="shared" si="347"/>
        <v/>
      </c>
    </row>
    <row r="705" spans="1:35" hidden="1" x14ac:dyDescent="0.25">
      <c r="B705" s="84" t="e">
        <f t="shared" si="345"/>
        <v>#VALUE!</v>
      </c>
      <c r="C705" s="84" t="e">
        <f t="shared" si="344"/>
        <v>#VALUE!</v>
      </c>
      <c r="D705" s="84">
        <f t="shared" si="344"/>
        <v>1</v>
      </c>
      <c r="E705" s="158"/>
      <c r="F705" s="97"/>
      <c r="G705" s="121"/>
      <c r="H705"/>
      <c r="I705" s="18"/>
      <c r="J705" s="56" t="s">
        <v>367</v>
      </c>
      <c r="K705" s="89"/>
      <c r="L705" s="40" t="s">
        <v>74</v>
      </c>
      <c r="M705" s="41" t="e">
        <f>AVERAGE($P699:$AI700)</f>
        <v>#DIV/0!</v>
      </c>
      <c r="N705" s="94"/>
      <c r="O705" s="34" t="s">
        <v>438</v>
      </c>
      <c r="P705" s="39" t="str">
        <f>IF(IFERROR(VLOOKUP(P696,'Tabela de Apoio'!$D:$E,2,FALSE),1)=1,"",P706)</f>
        <v/>
      </c>
      <c r="Q705" s="39" t="str">
        <f>IF(IFERROR(VLOOKUP(Q696,'Tabela de Apoio'!$D:$E,2,FALSE),1)=1,"",Q706)</f>
        <v/>
      </c>
      <c r="R705" s="39" t="str">
        <f>IF(IFERROR(VLOOKUP(R696,'Tabela de Apoio'!$D:$E,2,FALSE),1)=1,"",R706)</f>
        <v/>
      </c>
      <c r="S705" s="39" t="str">
        <f>IF(IFERROR(VLOOKUP(S696,'Tabela de Apoio'!$D:$E,2,FALSE),1)=1,"",S706)</f>
        <v/>
      </c>
      <c r="T705" s="39" t="str">
        <f>IF(IFERROR(VLOOKUP(T696,'Tabela de Apoio'!$D:$E,2,FALSE),1)=1,"",T706)</f>
        <v/>
      </c>
      <c r="U705" s="39" t="str">
        <f>IF(IFERROR(VLOOKUP(U696,'Tabela de Apoio'!$D:$E,2,FALSE),1)=1,"",U706)</f>
        <v/>
      </c>
      <c r="V705" s="39" t="str">
        <f>IF(IFERROR(VLOOKUP(V696,'Tabela de Apoio'!$D:$E,2,FALSE),1)=1,"",V706)</f>
        <v/>
      </c>
      <c r="W705" s="39" t="str">
        <f>IF(IFERROR(VLOOKUP(W696,'Tabela de Apoio'!$D:$E,2,FALSE),1)=1,"",W706)</f>
        <v/>
      </c>
      <c r="X705" s="39" t="str">
        <f>IF(IFERROR(VLOOKUP(X696,'Tabela de Apoio'!$D:$E,2,FALSE),1)=1,"",X706)</f>
        <v/>
      </c>
      <c r="Y705" s="39" t="str">
        <f>IF(IFERROR(VLOOKUP(Y696,'Tabela de Apoio'!$D:$E,2,FALSE),1)=1,"",Y706)</f>
        <v/>
      </c>
      <c r="Z705" s="39" t="str">
        <f>IF(IFERROR(VLOOKUP(Z696,'Tabela de Apoio'!$D:$E,2,FALSE),1)=1,"",Z706)</f>
        <v/>
      </c>
      <c r="AA705" s="39" t="str">
        <f>IF(IFERROR(VLOOKUP(AA696,'Tabela de Apoio'!$D:$E,2,FALSE),1)=1,"",AA706)</f>
        <v/>
      </c>
      <c r="AB705" s="39" t="str">
        <f>IF(IFERROR(VLOOKUP(AB696,'Tabela de Apoio'!$D:$E,2,FALSE),1)=1,"",AB706)</f>
        <v/>
      </c>
      <c r="AC705" s="39" t="str">
        <f>IF(IFERROR(VLOOKUP(AC696,'Tabela de Apoio'!$D:$E,2,FALSE),1)=1,"",AC706)</f>
        <v/>
      </c>
      <c r="AD705" s="39" t="str">
        <f>IF(IFERROR(VLOOKUP(AD696,'Tabela de Apoio'!$D:$E,2,FALSE),1)=1,"",AD706)</f>
        <v/>
      </c>
      <c r="AE705" s="39" t="str">
        <f>IF(IFERROR(VLOOKUP(AE696,'Tabela de Apoio'!$D:$E,2,FALSE),1)=1,"",AE706)</f>
        <v/>
      </c>
      <c r="AF705" s="39" t="str">
        <f>IF(IFERROR(VLOOKUP(AF696,'Tabela de Apoio'!$D:$E,2,FALSE),1)=1,"",AF706)</f>
        <v/>
      </c>
      <c r="AG705" s="39" t="str">
        <f>IF(IFERROR(VLOOKUP(AG696,'Tabela de Apoio'!$D:$E,2,FALSE),1)=1,"",AG706)</f>
        <v/>
      </c>
      <c r="AH705" s="39" t="str">
        <f>IF(IFERROR(VLOOKUP(AH696,'Tabela de Apoio'!$D:$E,2,FALSE),1)=1,"",AH706)</f>
        <v/>
      </c>
      <c r="AI705" s="39" t="str">
        <f>IF(IFERROR(VLOOKUP(AI696,'Tabela de Apoio'!$D:$E,2,FALSE),1)=1,"",AI706)</f>
        <v/>
      </c>
    </row>
    <row r="706" spans="1:35" hidden="1" x14ac:dyDescent="0.25">
      <c r="B706" s="84" t="e">
        <f t="shared" si="345"/>
        <v>#VALUE!</v>
      </c>
      <c r="C706" s="84" t="e">
        <f t="shared" si="344"/>
        <v>#VALUE!</v>
      </c>
      <c r="D706" s="84">
        <f t="shared" si="344"/>
        <v>1</v>
      </c>
      <c r="E706" s="158"/>
      <c r="F706" s="97"/>
      <c r="G706" s="120"/>
      <c r="H706" s="18"/>
      <c r="I706" s="18"/>
      <c r="J706" s="56" t="s">
        <v>367</v>
      </c>
      <c r="K706" s="89"/>
      <c r="L706" s="40" t="s">
        <v>72</v>
      </c>
      <c r="M706" s="41" t="e">
        <f>MEDIAN($P699:$AI699)</f>
        <v>#NUM!</v>
      </c>
      <c r="N706" s="94"/>
      <c r="O706" s="34" t="s">
        <v>439</v>
      </c>
      <c r="P706" s="39" t="str">
        <f t="shared" ref="P706:AI706" si="348">IF(P704="","",IF((_xlfn.STDEV.S($P703:$AI704)/AVERAGE($P703:$AI704))&lt;25%,P704,IF(OR(P704&gt;(AVERAGE($P703:$AI704)+_xlfn.STDEV.S($P703:$AI704)),P704&lt;(AVERAGE($P703:$AI704)-_xlfn.STDEV.S($P703:$AI704))),"DESCARTADO",P704)))</f>
        <v/>
      </c>
      <c r="Q706" s="39" t="str">
        <f t="shared" si="348"/>
        <v/>
      </c>
      <c r="R706" s="39" t="str">
        <f t="shared" si="348"/>
        <v/>
      </c>
      <c r="S706" s="39" t="str">
        <f t="shared" si="348"/>
        <v/>
      </c>
      <c r="T706" s="39" t="str">
        <f t="shared" si="348"/>
        <v/>
      </c>
      <c r="U706" s="39" t="str">
        <f t="shared" si="348"/>
        <v/>
      </c>
      <c r="V706" s="39" t="str">
        <f t="shared" si="348"/>
        <v/>
      </c>
      <c r="W706" s="39" t="str">
        <f t="shared" si="348"/>
        <v/>
      </c>
      <c r="X706" s="39" t="str">
        <f t="shared" si="348"/>
        <v/>
      </c>
      <c r="Y706" s="39" t="str">
        <f t="shared" si="348"/>
        <v/>
      </c>
      <c r="Z706" s="39" t="str">
        <f t="shared" si="348"/>
        <v/>
      </c>
      <c r="AA706" s="39" t="str">
        <f t="shared" si="348"/>
        <v/>
      </c>
      <c r="AB706" s="39" t="str">
        <f t="shared" si="348"/>
        <v/>
      </c>
      <c r="AC706" s="39" t="str">
        <f t="shared" si="348"/>
        <v/>
      </c>
      <c r="AD706" s="39" t="str">
        <f t="shared" si="348"/>
        <v/>
      </c>
      <c r="AE706" s="39" t="str">
        <f t="shared" si="348"/>
        <v/>
      </c>
      <c r="AF706" s="39" t="str">
        <f t="shared" si="348"/>
        <v/>
      </c>
      <c r="AG706" s="39" t="str">
        <f t="shared" si="348"/>
        <v/>
      </c>
      <c r="AH706" s="39" t="str">
        <f t="shared" si="348"/>
        <v/>
      </c>
      <c r="AI706" s="39" t="str">
        <f t="shared" si="348"/>
        <v/>
      </c>
    </row>
    <row r="707" spans="1:35" hidden="1" x14ac:dyDescent="0.25">
      <c r="B707" s="84" t="e">
        <f t="shared" si="345"/>
        <v>#VALUE!</v>
      </c>
      <c r="C707" s="84" t="e">
        <f t="shared" si="344"/>
        <v>#VALUE!</v>
      </c>
      <c r="D707" s="84">
        <f t="shared" si="344"/>
        <v>1</v>
      </c>
      <c r="E707" s="158"/>
      <c r="F707" s="97"/>
      <c r="G707" s="120"/>
      <c r="H707" s="18"/>
      <c r="I707" s="18"/>
      <c r="J707" s="56" t="s">
        <v>367</v>
      </c>
      <c r="K707" s="89"/>
      <c r="L707" s="40" t="s">
        <v>73</v>
      </c>
      <c r="M707" s="41" t="e">
        <f>_xlfn.QUARTILE.EXC($P699:$AI699,1)</f>
        <v>#NUM!</v>
      </c>
      <c r="N707" s="94"/>
      <c r="O707" s="34" t="s">
        <v>440</v>
      </c>
      <c r="P707" s="39" t="str">
        <f>IF(IFERROR(VLOOKUP(P696,'Tabela de Apoio'!$D:$E,2,FALSE),1)=1,"",P708)</f>
        <v/>
      </c>
      <c r="Q707" s="39" t="str">
        <f>IF(IFERROR(VLOOKUP(Q696,'Tabela de Apoio'!$D:$E,2,FALSE),1)=1,"",Q708)</f>
        <v/>
      </c>
      <c r="R707" s="39" t="str">
        <f>IF(IFERROR(VLOOKUP(R696,'Tabela de Apoio'!$D:$E,2,FALSE),1)=1,"",R708)</f>
        <v/>
      </c>
      <c r="S707" s="39" t="str">
        <f>IF(IFERROR(VLOOKUP(S696,'Tabela de Apoio'!$D:$E,2,FALSE),1)=1,"",S708)</f>
        <v/>
      </c>
      <c r="T707" s="39" t="str">
        <f>IF(IFERROR(VLOOKUP(T696,'Tabela de Apoio'!$D:$E,2,FALSE),1)=1,"",T708)</f>
        <v/>
      </c>
      <c r="U707" s="39" t="str">
        <f>IF(IFERROR(VLOOKUP(U696,'Tabela de Apoio'!$D:$E,2,FALSE),1)=1,"",U708)</f>
        <v/>
      </c>
      <c r="V707" s="39" t="str">
        <f>IF(IFERROR(VLOOKUP(V696,'Tabela de Apoio'!$D:$E,2,FALSE),1)=1,"",V708)</f>
        <v/>
      </c>
      <c r="W707" s="39" t="str">
        <f>IF(IFERROR(VLOOKUP(W696,'Tabela de Apoio'!$D:$E,2,FALSE),1)=1,"",W708)</f>
        <v/>
      </c>
      <c r="X707" s="39" t="str">
        <f>IF(IFERROR(VLOOKUP(X696,'Tabela de Apoio'!$D:$E,2,FALSE),1)=1,"",X708)</f>
        <v/>
      </c>
      <c r="Y707" s="39" t="str">
        <f>IF(IFERROR(VLOOKUP(Y696,'Tabela de Apoio'!$D:$E,2,FALSE),1)=1,"",Y708)</f>
        <v/>
      </c>
      <c r="Z707" s="39" t="str">
        <f>IF(IFERROR(VLOOKUP(Z696,'Tabela de Apoio'!$D:$E,2,FALSE),1)=1,"",Z708)</f>
        <v/>
      </c>
      <c r="AA707" s="39" t="str">
        <f>IF(IFERROR(VLOOKUP(AA696,'Tabela de Apoio'!$D:$E,2,FALSE),1)=1,"",AA708)</f>
        <v/>
      </c>
      <c r="AB707" s="39" t="str">
        <f>IF(IFERROR(VLOOKUP(AB696,'Tabela de Apoio'!$D:$E,2,FALSE),1)=1,"",AB708)</f>
        <v/>
      </c>
      <c r="AC707" s="39" t="str">
        <f>IF(IFERROR(VLOOKUP(AC696,'Tabela de Apoio'!$D:$E,2,FALSE),1)=1,"",AC708)</f>
        <v/>
      </c>
      <c r="AD707" s="39" t="str">
        <f>IF(IFERROR(VLOOKUP(AD696,'Tabela de Apoio'!$D:$E,2,FALSE),1)=1,"",AD708)</f>
        <v/>
      </c>
      <c r="AE707" s="39" t="str">
        <f>IF(IFERROR(VLOOKUP(AE696,'Tabela de Apoio'!$D:$E,2,FALSE),1)=1,"",AE708)</f>
        <v/>
      </c>
      <c r="AF707" s="39" t="str">
        <f>IF(IFERROR(VLOOKUP(AF696,'Tabela de Apoio'!$D:$E,2,FALSE),1)=1,"",AF708)</f>
        <v/>
      </c>
      <c r="AG707" s="39" t="str">
        <f>IF(IFERROR(VLOOKUP(AG696,'Tabela de Apoio'!$D:$E,2,FALSE),1)=1,"",AG708)</f>
        <v/>
      </c>
      <c r="AH707" s="39" t="str">
        <f>IF(IFERROR(VLOOKUP(AH696,'Tabela de Apoio'!$D:$E,2,FALSE),1)=1,"",AH708)</f>
        <v/>
      </c>
      <c r="AI707" s="39" t="str">
        <f>IF(IFERROR(VLOOKUP(AI696,'Tabela de Apoio'!$D:$E,2,FALSE),1)=1,"",AI708)</f>
        <v/>
      </c>
    </row>
    <row r="708" spans="1:35" hidden="1" x14ac:dyDescent="0.25">
      <c r="B708" s="84" t="e">
        <f t="shared" si="345"/>
        <v>#VALUE!</v>
      </c>
      <c r="C708" s="84" t="e">
        <f t="shared" si="344"/>
        <v>#VALUE!</v>
      </c>
      <c r="D708" s="84">
        <f t="shared" si="344"/>
        <v>1</v>
      </c>
      <c r="E708" s="158"/>
      <c r="F708" s="97"/>
      <c r="G708" s="120"/>
      <c r="H708" s="18"/>
      <c r="I708" s="18"/>
      <c r="J708" s="56" t="s">
        <v>367</v>
      </c>
      <c r="K708" s="89"/>
      <c r="L708" s="40" t="s">
        <v>70</v>
      </c>
      <c r="M708" s="41" t="e">
        <f>_xlfn.QUARTILE.EXC($P699:$AI699,2)</f>
        <v>#NUM!</v>
      </c>
      <c r="N708" s="94"/>
      <c r="O708" s="34" t="s">
        <v>441</v>
      </c>
      <c r="P708" s="39" t="str">
        <f t="shared" ref="P708:AI708" si="349">IF(P706="","",IF((_xlfn.STDEV.S($P705:$AI706)/AVERAGE($P705:$AI706))&lt;25%,P706,IF(OR(P706&gt;(AVERAGE($P705:$AI706)+_xlfn.STDEV.S($P705:$AI706)),P706&lt;(AVERAGE($P705:$AI706)-_xlfn.STDEV.S($P705:$AI706))),"DESCARTADO",P706)))</f>
        <v/>
      </c>
      <c r="Q708" s="39" t="str">
        <f t="shared" si="349"/>
        <v/>
      </c>
      <c r="R708" s="39" t="str">
        <f t="shared" si="349"/>
        <v/>
      </c>
      <c r="S708" s="39" t="str">
        <f t="shared" si="349"/>
        <v/>
      </c>
      <c r="T708" s="39" t="str">
        <f t="shared" si="349"/>
        <v/>
      </c>
      <c r="U708" s="39" t="str">
        <f t="shared" si="349"/>
        <v/>
      </c>
      <c r="V708" s="39" t="str">
        <f t="shared" si="349"/>
        <v/>
      </c>
      <c r="W708" s="39" t="str">
        <f t="shared" si="349"/>
        <v/>
      </c>
      <c r="X708" s="39" t="str">
        <f t="shared" si="349"/>
        <v/>
      </c>
      <c r="Y708" s="39" t="str">
        <f t="shared" si="349"/>
        <v/>
      </c>
      <c r="Z708" s="39" t="str">
        <f t="shared" si="349"/>
        <v/>
      </c>
      <c r="AA708" s="39" t="str">
        <f t="shared" si="349"/>
        <v/>
      </c>
      <c r="AB708" s="39" t="str">
        <f t="shared" si="349"/>
        <v/>
      </c>
      <c r="AC708" s="39" t="str">
        <f t="shared" si="349"/>
        <v/>
      </c>
      <c r="AD708" s="39" t="str">
        <f t="shared" si="349"/>
        <v/>
      </c>
      <c r="AE708" s="39" t="str">
        <f t="shared" si="349"/>
        <v/>
      </c>
      <c r="AF708" s="39" t="str">
        <f t="shared" si="349"/>
        <v/>
      </c>
      <c r="AG708" s="39" t="str">
        <f t="shared" si="349"/>
        <v/>
      </c>
      <c r="AH708" s="39" t="str">
        <f t="shared" si="349"/>
        <v/>
      </c>
      <c r="AI708" s="39" t="str">
        <f t="shared" si="349"/>
        <v/>
      </c>
    </row>
    <row r="709" spans="1:35" hidden="1" x14ac:dyDescent="0.25">
      <c r="B709" s="84" t="e">
        <f t="shared" si="345"/>
        <v>#VALUE!</v>
      </c>
      <c r="C709" s="84" t="e">
        <f t="shared" si="344"/>
        <v>#VALUE!</v>
      </c>
      <c r="D709" s="84">
        <f t="shared" si="344"/>
        <v>1</v>
      </c>
      <c r="E709" s="158"/>
      <c r="F709" s="97"/>
      <c r="G709" s="120"/>
      <c r="H709" s="18"/>
      <c r="I709" s="18"/>
      <c r="J709" s="56" t="s">
        <v>366</v>
      </c>
      <c r="K709" s="89"/>
      <c r="L709" s="40" t="s">
        <v>76</v>
      </c>
      <c r="M709" s="41">
        <f>MIN($P698:$AI698)</f>
        <v>0</v>
      </c>
      <c r="N709" s="94"/>
      <c r="O709" s="34" t="s">
        <v>442</v>
      </c>
      <c r="P709" s="39" t="str">
        <f>IF(IFERROR(VLOOKUP(P696,'Tabela de Apoio'!$D:$E,2,FALSE),1)=1,"",P710)</f>
        <v/>
      </c>
      <c r="Q709" s="39" t="str">
        <f>IF(IFERROR(VLOOKUP(Q696,'Tabela de Apoio'!$D:$E,2,FALSE),1)=1,"",Q710)</f>
        <v/>
      </c>
      <c r="R709" s="39" t="str">
        <f>IF(IFERROR(VLOOKUP(R696,'Tabela de Apoio'!$D:$E,2,FALSE),1)=1,"",R710)</f>
        <v/>
      </c>
      <c r="S709" s="39" t="str">
        <f>IF(IFERROR(VLOOKUP(S696,'Tabela de Apoio'!$D:$E,2,FALSE),1)=1,"",S710)</f>
        <v/>
      </c>
      <c r="T709" s="39" t="str">
        <f>IF(IFERROR(VLOOKUP(T696,'Tabela de Apoio'!$D:$E,2,FALSE),1)=1,"",T710)</f>
        <v/>
      </c>
      <c r="U709" s="39" t="str">
        <f>IF(IFERROR(VLOOKUP(U696,'Tabela de Apoio'!$D:$E,2,FALSE),1)=1,"",U710)</f>
        <v/>
      </c>
      <c r="V709" s="39" t="str">
        <f>IF(IFERROR(VLOOKUP(V696,'Tabela de Apoio'!$D:$E,2,FALSE),1)=1,"",V710)</f>
        <v/>
      </c>
      <c r="W709" s="39" t="str">
        <f>IF(IFERROR(VLOOKUP(W696,'Tabela de Apoio'!$D:$E,2,FALSE),1)=1,"",W710)</f>
        <v/>
      </c>
      <c r="X709" s="39" t="str">
        <f>IF(IFERROR(VLOOKUP(X696,'Tabela de Apoio'!$D:$E,2,FALSE),1)=1,"",X710)</f>
        <v/>
      </c>
      <c r="Y709" s="39" t="str">
        <f>IF(IFERROR(VLOOKUP(Y696,'Tabela de Apoio'!$D:$E,2,FALSE),1)=1,"",Y710)</f>
        <v/>
      </c>
      <c r="Z709" s="39" t="str">
        <f>IF(IFERROR(VLOOKUP(Z696,'Tabela de Apoio'!$D:$E,2,FALSE),1)=1,"",Z710)</f>
        <v/>
      </c>
      <c r="AA709" s="39" t="str">
        <f>IF(IFERROR(VLOOKUP(AA696,'Tabela de Apoio'!$D:$E,2,FALSE),1)=1,"",AA710)</f>
        <v/>
      </c>
      <c r="AB709" s="39" t="str">
        <f>IF(IFERROR(VLOOKUP(AB696,'Tabela de Apoio'!$D:$E,2,FALSE),1)=1,"",AB710)</f>
        <v/>
      </c>
      <c r="AC709" s="39" t="str">
        <f>IF(IFERROR(VLOOKUP(AC696,'Tabela de Apoio'!$D:$E,2,FALSE),1)=1,"",AC710)</f>
        <v/>
      </c>
      <c r="AD709" s="39" t="str">
        <f>IF(IFERROR(VLOOKUP(AD696,'Tabela de Apoio'!$D:$E,2,FALSE),1)=1,"",AD710)</f>
        <v/>
      </c>
      <c r="AE709" s="39" t="str">
        <f>IF(IFERROR(VLOOKUP(AE696,'Tabela de Apoio'!$D:$E,2,FALSE),1)=1,"",AE710)</f>
        <v/>
      </c>
      <c r="AF709" s="39" t="str">
        <f>IF(IFERROR(VLOOKUP(AF696,'Tabela de Apoio'!$D:$E,2,FALSE),1)=1,"",AF710)</f>
        <v/>
      </c>
      <c r="AG709" s="39" t="str">
        <f>IF(IFERROR(VLOOKUP(AG696,'Tabela de Apoio'!$D:$E,2,FALSE),1)=1,"",AG710)</f>
        <v/>
      </c>
      <c r="AH709" s="39" t="str">
        <f>IF(IFERROR(VLOOKUP(AH696,'Tabela de Apoio'!$D:$E,2,FALSE),1)=1,"",AH710)</f>
        <v/>
      </c>
      <c r="AI709" s="39" t="str">
        <f>IF(IFERROR(VLOOKUP(AI696,'Tabela de Apoio'!$D:$E,2,FALSE),1)=1,"",AI710)</f>
        <v/>
      </c>
    </row>
    <row r="710" spans="1:35" hidden="1" x14ac:dyDescent="0.25">
      <c r="B710" s="84" t="e">
        <f t="shared" si="345"/>
        <v>#VALUE!</v>
      </c>
      <c r="C710" s="84" t="e">
        <f t="shared" si="344"/>
        <v>#VALUE!</v>
      </c>
      <c r="D710" s="84">
        <f t="shared" si="344"/>
        <v>1</v>
      </c>
      <c r="E710" s="158"/>
      <c r="F710" s="97"/>
      <c r="G710" s="120"/>
      <c r="H710" s="18"/>
      <c r="I710" s="18"/>
      <c r="J710" s="56" t="s">
        <v>366</v>
      </c>
      <c r="K710" s="89"/>
      <c r="L710" s="40" t="s">
        <v>71</v>
      </c>
      <c r="M710" s="41">
        <f>MAX($P698:$AI698)</f>
        <v>0</v>
      </c>
      <c r="N710" s="94"/>
      <c r="O710" s="34" t="s">
        <v>443</v>
      </c>
      <c r="P710" s="39" t="str">
        <f t="shared" ref="P710:AI710" si="350">IF(P708="","",IF((_xlfn.STDEV.S($P707:$AI708)/AVERAGE($P707:$AI708))&lt;25%,P708,IF(OR(P708&gt;(AVERAGE($P707:$AI708)+_xlfn.STDEV.S($P707:$AI708)),P708&lt;(AVERAGE($P707:$AI708)-_xlfn.STDEV.S($P707:$AI708))),"DESCARTADO",P708)))</f>
        <v/>
      </c>
      <c r="Q710" s="39" t="str">
        <f t="shared" si="350"/>
        <v/>
      </c>
      <c r="R710" s="39" t="str">
        <f t="shared" si="350"/>
        <v/>
      </c>
      <c r="S710" s="39" t="str">
        <f t="shared" si="350"/>
        <v/>
      </c>
      <c r="T710" s="39" t="str">
        <f t="shared" si="350"/>
        <v/>
      </c>
      <c r="U710" s="39" t="str">
        <f t="shared" si="350"/>
        <v/>
      </c>
      <c r="V710" s="39" t="str">
        <f t="shared" si="350"/>
        <v/>
      </c>
      <c r="W710" s="39" t="str">
        <f t="shared" si="350"/>
        <v/>
      </c>
      <c r="X710" s="39" t="str">
        <f t="shared" si="350"/>
        <v/>
      </c>
      <c r="Y710" s="39" t="str">
        <f t="shared" si="350"/>
        <v/>
      </c>
      <c r="Z710" s="39" t="str">
        <f t="shared" si="350"/>
        <v/>
      </c>
      <c r="AA710" s="39" t="str">
        <f t="shared" si="350"/>
        <v/>
      </c>
      <c r="AB710" s="39" t="str">
        <f t="shared" si="350"/>
        <v/>
      </c>
      <c r="AC710" s="39" t="str">
        <f t="shared" si="350"/>
        <v/>
      </c>
      <c r="AD710" s="39" t="str">
        <f t="shared" si="350"/>
        <v/>
      </c>
      <c r="AE710" s="39" t="str">
        <f t="shared" si="350"/>
        <v/>
      </c>
      <c r="AF710" s="39" t="str">
        <f t="shared" si="350"/>
        <v/>
      </c>
      <c r="AG710" s="39" t="str">
        <f t="shared" si="350"/>
        <v/>
      </c>
      <c r="AH710" s="39" t="str">
        <f t="shared" si="350"/>
        <v/>
      </c>
      <c r="AI710" s="39" t="str">
        <f t="shared" si="350"/>
        <v/>
      </c>
    </row>
    <row r="711" spans="1:35" hidden="1" x14ac:dyDescent="0.25">
      <c r="B711" s="84" t="e">
        <f t="shared" si="345"/>
        <v>#VALUE!</v>
      </c>
      <c r="C711" s="84" t="e">
        <f t="shared" si="344"/>
        <v>#VALUE!</v>
      </c>
      <c r="D711" s="84">
        <f t="shared" si="344"/>
        <v>1</v>
      </c>
      <c r="E711" s="158"/>
      <c r="F711" s="97"/>
      <c r="G711" s="121"/>
      <c r="H711"/>
      <c r="I711"/>
      <c r="J711" s="6" t="str">
        <f>INDEX(J701:J710,MATCH(L694,L701:L710,0))</f>
        <v>A</v>
      </c>
      <c r="K711" s="89"/>
      <c r="L711" s="26"/>
      <c r="M711" s="26"/>
      <c r="N711" s="94"/>
      <c r="O711" s="34" t="s">
        <v>58</v>
      </c>
      <c r="P711" s="39" t="str">
        <f>IF(IFERROR(VLOOKUP(P696,'Tabela de Apoio'!$D:$E,2,FALSE),1)=1,"",P712)</f>
        <v/>
      </c>
      <c r="Q711" s="39" t="str">
        <f>IF(IFERROR(VLOOKUP(Q696,'Tabela de Apoio'!$D:$E,2,FALSE),1)=1,"",Q712)</f>
        <v/>
      </c>
      <c r="R711" s="39" t="str">
        <f>IF(IFERROR(VLOOKUP(R696,'Tabela de Apoio'!$D:$E,2,FALSE),1)=1,"",R712)</f>
        <v/>
      </c>
      <c r="S711" s="39" t="str">
        <f>IF(IFERROR(VLOOKUP(S696,'Tabela de Apoio'!$D:$E,2,FALSE),1)=1,"",S712)</f>
        <v/>
      </c>
      <c r="T711" s="39" t="str">
        <f>IF(IFERROR(VLOOKUP(T696,'Tabela de Apoio'!$D:$E,2,FALSE),1)=1,"",T712)</f>
        <v/>
      </c>
      <c r="U711" s="39" t="str">
        <f>IF(IFERROR(VLOOKUP(U696,'Tabela de Apoio'!$D:$E,2,FALSE),1)=1,"",U712)</f>
        <v/>
      </c>
      <c r="V711" s="39" t="str">
        <f>IF(IFERROR(VLOOKUP(V696,'Tabela de Apoio'!$D:$E,2,FALSE),1)=1,"",V712)</f>
        <v/>
      </c>
      <c r="W711" s="39" t="str">
        <f>IF(IFERROR(VLOOKUP(W696,'Tabela de Apoio'!$D:$E,2,FALSE),1)=1,"",W712)</f>
        <v/>
      </c>
      <c r="X711" s="39" t="str">
        <f>IF(IFERROR(VLOOKUP(X696,'Tabela de Apoio'!$D:$E,2,FALSE),1)=1,"",X712)</f>
        <v/>
      </c>
      <c r="Y711" s="39" t="str">
        <f>IF(IFERROR(VLOOKUP(Y696,'Tabela de Apoio'!$D:$E,2,FALSE),1)=1,"",Y712)</f>
        <v/>
      </c>
      <c r="Z711" s="39" t="str">
        <f>IF(IFERROR(VLOOKUP(Z696,'Tabela de Apoio'!$D:$E,2,FALSE),1)=1,"",Z712)</f>
        <v/>
      </c>
      <c r="AA711" s="39" t="str">
        <f>IF(IFERROR(VLOOKUP(AA696,'Tabela de Apoio'!$D:$E,2,FALSE),1)=1,"",AA712)</f>
        <v/>
      </c>
      <c r="AB711" s="39" t="str">
        <f>IF(IFERROR(VLOOKUP(AB696,'Tabela de Apoio'!$D:$E,2,FALSE),1)=1,"",AB712)</f>
        <v/>
      </c>
      <c r="AC711" s="39" t="str">
        <f>IF(IFERROR(VLOOKUP(AC696,'Tabela de Apoio'!$D:$E,2,FALSE),1)=1,"",AC712)</f>
        <v/>
      </c>
      <c r="AD711" s="39" t="str">
        <f>IF(IFERROR(VLOOKUP(AD696,'Tabela de Apoio'!$D:$E,2,FALSE),1)=1,"",AD712)</f>
        <v/>
      </c>
      <c r="AE711" s="39" t="str">
        <f>IF(IFERROR(VLOOKUP(AE696,'Tabela de Apoio'!$D:$E,2,FALSE),1)=1,"",AE712)</f>
        <v/>
      </c>
      <c r="AF711" s="39" t="str">
        <f>IF(IFERROR(VLOOKUP(AF696,'Tabela de Apoio'!$D:$E,2,FALSE),1)=1,"",AF712)</f>
        <v/>
      </c>
      <c r="AG711" s="39" t="str">
        <f>IF(IFERROR(VLOOKUP(AG696,'Tabela de Apoio'!$D:$E,2,FALSE),1)=1,"",AG712)</f>
        <v/>
      </c>
      <c r="AH711" s="39" t="str">
        <f>IF(IFERROR(VLOOKUP(AH696,'Tabela de Apoio'!$D:$E,2,FALSE),1)=1,"",AH712)</f>
        <v/>
      </c>
      <c r="AI711" s="39" t="str">
        <f>IF(IFERROR(VLOOKUP(AI696,'Tabela de Apoio'!$D:$E,2,FALSE),1)=1,"",AI712)</f>
        <v/>
      </c>
    </row>
    <row r="712" spans="1:35" x14ac:dyDescent="0.25">
      <c r="B712" s="84" t="e">
        <f t="shared" si="345"/>
        <v>#VALUE!</v>
      </c>
      <c r="C712" s="84" t="e">
        <f t="shared" si="344"/>
        <v>#VALUE!</v>
      </c>
      <c r="D712" s="84">
        <f t="shared" si="344"/>
        <v>1</v>
      </c>
      <c r="E712" s="158"/>
      <c r="F712" s="97"/>
      <c r="G712" s="118"/>
      <c r="H712" s="159"/>
      <c r="I712" s="159"/>
      <c r="J712" s="160"/>
      <c r="K712" s="90" t="e">
        <f>_xlfn.STDEV.S($P712:$AI712)/AVERAGE($P712:$AI712)</f>
        <v>#DIV/0!</v>
      </c>
      <c r="L712" s="122" t="s">
        <v>77</v>
      </c>
      <c r="M712" s="22" t="str">
        <f>IFERROR(ROUND(M694*M696,2),"")</f>
        <v/>
      </c>
      <c r="N712" s="94" t="str">
        <f>IF("C"=J711,1,"")</f>
        <v/>
      </c>
      <c r="O712" s="34" t="s">
        <v>56</v>
      </c>
      <c r="P712" s="39" t="str">
        <f t="shared" ref="P712:AI712" si="351">IFERROR(IF(P710="","",IF((_xlfn.STDEV.S($P709:$AI710)/AVERAGE($P709:$AI710))&lt;25%,P710,IF(OR(P710&gt;(AVERAGE($P709:$AI710)+_xlfn.STDEV.S($P709:$AI710)),P710&lt;(AVERAGE($P709:$AI710)-_xlfn.STDEV.S($P709:$AI710))),"DESCARTADO",P710))),)</f>
        <v/>
      </c>
      <c r="Q712" s="39" t="str">
        <f t="shared" si="351"/>
        <v/>
      </c>
      <c r="R712" s="39" t="str">
        <f t="shared" si="351"/>
        <v/>
      </c>
      <c r="S712" s="39" t="str">
        <f t="shared" si="351"/>
        <v/>
      </c>
      <c r="T712" s="39" t="str">
        <f t="shared" si="351"/>
        <v/>
      </c>
      <c r="U712" s="39" t="str">
        <f t="shared" si="351"/>
        <v/>
      </c>
      <c r="V712" s="39" t="str">
        <f t="shared" si="351"/>
        <v/>
      </c>
      <c r="W712" s="39" t="str">
        <f t="shared" si="351"/>
        <v/>
      </c>
      <c r="X712" s="39" t="str">
        <f t="shared" si="351"/>
        <v/>
      </c>
      <c r="Y712" s="39" t="str">
        <f t="shared" si="351"/>
        <v/>
      </c>
      <c r="Z712" s="39" t="str">
        <f t="shared" si="351"/>
        <v/>
      </c>
      <c r="AA712" s="39" t="str">
        <f t="shared" si="351"/>
        <v/>
      </c>
      <c r="AB712" s="39" t="str">
        <f t="shared" si="351"/>
        <v/>
      </c>
      <c r="AC712" s="39" t="str">
        <f t="shared" si="351"/>
        <v/>
      </c>
      <c r="AD712" s="39" t="str">
        <f t="shared" si="351"/>
        <v/>
      </c>
      <c r="AE712" s="39" t="str">
        <f t="shared" si="351"/>
        <v/>
      </c>
      <c r="AF712" s="39" t="str">
        <f t="shared" si="351"/>
        <v/>
      </c>
      <c r="AG712" s="39" t="str">
        <f t="shared" si="351"/>
        <v/>
      </c>
      <c r="AH712" s="39" t="str">
        <f t="shared" si="351"/>
        <v/>
      </c>
      <c r="AI712" s="39" t="str">
        <f t="shared" si="351"/>
        <v/>
      </c>
    </row>
    <row r="714" spans="1:35" s="18" customFormat="1" x14ac:dyDescent="0.25">
      <c r="A714" s="89"/>
      <c r="B714" s="83" t="e">
        <f>LARGE(IFERROR(IF(B712+1&gt;$H$8,"",B712+1),""),1)</f>
        <v>#VALUE!</v>
      </c>
      <c r="C714" s="83" t="e">
        <f>E719</f>
        <v>#VALUE!</v>
      </c>
      <c r="D714" s="83">
        <f>E715</f>
        <v>1</v>
      </c>
      <c r="E714" s="57" t="s">
        <v>9</v>
      </c>
      <c r="F714" s="96"/>
      <c r="G714" s="57" t="s">
        <v>19</v>
      </c>
      <c r="H714" s="5" t="e">
        <f>INDEX('BASE FORMAÇÃO'!B:B,B714+1)</f>
        <v>#VALUE!</v>
      </c>
      <c r="I714" s="19" t="s">
        <v>20</v>
      </c>
      <c r="J714" s="5" t="e">
        <f>INDEX('BASE FORMAÇÃO'!K:K,B714+1)</f>
        <v>#VALUE!</v>
      </c>
      <c r="K714" s="88"/>
      <c r="L714" s="173" t="s">
        <v>75</v>
      </c>
      <c r="M714" s="167" t="str">
        <f>IF(OR(ISBLANK($O$7),ISBLANK($H$8),ISBLANK($O$6),ISBLANK($O$5),ISBLANK($H$5)),"",IFERROR(IF(VLOOKUP(L714,L721:M730,2,FALSE)&lt;1,ROUND(VLOOKUP(L714,L721:M730,2,FALSE),4),ROUND(VLOOKUP(L714,L721:M730,2,FALSE),2)),""))</f>
        <v/>
      </c>
      <c r="N714" s="92"/>
      <c r="O714" s="34" t="s">
        <v>22</v>
      </c>
      <c r="P714" s="53"/>
      <c r="Q714" s="53"/>
      <c r="R714" s="53"/>
      <c r="S714" s="53"/>
      <c r="T714" s="53"/>
      <c r="U714" s="53"/>
      <c r="V714" s="53"/>
      <c r="W714" s="53"/>
      <c r="X714" s="53"/>
      <c r="Y714" s="53"/>
      <c r="Z714" s="53"/>
      <c r="AA714" s="53"/>
      <c r="AB714" s="53"/>
      <c r="AC714" s="53"/>
      <c r="AD714" s="53"/>
      <c r="AE714" s="53"/>
      <c r="AF714" s="53"/>
      <c r="AG714" s="53"/>
      <c r="AH714" s="53"/>
      <c r="AI714" s="53"/>
    </row>
    <row r="715" spans="1:35" s="18" customFormat="1" x14ac:dyDescent="0.25">
      <c r="A715" s="89"/>
      <c r="B715" s="84" t="e">
        <f t="shared" ref="B715:D717" si="352">B714</f>
        <v>#VALUE!</v>
      </c>
      <c r="C715" s="84" t="e">
        <f t="shared" si="352"/>
        <v>#VALUE!</v>
      </c>
      <c r="D715" s="84">
        <f t="shared" si="352"/>
        <v>1</v>
      </c>
      <c r="E715" s="150">
        <f>IFERROR(IF(E719=INDEX(E:E,ROW()-16),INDEX(E:E,ROW()-20)+1,1),1)</f>
        <v>1</v>
      </c>
      <c r="F715" s="116"/>
      <c r="G715" s="155" t="s">
        <v>1</v>
      </c>
      <c r="H715" s="161" t="e">
        <f>INDEX('BASE FORMAÇÃO'!C:C,B714+1)</f>
        <v>#VALUE!</v>
      </c>
      <c r="I715" s="161"/>
      <c r="J715" s="162"/>
      <c r="K715" s="89"/>
      <c r="L715" s="174"/>
      <c r="M715" s="168"/>
      <c r="N715" s="93"/>
      <c r="O715" s="34" t="s">
        <v>17</v>
      </c>
      <c r="P715" s="54"/>
      <c r="Q715" s="54"/>
      <c r="R715" s="54"/>
      <c r="S715" s="54"/>
      <c r="T715" s="54"/>
      <c r="U715" s="54"/>
      <c r="V715" s="54"/>
      <c r="W715" s="54"/>
      <c r="X715" s="54"/>
      <c r="Y715" s="54"/>
      <c r="Z715" s="54"/>
      <c r="AA715" s="54"/>
      <c r="AB715" s="54"/>
      <c r="AC715" s="54"/>
      <c r="AD715" s="54"/>
      <c r="AE715" s="54"/>
      <c r="AF715" s="54"/>
      <c r="AG715" s="54"/>
      <c r="AH715" s="54"/>
      <c r="AI715" s="54"/>
    </row>
    <row r="716" spans="1:35" s="21" customFormat="1" x14ac:dyDescent="0.25">
      <c r="A716" s="98"/>
      <c r="B716" s="84" t="e">
        <f t="shared" si="352"/>
        <v>#VALUE!</v>
      </c>
      <c r="C716" s="84" t="e">
        <f t="shared" si="352"/>
        <v>#VALUE!</v>
      </c>
      <c r="D716" s="84">
        <f t="shared" si="352"/>
        <v>1</v>
      </c>
      <c r="E716" s="151"/>
      <c r="F716" s="117"/>
      <c r="G716" s="156"/>
      <c r="H716" s="163"/>
      <c r="I716" s="163"/>
      <c r="J716" s="164"/>
      <c r="K716" s="85"/>
      <c r="L716" s="169" t="s">
        <v>78</v>
      </c>
      <c r="M716" s="171" t="e">
        <f>INDEX('BASE FORMAÇÃO'!H:H,B718+1)</f>
        <v>#VALUE!</v>
      </c>
      <c r="N716" s="94"/>
      <c r="O716" s="34" t="s">
        <v>12</v>
      </c>
      <c r="P716" s="55"/>
      <c r="Q716" s="55"/>
      <c r="R716" s="55"/>
      <c r="S716" s="55"/>
      <c r="T716" s="55"/>
      <c r="U716" s="55"/>
      <c r="V716" s="55"/>
      <c r="W716" s="55"/>
      <c r="X716" s="55"/>
      <c r="Y716" s="55"/>
      <c r="Z716" s="55"/>
      <c r="AA716" s="55"/>
      <c r="AB716" s="55"/>
      <c r="AC716" s="55"/>
      <c r="AD716" s="55"/>
      <c r="AE716" s="55"/>
      <c r="AF716" s="55"/>
      <c r="AG716" s="55"/>
      <c r="AH716" s="55"/>
      <c r="AI716" s="55"/>
    </row>
    <row r="717" spans="1:35" s="21" customFormat="1" x14ac:dyDescent="0.25">
      <c r="A717" s="98"/>
      <c r="B717" s="84" t="e">
        <f t="shared" si="352"/>
        <v>#VALUE!</v>
      </c>
      <c r="C717" s="84" t="e">
        <f t="shared" si="352"/>
        <v>#VALUE!</v>
      </c>
      <c r="D717" s="84">
        <f t="shared" si="352"/>
        <v>1</v>
      </c>
      <c r="E717" s="152"/>
      <c r="F717" s="117"/>
      <c r="G717" s="157"/>
      <c r="H717" s="165"/>
      <c r="I717" s="165"/>
      <c r="J717" s="166"/>
      <c r="K717" s="85"/>
      <c r="L717" s="170"/>
      <c r="M717" s="172"/>
      <c r="N717" s="94"/>
      <c r="O717" s="34" t="s">
        <v>549</v>
      </c>
      <c r="P717" s="55"/>
      <c r="Q717" s="55"/>
      <c r="R717" s="55"/>
      <c r="S717" s="55"/>
      <c r="T717" s="55"/>
      <c r="U717" s="55"/>
      <c r="V717" s="55"/>
      <c r="W717" s="55"/>
      <c r="X717" s="55"/>
      <c r="Y717" s="55"/>
      <c r="Z717" s="55"/>
      <c r="AA717" s="55"/>
      <c r="AB717" s="55"/>
      <c r="AC717" s="55"/>
      <c r="AD717" s="55"/>
      <c r="AE717" s="55"/>
      <c r="AF717" s="55"/>
      <c r="AG717" s="55"/>
      <c r="AH717" s="55"/>
      <c r="AI717" s="55"/>
    </row>
    <row r="718" spans="1:35" x14ac:dyDescent="0.25">
      <c r="B718" s="84" t="e">
        <f>B716</f>
        <v>#VALUE!</v>
      </c>
      <c r="C718" s="84" t="e">
        <f>C716</f>
        <v>#VALUE!</v>
      </c>
      <c r="D718" s="84">
        <f>D716</f>
        <v>1</v>
      </c>
      <c r="E718" s="57" t="s">
        <v>401</v>
      </c>
      <c r="F718" s="117"/>
      <c r="G718" s="24"/>
      <c r="H718" s="153"/>
      <c r="I718" s="154"/>
      <c r="J718" s="154"/>
      <c r="K718" s="90" t="e">
        <f>_xlfn.STDEV.S($P718:$AI718)/AVERAGE($P718:$AI718)</f>
        <v>#DIV/0!</v>
      </c>
      <c r="L718" s="122" t="s">
        <v>2</v>
      </c>
      <c r="M718" s="5" t="e">
        <f>INDEX('BASE FORMAÇÃO'!D:D,B718+1)</f>
        <v>#VALUE!</v>
      </c>
      <c r="N718" s="94">
        <f>IF("A"=J731,1,"")</f>
        <v>1</v>
      </c>
      <c r="O718" s="34" t="s">
        <v>23</v>
      </c>
      <c r="P718" s="36" t="str">
        <f t="array" ref="P718">IF(P714="","",IF(OR(P715="",AND(YEAR(P715)=YEAR($O$7),MONTH(MAX('Tabela de Apoio'!$A:$A))&lt;=MONTH(P715))),P714,(INDEX('Tabela de Apoio'!$B:$B,MATCH('FORMAÇÃO DE PREÇO'!$O$7,'Tabela de Apoio'!$A:$A,1))/INDEX('Tabela de Apoio'!$B:$B,MATCH('FORMAÇÃO DE PREÇO'!P715,'Tabela de Apoio'!$A:$A,1)-1))*P714))</f>
        <v/>
      </c>
      <c r="Q718" s="36" t="str">
        <f t="array" ref="Q718">IF(Q714="","",IF(OR(Q715="",AND(YEAR(Q715)=YEAR($O$7),MONTH(MAX('Tabela de Apoio'!$A:$A))&lt;=MONTH(Q715))),Q714,(INDEX('Tabela de Apoio'!$B:$B,MATCH('FORMAÇÃO DE PREÇO'!$O$7,'Tabela de Apoio'!$A:$A,1))/INDEX('Tabela de Apoio'!$B:$B,MATCH('FORMAÇÃO DE PREÇO'!Q715,'Tabela de Apoio'!$A:$A,1)-1))*Q714))</f>
        <v/>
      </c>
      <c r="R718" s="36" t="str">
        <f t="array" ref="R718">IF(R714="","",IF(OR(R715="",AND(YEAR(R715)=YEAR($O$7),MONTH(MAX('Tabela de Apoio'!$A:$A))&lt;=MONTH(R715))),R714,(INDEX('Tabela de Apoio'!$B:$B,MATCH('FORMAÇÃO DE PREÇO'!$O$7,'Tabela de Apoio'!$A:$A,1))/INDEX('Tabela de Apoio'!$B:$B,MATCH('FORMAÇÃO DE PREÇO'!R715,'Tabela de Apoio'!$A:$A,1)-1))*R714))</f>
        <v/>
      </c>
      <c r="S718" s="36" t="str">
        <f t="array" ref="S718">IF(S714="","",IF(OR(S715="",AND(YEAR(S715)=YEAR($O$7),MONTH(MAX('Tabela de Apoio'!$A:$A))&lt;=MONTH(S715))),S714,(INDEX('Tabela de Apoio'!$B:$B,MATCH('FORMAÇÃO DE PREÇO'!$O$7,'Tabela de Apoio'!$A:$A,1))/INDEX('Tabela de Apoio'!$B:$B,MATCH('FORMAÇÃO DE PREÇO'!S715,'Tabela de Apoio'!$A:$A,1)-1))*S714))</f>
        <v/>
      </c>
      <c r="T718" s="36" t="str">
        <f t="array" ref="T718">IF(T714="","",IF(OR(T715="",AND(YEAR(T715)=YEAR($O$7),MONTH(MAX('Tabela de Apoio'!$A:$A))&lt;=MONTH(T715))),T714,(INDEX('Tabela de Apoio'!$B:$B,MATCH('FORMAÇÃO DE PREÇO'!$O$7,'Tabela de Apoio'!$A:$A,1))/INDEX('Tabela de Apoio'!$B:$B,MATCH('FORMAÇÃO DE PREÇO'!T715,'Tabela de Apoio'!$A:$A,1)-1))*T714))</f>
        <v/>
      </c>
      <c r="U718" s="36" t="str">
        <f t="array" ref="U718">IF(U714="","",IF(OR(U715="",AND(YEAR(U715)=YEAR($O$7),MONTH(MAX('Tabela de Apoio'!$A:$A))&lt;=MONTH(U715))),U714,(INDEX('Tabela de Apoio'!$B:$B,MATCH('FORMAÇÃO DE PREÇO'!$O$7,'Tabela de Apoio'!$A:$A,1))/INDEX('Tabela de Apoio'!$B:$B,MATCH('FORMAÇÃO DE PREÇO'!U715,'Tabela de Apoio'!$A:$A,1)-1))*U714))</f>
        <v/>
      </c>
      <c r="V718" s="36" t="str">
        <f t="array" ref="V718">IF(V714="","",IF(OR(V715="",AND(YEAR(V715)=YEAR($O$7),MONTH(MAX('Tabela de Apoio'!$A:$A))&lt;=MONTH(V715))),V714,(INDEX('Tabela de Apoio'!$B:$B,MATCH('FORMAÇÃO DE PREÇO'!$O$7,'Tabela de Apoio'!$A:$A,1))/INDEX('Tabela de Apoio'!$B:$B,MATCH('FORMAÇÃO DE PREÇO'!V715,'Tabela de Apoio'!$A:$A,1)-1))*V714))</f>
        <v/>
      </c>
      <c r="W718" s="36" t="str">
        <f t="array" ref="W718">IF(W714="","",IF(OR(W715="",AND(YEAR(W715)=YEAR($O$7),MONTH(MAX('Tabela de Apoio'!$A:$A))&lt;=MONTH(W715))),W714,(INDEX('Tabela de Apoio'!$B:$B,MATCH('FORMAÇÃO DE PREÇO'!$O$7,'Tabela de Apoio'!$A:$A,1))/INDEX('Tabela de Apoio'!$B:$B,MATCH('FORMAÇÃO DE PREÇO'!W715,'Tabela de Apoio'!$A:$A,1)-1))*W714))</f>
        <v/>
      </c>
      <c r="X718" s="36" t="str">
        <f t="array" ref="X718">IF(X714="","",IF(OR(X715="",AND(YEAR(X715)=YEAR($O$7),MONTH(MAX('Tabela de Apoio'!$A:$A))&lt;=MONTH(X715))),X714,(INDEX('Tabela de Apoio'!$B:$B,MATCH('FORMAÇÃO DE PREÇO'!$O$7,'Tabela de Apoio'!$A:$A,1))/INDEX('Tabela de Apoio'!$B:$B,MATCH('FORMAÇÃO DE PREÇO'!X715,'Tabela de Apoio'!$A:$A,1)-1))*X714))</f>
        <v/>
      </c>
      <c r="Y718" s="36" t="str">
        <f t="array" ref="Y718">IF(Y714="","",IF(OR(Y715="",AND(YEAR(Y715)=YEAR($O$7),MONTH(MAX('Tabela de Apoio'!$A:$A))&lt;=MONTH(Y715))),Y714,(INDEX('Tabela de Apoio'!$B:$B,MATCH('FORMAÇÃO DE PREÇO'!$O$7,'Tabela de Apoio'!$A:$A,1))/INDEX('Tabela de Apoio'!$B:$B,MATCH('FORMAÇÃO DE PREÇO'!Y715,'Tabela de Apoio'!$A:$A,1)-1))*Y714))</f>
        <v/>
      </c>
      <c r="Z718" s="36" t="str">
        <f t="array" ref="Z718">IF(Z714="","",IF(OR(Z715="",AND(YEAR(Z715)=YEAR($O$7),MONTH(MAX('Tabela de Apoio'!$A:$A))&lt;=MONTH(Z715))),Z714,(INDEX('Tabela de Apoio'!$B:$B,MATCH('FORMAÇÃO DE PREÇO'!$O$7,'Tabela de Apoio'!$A:$A,1))/INDEX('Tabela de Apoio'!$B:$B,MATCH('FORMAÇÃO DE PREÇO'!Z715,'Tabela de Apoio'!$A:$A,1)-1))*Z714))</f>
        <v/>
      </c>
      <c r="AA718" s="36" t="str">
        <f t="array" ref="AA718">IF(AA714="","",IF(OR(AA715="",AND(YEAR(AA715)=YEAR($O$7),MONTH(MAX('Tabela de Apoio'!$A:$A))&lt;=MONTH(AA715))),AA714,(INDEX('Tabela de Apoio'!$B:$B,MATCH('FORMAÇÃO DE PREÇO'!$O$7,'Tabela de Apoio'!$A:$A,1))/INDEX('Tabela de Apoio'!$B:$B,MATCH('FORMAÇÃO DE PREÇO'!AA715,'Tabela de Apoio'!$A:$A,1)-1))*AA714))</f>
        <v/>
      </c>
      <c r="AB718" s="36" t="str">
        <f t="array" ref="AB718">IF(AB714="","",IF(OR(AB715="",AND(YEAR(AB715)=YEAR($O$7),MONTH(MAX('Tabela de Apoio'!$A:$A))&lt;=MONTH(AB715))),AB714,(INDEX('Tabela de Apoio'!$B:$B,MATCH('FORMAÇÃO DE PREÇO'!$O$7,'Tabela de Apoio'!$A:$A,1))/INDEX('Tabela de Apoio'!$B:$B,MATCH('FORMAÇÃO DE PREÇO'!AB715,'Tabela de Apoio'!$A:$A,1)-1))*AB714))</f>
        <v/>
      </c>
      <c r="AC718" s="36" t="str">
        <f t="array" ref="AC718">IF(AC714="","",IF(OR(AC715="",AND(YEAR(AC715)=YEAR($O$7),MONTH(MAX('Tabela de Apoio'!$A:$A))&lt;=MONTH(AC715))),AC714,(INDEX('Tabela de Apoio'!$B:$B,MATCH('FORMAÇÃO DE PREÇO'!$O$7,'Tabela de Apoio'!$A:$A,1))/INDEX('Tabela de Apoio'!$B:$B,MATCH('FORMAÇÃO DE PREÇO'!AC715,'Tabela de Apoio'!$A:$A,1)-1))*AC714))</f>
        <v/>
      </c>
      <c r="AD718" s="36" t="str">
        <f t="array" ref="AD718">IF(AD714="","",IF(OR(AD715="",AND(YEAR(AD715)=YEAR($O$7),MONTH(MAX('Tabela de Apoio'!$A:$A))&lt;=MONTH(AD715))),AD714,(INDEX('Tabela de Apoio'!$B:$B,MATCH('FORMAÇÃO DE PREÇO'!$O$7,'Tabela de Apoio'!$A:$A,1))/INDEX('Tabela de Apoio'!$B:$B,MATCH('FORMAÇÃO DE PREÇO'!AD715,'Tabela de Apoio'!$A:$A,1)-1))*AD714))</f>
        <v/>
      </c>
      <c r="AE718" s="36" t="str">
        <f t="array" ref="AE718">IF(AE714="","",IF(OR(AE715="",AND(YEAR(AE715)=YEAR($O$7),MONTH(MAX('Tabela de Apoio'!$A:$A))&lt;=MONTH(AE715))),AE714,(INDEX('Tabela de Apoio'!$B:$B,MATCH('FORMAÇÃO DE PREÇO'!$O$7,'Tabela de Apoio'!$A:$A,1))/INDEX('Tabela de Apoio'!$B:$B,MATCH('FORMAÇÃO DE PREÇO'!AE715,'Tabela de Apoio'!$A:$A,1)-1))*AE714))</f>
        <v/>
      </c>
      <c r="AF718" s="36" t="str">
        <f t="array" ref="AF718">IF(AF714="","",IF(OR(AF715="",AND(YEAR(AF715)=YEAR($O$7),MONTH(MAX('Tabela de Apoio'!$A:$A))&lt;=MONTH(AF715))),AF714,(INDEX('Tabela de Apoio'!$B:$B,MATCH('FORMAÇÃO DE PREÇO'!$O$7,'Tabela de Apoio'!$A:$A,1))/INDEX('Tabela de Apoio'!$B:$B,MATCH('FORMAÇÃO DE PREÇO'!AF715,'Tabela de Apoio'!$A:$A,1)-1))*AF714))</f>
        <v/>
      </c>
      <c r="AG718" s="36" t="str">
        <f t="array" ref="AG718">IF(AG714="","",IF(OR(AG715="",AND(YEAR(AG715)=YEAR($O$7),MONTH(MAX('Tabela de Apoio'!$A:$A))&lt;=MONTH(AG715))),AG714,(INDEX('Tabela de Apoio'!$B:$B,MATCH('FORMAÇÃO DE PREÇO'!$O$7,'Tabela de Apoio'!$A:$A,1))/INDEX('Tabela de Apoio'!$B:$B,MATCH('FORMAÇÃO DE PREÇO'!AG715,'Tabela de Apoio'!$A:$A,1)-1))*AG714))</f>
        <v/>
      </c>
      <c r="AH718" s="36" t="str">
        <f t="array" ref="AH718">IF(AH714="","",IF(OR(AH715="",AND(YEAR(AH715)=YEAR($O$7),MONTH(MAX('Tabela de Apoio'!$A:$A))&lt;=MONTH(AH715))),AH714,(INDEX('Tabela de Apoio'!$B:$B,MATCH('FORMAÇÃO DE PREÇO'!$O$7,'Tabela de Apoio'!$A:$A,1))/INDEX('Tabela de Apoio'!$B:$B,MATCH('FORMAÇÃO DE PREÇO'!AH715,'Tabela de Apoio'!$A:$A,1)-1))*AH714))</f>
        <v/>
      </c>
      <c r="AI718" s="36" t="str">
        <f t="array" ref="AI718">IF(AI714="","",IF(OR(AI715="",AND(YEAR(AI715)=YEAR($O$7),MONTH(MAX('Tabela de Apoio'!$A:$A))&lt;=MONTH(AI715))),AI714,(INDEX('Tabela de Apoio'!$B:$B,MATCH('FORMAÇÃO DE PREÇO'!$O$7,'Tabela de Apoio'!$A:$A,1))/INDEX('Tabela de Apoio'!$B:$B,MATCH('FORMAÇÃO DE PREÇO'!AI715,'Tabela de Apoio'!$A:$A,1)-1))*AI714))</f>
        <v/>
      </c>
    </row>
    <row r="719" spans="1:35" x14ac:dyDescent="0.25">
      <c r="B719" s="84" t="e">
        <f>B718</f>
        <v>#VALUE!</v>
      </c>
      <c r="C719" s="84" t="e">
        <f>C718</f>
        <v>#VALUE!</v>
      </c>
      <c r="D719" s="84">
        <f>D718</f>
        <v>1</v>
      </c>
      <c r="E719" s="158" t="e">
        <f>MAX(INDEX('BASE FORMAÇÃO'!A:A,B714+1),1)</f>
        <v>#VALUE!</v>
      </c>
      <c r="F719" s="117"/>
      <c r="G719" s="118" t="s">
        <v>363</v>
      </c>
      <c r="H719" s="159"/>
      <c r="I719" s="159"/>
      <c r="J719" s="160"/>
      <c r="K719" s="85" t="e">
        <f>_xlfn.STDEV.S($P719:$AI719)/AVERAGE($P719:$AI719)</f>
        <v>#DIV/0!</v>
      </c>
      <c r="L719" s="37" t="s">
        <v>362</v>
      </c>
      <c r="M719" s="38" t="str">
        <f>IFERROR(INDEX(K718:K732,MATCH(1,N718:N732)),"")</f>
        <v/>
      </c>
      <c r="N719" s="94" t="str">
        <f>IF("B"=J731,1,"")</f>
        <v/>
      </c>
      <c r="O719" s="34" t="s">
        <v>55</v>
      </c>
      <c r="P719" s="36" t="str">
        <f t="shared" ref="P719:AE719" si="353">IFERROR(IF(P718="","",IF(OR(P718&gt;(_xlfn.QUARTILE.EXC($P718:$AI718,3)+(_xlfn.QUARTILE.EXC($P718:$AI718,3)-_xlfn.QUARTILE.EXC($P718:$AI718,1))),P718&lt;(_xlfn.QUARTILE.EXC($P718:$AI718,1)-(_xlfn.QUARTILE.EXC($P718:$AI718,3)-_xlfn.QUARTILE.EXC($P718:$AI718,1)))),"DESCARTADO",P718)),"")</f>
        <v/>
      </c>
      <c r="Q719" s="36" t="str">
        <f t="shared" si="353"/>
        <v/>
      </c>
      <c r="R719" s="36" t="str">
        <f t="shared" si="353"/>
        <v/>
      </c>
      <c r="S719" s="36" t="str">
        <f t="shared" si="353"/>
        <v/>
      </c>
      <c r="T719" s="36" t="str">
        <f t="shared" si="353"/>
        <v/>
      </c>
      <c r="U719" s="36" t="str">
        <f t="shared" si="353"/>
        <v/>
      </c>
      <c r="V719" s="36" t="str">
        <f t="shared" si="353"/>
        <v/>
      </c>
      <c r="W719" s="36" t="str">
        <f t="shared" si="353"/>
        <v/>
      </c>
      <c r="X719" s="36" t="str">
        <f t="shared" si="353"/>
        <v/>
      </c>
      <c r="Y719" s="36" t="str">
        <f t="shared" si="353"/>
        <v/>
      </c>
      <c r="Z719" s="36" t="str">
        <f t="shared" si="353"/>
        <v/>
      </c>
      <c r="AA719" s="36" t="str">
        <f t="shared" si="353"/>
        <v/>
      </c>
      <c r="AB719" s="36" t="str">
        <f t="shared" si="353"/>
        <v/>
      </c>
      <c r="AC719" s="36" t="str">
        <f t="shared" si="353"/>
        <v/>
      </c>
      <c r="AD719" s="36" t="str">
        <f t="shared" si="353"/>
        <v/>
      </c>
      <c r="AE719" s="36" t="str">
        <f t="shared" si="353"/>
        <v/>
      </c>
      <c r="AF719" s="36" t="str">
        <f>IFERROR(IF(AF718="","",IF(OR(AF718&gt;(_xlfn.QUARTILE.EXC($P718:$AI718,3)+(_xlfn.QUARTILE.EXC($P718:$AI718,3)-_xlfn.QUARTILE.EXC($P718:$AI718,1))),AF718&lt;(_xlfn.QUARTILE.EXC($P718:$AI718,1)-(_xlfn.QUARTILE.EXC($P718:$AI718,3)-_xlfn.QUARTILE.EXC($P718:$AI718,1)))),"DESCARTADO",AF718)),"")</f>
        <v/>
      </c>
      <c r="AG719" s="36" t="str">
        <f>IFERROR(IF(AG718="","",IF(OR(AG718&gt;(_xlfn.QUARTILE.EXC($P718:$AI718,3)+(_xlfn.QUARTILE.EXC($P718:$AI718,3)-_xlfn.QUARTILE.EXC($P718:$AI718,1))),AG718&lt;(_xlfn.QUARTILE.EXC($P718:$AI718,1)-(_xlfn.QUARTILE.EXC($P718:$AI718,3)-_xlfn.QUARTILE.EXC($P718:$AI718,1)))),"DESCARTADO",AG718)),"")</f>
        <v/>
      </c>
      <c r="AH719" s="36" t="str">
        <f>IFERROR(IF(AH718="","",IF(OR(AH718&gt;(_xlfn.QUARTILE.EXC($P718:$AI718,3)+(_xlfn.QUARTILE.EXC($P718:$AI718,3)-_xlfn.QUARTILE.EXC($P718:$AI718,1))),AH718&lt;(_xlfn.QUARTILE.EXC($P718:$AI718,1)-(_xlfn.QUARTILE.EXC($P718:$AI718,3)-_xlfn.QUARTILE.EXC($P718:$AI718,1)))),"DESCARTADO",AH718)),"")</f>
        <v/>
      </c>
      <c r="AI719" s="36" t="str">
        <f>IFERROR(IF(AI718="","",IF(OR(AI718&gt;(_xlfn.QUARTILE.EXC($P718:$AI718,3)+(_xlfn.QUARTILE.EXC($P718:$AI718,3)-_xlfn.QUARTILE.EXC($P718:$AI718,1))),AI718&lt;(_xlfn.QUARTILE.EXC($P718:$AI718,1)-(_xlfn.QUARTILE.EXC($P718:$AI718,3)-_xlfn.QUARTILE.EXC($P718:$AI718,1)))),"DESCARTADO",AI718)),"")</f>
        <v/>
      </c>
    </row>
    <row r="720" spans="1:35" hidden="1" x14ac:dyDescent="0.25">
      <c r="B720" s="84" t="e">
        <f t="shared" ref="B720:D732" si="354">B719</f>
        <v>#VALUE!</v>
      </c>
      <c r="C720" s="84" t="e">
        <f t="shared" si="354"/>
        <v>#VALUE!</v>
      </c>
      <c r="D720" s="84">
        <f t="shared" si="354"/>
        <v>1</v>
      </c>
      <c r="E720" s="158"/>
      <c r="F720" s="97"/>
      <c r="G720" s="119"/>
      <c r="K720" s="90"/>
      <c r="N720" s="94"/>
      <c r="O720" s="34" t="s">
        <v>57</v>
      </c>
      <c r="P720" s="39" t="str">
        <f>IF(IFERROR(VLOOKUP(P716,'Tabela de Apoio'!$D:$E,2,FALSE),1)=1,"",P719)</f>
        <v/>
      </c>
      <c r="Q720" s="39" t="str">
        <f>IF(IFERROR(VLOOKUP(Q716,'Tabela de Apoio'!$D:$E,2,FALSE),1)=1,"",Q719)</f>
        <v/>
      </c>
      <c r="R720" s="39" t="str">
        <f>IF(IFERROR(VLOOKUP(R716,'Tabela de Apoio'!$D:$E,2,FALSE),1)=1,"",R719)</f>
        <v/>
      </c>
      <c r="S720" s="39" t="str">
        <f>IF(IFERROR(VLOOKUP(S716,'Tabela de Apoio'!$D:$E,2,FALSE),1)=1,"",S719)</f>
        <v/>
      </c>
      <c r="T720" s="39" t="str">
        <f>IF(IFERROR(VLOOKUP(T716,'Tabela de Apoio'!$D:$E,2,FALSE),1)=1,"",T719)</f>
        <v/>
      </c>
      <c r="U720" s="39" t="str">
        <f>IF(IFERROR(VLOOKUP(U716,'Tabela de Apoio'!$D:$E,2,FALSE),1)=1,"",U719)</f>
        <v/>
      </c>
      <c r="V720" s="39" t="str">
        <f>IF(IFERROR(VLOOKUP(V716,'Tabela de Apoio'!$D:$E,2,FALSE),1)=1,"",V719)</f>
        <v/>
      </c>
      <c r="W720" s="39" t="str">
        <f>IF(IFERROR(VLOOKUP(W716,'Tabela de Apoio'!$D:$E,2,FALSE),1)=1,"",W719)</f>
        <v/>
      </c>
      <c r="X720" s="39" t="str">
        <f>IF(IFERROR(VLOOKUP(X716,'Tabela de Apoio'!$D:$E,2,FALSE),1)=1,"",X719)</f>
        <v/>
      </c>
      <c r="Y720" s="39" t="str">
        <f>IF(IFERROR(VLOOKUP(Y716,'Tabela de Apoio'!$D:$E,2,FALSE),1)=1,"",Y719)</f>
        <v/>
      </c>
      <c r="Z720" s="39" t="str">
        <f>IF(IFERROR(VLOOKUP(Z716,'Tabela de Apoio'!$D:$E,2,FALSE),1)=1,"",Z719)</f>
        <v/>
      </c>
      <c r="AA720" s="39" t="str">
        <f>IF(IFERROR(VLOOKUP(AA716,'Tabela de Apoio'!$D:$E,2,FALSE),1)=1,"",AA719)</f>
        <v/>
      </c>
      <c r="AB720" s="39" t="str">
        <f>IF(IFERROR(VLOOKUP(AB716,'Tabela de Apoio'!$D:$E,2,FALSE),1)=1,"",AB719)</f>
        <v/>
      </c>
      <c r="AC720" s="39" t="str">
        <f>IF(IFERROR(VLOOKUP(AC716,'Tabela de Apoio'!$D:$E,2,FALSE),1)=1,"",AC719)</f>
        <v/>
      </c>
      <c r="AD720" s="39" t="str">
        <f>IF(IFERROR(VLOOKUP(AD716,'Tabela de Apoio'!$D:$E,2,FALSE),1)=1,"",AD719)</f>
        <v/>
      </c>
      <c r="AE720" s="39" t="str">
        <f>IF(IFERROR(VLOOKUP(AE716,'Tabela de Apoio'!$D:$E,2,FALSE),1)=1,"",AE719)</f>
        <v/>
      </c>
      <c r="AF720" s="39" t="str">
        <f>IF(IFERROR(VLOOKUP(AF716,'Tabela de Apoio'!$D:$E,2,FALSE),1)=1,"",AF719)</f>
        <v/>
      </c>
      <c r="AG720" s="39" t="str">
        <f>IF(IFERROR(VLOOKUP(AG716,'Tabela de Apoio'!$D:$E,2,FALSE),1)=1,"",AG719)</f>
        <v/>
      </c>
      <c r="AH720" s="39" t="str">
        <f>IF(IFERROR(VLOOKUP(AH716,'Tabela de Apoio'!$D:$E,2,FALSE),1)=1,"",AH719)</f>
        <v/>
      </c>
      <c r="AI720" s="39" t="str">
        <f>IF(IFERROR(VLOOKUP(AI716,'Tabela de Apoio'!$D:$E,2,FALSE),1)=1,"",AI719)</f>
        <v/>
      </c>
    </row>
    <row r="721" spans="1:35" hidden="1" x14ac:dyDescent="0.25">
      <c r="B721" s="84" t="e">
        <f t="shared" ref="B721:B732" si="355">B720</f>
        <v>#VALUE!</v>
      </c>
      <c r="C721" s="84" t="e">
        <f t="shared" si="354"/>
        <v>#VALUE!</v>
      </c>
      <c r="D721" s="84">
        <f t="shared" si="354"/>
        <v>1</v>
      </c>
      <c r="E721" s="158"/>
      <c r="F721" s="97"/>
      <c r="G721" s="120"/>
      <c r="H721" s="18"/>
      <c r="I721" s="18"/>
      <c r="J721" s="6" t="str">
        <f>IFERROR(IF(M724="",IF(_xlfn.STDEV.S($P719:$AI720)/AVERAGE($P719:$AI720)&lt;25%,J725,J726),J724),J722)</f>
        <v>A</v>
      </c>
      <c r="K721" s="89"/>
      <c r="L721" s="40" t="s">
        <v>75</v>
      </c>
      <c r="M721" s="41" t="str">
        <f>IFERROR(IF(AND(P716="Fornecedor",COUNTA(P714:AI714)=COUNTIF(P716:AI716,"Fornecedor")),M729,IF(M724="",IF(_xlfn.STDEV.S($P719:$AI720)/AVERAGE($P719:$AI720)&lt;25%,M725,M726),M724)),M722)</f>
        <v/>
      </c>
      <c r="N721" s="94"/>
      <c r="O721" s="34" t="s">
        <v>436</v>
      </c>
      <c r="P721" s="39" t="str">
        <f>IF(IFERROR(VLOOKUP(P716,'Tabela de Apoio'!$D:$E,2,FALSE),1)=1,"",P722)</f>
        <v/>
      </c>
      <c r="Q721" s="39" t="str">
        <f>IF(IFERROR(VLOOKUP(Q716,'Tabela de Apoio'!$D:$E,2,FALSE),1)=1,"",Q722)</f>
        <v/>
      </c>
      <c r="R721" s="39" t="str">
        <f>IF(IFERROR(VLOOKUP(R716,'Tabela de Apoio'!$D:$E,2,FALSE),1)=1,"",R722)</f>
        <v/>
      </c>
      <c r="S721" s="39" t="str">
        <f>IF(IFERROR(VLOOKUP(S716,'Tabela de Apoio'!$D:$E,2,FALSE),1)=1,"",S722)</f>
        <v/>
      </c>
      <c r="T721" s="39" t="str">
        <f>IF(IFERROR(VLOOKUP(T716,'Tabela de Apoio'!$D:$E,2,FALSE),1)=1,"",T722)</f>
        <v/>
      </c>
      <c r="U721" s="39" t="str">
        <f>IF(IFERROR(VLOOKUP(U716,'Tabela de Apoio'!$D:$E,2,FALSE),1)=1,"",U722)</f>
        <v/>
      </c>
      <c r="V721" s="39" t="str">
        <f>IF(IFERROR(VLOOKUP(V716,'Tabela de Apoio'!$D:$E,2,FALSE),1)=1,"",V722)</f>
        <v/>
      </c>
      <c r="W721" s="39" t="str">
        <f>IF(IFERROR(VLOOKUP(W716,'Tabela de Apoio'!$D:$E,2,FALSE),1)=1,"",W722)</f>
        <v/>
      </c>
      <c r="X721" s="39" t="str">
        <f>IF(IFERROR(VLOOKUP(X716,'Tabela de Apoio'!$D:$E,2,FALSE),1)=1,"",X722)</f>
        <v/>
      </c>
      <c r="Y721" s="39" t="str">
        <f>IF(IFERROR(VLOOKUP(Y716,'Tabela de Apoio'!$D:$E,2,FALSE),1)=1,"",Y722)</f>
        <v/>
      </c>
      <c r="Z721" s="39" t="str">
        <f>IF(IFERROR(VLOOKUP(Z716,'Tabela de Apoio'!$D:$E,2,FALSE),1)=1,"",Z722)</f>
        <v/>
      </c>
      <c r="AA721" s="39" t="str">
        <f>IF(IFERROR(VLOOKUP(AA716,'Tabela de Apoio'!$D:$E,2,FALSE),1)=1,"",AA722)</f>
        <v/>
      </c>
      <c r="AB721" s="39" t="str">
        <f>IF(IFERROR(VLOOKUP(AB716,'Tabela de Apoio'!$D:$E,2,FALSE),1)=1,"",AB722)</f>
        <v/>
      </c>
      <c r="AC721" s="39" t="str">
        <f>IF(IFERROR(VLOOKUP(AC716,'Tabela de Apoio'!$D:$E,2,FALSE),1)=1,"",AC722)</f>
        <v/>
      </c>
      <c r="AD721" s="39" t="str">
        <f>IF(IFERROR(VLOOKUP(AD716,'Tabela de Apoio'!$D:$E,2,FALSE),1)=1,"",AD722)</f>
        <v/>
      </c>
      <c r="AE721" s="39" t="str">
        <f>IF(IFERROR(VLOOKUP(AE716,'Tabela de Apoio'!$D:$E,2,FALSE),1)=1,"",AE722)</f>
        <v/>
      </c>
      <c r="AF721" s="39" t="str">
        <f>IF(IFERROR(VLOOKUP(AF716,'Tabela de Apoio'!$D:$E,2,FALSE),1)=1,"",AF722)</f>
        <v/>
      </c>
      <c r="AG721" s="39" t="str">
        <f>IF(IFERROR(VLOOKUP(AG716,'Tabela de Apoio'!$D:$E,2,FALSE),1)=1,"",AG722)</f>
        <v/>
      </c>
      <c r="AH721" s="39" t="str">
        <f>IF(IFERROR(VLOOKUP(AH716,'Tabela de Apoio'!$D:$E,2,FALSE),1)=1,"",AH722)</f>
        <v/>
      </c>
      <c r="AI721" s="39" t="str">
        <f>IF(IFERROR(VLOOKUP(AI716,'Tabela de Apoio'!$D:$E,2,FALSE),1)=1,"",AI722)</f>
        <v/>
      </c>
    </row>
    <row r="722" spans="1:35" hidden="1" x14ac:dyDescent="0.25">
      <c r="B722" s="84" t="e">
        <f t="shared" si="355"/>
        <v>#VALUE!</v>
      </c>
      <c r="C722" s="84" t="e">
        <f t="shared" si="354"/>
        <v>#VALUE!</v>
      </c>
      <c r="D722" s="84">
        <f t="shared" si="354"/>
        <v>1</v>
      </c>
      <c r="E722" s="158"/>
      <c r="F722" s="97"/>
      <c r="G722" s="120"/>
      <c r="H722" s="18"/>
      <c r="I722" s="18"/>
      <c r="J722" s="56" t="s">
        <v>366</v>
      </c>
      <c r="K722" s="89"/>
      <c r="L722" s="40" t="s">
        <v>21</v>
      </c>
      <c r="M722" s="41" t="str">
        <f>IFERROR(AVERAGE($P718:$AI718),"")</f>
        <v/>
      </c>
      <c r="N722" s="94"/>
      <c r="O722" s="34" t="s">
        <v>437</v>
      </c>
      <c r="P722" s="39" t="str">
        <f t="shared" ref="P722:AI722" si="356">IF(P719="","",IF((_xlfn.STDEV.S($P719:$AI720)/AVERAGE($P719:$AI720))&lt;25%,P719,IF(OR(P719&gt;(AVERAGE($P719:$AI720)+_xlfn.STDEV.S($P719:$AI720)),P719&lt;(AVERAGE($P719:$AI720)-_xlfn.STDEV.S($P719:$AI720))),"DESCARTADO",P719)))</f>
        <v/>
      </c>
      <c r="Q722" s="39" t="str">
        <f t="shared" si="356"/>
        <v/>
      </c>
      <c r="R722" s="39" t="str">
        <f t="shared" si="356"/>
        <v/>
      </c>
      <c r="S722" s="39" t="str">
        <f t="shared" si="356"/>
        <v/>
      </c>
      <c r="T722" s="39" t="str">
        <f t="shared" si="356"/>
        <v/>
      </c>
      <c r="U722" s="39" t="str">
        <f t="shared" si="356"/>
        <v/>
      </c>
      <c r="V722" s="39" t="str">
        <f t="shared" si="356"/>
        <v/>
      </c>
      <c r="W722" s="39" t="str">
        <f t="shared" si="356"/>
        <v/>
      </c>
      <c r="X722" s="39" t="str">
        <f t="shared" si="356"/>
        <v/>
      </c>
      <c r="Y722" s="39" t="str">
        <f t="shared" si="356"/>
        <v/>
      </c>
      <c r="Z722" s="39" t="str">
        <f t="shared" si="356"/>
        <v/>
      </c>
      <c r="AA722" s="39" t="str">
        <f t="shared" si="356"/>
        <v/>
      </c>
      <c r="AB722" s="39" t="str">
        <f t="shared" si="356"/>
        <v/>
      </c>
      <c r="AC722" s="39" t="str">
        <f t="shared" si="356"/>
        <v/>
      </c>
      <c r="AD722" s="39" t="str">
        <f t="shared" si="356"/>
        <v/>
      </c>
      <c r="AE722" s="39" t="str">
        <f t="shared" si="356"/>
        <v/>
      </c>
      <c r="AF722" s="39" t="str">
        <f t="shared" si="356"/>
        <v/>
      </c>
      <c r="AG722" s="39" t="str">
        <f t="shared" si="356"/>
        <v/>
      </c>
      <c r="AH722" s="39" t="str">
        <f t="shared" si="356"/>
        <v/>
      </c>
      <c r="AI722" s="39" t="str">
        <f t="shared" si="356"/>
        <v/>
      </c>
    </row>
    <row r="723" spans="1:35" hidden="1" x14ac:dyDescent="0.25">
      <c r="B723" s="84" t="e">
        <f t="shared" si="355"/>
        <v>#VALUE!</v>
      </c>
      <c r="C723" s="84" t="e">
        <f t="shared" si="354"/>
        <v>#VALUE!</v>
      </c>
      <c r="D723" s="84">
        <f t="shared" si="354"/>
        <v>1</v>
      </c>
      <c r="E723" s="158"/>
      <c r="F723" s="97"/>
      <c r="G723" s="119"/>
      <c r="J723" s="56" t="s">
        <v>366</v>
      </c>
      <c r="L723" s="40" t="s">
        <v>335</v>
      </c>
      <c r="M723" s="41" t="str">
        <f>IFERROR(MEDIAN($P718:$AI718),"")</f>
        <v/>
      </c>
      <c r="N723" s="94"/>
      <c r="O723" s="34" t="s">
        <v>438</v>
      </c>
      <c r="P723" s="39" t="str">
        <f>IF(IFERROR(VLOOKUP(P716,'Tabela de Apoio'!$D:$E,2,FALSE),1)=1,"",P724)</f>
        <v/>
      </c>
      <c r="Q723" s="39" t="str">
        <f>IF(IFERROR(VLOOKUP(Q716,'Tabela de Apoio'!$D:$E,2,FALSE),1)=1,"",Q724)</f>
        <v/>
      </c>
      <c r="R723" s="39" t="str">
        <f>IF(IFERROR(VLOOKUP(R716,'Tabela de Apoio'!$D:$E,2,FALSE),1)=1,"",R724)</f>
        <v/>
      </c>
      <c r="S723" s="39" t="str">
        <f>IF(IFERROR(VLOOKUP(S716,'Tabela de Apoio'!$D:$E,2,FALSE),1)=1,"",S724)</f>
        <v/>
      </c>
      <c r="T723" s="39" t="str">
        <f>IF(IFERROR(VLOOKUP(T716,'Tabela de Apoio'!$D:$E,2,FALSE),1)=1,"",T724)</f>
        <v/>
      </c>
      <c r="U723" s="39" t="str">
        <f>IF(IFERROR(VLOOKUP(U716,'Tabela de Apoio'!$D:$E,2,FALSE),1)=1,"",U724)</f>
        <v/>
      </c>
      <c r="V723" s="39" t="str">
        <f>IF(IFERROR(VLOOKUP(V716,'Tabela de Apoio'!$D:$E,2,FALSE),1)=1,"",V724)</f>
        <v/>
      </c>
      <c r="W723" s="39" t="str">
        <f>IF(IFERROR(VLOOKUP(W716,'Tabela de Apoio'!$D:$E,2,FALSE),1)=1,"",W724)</f>
        <v/>
      </c>
      <c r="X723" s="39" t="str">
        <f>IF(IFERROR(VLOOKUP(X716,'Tabela de Apoio'!$D:$E,2,FALSE),1)=1,"",X724)</f>
        <v/>
      </c>
      <c r="Y723" s="39" t="str">
        <f>IF(IFERROR(VLOOKUP(Y716,'Tabela de Apoio'!$D:$E,2,FALSE),1)=1,"",Y724)</f>
        <v/>
      </c>
      <c r="Z723" s="39" t="str">
        <f>IF(IFERROR(VLOOKUP(Z716,'Tabela de Apoio'!$D:$E,2,FALSE),1)=1,"",Z724)</f>
        <v/>
      </c>
      <c r="AA723" s="39" t="str">
        <f>IF(IFERROR(VLOOKUP(AA716,'Tabela de Apoio'!$D:$E,2,FALSE),1)=1,"",AA724)</f>
        <v/>
      </c>
      <c r="AB723" s="39" t="str">
        <f>IF(IFERROR(VLOOKUP(AB716,'Tabela de Apoio'!$D:$E,2,FALSE),1)=1,"",AB724)</f>
        <v/>
      </c>
      <c r="AC723" s="39" t="str">
        <f>IF(IFERROR(VLOOKUP(AC716,'Tabela de Apoio'!$D:$E,2,FALSE),1)=1,"",AC724)</f>
        <v/>
      </c>
      <c r="AD723" s="39" t="str">
        <f>IF(IFERROR(VLOOKUP(AD716,'Tabela de Apoio'!$D:$E,2,FALSE),1)=1,"",AD724)</f>
        <v/>
      </c>
      <c r="AE723" s="39" t="str">
        <f>IF(IFERROR(VLOOKUP(AE716,'Tabela de Apoio'!$D:$E,2,FALSE),1)=1,"",AE724)</f>
        <v/>
      </c>
      <c r="AF723" s="39" t="str">
        <f>IF(IFERROR(VLOOKUP(AF716,'Tabela de Apoio'!$D:$E,2,FALSE),1)=1,"",AF724)</f>
        <v/>
      </c>
      <c r="AG723" s="39" t="str">
        <f>IF(IFERROR(VLOOKUP(AG716,'Tabela de Apoio'!$D:$E,2,FALSE),1)=1,"",AG724)</f>
        <v/>
      </c>
      <c r="AH723" s="39" t="str">
        <f>IF(IFERROR(VLOOKUP(AH716,'Tabela de Apoio'!$D:$E,2,FALSE),1)=1,"",AH724)</f>
        <v/>
      </c>
      <c r="AI723" s="39" t="str">
        <f>IF(IFERROR(VLOOKUP(AI716,'Tabela de Apoio'!$D:$E,2,FALSE),1)=1,"",AI724)</f>
        <v/>
      </c>
    </row>
    <row r="724" spans="1:35" hidden="1" x14ac:dyDescent="0.25">
      <c r="B724" s="84" t="e">
        <f t="shared" si="355"/>
        <v>#VALUE!</v>
      </c>
      <c r="C724" s="84" t="e">
        <f t="shared" si="354"/>
        <v>#VALUE!</v>
      </c>
      <c r="D724" s="84">
        <f t="shared" si="354"/>
        <v>1</v>
      </c>
      <c r="E724" s="158"/>
      <c r="F724" s="97"/>
      <c r="G724" s="119"/>
      <c r="H724" s="18"/>
      <c r="I724" s="18"/>
      <c r="J724" s="56" t="s">
        <v>368</v>
      </c>
      <c r="K724" s="89"/>
      <c r="L724" s="40" t="s">
        <v>69</v>
      </c>
      <c r="M724" s="41" t="e">
        <f>IF(AND(COUNT($P732:$AI732)&gt;2,(_xlfn.STDEV.S($P731:$AI732)/AVERAGE($P731:$AI732))&lt;=25%),AVERAGE($P731:$AI732),"")</f>
        <v>#DIV/0!</v>
      </c>
      <c r="N724" s="94"/>
      <c r="O724" s="34" t="s">
        <v>439</v>
      </c>
      <c r="P724" s="39" t="str">
        <f t="shared" ref="P724:AI724" si="357">IF(P722="","",IF((_xlfn.STDEV.S($P721:$AI722)/AVERAGE($P721:$AI722))&lt;25%,P722,IF(OR(P722&gt;(AVERAGE($P721:$AI722)+_xlfn.STDEV.S($P721:$AI722)),P722&lt;(AVERAGE($P721:$AI722)-_xlfn.STDEV.S($P721:$AI722))),"DESCARTADO",P722)))</f>
        <v/>
      </c>
      <c r="Q724" s="39" t="str">
        <f t="shared" si="357"/>
        <v/>
      </c>
      <c r="R724" s="39" t="str">
        <f t="shared" si="357"/>
        <v/>
      </c>
      <c r="S724" s="39" t="str">
        <f t="shared" si="357"/>
        <v/>
      </c>
      <c r="T724" s="39" t="str">
        <f t="shared" si="357"/>
        <v/>
      </c>
      <c r="U724" s="39" t="str">
        <f t="shared" si="357"/>
        <v/>
      </c>
      <c r="V724" s="39" t="str">
        <f t="shared" si="357"/>
        <v/>
      </c>
      <c r="W724" s="39" t="str">
        <f t="shared" si="357"/>
        <v/>
      </c>
      <c r="X724" s="39" t="str">
        <f t="shared" si="357"/>
        <v/>
      </c>
      <c r="Y724" s="39" t="str">
        <f t="shared" si="357"/>
        <v/>
      </c>
      <c r="Z724" s="39" t="str">
        <f t="shared" si="357"/>
        <v/>
      </c>
      <c r="AA724" s="39" t="str">
        <f t="shared" si="357"/>
        <v/>
      </c>
      <c r="AB724" s="39" t="str">
        <f t="shared" si="357"/>
        <v/>
      </c>
      <c r="AC724" s="39" t="str">
        <f t="shared" si="357"/>
        <v/>
      </c>
      <c r="AD724" s="39" t="str">
        <f t="shared" si="357"/>
        <v/>
      </c>
      <c r="AE724" s="39" t="str">
        <f t="shared" si="357"/>
        <v/>
      </c>
      <c r="AF724" s="39" t="str">
        <f t="shared" si="357"/>
        <v/>
      </c>
      <c r="AG724" s="39" t="str">
        <f t="shared" si="357"/>
        <v/>
      </c>
      <c r="AH724" s="39" t="str">
        <f t="shared" si="357"/>
        <v/>
      </c>
      <c r="AI724" s="39" t="str">
        <f t="shared" si="357"/>
        <v/>
      </c>
    </row>
    <row r="725" spans="1:35" hidden="1" x14ac:dyDescent="0.25">
      <c r="B725" s="84" t="e">
        <f t="shared" si="355"/>
        <v>#VALUE!</v>
      </c>
      <c r="C725" s="84" t="e">
        <f t="shared" si="354"/>
        <v>#VALUE!</v>
      </c>
      <c r="D725" s="84">
        <f t="shared" si="354"/>
        <v>1</v>
      </c>
      <c r="E725" s="158"/>
      <c r="F725" s="97"/>
      <c r="G725" s="121"/>
      <c r="H725"/>
      <c r="I725" s="18"/>
      <c r="J725" s="56" t="s">
        <v>367</v>
      </c>
      <c r="K725" s="89"/>
      <c r="L725" s="40" t="s">
        <v>74</v>
      </c>
      <c r="M725" s="41" t="e">
        <f>AVERAGE($P719:$AI720)</f>
        <v>#DIV/0!</v>
      </c>
      <c r="N725" s="94"/>
      <c r="O725" s="34" t="s">
        <v>440</v>
      </c>
      <c r="P725" s="39" t="str">
        <f>IF(IFERROR(VLOOKUP(P716,'Tabela de Apoio'!$D:$E,2,FALSE),1)=1,"",P726)</f>
        <v/>
      </c>
      <c r="Q725" s="39" t="str">
        <f>IF(IFERROR(VLOOKUP(Q716,'Tabela de Apoio'!$D:$E,2,FALSE),1)=1,"",Q726)</f>
        <v/>
      </c>
      <c r="R725" s="39" t="str">
        <f>IF(IFERROR(VLOOKUP(R716,'Tabela de Apoio'!$D:$E,2,FALSE),1)=1,"",R726)</f>
        <v/>
      </c>
      <c r="S725" s="39" t="str">
        <f>IF(IFERROR(VLOOKUP(S716,'Tabela de Apoio'!$D:$E,2,FALSE),1)=1,"",S726)</f>
        <v/>
      </c>
      <c r="T725" s="39" t="str">
        <f>IF(IFERROR(VLOOKUP(T716,'Tabela de Apoio'!$D:$E,2,FALSE),1)=1,"",T726)</f>
        <v/>
      </c>
      <c r="U725" s="39" t="str">
        <f>IF(IFERROR(VLOOKUP(U716,'Tabela de Apoio'!$D:$E,2,FALSE),1)=1,"",U726)</f>
        <v/>
      </c>
      <c r="V725" s="39" t="str">
        <f>IF(IFERROR(VLOOKUP(V716,'Tabela de Apoio'!$D:$E,2,FALSE),1)=1,"",V726)</f>
        <v/>
      </c>
      <c r="W725" s="39" t="str">
        <f>IF(IFERROR(VLOOKUP(W716,'Tabela de Apoio'!$D:$E,2,FALSE),1)=1,"",W726)</f>
        <v/>
      </c>
      <c r="X725" s="39" t="str">
        <f>IF(IFERROR(VLOOKUP(X716,'Tabela de Apoio'!$D:$E,2,FALSE),1)=1,"",X726)</f>
        <v/>
      </c>
      <c r="Y725" s="39" t="str">
        <f>IF(IFERROR(VLOOKUP(Y716,'Tabela de Apoio'!$D:$E,2,FALSE),1)=1,"",Y726)</f>
        <v/>
      </c>
      <c r="Z725" s="39" t="str">
        <f>IF(IFERROR(VLOOKUP(Z716,'Tabela de Apoio'!$D:$E,2,FALSE),1)=1,"",Z726)</f>
        <v/>
      </c>
      <c r="AA725" s="39" t="str">
        <f>IF(IFERROR(VLOOKUP(AA716,'Tabela de Apoio'!$D:$E,2,FALSE),1)=1,"",AA726)</f>
        <v/>
      </c>
      <c r="AB725" s="39" t="str">
        <f>IF(IFERROR(VLOOKUP(AB716,'Tabela de Apoio'!$D:$E,2,FALSE),1)=1,"",AB726)</f>
        <v/>
      </c>
      <c r="AC725" s="39" t="str">
        <f>IF(IFERROR(VLOOKUP(AC716,'Tabela de Apoio'!$D:$E,2,FALSE),1)=1,"",AC726)</f>
        <v/>
      </c>
      <c r="AD725" s="39" t="str">
        <f>IF(IFERROR(VLOOKUP(AD716,'Tabela de Apoio'!$D:$E,2,FALSE),1)=1,"",AD726)</f>
        <v/>
      </c>
      <c r="AE725" s="39" t="str">
        <f>IF(IFERROR(VLOOKUP(AE716,'Tabela de Apoio'!$D:$E,2,FALSE),1)=1,"",AE726)</f>
        <v/>
      </c>
      <c r="AF725" s="39" t="str">
        <f>IF(IFERROR(VLOOKUP(AF716,'Tabela de Apoio'!$D:$E,2,FALSE),1)=1,"",AF726)</f>
        <v/>
      </c>
      <c r="AG725" s="39" t="str">
        <f>IF(IFERROR(VLOOKUP(AG716,'Tabela de Apoio'!$D:$E,2,FALSE),1)=1,"",AG726)</f>
        <v/>
      </c>
      <c r="AH725" s="39" t="str">
        <f>IF(IFERROR(VLOOKUP(AH716,'Tabela de Apoio'!$D:$E,2,FALSE),1)=1,"",AH726)</f>
        <v/>
      </c>
      <c r="AI725" s="39" t="str">
        <f>IF(IFERROR(VLOOKUP(AI716,'Tabela de Apoio'!$D:$E,2,FALSE),1)=1,"",AI726)</f>
        <v/>
      </c>
    </row>
    <row r="726" spans="1:35" hidden="1" x14ac:dyDescent="0.25">
      <c r="B726" s="84" t="e">
        <f t="shared" si="355"/>
        <v>#VALUE!</v>
      </c>
      <c r="C726" s="84" t="e">
        <f t="shared" si="354"/>
        <v>#VALUE!</v>
      </c>
      <c r="D726" s="84">
        <f t="shared" si="354"/>
        <v>1</v>
      </c>
      <c r="E726" s="158"/>
      <c r="F726" s="97"/>
      <c r="G726" s="120"/>
      <c r="H726" s="18"/>
      <c r="I726" s="18"/>
      <c r="J726" s="56" t="s">
        <v>367</v>
      </c>
      <c r="K726" s="89"/>
      <c r="L726" s="40" t="s">
        <v>72</v>
      </c>
      <c r="M726" s="41" t="e">
        <f>MEDIAN($P719:$AI719)</f>
        <v>#NUM!</v>
      </c>
      <c r="N726" s="94"/>
      <c r="O726" s="34" t="s">
        <v>441</v>
      </c>
      <c r="P726" s="39" t="str">
        <f t="shared" ref="P726:AI726" si="358">IF(P724="","",IF((_xlfn.STDEV.S($P723:$AI724)/AVERAGE($P723:$AI724))&lt;25%,P724,IF(OR(P724&gt;(AVERAGE($P723:$AI724)+_xlfn.STDEV.S($P723:$AI724)),P724&lt;(AVERAGE($P723:$AI724)-_xlfn.STDEV.S($P723:$AI724))),"DESCARTADO",P724)))</f>
        <v/>
      </c>
      <c r="Q726" s="39" t="str">
        <f t="shared" si="358"/>
        <v/>
      </c>
      <c r="R726" s="39" t="str">
        <f t="shared" si="358"/>
        <v/>
      </c>
      <c r="S726" s="39" t="str">
        <f t="shared" si="358"/>
        <v/>
      </c>
      <c r="T726" s="39" t="str">
        <f t="shared" si="358"/>
        <v/>
      </c>
      <c r="U726" s="39" t="str">
        <f t="shared" si="358"/>
        <v/>
      </c>
      <c r="V726" s="39" t="str">
        <f t="shared" si="358"/>
        <v/>
      </c>
      <c r="W726" s="39" t="str">
        <f t="shared" si="358"/>
        <v/>
      </c>
      <c r="X726" s="39" t="str">
        <f t="shared" si="358"/>
        <v/>
      </c>
      <c r="Y726" s="39" t="str">
        <f t="shared" si="358"/>
        <v/>
      </c>
      <c r="Z726" s="39" t="str">
        <f t="shared" si="358"/>
        <v/>
      </c>
      <c r="AA726" s="39" t="str">
        <f t="shared" si="358"/>
        <v/>
      </c>
      <c r="AB726" s="39" t="str">
        <f t="shared" si="358"/>
        <v/>
      </c>
      <c r="AC726" s="39" t="str">
        <f t="shared" si="358"/>
        <v/>
      </c>
      <c r="AD726" s="39" t="str">
        <f t="shared" si="358"/>
        <v/>
      </c>
      <c r="AE726" s="39" t="str">
        <f t="shared" si="358"/>
        <v/>
      </c>
      <c r="AF726" s="39" t="str">
        <f t="shared" si="358"/>
        <v/>
      </c>
      <c r="AG726" s="39" t="str">
        <f t="shared" si="358"/>
        <v/>
      </c>
      <c r="AH726" s="39" t="str">
        <f t="shared" si="358"/>
        <v/>
      </c>
      <c r="AI726" s="39" t="str">
        <f t="shared" si="358"/>
        <v/>
      </c>
    </row>
    <row r="727" spans="1:35" hidden="1" x14ac:dyDescent="0.25">
      <c r="B727" s="84" t="e">
        <f t="shared" si="355"/>
        <v>#VALUE!</v>
      </c>
      <c r="C727" s="84" t="e">
        <f t="shared" si="354"/>
        <v>#VALUE!</v>
      </c>
      <c r="D727" s="84">
        <f t="shared" si="354"/>
        <v>1</v>
      </c>
      <c r="E727" s="158"/>
      <c r="F727" s="97"/>
      <c r="G727" s="120"/>
      <c r="H727" s="18"/>
      <c r="I727" s="18"/>
      <c r="J727" s="56" t="s">
        <v>367</v>
      </c>
      <c r="K727" s="89"/>
      <c r="L727" s="40" t="s">
        <v>73</v>
      </c>
      <c r="M727" s="41" t="e">
        <f>_xlfn.QUARTILE.EXC($P719:$AI719,1)</f>
        <v>#NUM!</v>
      </c>
      <c r="N727" s="94"/>
      <c r="O727" s="34" t="s">
        <v>442</v>
      </c>
      <c r="P727" s="39" t="str">
        <f>IF(IFERROR(VLOOKUP(P716,'Tabela de Apoio'!$D:$E,2,FALSE),1)=1,"",P728)</f>
        <v/>
      </c>
      <c r="Q727" s="39" t="str">
        <f>IF(IFERROR(VLOOKUP(Q716,'Tabela de Apoio'!$D:$E,2,FALSE),1)=1,"",Q728)</f>
        <v/>
      </c>
      <c r="R727" s="39" t="str">
        <f>IF(IFERROR(VLOOKUP(R716,'Tabela de Apoio'!$D:$E,2,FALSE),1)=1,"",R728)</f>
        <v/>
      </c>
      <c r="S727" s="39" t="str">
        <f>IF(IFERROR(VLOOKUP(S716,'Tabela de Apoio'!$D:$E,2,FALSE),1)=1,"",S728)</f>
        <v/>
      </c>
      <c r="T727" s="39" t="str">
        <f>IF(IFERROR(VLOOKUP(T716,'Tabela de Apoio'!$D:$E,2,FALSE),1)=1,"",T728)</f>
        <v/>
      </c>
      <c r="U727" s="39" t="str">
        <f>IF(IFERROR(VLOOKUP(U716,'Tabela de Apoio'!$D:$E,2,FALSE),1)=1,"",U728)</f>
        <v/>
      </c>
      <c r="V727" s="39" t="str">
        <f>IF(IFERROR(VLOOKUP(V716,'Tabela de Apoio'!$D:$E,2,FALSE),1)=1,"",V728)</f>
        <v/>
      </c>
      <c r="W727" s="39" t="str">
        <f>IF(IFERROR(VLOOKUP(W716,'Tabela de Apoio'!$D:$E,2,FALSE),1)=1,"",W728)</f>
        <v/>
      </c>
      <c r="X727" s="39" t="str">
        <f>IF(IFERROR(VLOOKUP(X716,'Tabela de Apoio'!$D:$E,2,FALSE),1)=1,"",X728)</f>
        <v/>
      </c>
      <c r="Y727" s="39" t="str">
        <f>IF(IFERROR(VLOOKUP(Y716,'Tabela de Apoio'!$D:$E,2,FALSE),1)=1,"",Y728)</f>
        <v/>
      </c>
      <c r="Z727" s="39" t="str">
        <f>IF(IFERROR(VLOOKUP(Z716,'Tabela de Apoio'!$D:$E,2,FALSE),1)=1,"",Z728)</f>
        <v/>
      </c>
      <c r="AA727" s="39" t="str">
        <f>IF(IFERROR(VLOOKUP(AA716,'Tabela de Apoio'!$D:$E,2,FALSE),1)=1,"",AA728)</f>
        <v/>
      </c>
      <c r="AB727" s="39" t="str">
        <f>IF(IFERROR(VLOOKUP(AB716,'Tabela de Apoio'!$D:$E,2,FALSE),1)=1,"",AB728)</f>
        <v/>
      </c>
      <c r="AC727" s="39" t="str">
        <f>IF(IFERROR(VLOOKUP(AC716,'Tabela de Apoio'!$D:$E,2,FALSE),1)=1,"",AC728)</f>
        <v/>
      </c>
      <c r="AD727" s="39" t="str">
        <f>IF(IFERROR(VLOOKUP(AD716,'Tabela de Apoio'!$D:$E,2,FALSE),1)=1,"",AD728)</f>
        <v/>
      </c>
      <c r="AE727" s="39" t="str">
        <f>IF(IFERROR(VLOOKUP(AE716,'Tabela de Apoio'!$D:$E,2,FALSE),1)=1,"",AE728)</f>
        <v/>
      </c>
      <c r="AF727" s="39" t="str">
        <f>IF(IFERROR(VLOOKUP(AF716,'Tabela de Apoio'!$D:$E,2,FALSE),1)=1,"",AF728)</f>
        <v/>
      </c>
      <c r="AG727" s="39" t="str">
        <f>IF(IFERROR(VLOOKUP(AG716,'Tabela de Apoio'!$D:$E,2,FALSE),1)=1,"",AG728)</f>
        <v/>
      </c>
      <c r="AH727" s="39" t="str">
        <f>IF(IFERROR(VLOOKUP(AH716,'Tabela de Apoio'!$D:$E,2,FALSE),1)=1,"",AH728)</f>
        <v/>
      </c>
      <c r="AI727" s="39" t="str">
        <f>IF(IFERROR(VLOOKUP(AI716,'Tabela de Apoio'!$D:$E,2,FALSE),1)=1,"",AI728)</f>
        <v/>
      </c>
    </row>
    <row r="728" spans="1:35" hidden="1" x14ac:dyDescent="0.25">
      <c r="B728" s="84" t="e">
        <f t="shared" si="355"/>
        <v>#VALUE!</v>
      </c>
      <c r="C728" s="84" t="e">
        <f t="shared" si="354"/>
        <v>#VALUE!</v>
      </c>
      <c r="D728" s="84">
        <f t="shared" si="354"/>
        <v>1</v>
      </c>
      <c r="E728" s="158"/>
      <c r="F728" s="97"/>
      <c r="G728" s="120"/>
      <c r="H728" s="18"/>
      <c r="I728" s="18"/>
      <c r="J728" s="56" t="s">
        <v>367</v>
      </c>
      <c r="K728" s="89"/>
      <c r="L728" s="40" t="s">
        <v>70</v>
      </c>
      <c r="M728" s="41" t="e">
        <f>_xlfn.QUARTILE.EXC($P719:$AI719,2)</f>
        <v>#NUM!</v>
      </c>
      <c r="N728" s="94"/>
      <c r="O728" s="34" t="s">
        <v>443</v>
      </c>
      <c r="P728" s="39" t="str">
        <f t="shared" ref="P728:AI728" si="359">IF(P726="","",IF((_xlfn.STDEV.S($P725:$AI726)/AVERAGE($P725:$AI726))&lt;25%,P726,IF(OR(P726&gt;(AVERAGE($P725:$AI726)+_xlfn.STDEV.S($P725:$AI726)),P726&lt;(AVERAGE($P725:$AI726)-_xlfn.STDEV.S($P725:$AI726))),"DESCARTADO",P726)))</f>
        <v/>
      </c>
      <c r="Q728" s="39" t="str">
        <f t="shared" si="359"/>
        <v/>
      </c>
      <c r="R728" s="39" t="str">
        <f t="shared" si="359"/>
        <v/>
      </c>
      <c r="S728" s="39" t="str">
        <f t="shared" si="359"/>
        <v/>
      </c>
      <c r="T728" s="39" t="str">
        <f t="shared" si="359"/>
        <v/>
      </c>
      <c r="U728" s="39" t="str">
        <f t="shared" si="359"/>
        <v/>
      </c>
      <c r="V728" s="39" t="str">
        <f t="shared" si="359"/>
        <v/>
      </c>
      <c r="W728" s="39" t="str">
        <f t="shared" si="359"/>
        <v/>
      </c>
      <c r="X728" s="39" t="str">
        <f t="shared" si="359"/>
        <v/>
      </c>
      <c r="Y728" s="39" t="str">
        <f t="shared" si="359"/>
        <v/>
      </c>
      <c r="Z728" s="39" t="str">
        <f t="shared" si="359"/>
        <v/>
      </c>
      <c r="AA728" s="39" t="str">
        <f t="shared" si="359"/>
        <v/>
      </c>
      <c r="AB728" s="39" t="str">
        <f t="shared" si="359"/>
        <v/>
      </c>
      <c r="AC728" s="39" t="str">
        <f t="shared" si="359"/>
        <v/>
      </c>
      <c r="AD728" s="39" t="str">
        <f t="shared" si="359"/>
        <v/>
      </c>
      <c r="AE728" s="39" t="str">
        <f t="shared" si="359"/>
        <v/>
      </c>
      <c r="AF728" s="39" t="str">
        <f t="shared" si="359"/>
        <v/>
      </c>
      <c r="AG728" s="39" t="str">
        <f t="shared" si="359"/>
        <v/>
      </c>
      <c r="AH728" s="39" t="str">
        <f t="shared" si="359"/>
        <v/>
      </c>
      <c r="AI728" s="39" t="str">
        <f t="shared" si="359"/>
        <v/>
      </c>
    </row>
    <row r="729" spans="1:35" hidden="1" x14ac:dyDescent="0.25">
      <c r="B729" s="84" t="e">
        <f t="shared" si="355"/>
        <v>#VALUE!</v>
      </c>
      <c r="C729" s="84" t="e">
        <f t="shared" si="354"/>
        <v>#VALUE!</v>
      </c>
      <c r="D729" s="84">
        <f t="shared" si="354"/>
        <v>1</v>
      </c>
      <c r="E729" s="158"/>
      <c r="F729" s="97"/>
      <c r="G729" s="120"/>
      <c r="H729" s="18"/>
      <c r="I729" s="18"/>
      <c r="J729" s="56" t="s">
        <v>366</v>
      </c>
      <c r="K729" s="89"/>
      <c r="L729" s="40" t="s">
        <v>76</v>
      </c>
      <c r="M729" s="41">
        <f>MIN($P718:$AI718)</f>
        <v>0</v>
      </c>
      <c r="N729" s="94"/>
      <c r="O729" s="34" t="s">
        <v>444</v>
      </c>
      <c r="P729" s="39" t="str">
        <f>IF(IFERROR(VLOOKUP(P716,'Tabela de Apoio'!$D:$E,2,FALSE),1)=1,"",P730)</f>
        <v/>
      </c>
      <c r="Q729" s="39" t="str">
        <f>IF(IFERROR(VLOOKUP(Q716,'Tabela de Apoio'!$D:$E,2,FALSE),1)=1,"",Q730)</f>
        <v/>
      </c>
      <c r="R729" s="39" t="str">
        <f>IF(IFERROR(VLOOKUP(R716,'Tabela de Apoio'!$D:$E,2,FALSE),1)=1,"",R730)</f>
        <v/>
      </c>
      <c r="S729" s="39" t="str">
        <f>IF(IFERROR(VLOOKUP(S716,'Tabela de Apoio'!$D:$E,2,FALSE),1)=1,"",S730)</f>
        <v/>
      </c>
      <c r="T729" s="39" t="str">
        <f>IF(IFERROR(VLOOKUP(T716,'Tabela de Apoio'!$D:$E,2,FALSE),1)=1,"",T730)</f>
        <v/>
      </c>
      <c r="U729" s="39" t="str">
        <f>IF(IFERROR(VLOOKUP(U716,'Tabela de Apoio'!$D:$E,2,FALSE),1)=1,"",U730)</f>
        <v/>
      </c>
      <c r="V729" s="39" t="str">
        <f>IF(IFERROR(VLOOKUP(V716,'Tabela de Apoio'!$D:$E,2,FALSE),1)=1,"",V730)</f>
        <v/>
      </c>
      <c r="W729" s="39" t="str">
        <f>IF(IFERROR(VLOOKUP(W716,'Tabela de Apoio'!$D:$E,2,FALSE),1)=1,"",W730)</f>
        <v/>
      </c>
      <c r="X729" s="39" t="str">
        <f>IF(IFERROR(VLOOKUP(X716,'Tabela de Apoio'!$D:$E,2,FALSE),1)=1,"",X730)</f>
        <v/>
      </c>
      <c r="Y729" s="39" t="str">
        <f>IF(IFERROR(VLOOKUP(Y716,'Tabela de Apoio'!$D:$E,2,FALSE),1)=1,"",Y730)</f>
        <v/>
      </c>
      <c r="Z729" s="39" t="str">
        <f>IF(IFERROR(VLOOKUP(Z716,'Tabela de Apoio'!$D:$E,2,FALSE),1)=1,"",Z730)</f>
        <v/>
      </c>
      <c r="AA729" s="39" t="str">
        <f>IF(IFERROR(VLOOKUP(AA716,'Tabela de Apoio'!$D:$E,2,FALSE),1)=1,"",AA730)</f>
        <v/>
      </c>
      <c r="AB729" s="39" t="str">
        <f>IF(IFERROR(VLOOKUP(AB716,'Tabela de Apoio'!$D:$E,2,FALSE),1)=1,"",AB730)</f>
        <v/>
      </c>
      <c r="AC729" s="39" t="str">
        <f>IF(IFERROR(VLOOKUP(AC716,'Tabela de Apoio'!$D:$E,2,FALSE),1)=1,"",AC730)</f>
        <v/>
      </c>
      <c r="AD729" s="39" t="str">
        <f>IF(IFERROR(VLOOKUP(AD716,'Tabela de Apoio'!$D:$E,2,FALSE),1)=1,"",AD730)</f>
        <v/>
      </c>
      <c r="AE729" s="39" t="str">
        <f>IF(IFERROR(VLOOKUP(AE716,'Tabela de Apoio'!$D:$E,2,FALSE),1)=1,"",AE730)</f>
        <v/>
      </c>
      <c r="AF729" s="39" t="str">
        <f>IF(IFERROR(VLOOKUP(AF716,'Tabela de Apoio'!$D:$E,2,FALSE),1)=1,"",AF730)</f>
        <v/>
      </c>
      <c r="AG729" s="39" t="str">
        <f>IF(IFERROR(VLOOKUP(AG716,'Tabela de Apoio'!$D:$E,2,FALSE),1)=1,"",AG730)</f>
        <v/>
      </c>
      <c r="AH729" s="39" t="str">
        <f>IF(IFERROR(VLOOKUP(AH716,'Tabela de Apoio'!$D:$E,2,FALSE),1)=1,"",AH730)</f>
        <v/>
      </c>
      <c r="AI729" s="39" t="str">
        <f>IF(IFERROR(VLOOKUP(AI716,'Tabela de Apoio'!$D:$E,2,FALSE),1)=1,"",AI730)</f>
        <v/>
      </c>
    </row>
    <row r="730" spans="1:35" hidden="1" x14ac:dyDescent="0.25">
      <c r="B730" s="84" t="e">
        <f t="shared" si="355"/>
        <v>#VALUE!</v>
      </c>
      <c r="C730" s="84" t="e">
        <f t="shared" si="354"/>
        <v>#VALUE!</v>
      </c>
      <c r="D730" s="84">
        <f t="shared" si="354"/>
        <v>1</v>
      </c>
      <c r="E730" s="158"/>
      <c r="F730" s="97"/>
      <c r="G730" s="120"/>
      <c r="H730" s="18"/>
      <c r="I730" s="18"/>
      <c r="J730" s="56" t="s">
        <v>366</v>
      </c>
      <c r="K730" s="89"/>
      <c r="L730" s="40" t="s">
        <v>71</v>
      </c>
      <c r="M730" s="41">
        <f>MAX($P718:$AI718)</f>
        <v>0</v>
      </c>
      <c r="N730" s="94"/>
      <c r="O730" s="34" t="s">
        <v>445</v>
      </c>
      <c r="P730" s="39" t="str">
        <f t="shared" ref="P730:AI730" si="360">IF(P728="","",IF((_xlfn.STDEV.S($P727:$AI728)/AVERAGE($P727:$AI728))&lt;25%,P728,IF(OR(P728&gt;(AVERAGE($P727:$AI728)+_xlfn.STDEV.S($P727:$AI728)),P728&lt;(AVERAGE($P727:$AI728)-_xlfn.STDEV.S($P727:$AI728))),"DESCARTADO",P728)))</f>
        <v/>
      </c>
      <c r="Q730" s="39" t="str">
        <f t="shared" si="360"/>
        <v/>
      </c>
      <c r="R730" s="39" t="str">
        <f t="shared" si="360"/>
        <v/>
      </c>
      <c r="S730" s="39" t="str">
        <f t="shared" si="360"/>
        <v/>
      </c>
      <c r="T730" s="39" t="str">
        <f t="shared" si="360"/>
        <v/>
      </c>
      <c r="U730" s="39" t="str">
        <f t="shared" si="360"/>
        <v/>
      </c>
      <c r="V730" s="39" t="str">
        <f t="shared" si="360"/>
        <v/>
      </c>
      <c r="W730" s="39" t="str">
        <f t="shared" si="360"/>
        <v/>
      </c>
      <c r="X730" s="39" t="str">
        <f t="shared" si="360"/>
        <v/>
      </c>
      <c r="Y730" s="39" t="str">
        <f t="shared" si="360"/>
        <v/>
      </c>
      <c r="Z730" s="39" t="str">
        <f t="shared" si="360"/>
        <v/>
      </c>
      <c r="AA730" s="39" t="str">
        <f t="shared" si="360"/>
        <v/>
      </c>
      <c r="AB730" s="39" t="str">
        <f t="shared" si="360"/>
        <v/>
      </c>
      <c r="AC730" s="39" t="str">
        <f t="shared" si="360"/>
        <v/>
      </c>
      <c r="AD730" s="39" t="str">
        <f t="shared" si="360"/>
        <v/>
      </c>
      <c r="AE730" s="39" t="str">
        <f t="shared" si="360"/>
        <v/>
      </c>
      <c r="AF730" s="39" t="str">
        <f t="shared" si="360"/>
        <v/>
      </c>
      <c r="AG730" s="39" t="str">
        <f t="shared" si="360"/>
        <v/>
      </c>
      <c r="AH730" s="39" t="str">
        <f t="shared" si="360"/>
        <v/>
      </c>
      <c r="AI730" s="39" t="str">
        <f t="shared" si="360"/>
        <v/>
      </c>
    </row>
    <row r="731" spans="1:35" hidden="1" x14ac:dyDescent="0.25">
      <c r="B731" s="84" t="e">
        <f t="shared" si="355"/>
        <v>#VALUE!</v>
      </c>
      <c r="C731" s="84" t="e">
        <f t="shared" si="354"/>
        <v>#VALUE!</v>
      </c>
      <c r="D731" s="84">
        <f t="shared" si="354"/>
        <v>1</v>
      </c>
      <c r="E731" s="158"/>
      <c r="F731" s="97"/>
      <c r="G731" s="121"/>
      <c r="H731"/>
      <c r="I731"/>
      <c r="J731" s="6" t="str">
        <f>INDEX(J721:J730,MATCH(L714,L721:L730,0))</f>
        <v>A</v>
      </c>
      <c r="K731" s="89"/>
      <c r="L731" s="26"/>
      <c r="M731" s="26"/>
      <c r="N731" s="94"/>
      <c r="O731" s="34" t="s">
        <v>58</v>
      </c>
      <c r="P731" s="39" t="str">
        <f>IF(IFERROR(VLOOKUP(P716,'Tabela de Apoio'!$D:$E,2,FALSE),1)=1,"",P732)</f>
        <v/>
      </c>
      <c r="Q731" s="39" t="str">
        <f>IF(IFERROR(VLOOKUP(Q716,'Tabela de Apoio'!$D:$E,2,FALSE),1)=1,"",Q732)</f>
        <v/>
      </c>
      <c r="R731" s="39" t="str">
        <f>IF(IFERROR(VLOOKUP(R716,'Tabela de Apoio'!$D:$E,2,FALSE),1)=1,"",R732)</f>
        <v/>
      </c>
      <c r="S731" s="39" t="str">
        <f>IF(IFERROR(VLOOKUP(S716,'Tabela de Apoio'!$D:$E,2,FALSE),1)=1,"",S732)</f>
        <v/>
      </c>
      <c r="T731" s="39" t="str">
        <f>IF(IFERROR(VLOOKUP(T716,'Tabela de Apoio'!$D:$E,2,FALSE),1)=1,"",T732)</f>
        <v/>
      </c>
      <c r="U731" s="39" t="str">
        <f>IF(IFERROR(VLOOKUP(U716,'Tabela de Apoio'!$D:$E,2,FALSE),1)=1,"",U732)</f>
        <v/>
      </c>
      <c r="V731" s="39" t="str">
        <f>IF(IFERROR(VLOOKUP(V716,'Tabela de Apoio'!$D:$E,2,FALSE),1)=1,"",V732)</f>
        <v/>
      </c>
      <c r="W731" s="39" t="str">
        <f>IF(IFERROR(VLOOKUP(W716,'Tabela de Apoio'!$D:$E,2,FALSE),1)=1,"",W732)</f>
        <v/>
      </c>
      <c r="X731" s="39" t="str">
        <f>IF(IFERROR(VLOOKUP(X716,'Tabela de Apoio'!$D:$E,2,FALSE),1)=1,"",X732)</f>
        <v/>
      </c>
      <c r="Y731" s="39" t="str">
        <f>IF(IFERROR(VLOOKUP(Y716,'Tabela de Apoio'!$D:$E,2,FALSE),1)=1,"",Y732)</f>
        <v/>
      </c>
      <c r="Z731" s="39" t="str">
        <f>IF(IFERROR(VLOOKUP(Z716,'Tabela de Apoio'!$D:$E,2,FALSE),1)=1,"",Z732)</f>
        <v/>
      </c>
      <c r="AA731" s="39" t="str">
        <f>IF(IFERROR(VLOOKUP(AA716,'Tabela de Apoio'!$D:$E,2,FALSE),1)=1,"",AA732)</f>
        <v/>
      </c>
      <c r="AB731" s="39" t="str">
        <f>IF(IFERROR(VLOOKUP(AB716,'Tabela de Apoio'!$D:$E,2,FALSE),1)=1,"",AB732)</f>
        <v/>
      </c>
      <c r="AC731" s="39" t="str">
        <f>IF(IFERROR(VLOOKUP(AC716,'Tabela de Apoio'!$D:$E,2,FALSE),1)=1,"",AC732)</f>
        <v/>
      </c>
      <c r="AD731" s="39" t="str">
        <f>IF(IFERROR(VLOOKUP(AD716,'Tabela de Apoio'!$D:$E,2,FALSE),1)=1,"",AD732)</f>
        <v/>
      </c>
      <c r="AE731" s="39" t="str">
        <f>IF(IFERROR(VLOOKUP(AE716,'Tabela de Apoio'!$D:$E,2,FALSE),1)=1,"",AE732)</f>
        <v/>
      </c>
      <c r="AF731" s="39" t="str">
        <f>IF(IFERROR(VLOOKUP(AF716,'Tabela de Apoio'!$D:$E,2,FALSE),1)=1,"",AF732)</f>
        <v/>
      </c>
      <c r="AG731" s="39" t="str">
        <f>IF(IFERROR(VLOOKUP(AG716,'Tabela de Apoio'!$D:$E,2,FALSE),1)=1,"",AG732)</f>
        <v/>
      </c>
      <c r="AH731" s="39" t="str">
        <f>IF(IFERROR(VLOOKUP(AH716,'Tabela de Apoio'!$D:$E,2,FALSE),1)=1,"",AH732)</f>
        <v/>
      </c>
      <c r="AI731" s="39" t="str">
        <f>IF(IFERROR(VLOOKUP(AI716,'Tabela de Apoio'!$D:$E,2,FALSE),1)=1,"",AI732)</f>
        <v/>
      </c>
    </row>
    <row r="732" spans="1:35" x14ac:dyDescent="0.25">
      <c r="B732" s="84" t="e">
        <f t="shared" si="355"/>
        <v>#VALUE!</v>
      </c>
      <c r="C732" s="84" t="e">
        <f t="shared" si="354"/>
        <v>#VALUE!</v>
      </c>
      <c r="D732" s="84">
        <f t="shared" si="354"/>
        <v>1</v>
      </c>
      <c r="E732" s="158"/>
      <c r="F732" s="97"/>
      <c r="G732" s="118"/>
      <c r="H732" s="159"/>
      <c r="I732" s="159"/>
      <c r="J732" s="160"/>
      <c r="K732" s="90" t="e">
        <f>_xlfn.STDEV.S($P732:$AI732)/AVERAGE($P732:$AI732)</f>
        <v>#DIV/0!</v>
      </c>
      <c r="L732" s="122" t="s">
        <v>77</v>
      </c>
      <c r="M732" s="22" t="str">
        <f>IFERROR(ROUND(M714*M716,2),"")</f>
        <v/>
      </c>
      <c r="N732" s="94" t="str">
        <f>IF("C"=J731,1,"")</f>
        <v/>
      </c>
      <c r="O732" s="34" t="s">
        <v>56</v>
      </c>
      <c r="P732" s="39" t="str">
        <f t="shared" ref="P732:AI732" si="361">IFERROR(IF(P730="","",IF((_xlfn.STDEV.S($P729:$AI730)/AVERAGE($P729:$AI730))&lt;25%,P730,IF(OR(P730&gt;(AVERAGE($P729:$AI730)+_xlfn.STDEV.S($P729:$AI730)),P730&lt;(AVERAGE($P729:$AI730)-_xlfn.STDEV.S($P729:$AI730))),"DESCARTADO",P730))),)</f>
        <v/>
      </c>
      <c r="Q732" s="39" t="str">
        <f t="shared" si="361"/>
        <v/>
      </c>
      <c r="R732" s="39" t="str">
        <f t="shared" si="361"/>
        <v/>
      </c>
      <c r="S732" s="39" t="str">
        <f t="shared" si="361"/>
        <v/>
      </c>
      <c r="T732" s="39" t="str">
        <f t="shared" si="361"/>
        <v/>
      </c>
      <c r="U732" s="39" t="str">
        <f t="shared" si="361"/>
        <v/>
      </c>
      <c r="V732" s="39" t="str">
        <f t="shared" si="361"/>
        <v/>
      </c>
      <c r="W732" s="39" t="str">
        <f t="shared" si="361"/>
        <v/>
      </c>
      <c r="X732" s="39" t="str">
        <f t="shared" si="361"/>
        <v/>
      </c>
      <c r="Y732" s="39" t="str">
        <f t="shared" si="361"/>
        <v/>
      </c>
      <c r="Z732" s="39" t="str">
        <f t="shared" si="361"/>
        <v/>
      </c>
      <c r="AA732" s="39" t="str">
        <f t="shared" si="361"/>
        <v/>
      </c>
      <c r="AB732" s="39" t="str">
        <f t="shared" si="361"/>
        <v/>
      </c>
      <c r="AC732" s="39" t="str">
        <f t="shared" si="361"/>
        <v/>
      </c>
      <c r="AD732" s="39" t="str">
        <f t="shared" si="361"/>
        <v/>
      </c>
      <c r="AE732" s="39" t="str">
        <f t="shared" si="361"/>
        <v/>
      </c>
      <c r="AF732" s="39" t="str">
        <f t="shared" si="361"/>
        <v/>
      </c>
      <c r="AG732" s="39" t="str">
        <f t="shared" si="361"/>
        <v/>
      </c>
      <c r="AH732" s="39" t="str">
        <f t="shared" si="361"/>
        <v/>
      </c>
      <c r="AI732" s="39" t="str">
        <f t="shared" si="361"/>
        <v/>
      </c>
    </row>
    <row r="734" spans="1:35" s="18" customFormat="1" x14ac:dyDescent="0.25">
      <c r="A734" s="89"/>
      <c r="B734" s="83" t="e">
        <f>LARGE(IFERROR(IF(B732+1&gt;$H$8,"",B732+1),""),1)</f>
        <v>#VALUE!</v>
      </c>
      <c r="C734" s="83" t="e">
        <f>E739</f>
        <v>#VALUE!</v>
      </c>
      <c r="D734" s="83">
        <f>E735</f>
        <v>1</v>
      </c>
      <c r="E734" s="57" t="s">
        <v>9</v>
      </c>
      <c r="F734" s="96"/>
      <c r="G734" s="57" t="s">
        <v>19</v>
      </c>
      <c r="H734" s="5" t="e">
        <f>INDEX('BASE FORMAÇÃO'!B:B,B734+1)</f>
        <v>#VALUE!</v>
      </c>
      <c r="I734" s="19" t="s">
        <v>20</v>
      </c>
      <c r="J734" s="5" t="e">
        <f>INDEX('BASE FORMAÇÃO'!K:K,B734+1)</f>
        <v>#VALUE!</v>
      </c>
      <c r="K734" s="88"/>
      <c r="L734" s="173" t="s">
        <v>75</v>
      </c>
      <c r="M734" s="167" t="str">
        <f>IF(OR(ISBLANK($O$7),ISBLANK($H$8),ISBLANK($O$6),ISBLANK($O$5),ISBLANK($H$5)),"",IFERROR(IF(VLOOKUP(L734,L741:M750,2,FALSE)&lt;1,ROUND(VLOOKUP(L734,L741:M750,2,FALSE),4),ROUND(VLOOKUP(L734,L741:M750,2,FALSE),2)),""))</f>
        <v/>
      </c>
      <c r="N734" s="92"/>
      <c r="O734" s="34" t="s">
        <v>22</v>
      </c>
      <c r="P734" s="53"/>
      <c r="Q734" s="53"/>
      <c r="R734" s="53"/>
      <c r="S734" s="53"/>
      <c r="T734" s="53"/>
      <c r="U734" s="53"/>
      <c r="V734" s="53"/>
      <c r="W734" s="53"/>
      <c r="X734" s="53"/>
      <c r="Y734" s="53"/>
      <c r="Z734" s="53"/>
      <c r="AA734" s="53"/>
      <c r="AB734" s="53"/>
      <c r="AC734" s="53"/>
      <c r="AD734" s="53"/>
      <c r="AE734" s="53"/>
      <c r="AF734" s="53"/>
      <c r="AG734" s="53"/>
      <c r="AH734" s="53"/>
      <c r="AI734" s="53"/>
    </row>
    <row r="735" spans="1:35" s="18" customFormat="1" x14ac:dyDescent="0.25">
      <c r="A735" s="89"/>
      <c r="B735" s="84" t="e">
        <f t="shared" ref="B735:D737" si="362">B734</f>
        <v>#VALUE!</v>
      </c>
      <c r="C735" s="84" t="e">
        <f t="shared" si="362"/>
        <v>#VALUE!</v>
      </c>
      <c r="D735" s="84">
        <f t="shared" si="362"/>
        <v>1</v>
      </c>
      <c r="E735" s="150">
        <f>IFERROR(IF(E739=INDEX(E:E,ROW()-16),INDEX(E:E,ROW()-20)+1,1),1)</f>
        <v>1</v>
      </c>
      <c r="F735" s="116"/>
      <c r="G735" s="155" t="s">
        <v>1</v>
      </c>
      <c r="H735" s="161" t="e">
        <f>INDEX('BASE FORMAÇÃO'!C:C,B734+1)</f>
        <v>#VALUE!</v>
      </c>
      <c r="I735" s="161"/>
      <c r="J735" s="162"/>
      <c r="K735" s="89"/>
      <c r="L735" s="174"/>
      <c r="M735" s="168"/>
      <c r="N735" s="93"/>
      <c r="O735" s="34" t="s">
        <v>17</v>
      </c>
      <c r="P735" s="54"/>
      <c r="Q735" s="54"/>
      <c r="R735" s="54"/>
      <c r="S735" s="54"/>
      <c r="T735" s="54"/>
      <c r="U735" s="54"/>
      <c r="V735" s="54"/>
      <c r="W735" s="54"/>
      <c r="X735" s="54"/>
      <c r="Y735" s="54"/>
      <c r="Z735" s="54"/>
      <c r="AA735" s="54"/>
      <c r="AB735" s="54"/>
      <c r="AC735" s="54"/>
      <c r="AD735" s="54"/>
      <c r="AE735" s="54"/>
      <c r="AF735" s="54"/>
      <c r="AG735" s="54"/>
      <c r="AH735" s="54"/>
      <c r="AI735" s="54"/>
    </row>
    <row r="736" spans="1:35" s="21" customFormat="1" x14ac:dyDescent="0.25">
      <c r="A736" s="98"/>
      <c r="B736" s="84" t="e">
        <f t="shared" si="362"/>
        <v>#VALUE!</v>
      </c>
      <c r="C736" s="84" t="e">
        <f t="shared" si="362"/>
        <v>#VALUE!</v>
      </c>
      <c r="D736" s="84">
        <f t="shared" si="362"/>
        <v>1</v>
      </c>
      <c r="E736" s="151"/>
      <c r="F736" s="117"/>
      <c r="G736" s="156"/>
      <c r="H736" s="163"/>
      <c r="I736" s="163"/>
      <c r="J736" s="164"/>
      <c r="K736" s="85"/>
      <c r="L736" s="169" t="s">
        <v>78</v>
      </c>
      <c r="M736" s="171" t="e">
        <f>INDEX('BASE FORMAÇÃO'!H:H,B738+1)</f>
        <v>#VALUE!</v>
      </c>
      <c r="N736" s="94"/>
      <c r="O736" s="34" t="s">
        <v>12</v>
      </c>
      <c r="P736" s="55"/>
      <c r="Q736" s="55"/>
      <c r="R736" s="55"/>
      <c r="S736" s="55"/>
      <c r="T736" s="55"/>
      <c r="U736" s="55"/>
      <c r="V736" s="55"/>
      <c r="W736" s="55"/>
      <c r="X736" s="55"/>
      <c r="Y736" s="55"/>
      <c r="Z736" s="55"/>
      <c r="AA736" s="55"/>
      <c r="AB736" s="55"/>
      <c r="AC736" s="55"/>
      <c r="AD736" s="55"/>
      <c r="AE736" s="55"/>
      <c r="AF736" s="55"/>
      <c r="AG736" s="55"/>
      <c r="AH736" s="55"/>
      <c r="AI736" s="55"/>
    </row>
    <row r="737" spans="1:35" s="21" customFormat="1" x14ac:dyDescent="0.25">
      <c r="A737" s="98"/>
      <c r="B737" s="84" t="e">
        <f t="shared" si="362"/>
        <v>#VALUE!</v>
      </c>
      <c r="C737" s="84" t="e">
        <f t="shared" si="362"/>
        <v>#VALUE!</v>
      </c>
      <c r="D737" s="84">
        <f t="shared" si="362"/>
        <v>1</v>
      </c>
      <c r="E737" s="152"/>
      <c r="F737" s="117"/>
      <c r="G737" s="157"/>
      <c r="H737" s="165"/>
      <c r="I737" s="165"/>
      <c r="J737" s="166"/>
      <c r="K737" s="85"/>
      <c r="L737" s="170"/>
      <c r="M737" s="172"/>
      <c r="N737" s="94"/>
      <c r="O737" s="34" t="s">
        <v>549</v>
      </c>
      <c r="P737" s="55"/>
      <c r="Q737" s="55"/>
      <c r="R737" s="55"/>
      <c r="S737" s="55"/>
      <c r="T737" s="55"/>
      <c r="U737" s="55"/>
      <c r="V737" s="55"/>
      <c r="W737" s="55"/>
      <c r="X737" s="55"/>
      <c r="Y737" s="55"/>
      <c r="Z737" s="55"/>
      <c r="AA737" s="55"/>
      <c r="AB737" s="55"/>
      <c r="AC737" s="55"/>
      <c r="AD737" s="55"/>
      <c r="AE737" s="55"/>
      <c r="AF737" s="55"/>
      <c r="AG737" s="55"/>
      <c r="AH737" s="55"/>
      <c r="AI737" s="55"/>
    </row>
    <row r="738" spans="1:35" x14ac:dyDescent="0.25">
      <c r="B738" s="84" t="e">
        <f>B736</f>
        <v>#VALUE!</v>
      </c>
      <c r="C738" s="84" t="e">
        <f>C736</f>
        <v>#VALUE!</v>
      </c>
      <c r="D738" s="84">
        <f>D736</f>
        <v>1</v>
      </c>
      <c r="E738" s="57" t="s">
        <v>401</v>
      </c>
      <c r="F738" s="117"/>
      <c r="G738" s="24"/>
      <c r="H738" s="153"/>
      <c r="I738" s="154"/>
      <c r="J738" s="154"/>
      <c r="K738" s="90" t="e">
        <f>_xlfn.STDEV.S($P738:$AI738)/AVERAGE($P738:$AI738)</f>
        <v>#DIV/0!</v>
      </c>
      <c r="L738" s="122" t="s">
        <v>2</v>
      </c>
      <c r="M738" s="5" t="e">
        <f>INDEX('BASE FORMAÇÃO'!D:D,B738+1)</f>
        <v>#VALUE!</v>
      </c>
      <c r="N738" s="94">
        <f>IF("A"=J751,1,"")</f>
        <v>1</v>
      </c>
      <c r="O738" s="34" t="s">
        <v>23</v>
      </c>
      <c r="P738" s="36" t="str">
        <f t="array" ref="P738">IF(P734="","",IF(OR(P735="",AND(YEAR(P735)=YEAR($O$7),MONTH(MAX('Tabela de Apoio'!$A:$A))&lt;=MONTH(P735))),P734,(INDEX('Tabela de Apoio'!$B:$B,MATCH('FORMAÇÃO DE PREÇO'!$O$7,'Tabela de Apoio'!$A:$A,1))/INDEX('Tabela de Apoio'!$B:$B,MATCH('FORMAÇÃO DE PREÇO'!P735,'Tabela de Apoio'!$A:$A,1)-1))*P734))</f>
        <v/>
      </c>
      <c r="Q738" s="36" t="str">
        <f t="array" ref="Q738">IF(Q734="","",IF(OR(Q735="",AND(YEAR(Q735)=YEAR($O$7),MONTH(MAX('Tabela de Apoio'!$A:$A))&lt;=MONTH(Q735))),Q734,(INDEX('Tabela de Apoio'!$B:$B,MATCH('FORMAÇÃO DE PREÇO'!$O$7,'Tabela de Apoio'!$A:$A,1))/INDEX('Tabela de Apoio'!$B:$B,MATCH('FORMAÇÃO DE PREÇO'!Q735,'Tabela de Apoio'!$A:$A,1)-1))*Q734))</f>
        <v/>
      </c>
      <c r="R738" s="36" t="str">
        <f t="array" ref="R738">IF(R734="","",IF(OR(R735="",AND(YEAR(R735)=YEAR($O$7),MONTH(MAX('Tabela de Apoio'!$A:$A))&lt;=MONTH(R735))),R734,(INDEX('Tabela de Apoio'!$B:$B,MATCH('FORMAÇÃO DE PREÇO'!$O$7,'Tabela de Apoio'!$A:$A,1))/INDEX('Tabela de Apoio'!$B:$B,MATCH('FORMAÇÃO DE PREÇO'!R735,'Tabela de Apoio'!$A:$A,1)-1))*R734))</f>
        <v/>
      </c>
      <c r="S738" s="36" t="str">
        <f t="array" ref="S738">IF(S734="","",IF(OR(S735="",AND(YEAR(S735)=YEAR($O$7),MONTH(MAX('Tabela de Apoio'!$A:$A))&lt;=MONTH(S735))),S734,(INDEX('Tabela de Apoio'!$B:$B,MATCH('FORMAÇÃO DE PREÇO'!$O$7,'Tabela de Apoio'!$A:$A,1))/INDEX('Tabela de Apoio'!$B:$B,MATCH('FORMAÇÃO DE PREÇO'!S735,'Tabela de Apoio'!$A:$A,1)-1))*S734))</f>
        <v/>
      </c>
      <c r="T738" s="36" t="str">
        <f t="array" ref="T738">IF(T734="","",IF(OR(T735="",AND(YEAR(T735)=YEAR($O$7),MONTH(MAX('Tabela de Apoio'!$A:$A))&lt;=MONTH(T735))),T734,(INDEX('Tabela de Apoio'!$B:$B,MATCH('FORMAÇÃO DE PREÇO'!$O$7,'Tabela de Apoio'!$A:$A,1))/INDEX('Tabela de Apoio'!$B:$B,MATCH('FORMAÇÃO DE PREÇO'!T735,'Tabela de Apoio'!$A:$A,1)-1))*T734))</f>
        <v/>
      </c>
      <c r="U738" s="36" t="str">
        <f t="array" ref="U738">IF(U734="","",IF(OR(U735="",AND(YEAR(U735)=YEAR($O$7),MONTH(MAX('Tabela de Apoio'!$A:$A))&lt;=MONTH(U735))),U734,(INDEX('Tabela de Apoio'!$B:$B,MATCH('FORMAÇÃO DE PREÇO'!$O$7,'Tabela de Apoio'!$A:$A,1))/INDEX('Tabela de Apoio'!$B:$B,MATCH('FORMAÇÃO DE PREÇO'!U735,'Tabela de Apoio'!$A:$A,1)-1))*U734))</f>
        <v/>
      </c>
      <c r="V738" s="36" t="str">
        <f t="array" ref="V738">IF(V734="","",IF(OR(V735="",AND(YEAR(V735)=YEAR($O$7),MONTH(MAX('Tabela de Apoio'!$A:$A))&lt;=MONTH(V735))),V734,(INDEX('Tabela de Apoio'!$B:$B,MATCH('FORMAÇÃO DE PREÇO'!$O$7,'Tabela de Apoio'!$A:$A,1))/INDEX('Tabela de Apoio'!$B:$B,MATCH('FORMAÇÃO DE PREÇO'!V735,'Tabela de Apoio'!$A:$A,1)-1))*V734))</f>
        <v/>
      </c>
      <c r="W738" s="36" t="str">
        <f t="array" ref="W738">IF(W734="","",IF(OR(W735="",AND(YEAR(W735)=YEAR($O$7),MONTH(MAX('Tabela de Apoio'!$A:$A))&lt;=MONTH(W735))),W734,(INDEX('Tabela de Apoio'!$B:$B,MATCH('FORMAÇÃO DE PREÇO'!$O$7,'Tabela de Apoio'!$A:$A,1))/INDEX('Tabela de Apoio'!$B:$B,MATCH('FORMAÇÃO DE PREÇO'!W735,'Tabela de Apoio'!$A:$A,1)-1))*W734))</f>
        <v/>
      </c>
      <c r="X738" s="36" t="str">
        <f t="array" ref="X738">IF(X734="","",IF(OR(X735="",AND(YEAR(X735)=YEAR($O$7),MONTH(MAX('Tabela de Apoio'!$A:$A))&lt;=MONTH(X735))),X734,(INDEX('Tabela de Apoio'!$B:$B,MATCH('FORMAÇÃO DE PREÇO'!$O$7,'Tabela de Apoio'!$A:$A,1))/INDEX('Tabela de Apoio'!$B:$B,MATCH('FORMAÇÃO DE PREÇO'!X735,'Tabela de Apoio'!$A:$A,1)-1))*X734))</f>
        <v/>
      </c>
      <c r="Y738" s="36" t="str">
        <f t="array" ref="Y738">IF(Y734="","",IF(OR(Y735="",AND(YEAR(Y735)=YEAR($O$7),MONTH(MAX('Tabela de Apoio'!$A:$A))&lt;=MONTH(Y735))),Y734,(INDEX('Tabela de Apoio'!$B:$B,MATCH('FORMAÇÃO DE PREÇO'!$O$7,'Tabela de Apoio'!$A:$A,1))/INDEX('Tabela de Apoio'!$B:$B,MATCH('FORMAÇÃO DE PREÇO'!Y735,'Tabela de Apoio'!$A:$A,1)-1))*Y734))</f>
        <v/>
      </c>
      <c r="Z738" s="36" t="str">
        <f t="array" ref="Z738">IF(Z734="","",IF(OR(Z735="",AND(YEAR(Z735)=YEAR($O$7),MONTH(MAX('Tabela de Apoio'!$A:$A))&lt;=MONTH(Z735))),Z734,(INDEX('Tabela de Apoio'!$B:$B,MATCH('FORMAÇÃO DE PREÇO'!$O$7,'Tabela de Apoio'!$A:$A,1))/INDEX('Tabela de Apoio'!$B:$B,MATCH('FORMAÇÃO DE PREÇO'!Z735,'Tabela de Apoio'!$A:$A,1)-1))*Z734))</f>
        <v/>
      </c>
      <c r="AA738" s="36" t="str">
        <f t="array" ref="AA738">IF(AA734="","",IF(OR(AA735="",AND(YEAR(AA735)=YEAR($O$7),MONTH(MAX('Tabela de Apoio'!$A:$A))&lt;=MONTH(AA735))),AA734,(INDEX('Tabela de Apoio'!$B:$B,MATCH('FORMAÇÃO DE PREÇO'!$O$7,'Tabela de Apoio'!$A:$A,1))/INDEX('Tabela de Apoio'!$B:$B,MATCH('FORMAÇÃO DE PREÇO'!AA735,'Tabela de Apoio'!$A:$A,1)-1))*AA734))</f>
        <v/>
      </c>
      <c r="AB738" s="36" t="str">
        <f t="array" ref="AB738">IF(AB734="","",IF(OR(AB735="",AND(YEAR(AB735)=YEAR($O$7),MONTH(MAX('Tabela de Apoio'!$A:$A))&lt;=MONTH(AB735))),AB734,(INDEX('Tabela de Apoio'!$B:$B,MATCH('FORMAÇÃO DE PREÇO'!$O$7,'Tabela de Apoio'!$A:$A,1))/INDEX('Tabela de Apoio'!$B:$B,MATCH('FORMAÇÃO DE PREÇO'!AB735,'Tabela de Apoio'!$A:$A,1)-1))*AB734))</f>
        <v/>
      </c>
      <c r="AC738" s="36" t="str">
        <f t="array" ref="AC738">IF(AC734="","",IF(OR(AC735="",AND(YEAR(AC735)=YEAR($O$7),MONTH(MAX('Tabela de Apoio'!$A:$A))&lt;=MONTH(AC735))),AC734,(INDEX('Tabela de Apoio'!$B:$B,MATCH('FORMAÇÃO DE PREÇO'!$O$7,'Tabela de Apoio'!$A:$A,1))/INDEX('Tabela de Apoio'!$B:$B,MATCH('FORMAÇÃO DE PREÇO'!AC735,'Tabela de Apoio'!$A:$A,1)-1))*AC734))</f>
        <v/>
      </c>
      <c r="AD738" s="36" t="str">
        <f t="array" ref="AD738">IF(AD734="","",IF(OR(AD735="",AND(YEAR(AD735)=YEAR($O$7),MONTH(MAX('Tabela de Apoio'!$A:$A))&lt;=MONTH(AD735))),AD734,(INDEX('Tabela de Apoio'!$B:$B,MATCH('FORMAÇÃO DE PREÇO'!$O$7,'Tabela de Apoio'!$A:$A,1))/INDEX('Tabela de Apoio'!$B:$B,MATCH('FORMAÇÃO DE PREÇO'!AD735,'Tabela de Apoio'!$A:$A,1)-1))*AD734))</f>
        <v/>
      </c>
      <c r="AE738" s="36" t="str">
        <f t="array" ref="AE738">IF(AE734="","",IF(OR(AE735="",AND(YEAR(AE735)=YEAR($O$7),MONTH(MAX('Tabela de Apoio'!$A:$A))&lt;=MONTH(AE735))),AE734,(INDEX('Tabela de Apoio'!$B:$B,MATCH('FORMAÇÃO DE PREÇO'!$O$7,'Tabela de Apoio'!$A:$A,1))/INDEX('Tabela de Apoio'!$B:$B,MATCH('FORMAÇÃO DE PREÇO'!AE735,'Tabela de Apoio'!$A:$A,1)-1))*AE734))</f>
        <v/>
      </c>
      <c r="AF738" s="36" t="str">
        <f t="array" ref="AF738">IF(AF734="","",IF(OR(AF735="",AND(YEAR(AF735)=YEAR($O$7),MONTH(MAX('Tabela de Apoio'!$A:$A))&lt;=MONTH(AF735))),AF734,(INDEX('Tabela de Apoio'!$B:$B,MATCH('FORMAÇÃO DE PREÇO'!$O$7,'Tabela de Apoio'!$A:$A,1))/INDEX('Tabela de Apoio'!$B:$B,MATCH('FORMAÇÃO DE PREÇO'!AF735,'Tabela de Apoio'!$A:$A,1)-1))*AF734))</f>
        <v/>
      </c>
      <c r="AG738" s="36" t="str">
        <f t="array" ref="AG738">IF(AG734="","",IF(OR(AG735="",AND(YEAR(AG735)=YEAR($O$7),MONTH(MAX('Tabela de Apoio'!$A:$A))&lt;=MONTH(AG735))),AG734,(INDEX('Tabela de Apoio'!$B:$B,MATCH('FORMAÇÃO DE PREÇO'!$O$7,'Tabela de Apoio'!$A:$A,1))/INDEX('Tabela de Apoio'!$B:$B,MATCH('FORMAÇÃO DE PREÇO'!AG735,'Tabela de Apoio'!$A:$A,1)-1))*AG734))</f>
        <v/>
      </c>
      <c r="AH738" s="36" t="str">
        <f t="array" ref="AH738">IF(AH734="","",IF(OR(AH735="",AND(YEAR(AH735)=YEAR($O$7),MONTH(MAX('Tabela de Apoio'!$A:$A))&lt;=MONTH(AH735))),AH734,(INDEX('Tabela de Apoio'!$B:$B,MATCH('FORMAÇÃO DE PREÇO'!$O$7,'Tabela de Apoio'!$A:$A,1))/INDEX('Tabela de Apoio'!$B:$B,MATCH('FORMAÇÃO DE PREÇO'!AH735,'Tabela de Apoio'!$A:$A,1)-1))*AH734))</f>
        <v/>
      </c>
      <c r="AI738" s="36" t="str">
        <f t="array" ref="AI738">IF(AI734="","",IF(OR(AI735="",AND(YEAR(AI735)=YEAR($O$7),MONTH(MAX('Tabela de Apoio'!$A:$A))&lt;=MONTH(AI735))),AI734,(INDEX('Tabela de Apoio'!$B:$B,MATCH('FORMAÇÃO DE PREÇO'!$O$7,'Tabela de Apoio'!$A:$A,1))/INDEX('Tabela de Apoio'!$B:$B,MATCH('FORMAÇÃO DE PREÇO'!AI735,'Tabela de Apoio'!$A:$A,1)-1))*AI734))</f>
        <v/>
      </c>
    </row>
    <row r="739" spans="1:35" x14ac:dyDescent="0.25">
      <c r="B739" s="84" t="e">
        <f>B738</f>
        <v>#VALUE!</v>
      </c>
      <c r="C739" s="84" t="e">
        <f>C738</f>
        <v>#VALUE!</v>
      </c>
      <c r="D739" s="84">
        <f>D738</f>
        <v>1</v>
      </c>
      <c r="E739" s="158" t="e">
        <f>MAX(INDEX('BASE FORMAÇÃO'!A:A,B734+1),1)</f>
        <v>#VALUE!</v>
      </c>
      <c r="F739" s="117"/>
      <c r="G739" s="118" t="s">
        <v>363</v>
      </c>
      <c r="H739" s="159"/>
      <c r="I739" s="159"/>
      <c r="J739" s="160"/>
      <c r="K739" s="85" t="e">
        <f>_xlfn.STDEV.S($P739:$AI739)/AVERAGE($P739:$AI739)</f>
        <v>#DIV/0!</v>
      </c>
      <c r="L739" s="37" t="s">
        <v>362</v>
      </c>
      <c r="M739" s="38" t="str">
        <f>IFERROR(INDEX(K738:K752,MATCH(1,N738:N752)),"")</f>
        <v/>
      </c>
      <c r="N739" s="94" t="str">
        <f>IF("B"=J751,1,"")</f>
        <v/>
      </c>
      <c r="O739" s="34" t="s">
        <v>55</v>
      </c>
      <c r="P739" s="36" t="str">
        <f t="shared" ref="P739:AE739" si="363">IFERROR(IF(P738="","",IF(OR(P738&gt;(_xlfn.QUARTILE.EXC($P738:$AI738,3)+(_xlfn.QUARTILE.EXC($P738:$AI738,3)-_xlfn.QUARTILE.EXC($P738:$AI738,1))),P738&lt;(_xlfn.QUARTILE.EXC($P738:$AI738,1)-(_xlfn.QUARTILE.EXC($P738:$AI738,3)-_xlfn.QUARTILE.EXC($P738:$AI738,1)))),"DESCARTADO",P738)),"")</f>
        <v/>
      </c>
      <c r="Q739" s="36" t="str">
        <f t="shared" si="363"/>
        <v/>
      </c>
      <c r="R739" s="36" t="str">
        <f t="shared" si="363"/>
        <v/>
      </c>
      <c r="S739" s="36" t="str">
        <f t="shared" si="363"/>
        <v/>
      </c>
      <c r="T739" s="36" t="str">
        <f t="shared" si="363"/>
        <v/>
      </c>
      <c r="U739" s="36" t="str">
        <f t="shared" si="363"/>
        <v/>
      </c>
      <c r="V739" s="36" t="str">
        <f t="shared" si="363"/>
        <v/>
      </c>
      <c r="W739" s="36" t="str">
        <f t="shared" si="363"/>
        <v/>
      </c>
      <c r="X739" s="36" t="str">
        <f t="shared" si="363"/>
        <v/>
      </c>
      <c r="Y739" s="36" t="str">
        <f t="shared" si="363"/>
        <v/>
      </c>
      <c r="Z739" s="36" t="str">
        <f t="shared" si="363"/>
        <v/>
      </c>
      <c r="AA739" s="36" t="str">
        <f t="shared" si="363"/>
        <v/>
      </c>
      <c r="AB739" s="36" t="str">
        <f t="shared" si="363"/>
        <v/>
      </c>
      <c r="AC739" s="36" t="str">
        <f t="shared" si="363"/>
        <v/>
      </c>
      <c r="AD739" s="36" t="str">
        <f t="shared" si="363"/>
        <v/>
      </c>
      <c r="AE739" s="36" t="str">
        <f t="shared" si="363"/>
        <v/>
      </c>
      <c r="AF739" s="36" t="str">
        <f>IFERROR(IF(AF738="","",IF(OR(AF738&gt;(_xlfn.QUARTILE.EXC($P738:$AI738,3)+(_xlfn.QUARTILE.EXC($P738:$AI738,3)-_xlfn.QUARTILE.EXC($P738:$AI738,1))),AF738&lt;(_xlfn.QUARTILE.EXC($P738:$AI738,1)-(_xlfn.QUARTILE.EXC($P738:$AI738,3)-_xlfn.QUARTILE.EXC($P738:$AI738,1)))),"DESCARTADO",AF738)),"")</f>
        <v/>
      </c>
      <c r="AG739" s="36" t="str">
        <f>IFERROR(IF(AG738="","",IF(OR(AG738&gt;(_xlfn.QUARTILE.EXC($P738:$AI738,3)+(_xlfn.QUARTILE.EXC($P738:$AI738,3)-_xlfn.QUARTILE.EXC($P738:$AI738,1))),AG738&lt;(_xlfn.QUARTILE.EXC($P738:$AI738,1)-(_xlfn.QUARTILE.EXC($P738:$AI738,3)-_xlfn.QUARTILE.EXC($P738:$AI738,1)))),"DESCARTADO",AG738)),"")</f>
        <v/>
      </c>
      <c r="AH739" s="36" t="str">
        <f>IFERROR(IF(AH738="","",IF(OR(AH738&gt;(_xlfn.QUARTILE.EXC($P738:$AI738,3)+(_xlfn.QUARTILE.EXC($P738:$AI738,3)-_xlfn.QUARTILE.EXC($P738:$AI738,1))),AH738&lt;(_xlfn.QUARTILE.EXC($P738:$AI738,1)-(_xlfn.QUARTILE.EXC($P738:$AI738,3)-_xlfn.QUARTILE.EXC($P738:$AI738,1)))),"DESCARTADO",AH738)),"")</f>
        <v/>
      </c>
      <c r="AI739" s="36" t="str">
        <f>IFERROR(IF(AI738="","",IF(OR(AI738&gt;(_xlfn.QUARTILE.EXC($P738:$AI738,3)+(_xlfn.QUARTILE.EXC($P738:$AI738,3)-_xlfn.QUARTILE.EXC($P738:$AI738,1))),AI738&lt;(_xlfn.QUARTILE.EXC($P738:$AI738,1)-(_xlfn.QUARTILE.EXC($P738:$AI738,3)-_xlfn.QUARTILE.EXC($P738:$AI738,1)))),"DESCARTADO",AI738)),"")</f>
        <v/>
      </c>
    </row>
    <row r="740" spans="1:35" hidden="1" x14ac:dyDescent="0.25">
      <c r="B740" s="84" t="e">
        <f t="shared" ref="B740:D752" si="364">B739</f>
        <v>#VALUE!</v>
      </c>
      <c r="C740" s="84" t="e">
        <f t="shared" si="364"/>
        <v>#VALUE!</v>
      </c>
      <c r="D740" s="84">
        <f t="shared" si="364"/>
        <v>1</v>
      </c>
      <c r="E740" s="158"/>
      <c r="F740" s="97"/>
      <c r="G740" s="119"/>
      <c r="K740" s="90"/>
      <c r="N740" s="94"/>
      <c r="O740" s="34" t="s">
        <v>57</v>
      </c>
      <c r="P740" s="39" t="str">
        <f>IF(IFERROR(VLOOKUP(P736,'Tabela de Apoio'!$D:$E,2,FALSE),1)=1,"",P739)</f>
        <v/>
      </c>
      <c r="Q740" s="39" t="str">
        <f>IF(IFERROR(VLOOKUP(Q736,'Tabela de Apoio'!$D:$E,2,FALSE),1)=1,"",Q739)</f>
        <v/>
      </c>
      <c r="R740" s="39" t="str">
        <f>IF(IFERROR(VLOOKUP(R736,'Tabela de Apoio'!$D:$E,2,FALSE),1)=1,"",R739)</f>
        <v/>
      </c>
      <c r="S740" s="39" t="str">
        <f>IF(IFERROR(VLOOKUP(S736,'Tabela de Apoio'!$D:$E,2,FALSE),1)=1,"",S739)</f>
        <v/>
      </c>
      <c r="T740" s="39" t="str">
        <f>IF(IFERROR(VLOOKUP(T736,'Tabela de Apoio'!$D:$E,2,FALSE),1)=1,"",T739)</f>
        <v/>
      </c>
      <c r="U740" s="39" t="str">
        <f>IF(IFERROR(VLOOKUP(U736,'Tabela de Apoio'!$D:$E,2,FALSE),1)=1,"",U739)</f>
        <v/>
      </c>
      <c r="V740" s="39" t="str">
        <f>IF(IFERROR(VLOOKUP(V736,'Tabela de Apoio'!$D:$E,2,FALSE),1)=1,"",V739)</f>
        <v/>
      </c>
      <c r="W740" s="39" t="str">
        <f>IF(IFERROR(VLOOKUP(W736,'Tabela de Apoio'!$D:$E,2,FALSE),1)=1,"",W739)</f>
        <v/>
      </c>
      <c r="X740" s="39" t="str">
        <f>IF(IFERROR(VLOOKUP(X736,'Tabela de Apoio'!$D:$E,2,FALSE),1)=1,"",X739)</f>
        <v/>
      </c>
      <c r="Y740" s="39" t="str">
        <f>IF(IFERROR(VLOOKUP(Y736,'Tabela de Apoio'!$D:$E,2,FALSE),1)=1,"",Y739)</f>
        <v/>
      </c>
      <c r="Z740" s="39" t="str">
        <f>IF(IFERROR(VLOOKUP(Z736,'Tabela de Apoio'!$D:$E,2,FALSE),1)=1,"",Z739)</f>
        <v/>
      </c>
      <c r="AA740" s="39" t="str">
        <f>IF(IFERROR(VLOOKUP(AA736,'Tabela de Apoio'!$D:$E,2,FALSE),1)=1,"",AA739)</f>
        <v/>
      </c>
      <c r="AB740" s="39" t="str">
        <f>IF(IFERROR(VLOOKUP(AB736,'Tabela de Apoio'!$D:$E,2,FALSE),1)=1,"",AB739)</f>
        <v/>
      </c>
      <c r="AC740" s="39" t="str">
        <f>IF(IFERROR(VLOOKUP(AC736,'Tabela de Apoio'!$D:$E,2,FALSE),1)=1,"",AC739)</f>
        <v/>
      </c>
      <c r="AD740" s="39" t="str">
        <f>IF(IFERROR(VLOOKUP(AD736,'Tabela de Apoio'!$D:$E,2,FALSE),1)=1,"",AD739)</f>
        <v/>
      </c>
      <c r="AE740" s="39" t="str">
        <f>IF(IFERROR(VLOOKUP(AE736,'Tabela de Apoio'!$D:$E,2,FALSE),1)=1,"",AE739)</f>
        <v/>
      </c>
      <c r="AF740" s="39" t="str">
        <f>IF(IFERROR(VLOOKUP(AF736,'Tabela de Apoio'!$D:$E,2,FALSE),1)=1,"",AF739)</f>
        <v/>
      </c>
      <c r="AG740" s="39" t="str">
        <f>IF(IFERROR(VLOOKUP(AG736,'Tabela de Apoio'!$D:$E,2,FALSE),1)=1,"",AG739)</f>
        <v/>
      </c>
      <c r="AH740" s="39" t="str">
        <f>IF(IFERROR(VLOOKUP(AH736,'Tabela de Apoio'!$D:$E,2,FALSE),1)=1,"",AH739)</f>
        <v/>
      </c>
      <c r="AI740" s="39" t="str">
        <f>IF(IFERROR(VLOOKUP(AI736,'Tabela de Apoio'!$D:$E,2,FALSE),1)=1,"",AI739)</f>
        <v/>
      </c>
    </row>
    <row r="741" spans="1:35" hidden="1" x14ac:dyDescent="0.25">
      <c r="B741" s="84" t="e">
        <f t="shared" ref="B741:B752" si="365">B740</f>
        <v>#VALUE!</v>
      </c>
      <c r="C741" s="84" t="e">
        <f t="shared" si="364"/>
        <v>#VALUE!</v>
      </c>
      <c r="D741" s="84">
        <f t="shared" si="364"/>
        <v>1</v>
      </c>
      <c r="E741" s="158"/>
      <c r="F741" s="97"/>
      <c r="G741" s="120"/>
      <c r="H741" s="18"/>
      <c r="I741" s="18"/>
      <c r="J741" s="6" t="str">
        <f>IFERROR(IF(M744="",IF(_xlfn.STDEV.S($P739:$AI740)/AVERAGE($P739:$AI740)&lt;25%,J745,J746),J744),J742)</f>
        <v>A</v>
      </c>
      <c r="K741" s="89"/>
      <c r="L741" s="40" t="s">
        <v>75</v>
      </c>
      <c r="M741" s="41" t="str">
        <f>IFERROR(IF(AND(P736="Fornecedor",COUNTA(P734:AI734)=COUNTIF(P736:AI736,"Fornecedor")),M749,IF(M744="",IF(_xlfn.STDEV.S($P739:$AI740)/AVERAGE($P739:$AI740)&lt;25%,M745,M746),M744)),M742)</f>
        <v/>
      </c>
      <c r="N741" s="94"/>
      <c r="O741" s="34" t="s">
        <v>438</v>
      </c>
      <c r="P741" s="39" t="str">
        <f>IF(IFERROR(VLOOKUP(P736,'Tabela de Apoio'!$D:$E,2,FALSE),1)=1,"",P742)</f>
        <v/>
      </c>
      <c r="Q741" s="39" t="str">
        <f>IF(IFERROR(VLOOKUP(Q736,'Tabela de Apoio'!$D:$E,2,FALSE),1)=1,"",Q742)</f>
        <v/>
      </c>
      <c r="R741" s="39" t="str">
        <f>IF(IFERROR(VLOOKUP(R736,'Tabela de Apoio'!$D:$E,2,FALSE),1)=1,"",R742)</f>
        <v/>
      </c>
      <c r="S741" s="39" t="str">
        <f>IF(IFERROR(VLOOKUP(S736,'Tabela de Apoio'!$D:$E,2,FALSE),1)=1,"",S742)</f>
        <v/>
      </c>
      <c r="T741" s="39" t="str">
        <f>IF(IFERROR(VLOOKUP(T736,'Tabela de Apoio'!$D:$E,2,FALSE),1)=1,"",T742)</f>
        <v/>
      </c>
      <c r="U741" s="39" t="str">
        <f>IF(IFERROR(VLOOKUP(U736,'Tabela de Apoio'!$D:$E,2,FALSE),1)=1,"",U742)</f>
        <v/>
      </c>
      <c r="V741" s="39" t="str">
        <f>IF(IFERROR(VLOOKUP(V736,'Tabela de Apoio'!$D:$E,2,FALSE),1)=1,"",V742)</f>
        <v/>
      </c>
      <c r="W741" s="39" t="str">
        <f>IF(IFERROR(VLOOKUP(W736,'Tabela de Apoio'!$D:$E,2,FALSE),1)=1,"",W742)</f>
        <v/>
      </c>
      <c r="X741" s="39" t="str">
        <f>IF(IFERROR(VLOOKUP(X736,'Tabela de Apoio'!$D:$E,2,FALSE),1)=1,"",X742)</f>
        <v/>
      </c>
      <c r="Y741" s="39" t="str">
        <f>IF(IFERROR(VLOOKUP(Y736,'Tabela de Apoio'!$D:$E,2,FALSE),1)=1,"",Y742)</f>
        <v/>
      </c>
      <c r="Z741" s="39" t="str">
        <f>IF(IFERROR(VLOOKUP(Z736,'Tabela de Apoio'!$D:$E,2,FALSE),1)=1,"",Z742)</f>
        <v/>
      </c>
      <c r="AA741" s="39" t="str">
        <f>IF(IFERROR(VLOOKUP(AA736,'Tabela de Apoio'!$D:$E,2,FALSE),1)=1,"",AA742)</f>
        <v/>
      </c>
      <c r="AB741" s="39" t="str">
        <f>IF(IFERROR(VLOOKUP(AB736,'Tabela de Apoio'!$D:$E,2,FALSE),1)=1,"",AB742)</f>
        <v/>
      </c>
      <c r="AC741" s="39" t="str">
        <f>IF(IFERROR(VLOOKUP(AC736,'Tabela de Apoio'!$D:$E,2,FALSE),1)=1,"",AC742)</f>
        <v/>
      </c>
      <c r="AD741" s="39" t="str">
        <f>IF(IFERROR(VLOOKUP(AD736,'Tabela de Apoio'!$D:$E,2,FALSE),1)=1,"",AD742)</f>
        <v/>
      </c>
      <c r="AE741" s="39" t="str">
        <f>IF(IFERROR(VLOOKUP(AE736,'Tabela de Apoio'!$D:$E,2,FALSE),1)=1,"",AE742)</f>
        <v/>
      </c>
      <c r="AF741" s="39" t="str">
        <f>IF(IFERROR(VLOOKUP(AF736,'Tabela de Apoio'!$D:$E,2,FALSE),1)=1,"",AF742)</f>
        <v/>
      </c>
      <c r="AG741" s="39" t="str">
        <f>IF(IFERROR(VLOOKUP(AG736,'Tabela de Apoio'!$D:$E,2,FALSE),1)=1,"",AG742)</f>
        <v/>
      </c>
      <c r="AH741" s="39" t="str">
        <f>IF(IFERROR(VLOOKUP(AH736,'Tabela de Apoio'!$D:$E,2,FALSE),1)=1,"",AH742)</f>
        <v/>
      </c>
      <c r="AI741" s="39" t="str">
        <f>IF(IFERROR(VLOOKUP(AI736,'Tabela de Apoio'!$D:$E,2,FALSE),1)=1,"",AI742)</f>
        <v/>
      </c>
    </row>
    <row r="742" spans="1:35" hidden="1" x14ac:dyDescent="0.25">
      <c r="B742" s="84" t="e">
        <f t="shared" si="365"/>
        <v>#VALUE!</v>
      </c>
      <c r="C742" s="84" t="e">
        <f t="shared" si="364"/>
        <v>#VALUE!</v>
      </c>
      <c r="D742" s="84">
        <f t="shared" si="364"/>
        <v>1</v>
      </c>
      <c r="E742" s="158"/>
      <c r="F742" s="97"/>
      <c r="G742" s="120"/>
      <c r="H742" s="18"/>
      <c r="I742" s="18"/>
      <c r="J742" s="56" t="s">
        <v>366</v>
      </c>
      <c r="K742" s="89"/>
      <c r="L742" s="40" t="s">
        <v>21</v>
      </c>
      <c r="M742" s="41" t="str">
        <f>IFERROR(AVERAGE($P738:$AI738),"")</f>
        <v/>
      </c>
      <c r="N742" s="94"/>
      <c r="O742" s="34" t="s">
        <v>439</v>
      </c>
      <c r="P742" s="39" t="str">
        <f t="shared" ref="P742:AI742" si="366">IF(P739="","",IF((_xlfn.STDEV.S($P739:$AI740)/AVERAGE($P739:$AI740))&lt;25%,P739,IF(OR(P739&gt;(AVERAGE($P739:$AI740)+_xlfn.STDEV.S($P739:$AI740)),P739&lt;(AVERAGE($P739:$AI740)-_xlfn.STDEV.S($P739:$AI740))),"DESCARTADO",P739)))</f>
        <v/>
      </c>
      <c r="Q742" s="39" t="str">
        <f t="shared" si="366"/>
        <v/>
      </c>
      <c r="R742" s="39" t="str">
        <f t="shared" si="366"/>
        <v/>
      </c>
      <c r="S742" s="39" t="str">
        <f t="shared" si="366"/>
        <v/>
      </c>
      <c r="T742" s="39" t="str">
        <f t="shared" si="366"/>
        <v/>
      </c>
      <c r="U742" s="39" t="str">
        <f t="shared" si="366"/>
        <v/>
      </c>
      <c r="V742" s="39" t="str">
        <f t="shared" si="366"/>
        <v/>
      </c>
      <c r="W742" s="39" t="str">
        <f t="shared" si="366"/>
        <v/>
      </c>
      <c r="X742" s="39" t="str">
        <f t="shared" si="366"/>
        <v/>
      </c>
      <c r="Y742" s="39" t="str">
        <f t="shared" si="366"/>
        <v/>
      </c>
      <c r="Z742" s="39" t="str">
        <f t="shared" si="366"/>
        <v/>
      </c>
      <c r="AA742" s="39" t="str">
        <f t="shared" si="366"/>
        <v/>
      </c>
      <c r="AB742" s="39" t="str">
        <f t="shared" si="366"/>
        <v/>
      </c>
      <c r="AC742" s="39" t="str">
        <f t="shared" si="366"/>
        <v/>
      </c>
      <c r="AD742" s="39" t="str">
        <f t="shared" si="366"/>
        <v/>
      </c>
      <c r="AE742" s="39" t="str">
        <f t="shared" si="366"/>
        <v/>
      </c>
      <c r="AF742" s="39" t="str">
        <f t="shared" si="366"/>
        <v/>
      </c>
      <c r="AG742" s="39" t="str">
        <f t="shared" si="366"/>
        <v/>
      </c>
      <c r="AH742" s="39" t="str">
        <f t="shared" si="366"/>
        <v/>
      </c>
      <c r="AI742" s="39" t="str">
        <f t="shared" si="366"/>
        <v/>
      </c>
    </row>
    <row r="743" spans="1:35" hidden="1" x14ac:dyDescent="0.25">
      <c r="B743" s="84" t="e">
        <f t="shared" si="365"/>
        <v>#VALUE!</v>
      </c>
      <c r="C743" s="84" t="e">
        <f t="shared" si="364"/>
        <v>#VALUE!</v>
      </c>
      <c r="D743" s="84">
        <f t="shared" si="364"/>
        <v>1</v>
      </c>
      <c r="E743" s="158"/>
      <c r="F743" s="97"/>
      <c r="G743" s="119"/>
      <c r="J743" s="56" t="s">
        <v>366</v>
      </c>
      <c r="L743" s="40" t="s">
        <v>335</v>
      </c>
      <c r="M743" s="41" t="str">
        <f>IFERROR(MEDIAN($P738:$AI738),"")</f>
        <v/>
      </c>
      <c r="N743" s="94"/>
      <c r="O743" s="34" t="s">
        <v>440</v>
      </c>
      <c r="P743" s="39" t="str">
        <f>IF(IFERROR(VLOOKUP(P736,'Tabela de Apoio'!$D:$E,2,FALSE),1)=1,"",P744)</f>
        <v/>
      </c>
      <c r="Q743" s="39" t="str">
        <f>IF(IFERROR(VLOOKUP(Q736,'Tabela de Apoio'!$D:$E,2,FALSE),1)=1,"",Q744)</f>
        <v/>
      </c>
      <c r="R743" s="39" t="str">
        <f>IF(IFERROR(VLOOKUP(R736,'Tabela de Apoio'!$D:$E,2,FALSE),1)=1,"",R744)</f>
        <v/>
      </c>
      <c r="S743" s="39" t="str">
        <f>IF(IFERROR(VLOOKUP(S736,'Tabela de Apoio'!$D:$E,2,FALSE),1)=1,"",S744)</f>
        <v/>
      </c>
      <c r="T743" s="39" t="str">
        <f>IF(IFERROR(VLOOKUP(T736,'Tabela de Apoio'!$D:$E,2,FALSE),1)=1,"",T744)</f>
        <v/>
      </c>
      <c r="U743" s="39" t="str">
        <f>IF(IFERROR(VLOOKUP(U736,'Tabela de Apoio'!$D:$E,2,FALSE),1)=1,"",U744)</f>
        <v/>
      </c>
      <c r="V743" s="39" t="str">
        <f>IF(IFERROR(VLOOKUP(V736,'Tabela de Apoio'!$D:$E,2,FALSE),1)=1,"",V744)</f>
        <v/>
      </c>
      <c r="W743" s="39" t="str">
        <f>IF(IFERROR(VLOOKUP(W736,'Tabela de Apoio'!$D:$E,2,FALSE),1)=1,"",W744)</f>
        <v/>
      </c>
      <c r="X743" s="39" t="str">
        <f>IF(IFERROR(VLOOKUP(X736,'Tabela de Apoio'!$D:$E,2,FALSE),1)=1,"",X744)</f>
        <v/>
      </c>
      <c r="Y743" s="39" t="str">
        <f>IF(IFERROR(VLOOKUP(Y736,'Tabela de Apoio'!$D:$E,2,FALSE),1)=1,"",Y744)</f>
        <v/>
      </c>
      <c r="Z743" s="39" t="str">
        <f>IF(IFERROR(VLOOKUP(Z736,'Tabela de Apoio'!$D:$E,2,FALSE),1)=1,"",Z744)</f>
        <v/>
      </c>
      <c r="AA743" s="39" t="str">
        <f>IF(IFERROR(VLOOKUP(AA736,'Tabela de Apoio'!$D:$E,2,FALSE),1)=1,"",AA744)</f>
        <v/>
      </c>
      <c r="AB743" s="39" t="str">
        <f>IF(IFERROR(VLOOKUP(AB736,'Tabela de Apoio'!$D:$E,2,FALSE),1)=1,"",AB744)</f>
        <v/>
      </c>
      <c r="AC743" s="39" t="str">
        <f>IF(IFERROR(VLOOKUP(AC736,'Tabela de Apoio'!$D:$E,2,FALSE),1)=1,"",AC744)</f>
        <v/>
      </c>
      <c r="AD743" s="39" t="str">
        <f>IF(IFERROR(VLOOKUP(AD736,'Tabela de Apoio'!$D:$E,2,FALSE),1)=1,"",AD744)</f>
        <v/>
      </c>
      <c r="AE743" s="39" t="str">
        <f>IF(IFERROR(VLOOKUP(AE736,'Tabela de Apoio'!$D:$E,2,FALSE),1)=1,"",AE744)</f>
        <v/>
      </c>
      <c r="AF743" s="39" t="str">
        <f>IF(IFERROR(VLOOKUP(AF736,'Tabela de Apoio'!$D:$E,2,FALSE),1)=1,"",AF744)</f>
        <v/>
      </c>
      <c r="AG743" s="39" t="str">
        <f>IF(IFERROR(VLOOKUP(AG736,'Tabela de Apoio'!$D:$E,2,FALSE),1)=1,"",AG744)</f>
        <v/>
      </c>
      <c r="AH743" s="39" t="str">
        <f>IF(IFERROR(VLOOKUP(AH736,'Tabela de Apoio'!$D:$E,2,FALSE),1)=1,"",AH744)</f>
        <v/>
      </c>
      <c r="AI743" s="39" t="str">
        <f>IF(IFERROR(VLOOKUP(AI736,'Tabela de Apoio'!$D:$E,2,FALSE),1)=1,"",AI744)</f>
        <v/>
      </c>
    </row>
    <row r="744" spans="1:35" hidden="1" x14ac:dyDescent="0.25">
      <c r="B744" s="84" t="e">
        <f t="shared" si="365"/>
        <v>#VALUE!</v>
      </c>
      <c r="C744" s="84" t="e">
        <f t="shared" si="364"/>
        <v>#VALUE!</v>
      </c>
      <c r="D744" s="84">
        <f t="shared" si="364"/>
        <v>1</v>
      </c>
      <c r="E744" s="158"/>
      <c r="F744" s="97"/>
      <c r="G744" s="119"/>
      <c r="H744" s="18"/>
      <c r="I744" s="18"/>
      <c r="J744" s="56" t="s">
        <v>368</v>
      </c>
      <c r="K744" s="89"/>
      <c r="L744" s="40" t="s">
        <v>69</v>
      </c>
      <c r="M744" s="41" t="e">
        <f>IF(AND(COUNT($P752:$AI752)&gt;2,(_xlfn.STDEV.S($P751:$AI752)/AVERAGE($P751:$AI752))&lt;=25%),AVERAGE($P751:$AI752),"")</f>
        <v>#DIV/0!</v>
      </c>
      <c r="N744" s="94"/>
      <c r="O744" s="34" t="s">
        <v>441</v>
      </c>
      <c r="P744" s="39" t="str">
        <f t="shared" ref="P744:AI744" si="367">IF(P742="","",IF((_xlfn.STDEV.S($P741:$AI742)/AVERAGE($P741:$AI742))&lt;25%,P742,IF(OR(P742&gt;(AVERAGE($P741:$AI742)+_xlfn.STDEV.S($P741:$AI742)),P742&lt;(AVERAGE($P741:$AI742)-_xlfn.STDEV.S($P741:$AI742))),"DESCARTADO",P742)))</f>
        <v/>
      </c>
      <c r="Q744" s="39" t="str">
        <f t="shared" si="367"/>
        <v/>
      </c>
      <c r="R744" s="39" t="str">
        <f t="shared" si="367"/>
        <v/>
      </c>
      <c r="S744" s="39" t="str">
        <f t="shared" si="367"/>
        <v/>
      </c>
      <c r="T744" s="39" t="str">
        <f t="shared" si="367"/>
        <v/>
      </c>
      <c r="U744" s="39" t="str">
        <f t="shared" si="367"/>
        <v/>
      </c>
      <c r="V744" s="39" t="str">
        <f t="shared" si="367"/>
        <v/>
      </c>
      <c r="W744" s="39" t="str">
        <f t="shared" si="367"/>
        <v/>
      </c>
      <c r="X744" s="39" t="str">
        <f t="shared" si="367"/>
        <v/>
      </c>
      <c r="Y744" s="39" t="str">
        <f t="shared" si="367"/>
        <v/>
      </c>
      <c r="Z744" s="39" t="str">
        <f t="shared" si="367"/>
        <v/>
      </c>
      <c r="AA744" s="39" t="str">
        <f t="shared" si="367"/>
        <v/>
      </c>
      <c r="AB744" s="39" t="str">
        <f t="shared" si="367"/>
        <v/>
      </c>
      <c r="AC744" s="39" t="str">
        <f t="shared" si="367"/>
        <v/>
      </c>
      <c r="AD744" s="39" t="str">
        <f t="shared" si="367"/>
        <v/>
      </c>
      <c r="AE744" s="39" t="str">
        <f t="shared" si="367"/>
        <v/>
      </c>
      <c r="AF744" s="39" t="str">
        <f t="shared" si="367"/>
        <v/>
      </c>
      <c r="AG744" s="39" t="str">
        <f t="shared" si="367"/>
        <v/>
      </c>
      <c r="AH744" s="39" t="str">
        <f t="shared" si="367"/>
        <v/>
      </c>
      <c r="AI744" s="39" t="str">
        <f t="shared" si="367"/>
        <v/>
      </c>
    </row>
    <row r="745" spans="1:35" hidden="1" x14ac:dyDescent="0.25">
      <c r="B745" s="84" t="e">
        <f t="shared" si="365"/>
        <v>#VALUE!</v>
      </c>
      <c r="C745" s="84" t="e">
        <f t="shared" si="364"/>
        <v>#VALUE!</v>
      </c>
      <c r="D745" s="84">
        <f t="shared" si="364"/>
        <v>1</v>
      </c>
      <c r="E745" s="158"/>
      <c r="F745" s="97"/>
      <c r="G745" s="121"/>
      <c r="H745"/>
      <c r="I745" s="18"/>
      <c r="J745" s="56" t="s">
        <v>367</v>
      </c>
      <c r="K745" s="89"/>
      <c r="L745" s="40" t="s">
        <v>74</v>
      </c>
      <c r="M745" s="41" t="e">
        <f>AVERAGE($P739:$AI740)</f>
        <v>#DIV/0!</v>
      </c>
      <c r="N745" s="94"/>
      <c r="O745" s="34" t="s">
        <v>442</v>
      </c>
      <c r="P745" s="39" t="str">
        <f>IF(IFERROR(VLOOKUP(P736,'Tabela de Apoio'!$D:$E,2,FALSE),1)=1,"",P746)</f>
        <v/>
      </c>
      <c r="Q745" s="39" t="str">
        <f>IF(IFERROR(VLOOKUP(Q736,'Tabela de Apoio'!$D:$E,2,FALSE),1)=1,"",Q746)</f>
        <v/>
      </c>
      <c r="R745" s="39" t="str">
        <f>IF(IFERROR(VLOOKUP(R736,'Tabela de Apoio'!$D:$E,2,FALSE),1)=1,"",R746)</f>
        <v/>
      </c>
      <c r="S745" s="39" t="str">
        <f>IF(IFERROR(VLOOKUP(S736,'Tabela de Apoio'!$D:$E,2,FALSE),1)=1,"",S746)</f>
        <v/>
      </c>
      <c r="T745" s="39" t="str">
        <f>IF(IFERROR(VLOOKUP(T736,'Tabela de Apoio'!$D:$E,2,FALSE),1)=1,"",T746)</f>
        <v/>
      </c>
      <c r="U745" s="39" t="str">
        <f>IF(IFERROR(VLOOKUP(U736,'Tabela de Apoio'!$D:$E,2,FALSE),1)=1,"",U746)</f>
        <v/>
      </c>
      <c r="V745" s="39" t="str">
        <f>IF(IFERROR(VLOOKUP(V736,'Tabela de Apoio'!$D:$E,2,FALSE),1)=1,"",V746)</f>
        <v/>
      </c>
      <c r="W745" s="39" t="str">
        <f>IF(IFERROR(VLOOKUP(W736,'Tabela de Apoio'!$D:$E,2,FALSE),1)=1,"",W746)</f>
        <v/>
      </c>
      <c r="X745" s="39" t="str">
        <f>IF(IFERROR(VLOOKUP(X736,'Tabela de Apoio'!$D:$E,2,FALSE),1)=1,"",X746)</f>
        <v/>
      </c>
      <c r="Y745" s="39" t="str">
        <f>IF(IFERROR(VLOOKUP(Y736,'Tabela de Apoio'!$D:$E,2,FALSE),1)=1,"",Y746)</f>
        <v/>
      </c>
      <c r="Z745" s="39" t="str">
        <f>IF(IFERROR(VLOOKUP(Z736,'Tabela de Apoio'!$D:$E,2,FALSE),1)=1,"",Z746)</f>
        <v/>
      </c>
      <c r="AA745" s="39" t="str">
        <f>IF(IFERROR(VLOOKUP(AA736,'Tabela de Apoio'!$D:$E,2,FALSE),1)=1,"",AA746)</f>
        <v/>
      </c>
      <c r="AB745" s="39" t="str">
        <f>IF(IFERROR(VLOOKUP(AB736,'Tabela de Apoio'!$D:$E,2,FALSE),1)=1,"",AB746)</f>
        <v/>
      </c>
      <c r="AC745" s="39" t="str">
        <f>IF(IFERROR(VLOOKUP(AC736,'Tabela de Apoio'!$D:$E,2,FALSE),1)=1,"",AC746)</f>
        <v/>
      </c>
      <c r="AD745" s="39" t="str">
        <f>IF(IFERROR(VLOOKUP(AD736,'Tabela de Apoio'!$D:$E,2,FALSE),1)=1,"",AD746)</f>
        <v/>
      </c>
      <c r="AE745" s="39" t="str">
        <f>IF(IFERROR(VLOOKUP(AE736,'Tabela de Apoio'!$D:$E,2,FALSE),1)=1,"",AE746)</f>
        <v/>
      </c>
      <c r="AF745" s="39" t="str">
        <f>IF(IFERROR(VLOOKUP(AF736,'Tabela de Apoio'!$D:$E,2,FALSE),1)=1,"",AF746)</f>
        <v/>
      </c>
      <c r="AG745" s="39" t="str">
        <f>IF(IFERROR(VLOOKUP(AG736,'Tabela de Apoio'!$D:$E,2,FALSE),1)=1,"",AG746)</f>
        <v/>
      </c>
      <c r="AH745" s="39" t="str">
        <f>IF(IFERROR(VLOOKUP(AH736,'Tabela de Apoio'!$D:$E,2,FALSE),1)=1,"",AH746)</f>
        <v/>
      </c>
      <c r="AI745" s="39" t="str">
        <f>IF(IFERROR(VLOOKUP(AI736,'Tabela de Apoio'!$D:$E,2,FALSE),1)=1,"",AI746)</f>
        <v/>
      </c>
    </row>
    <row r="746" spans="1:35" hidden="1" x14ac:dyDescent="0.25">
      <c r="B746" s="84" t="e">
        <f t="shared" si="365"/>
        <v>#VALUE!</v>
      </c>
      <c r="C746" s="84" t="e">
        <f t="shared" si="364"/>
        <v>#VALUE!</v>
      </c>
      <c r="D746" s="84">
        <f t="shared" si="364"/>
        <v>1</v>
      </c>
      <c r="E746" s="158"/>
      <c r="F746" s="97"/>
      <c r="G746" s="120"/>
      <c r="H746" s="18"/>
      <c r="I746" s="18"/>
      <c r="J746" s="56" t="s">
        <v>367</v>
      </c>
      <c r="K746" s="89"/>
      <c r="L746" s="40" t="s">
        <v>72</v>
      </c>
      <c r="M746" s="41" t="e">
        <f>MEDIAN($P739:$AI739)</f>
        <v>#NUM!</v>
      </c>
      <c r="N746" s="94"/>
      <c r="O746" s="34" t="s">
        <v>443</v>
      </c>
      <c r="P746" s="39" t="str">
        <f t="shared" ref="P746:AI746" si="368">IF(P744="","",IF((_xlfn.STDEV.S($P743:$AI744)/AVERAGE($P743:$AI744))&lt;25%,P744,IF(OR(P744&gt;(AVERAGE($P743:$AI744)+_xlfn.STDEV.S($P743:$AI744)),P744&lt;(AVERAGE($P743:$AI744)-_xlfn.STDEV.S($P743:$AI744))),"DESCARTADO",P744)))</f>
        <v/>
      </c>
      <c r="Q746" s="39" t="str">
        <f t="shared" si="368"/>
        <v/>
      </c>
      <c r="R746" s="39" t="str">
        <f t="shared" si="368"/>
        <v/>
      </c>
      <c r="S746" s="39" t="str">
        <f t="shared" si="368"/>
        <v/>
      </c>
      <c r="T746" s="39" t="str">
        <f t="shared" si="368"/>
        <v/>
      </c>
      <c r="U746" s="39" t="str">
        <f t="shared" si="368"/>
        <v/>
      </c>
      <c r="V746" s="39" t="str">
        <f t="shared" si="368"/>
        <v/>
      </c>
      <c r="W746" s="39" t="str">
        <f t="shared" si="368"/>
        <v/>
      </c>
      <c r="X746" s="39" t="str">
        <f t="shared" si="368"/>
        <v/>
      </c>
      <c r="Y746" s="39" t="str">
        <f t="shared" si="368"/>
        <v/>
      </c>
      <c r="Z746" s="39" t="str">
        <f t="shared" si="368"/>
        <v/>
      </c>
      <c r="AA746" s="39" t="str">
        <f t="shared" si="368"/>
        <v/>
      </c>
      <c r="AB746" s="39" t="str">
        <f t="shared" si="368"/>
        <v/>
      </c>
      <c r="AC746" s="39" t="str">
        <f t="shared" si="368"/>
        <v/>
      </c>
      <c r="AD746" s="39" t="str">
        <f t="shared" si="368"/>
        <v/>
      </c>
      <c r="AE746" s="39" t="str">
        <f t="shared" si="368"/>
        <v/>
      </c>
      <c r="AF746" s="39" t="str">
        <f t="shared" si="368"/>
        <v/>
      </c>
      <c r="AG746" s="39" t="str">
        <f t="shared" si="368"/>
        <v/>
      </c>
      <c r="AH746" s="39" t="str">
        <f t="shared" si="368"/>
        <v/>
      </c>
      <c r="AI746" s="39" t="str">
        <f t="shared" si="368"/>
        <v/>
      </c>
    </row>
    <row r="747" spans="1:35" hidden="1" x14ac:dyDescent="0.25">
      <c r="B747" s="84" t="e">
        <f t="shared" si="365"/>
        <v>#VALUE!</v>
      </c>
      <c r="C747" s="84" t="e">
        <f t="shared" si="364"/>
        <v>#VALUE!</v>
      </c>
      <c r="D747" s="84">
        <f t="shared" si="364"/>
        <v>1</v>
      </c>
      <c r="E747" s="158"/>
      <c r="F747" s="97"/>
      <c r="G747" s="120"/>
      <c r="H747" s="18"/>
      <c r="I747" s="18"/>
      <c r="J747" s="56" t="s">
        <v>367</v>
      </c>
      <c r="K747" s="89"/>
      <c r="L747" s="40" t="s">
        <v>73</v>
      </c>
      <c r="M747" s="41" t="e">
        <f>_xlfn.QUARTILE.EXC($P739:$AI739,1)</f>
        <v>#NUM!</v>
      </c>
      <c r="N747" s="94"/>
      <c r="O747" s="34" t="s">
        <v>444</v>
      </c>
      <c r="P747" s="39" t="str">
        <f>IF(IFERROR(VLOOKUP(P736,'Tabela de Apoio'!$D:$E,2,FALSE),1)=1,"",P748)</f>
        <v/>
      </c>
      <c r="Q747" s="39" t="str">
        <f>IF(IFERROR(VLOOKUP(Q736,'Tabela de Apoio'!$D:$E,2,FALSE),1)=1,"",Q748)</f>
        <v/>
      </c>
      <c r="R747" s="39" t="str">
        <f>IF(IFERROR(VLOOKUP(R736,'Tabela de Apoio'!$D:$E,2,FALSE),1)=1,"",R748)</f>
        <v/>
      </c>
      <c r="S747" s="39" t="str">
        <f>IF(IFERROR(VLOOKUP(S736,'Tabela de Apoio'!$D:$E,2,FALSE),1)=1,"",S748)</f>
        <v/>
      </c>
      <c r="T747" s="39" t="str">
        <f>IF(IFERROR(VLOOKUP(T736,'Tabela de Apoio'!$D:$E,2,FALSE),1)=1,"",T748)</f>
        <v/>
      </c>
      <c r="U747" s="39" t="str">
        <f>IF(IFERROR(VLOOKUP(U736,'Tabela de Apoio'!$D:$E,2,FALSE),1)=1,"",U748)</f>
        <v/>
      </c>
      <c r="V747" s="39" t="str">
        <f>IF(IFERROR(VLOOKUP(V736,'Tabela de Apoio'!$D:$E,2,FALSE),1)=1,"",V748)</f>
        <v/>
      </c>
      <c r="W747" s="39" t="str">
        <f>IF(IFERROR(VLOOKUP(W736,'Tabela de Apoio'!$D:$E,2,FALSE),1)=1,"",W748)</f>
        <v/>
      </c>
      <c r="X747" s="39" t="str">
        <f>IF(IFERROR(VLOOKUP(X736,'Tabela de Apoio'!$D:$E,2,FALSE),1)=1,"",X748)</f>
        <v/>
      </c>
      <c r="Y747" s="39" t="str">
        <f>IF(IFERROR(VLOOKUP(Y736,'Tabela de Apoio'!$D:$E,2,FALSE),1)=1,"",Y748)</f>
        <v/>
      </c>
      <c r="Z747" s="39" t="str">
        <f>IF(IFERROR(VLOOKUP(Z736,'Tabela de Apoio'!$D:$E,2,FALSE),1)=1,"",Z748)</f>
        <v/>
      </c>
      <c r="AA747" s="39" t="str">
        <f>IF(IFERROR(VLOOKUP(AA736,'Tabela de Apoio'!$D:$E,2,FALSE),1)=1,"",AA748)</f>
        <v/>
      </c>
      <c r="AB747" s="39" t="str">
        <f>IF(IFERROR(VLOOKUP(AB736,'Tabela de Apoio'!$D:$E,2,FALSE),1)=1,"",AB748)</f>
        <v/>
      </c>
      <c r="AC747" s="39" t="str">
        <f>IF(IFERROR(VLOOKUP(AC736,'Tabela de Apoio'!$D:$E,2,FALSE),1)=1,"",AC748)</f>
        <v/>
      </c>
      <c r="AD747" s="39" t="str">
        <f>IF(IFERROR(VLOOKUP(AD736,'Tabela de Apoio'!$D:$E,2,FALSE),1)=1,"",AD748)</f>
        <v/>
      </c>
      <c r="AE747" s="39" t="str">
        <f>IF(IFERROR(VLOOKUP(AE736,'Tabela de Apoio'!$D:$E,2,FALSE),1)=1,"",AE748)</f>
        <v/>
      </c>
      <c r="AF747" s="39" t="str">
        <f>IF(IFERROR(VLOOKUP(AF736,'Tabela de Apoio'!$D:$E,2,FALSE),1)=1,"",AF748)</f>
        <v/>
      </c>
      <c r="AG747" s="39" t="str">
        <f>IF(IFERROR(VLOOKUP(AG736,'Tabela de Apoio'!$D:$E,2,FALSE),1)=1,"",AG748)</f>
        <v/>
      </c>
      <c r="AH747" s="39" t="str">
        <f>IF(IFERROR(VLOOKUP(AH736,'Tabela de Apoio'!$D:$E,2,FALSE),1)=1,"",AH748)</f>
        <v/>
      </c>
      <c r="AI747" s="39" t="str">
        <f>IF(IFERROR(VLOOKUP(AI736,'Tabela de Apoio'!$D:$E,2,FALSE),1)=1,"",AI748)</f>
        <v/>
      </c>
    </row>
    <row r="748" spans="1:35" hidden="1" x14ac:dyDescent="0.25">
      <c r="B748" s="84" t="e">
        <f t="shared" si="365"/>
        <v>#VALUE!</v>
      </c>
      <c r="C748" s="84" t="e">
        <f t="shared" si="364"/>
        <v>#VALUE!</v>
      </c>
      <c r="D748" s="84">
        <f t="shared" si="364"/>
        <v>1</v>
      </c>
      <c r="E748" s="158"/>
      <c r="F748" s="97"/>
      <c r="G748" s="120"/>
      <c r="H748" s="18"/>
      <c r="I748" s="18"/>
      <c r="J748" s="56" t="s">
        <v>367</v>
      </c>
      <c r="K748" s="89"/>
      <c r="L748" s="40" t="s">
        <v>70</v>
      </c>
      <c r="M748" s="41" t="e">
        <f>_xlfn.QUARTILE.EXC($P739:$AI739,2)</f>
        <v>#NUM!</v>
      </c>
      <c r="N748" s="94"/>
      <c r="O748" s="34" t="s">
        <v>445</v>
      </c>
      <c r="P748" s="39" t="str">
        <f t="shared" ref="P748:AI748" si="369">IF(P746="","",IF((_xlfn.STDEV.S($P745:$AI746)/AVERAGE($P745:$AI746))&lt;25%,P746,IF(OR(P746&gt;(AVERAGE($P745:$AI746)+_xlfn.STDEV.S($P745:$AI746)),P746&lt;(AVERAGE($P745:$AI746)-_xlfn.STDEV.S($P745:$AI746))),"DESCARTADO",P746)))</f>
        <v/>
      </c>
      <c r="Q748" s="39" t="str">
        <f t="shared" si="369"/>
        <v/>
      </c>
      <c r="R748" s="39" t="str">
        <f t="shared" si="369"/>
        <v/>
      </c>
      <c r="S748" s="39" t="str">
        <f t="shared" si="369"/>
        <v/>
      </c>
      <c r="T748" s="39" t="str">
        <f t="shared" si="369"/>
        <v/>
      </c>
      <c r="U748" s="39" t="str">
        <f t="shared" si="369"/>
        <v/>
      </c>
      <c r="V748" s="39" t="str">
        <f t="shared" si="369"/>
        <v/>
      </c>
      <c r="W748" s="39" t="str">
        <f t="shared" si="369"/>
        <v/>
      </c>
      <c r="X748" s="39" t="str">
        <f t="shared" si="369"/>
        <v/>
      </c>
      <c r="Y748" s="39" t="str">
        <f t="shared" si="369"/>
        <v/>
      </c>
      <c r="Z748" s="39" t="str">
        <f t="shared" si="369"/>
        <v/>
      </c>
      <c r="AA748" s="39" t="str">
        <f t="shared" si="369"/>
        <v/>
      </c>
      <c r="AB748" s="39" t="str">
        <f t="shared" si="369"/>
        <v/>
      </c>
      <c r="AC748" s="39" t="str">
        <f t="shared" si="369"/>
        <v/>
      </c>
      <c r="AD748" s="39" t="str">
        <f t="shared" si="369"/>
        <v/>
      </c>
      <c r="AE748" s="39" t="str">
        <f t="shared" si="369"/>
        <v/>
      </c>
      <c r="AF748" s="39" t="str">
        <f t="shared" si="369"/>
        <v/>
      </c>
      <c r="AG748" s="39" t="str">
        <f t="shared" si="369"/>
        <v/>
      </c>
      <c r="AH748" s="39" t="str">
        <f t="shared" si="369"/>
        <v/>
      </c>
      <c r="AI748" s="39" t="str">
        <f t="shared" si="369"/>
        <v/>
      </c>
    </row>
    <row r="749" spans="1:35" hidden="1" x14ac:dyDescent="0.25">
      <c r="B749" s="84" t="e">
        <f t="shared" si="365"/>
        <v>#VALUE!</v>
      </c>
      <c r="C749" s="84" t="e">
        <f t="shared" si="364"/>
        <v>#VALUE!</v>
      </c>
      <c r="D749" s="84">
        <f t="shared" si="364"/>
        <v>1</v>
      </c>
      <c r="E749" s="158"/>
      <c r="F749" s="97"/>
      <c r="G749" s="120"/>
      <c r="H749" s="18"/>
      <c r="I749" s="18"/>
      <c r="J749" s="56" t="s">
        <v>366</v>
      </c>
      <c r="K749" s="89"/>
      <c r="L749" s="40" t="s">
        <v>76</v>
      </c>
      <c r="M749" s="41">
        <f>MIN($P738:$AI738)</f>
        <v>0</v>
      </c>
      <c r="N749" s="94"/>
      <c r="O749" s="34" t="s">
        <v>446</v>
      </c>
      <c r="P749" s="39" t="str">
        <f>IF(IFERROR(VLOOKUP(P736,'Tabela de Apoio'!$D:$E,2,FALSE),1)=1,"",P750)</f>
        <v/>
      </c>
      <c r="Q749" s="39" t="str">
        <f>IF(IFERROR(VLOOKUP(Q736,'Tabela de Apoio'!$D:$E,2,FALSE),1)=1,"",Q750)</f>
        <v/>
      </c>
      <c r="R749" s="39" t="str">
        <f>IF(IFERROR(VLOOKUP(R736,'Tabela de Apoio'!$D:$E,2,FALSE),1)=1,"",R750)</f>
        <v/>
      </c>
      <c r="S749" s="39" t="str">
        <f>IF(IFERROR(VLOOKUP(S736,'Tabela de Apoio'!$D:$E,2,FALSE),1)=1,"",S750)</f>
        <v/>
      </c>
      <c r="T749" s="39" t="str">
        <f>IF(IFERROR(VLOOKUP(T736,'Tabela de Apoio'!$D:$E,2,FALSE),1)=1,"",T750)</f>
        <v/>
      </c>
      <c r="U749" s="39" t="str">
        <f>IF(IFERROR(VLOOKUP(U736,'Tabela de Apoio'!$D:$E,2,FALSE),1)=1,"",U750)</f>
        <v/>
      </c>
      <c r="V749" s="39" t="str">
        <f>IF(IFERROR(VLOOKUP(V736,'Tabela de Apoio'!$D:$E,2,FALSE),1)=1,"",V750)</f>
        <v/>
      </c>
      <c r="W749" s="39" t="str">
        <f>IF(IFERROR(VLOOKUP(W736,'Tabela de Apoio'!$D:$E,2,FALSE),1)=1,"",W750)</f>
        <v/>
      </c>
      <c r="X749" s="39" t="str">
        <f>IF(IFERROR(VLOOKUP(X736,'Tabela de Apoio'!$D:$E,2,FALSE),1)=1,"",X750)</f>
        <v/>
      </c>
      <c r="Y749" s="39" t="str">
        <f>IF(IFERROR(VLOOKUP(Y736,'Tabela de Apoio'!$D:$E,2,FALSE),1)=1,"",Y750)</f>
        <v/>
      </c>
      <c r="Z749" s="39" t="str">
        <f>IF(IFERROR(VLOOKUP(Z736,'Tabela de Apoio'!$D:$E,2,FALSE),1)=1,"",Z750)</f>
        <v/>
      </c>
      <c r="AA749" s="39" t="str">
        <f>IF(IFERROR(VLOOKUP(AA736,'Tabela de Apoio'!$D:$E,2,FALSE),1)=1,"",AA750)</f>
        <v/>
      </c>
      <c r="AB749" s="39" t="str">
        <f>IF(IFERROR(VLOOKUP(AB736,'Tabela de Apoio'!$D:$E,2,FALSE),1)=1,"",AB750)</f>
        <v/>
      </c>
      <c r="AC749" s="39" t="str">
        <f>IF(IFERROR(VLOOKUP(AC736,'Tabela de Apoio'!$D:$E,2,FALSE),1)=1,"",AC750)</f>
        <v/>
      </c>
      <c r="AD749" s="39" t="str">
        <f>IF(IFERROR(VLOOKUP(AD736,'Tabela de Apoio'!$D:$E,2,FALSE),1)=1,"",AD750)</f>
        <v/>
      </c>
      <c r="AE749" s="39" t="str">
        <f>IF(IFERROR(VLOOKUP(AE736,'Tabela de Apoio'!$D:$E,2,FALSE),1)=1,"",AE750)</f>
        <v/>
      </c>
      <c r="AF749" s="39" t="str">
        <f>IF(IFERROR(VLOOKUP(AF736,'Tabela de Apoio'!$D:$E,2,FALSE),1)=1,"",AF750)</f>
        <v/>
      </c>
      <c r="AG749" s="39" t="str">
        <f>IF(IFERROR(VLOOKUP(AG736,'Tabela de Apoio'!$D:$E,2,FALSE),1)=1,"",AG750)</f>
        <v/>
      </c>
      <c r="AH749" s="39" t="str">
        <f>IF(IFERROR(VLOOKUP(AH736,'Tabela de Apoio'!$D:$E,2,FALSE),1)=1,"",AH750)</f>
        <v/>
      </c>
      <c r="AI749" s="39" t="str">
        <f>IF(IFERROR(VLOOKUP(AI736,'Tabela de Apoio'!$D:$E,2,FALSE),1)=1,"",AI750)</f>
        <v/>
      </c>
    </row>
    <row r="750" spans="1:35" hidden="1" x14ac:dyDescent="0.25">
      <c r="B750" s="84" t="e">
        <f t="shared" si="365"/>
        <v>#VALUE!</v>
      </c>
      <c r="C750" s="84" t="e">
        <f t="shared" si="364"/>
        <v>#VALUE!</v>
      </c>
      <c r="D750" s="84">
        <f t="shared" si="364"/>
        <v>1</v>
      </c>
      <c r="E750" s="158"/>
      <c r="F750" s="97"/>
      <c r="G750" s="120"/>
      <c r="H750" s="18"/>
      <c r="I750" s="18"/>
      <c r="J750" s="56" t="s">
        <v>366</v>
      </c>
      <c r="K750" s="89"/>
      <c r="L750" s="40" t="s">
        <v>71</v>
      </c>
      <c r="M750" s="41">
        <f>MAX($P738:$AI738)</f>
        <v>0</v>
      </c>
      <c r="N750" s="94"/>
      <c r="O750" s="34" t="s">
        <v>447</v>
      </c>
      <c r="P750" s="39" t="str">
        <f t="shared" ref="P750:AI750" si="370">IF(P748="","",IF((_xlfn.STDEV.S($P747:$AI748)/AVERAGE($P747:$AI748))&lt;25%,P748,IF(OR(P748&gt;(AVERAGE($P747:$AI748)+_xlfn.STDEV.S($P747:$AI748)),P748&lt;(AVERAGE($P747:$AI748)-_xlfn.STDEV.S($P747:$AI748))),"DESCARTADO",P748)))</f>
        <v/>
      </c>
      <c r="Q750" s="39" t="str">
        <f t="shared" si="370"/>
        <v/>
      </c>
      <c r="R750" s="39" t="str">
        <f t="shared" si="370"/>
        <v/>
      </c>
      <c r="S750" s="39" t="str">
        <f t="shared" si="370"/>
        <v/>
      </c>
      <c r="T750" s="39" t="str">
        <f t="shared" si="370"/>
        <v/>
      </c>
      <c r="U750" s="39" t="str">
        <f t="shared" si="370"/>
        <v/>
      </c>
      <c r="V750" s="39" t="str">
        <f t="shared" si="370"/>
        <v/>
      </c>
      <c r="W750" s="39" t="str">
        <f t="shared" si="370"/>
        <v/>
      </c>
      <c r="X750" s="39" t="str">
        <f t="shared" si="370"/>
        <v/>
      </c>
      <c r="Y750" s="39" t="str">
        <f t="shared" si="370"/>
        <v/>
      </c>
      <c r="Z750" s="39" t="str">
        <f t="shared" si="370"/>
        <v/>
      </c>
      <c r="AA750" s="39" t="str">
        <f t="shared" si="370"/>
        <v/>
      </c>
      <c r="AB750" s="39" t="str">
        <f t="shared" si="370"/>
        <v/>
      </c>
      <c r="AC750" s="39" t="str">
        <f t="shared" si="370"/>
        <v/>
      </c>
      <c r="AD750" s="39" t="str">
        <f t="shared" si="370"/>
        <v/>
      </c>
      <c r="AE750" s="39" t="str">
        <f t="shared" si="370"/>
        <v/>
      </c>
      <c r="AF750" s="39" t="str">
        <f t="shared" si="370"/>
        <v/>
      </c>
      <c r="AG750" s="39" t="str">
        <f t="shared" si="370"/>
        <v/>
      </c>
      <c r="AH750" s="39" t="str">
        <f t="shared" si="370"/>
        <v/>
      </c>
      <c r="AI750" s="39" t="str">
        <f t="shared" si="370"/>
        <v/>
      </c>
    </row>
    <row r="751" spans="1:35" hidden="1" x14ac:dyDescent="0.25">
      <c r="B751" s="84" t="e">
        <f t="shared" si="365"/>
        <v>#VALUE!</v>
      </c>
      <c r="C751" s="84" t="e">
        <f t="shared" si="364"/>
        <v>#VALUE!</v>
      </c>
      <c r="D751" s="84">
        <f t="shared" si="364"/>
        <v>1</v>
      </c>
      <c r="E751" s="158"/>
      <c r="F751" s="97"/>
      <c r="G751" s="121"/>
      <c r="H751"/>
      <c r="I751"/>
      <c r="J751" s="6" t="str">
        <f>INDEX(J741:J750,MATCH(L734,L741:L750,0))</f>
        <v>A</v>
      </c>
      <c r="K751" s="89"/>
      <c r="L751" s="26"/>
      <c r="M751" s="26"/>
      <c r="N751" s="94"/>
      <c r="O751" s="34" t="s">
        <v>58</v>
      </c>
      <c r="P751" s="39" t="str">
        <f>IF(IFERROR(VLOOKUP(P736,'Tabela de Apoio'!$D:$E,2,FALSE),1)=1,"",P752)</f>
        <v/>
      </c>
      <c r="Q751" s="39" t="str">
        <f>IF(IFERROR(VLOOKUP(Q736,'Tabela de Apoio'!$D:$E,2,FALSE),1)=1,"",Q752)</f>
        <v/>
      </c>
      <c r="R751" s="39" t="str">
        <f>IF(IFERROR(VLOOKUP(R736,'Tabela de Apoio'!$D:$E,2,FALSE),1)=1,"",R752)</f>
        <v/>
      </c>
      <c r="S751" s="39" t="str">
        <f>IF(IFERROR(VLOOKUP(S736,'Tabela de Apoio'!$D:$E,2,FALSE),1)=1,"",S752)</f>
        <v/>
      </c>
      <c r="T751" s="39" t="str">
        <f>IF(IFERROR(VLOOKUP(T736,'Tabela de Apoio'!$D:$E,2,FALSE),1)=1,"",T752)</f>
        <v/>
      </c>
      <c r="U751" s="39" t="str">
        <f>IF(IFERROR(VLOOKUP(U736,'Tabela de Apoio'!$D:$E,2,FALSE),1)=1,"",U752)</f>
        <v/>
      </c>
      <c r="V751" s="39" t="str">
        <f>IF(IFERROR(VLOOKUP(V736,'Tabela de Apoio'!$D:$E,2,FALSE),1)=1,"",V752)</f>
        <v/>
      </c>
      <c r="W751" s="39" t="str">
        <f>IF(IFERROR(VLOOKUP(W736,'Tabela de Apoio'!$D:$E,2,FALSE),1)=1,"",W752)</f>
        <v/>
      </c>
      <c r="X751" s="39" t="str">
        <f>IF(IFERROR(VLOOKUP(X736,'Tabela de Apoio'!$D:$E,2,FALSE),1)=1,"",X752)</f>
        <v/>
      </c>
      <c r="Y751" s="39" t="str">
        <f>IF(IFERROR(VLOOKUP(Y736,'Tabela de Apoio'!$D:$E,2,FALSE),1)=1,"",Y752)</f>
        <v/>
      </c>
      <c r="Z751" s="39" t="str">
        <f>IF(IFERROR(VLOOKUP(Z736,'Tabela de Apoio'!$D:$E,2,FALSE),1)=1,"",Z752)</f>
        <v/>
      </c>
      <c r="AA751" s="39" t="str">
        <f>IF(IFERROR(VLOOKUP(AA736,'Tabela de Apoio'!$D:$E,2,FALSE),1)=1,"",AA752)</f>
        <v/>
      </c>
      <c r="AB751" s="39" t="str">
        <f>IF(IFERROR(VLOOKUP(AB736,'Tabela de Apoio'!$D:$E,2,FALSE),1)=1,"",AB752)</f>
        <v/>
      </c>
      <c r="AC751" s="39" t="str">
        <f>IF(IFERROR(VLOOKUP(AC736,'Tabela de Apoio'!$D:$E,2,FALSE),1)=1,"",AC752)</f>
        <v/>
      </c>
      <c r="AD751" s="39" t="str">
        <f>IF(IFERROR(VLOOKUP(AD736,'Tabela de Apoio'!$D:$E,2,FALSE),1)=1,"",AD752)</f>
        <v/>
      </c>
      <c r="AE751" s="39" t="str">
        <f>IF(IFERROR(VLOOKUP(AE736,'Tabela de Apoio'!$D:$E,2,FALSE),1)=1,"",AE752)</f>
        <v/>
      </c>
      <c r="AF751" s="39" t="str">
        <f>IF(IFERROR(VLOOKUP(AF736,'Tabela de Apoio'!$D:$E,2,FALSE),1)=1,"",AF752)</f>
        <v/>
      </c>
      <c r="AG751" s="39" t="str">
        <f>IF(IFERROR(VLOOKUP(AG736,'Tabela de Apoio'!$D:$E,2,FALSE),1)=1,"",AG752)</f>
        <v/>
      </c>
      <c r="AH751" s="39" t="str">
        <f>IF(IFERROR(VLOOKUP(AH736,'Tabela de Apoio'!$D:$E,2,FALSE),1)=1,"",AH752)</f>
        <v/>
      </c>
      <c r="AI751" s="39" t="str">
        <f>IF(IFERROR(VLOOKUP(AI736,'Tabela de Apoio'!$D:$E,2,FALSE),1)=1,"",AI752)</f>
        <v/>
      </c>
    </row>
    <row r="752" spans="1:35" x14ac:dyDescent="0.25">
      <c r="B752" s="84" t="e">
        <f t="shared" si="365"/>
        <v>#VALUE!</v>
      </c>
      <c r="C752" s="84" t="e">
        <f t="shared" si="364"/>
        <v>#VALUE!</v>
      </c>
      <c r="D752" s="84">
        <f t="shared" si="364"/>
        <v>1</v>
      </c>
      <c r="E752" s="158"/>
      <c r="F752" s="97"/>
      <c r="G752" s="118"/>
      <c r="H752" s="159"/>
      <c r="I752" s="159"/>
      <c r="J752" s="160"/>
      <c r="K752" s="90" t="e">
        <f>_xlfn.STDEV.S($P752:$AI752)/AVERAGE($P752:$AI752)</f>
        <v>#DIV/0!</v>
      </c>
      <c r="L752" s="122" t="s">
        <v>77</v>
      </c>
      <c r="M752" s="22" t="str">
        <f>IFERROR(ROUND(M734*M736,2),"")</f>
        <v/>
      </c>
      <c r="N752" s="94" t="str">
        <f>IF("C"=J751,1,"")</f>
        <v/>
      </c>
      <c r="O752" s="34" t="s">
        <v>56</v>
      </c>
      <c r="P752" s="39" t="str">
        <f t="shared" ref="P752:AI752" si="371">IFERROR(IF(P750="","",IF((_xlfn.STDEV.S($P749:$AI750)/AVERAGE($P749:$AI750))&lt;25%,P750,IF(OR(P750&gt;(AVERAGE($P749:$AI750)+_xlfn.STDEV.S($P749:$AI750)),P750&lt;(AVERAGE($P749:$AI750)-_xlfn.STDEV.S($P749:$AI750))),"DESCARTADO",P750))),)</f>
        <v/>
      </c>
      <c r="Q752" s="39" t="str">
        <f t="shared" si="371"/>
        <v/>
      </c>
      <c r="R752" s="39" t="str">
        <f t="shared" si="371"/>
        <v/>
      </c>
      <c r="S752" s="39" t="str">
        <f t="shared" si="371"/>
        <v/>
      </c>
      <c r="T752" s="39" t="str">
        <f t="shared" si="371"/>
        <v/>
      </c>
      <c r="U752" s="39" t="str">
        <f t="shared" si="371"/>
        <v/>
      </c>
      <c r="V752" s="39" t="str">
        <f t="shared" si="371"/>
        <v/>
      </c>
      <c r="W752" s="39" t="str">
        <f t="shared" si="371"/>
        <v/>
      </c>
      <c r="X752" s="39" t="str">
        <f t="shared" si="371"/>
        <v/>
      </c>
      <c r="Y752" s="39" t="str">
        <f t="shared" si="371"/>
        <v/>
      </c>
      <c r="Z752" s="39" t="str">
        <f t="shared" si="371"/>
        <v/>
      </c>
      <c r="AA752" s="39" t="str">
        <f t="shared" si="371"/>
        <v/>
      </c>
      <c r="AB752" s="39" t="str">
        <f t="shared" si="371"/>
        <v/>
      </c>
      <c r="AC752" s="39" t="str">
        <f t="shared" si="371"/>
        <v/>
      </c>
      <c r="AD752" s="39" t="str">
        <f t="shared" si="371"/>
        <v/>
      </c>
      <c r="AE752" s="39" t="str">
        <f t="shared" si="371"/>
        <v/>
      </c>
      <c r="AF752" s="39" t="str">
        <f t="shared" si="371"/>
        <v/>
      </c>
      <c r="AG752" s="39" t="str">
        <f t="shared" si="371"/>
        <v/>
      </c>
      <c r="AH752" s="39" t="str">
        <f t="shared" si="371"/>
        <v/>
      </c>
      <c r="AI752" s="39" t="str">
        <f t="shared" si="371"/>
        <v/>
      </c>
    </row>
    <row r="754" spans="1:35" s="18" customFormat="1" x14ac:dyDescent="0.25">
      <c r="A754" s="89"/>
      <c r="B754" s="83" t="e">
        <f>LARGE(IFERROR(IF(B752+1&gt;$H$8,"",B752+1),""),1)</f>
        <v>#VALUE!</v>
      </c>
      <c r="C754" s="83" t="e">
        <f>E759</f>
        <v>#VALUE!</v>
      </c>
      <c r="D754" s="83">
        <f>E755</f>
        <v>1</v>
      </c>
      <c r="E754" s="57" t="s">
        <v>9</v>
      </c>
      <c r="F754" s="96"/>
      <c r="G754" s="57" t="s">
        <v>19</v>
      </c>
      <c r="H754" s="5" t="e">
        <f>INDEX('BASE FORMAÇÃO'!B:B,B754+1)</f>
        <v>#VALUE!</v>
      </c>
      <c r="I754" s="19" t="s">
        <v>20</v>
      </c>
      <c r="J754" s="5" t="e">
        <f>INDEX('BASE FORMAÇÃO'!K:K,B754+1)</f>
        <v>#VALUE!</v>
      </c>
      <c r="K754" s="88"/>
      <c r="L754" s="173" t="s">
        <v>75</v>
      </c>
      <c r="M754" s="167" t="str">
        <f>IF(OR(ISBLANK($O$7),ISBLANK($H$8),ISBLANK($O$6),ISBLANK($O$5),ISBLANK($H$5)),"",IFERROR(IF(VLOOKUP(L754,L761:M770,2,FALSE)&lt;1,ROUND(VLOOKUP(L754,L761:M770,2,FALSE),4),ROUND(VLOOKUP(L754,L761:M770,2,FALSE),2)),""))</f>
        <v/>
      </c>
      <c r="N754" s="92"/>
      <c r="O754" s="34" t="s">
        <v>22</v>
      </c>
      <c r="P754" s="53"/>
      <c r="Q754" s="53"/>
      <c r="R754" s="53"/>
      <c r="S754" s="53"/>
      <c r="T754" s="53"/>
      <c r="U754" s="53"/>
      <c r="V754" s="53"/>
      <c r="W754" s="53"/>
      <c r="X754" s="53"/>
      <c r="Y754" s="53"/>
      <c r="Z754" s="53"/>
      <c r="AA754" s="53"/>
      <c r="AB754" s="53"/>
      <c r="AC754" s="53"/>
      <c r="AD754" s="53"/>
      <c r="AE754" s="53"/>
      <c r="AF754" s="53"/>
      <c r="AG754" s="53"/>
      <c r="AH754" s="53"/>
      <c r="AI754" s="53"/>
    </row>
    <row r="755" spans="1:35" s="18" customFormat="1" x14ac:dyDescent="0.25">
      <c r="A755" s="89"/>
      <c r="B755" s="84" t="e">
        <f t="shared" ref="B755:D757" si="372">B754</f>
        <v>#VALUE!</v>
      </c>
      <c r="C755" s="84" t="e">
        <f t="shared" si="372"/>
        <v>#VALUE!</v>
      </c>
      <c r="D755" s="84">
        <f t="shared" si="372"/>
        <v>1</v>
      </c>
      <c r="E755" s="150">
        <f>IFERROR(IF(E759=INDEX(E:E,ROW()-16),INDEX(E:E,ROW()-20)+1,1),1)</f>
        <v>1</v>
      </c>
      <c r="F755" s="116"/>
      <c r="G755" s="155" t="s">
        <v>1</v>
      </c>
      <c r="H755" s="161" t="e">
        <f>INDEX('BASE FORMAÇÃO'!C:C,B754+1)</f>
        <v>#VALUE!</v>
      </c>
      <c r="I755" s="161"/>
      <c r="J755" s="162"/>
      <c r="K755" s="89"/>
      <c r="L755" s="174"/>
      <c r="M755" s="168"/>
      <c r="N755" s="93"/>
      <c r="O755" s="34" t="s">
        <v>17</v>
      </c>
      <c r="P755" s="54"/>
      <c r="Q755" s="54"/>
      <c r="R755" s="54"/>
      <c r="S755" s="54"/>
      <c r="T755" s="54"/>
      <c r="U755" s="54"/>
      <c r="V755" s="54"/>
      <c r="W755" s="54"/>
      <c r="X755" s="54"/>
      <c r="Y755" s="54"/>
      <c r="Z755" s="54"/>
      <c r="AA755" s="54"/>
      <c r="AB755" s="54"/>
      <c r="AC755" s="54"/>
      <c r="AD755" s="54"/>
      <c r="AE755" s="54"/>
      <c r="AF755" s="54"/>
      <c r="AG755" s="54"/>
      <c r="AH755" s="54"/>
      <c r="AI755" s="54"/>
    </row>
    <row r="756" spans="1:35" s="21" customFormat="1" x14ac:dyDescent="0.25">
      <c r="A756" s="98"/>
      <c r="B756" s="84" t="e">
        <f t="shared" si="372"/>
        <v>#VALUE!</v>
      </c>
      <c r="C756" s="84" t="e">
        <f t="shared" si="372"/>
        <v>#VALUE!</v>
      </c>
      <c r="D756" s="84">
        <f t="shared" si="372"/>
        <v>1</v>
      </c>
      <c r="E756" s="151"/>
      <c r="F756" s="117"/>
      <c r="G756" s="156"/>
      <c r="H756" s="163"/>
      <c r="I756" s="163"/>
      <c r="J756" s="164"/>
      <c r="K756" s="85"/>
      <c r="L756" s="169" t="s">
        <v>78</v>
      </c>
      <c r="M756" s="171" t="e">
        <f>INDEX('BASE FORMAÇÃO'!H:H,B758+1)</f>
        <v>#VALUE!</v>
      </c>
      <c r="N756" s="94"/>
      <c r="O756" s="34" t="s">
        <v>12</v>
      </c>
      <c r="P756" s="55"/>
      <c r="Q756" s="55"/>
      <c r="R756" s="55"/>
      <c r="S756" s="55"/>
      <c r="T756" s="55"/>
      <c r="U756" s="55"/>
      <c r="V756" s="55"/>
      <c r="W756" s="55"/>
      <c r="X756" s="55"/>
      <c r="Y756" s="55"/>
      <c r="Z756" s="55"/>
      <c r="AA756" s="55"/>
      <c r="AB756" s="55"/>
      <c r="AC756" s="55"/>
      <c r="AD756" s="55"/>
      <c r="AE756" s="55"/>
      <c r="AF756" s="55"/>
      <c r="AG756" s="55"/>
      <c r="AH756" s="55"/>
      <c r="AI756" s="55"/>
    </row>
    <row r="757" spans="1:35" s="21" customFormat="1" x14ac:dyDescent="0.25">
      <c r="A757" s="98"/>
      <c r="B757" s="84" t="e">
        <f t="shared" si="372"/>
        <v>#VALUE!</v>
      </c>
      <c r="C757" s="84" t="e">
        <f t="shared" si="372"/>
        <v>#VALUE!</v>
      </c>
      <c r="D757" s="84">
        <f t="shared" si="372"/>
        <v>1</v>
      </c>
      <c r="E757" s="152"/>
      <c r="F757" s="117"/>
      <c r="G757" s="157"/>
      <c r="H757" s="165"/>
      <c r="I757" s="165"/>
      <c r="J757" s="166"/>
      <c r="K757" s="85"/>
      <c r="L757" s="170"/>
      <c r="M757" s="172"/>
      <c r="N757" s="94"/>
      <c r="O757" s="34" t="s">
        <v>549</v>
      </c>
      <c r="P757" s="55"/>
      <c r="Q757" s="55"/>
      <c r="R757" s="55"/>
      <c r="S757" s="55"/>
      <c r="T757" s="55"/>
      <c r="U757" s="55"/>
      <c r="V757" s="55"/>
      <c r="W757" s="55"/>
      <c r="X757" s="55"/>
      <c r="Y757" s="55"/>
      <c r="Z757" s="55"/>
      <c r="AA757" s="55"/>
      <c r="AB757" s="55"/>
      <c r="AC757" s="55"/>
      <c r="AD757" s="55"/>
      <c r="AE757" s="55"/>
      <c r="AF757" s="55"/>
      <c r="AG757" s="55"/>
      <c r="AH757" s="55"/>
      <c r="AI757" s="55"/>
    </row>
    <row r="758" spans="1:35" x14ac:dyDescent="0.25">
      <c r="B758" s="84" t="e">
        <f>B756</f>
        <v>#VALUE!</v>
      </c>
      <c r="C758" s="84" t="e">
        <f>C756</f>
        <v>#VALUE!</v>
      </c>
      <c r="D758" s="84">
        <f>D756</f>
        <v>1</v>
      </c>
      <c r="E758" s="57" t="s">
        <v>401</v>
      </c>
      <c r="F758" s="117"/>
      <c r="G758" s="24"/>
      <c r="H758" s="153"/>
      <c r="I758" s="154"/>
      <c r="J758" s="154"/>
      <c r="K758" s="90" t="e">
        <f>_xlfn.STDEV.S($P758:$AI758)/AVERAGE($P758:$AI758)</f>
        <v>#DIV/0!</v>
      </c>
      <c r="L758" s="122" t="s">
        <v>2</v>
      </c>
      <c r="M758" s="5" t="e">
        <f>INDEX('BASE FORMAÇÃO'!D:D,B758+1)</f>
        <v>#VALUE!</v>
      </c>
      <c r="N758" s="94">
        <f>IF("A"=J771,1,"")</f>
        <v>1</v>
      </c>
      <c r="O758" s="34" t="s">
        <v>23</v>
      </c>
      <c r="P758" s="36" t="str">
        <f t="array" ref="P758">IF(P754="","",IF(OR(P755="",AND(YEAR(P755)=YEAR($O$7),MONTH(MAX('Tabela de Apoio'!$A:$A))&lt;=MONTH(P755))),P754,(INDEX('Tabela de Apoio'!$B:$B,MATCH('FORMAÇÃO DE PREÇO'!$O$7,'Tabela de Apoio'!$A:$A,1))/INDEX('Tabela de Apoio'!$B:$B,MATCH('FORMAÇÃO DE PREÇO'!P755,'Tabela de Apoio'!$A:$A,1)-1))*P754))</f>
        <v/>
      </c>
      <c r="Q758" s="36" t="str">
        <f t="array" ref="Q758">IF(Q754="","",IF(OR(Q755="",AND(YEAR(Q755)=YEAR($O$7),MONTH(MAX('Tabela de Apoio'!$A:$A))&lt;=MONTH(Q755))),Q754,(INDEX('Tabela de Apoio'!$B:$B,MATCH('FORMAÇÃO DE PREÇO'!$O$7,'Tabela de Apoio'!$A:$A,1))/INDEX('Tabela de Apoio'!$B:$B,MATCH('FORMAÇÃO DE PREÇO'!Q755,'Tabela de Apoio'!$A:$A,1)-1))*Q754))</f>
        <v/>
      </c>
      <c r="R758" s="36" t="str">
        <f t="array" ref="R758">IF(R754="","",IF(OR(R755="",AND(YEAR(R755)=YEAR($O$7),MONTH(MAX('Tabela de Apoio'!$A:$A))&lt;=MONTH(R755))),R754,(INDEX('Tabela de Apoio'!$B:$B,MATCH('FORMAÇÃO DE PREÇO'!$O$7,'Tabela de Apoio'!$A:$A,1))/INDEX('Tabela de Apoio'!$B:$B,MATCH('FORMAÇÃO DE PREÇO'!R755,'Tabela de Apoio'!$A:$A,1)-1))*R754))</f>
        <v/>
      </c>
      <c r="S758" s="36" t="str">
        <f t="array" ref="S758">IF(S754="","",IF(OR(S755="",AND(YEAR(S755)=YEAR($O$7),MONTH(MAX('Tabela de Apoio'!$A:$A))&lt;=MONTH(S755))),S754,(INDEX('Tabela de Apoio'!$B:$B,MATCH('FORMAÇÃO DE PREÇO'!$O$7,'Tabela de Apoio'!$A:$A,1))/INDEX('Tabela de Apoio'!$B:$B,MATCH('FORMAÇÃO DE PREÇO'!S755,'Tabela de Apoio'!$A:$A,1)-1))*S754))</f>
        <v/>
      </c>
      <c r="T758" s="36" t="str">
        <f t="array" ref="T758">IF(T754="","",IF(OR(T755="",AND(YEAR(T755)=YEAR($O$7),MONTH(MAX('Tabela de Apoio'!$A:$A))&lt;=MONTH(T755))),T754,(INDEX('Tabela de Apoio'!$B:$B,MATCH('FORMAÇÃO DE PREÇO'!$O$7,'Tabela de Apoio'!$A:$A,1))/INDEX('Tabela de Apoio'!$B:$B,MATCH('FORMAÇÃO DE PREÇO'!T755,'Tabela de Apoio'!$A:$A,1)-1))*T754))</f>
        <v/>
      </c>
      <c r="U758" s="36" t="str">
        <f t="array" ref="U758">IF(U754="","",IF(OR(U755="",AND(YEAR(U755)=YEAR($O$7),MONTH(MAX('Tabela de Apoio'!$A:$A))&lt;=MONTH(U755))),U754,(INDEX('Tabela de Apoio'!$B:$B,MATCH('FORMAÇÃO DE PREÇO'!$O$7,'Tabela de Apoio'!$A:$A,1))/INDEX('Tabela de Apoio'!$B:$B,MATCH('FORMAÇÃO DE PREÇO'!U755,'Tabela de Apoio'!$A:$A,1)-1))*U754))</f>
        <v/>
      </c>
      <c r="V758" s="36" t="str">
        <f t="array" ref="V758">IF(V754="","",IF(OR(V755="",AND(YEAR(V755)=YEAR($O$7),MONTH(MAX('Tabela de Apoio'!$A:$A))&lt;=MONTH(V755))),V754,(INDEX('Tabela de Apoio'!$B:$B,MATCH('FORMAÇÃO DE PREÇO'!$O$7,'Tabela de Apoio'!$A:$A,1))/INDEX('Tabela de Apoio'!$B:$B,MATCH('FORMAÇÃO DE PREÇO'!V755,'Tabela de Apoio'!$A:$A,1)-1))*V754))</f>
        <v/>
      </c>
      <c r="W758" s="36" t="str">
        <f t="array" ref="W758">IF(W754="","",IF(OR(W755="",AND(YEAR(W755)=YEAR($O$7),MONTH(MAX('Tabela de Apoio'!$A:$A))&lt;=MONTH(W755))),W754,(INDEX('Tabela de Apoio'!$B:$B,MATCH('FORMAÇÃO DE PREÇO'!$O$7,'Tabela de Apoio'!$A:$A,1))/INDEX('Tabela de Apoio'!$B:$B,MATCH('FORMAÇÃO DE PREÇO'!W755,'Tabela de Apoio'!$A:$A,1)-1))*W754))</f>
        <v/>
      </c>
      <c r="X758" s="36" t="str">
        <f t="array" ref="X758">IF(X754="","",IF(OR(X755="",AND(YEAR(X755)=YEAR($O$7),MONTH(MAX('Tabela de Apoio'!$A:$A))&lt;=MONTH(X755))),X754,(INDEX('Tabela de Apoio'!$B:$B,MATCH('FORMAÇÃO DE PREÇO'!$O$7,'Tabela de Apoio'!$A:$A,1))/INDEX('Tabela de Apoio'!$B:$B,MATCH('FORMAÇÃO DE PREÇO'!X755,'Tabela de Apoio'!$A:$A,1)-1))*X754))</f>
        <v/>
      </c>
      <c r="Y758" s="36" t="str">
        <f t="array" ref="Y758">IF(Y754="","",IF(OR(Y755="",AND(YEAR(Y755)=YEAR($O$7),MONTH(MAX('Tabela de Apoio'!$A:$A))&lt;=MONTH(Y755))),Y754,(INDEX('Tabela de Apoio'!$B:$B,MATCH('FORMAÇÃO DE PREÇO'!$O$7,'Tabela de Apoio'!$A:$A,1))/INDEX('Tabela de Apoio'!$B:$B,MATCH('FORMAÇÃO DE PREÇO'!Y755,'Tabela de Apoio'!$A:$A,1)-1))*Y754))</f>
        <v/>
      </c>
      <c r="Z758" s="36" t="str">
        <f t="array" ref="Z758">IF(Z754="","",IF(OR(Z755="",AND(YEAR(Z755)=YEAR($O$7),MONTH(MAX('Tabela de Apoio'!$A:$A))&lt;=MONTH(Z755))),Z754,(INDEX('Tabela de Apoio'!$B:$B,MATCH('FORMAÇÃO DE PREÇO'!$O$7,'Tabela de Apoio'!$A:$A,1))/INDEX('Tabela de Apoio'!$B:$B,MATCH('FORMAÇÃO DE PREÇO'!Z755,'Tabela de Apoio'!$A:$A,1)-1))*Z754))</f>
        <v/>
      </c>
      <c r="AA758" s="36" t="str">
        <f t="array" ref="AA758">IF(AA754="","",IF(OR(AA755="",AND(YEAR(AA755)=YEAR($O$7),MONTH(MAX('Tabela de Apoio'!$A:$A))&lt;=MONTH(AA755))),AA754,(INDEX('Tabela de Apoio'!$B:$B,MATCH('FORMAÇÃO DE PREÇO'!$O$7,'Tabela de Apoio'!$A:$A,1))/INDEX('Tabela de Apoio'!$B:$B,MATCH('FORMAÇÃO DE PREÇO'!AA755,'Tabela de Apoio'!$A:$A,1)-1))*AA754))</f>
        <v/>
      </c>
      <c r="AB758" s="36" t="str">
        <f t="array" ref="AB758">IF(AB754="","",IF(OR(AB755="",AND(YEAR(AB755)=YEAR($O$7),MONTH(MAX('Tabela de Apoio'!$A:$A))&lt;=MONTH(AB755))),AB754,(INDEX('Tabela de Apoio'!$B:$B,MATCH('FORMAÇÃO DE PREÇO'!$O$7,'Tabela de Apoio'!$A:$A,1))/INDEX('Tabela de Apoio'!$B:$B,MATCH('FORMAÇÃO DE PREÇO'!AB755,'Tabela de Apoio'!$A:$A,1)-1))*AB754))</f>
        <v/>
      </c>
      <c r="AC758" s="36" t="str">
        <f t="array" ref="AC758">IF(AC754="","",IF(OR(AC755="",AND(YEAR(AC755)=YEAR($O$7),MONTH(MAX('Tabela de Apoio'!$A:$A))&lt;=MONTH(AC755))),AC754,(INDEX('Tabela de Apoio'!$B:$B,MATCH('FORMAÇÃO DE PREÇO'!$O$7,'Tabela de Apoio'!$A:$A,1))/INDEX('Tabela de Apoio'!$B:$B,MATCH('FORMAÇÃO DE PREÇO'!AC755,'Tabela de Apoio'!$A:$A,1)-1))*AC754))</f>
        <v/>
      </c>
      <c r="AD758" s="36" t="str">
        <f t="array" ref="AD758">IF(AD754="","",IF(OR(AD755="",AND(YEAR(AD755)=YEAR($O$7),MONTH(MAX('Tabela de Apoio'!$A:$A))&lt;=MONTH(AD755))),AD754,(INDEX('Tabela de Apoio'!$B:$B,MATCH('FORMAÇÃO DE PREÇO'!$O$7,'Tabela de Apoio'!$A:$A,1))/INDEX('Tabela de Apoio'!$B:$B,MATCH('FORMAÇÃO DE PREÇO'!AD755,'Tabela de Apoio'!$A:$A,1)-1))*AD754))</f>
        <v/>
      </c>
      <c r="AE758" s="36" t="str">
        <f t="array" ref="AE758">IF(AE754="","",IF(OR(AE755="",AND(YEAR(AE755)=YEAR($O$7),MONTH(MAX('Tabela de Apoio'!$A:$A))&lt;=MONTH(AE755))),AE754,(INDEX('Tabela de Apoio'!$B:$B,MATCH('FORMAÇÃO DE PREÇO'!$O$7,'Tabela de Apoio'!$A:$A,1))/INDEX('Tabela de Apoio'!$B:$B,MATCH('FORMAÇÃO DE PREÇO'!AE755,'Tabela de Apoio'!$A:$A,1)-1))*AE754))</f>
        <v/>
      </c>
      <c r="AF758" s="36" t="str">
        <f t="array" ref="AF758">IF(AF754="","",IF(OR(AF755="",AND(YEAR(AF755)=YEAR($O$7),MONTH(MAX('Tabela de Apoio'!$A:$A))&lt;=MONTH(AF755))),AF754,(INDEX('Tabela de Apoio'!$B:$B,MATCH('FORMAÇÃO DE PREÇO'!$O$7,'Tabela de Apoio'!$A:$A,1))/INDEX('Tabela de Apoio'!$B:$B,MATCH('FORMAÇÃO DE PREÇO'!AF755,'Tabela de Apoio'!$A:$A,1)-1))*AF754))</f>
        <v/>
      </c>
      <c r="AG758" s="36" t="str">
        <f t="array" ref="AG758">IF(AG754="","",IF(OR(AG755="",AND(YEAR(AG755)=YEAR($O$7),MONTH(MAX('Tabela de Apoio'!$A:$A))&lt;=MONTH(AG755))),AG754,(INDEX('Tabela de Apoio'!$B:$B,MATCH('FORMAÇÃO DE PREÇO'!$O$7,'Tabela de Apoio'!$A:$A,1))/INDEX('Tabela de Apoio'!$B:$B,MATCH('FORMAÇÃO DE PREÇO'!AG755,'Tabela de Apoio'!$A:$A,1)-1))*AG754))</f>
        <v/>
      </c>
      <c r="AH758" s="36" t="str">
        <f t="array" ref="AH758">IF(AH754="","",IF(OR(AH755="",AND(YEAR(AH755)=YEAR($O$7),MONTH(MAX('Tabela de Apoio'!$A:$A))&lt;=MONTH(AH755))),AH754,(INDEX('Tabela de Apoio'!$B:$B,MATCH('FORMAÇÃO DE PREÇO'!$O$7,'Tabela de Apoio'!$A:$A,1))/INDEX('Tabela de Apoio'!$B:$B,MATCH('FORMAÇÃO DE PREÇO'!AH755,'Tabela de Apoio'!$A:$A,1)-1))*AH754))</f>
        <v/>
      </c>
      <c r="AI758" s="36" t="str">
        <f t="array" ref="AI758">IF(AI754="","",IF(OR(AI755="",AND(YEAR(AI755)=YEAR($O$7),MONTH(MAX('Tabela de Apoio'!$A:$A))&lt;=MONTH(AI755))),AI754,(INDEX('Tabela de Apoio'!$B:$B,MATCH('FORMAÇÃO DE PREÇO'!$O$7,'Tabela de Apoio'!$A:$A,1))/INDEX('Tabela de Apoio'!$B:$B,MATCH('FORMAÇÃO DE PREÇO'!AI755,'Tabela de Apoio'!$A:$A,1)-1))*AI754))</f>
        <v/>
      </c>
    </row>
    <row r="759" spans="1:35" x14ac:dyDescent="0.25">
      <c r="B759" s="84" t="e">
        <f>B758</f>
        <v>#VALUE!</v>
      </c>
      <c r="C759" s="84" t="e">
        <f>C758</f>
        <v>#VALUE!</v>
      </c>
      <c r="D759" s="84">
        <f>D758</f>
        <v>1</v>
      </c>
      <c r="E759" s="158" t="e">
        <f>MAX(INDEX('BASE FORMAÇÃO'!A:A,B754+1),1)</f>
        <v>#VALUE!</v>
      </c>
      <c r="F759" s="117"/>
      <c r="G759" s="118" t="s">
        <v>363</v>
      </c>
      <c r="H759" s="159"/>
      <c r="I759" s="159"/>
      <c r="J759" s="160"/>
      <c r="K759" s="85" t="e">
        <f>_xlfn.STDEV.S($P759:$AI759)/AVERAGE($P759:$AI759)</f>
        <v>#DIV/0!</v>
      </c>
      <c r="L759" s="37" t="s">
        <v>362</v>
      </c>
      <c r="M759" s="38" t="str">
        <f>IFERROR(INDEX(K758:K772,MATCH(1,N758:N772)),"")</f>
        <v/>
      </c>
      <c r="N759" s="94" t="str">
        <f>IF("B"=J771,1,"")</f>
        <v/>
      </c>
      <c r="O759" s="34" t="s">
        <v>55</v>
      </c>
      <c r="P759" s="36" t="str">
        <f t="shared" ref="P759:AE759" si="373">IFERROR(IF(P758="","",IF(OR(P758&gt;(_xlfn.QUARTILE.EXC($P758:$AI758,3)+(_xlfn.QUARTILE.EXC($P758:$AI758,3)-_xlfn.QUARTILE.EXC($P758:$AI758,1))),P758&lt;(_xlfn.QUARTILE.EXC($P758:$AI758,1)-(_xlfn.QUARTILE.EXC($P758:$AI758,3)-_xlfn.QUARTILE.EXC($P758:$AI758,1)))),"DESCARTADO",P758)),"")</f>
        <v/>
      </c>
      <c r="Q759" s="36" t="str">
        <f t="shared" si="373"/>
        <v/>
      </c>
      <c r="R759" s="36" t="str">
        <f t="shared" si="373"/>
        <v/>
      </c>
      <c r="S759" s="36" t="str">
        <f t="shared" si="373"/>
        <v/>
      </c>
      <c r="T759" s="36" t="str">
        <f t="shared" si="373"/>
        <v/>
      </c>
      <c r="U759" s="36" t="str">
        <f t="shared" si="373"/>
        <v/>
      </c>
      <c r="V759" s="36" t="str">
        <f t="shared" si="373"/>
        <v/>
      </c>
      <c r="W759" s="36" t="str">
        <f t="shared" si="373"/>
        <v/>
      </c>
      <c r="X759" s="36" t="str">
        <f t="shared" si="373"/>
        <v/>
      </c>
      <c r="Y759" s="36" t="str">
        <f t="shared" si="373"/>
        <v/>
      </c>
      <c r="Z759" s="36" t="str">
        <f t="shared" si="373"/>
        <v/>
      </c>
      <c r="AA759" s="36" t="str">
        <f t="shared" si="373"/>
        <v/>
      </c>
      <c r="AB759" s="36" t="str">
        <f t="shared" si="373"/>
        <v/>
      </c>
      <c r="AC759" s="36" t="str">
        <f t="shared" si="373"/>
        <v/>
      </c>
      <c r="AD759" s="36" t="str">
        <f t="shared" si="373"/>
        <v/>
      </c>
      <c r="AE759" s="36" t="str">
        <f t="shared" si="373"/>
        <v/>
      </c>
      <c r="AF759" s="36" t="str">
        <f>IFERROR(IF(AF758="","",IF(OR(AF758&gt;(_xlfn.QUARTILE.EXC($P758:$AI758,3)+(_xlfn.QUARTILE.EXC($P758:$AI758,3)-_xlfn.QUARTILE.EXC($P758:$AI758,1))),AF758&lt;(_xlfn.QUARTILE.EXC($P758:$AI758,1)-(_xlfn.QUARTILE.EXC($P758:$AI758,3)-_xlfn.QUARTILE.EXC($P758:$AI758,1)))),"DESCARTADO",AF758)),"")</f>
        <v/>
      </c>
      <c r="AG759" s="36" t="str">
        <f>IFERROR(IF(AG758="","",IF(OR(AG758&gt;(_xlfn.QUARTILE.EXC($P758:$AI758,3)+(_xlfn.QUARTILE.EXC($P758:$AI758,3)-_xlfn.QUARTILE.EXC($P758:$AI758,1))),AG758&lt;(_xlfn.QUARTILE.EXC($P758:$AI758,1)-(_xlfn.QUARTILE.EXC($P758:$AI758,3)-_xlfn.QUARTILE.EXC($P758:$AI758,1)))),"DESCARTADO",AG758)),"")</f>
        <v/>
      </c>
      <c r="AH759" s="36" t="str">
        <f>IFERROR(IF(AH758="","",IF(OR(AH758&gt;(_xlfn.QUARTILE.EXC($P758:$AI758,3)+(_xlfn.QUARTILE.EXC($P758:$AI758,3)-_xlfn.QUARTILE.EXC($P758:$AI758,1))),AH758&lt;(_xlfn.QUARTILE.EXC($P758:$AI758,1)-(_xlfn.QUARTILE.EXC($P758:$AI758,3)-_xlfn.QUARTILE.EXC($P758:$AI758,1)))),"DESCARTADO",AH758)),"")</f>
        <v/>
      </c>
      <c r="AI759" s="36" t="str">
        <f>IFERROR(IF(AI758="","",IF(OR(AI758&gt;(_xlfn.QUARTILE.EXC($P758:$AI758,3)+(_xlfn.QUARTILE.EXC($P758:$AI758,3)-_xlfn.QUARTILE.EXC($P758:$AI758,1))),AI758&lt;(_xlfn.QUARTILE.EXC($P758:$AI758,1)-(_xlfn.QUARTILE.EXC($P758:$AI758,3)-_xlfn.QUARTILE.EXC($P758:$AI758,1)))),"DESCARTADO",AI758)),"")</f>
        <v/>
      </c>
    </row>
    <row r="760" spans="1:35" hidden="1" x14ac:dyDescent="0.25">
      <c r="B760" s="84" t="e">
        <f t="shared" ref="B760:D772" si="374">B759</f>
        <v>#VALUE!</v>
      </c>
      <c r="C760" s="84" t="e">
        <f t="shared" si="374"/>
        <v>#VALUE!</v>
      </c>
      <c r="D760" s="84">
        <f t="shared" si="374"/>
        <v>1</v>
      </c>
      <c r="E760" s="158"/>
      <c r="F760" s="97"/>
      <c r="G760" s="119"/>
      <c r="K760" s="90"/>
      <c r="N760" s="94"/>
      <c r="O760" s="34" t="s">
        <v>57</v>
      </c>
      <c r="P760" s="39" t="str">
        <f>IF(IFERROR(VLOOKUP(P756,'Tabela de Apoio'!$D:$E,2,FALSE),1)=1,"",P759)</f>
        <v/>
      </c>
      <c r="Q760" s="39" t="str">
        <f>IF(IFERROR(VLOOKUP(Q756,'Tabela de Apoio'!$D:$E,2,FALSE),1)=1,"",Q759)</f>
        <v/>
      </c>
      <c r="R760" s="39" t="str">
        <f>IF(IFERROR(VLOOKUP(R756,'Tabela de Apoio'!$D:$E,2,FALSE),1)=1,"",R759)</f>
        <v/>
      </c>
      <c r="S760" s="39" t="str">
        <f>IF(IFERROR(VLOOKUP(S756,'Tabela de Apoio'!$D:$E,2,FALSE),1)=1,"",S759)</f>
        <v/>
      </c>
      <c r="T760" s="39" t="str">
        <f>IF(IFERROR(VLOOKUP(T756,'Tabela de Apoio'!$D:$E,2,FALSE),1)=1,"",T759)</f>
        <v/>
      </c>
      <c r="U760" s="39" t="str">
        <f>IF(IFERROR(VLOOKUP(U756,'Tabela de Apoio'!$D:$E,2,FALSE),1)=1,"",U759)</f>
        <v/>
      </c>
      <c r="V760" s="39" t="str">
        <f>IF(IFERROR(VLOOKUP(V756,'Tabela de Apoio'!$D:$E,2,FALSE),1)=1,"",V759)</f>
        <v/>
      </c>
      <c r="W760" s="39" t="str">
        <f>IF(IFERROR(VLOOKUP(W756,'Tabela de Apoio'!$D:$E,2,FALSE),1)=1,"",W759)</f>
        <v/>
      </c>
      <c r="X760" s="39" t="str">
        <f>IF(IFERROR(VLOOKUP(X756,'Tabela de Apoio'!$D:$E,2,FALSE),1)=1,"",X759)</f>
        <v/>
      </c>
      <c r="Y760" s="39" t="str">
        <f>IF(IFERROR(VLOOKUP(Y756,'Tabela de Apoio'!$D:$E,2,FALSE),1)=1,"",Y759)</f>
        <v/>
      </c>
      <c r="Z760" s="39" t="str">
        <f>IF(IFERROR(VLOOKUP(Z756,'Tabela de Apoio'!$D:$E,2,FALSE),1)=1,"",Z759)</f>
        <v/>
      </c>
      <c r="AA760" s="39" t="str">
        <f>IF(IFERROR(VLOOKUP(AA756,'Tabela de Apoio'!$D:$E,2,FALSE),1)=1,"",AA759)</f>
        <v/>
      </c>
      <c r="AB760" s="39" t="str">
        <f>IF(IFERROR(VLOOKUP(AB756,'Tabela de Apoio'!$D:$E,2,FALSE),1)=1,"",AB759)</f>
        <v/>
      </c>
      <c r="AC760" s="39" t="str">
        <f>IF(IFERROR(VLOOKUP(AC756,'Tabela de Apoio'!$D:$E,2,FALSE),1)=1,"",AC759)</f>
        <v/>
      </c>
      <c r="AD760" s="39" t="str">
        <f>IF(IFERROR(VLOOKUP(AD756,'Tabela de Apoio'!$D:$E,2,FALSE),1)=1,"",AD759)</f>
        <v/>
      </c>
      <c r="AE760" s="39" t="str">
        <f>IF(IFERROR(VLOOKUP(AE756,'Tabela de Apoio'!$D:$E,2,FALSE),1)=1,"",AE759)</f>
        <v/>
      </c>
      <c r="AF760" s="39" t="str">
        <f>IF(IFERROR(VLOOKUP(AF756,'Tabela de Apoio'!$D:$E,2,FALSE),1)=1,"",AF759)</f>
        <v/>
      </c>
      <c r="AG760" s="39" t="str">
        <f>IF(IFERROR(VLOOKUP(AG756,'Tabela de Apoio'!$D:$E,2,FALSE),1)=1,"",AG759)</f>
        <v/>
      </c>
      <c r="AH760" s="39" t="str">
        <f>IF(IFERROR(VLOOKUP(AH756,'Tabela de Apoio'!$D:$E,2,FALSE),1)=1,"",AH759)</f>
        <v/>
      </c>
      <c r="AI760" s="39" t="str">
        <f>IF(IFERROR(VLOOKUP(AI756,'Tabela de Apoio'!$D:$E,2,FALSE),1)=1,"",AI759)</f>
        <v/>
      </c>
    </row>
    <row r="761" spans="1:35" hidden="1" x14ac:dyDescent="0.25">
      <c r="B761" s="84" t="e">
        <f t="shared" ref="B761:B772" si="375">B760</f>
        <v>#VALUE!</v>
      </c>
      <c r="C761" s="84" t="e">
        <f t="shared" si="374"/>
        <v>#VALUE!</v>
      </c>
      <c r="D761" s="84">
        <f t="shared" si="374"/>
        <v>1</v>
      </c>
      <c r="E761" s="158"/>
      <c r="F761" s="97"/>
      <c r="G761" s="120"/>
      <c r="H761" s="18"/>
      <c r="I761" s="18"/>
      <c r="J761" s="6" t="str">
        <f>IFERROR(IF(M764="",IF(_xlfn.STDEV.S($P759:$AI760)/AVERAGE($P759:$AI760)&lt;25%,J765,J766),J764),J762)</f>
        <v>A</v>
      </c>
      <c r="K761" s="89"/>
      <c r="L761" s="40" t="s">
        <v>75</v>
      </c>
      <c r="M761" s="41" t="str">
        <f>IFERROR(IF(AND(P756="Fornecedor",COUNTA(P754:AI754)=COUNTIF(P756:AI756,"Fornecedor")),M769,IF(M764="",IF(_xlfn.STDEV.S($P759:$AI760)/AVERAGE($P759:$AI760)&lt;25%,M765,M766),M764)),M762)</f>
        <v/>
      </c>
      <c r="N761" s="94"/>
      <c r="O761" s="34" t="s">
        <v>440</v>
      </c>
      <c r="P761" s="39" t="str">
        <f>IF(IFERROR(VLOOKUP(P756,'Tabela de Apoio'!$D:$E,2,FALSE),1)=1,"",P762)</f>
        <v/>
      </c>
      <c r="Q761" s="39" t="str">
        <f>IF(IFERROR(VLOOKUP(Q756,'Tabela de Apoio'!$D:$E,2,FALSE),1)=1,"",Q762)</f>
        <v/>
      </c>
      <c r="R761" s="39" t="str">
        <f>IF(IFERROR(VLOOKUP(R756,'Tabela de Apoio'!$D:$E,2,FALSE),1)=1,"",R762)</f>
        <v/>
      </c>
      <c r="S761" s="39" t="str">
        <f>IF(IFERROR(VLOOKUP(S756,'Tabela de Apoio'!$D:$E,2,FALSE),1)=1,"",S762)</f>
        <v/>
      </c>
      <c r="T761" s="39" t="str">
        <f>IF(IFERROR(VLOOKUP(T756,'Tabela de Apoio'!$D:$E,2,FALSE),1)=1,"",T762)</f>
        <v/>
      </c>
      <c r="U761" s="39" t="str">
        <f>IF(IFERROR(VLOOKUP(U756,'Tabela de Apoio'!$D:$E,2,FALSE),1)=1,"",U762)</f>
        <v/>
      </c>
      <c r="V761" s="39" t="str">
        <f>IF(IFERROR(VLOOKUP(V756,'Tabela de Apoio'!$D:$E,2,FALSE),1)=1,"",V762)</f>
        <v/>
      </c>
      <c r="W761" s="39" t="str">
        <f>IF(IFERROR(VLOOKUP(W756,'Tabela de Apoio'!$D:$E,2,FALSE),1)=1,"",W762)</f>
        <v/>
      </c>
      <c r="X761" s="39" t="str">
        <f>IF(IFERROR(VLOOKUP(X756,'Tabela de Apoio'!$D:$E,2,FALSE),1)=1,"",X762)</f>
        <v/>
      </c>
      <c r="Y761" s="39" t="str">
        <f>IF(IFERROR(VLOOKUP(Y756,'Tabela de Apoio'!$D:$E,2,FALSE),1)=1,"",Y762)</f>
        <v/>
      </c>
      <c r="Z761" s="39" t="str">
        <f>IF(IFERROR(VLOOKUP(Z756,'Tabela de Apoio'!$D:$E,2,FALSE),1)=1,"",Z762)</f>
        <v/>
      </c>
      <c r="AA761" s="39" t="str">
        <f>IF(IFERROR(VLOOKUP(AA756,'Tabela de Apoio'!$D:$E,2,FALSE),1)=1,"",AA762)</f>
        <v/>
      </c>
      <c r="AB761" s="39" t="str">
        <f>IF(IFERROR(VLOOKUP(AB756,'Tabela de Apoio'!$D:$E,2,FALSE),1)=1,"",AB762)</f>
        <v/>
      </c>
      <c r="AC761" s="39" t="str">
        <f>IF(IFERROR(VLOOKUP(AC756,'Tabela de Apoio'!$D:$E,2,FALSE),1)=1,"",AC762)</f>
        <v/>
      </c>
      <c r="AD761" s="39" t="str">
        <f>IF(IFERROR(VLOOKUP(AD756,'Tabela de Apoio'!$D:$E,2,FALSE),1)=1,"",AD762)</f>
        <v/>
      </c>
      <c r="AE761" s="39" t="str">
        <f>IF(IFERROR(VLOOKUP(AE756,'Tabela de Apoio'!$D:$E,2,FALSE),1)=1,"",AE762)</f>
        <v/>
      </c>
      <c r="AF761" s="39" t="str">
        <f>IF(IFERROR(VLOOKUP(AF756,'Tabela de Apoio'!$D:$E,2,FALSE),1)=1,"",AF762)</f>
        <v/>
      </c>
      <c r="AG761" s="39" t="str">
        <f>IF(IFERROR(VLOOKUP(AG756,'Tabela de Apoio'!$D:$E,2,FALSE),1)=1,"",AG762)</f>
        <v/>
      </c>
      <c r="AH761" s="39" t="str">
        <f>IF(IFERROR(VLOOKUP(AH756,'Tabela de Apoio'!$D:$E,2,FALSE),1)=1,"",AH762)</f>
        <v/>
      </c>
      <c r="AI761" s="39" t="str">
        <f>IF(IFERROR(VLOOKUP(AI756,'Tabela de Apoio'!$D:$E,2,FALSE),1)=1,"",AI762)</f>
        <v/>
      </c>
    </row>
    <row r="762" spans="1:35" hidden="1" x14ac:dyDescent="0.25">
      <c r="B762" s="84" t="e">
        <f t="shared" si="375"/>
        <v>#VALUE!</v>
      </c>
      <c r="C762" s="84" t="e">
        <f t="shared" si="374"/>
        <v>#VALUE!</v>
      </c>
      <c r="D762" s="84">
        <f t="shared" si="374"/>
        <v>1</v>
      </c>
      <c r="E762" s="158"/>
      <c r="F762" s="97"/>
      <c r="G762" s="120"/>
      <c r="H762" s="18"/>
      <c r="I762" s="18"/>
      <c r="J762" s="56" t="s">
        <v>366</v>
      </c>
      <c r="K762" s="89"/>
      <c r="L762" s="40" t="s">
        <v>21</v>
      </c>
      <c r="M762" s="41" t="str">
        <f>IFERROR(AVERAGE($P758:$AI758),"")</f>
        <v/>
      </c>
      <c r="N762" s="94"/>
      <c r="O762" s="34" t="s">
        <v>441</v>
      </c>
      <c r="P762" s="39" t="str">
        <f t="shared" ref="P762:AI762" si="376">IF(P759="","",IF((_xlfn.STDEV.S($P759:$AI760)/AVERAGE($P759:$AI760))&lt;25%,P759,IF(OR(P759&gt;(AVERAGE($P759:$AI760)+_xlfn.STDEV.S($P759:$AI760)),P759&lt;(AVERAGE($P759:$AI760)-_xlfn.STDEV.S($P759:$AI760))),"DESCARTADO",P759)))</f>
        <v/>
      </c>
      <c r="Q762" s="39" t="str">
        <f t="shared" si="376"/>
        <v/>
      </c>
      <c r="R762" s="39" t="str">
        <f t="shared" si="376"/>
        <v/>
      </c>
      <c r="S762" s="39" t="str">
        <f t="shared" si="376"/>
        <v/>
      </c>
      <c r="T762" s="39" t="str">
        <f t="shared" si="376"/>
        <v/>
      </c>
      <c r="U762" s="39" t="str">
        <f t="shared" si="376"/>
        <v/>
      </c>
      <c r="V762" s="39" t="str">
        <f t="shared" si="376"/>
        <v/>
      </c>
      <c r="W762" s="39" t="str">
        <f t="shared" si="376"/>
        <v/>
      </c>
      <c r="X762" s="39" t="str">
        <f t="shared" si="376"/>
        <v/>
      </c>
      <c r="Y762" s="39" t="str">
        <f t="shared" si="376"/>
        <v/>
      </c>
      <c r="Z762" s="39" t="str">
        <f t="shared" si="376"/>
        <v/>
      </c>
      <c r="AA762" s="39" t="str">
        <f t="shared" si="376"/>
        <v/>
      </c>
      <c r="AB762" s="39" t="str">
        <f t="shared" si="376"/>
        <v/>
      </c>
      <c r="AC762" s="39" t="str">
        <f t="shared" si="376"/>
        <v/>
      </c>
      <c r="AD762" s="39" t="str">
        <f t="shared" si="376"/>
        <v/>
      </c>
      <c r="AE762" s="39" t="str">
        <f t="shared" si="376"/>
        <v/>
      </c>
      <c r="AF762" s="39" t="str">
        <f t="shared" si="376"/>
        <v/>
      </c>
      <c r="AG762" s="39" t="str">
        <f t="shared" si="376"/>
        <v/>
      </c>
      <c r="AH762" s="39" t="str">
        <f t="shared" si="376"/>
        <v/>
      </c>
      <c r="AI762" s="39" t="str">
        <f t="shared" si="376"/>
        <v/>
      </c>
    </row>
    <row r="763" spans="1:35" hidden="1" x14ac:dyDescent="0.25">
      <c r="B763" s="84" t="e">
        <f t="shared" si="375"/>
        <v>#VALUE!</v>
      </c>
      <c r="C763" s="84" t="e">
        <f t="shared" si="374"/>
        <v>#VALUE!</v>
      </c>
      <c r="D763" s="84">
        <f t="shared" si="374"/>
        <v>1</v>
      </c>
      <c r="E763" s="158"/>
      <c r="F763" s="97"/>
      <c r="G763" s="119"/>
      <c r="J763" s="56" t="s">
        <v>366</v>
      </c>
      <c r="L763" s="40" t="s">
        <v>335</v>
      </c>
      <c r="M763" s="41" t="str">
        <f>IFERROR(MEDIAN($P758:$AI758),"")</f>
        <v/>
      </c>
      <c r="N763" s="94"/>
      <c r="O763" s="34" t="s">
        <v>442</v>
      </c>
      <c r="P763" s="39" t="str">
        <f>IF(IFERROR(VLOOKUP(P756,'Tabela de Apoio'!$D:$E,2,FALSE),1)=1,"",P764)</f>
        <v/>
      </c>
      <c r="Q763" s="39" t="str">
        <f>IF(IFERROR(VLOOKUP(Q756,'Tabela de Apoio'!$D:$E,2,FALSE),1)=1,"",Q764)</f>
        <v/>
      </c>
      <c r="R763" s="39" t="str">
        <f>IF(IFERROR(VLOOKUP(R756,'Tabela de Apoio'!$D:$E,2,FALSE),1)=1,"",R764)</f>
        <v/>
      </c>
      <c r="S763" s="39" t="str">
        <f>IF(IFERROR(VLOOKUP(S756,'Tabela de Apoio'!$D:$E,2,FALSE),1)=1,"",S764)</f>
        <v/>
      </c>
      <c r="T763" s="39" t="str">
        <f>IF(IFERROR(VLOOKUP(T756,'Tabela de Apoio'!$D:$E,2,FALSE),1)=1,"",T764)</f>
        <v/>
      </c>
      <c r="U763" s="39" t="str">
        <f>IF(IFERROR(VLOOKUP(U756,'Tabela de Apoio'!$D:$E,2,FALSE),1)=1,"",U764)</f>
        <v/>
      </c>
      <c r="V763" s="39" t="str">
        <f>IF(IFERROR(VLOOKUP(V756,'Tabela de Apoio'!$D:$E,2,FALSE),1)=1,"",V764)</f>
        <v/>
      </c>
      <c r="W763" s="39" t="str">
        <f>IF(IFERROR(VLOOKUP(W756,'Tabela de Apoio'!$D:$E,2,FALSE),1)=1,"",W764)</f>
        <v/>
      </c>
      <c r="X763" s="39" t="str">
        <f>IF(IFERROR(VLOOKUP(X756,'Tabela de Apoio'!$D:$E,2,FALSE),1)=1,"",X764)</f>
        <v/>
      </c>
      <c r="Y763" s="39" t="str">
        <f>IF(IFERROR(VLOOKUP(Y756,'Tabela de Apoio'!$D:$E,2,FALSE),1)=1,"",Y764)</f>
        <v/>
      </c>
      <c r="Z763" s="39" t="str">
        <f>IF(IFERROR(VLOOKUP(Z756,'Tabela de Apoio'!$D:$E,2,FALSE),1)=1,"",Z764)</f>
        <v/>
      </c>
      <c r="AA763" s="39" t="str">
        <f>IF(IFERROR(VLOOKUP(AA756,'Tabela de Apoio'!$D:$E,2,FALSE),1)=1,"",AA764)</f>
        <v/>
      </c>
      <c r="AB763" s="39" t="str">
        <f>IF(IFERROR(VLOOKUP(AB756,'Tabela de Apoio'!$D:$E,2,FALSE),1)=1,"",AB764)</f>
        <v/>
      </c>
      <c r="AC763" s="39" t="str">
        <f>IF(IFERROR(VLOOKUP(AC756,'Tabela de Apoio'!$D:$E,2,FALSE),1)=1,"",AC764)</f>
        <v/>
      </c>
      <c r="AD763" s="39" t="str">
        <f>IF(IFERROR(VLOOKUP(AD756,'Tabela de Apoio'!$D:$E,2,FALSE),1)=1,"",AD764)</f>
        <v/>
      </c>
      <c r="AE763" s="39" t="str">
        <f>IF(IFERROR(VLOOKUP(AE756,'Tabela de Apoio'!$D:$E,2,FALSE),1)=1,"",AE764)</f>
        <v/>
      </c>
      <c r="AF763" s="39" t="str">
        <f>IF(IFERROR(VLOOKUP(AF756,'Tabela de Apoio'!$D:$E,2,FALSE),1)=1,"",AF764)</f>
        <v/>
      </c>
      <c r="AG763" s="39" t="str">
        <f>IF(IFERROR(VLOOKUP(AG756,'Tabela de Apoio'!$D:$E,2,FALSE),1)=1,"",AG764)</f>
        <v/>
      </c>
      <c r="AH763" s="39" t="str">
        <f>IF(IFERROR(VLOOKUP(AH756,'Tabela de Apoio'!$D:$E,2,FALSE),1)=1,"",AH764)</f>
        <v/>
      </c>
      <c r="AI763" s="39" t="str">
        <f>IF(IFERROR(VLOOKUP(AI756,'Tabela de Apoio'!$D:$E,2,FALSE),1)=1,"",AI764)</f>
        <v/>
      </c>
    </row>
    <row r="764" spans="1:35" hidden="1" x14ac:dyDescent="0.25">
      <c r="B764" s="84" t="e">
        <f t="shared" si="375"/>
        <v>#VALUE!</v>
      </c>
      <c r="C764" s="84" t="e">
        <f t="shared" si="374"/>
        <v>#VALUE!</v>
      </c>
      <c r="D764" s="84">
        <f t="shared" si="374"/>
        <v>1</v>
      </c>
      <c r="E764" s="158"/>
      <c r="F764" s="97"/>
      <c r="G764" s="119"/>
      <c r="H764" s="18"/>
      <c r="I764" s="18"/>
      <c r="J764" s="56" t="s">
        <v>368</v>
      </c>
      <c r="K764" s="89"/>
      <c r="L764" s="40" t="s">
        <v>69</v>
      </c>
      <c r="M764" s="41" t="e">
        <f>IF(AND(COUNT($P772:$AI772)&gt;2,(_xlfn.STDEV.S($P771:$AI772)/AVERAGE($P771:$AI772))&lt;=25%),AVERAGE($P771:$AI772),"")</f>
        <v>#DIV/0!</v>
      </c>
      <c r="N764" s="94"/>
      <c r="O764" s="34" t="s">
        <v>443</v>
      </c>
      <c r="P764" s="39" t="str">
        <f t="shared" ref="P764:AI764" si="377">IF(P762="","",IF((_xlfn.STDEV.S($P761:$AI762)/AVERAGE($P761:$AI762))&lt;25%,P762,IF(OR(P762&gt;(AVERAGE($P761:$AI762)+_xlfn.STDEV.S($P761:$AI762)),P762&lt;(AVERAGE($P761:$AI762)-_xlfn.STDEV.S($P761:$AI762))),"DESCARTADO",P762)))</f>
        <v/>
      </c>
      <c r="Q764" s="39" t="str">
        <f t="shared" si="377"/>
        <v/>
      </c>
      <c r="R764" s="39" t="str">
        <f t="shared" si="377"/>
        <v/>
      </c>
      <c r="S764" s="39" t="str">
        <f t="shared" si="377"/>
        <v/>
      </c>
      <c r="T764" s="39" t="str">
        <f t="shared" si="377"/>
        <v/>
      </c>
      <c r="U764" s="39" t="str">
        <f t="shared" si="377"/>
        <v/>
      </c>
      <c r="V764" s="39" t="str">
        <f t="shared" si="377"/>
        <v/>
      </c>
      <c r="W764" s="39" t="str">
        <f t="shared" si="377"/>
        <v/>
      </c>
      <c r="X764" s="39" t="str">
        <f t="shared" si="377"/>
        <v/>
      </c>
      <c r="Y764" s="39" t="str">
        <f t="shared" si="377"/>
        <v/>
      </c>
      <c r="Z764" s="39" t="str">
        <f t="shared" si="377"/>
        <v/>
      </c>
      <c r="AA764" s="39" t="str">
        <f t="shared" si="377"/>
        <v/>
      </c>
      <c r="AB764" s="39" t="str">
        <f t="shared" si="377"/>
        <v/>
      </c>
      <c r="AC764" s="39" t="str">
        <f t="shared" si="377"/>
        <v/>
      </c>
      <c r="AD764" s="39" t="str">
        <f t="shared" si="377"/>
        <v/>
      </c>
      <c r="AE764" s="39" t="str">
        <f t="shared" si="377"/>
        <v/>
      </c>
      <c r="AF764" s="39" t="str">
        <f t="shared" si="377"/>
        <v/>
      </c>
      <c r="AG764" s="39" t="str">
        <f t="shared" si="377"/>
        <v/>
      </c>
      <c r="AH764" s="39" t="str">
        <f t="shared" si="377"/>
        <v/>
      </c>
      <c r="AI764" s="39" t="str">
        <f t="shared" si="377"/>
        <v/>
      </c>
    </row>
    <row r="765" spans="1:35" hidden="1" x14ac:dyDescent="0.25">
      <c r="B765" s="84" t="e">
        <f t="shared" si="375"/>
        <v>#VALUE!</v>
      </c>
      <c r="C765" s="84" t="e">
        <f t="shared" si="374"/>
        <v>#VALUE!</v>
      </c>
      <c r="D765" s="84">
        <f t="shared" si="374"/>
        <v>1</v>
      </c>
      <c r="E765" s="158"/>
      <c r="F765" s="97"/>
      <c r="G765" s="121"/>
      <c r="H765"/>
      <c r="I765" s="18"/>
      <c r="J765" s="56" t="s">
        <v>367</v>
      </c>
      <c r="K765" s="89"/>
      <c r="L765" s="40" t="s">
        <v>74</v>
      </c>
      <c r="M765" s="41" t="e">
        <f>AVERAGE($P759:$AI760)</f>
        <v>#DIV/0!</v>
      </c>
      <c r="N765" s="94"/>
      <c r="O765" s="34" t="s">
        <v>444</v>
      </c>
      <c r="P765" s="39" t="str">
        <f>IF(IFERROR(VLOOKUP(P756,'Tabela de Apoio'!$D:$E,2,FALSE),1)=1,"",P766)</f>
        <v/>
      </c>
      <c r="Q765" s="39" t="str">
        <f>IF(IFERROR(VLOOKUP(Q756,'Tabela de Apoio'!$D:$E,2,FALSE),1)=1,"",Q766)</f>
        <v/>
      </c>
      <c r="R765" s="39" t="str">
        <f>IF(IFERROR(VLOOKUP(R756,'Tabela de Apoio'!$D:$E,2,FALSE),1)=1,"",R766)</f>
        <v/>
      </c>
      <c r="S765" s="39" t="str">
        <f>IF(IFERROR(VLOOKUP(S756,'Tabela de Apoio'!$D:$E,2,FALSE),1)=1,"",S766)</f>
        <v/>
      </c>
      <c r="T765" s="39" t="str">
        <f>IF(IFERROR(VLOOKUP(T756,'Tabela de Apoio'!$D:$E,2,FALSE),1)=1,"",T766)</f>
        <v/>
      </c>
      <c r="U765" s="39" t="str">
        <f>IF(IFERROR(VLOOKUP(U756,'Tabela de Apoio'!$D:$E,2,FALSE),1)=1,"",U766)</f>
        <v/>
      </c>
      <c r="V765" s="39" t="str">
        <f>IF(IFERROR(VLOOKUP(V756,'Tabela de Apoio'!$D:$E,2,FALSE),1)=1,"",V766)</f>
        <v/>
      </c>
      <c r="W765" s="39" t="str">
        <f>IF(IFERROR(VLOOKUP(W756,'Tabela de Apoio'!$D:$E,2,FALSE),1)=1,"",W766)</f>
        <v/>
      </c>
      <c r="X765" s="39" t="str">
        <f>IF(IFERROR(VLOOKUP(X756,'Tabela de Apoio'!$D:$E,2,FALSE),1)=1,"",X766)</f>
        <v/>
      </c>
      <c r="Y765" s="39" t="str">
        <f>IF(IFERROR(VLOOKUP(Y756,'Tabela de Apoio'!$D:$E,2,FALSE),1)=1,"",Y766)</f>
        <v/>
      </c>
      <c r="Z765" s="39" t="str">
        <f>IF(IFERROR(VLOOKUP(Z756,'Tabela de Apoio'!$D:$E,2,FALSE),1)=1,"",Z766)</f>
        <v/>
      </c>
      <c r="AA765" s="39" t="str">
        <f>IF(IFERROR(VLOOKUP(AA756,'Tabela de Apoio'!$D:$E,2,FALSE),1)=1,"",AA766)</f>
        <v/>
      </c>
      <c r="AB765" s="39" t="str">
        <f>IF(IFERROR(VLOOKUP(AB756,'Tabela de Apoio'!$D:$E,2,FALSE),1)=1,"",AB766)</f>
        <v/>
      </c>
      <c r="AC765" s="39" t="str">
        <f>IF(IFERROR(VLOOKUP(AC756,'Tabela de Apoio'!$D:$E,2,FALSE),1)=1,"",AC766)</f>
        <v/>
      </c>
      <c r="AD765" s="39" t="str">
        <f>IF(IFERROR(VLOOKUP(AD756,'Tabela de Apoio'!$D:$E,2,FALSE),1)=1,"",AD766)</f>
        <v/>
      </c>
      <c r="AE765" s="39" t="str">
        <f>IF(IFERROR(VLOOKUP(AE756,'Tabela de Apoio'!$D:$E,2,FALSE),1)=1,"",AE766)</f>
        <v/>
      </c>
      <c r="AF765" s="39" t="str">
        <f>IF(IFERROR(VLOOKUP(AF756,'Tabela de Apoio'!$D:$E,2,FALSE),1)=1,"",AF766)</f>
        <v/>
      </c>
      <c r="AG765" s="39" t="str">
        <f>IF(IFERROR(VLOOKUP(AG756,'Tabela de Apoio'!$D:$E,2,FALSE),1)=1,"",AG766)</f>
        <v/>
      </c>
      <c r="AH765" s="39" t="str">
        <f>IF(IFERROR(VLOOKUP(AH756,'Tabela de Apoio'!$D:$E,2,FALSE),1)=1,"",AH766)</f>
        <v/>
      </c>
      <c r="AI765" s="39" t="str">
        <f>IF(IFERROR(VLOOKUP(AI756,'Tabela de Apoio'!$D:$E,2,FALSE),1)=1,"",AI766)</f>
        <v/>
      </c>
    </row>
    <row r="766" spans="1:35" hidden="1" x14ac:dyDescent="0.25">
      <c r="B766" s="84" t="e">
        <f t="shared" si="375"/>
        <v>#VALUE!</v>
      </c>
      <c r="C766" s="84" t="e">
        <f t="shared" si="374"/>
        <v>#VALUE!</v>
      </c>
      <c r="D766" s="84">
        <f t="shared" si="374"/>
        <v>1</v>
      </c>
      <c r="E766" s="158"/>
      <c r="F766" s="97"/>
      <c r="G766" s="120"/>
      <c r="H766" s="18"/>
      <c r="I766" s="18"/>
      <c r="J766" s="56" t="s">
        <v>367</v>
      </c>
      <c r="K766" s="89"/>
      <c r="L766" s="40" t="s">
        <v>72</v>
      </c>
      <c r="M766" s="41" t="e">
        <f>MEDIAN($P759:$AI759)</f>
        <v>#NUM!</v>
      </c>
      <c r="N766" s="94"/>
      <c r="O766" s="34" t="s">
        <v>445</v>
      </c>
      <c r="P766" s="39" t="str">
        <f t="shared" ref="P766:AI766" si="378">IF(P764="","",IF((_xlfn.STDEV.S($P763:$AI764)/AVERAGE($P763:$AI764))&lt;25%,P764,IF(OR(P764&gt;(AVERAGE($P763:$AI764)+_xlfn.STDEV.S($P763:$AI764)),P764&lt;(AVERAGE($P763:$AI764)-_xlfn.STDEV.S($P763:$AI764))),"DESCARTADO",P764)))</f>
        <v/>
      </c>
      <c r="Q766" s="39" t="str">
        <f t="shared" si="378"/>
        <v/>
      </c>
      <c r="R766" s="39" t="str">
        <f t="shared" si="378"/>
        <v/>
      </c>
      <c r="S766" s="39" t="str">
        <f t="shared" si="378"/>
        <v/>
      </c>
      <c r="T766" s="39" t="str">
        <f t="shared" si="378"/>
        <v/>
      </c>
      <c r="U766" s="39" t="str">
        <f t="shared" si="378"/>
        <v/>
      </c>
      <c r="V766" s="39" t="str">
        <f t="shared" si="378"/>
        <v/>
      </c>
      <c r="W766" s="39" t="str">
        <f t="shared" si="378"/>
        <v/>
      </c>
      <c r="X766" s="39" t="str">
        <f t="shared" si="378"/>
        <v/>
      </c>
      <c r="Y766" s="39" t="str">
        <f t="shared" si="378"/>
        <v/>
      </c>
      <c r="Z766" s="39" t="str">
        <f t="shared" si="378"/>
        <v/>
      </c>
      <c r="AA766" s="39" t="str">
        <f t="shared" si="378"/>
        <v/>
      </c>
      <c r="AB766" s="39" t="str">
        <f t="shared" si="378"/>
        <v/>
      </c>
      <c r="AC766" s="39" t="str">
        <f t="shared" si="378"/>
        <v/>
      </c>
      <c r="AD766" s="39" t="str">
        <f t="shared" si="378"/>
        <v/>
      </c>
      <c r="AE766" s="39" t="str">
        <f t="shared" si="378"/>
        <v/>
      </c>
      <c r="AF766" s="39" t="str">
        <f t="shared" si="378"/>
        <v/>
      </c>
      <c r="AG766" s="39" t="str">
        <f t="shared" si="378"/>
        <v/>
      </c>
      <c r="AH766" s="39" t="str">
        <f t="shared" si="378"/>
        <v/>
      </c>
      <c r="AI766" s="39" t="str">
        <f t="shared" si="378"/>
        <v/>
      </c>
    </row>
    <row r="767" spans="1:35" hidden="1" x14ac:dyDescent="0.25">
      <c r="B767" s="84" t="e">
        <f t="shared" si="375"/>
        <v>#VALUE!</v>
      </c>
      <c r="C767" s="84" t="e">
        <f t="shared" si="374"/>
        <v>#VALUE!</v>
      </c>
      <c r="D767" s="84">
        <f t="shared" si="374"/>
        <v>1</v>
      </c>
      <c r="E767" s="158"/>
      <c r="F767" s="97"/>
      <c r="G767" s="120"/>
      <c r="H767" s="18"/>
      <c r="I767" s="18"/>
      <c r="J767" s="56" t="s">
        <v>367</v>
      </c>
      <c r="K767" s="89"/>
      <c r="L767" s="40" t="s">
        <v>73</v>
      </c>
      <c r="M767" s="41" t="e">
        <f>_xlfn.QUARTILE.EXC($P759:$AI759,1)</f>
        <v>#NUM!</v>
      </c>
      <c r="N767" s="94"/>
      <c r="O767" s="34" t="s">
        <v>446</v>
      </c>
      <c r="P767" s="39" t="str">
        <f>IF(IFERROR(VLOOKUP(P756,'Tabela de Apoio'!$D:$E,2,FALSE),1)=1,"",P768)</f>
        <v/>
      </c>
      <c r="Q767" s="39" t="str">
        <f>IF(IFERROR(VLOOKUP(Q756,'Tabela de Apoio'!$D:$E,2,FALSE),1)=1,"",Q768)</f>
        <v/>
      </c>
      <c r="R767" s="39" t="str">
        <f>IF(IFERROR(VLOOKUP(R756,'Tabela de Apoio'!$D:$E,2,FALSE),1)=1,"",R768)</f>
        <v/>
      </c>
      <c r="S767" s="39" t="str">
        <f>IF(IFERROR(VLOOKUP(S756,'Tabela de Apoio'!$D:$E,2,FALSE),1)=1,"",S768)</f>
        <v/>
      </c>
      <c r="T767" s="39" t="str">
        <f>IF(IFERROR(VLOOKUP(T756,'Tabela de Apoio'!$D:$E,2,FALSE),1)=1,"",T768)</f>
        <v/>
      </c>
      <c r="U767" s="39" t="str">
        <f>IF(IFERROR(VLOOKUP(U756,'Tabela de Apoio'!$D:$E,2,FALSE),1)=1,"",U768)</f>
        <v/>
      </c>
      <c r="V767" s="39" t="str">
        <f>IF(IFERROR(VLOOKUP(V756,'Tabela de Apoio'!$D:$E,2,FALSE),1)=1,"",V768)</f>
        <v/>
      </c>
      <c r="W767" s="39" t="str">
        <f>IF(IFERROR(VLOOKUP(W756,'Tabela de Apoio'!$D:$E,2,FALSE),1)=1,"",W768)</f>
        <v/>
      </c>
      <c r="X767" s="39" t="str">
        <f>IF(IFERROR(VLOOKUP(X756,'Tabela de Apoio'!$D:$E,2,FALSE),1)=1,"",X768)</f>
        <v/>
      </c>
      <c r="Y767" s="39" t="str">
        <f>IF(IFERROR(VLOOKUP(Y756,'Tabela de Apoio'!$D:$E,2,FALSE),1)=1,"",Y768)</f>
        <v/>
      </c>
      <c r="Z767" s="39" t="str">
        <f>IF(IFERROR(VLOOKUP(Z756,'Tabela de Apoio'!$D:$E,2,FALSE),1)=1,"",Z768)</f>
        <v/>
      </c>
      <c r="AA767" s="39" t="str">
        <f>IF(IFERROR(VLOOKUP(AA756,'Tabela de Apoio'!$D:$E,2,FALSE),1)=1,"",AA768)</f>
        <v/>
      </c>
      <c r="AB767" s="39" t="str">
        <f>IF(IFERROR(VLOOKUP(AB756,'Tabela de Apoio'!$D:$E,2,FALSE),1)=1,"",AB768)</f>
        <v/>
      </c>
      <c r="AC767" s="39" t="str">
        <f>IF(IFERROR(VLOOKUP(AC756,'Tabela de Apoio'!$D:$E,2,FALSE),1)=1,"",AC768)</f>
        <v/>
      </c>
      <c r="AD767" s="39" t="str">
        <f>IF(IFERROR(VLOOKUP(AD756,'Tabela de Apoio'!$D:$E,2,FALSE),1)=1,"",AD768)</f>
        <v/>
      </c>
      <c r="AE767" s="39" t="str">
        <f>IF(IFERROR(VLOOKUP(AE756,'Tabela de Apoio'!$D:$E,2,FALSE),1)=1,"",AE768)</f>
        <v/>
      </c>
      <c r="AF767" s="39" t="str">
        <f>IF(IFERROR(VLOOKUP(AF756,'Tabela de Apoio'!$D:$E,2,FALSE),1)=1,"",AF768)</f>
        <v/>
      </c>
      <c r="AG767" s="39" t="str">
        <f>IF(IFERROR(VLOOKUP(AG756,'Tabela de Apoio'!$D:$E,2,FALSE),1)=1,"",AG768)</f>
        <v/>
      </c>
      <c r="AH767" s="39" t="str">
        <f>IF(IFERROR(VLOOKUP(AH756,'Tabela de Apoio'!$D:$E,2,FALSE),1)=1,"",AH768)</f>
        <v/>
      </c>
      <c r="AI767" s="39" t="str">
        <f>IF(IFERROR(VLOOKUP(AI756,'Tabela de Apoio'!$D:$E,2,FALSE),1)=1,"",AI768)</f>
        <v/>
      </c>
    </row>
    <row r="768" spans="1:35" hidden="1" x14ac:dyDescent="0.25">
      <c r="B768" s="84" t="e">
        <f t="shared" si="375"/>
        <v>#VALUE!</v>
      </c>
      <c r="C768" s="84" t="e">
        <f t="shared" si="374"/>
        <v>#VALUE!</v>
      </c>
      <c r="D768" s="84">
        <f t="shared" si="374"/>
        <v>1</v>
      </c>
      <c r="E768" s="158"/>
      <c r="F768" s="97"/>
      <c r="G768" s="120"/>
      <c r="H768" s="18"/>
      <c r="I768" s="18"/>
      <c r="J768" s="56" t="s">
        <v>367</v>
      </c>
      <c r="K768" s="89"/>
      <c r="L768" s="40" t="s">
        <v>70</v>
      </c>
      <c r="M768" s="41" t="e">
        <f>_xlfn.QUARTILE.EXC($P759:$AI759,2)</f>
        <v>#NUM!</v>
      </c>
      <c r="N768" s="94"/>
      <c r="O768" s="34" t="s">
        <v>447</v>
      </c>
      <c r="P768" s="39" t="str">
        <f t="shared" ref="P768:AI768" si="379">IF(P766="","",IF((_xlfn.STDEV.S($P765:$AI766)/AVERAGE($P765:$AI766))&lt;25%,P766,IF(OR(P766&gt;(AVERAGE($P765:$AI766)+_xlfn.STDEV.S($P765:$AI766)),P766&lt;(AVERAGE($P765:$AI766)-_xlfn.STDEV.S($P765:$AI766))),"DESCARTADO",P766)))</f>
        <v/>
      </c>
      <c r="Q768" s="39" t="str">
        <f t="shared" si="379"/>
        <v/>
      </c>
      <c r="R768" s="39" t="str">
        <f t="shared" si="379"/>
        <v/>
      </c>
      <c r="S768" s="39" t="str">
        <f t="shared" si="379"/>
        <v/>
      </c>
      <c r="T768" s="39" t="str">
        <f t="shared" si="379"/>
        <v/>
      </c>
      <c r="U768" s="39" t="str">
        <f t="shared" si="379"/>
        <v/>
      </c>
      <c r="V768" s="39" t="str">
        <f t="shared" si="379"/>
        <v/>
      </c>
      <c r="W768" s="39" t="str">
        <f t="shared" si="379"/>
        <v/>
      </c>
      <c r="X768" s="39" t="str">
        <f t="shared" si="379"/>
        <v/>
      </c>
      <c r="Y768" s="39" t="str">
        <f t="shared" si="379"/>
        <v/>
      </c>
      <c r="Z768" s="39" t="str">
        <f t="shared" si="379"/>
        <v/>
      </c>
      <c r="AA768" s="39" t="str">
        <f t="shared" si="379"/>
        <v/>
      </c>
      <c r="AB768" s="39" t="str">
        <f t="shared" si="379"/>
        <v/>
      </c>
      <c r="AC768" s="39" t="str">
        <f t="shared" si="379"/>
        <v/>
      </c>
      <c r="AD768" s="39" t="str">
        <f t="shared" si="379"/>
        <v/>
      </c>
      <c r="AE768" s="39" t="str">
        <f t="shared" si="379"/>
        <v/>
      </c>
      <c r="AF768" s="39" t="str">
        <f t="shared" si="379"/>
        <v/>
      </c>
      <c r="AG768" s="39" t="str">
        <f t="shared" si="379"/>
        <v/>
      </c>
      <c r="AH768" s="39" t="str">
        <f t="shared" si="379"/>
        <v/>
      </c>
      <c r="AI768" s="39" t="str">
        <f t="shared" si="379"/>
        <v/>
      </c>
    </row>
    <row r="769" spans="1:35" hidden="1" x14ac:dyDescent="0.25">
      <c r="B769" s="84" t="e">
        <f t="shared" si="375"/>
        <v>#VALUE!</v>
      </c>
      <c r="C769" s="84" t="e">
        <f t="shared" si="374"/>
        <v>#VALUE!</v>
      </c>
      <c r="D769" s="84">
        <f t="shared" si="374"/>
        <v>1</v>
      </c>
      <c r="E769" s="158"/>
      <c r="F769" s="97"/>
      <c r="G769" s="120"/>
      <c r="H769" s="18"/>
      <c r="I769" s="18"/>
      <c r="J769" s="56" t="s">
        <v>366</v>
      </c>
      <c r="K769" s="89"/>
      <c r="L769" s="40" t="s">
        <v>76</v>
      </c>
      <c r="M769" s="41">
        <f>MIN($P758:$AI758)</f>
        <v>0</v>
      </c>
      <c r="N769" s="94"/>
      <c r="O769" s="34" t="s">
        <v>448</v>
      </c>
      <c r="P769" s="39" t="str">
        <f>IF(IFERROR(VLOOKUP(P756,'Tabela de Apoio'!$D:$E,2,FALSE),1)=1,"",P770)</f>
        <v/>
      </c>
      <c r="Q769" s="39" t="str">
        <f>IF(IFERROR(VLOOKUP(Q756,'Tabela de Apoio'!$D:$E,2,FALSE),1)=1,"",Q770)</f>
        <v/>
      </c>
      <c r="R769" s="39" t="str">
        <f>IF(IFERROR(VLOOKUP(R756,'Tabela de Apoio'!$D:$E,2,FALSE),1)=1,"",R770)</f>
        <v/>
      </c>
      <c r="S769" s="39" t="str">
        <f>IF(IFERROR(VLOOKUP(S756,'Tabela de Apoio'!$D:$E,2,FALSE),1)=1,"",S770)</f>
        <v/>
      </c>
      <c r="T769" s="39" t="str">
        <f>IF(IFERROR(VLOOKUP(T756,'Tabela de Apoio'!$D:$E,2,FALSE),1)=1,"",T770)</f>
        <v/>
      </c>
      <c r="U769" s="39" t="str">
        <f>IF(IFERROR(VLOOKUP(U756,'Tabela de Apoio'!$D:$E,2,FALSE),1)=1,"",U770)</f>
        <v/>
      </c>
      <c r="V769" s="39" t="str">
        <f>IF(IFERROR(VLOOKUP(V756,'Tabela de Apoio'!$D:$E,2,FALSE),1)=1,"",V770)</f>
        <v/>
      </c>
      <c r="W769" s="39" t="str">
        <f>IF(IFERROR(VLOOKUP(W756,'Tabela de Apoio'!$D:$E,2,FALSE),1)=1,"",W770)</f>
        <v/>
      </c>
      <c r="X769" s="39" t="str">
        <f>IF(IFERROR(VLOOKUP(X756,'Tabela de Apoio'!$D:$E,2,FALSE),1)=1,"",X770)</f>
        <v/>
      </c>
      <c r="Y769" s="39" t="str">
        <f>IF(IFERROR(VLOOKUP(Y756,'Tabela de Apoio'!$D:$E,2,FALSE),1)=1,"",Y770)</f>
        <v/>
      </c>
      <c r="Z769" s="39" t="str">
        <f>IF(IFERROR(VLOOKUP(Z756,'Tabela de Apoio'!$D:$E,2,FALSE),1)=1,"",Z770)</f>
        <v/>
      </c>
      <c r="AA769" s="39" t="str">
        <f>IF(IFERROR(VLOOKUP(AA756,'Tabela de Apoio'!$D:$E,2,FALSE),1)=1,"",AA770)</f>
        <v/>
      </c>
      <c r="AB769" s="39" t="str">
        <f>IF(IFERROR(VLOOKUP(AB756,'Tabela de Apoio'!$D:$E,2,FALSE),1)=1,"",AB770)</f>
        <v/>
      </c>
      <c r="AC769" s="39" t="str">
        <f>IF(IFERROR(VLOOKUP(AC756,'Tabela de Apoio'!$D:$E,2,FALSE),1)=1,"",AC770)</f>
        <v/>
      </c>
      <c r="AD769" s="39" t="str">
        <f>IF(IFERROR(VLOOKUP(AD756,'Tabela de Apoio'!$D:$E,2,FALSE),1)=1,"",AD770)</f>
        <v/>
      </c>
      <c r="AE769" s="39" t="str">
        <f>IF(IFERROR(VLOOKUP(AE756,'Tabela de Apoio'!$D:$E,2,FALSE),1)=1,"",AE770)</f>
        <v/>
      </c>
      <c r="AF769" s="39" t="str">
        <f>IF(IFERROR(VLOOKUP(AF756,'Tabela de Apoio'!$D:$E,2,FALSE),1)=1,"",AF770)</f>
        <v/>
      </c>
      <c r="AG769" s="39" t="str">
        <f>IF(IFERROR(VLOOKUP(AG756,'Tabela de Apoio'!$D:$E,2,FALSE),1)=1,"",AG770)</f>
        <v/>
      </c>
      <c r="AH769" s="39" t="str">
        <f>IF(IFERROR(VLOOKUP(AH756,'Tabela de Apoio'!$D:$E,2,FALSE),1)=1,"",AH770)</f>
        <v/>
      </c>
      <c r="AI769" s="39" t="str">
        <f>IF(IFERROR(VLOOKUP(AI756,'Tabela de Apoio'!$D:$E,2,FALSE),1)=1,"",AI770)</f>
        <v/>
      </c>
    </row>
    <row r="770" spans="1:35" hidden="1" x14ac:dyDescent="0.25">
      <c r="B770" s="84" t="e">
        <f t="shared" si="375"/>
        <v>#VALUE!</v>
      </c>
      <c r="C770" s="84" t="e">
        <f t="shared" si="374"/>
        <v>#VALUE!</v>
      </c>
      <c r="D770" s="84">
        <f t="shared" si="374"/>
        <v>1</v>
      </c>
      <c r="E770" s="158"/>
      <c r="F770" s="97"/>
      <c r="G770" s="120"/>
      <c r="H770" s="18"/>
      <c r="I770" s="18"/>
      <c r="J770" s="56" t="s">
        <v>366</v>
      </c>
      <c r="K770" s="89"/>
      <c r="L770" s="40" t="s">
        <v>71</v>
      </c>
      <c r="M770" s="41">
        <f>MAX($P758:$AI758)</f>
        <v>0</v>
      </c>
      <c r="N770" s="94"/>
      <c r="O770" s="34" t="s">
        <v>449</v>
      </c>
      <c r="P770" s="39" t="str">
        <f t="shared" ref="P770:AI770" si="380">IF(P768="","",IF((_xlfn.STDEV.S($P767:$AI768)/AVERAGE($P767:$AI768))&lt;25%,P768,IF(OR(P768&gt;(AVERAGE($P767:$AI768)+_xlfn.STDEV.S($P767:$AI768)),P768&lt;(AVERAGE($P767:$AI768)-_xlfn.STDEV.S($P767:$AI768))),"DESCARTADO",P768)))</f>
        <v/>
      </c>
      <c r="Q770" s="39" t="str">
        <f t="shared" si="380"/>
        <v/>
      </c>
      <c r="R770" s="39" t="str">
        <f t="shared" si="380"/>
        <v/>
      </c>
      <c r="S770" s="39" t="str">
        <f t="shared" si="380"/>
        <v/>
      </c>
      <c r="T770" s="39" t="str">
        <f t="shared" si="380"/>
        <v/>
      </c>
      <c r="U770" s="39" t="str">
        <f t="shared" si="380"/>
        <v/>
      </c>
      <c r="V770" s="39" t="str">
        <f t="shared" si="380"/>
        <v/>
      </c>
      <c r="W770" s="39" t="str">
        <f t="shared" si="380"/>
        <v/>
      </c>
      <c r="X770" s="39" t="str">
        <f t="shared" si="380"/>
        <v/>
      </c>
      <c r="Y770" s="39" t="str">
        <f t="shared" si="380"/>
        <v/>
      </c>
      <c r="Z770" s="39" t="str">
        <f t="shared" si="380"/>
        <v/>
      </c>
      <c r="AA770" s="39" t="str">
        <f t="shared" si="380"/>
        <v/>
      </c>
      <c r="AB770" s="39" t="str">
        <f t="shared" si="380"/>
        <v/>
      </c>
      <c r="AC770" s="39" t="str">
        <f t="shared" si="380"/>
        <v/>
      </c>
      <c r="AD770" s="39" t="str">
        <f t="shared" si="380"/>
        <v/>
      </c>
      <c r="AE770" s="39" t="str">
        <f t="shared" si="380"/>
        <v/>
      </c>
      <c r="AF770" s="39" t="str">
        <f t="shared" si="380"/>
        <v/>
      </c>
      <c r="AG770" s="39" t="str">
        <f t="shared" si="380"/>
        <v/>
      </c>
      <c r="AH770" s="39" t="str">
        <f t="shared" si="380"/>
        <v/>
      </c>
      <c r="AI770" s="39" t="str">
        <f t="shared" si="380"/>
        <v/>
      </c>
    </row>
    <row r="771" spans="1:35" hidden="1" x14ac:dyDescent="0.25">
      <c r="B771" s="84" t="e">
        <f t="shared" si="375"/>
        <v>#VALUE!</v>
      </c>
      <c r="C771" s="84" t="e">
        <f t="shared" si="374"/>
        <v>#VALUE!</v>
      </c>
      <c r="D771" s="84">
        <f t="shared" si="374"/>
        <v>1</v>
      </c>
      <c r="E771" s="158"/>
      <c r="F771" s="97"/>
      <c r="G771" s="121"/>
      <c r="H771"/>
      <c r="I771"/>
      <c r="J771" s="6" t="str">
        <f>INDEX(J761:J770,MATCH(L754,L761:L770,0))</f>
        <v>A</v>
      </c>
      <c r="K771" s="89"/>
      <c r="L771" s="26"/>
      <c r="M771" s="26"/>
      <c r="N771" s="94"/>
      <c r="O771" s="34" t="s">
        <v>58</v>
      </c>
      <c r="P771" s="39" t="str">
        <f>IF(IFERROR(VLOOKUP(P756,'Tabela de Apoio'!$D:$E,2,FALSE),1)=1,"",P772)</f>
        <v/>
      </c>
      <c r="Q771" s="39" t="str">
        <f>IF(IFERROR(VLOOKUP(Q756,'Tabela de Apoio'!$D:$E,2,FALSE),1)=1,"",Q772)</f>
        <v/>
      </c>
      <c r="R771" s="39" t="str">
        <f>IF(IFERROR(VLOOKUP(R756,'Tabela de Apoio'!$D:$E,2,FALSE),1)=1,"",R772)</f>
        <v/>
      </c>
      <c r="S771" s="39" t="str">
        <f>IF(IFERROR(VLOOKUP(S756,'Tabela de Apoio'!$D:$E,2,FALSE),1)=1,"",S772)</f>
        <v/>
      </c>
      <c r="T771" s="39" t="str">
        <f>IF(IFERROR(VLOOKUP(T756,'Tabela de Apoio'!$D:$E,2,FALSE),1)=1,"",T772)</f>
        <v/>
      </c>
      <c r="U771" s="39" t="str">
        <f>IF(IFERROR(VLOOKUP(U756,'Tabela de Apoio'!$D:$E,2,FALSE),1)=1,"",U772)</f>
        <v/>
      </c>
      <c r="V771" s="39" t="str">
        <f>IF(IFERROR(VLOOKUP(V756,'Tabela de Apoio'!$D:$E,2,FALSE),1)=1,"",V772)</f>
        <v/>
      </c>
      <c r="W771" s="39" t="str">
        <f>IF(IFERROR(VLOOKUP(W756,'Tabela de Apoio'!$D:$E,2,FALSE),1)=1,"",W772)</f>
        <v/>
      </c>
      <c r="X771" s="39" t="str">
        <f>IF(IFERROR(VLOOKUP(X756,'Tabela de Apoio'!$D:$E,2,FALSE),1)=1,"",X772)</f>
        <v/>
      </c>
      <c r="Y771" s="39" t="str">
        <f>IF(IFERROR(VLOOKUP(Y756,'Tabela de Apoio'!$D:$E,2,FALSE),1)=1,"",Y772)</f>
        <v/>
      </c>
      <c r="Z771" s="39" t="str">
        <f>IF(IFERROR(VLOOKUP(Z756,'Tabela de Apoio'!$D:$E,2,FALSE),1)=1,"",Z772)</f>
        <v/>
      </c>
      <c r="AA771" s="39" t="str">
        <f>IF(IFERROR(VLOOKUP(AA756,'Tabela de Apoio'!$D:$E,2,FALSE),1)=1,"",AA772)</f>
        <v/>
      </c>
      <c r="AB771" s="39" t="str">
        <f>IF(IFERROR(VLOOKUP(AB756,'Tabela de Apoio'!$D:$E,2,FALSE),1)=1,"",AB772)</f>
        <v/>
      </c>
      <c r="AC771" s="39" t="str">
        <f>IF(IFERROR(VLOOKUP(AC756,'Tabela de Apoio'!$D:$E,2,FALSE),1)=1,"",AC772)</f>
        <v/>
      </c>
      <c r="AD771" s="39" t="str">
        <f>IF(IFERROR(VLOOKUP(AD756,'Tabela de Apoio'!$D:$E,2,FALSE),1)=1,"",AD772)</f>
        <v/>
      </c>
      <c r="AE771" s="39" t="str">
        <f>IF(IFERROR(VLOOKUP(AE756,'Tabela de Apoio'!$D:$E,2,FALSE),1)=1,"",AE772)</f>
        <v/>
      </c>
      <c r="AF771" s="39" t="str">
        <f>IF(IFERROR(VLOOKUP(AF756,'Tabela de Apoio'!$D:$E,2,FALSE),1)=1,"",AF772)</f>
        <v/>
      </c>
      <c r="AG771" s="39" t="str">
        <f>IF(IFERROR(VLOOKUP(AG756,'Tabela de Apoio'!$D:$E,2,FALSE),1)=1,"",AG772)</f>
        <v/>
      </c>
      <c r="AH771" s="39" t="str">
        <f>IF(IFERROR(VLOOKUP(AH756,'Tabela de Apoio'!$D:$E,2,FALSE),1)=1,"",AH772)</f>
        <v/>
      </c>
      <c r="AI771" s="39" t="str">
        <f>IF(IFERROR(VLOOKUP(AI756,'Tabela de Apoio'!$D:$E,2,FALSE),1)=1,"",AI772)</f>
        <v/>
      </c>
    </row>
    <row r="772" spans="1:35" x14ac:dyDescent="0.25">
      <c r="B772" s="84" t="e">
        <f t="shared" si="375"/>
        <v>#VALUE!</v>
      </c>
      <c r="C772" s="84" t="e">
        <f t="shared" si="374"/>
        <v>#VALUE!</v>
      </c>
      <c r="D772" s="84">
        <f t="shared" si="374"/>
        <v>1</v>
      </c>
      <c r="E772" s="158"/>
      <c r="F772" s="97"/>
      <c r="G772" s="118"/>
      <c r="H772" s="159"/>
      <c r="I772" s="159"/>
      <c r="J772" s="160"/>
      <c r="K772" s="90" t="e">
        <f>_xlfn.STDEV.S($P772:$AI772)/AVERAGE($P772:$AI772)</f>
        <v>#DIV/0!</v>
      </c>
      <c r="L772" s="122" t="s">
        <v>77</v>
      </c>
      <c r="M772" s="22" t="str">
        <f>IFERROR(ROUND(M754*M756,2),"")</f>
        <v/>
      </c>
      <c r="N772" s="94" t="str">
        <f>IF("C"=J771,1,"")</f>
        <v/>
      </c>
      <c r="O772" s="34" t="s">
        <v>56</v>
      </c>
      <c r="P772" s="39" t="str">
        <f t="shared" ref="P772:AI772" si="381">IFERROR(IF(P770="","",IF((_xlfn.STDEV.S($P769:$AI770)/AVERAGE($P769:$AI770))&lt;25%,P770,IF(OR(P770&gt;(AVERAGE($P769:$AI770)+_xlfn.STDEV.S($P769:$AI770)),P770&lt;(AVERAGE($P769:$AI770)-_xlfn.STDEV.S($P769:$AI770))),"DESCARTADO",P770))),)</f>
        <v/>
      </c>
      <c r="Q772" s="39" t="str">
        <f t="shared" si="381"/>
        <v/>
      </c>
      <c r="R772" s="39" t="str">
        <f t="shared" si="381"/>
        <v/>
      </c>
      <c r="S772" s="39" t="str">
        <f t="shared" si="381"/>
        <v/>
      </c>
      <c r="T772" s="39" t="str">
        <f t="shared" si="381"/>
        <v/>
      </c>
      <c r="U772" s="39" t="str">
        <f t="shared" si="381"/>
        <v/>
      </c>
      <c r="V772" s="39" t="str">
        <f t="shared" si="381"/>
        <v/>
      </c>
      <c r="W772" s="39" t="str">
        <f t="shared" si="381"/>
        <v/>
      </c>
      <c r="X772" s="39" t="str">
        <f t="shared" si="381"/>
        <v/>
      </c>
      <c r="Y772" s="39" t="str">
        <f t="shared" si="381"/>
        <v/>
      </c>
      <c r="Z772" s="39" t="str">
        <f t="shared" si="381"/>
        <v/>
      </c>
      <c r="AA772" s="39" t="str">
        <f t="shared" si="381"/>
        <v/>
      </c>
      <c r="AB772" s="39" t="str">
        <f t="shared" si="381"/>
        <v/>
      </c>
      <c r="AC772" s="39" t="str">
        <f t="shared" si="381"/>
        <v/>
      </c>
      <c r="AD772" s="39" t="str">
        <f t="shared" si="381"/>
        <v/>
      </c>
      <c r="AE772" s="39" t="str">
        <f t="shared" si="381"/>
        <v/>
      </c>
      <c r="AF772" s="39" t="str">
        <f t="shared" si="381"/>
        <v/>
      </c>
      <c r="AG772" s="39" t="str">
        <f t="shared" si="381"/>
        <v/>
      </c>
      <c r="AH772" s="39" t="str">
        <f t="shared" si="381"/>
        <v/>
      </c>
      <c r="AI772" s="39" t="str">
        <f t="shared" si="381"/>
        <v/>
      </c>
    </row>
    <row r="774" spans="1:35" s="18" customFormat="1" x14ac:dyDescent="0.25">
      <c r="A774" s="89"/>
      <c r="B774" s="83" t="e">
        <f>LARGE(IFERROR(IF(B772+1&gt;$H$8,"",B772+1),""),1)</f>
        <v>#VALUE!</v>
      </c>
      <c r="C774" s="83" t="e">
        <f>E779</f>
        <v>#VALUE!</v>
      </c>
      <c r="D774" s="83">
        <f>E775</f>
        <v>1</v>
      </c>
      <c r="E774" s="57" t="s">
        <v>9</v>
      </c>
      <c r="F774" s="96"/>
      <c r="G774" s="57" t="s">
        <v>19</v>
      </c>
      <c r="H774" s="5" t="e">
        <f>INDEX('BASE FORMAÇÃO'!B:B,B774+1)</f>
        <v>#VALUE!</v>
      </c>
      <c r="I774" s="19" t="s">
        <v>20</v>
      </c>
      <c r="J774" s="5" t="e">
        <f>INDEX('BASE FORMAÇÃO'!K:K,B774+1)</f>
        <v>#VALUE!</v>
      </c>
      <c r="K774" s="88"/>
      <c r="L774" s="173" t="s">
        <v>75</v>
      </c>
      <c r="M774" s="167" t="str">
        <f>IF(OR(ISBLANK($O$7),ISBLANK($H$8),ISBLANK($O$6),ISBLANK($O$5),ISBLANK($H$5)),"",IFERROR(IF(VLOOKUP(L774,L781:M790,2,FALSE)&lt;1,ROUND(VLOOKUP(L774,L781:M790,2,FALSE),4),ROUND(VLOOKUP(L774,L781:M790,2,FALSE),2)),""))</f>
        <v/>
      </c>
      <c r="N774" s="92"/>
      <c r="O774" s="34" t="s">
        <v>22</v>
      </c>
      <c r="P774" s="53"/>
      <c r="Q774" s="53"/>
      <c r="R774" s="53"/>
      <c r="S774" s="53"/>
      <c r="T774" s="53"/>
      <c r="U774" s="53"/>
      <c r="V774" s="53"/>
      <c r="W774" s="53"/>
      <c r="X774" s="53"/>
      <c r="Y774" s="53"/>
      <c r="Z774" s="53"/>
      <c r="AA774" s="53"/>
      <c r="AB774" s="53"/>
      <c r="AC774" s="53"/>
      <c r="AD774" s="53"/>
      <c r="AE774" s="53"/>
      <c r="AF774" s="53"/>
      <c r="AG774" s="53"/>
      <c r="AH774" s="53"/>
      <c r="AI774" s="53"/>
    </row>
    <row r="775" spans="1:35" s="18" customFormat="1" x14ac:dyDescent="0.25">
      <c r="A775" s="89"/>
      <c r="B775" s="84" t="e">
        <f t="shared" ref="B775:D777" si="382">B774</f>
        <v>#VALUE!</v>
      </c>
      <c r="C775" s="84" t="e">
        <f t="shared" si="382"/>
        <v>#VALUE!</v>
      </c>
      <c r="D775" s="84">
        <f t="shared" si="382"/>
        <v>1</v>
      </c>
      <c r="E775" s="150">
        <f>IFERROR(IF(E779=INDEX(E:E,ROW()-16),INDEX(E:E,ROW()-20)+1,1),1)</f>
        <v>1</v>
      </c>
      <c r="F775" s="116"/>
      <c r="G775" s="155" t="s">
        <v>1</v>
      </c>
      <c r="H775" s="161" t="e">
        <f>INDEX('BASE FORMAÇÃO'!C:C,B774+1)</f>
        <v>#VALUE!</v>
      </c>
      <c r="I775" s="161"/>
      <c r="J775" s="162"/>
      <c r="K775" s="89"/>
      <c r="L775" s="174"/>
      <c r="M775" s="168"/>
      <c r="N775" s="93"/>
      <c r="O775" s="34" t="s">
        <v>17</v>
      </c>
      <c r="P775" s="54"/>
      <c r="Q775" s="54"/>
      <c r="R775" s="54"/>
      <c r="S775" s="54"/>
      <c r="T775" s="54"/>
      <c r="U775" s="54"/>
      <c r="V775" s="54"/>
      <c r="W775" s="54"/>
      <c r="X775" s="54"/>
      <c r="Y775" s="54"/>
      <c r="Z775" s="54"/>
      <c r="AA775" s="54"/>
      <c r="AB775" s="54"/>
      <c r="AC775" s="54"/>
      <c r="AD775" s="54"/>
      <c r="AE775" s="54"/>
      <c r="AF775" s="54"/>
      <c r="AG775" s="54"/>
      <c r="AH775" s="54"/>
      <c r="AI775" s="54"/>
    </row>
    <row r="776" spans="1:35" s="21" customFormat="1" x14ac:dyDescent="0.25">
      <c r="A776" s="98"/>
      <c r="B776" s="84" t="e">
        <f t="shared" si="382"/>
        <v>#VALUE!</v>
      </c>
      <c r="C776" s="84" t="e">
        <f t="shared" si="382"/>
        <v>#VALUE!</v>
      </c>
      <c r="D776" s="84">
        <f t="shared" si="382"/>
        <v>1</v>
      </c>
      <c r="E776" s="151"/>
      <c r="F776" s="117"/>
      <c r="G776" s="156"/>
      <c r="H776" s="163"/>
      <c r="I776" s="163"/>
      <c r="J776" s="164"/>
      <c r="K776" s="85"/>
      <c r="L776" s="169" t="s">
        <v>78</v>
      </c>
      <c r="M776" s="171" t="e">
        <f>INDEX('BASE FORMAÇÃO'!H:H,B778+1)</f>
        <v>#VALUE!</v>
      </c>
      <c r="N776" s="94"/>
      <c r="O776" s="34" t="s">
        <v>12</v>
      </c>
      <c r="P776" s="55"/>
      <c r="Q776" s="55"/>
      <c r="R776" s="55"/>
      <c r="S776" s="55"/>
      <c r="T776" s="55"/>
      <c r="U776" s="55"/>
      <c r="V776" s="55"/>
      <c r="W776" s="55"/>
      <c r="X776" s="55"/>
      <c r="Y776" s="55"/>
      <c r="Z776" s="55"/>
      <c r="AA776" s="55"/>
      <c r="AB776" s="55"/>
      <c r="AC776" s="55"/>
      <c r="AD776" s="55"/>
      <c r="AE776" s="55"/>
      <c r="AF776" s="55"/>
      <c r="AG776" s="55"/>
      <c r="AH776" s="55"/>
      <c r="AI776" s="55"/>
    </row>
    <row r="777" spans="1:35" s="21" customFormat="1" x14ac:dyDescent="0.25">
      <c r="A777" s="98"/>
      <c r="B777" s="84" t="e">
        <f t="shared" si="382"/>
        <v>#VALUE!</v>
      </c>
      <c r="C777" s="84" t="e">
        <f t="shared" si="382"/>
        <v>#VALUE!</v>
      </c>
      <c r="D777" s="84">
        <f t="shared" si="382"/>
        <v>1</v>
      </c>
      <c r="E777" s="152"/>
      <c r="F777" s="117"/>
      <c r="G777" s="157"/>
      <c r="H777" s="165"/>
      <c r="I777" s="165"/>
      <c r="J777" s="166"/>
      <c r="K777" s="85"/>
      <c r="L777" s="170"/>
      <c r="M777" s="172"/>
      <c r="N777" s="94"/>
      <c r="O777" s="34" t="s">
        <v>549</v>
      </c>
      <c r="P777" s="55"/>
      <c r="Q777" s="55"/>
      <c r="R777" s="55"/>
      <c r="S777" s="55"/>
      <c r="T777" s="55"/>
      <c r="U777" s="55"/>
      <c r="V777" s="55"/>
      <c r="W777" s="55"/>
      <c r="X777" s="55"/>
      <c r="Y777" s="55"/>
      <c r="Z777" s="55"/>
      <c r="AA777" s="55"/>
      <c r="AB777" s="55"/>
      <c r="AC777" s="55"/>
      <c r="AD777" s="55"/>
      <c r="AE777" s="55"/>
      <c r="AF777" s="55"/>
      <c r="AG777" s="55"/>
      <c r="AH777" s="55"/>
      <c r="AI777" s="55"/>
    </row>
    <row r="778" spans="1:35" x14ac:dyDescent="0.25">
      <c r="B778" s="84" t="e">
        <f>B776</f>
        <v>#VALUE!</v>
      </c>
      <c r="C778" s="84" t="e">
        <f>C776</f>
        <v>#VALUE!</v>
      </c>
      <c r="D778" s="84">
        <f>D776</f>
        <v>1</v>
      </c>
      <c r="E778" s="57" t="s">
        <v>401</v>
      </c>
      <c r="F778" s="117"/>
      <c r="G778" s="24"/>
      <c r="H778" s="153"/>
      <c r="I778" s="154"/>
      <c r="J778" s="154"/>
      <c r="K778" s="90" t="e">
        <f>_xlfn.STDEV.S($P778:$AI778)/AVERAGE($P778:$AI778)</f>
        <v>#DIV/0!</v>
      </c>
      <c r="L778" s="122" t="s">
        <v>2</v>
      </c>
      <c r="M778" s="5" t="e">
        <f>INDEX('BASE FORMAÇÃO'!D:D,B778+1)</f>
        <v>#VALUE!</v>
      </c>
      <c r="N778" s="94">
        <f>IF("A"=J791,1,"")</f>
        <v>1</v>
      </c>
      <c r="O778" s="34" t="s">
        <v>23</v>
      </c>
      <c r="P778" s="36" t="str">
        <f t="array" ref="P778">IF(P774="","",IF(OR(P775="",AND(YEAR(P775)=YEAR($O$7),MONTH(MAX('Tabela de Apoio'!$A:$A))&lt;=MONTH(P775))),P774,(INDEX('Tabela de Apoio'!$B:$B,MATCH('FORMAÇÃO DE PREÇO'!$O$7,'Tabela de Apoio'!$A:$A,1))/INDEX('Tabela de Apoio'!$B:$B,MATCH('FORMAÇÃO DE PREÇO'!P775,'Tabela de Apoio'!$A:$A,1)-1))*P774))</f>
        <v/>
      </c>
      <c r="Q778" s="36" t="str">
        <f t="array" ref="Q778">IF(Q774="","",IF(OR(Q775="",AND(YEAR(Q775)=YEAR($O$7),MONTH(MAX('Tabela de Apoio'!$A:$A))&lt;=MONTH(Q775))),Q774,(INDEX('Tabela de Apoio'!$B:$B,MATCH('FORMAÇÃO DE PREÇO'!$O$7,'Tabela de Apoio'!$A:$A,1))/INDEX('Tabela de Apoio'!$B:$B,MATCH('FORMAÇÃO DE PREÇO'!Q775,'Tabela de Apoio'!$A:$A,1)-1))*Q774))</f>
        <v/>
      </c>
      <c r="R778" s="36" t="str">
        <f t="array" ref="R778">IF(R774="","",IF(OR(R775="",AND(YEAR(R775)=YEAR($O$7),MONTH(MAX('Tabela de Apoio'!$A:$A))&lt;=MONTH(R775))),R774,(INDEX('Tabela de Apoio'!$B:$B,MATCH('FORMAÇÃO DE PREÇO'!$O$7,'Tabela de Apoio'!$A:$A,1))/INDEX('Tabela de Apoio'!$B:$B,MATCH('FORMAÇÃO DE PREÇO'!R775,'Tabela de Apoio'!$A:$A,1)-1))*R774))</f>
        <v/>
      </c>
      <c r="S778" s="36" t="str">
        <f t="array" ref="S778">IF(S774="","",IF(OR(S775="",AND(YEAR(S775)=YEAR($O$7),MONTH(MAX('Tabela de Apoio'!$A:$A))&lt;=MONTH(S775))),S774,(INDEX('Tabela de Apoio'!$B:$B,MATCH('FORMAÇÃO DE PREÇO'!$O$7,'Tabela de Apoio'!$A:$A,1))/INDEX('Tabela de Apoio'!$B:$B,MATCH('FORMAÇÃO DE PREÇO'!S775,'Tabela de Apoio'!$A:$A,1)-1))*S774))</f>
        <v/>
      </c>
      <c r="T778" s="36" t="str">
        <f t="array" ref="T778">IF(T774="","",IF(OR(T775="",AND(YEAR(T775)=YEAR($O$7),MONTH(MAX('Tabela de Apoio'!$A:$A))&lt;=MONTH(T775))),T774,(INDEX('Tabela de Apoio'!$B:$B,MATCH('FORMAÇÃO DE PREÇO'!$O$7,'Tabela de Apoio'!$A:$A,1))/INDEX('Tabela de Apoio'!$B:$B,MATCH('FORMAÇÃO DE PREÇO'!T775,'Tabela de Apoio'!$A:$A,1)-1))*T774))</f>
        <v/>
      </c>
      <c r="U778" s="36" t="str">
        <f t="array" ref="U778">IF(U774="","",IF(OR(U775="",AND(YEAR(U775)=YEAR($O$7),MONTH(MAX('Tabela de Apoio'!$A:$A))&lt;=MONTH(U775))),U774,(INDEX('Tabela de Apoio'!$B:$B,MATCH('FORMAÇÃO DE PREÇO'!$O$7,'Tabela de Apoio'!$A:$A,1))/INDEX('Tabela de Apoio'!$B:$B,MATCH('FORMAÇÃO DE PREÇO'!U775,'Tabela de Apoio'!$A:$A,1)-1))*U774))</f>
        <v/>
      </c>
      <c r="V778" s="36" t="str">
        <f t="array" ref="V778">IF(V774="","",IF(OR(V775="",AND(YEAR(V775)=YEAR($O$7),MONTH(MAX('Tabela de Apoio'!$A:$A))&lt;=MONTH(V775))),V774,(INDEX('Tabela de Apoio'!$B:$B,MATCH('FORMAÇÃO DE PREÇO'!$O$7,'Tabela de Apoio'!$A:$A,1))/INDEX('Tabela de Apoio'!$B:$B,MATCH('FORMAÇÃO DE PREÇO'!V775,'Tabela de Apoio'!$A:$A,1)-1))*V774))</f>
        <v/>
      </c>
      <c r="W778" s="36" t="str">
        <f t="array" ref="W778">IF(W774="","",IF(OR(W775="",AND(YEAR(W775)=YEAR($O$7),MONTH(MAX('Tabela de Apoio'!$A:$A))&lt;=MONTH(W775))),W774,(INDEX('Tabela de Apoio'!$B:$B,MATCH('FORMAÇÃO DE PREÇO'!$O$7,'Tabela de Apoio'!$A:$A,1))/INDEX('Tabela de Apoio'!$B:$B,MATCH('FORMAÇÃO DE PREÇO'!W775,'Tabela de Apoio'!$A:$A,1)-1))*W774))</f>
        <v/>
      </c>
      <c r="X778" s="36" t="str">
        <f t="array" ref="X778">IF(X774="","",IF(OR(X775="",AND(YEAR(X775)=YEAR($O$7),MONTH(MAX('Tabela de Apoio'!$A:$A))&lt;=MONTH(X775))),X774,(INDEX('Tabela de Apoio'!$B:$B,MATCH('FORMAÇÃO DE PREÇO'!$O$7,'Tabela de Apoio'!$A:$A,1))/INDEX('Tabela de Apoio'!$B:$B,MATCH('FORMAÇÃO DE PREÇO'!X775,'Tabela de Apoio'!$A:$A,1)-1))*X774))</f>
        <v/>
      </c>
      <c r="Y778" s="36" t="str">
        <f t="array" ref="Y778">IF(Y774="","",IF(OR(Y775="",AND(YEAR(Y775)=YEAR($O$7),MONTH(MAX('Tabela de Apoio'!$A:$A))&lt;=MONTH(Y775))),Y774,(INDEX('Tabela de Apoio'!$B:$B,MATCH('FORMAÇÃO DE PREÇO'!$O$7,'Tabela de Apoio'!$A:$A,1))/INDEX('Tabela de Apoio'!$B:$B,MATCH('FORMAÇÃO DE PREÇO'!Y775,'Tabela de Apoio'!$A:$A,1)-1))*Y774))</f>
        <v/>
      </c>
      <c r="Z778" s="36" t="str">
        <f t="array" ref="Z778">IF(Z774="","",IF(OR(Z775="",AND(YEAR(Z775)=YEAR($O$7),MONTH(MAX('Tabela de Apoio'!$A:$A))&lt;=MONTH(Z775))),Z774,(INDEX('Tabela de Apoio'!$B:$B,MATCH('FORMAÇÃO DE PREÇO'!$O$7,'Tabela de Apoio'!$A:$A,1))/INDEX('Tabela de Apoio'!$B:$B,MATCH('FORMAÇÃO DE PREÇO'!Z775,'Tabela de Apoio'!$A:$A,1)-1))*Z774))</f>
        <v/>
      </c>
      <c r="AA778" s="36" t="str">
        <f t="array" ref="AA778">IF(AA774="","",IF(OR(AA775="",AND(YEAR(AA775)=YEAR($O$7),MONTH(MAX('Tabela de Apoio'!$A:$A))&lt;=MONTH(AA775))),AA774,(INDEX('Tabela de Apoio'!$B:$B,MATCH('FORMAÇÃO DE PREÇO'!$O$7,'Tabela de Apoio'!$A:$A,1))/INDEX('Tabela de Apoio'!$B:$B,MATCH('FORMAÇÃO DE PREÇO'!AA775,'Tabela de Apoio'!$A:$A,1)-1))*AA774))</f>
        <v/>
      </c>
      <c r="AB778" s="36" t="str">
        <f t="array" ref="AB778">IF(AB774="","",IF(OR(AB775="",AND(YEAR(AB775)=YEAR($O$7),MONTH(MAX('Tabela de Apoio'!$A:$A))&lt;=MONTH(AB775))),AB774,(INDEX('Tabela de Apoio'!$B:$B,MATCH('FORMAÇÃO DE PREÇO'!$O$7,'Tabela de Apoio'!$A:$A,1))/INDEX('Tabela de Apoio'!$B:$B,MATCH('FORMAÇÃO DE PREÇO'!AB775,'Tabela de Apoio'!$A:$A,1)-1))*AB774))</f>
        <v/>
      </c>
      <c r="AC778" s="36" t="str">
        <f t="array" ref="AC778">IF(AC774="","",IF(OR(AC775="",AND(YEAR(AC775)=YEAR($O$7),MONTH(MAX('Tabela de Apoio'!$A:$A))&lt;=MONTH(AC775))),AC774,(INDEX('Tabela de Apoio'!$B:$B,MATCH('FORMAÇÃO DE PREÇO'!$O$7,'Tabela de Apoio'!$A:$A,1))/INDEX('Tabela de Apoio'!$B:$B,MATCH('FORMAÇÃO DE PREÇO'!AC775,'Tabela de Apoio'!$A:$A,1)-1))*AC774))</f>
        <v/>
      </c>
      <c r="AD778" s="36" t="str">
        <f t="array" ref="AD778">IF(AD774="","",IF(OR(AD775="",AND(YEAR(AD775)=YEAR($O$7),MONTH(MAX('Tabela de Apoio'!$A:$A))&lt;=MONTH(AD775))),AD774,(INDEX('Tabela de Apoio'!$B:$B,MATCH('FORMAÇÃO DE PREÇO'!$O$7,'Tabela de Apoio'!$A:$A,1))/INDEX('Tabela de Apoio'!$B:$B,MATCH('FORMAÇÃO DE PREÇO'!AD775,'Tabela de Apoio'!$A:$A,1)-1))*AD774))</f>
        <v/>
      </c>
      <c r="AE778" s="36" t="str">
        <f t="array" ref="AE778">IF(AE774="","",IF(OR(AE775="",AND(YEAR(AE775)=YEAR($O$7),MONTH(MAX('Tabela de Apoio'!$A:$A))&lt;=MONTH(AE775))),AE774,(INDEX('Tabela de Apoio'!$B:$B,MATCH('FORMAÇÃO DE PREÇO'!$O$7,'Tabela de Apoio'!$A:$A,1))/INDEX('Tabela de Apoio'!$B:$B,MATCH('FORMAÇÃO DE PREÇO'!AE775,'Tabela de Apoio'!$A:$A,1)-1))*AE774))</f>
        <v/>
      </c>
      <c r="AF778" s="36" t="str">
        <f t="array" ref="AF778">IF(AF774="","",IF(OR(AF775="",AND(YEAR(AF775)=YEAR($O$7),MONTH(MAX('Tabela de Apoio'!$A:$A))&lt;=MONTH(AF775))),AF774,(INDEX('Tabela de Apoio'!$B:$B,MATCH('FORMAÇÃO DE PREÇO'!$O$7,'Tabela de Apoio'!$A:$A,1))/INDEX('Tabela de Apoio'!$B:$B,MATCH('FORMAÇÃO DE PREÇO'!AF775,'Tabela de Apoio'!$A:$A,1)-1))*AF774))</f>
        <v/>
      </c>
      <c r="AG778" s="36" t="str">
        <f t="array" ref="AG778">IF(AG774="","",IF(OR(AG775="",AND(YEAR(AG775)=YEAR($O$7),MONTH(MAX('Tabela de Apoio'!$A:$A))&lt;=MONTH(AG775))),AG774,(INDEX('Tabela de Apoio'!$B:$B,MATCH('FORMAÇÃO DE PREÇO'!$O$7,'Tabela de Apoio'!$A:$A,1))/INDEX('Tabela de Apoio'!$B:$B,MATCH('FORMAÇÃO DE PREÇO'!AG775,'Tabela de Apoio'!$A:$A,1)-1))*AG774))</f>
        <v/>
      </c>
      <c r="AH778" s="36" t="str">
        <f t="array" ref="AH778">IF(AH774="","",IF(OR(AH775="",AND(YEAR(AH775)=YEAR($O$7),MONTH(MAX('Tabela de Apoio'!$A:$A))&lt;=MONTH(AH775))),AH774,(INDEX('Tabela de Apoio'!$B:$B,MATCH('FORMAÇÃO DE PREÇO'!$O$7,'Tabela de Apoio'!$A:$A,1))/INDEX('Tabela de Apoio'!$B:$B,MATCH('FORMAÇÃO DE PREÇO'!AH775,'Tabela de Apoio'!$A:$A,1)-1))*AH774))</f>
        <v/>
      </c>
      <c r="AI778" s="36" t="str">
        <f t="array" ref="AI778">IF(AI774="","",IF(OR(AI775="",AND(YEAR(AI775)=YEAR($O$7),MONTH(MAX('Tabela de Apoio'!$A:$A))&lt;=MONTH(AI775))),AI774,(INDEX('Tabela de Apoio'!$B:$B,MATCH('FORMAÇÃO DE PREÇO'!$O$7,'Tabela de Apoio'!$A:$A,1))/INDEX('Tabela de Apoio'!$B:$B,MATCH('FORMAÇÃO DE PREÇO'!AI775,'Tabela de Apoio'!$A:$A,1)-1))*AI774))</f>
        <v/>
      </c>
    </row>
    <row r="779" spans="1:35" x14ac:dyDescent="0.25">
      <c r="B779" s="84" t="e">
        <f>B778</f>
        <v>#VALUE!</v>
      </c>
      <c r="C779" s="84" t="e">
        <f>C778</f>
        <v>#VALUE!</v>
      </c>
      <c r="D779" s="84">
        <f>D778</f>
        <v>1</v>
      </c>
      <c r="E779" s="158" t="e">
        <f>MAX(INDEX('BASE FORMAÇÃO'!A:A,B774+1),1)</f>
        <v>#VALUE!</v>
      </c>
      <c r="F779" s="117"/>
      <c r="G779" s="118" t="s">
        <v>363</v>
      </c>
      <c r="H779" s="159"/>
      <c r="I779" s="159"/>
      <c r="J779" s="160"/>
      <c r="K779" s="85" t="e">
        <f>_xlfn.STDEV.S($P779:$AI779)/AVERAGE($P779:$AI779)</f>
        <v>#DIV/0!</v>
      </c>
      <c r="L779" s="37" t="s">
        <v>362</v>
      </c>
      <c r="M779" s="38" t="str">
        <f>IFERROR(INDEX(K778:K792,MATCH(1,N778:N792)),"")</f>
        <v/>
      </c>
      <c r="N779" s="94" t="str">
        <f>IF("B"=J791,1,"")</f>
        <v/>
      </c>
      <c r="O779" s="34" t="s">
        <v>55</v>
      </c>
      <c r="P779" s="36" t="str">
        <f t="shared" ref="P779:AE779" si="383">IFERROR(IF(P778="","",IF(OR(P778&gt;(_xlfn.QUARTILE.EXC($P778:$AI778,3)+(_xlfn.QUARTILE.EXC($P778:$AI778,3)-_xlfn.QUARTILE.EXC($P778:$AI778,1))),P778&lt;(_xlfn.QUARTILE.EXC($P778:$AI778,1)-(_xlfn.QUARTILE.EXC($P778:$AI778,3)-_xlfn.QUARTILE.EXC($P778:$AI778,1)))),"DESCARTADO",P778)),"")</f>
        <v/>
      </c>
      <c r="Q779" s="36" t="str">
        <f t="shared" si="383"/>
        <v/>
      </c>
      <c r="R779" s="36" t="str">
        <f t="shared" si="383"/>
        <v/>
      </c>
      <c r="S779" s="36" t="str">
        <f t="shared" si="383"/>
        <v/>
      </c>
      <c r="T779" s="36" t="str">
        <f t="shared" si="383"/>
        <v/>
      </c>
      <c r="U779" s="36" t="str">
        <f t="shared" si="383"/>
        <v/>
      </c>
      <c r="V779" s="36" t="str">
        <f t="shared" si="383"/>
        <v/>
      </c>
      <c r="W779" s="36" t="str">
        <f t="shared" si="383"/>
        <v/>
      </c>
      <c r="X779" s="36" t="str">
        <f t="shared" si="383"/>
        <v/>
      </c>
      <c r="Y779" s="36" t="str">
        <f t="shared" si="383"/>
        <v/>
      </c>
      <c r="Z779" s="36" t="str">
        <f t="shared" si="383"/>
        <v/>
      </c>
      <c r="AA779" s="36" t="str">
        <f t="shared" si="383"/>
        <v/>
      </c>
      <c r="AB779" s="36" t="str">
        <f t="shared" si="383"/>
        <v/>
      </c>
      <c r="AC779" s="36" t="str">
        <f t="shared" si="383"/>
        <v/>
      </c>
      <c r="AD779" s="36" t="str">
        <f t="shared" si="383"/>
        <v/>
      </c>
      <c r="AE779" s="36" t="str">
        <f t="shared" si="383"/>
        <v/>
      </c>
      <c r="AF779" s="36" t="str">
        <f>IFERROR(IF(AF778="","",IF(OR(AF778&gt;(_xlfn.QUARTILE.EXC($P778:$AI778,3)+(_xlfn.QUARTILE.EXC($P778:$AI778,3)-_xlfn.QUARTILE.EXC($P778:$AI778,1))),AF778&lt;(_xlfn.QUARTILE.EXC($P778:$AI778,1)-(_xlfn.QUARTILE.EXC($P778:$AI778,3)-_xlfn.QUARTILE.EXC($P778:$AI778,1)))),"DESCARTADO",AF778)),"")</f>
        <v/>
      </c>
      <c r="AG779" s="36" t="str">
        <f>IFERROR(IF(AG778="","",IF(OR(AG778&gt;(_xlfn.QUARTILE.EXC($P778:$AI778,3)+(_xlfn.QUARTILE.EXC($P778:$AI778,3)-_xlfn.QUARTILE.EXC($P778:$AI778,1))),AG778&lt;(_xlfn.QUARTILE.EXC($P778:$AI778,1)-(_xlfn.QUARTILE.EXC($P778:$AI778,3)-_xlfn.QUARTILE.EXC($P778:$AI778,1)))),"DESCARTADO",AG778)),"")</f>
        <v/>
      </c>
      <c r="AH779" s="36" t="str">
        <f>IFERROR(IF(AH778="","",IF(OR(AH778&gt;(_xlfn.QUARTILE.EXC($P778:$AI778,3)+(_xlfn.QUARTILE.EXC($P778:$AI778,3)-_xlfn.QUARTILE.EXC($P778:$AI778,1))),AH778&lt;(_xlfn.QUARTILE.EXC($P778:$AI778,1)-(_xlfn.QUARTILE.EXC($P778:$AI778,3)-_xlfn.QUARTILE.EXC($P778:$AI778,1)))),"DESCARTADO",AH778)),"")</f>
        <v/>
      </c>
      <c r="AI779" s="36" t="str">
        <f>IFERROR(IF(AI778="","",IF(OR(AI778&gt;(_xlfn.QUARTILE.EXC($P778:$AI778,3)+(_xlfn.QUARTILE.EXC($P778:$AI778,3)-_xlfn.QUARTILE.EXC($P778:$AI778,1))),AI778&lt;(_xlfn.QUARTILE.EXC($P778:$AI778,1)-(_xlfn.QUARTILE.EXC($P778:$AI778,3)-_xlfn.QUARTILE.EXC($P778:$AI778,1)))),"DESCARTADO",AI778)),"")</f>
        <v/>
      </c>
    </row>
    <row r="780" spans="1:35" hidden="1" x14ac:dyDescent="0.25">
      <c r="B780" s="84" t="e">
        <f t="shared" ref="B780:D792" si="384">B779</f>
        <v>#VALUE!</v>
      </c>
      <c r="C780" s="84" t="e">
        <f t="shared" si="384"/>
        <v>#VALUE!</v>
      </c>
      <c r="D780" s="84">
        <f t="shared" si="384"/>
        <v>1</v>
      </c>
      <c r="E780" s="158"/>
      <c r="F780" s="97"/>
      <c r="G780" s="119"/>
      <c r="K780" s="90"/>
      <c r="N780" s="94"/>
      <c r="O780" s="34" t="s">
        <v>57</v>
      </c>
      <c r="P780" s="39" t="str">
        <f>IF(IFERROR(VLOOKUP(P776,'Tabela de Apoio'!$D:$E,2,FALSE),1)=1,"",P779)</f>
        <v/>
      </c>
      <c r="Q780" s="39" t="str">
        <f>IF(IFERROR(VLOOKUP(Q776,'Tabela de Apoio'!$D:$E,2,FALSE),1)=1,"",Q779)</f>
        <v/>
      </c>
      <c r="R780" s="39" t="str">
        <f>IF(IFERROR(VLOOKUP(R776,'Tabela de Apoio'!$D:$E,2,FALSE),1)=1,"",R779)</f>
        <v/>
      </c>
      <c r="S780" s="39" t="str">
        <f>IF(IFERROR(VLOOKUP(S776,'Tabela de Apoio'!$D:$E,2,FALSE),1)=1,"",S779)</f>
        <v/>
      </c>
      <c r="T780" s="39" t="str">
        <f>IF(IFERROR(VLOOKUP(T776,'Tabela de Apoio'!$D:$E,2,FALSE),1)=1,"",T779)</f>
        <v/>
      </c>
      <c r="U780" s="39" t="str">
        <f>IF(IFERROR(VLOOKUP(U776,'Tabela de Apoio'!$D:$E,2,FALSE),1)=1,"",U779)</f>
        <v/>
      </c>
      <c r="V780" s="39" t="str">
        <f>IF(IFERROR(VLOOKUP(V776,'Tabela de Apoio'!$D:$E,2,FALSE),1)=1,"",V779)</f>
        <v/>
      </c>
      <c r="W780" s="39" t="str">
        <f>IF(IFERROR(VLOOKUP(W776,'Tabela de Apoio'!$D:$E,2,FALSE),1)=1,"",W779)</f>
        <v/>
      </c>
      <c r="X780" s="39" t="str">
        <f>IF(IFERROR(VLOOKUP(X776,'Tabela de Apoio'!$D:$E,2,FALSE),1)=1,"",X779)</f>
        <v/>
      </c>
      <c r="Y780" s="39" t="str">
        <f>IF(IFERROR(VLOOKUP(Y776,'Tabela de Apoio'!$D:$E,2,FALSE),1)=1,"",Y779)</f>
        <v/>
      </c>
      <c r="Z780" s="39" t="str">
        <f>IF(IFERROR(VLOOKUP(Z776,'Tabela de Apoio'!$D:$E,2,FALSE),1)=1,"",Z779)</f>
        <v/>
      </c>
      <c r="AA780" s="39" t="str">
        <f>IF(IFERROR(VLOOKUP(AA776,'Tabela de Apoio'!$D:$E,2,FALSE),1)=1,"",AA779)</f>
        <v/>
      </c>
      <c r="AB780" s="39" t="str">
        <f>IF(IFERROR(VLOOKUP(AB776,'Tabela de Apoio'!$D:$E,2,FALSE),1)=1,"",AB779)</f>
        <v/>
      </c>
      <c r="AC780" s="39" t="str">
        <f>IF(IFERROR(VLOOKUP(AC776,'Tabela de Apoio'!$D:$E,2,FALSE),1)=1,"",AC779)</f>
        <v/>
      </c>
      <c r="AD780" s="39" t="str">
        <f>IF(IFERROR(VLOOKUP(AD776,'Tabela de Apoio'!$D:$E,2,FALSE),1)=1,"",AD779)</f>
        <v/>
      </c>
      <c r="AE780" s="39" t="str">
        <f>IF(IFERROR(VLOOKUP(AE776,'Tabela de Apoio'!$D:$E,2,FALSE),1)=1,"",AE779)</f>
        <v/>
      </c>
      <c r="AF780" s="39" t="str">
        <f>IF(IFERROR(VLOOKUP(AF776,'Tabela de Apoio'!$D:$E,2,FALSE),1)=1,"",AF779)</f>
        <v/>
      </c>
      <c r="AG780" s="39" t="str">
        <f>IF(IFERROR(VLOOKUP(AG776,'Tabela de Apoio'!$D:$E,2,FALSE),1)=1,"",AG779)</f>
        <v/>
      </c>
      <c r="AH780" s="39" t="str">
        <f>IF(IFERROR(VLOOKUP(AH776,'Tabela de Apoio'!$D:$E,2,FALSE),1)=1,"",AH779)</f>
        <v/>
      </c>
      <c r="AI780" s="39" t="str">
        <f>IF(IFERROR(VLOOKUP(AI776,'Tabela de Apoio'!$D:$E,2,FALSE),1)=1,"",AI779)</f>
        <v/>
      </c>
    </row>
    <row r="781" spans="1:35" hidden="1" x14ac:dyDescent="0.25">
      <c r="B781" s="84" t="e">
        <f t="shared" ref="B781:B792" si="385">B780</f>
        <v>#VALUE!</v>
      </c>
      <c r="C781" s="84" t="e">
        <f t="shared" si="384"/>
        <v>#VALUE!</v>
      </c>
      <c r="D781" s="84">
        <f t="shared" si="384"/>
        <v>1</v>
      </c>
      <c r="E781" s="158"/>
      <c r="F781" s="97"/>
      <c r="G781" s="120"/>
      <c r="H781" s="18"/>
      <c r="I781" s="18"/>
      <c r="J781" s="6" t="str">
        <f>IFERROR(IF(M784="",IF(_xlfn.STDEV.S($P779:$AI780)/AVERAGE($P779:$AI780)&lt;25%,J785,J786),J784),J782)</f>
        <v>A</v>
      </c>
      <c r="K781" s="89"/>
      <c r="L781" s="40" t="s">
        <v>75</v>
      </c>
      <c r="M781" s="41" t="str">
        <f>IFERROR(IF(AND(P776="Fornecedor",COUNTA(P774:AI774)=COUNTIF(P776:AI776,"Fornecedor")),M789,IF(M784="",IF(_xlfn.STDEV.S($P779:$AI780)/AVERAGE($P779:$AI780)&lt;25%,M785,M786),M784)),M782)</f>
        <v/>
      </c>
      <c r="N781" s="94"/>
      <c r="O781" s="34" t="s">
        <v>442</v>
      </c>
      <c r="P781" s="39" t="str">
        <f>IF(IFERROR(VLOOKUP(P776,'Tabela de Apoio'!$D:$E,2,FALSE),1)=1,"",P782)</f>
        <v/>
      </c>
      <c r="Q781" s="39" t="str">
        <f>IF(IFERROR(VLOOKUP(Q776,'Tabela de Apoio'!$D:$E,2,FALSE),1)=1,"",Q782)</f>
        <v/>
      </c>
      <c r="R781" s="39" t="str">
        <f>IF(IFERROR(VLOOKUP(R776,'Tabela de Apoio'!$D:$E,2,FALSE),1)=1,"",R782)</f>
        <v/>
      </c>
      <c r="S781" s="39" t="str">
        <f>IF(IFERROR(VLOOKUP(S776,'Tabela de Apoio'!$D:$E,2,FALSE),1)=1,"",S782)</f>
        <v/>
      </c>
      <c r="T781" s="39" t="str">
        <f>IF(IFERROR(VLOOKUP(T776,'Tabela de Apoio'!$D:$E,2,FALSE),1)=1,"",T782)</f>
        <v/>
      </c>
      <c r="U781" s="39" t="str">
        <f>IF(IFERROR(VLOOKUP(U776,'Tabela de Apoio'!$D:$E,2,FALSE),1)=1,"",U782)</f>
        <v/>
      </c>
      <c r="V781" s="39" t="str">
        <f>IF(IFERROR(VLOOKUP(V776,'Tabela de Apoio'!$D:$E,2,FALSE),1)=1,"",V782)</f>
        <v/>
      </c>
      <c r="W781" s="39" t="str">
        <f>IF(IFERROR(VLOOKUP(W776,'Tabela de Apoio'!$D:$E,2,FALSE),1)=1,"",W782)</f>
        <v/>
      </c>
      <c r="X781" s="39" t="str">
        <f>IF(IFERROR(VLOOKUP(X776,'Tabela de Apoio'!$D:$E,2,FALSE),1)=1,"",X782)</f>
        <v/>
      </c>
      <c r="Y781" s="39" t="str">
        <f>IF(IFERROR(VLOOKUP(Y776,'Tabela de Apoio'!$D:$E,2,FALSE),1)=1,"",Y782)</f>
        <v/>
      </c>
      <c r="Z781" s="39" t="str">
        <f>IF(IFERROR(VLOOKUP(Z776,'Tabela de Apoio'!$D:$E,2,FALSE),1)=1,"",Z782)</f>
        <v/>
      </c>
      <c r="AA781" s="39" t="str">
        <f>IF(IFERROR(VLOOKUP(AA776,'Tabela de Apoio'!$D:$E,2,FALSE),1)=1,"",AA782)</f>
        <v/>
      </c>
      <c r="AB781" s="39" t="str">
        <f>IF(IFERROR(VLOOKUP(AB776,'Tabela de Apoio'!$D:$E,2,FALSE),1)=1,"",AB782)</f>
        <v/>
      </c>
      <c r="AC781" s="39" t="str">
        <f>IF(IFERROR(VLOOKUP(AC776,'Tabela de Apoio'!$D:$E,2,FALSE),1)=1,"",AC782)</f>
        <v/>
      </c>
      <c r="AD781" s="39" t="str">
        <f>IF(IFERROR(VLOOKUP(AD776,'Tabela de Apoio'!$D:$E,2,FALSE),1)=1,"",AD782)</f>
        <v/>
      </c>
      <c r="AE781" s="39" t="str">
        <f>IF(IFERROR(VLOOKUP(AE776,'Tabela de Apoio'!$D:$E,2,FALSE),1)=1,"",AE782)</f>
        <v/>
      </c>
      <c r="AF781" s="39" t="str">
        <f>IF(IFERROR(VLOOKUP(AF776,'Tabela de Apoio'!$D:$E,2,FALSE),1)=1,"",AF782)</f>
        <v/>
      </c>
      <c r="AG781" s="39" t="str">
        <f>IF(IFERROR(VLOOKUP(AG776,'Tabela de Apoio'!$D:$E,2,FALSE),1)=1,"",AG782)</f>
        <v/>
      </c>
      <c r="AH781" s="39" t="str">
        <f>IF(IFERROR(VLOOKUP(AH776,'Tabela de Apoio'!$D:$E,2,FALSE),1)=1,"",AH782)</f>
        <v/>
      </c>
      <c r="AI781" s="39" t="str">
        <f>IF(IFERROR(VLOOKUP(AI776,'Tabela de Apoio'!$D:$E,2,FALSE),1)=1,"",AI782)</f>
        <v/>
      </c>
    </row>
    <row r="782" spans="1:35" hidden="1" x14ac:dyDescent="0.25">
      <c r="B782" s="84" t="e">
        <f t="shared" si="385"/>
        <v>#VALUE!</v>
      </c>
      <c r="C782" s="84" t="e">
        <f t="shared" si="384"/>
        <v>#VALUE!</v>
      </c>
      <c r="D782" s="84">
        <f t="shared" si="384"/>
        <v>1</v>
      </c>
      <c r="E782" s="158"/>
      <c r="F782" s="97"/>
      <c r="G782" s="120"/>
      <c r="H782" s="18"/>
      <c r="I782" s="18"/>
      <c r="J782" s="56" t="s">
        <v>366</v>
      </c>
      <c r="K782" s="89"/>
      <c r="L782" s="40" t="s">
        <v>21</v>
      </c>
      <c r="M782" s="41" t="str">
        <f>IFERROR(AVERAGE($P778:$AI778),"")</f>
        <v/>
      </c>
      <c r="N782" s="94"/>
      <c r="O782" s="34" t="s">
        <v>443</v>
      </c>
      <c r="P782" s="39" t="str">
        <f t="shared" ref="P782:AI782" si="386">IF(P779="","",IF((_xlfn.STDEV.S($P779:$AI780)/AVERAGE($P779:$AI780))&lt;25%,P779,IF(OR(P779&gt;(AVERAGE($P779:$AI780)+_xlfn.STDEV.S($P779:$AI780)),P779&lt;(AVERAGE($P779:$AI780)-_xlfn.STDEV.S($P779:$AI780))),"DESCARTADO",P779)))</f>
        <v/>
      </c>
      <c r="Q782" s="39" t="str">
        <f t="shared" si="386"/>
        <v/>
      </c>
      <c r="R782" s="39" t="str">
        <f t="shared" si="386"/>
        <v/>
      </c>
      <c r="S782" s="39" t="str">
        <f t="shared" si="386"/>
        <v/>
      </c>
      <c r="T782" s="39" t="str">
        <f t="shared" si="386"/>
        <v/>
      </c>
      <c r="U782" s="39" t="str">
        <f t="shared" si="386"/>
        <v/>
      </c>
      <c r="V782" s="39" t="str">
        <f t="shared" si="386"/>
        <v/>
      </c>
      <c r="W782" s="39" t="str">
        <f t="shared" si="386"/>
        <v/>
      </c>
      <c r="X782" s="39" t="str">
        <f t="shared" si="386"/>
        <v/>
      </c>
      <c r="Y782" s="39" t="str">
        <f t="shared" si="386"/>
        <v/>
      </c>
      <c r="Z782" s="39" t="str">
        <f t="shared" si="386"/>
        <v/>
      </c>
      <c r="AA782" s="39" t="str">
        <f t="shared" si="386"/>
        <v/>
      </c>
      <c r="AB782" s="39" t="str">
        <f t="shared" si="386"/>
        <v/>
      </c>
      <c r="AC782" s="39" t="str">
        <f t="shared" si="386"/>
        <v/>
      </c>
      <c r="AD782" s="39" t="str">
        <f t="shared" si="386"/>
        <v/>
      </c>
      <c r="AE782" s="39" t="str">
        <f t="shared" si="386"/>
        <v/>
      </c>
      <c r="AF782" s="39" t="str">
        <f t="shared" si="386"/>
        <v/>
      </c>
      <c r="AG782" s="39" t="str">
        <f t="shared" si="386"/>
        <v/>
      </c>
      <c r="AH782" s="39" t="str">
        <f t="shared" si="386"/>
        <v/>
      </c>
      <c r="AI782" s="39" t="str">
        <f t="shared" si="386"/>
        <v/>
      </c>
    </row>
    <row r="783" spans="1:35" hidden="1" x14ac:dyDescent="0.25">
      <c r="B783" s="84" t="e">
        <f t="shared" si="385"/>
        <v>#VALUE!</v>
      </c>
      <c r="C783" s="84" t="e">
        <f t="shared" si="384"/>
        <v>#VALUE!</v>
      </c>
      <c r="D783" s="84">
        <f t="shared" si="384"/>
        <v>1</v>
      </c>
      <c r="E783" s="158"/>
      <c r="F783" s="97"/>
      <c r="G783" s="119"/>
      <c r="J783" s="56" t="s">
        <v>366</v>
      </c>
      <c r="L783" s="40" t="s">
        <v>335</v>
      </c>
      <c r="M783" s="41" t="str">
        <f>IFERROR(MEDIAN($P778:$AI778),"")</f>
        <v/>
      </c>
      <c r="N783" s="94"/>
      <c r="O783" s="34" t="s">
        <v>444</v>
      </c>
      <c r="P783" s="39" t="str">
        <f>IF(IFERROR(VLOOKUP(P776,'Tabela de Apoio'!$D:$E,2,FALSE),1)=1,"",P784)</f>
        <v/>
      </c>
      <c r="Q783" s="39" t="str">
        <f>IF(IFERROR(VLOOKUP(Q776,'Tabela de Apoio'!$D:$E,2,FALSE),1)=1,"",Q784)</f>
        <v/>
      </c>
      <c r="R783" s="39" t="str">
        <f>IF(IFERROR(VLOOKUP(R776,'Tabela de Apoio'!$D:$E,2,FALSE),1)=1,"",R784)</f>
        <v/>
      </c>
      <c r="S783" s="39" t="str">
        <f>IF(IFERROR(VLOOKUP(S776,'Tabela de Apoio'!$D:$E,2,FALSE),1)=1,"",S784)</f>
        <v/>
      </c>
      <c r="T783" s="39" t="str">
        <f>IF(IFERROR(VLOOKUP(T776,'Tabela de Apoio'!$D:$E,2,FALSE),1)=1,"",T784)</f>
        <v/>
      </c>
      <c r="U783" s="39" t="str">
        <f>IF(IFERROR(VLOOKUP(U776,'Tabela de Apoio'!$D:$E,2,FALSE),1)=1,"",U784)</f>
        <v/>
      </c>
      <c r="V783" s="39" t="str">
        <f>IF(IFERROR(VLOOKUP(V776,'Tabela de Apoio'!$D:$E,2,FALSE),1)=1,"",V784)</f>
        <v/>
      </c>
      <c r="W783" s="39" t="str">
        <f>IF(IFERROR(VLOOKUP(W776,'Tabela de Apoio'!$D:$E,2,FALSE),1)=1,"",W784)</f>
        <v/>
      </c>
      <c r="X783" s="39" t="str">
        <f>IF(IFERROR(VLOOKUP(X776,'Tabela de Apoio'!$D:$E,2,FALSE),1)=1,"",X784)</f>
        <v/>
      </c>
      <c r="Y783" s="39" t="str">
        <f>IF(IFERROR(VLOOKUP(Y776,'Tabela de Apoio'!$D:$E,2,FALSE),1)=1,"",Y784)</f>
        <v/>
      </c>
      <c r="Z783" s="39" t="str">
        <f>IF(IFERROR(VLOOKUP(Z776,'Tabela de Apoio'!$D:$E,2,FALSE),1)=1,"",Z784)</f>
        <v/>
      </c>
      <c r="AA783" s="39" t="str">
        <f>IF(IFERROR(VLOOKUP(AA776,'Tabela de Apoio'!$D:$E,2,FALSE),1)=1,"",AA784)</f>
        <v/>
      </c>
      <c r="AB783" s="39" t="str">
        <f>IF(IFERROR(VLOOKUP(AB776,'Tabela de Apoio'!$D:$E,2,FALSE),1)=1,"",AB784)</f>
        <v/>
      </c>
      <c r="AC783" s="39" t="str">
        <f>IF(IFERROR(VLOOKUP(AC776,'Tabela de Apoio'!$D:$E,2,FALSE),1)=1,"",AC784)</f>
        <v/>
      </c>
      <c r="AD783" s="39" t="str">
        <f>IF(IFERROR(VLOOKUP(AD776,'Tabela de Apoio'!$D:$E,2,FALSE),1)=1,"",AD784)</f>
        <v/>
      </c>
      <c r="AE783" s="39" t="str">
        <f>IF(IFERROR(VLOOKUP(AE776,'Tabela de Apoio'!$D:$E,2,FALSE),1)=1,"",AE784)</f>
        <v/>
      </c>
      <c r="AF783" s="39" t="str">
        <f>IF(IFERROR(VLOOKUP(AF776,'Tabela de Apoio'!$D:$E,2,FALSE),1)=1,"",AF784)</f>
        <v/>
      </c>
      <c r="AG783" s="39" t="str">
        <f>IF(IFERROR(VLOOKUP(AG776,'Tabela de Apoio'!$D:$E,2,FALSE),1)=1,"",AG784)</f>
        <v/>
      </c>
      <c r="AH783" s="39" t="str">
        <f>IF(IFERROR(VLOOKUP(AH776,'Tabela de Apoio'!$D:$E,2,FALSE),1)=1,"",AH784)</f>
        <v/>
      </c>
      <c r="AI783" s="39" t="str">
        <f>IF(IFERROR(VLOOKUP(AI776,'Tabela de Apoio'!$D:$E,2,FALSE),1)=1,"",AI784)</f>
        <v/>
      </c>
    </row>
    <row r="784" spans="1:35" hidden="1" x14ac:dyDescent="0.25">
      <c r="B784" s="84" t="e">
        <f t="shared" si="385"/>
        <v>#VALUE!</v>
      </c>
      <c r="C784" s="84" t="e">
        <f t="shared" si="384"/>
        <v>#VALUE!</v>
      </c>
      <c r="D784" s="84">
        <f t="shared" si="384"/>
        <v>1</v>
      </c>
      <c r="E784" s="158"/>
      <c r="F784" s="97"/>
      <c r="G784" s="119"/>
      <c r="H784" s="18"/>
      <c r="I784" s="18"/>
      <c r="J784" s="56" t="s">
        <v>368</v>
      </c>
      <c r="K784" s="89"/>
      <c r="L784" s="40" t="s">
        <v>69</v>
      </c>
      <c r="M784" s="41" t="e">
        <f>IF(AND(COUNT($P792:$AI792)&gt;2,(_xlfn.STDEV.S($P791:$AI792)/AVERAGE($P791:$AI792))&lt;=25%),AVERAGE($P791:$AI792),"")</f>
        <v>#DIV/0!</v>
      </c>
      <c r="N784" s="94"/>
      <c r="O784" s="34" t="s">
        <v>445</v>
      </c>
      <c r="P784" s="39" t="str">
        <f t="shared" ref="P784:AI784" si="387">IF(P782="","",IF((_xlfn.STDEV.S($P781:$AI782)/AVERAGE($P781:$AI782))&lt;25%,P782,IF(OR(P782&gt;(AVERAGE($P781:$AI782)+_xlfn.STDEV.S($P781:$AI782)),P782&lt;(AVERAGE($P781:$AI782)-_xlfn.STDEV.S($P781:$AI782))),"DESCARTADO",P782)))</f>
        <v/>
      </c>
      <c r="Q784" s="39" t="str">
        <f t="shared" si="387"/>
        <v/>
      </c>
      <c r="R784" s="39" t="str">
        <f t="shared" si="387"/>
        <v/>
      </c>
      <c r="S784" s="39" t="str">
        <f t="shared" si="387"/>
        <v/>
      </c>
      <c r="T784" s="39" t="str">
        <f t="shared" si="387"/>
        <v/>
      </c>
      <c r="U784" s="39" t="str">
        <f t="shared" si="387"/>
        <v/>
      </c>
      <c r="V784" s="39" t="str">
        <f t="shared" si="387"/>
        <v/>
      </c>
      <c r="W784" s="39" t="str">
        <f t="shared" si="387"/>
        <v/>
      </c>
      <c r="X784" s="39" t="str">
        <f t="shared" si="387"/>
        <v/>
      </c>
      <c r="Y784" s="39" t="str">
        <f t="shared" si="387"/>
        <v/>
      </c>
      <c r="Z784" s="39" t="str">
        <f t="shared" si="387"/>
        <v/>
      </c>
      <c r="AA784" s="39" t="str">
        <f t="shared" si="387"/>
        <v/>
      </c>
      <c r="AB784" s="39" t="str">
        <f t="shared" si="387"/>
        <v/>
      </c>
      <c r="AC784" s="39" t="str">
        <f t="shared" si="387"/>
        <v/>
      </c>
      <c r="AD784" s="39" t="str">
        <f t="shared" si="387"/>
        <v/>
      </c>
      <c r="AE784" s="39" t="str">
        <f t="shared" si="387"/>
        <v/>
      </c>
      <c r="AF784" s="39" t="str">
        <f t="shared" si="387"/>
        <v/>
      </c>
      <c r="AG784" s="39" t="str">
        <f t="shared" si="387"/>
        <v/>
      </c>
      <c r="AH784" s="39" t="str">
        <f t="shared" si="387"/>
        <v/>
      </c>
      <c r="AI784" s="39" t="str">
        <f t="shared" si="387"/>
        <v/>
      </c>
    </row>
    <row r="785" spans="1:35" hidden="1" x14ac:dyDescent="0.25">
      <c r="B785" s="84" t="e">
        <f t="shared" si="385"/>
        <v>#VALUE!</v>
      </c>
      <c r="C785" s="84" t="e">
        <f t="shared" si="384"/>
        <v>#VALUE!</v>
      </c>
      <c r="D785" s="84">
        <f t="shared" si="384"/>
        <v>1</v>
      </c>
      <c r="E785" s="158"/>
      <c r="F785" s="97"/>
      <c r="G785" s="121"/>
      <c r="H785"/>
      <c r="I785" s="18"/>
      <c r="J785" s="56" t="s">
        <v>367</v>
      </c>
      <c r="K785" s="89"/>
      <c r="L785" s="40" t="s">
        <v>74</v>
      </c>
      <c r="M785" s="41" t="e">
        <f>AVERAGE($P779:$AI780)</f>
        <v>#DIV/0!</v>
      </c>
      <c r="N785" s="94"/>
      <c r="O785" s="34" t="s">
        <v>446</v>
      </c>
      <c r="P785" s="39" t="str">
        <f>IF(IFERROR(VLOOKUP(P776,'Tabela de Apoio'!$D:$E,2,FALSE),1)=1,"",P786)</f>
        <v/>
      </c>
      <c r="Q785" s="39" t="str">
        <f>IF(IFERROR(VLOOKUP(Q776,'Tabela de Apoio'!$D:$E,2,FALSE),1)=1,"",Q786)</f>
        <v/>
      </c>
      <c r="R785" s="39" t="str">
        <f>IF(IFERROR(VLOOKUP(R776,'Tabela de Apoio'!$D:$E,2,FALSE),1)=1,"",R786)</f>
        <v/>
      </c>
      <c r="S785" s="39" t="str">
        <f>IF(IFERROR(VLOOKUP(S776,'Tabela de Apoio'!$D:$E,2,FALSE),1)=1,"",S786)</f>
        <v/>
      </c>
      <c r="T785" s="39" t="str">
        <f>IF(IFERROR(VLOOKUP(T776,'Tabela de Apoio'!$D:$E,2,FALSE),1)=1,"",T786)</f>
        <v/>
      </c>
      <c r="U785" s="39" t="str">
        <f>IF(IFERROR(VLOOKUP(U776,'Tabela de Apoio'!$D:$E,2,FALSE),1)=1,"",U786)</f>
        <v/>
      </c>
      <c r="V785" s="39" t="str">
        <f>IF(IFERROR(VLOOKUP(V776,'Tabela de Apoio'!$D:$E,2,FALSE),1)=1,"",V786)</f>
        <v/>
      </c>
      <c r="W785" s="39" t="str">
        <f>IF(IFERROR(VLOOKUP(W776,'Tabela de Apoio'!$D:$E,2,FALSE),1)=1,"",W786)</f>
        <v/>
      </c>
      <c r="X785" s="39" t="str">
        <f>IF(IFERROR(VLOOKUP(X776,'Tabela de Apoio'!$D:$E,2,FALSE),1)=1,"",X786)</f>
        <v/>
      </c>
      <c r="Y785" s="39" t="str">
        <f>IF(IFERROR(VLOOKUP(Y776,'Tabela de Apoio'!$D:$E,2,FALSE),1)=1,"",Y786)</f>
        <v/>
      </c>
      <c r="Z785" s="39" t="str">
        <f>IF(IFERROR(VLOOKUP(Z776,'Tabela de Apoio'!$D:$E,2,FALSE),1)=1,"",Z786)</f>
        <v/>
      </c>
      <c r="AA785" s="39" t="str">
        <f>IF(IFERROR(VLOOKUP(AA776,'Tabela de Apoio'!$D:$E,2,FALSE),1)=1,"",AA786)</f>
        <v/>
      </c>
      <c r="AB785" s="39" t="str">
        <f>IF(IFERROR(VLOOKUP(AB776,'Tabela de Apoio'!$D:$E,2,FALSE),1)=1,"",AB786)</f>
        <v/>
      </c>
      <c r="AC785" s="39" t="str">
        <f>IF(IFERROR(VLOOKUP(AC776,'Tabela de Apoio'!$D:$E,2,FALSE),1)=1,"",AC786)</f>
        <v/>
      </c>
      <c r="AD785" s="39" t="str">
        <f>IF(IFERROR(VLOOKUP(AD776,'Tabela de Apoio'!$D:$E,2,FALSE),1)=1,"",AD786)</f>
        <v/>
      </c>
      <c r="AE785" s="39" t="str">
        <f>IF(IFERROR(VLOOKUP(AE776,'Tabela de Apoio'!$D:$E,2,FALSE),1)=1,"",AE786)</f>
        <v/>
      </c>
      <c r="AF785" s="39" t="str">
        <f>IF(IFERROR(VLOOKUP(AF776,'Tabela de Apoio'!$D:$E,2,FALSE),1)=1,"",AF786)</f>
        <v/>
      </c>
      <c r="AG785" s="39" t="str">
        <f>IF(IFERROR(VLOOKUP(AG776,'Tabela de Apoio'!$D:$E,2,FALSE),1)=1,"",AG786)</f>
        <v/>
      </c>
      <c r="AH785" s="39" t="str">
        <f>IF(IFERROR(VLOOKUP(AH776,'Tabela de Apoio'!$D:$E,2,FALSE),1)=1,"",AH786)</f>
        <v/>
      </c>
      <c r="AI785" s="39" t="str">
        <f>IF(IFERROR(VLOOKUP(AI776,'Tabela de Apoio'!$D:$E,2,FALSE),1)=1,"",AI786)</f>
        <v/>
      </c>
    </row>
    <row r="786" spans="1:35" hidden="1" x14ac:dyDescent="0.25">
      <c r="B786" s="84" t="e">
        <f t="shared" si="385"/>
        <v>#VALUE!</v>
      </c>
      <c r="C786" s="84" t="e">
        <f t="shared" si="384"/>
        <v>#VALUE!</v>
      </c>
      <c r="D786" s="84">
        <f t="shared" si="384"/>
        <v>1</v>
      </c>
      <c r="E786" s="158"/>
      <c r="F786" s="97"/>
      <c r="G786" s="120"/>
      <c r="H786" s="18"/>
      <c r="I786" s="18"/>
      <c r="J786" s="56" t="s">
        <v>367</v>
      </c>
      <c r="K786" s="89"/>
      <c r="L786" s="40" t="s">
        <v>72</v>
      </c>
      <c r="M786" s="41" t="e">
        <f>MEDIAN($P779:$AI779)</f>
        <v>#NUM!</v>
      </c>
      <c r="N786" s="94"/>
      <c r="O786" s="34" t="s">
        <v>447</v>
      </c>
      <c r="P786" s="39" t="str">
        <f t="shared" ref="P786:AI786" si="388">IF(P784="","",IF((_xlfn.STDEV.S($P783:$AI784)/AVERAGE($P783:$AI784))&lt;25%,P784,IF(OR(P784&gt;(AVERAGE($P783:$AI784)+_xlfn.STDEV.S($P783:$AI784)),P784&lt;(AVERAGE($P783:$AI784)-_xlfn.STDEV.S($P783:$AI784))),"DESCARTADO",P784)))</f>
        <v/>
      </c>
      <c r="Q786" s="39" t="str">
        <f t="shared" si="388"/>
        <v/>
      </c>
      <c r="R786" s="39" t="str">
        <f t="shared" si="388"/>
        <v/>
      </c>
      <c r="S786" s="39" t="str">
        <f t="shared" si="388"/>
        <v/>
      </c>
      <c r="T786" s="39" t="str">
        <f t="shared" si="388"/>
        <v/>
      </c>
      <c r="U786" s="39" t="str">
        <f t="shared" si="388"/>
        <v/>
      </c>
      <c r="V786" s="39" t="str">
        <f t="shared" si="388"/>
        <v/>
      </c>
      <c r="W786" s="39" t="str">
        <f t="shared" si="388"/>
        <v/>
      </c>
      <c r="X786" s="39" t="str">
        <f t="shared" si="388"/>
        <v/>
      </c>
      <c r="Y786" s="39" t="str">
        <f t="shared" si="388"/>
        <v/>
      </c>
      <c r="Z786" s="39" t="str">
        <f t="shared" si="388"/>
        <v/>
      </c>
      <c r="AA786" s="39" t="str">
        <f t="shared" si="388"/>
        <v/>
      </c>
      <c r="AB786" s="39" t="str">
        <f t="shared" si="388"/>
        <v/>
      </c>
      <c r="AC786" s="39" t="str">
        <f t="shared" si="388"/>
        <v/>
      </c>
      <c r="AD786" s="39" t="str">
        <f t="shared" si="388"/>
        <v/>
      </c>
      <c r="AE786" s="39" t="str">
        <f t="shared" si="388"/>
        <v/>
      </c>
      <c r="AF786" s="39" t="str">
        <f t="shared" si="388"/>
        <v/>
      </c>
      <c r="AG786" s="39" t="str">
        <f t="shared" si="388"/>
        <v/>
      </c>
      <c r="AH786" s="39" t="str">
        <f t="shared" si="388"/>
        <v/>
      </c>
      <c r="AI786" s="39" t="str">
        <f t="shared" si="388"/>
        <v/>
      </c>
    </row>
    <row r="787" spans="1:35" hidden="1" x14ac:dyDescent="0.25">
      <c r="B787" s="84" t="e">
        <f t="shared" si="385"/>
        <v>#VALUE!</v>
      </c>
      <c r="C787" s="84" t="e">
        <f t="shared" si="384"/>
        <v>#VALUE!</v>
      </c>
      <c r="D787" s="84">
        <f t="shared" si="384"/>
        <v>1</v>
      </c>
      <c r="E787" s="158"/>
      <c r="F787" s="97"/>
      <c r="G787" s="120"/>
      <c r="H787" s="18"/>
      <c r="I787" s="18"/>
      <c r="J787" s="56" t="s">
        <v>367</v>
      </c>
      <c r="K787" s="89"/>
      <c r="L787" s="40" t="s">
        <v>73</v>
      </c>
      <c r="M787" s="41" t="e">
        <f>_xlfn.QUARTILE.EXC($P779:$AI779,1)</f>
        <v>#NUM!</v>
      </c>
      <c r="N787" s="94"/>
      <c r="O787" s="34" t="s">
        <v>448</v>
      </c>
      <c r="P787" s="39" t="str">
        <f>IF(IFERROR(VLOOKUP(P776,'Tabela de Apoio'!$D:$E,2,FALSE),1)=1,"",P788)</f>
        <v/>
      </c>
      <c r="Q787" s="39" t="str">
        <f>IF(IFERROR(VLOOKUP(Q776,'Tabela de Apoio'!$D:$E,2,FALSE),1)=1,"",Q788)</f>
        <v/>
      </c>
      <c r="R787" s="39" t="str">
        <f>IF(IFERROR(VLOOKUP(R776,'Tabela de Apoio'!$D:$E,2,FALSE),1)=1,"",R788)</f>
        <v/>
      </c>
      <c r="S787" s="39" t="str">
        <f>IF(IFERROR(VLOOKUP(S776,'Tabela de Apoio'!$D:$E,2,FALSE),1)=1,"",S788)</f>
        <v/>
      </c>
      <c r="T787" s="39" t="str">
        <f>IF(IFERROR(VLOOKUP(T776,'Tabela de Apoio'!$D:$E,2,FALSE),1)=1,"",T788)</f>
        <v/>
      </c>
      <c r="U787" s="39" t="str">
        <f>IF(IFERROR(VLOOKUP(U776,'Tabela de Apoio'!$D:$E,2,FALSE),1)=1,"",U788)</f>
        <v/>
      </c>
      <c r="V787" s="39" t="str">
        <f>IF(IFERROR(VLOOKUP(V776,'Tabela de Apoio'!$D:$E,2,FALSE),1)=1,"",V788)</f>
        <v/>
      </c>
      <c r="W787" s="39" t="str">
        <f>IF(IFERROR(VLOOKUP(W776,'Tabela de Apoio'!$D:$E,2,FALSE),1)=1,"",W788)</f>
        <v/>
      </c>
      <c r="X787" s="39" t="str">
        <f>IF(IFERROR(VLOOKUP(X776,'Tabela de Apoio'!$D:$E,2,FALSE),1)=1,"",X788)</f>
        <v/>
      </c>
      <c r="Y787" s="39" t="str">
        <f>IF(IFERROR(VLOOKUP(Y776,'Tabela de Apoio'!$D:$E,2,FALSE),1)=1,"",Y788)</f>
        <v/>
      </c>
      <c r="Z787" s="39" t="str">
        <f>IF(IFERROR(VLOOKUP(Z776,'Tabela de Apoio'!$D:$E,2,FALSE),1)=1,"",Z788)</f>
        <v/>
      </c>
      <c r="AA787" s="39" t="str">
        <f>IF(IFERROR(VLOOKUP(AA776,'Tabela de Apoio'!$D:$E,2,FALSE),1)=1,"",AA788)</f>
        <v/>
      </c>
      <c r="AB787" s="39" t="str">
        <f>IF(IFERROR(VLOOKUP(AB776,'Tabela de Apoio'!$D:$E,2,FALSE),1)=1,"",AB788)</f>
        <v/>
      </c>
      <c r="AC787" s="39" t="str">
        <f>IF(IFERROR(VLOOKUP(AC776,'Tabela de Apoio'!$D:$E,2,FALSE),1)=1,"",AC788)</f>
        <v/>
      </c>
      <c r="AD787" s="39" t="str">
        <f>IF(IFERROR(VLOOKUP(AD776,'Tabela de Apoio'!$D:$E,2,FALSE),1)=1,"",AD788)</f>
        <v/>
      </c>
      <c r="AE787" s="39" t="str">
        <f>IF(IFERROR(VLOOKUP(AE776,'Tabela de Apoio'!$D:$E,2,FALSE),1)=1,"",AE788)</f>
        <v/>
      </c>
      <c r="AF787" s="39" t="str">
        <f>IF(IFERROR(VLOOKUP(AF776,'Tabela de Apoio'!$D:$E,2,FALSE),1)=1,"",AF788)</f>
        <v/>
      </c>
      <c r="AG787" s="39" t="str">
        <f>IF(IFERROR(VLOOKUP(AG776,'Tabela de Apoio'!$D:$E,2,FALSE),1)=1,"",AG788)</f>
        <v/>
      </c>
      <c r="AH787" s="39" t="str">
        <f>IF(IFERROR(VLOOKUP(AH776,'Tabela de Apoio'!$D:$E,2,FALSE),1)=1,"",AH788)</f>
        <v/>
      </c>
      <c r="AI787" s="39" t="str">
        <f>IF(IFERROR(VLOOKUP(AI776,'Tabela de Apoio'!$D:$E,2,FALSE),1)=1,"",AI788)</f>
        <v/>
      </c>
    </row>
    <row r="788" spans="1:35" hidden="1" x14ac:dyDescent="0.25">
      <c r="B788" s="84" t="e">
        <f t="shared" si="385"/>
        <v>#VALUE!</v>
      </c>
      <c r="C788" s="84" t="e">
        <f t="shared" si="384"/>
        <v>#VALUE!</v>
      </c>
      <c r="D788" s="84">
        <f t="shared" si="384"/>
        <v>1</v>
      </c>
      <c r="E788" s="158"/>
      <c r="F788" s="97"/>
      <c r="G788" s="120"/>
      <c r="H788" s="18"/>
      <c r="I788" s="18"/>
      <c r="J788" s="56" t="s">
        <v>367</v>
      </c>
      <c r="K788" s="89"/>
      <c r="L788" s="40" t="s">
        <v>70</v>
      </c>
      <c r="M788" s="41" t="e">
        <f>_xlfn.QUARTILE.EXC($P779:$AI779,2)</f>
        <v>#NUM!</v>
      </c>
      <c r="N788" s="94"/>
      <c r="O788" s="34" t="s">
        <v>449</v>
      </c>
      <c r="P788" s="39" t="str">
        <f t="shared" ref="P788:AI788" si="389">IF(P786="","",IF((_xlfn.STDEV.S($P785:$AI786)/AVERAGE($P785:$AI786))&lt;25%,P786,IF(OR(P786&gt;(AVERAGE($P785:$AI786)+_xlfn.STDEV.S($P785:$AI786)),P786&lt;(AVERAGE($P785:$AI786)-_xlfn.STDEV.S($P785:$AI786))),"DESCARTADO",P786)))</f>
        <v/>
      </c>
      <c r="Q788" s="39" t="str">
        <f t="shared" si="389"/>
        <v/>
      </c>
      <c r="R788" s="39" t="str">
        <f t="shared" si="389"/>
        <v/>
      </c>
      <c r="S788" s="39" t="str">
        <f t="shared" si="389"/>
        <v/>
      </c>
      <c r="T788" s="39" t="str">
        <f t="shared" si="389"/>
        <v/>
      </c>
      <c r="U788" s="39" t="str">
        <f t="shared" si="389"/>
        <v/>
      </c>
      <c r="V788" s="39" t="str">
        <f t="shared" si="389"/>
        <v/>
      </c>
      <c r="W788" s="39" t="str">
        <f t="shared" si="389"/>
        <v/>
      </c>
      <c r="X788" s="39" t="str">
        <f t="shared" si="389"/>
        <v/>
      </c>
      <c r="Y788" s="39" t="str">
        <f t="shared" si="389"/>
        <v/>
      </c>
      <c r="Z788" s="39" t="str">
        <f t="shared" si="389"/>
        <v/>
      </c>
      <c r="AA788" s="39" t="str">
        <f t="shared" si="389"/>
        <v/>
      </c>
      <c r="AB788" s="39" t="str">
        <f t="shared" si="389"/>
        <v/>
      </c>
      <c r="AC788" s="39" t="str">
        <f t="shared" si="389"/>
        <v/>
      </c>
      <c r="AD788" s="39" t="str">
        <f t="shared" si="389"/>
        <v/>
      </c>
      <c r="AE788" s="39" t="str">
        <f t="shared" si="389"/>
        <v/>
      </c>
      <c r="AF788" s="39" t="str">
        <f t="shared" si="389"/>
        <v/>
      </c>
      <c r="AG788" s="39" t="str">
        <f t="shared" si="389"/>
        <v/>
      </c>
      <c r="AH788" s="39" t="str">
        <f t="shared" si="389"/>
        <v/>
      </c>
      <c r="AI788" s="39" t="str">
        <f t="shared" si="389"/>
        <v/>
      </c>
    </row>
    <row r="789" spans="1:35" hidden="1" x14ac:dyDescent="0.25">
      <c r="B789" s="84" t="e">
        <f t="shared" si="385"/>
        <v>#VALUE!</v>
      </c>
      <c r="C789" s="84" t="e">
        <f t="shared" si="384"/>
        <v>#VALUE!</v>
      </c>
      <c r="D789" s="84">
        <f t="shared" si="384"/>
        <v>1</v>
      </c>
      <c r="E789" s="158"/>
      <c r="F789" s="97"/>
      <c r="G789" s="120"/>
      <c r="H789" s="18"/>
      <c r="I789" s="18"/>
      <c r="J789" s="56" t="s">
        <v>366</v>
      </c>
      <c r="K789" s="89"/>
      <c r="L789" s="40" t="s">
        <v>76</v>
      </c>
      <c r="M789" s="41">
        <f>MIN($P778:$AI778)</f>
        <v>0</v>
      </c>
      <c r="N789" s="94"/>
      <c r="O789" s="34" t="s">
        <v>450</v>
      </c>
      <c r="P789" s="39" t="str">
        <f>IF(IFERROR(VLOOKUP(P776,'Tabela de Apoio'!$D:$E,2,FALSE),1)=1,"",P790)</f>
        <v/>
      </c>
      <c r="Q789" s="39" t="str">
        <f>IF(IFERROR(VLOOKUP(Q776,'Tabela de Apoio'!$D:$E,2,FALSE),1)=1,"",Q790)</f>
        <v/>
      </c>
      <c r="R789" s="39" t="str">
        <f>IF(IFERROR(VLOOKUP(R776,'Tabela de Apoio'!$D:$E,2,FALSE),1)=1,"",R790)</f>
        <v/>
      </c>
      <c r="S789" s="39" t="str">
        <f>IF(IFERROR(VLOOKUP(S776,'Tabela de Apoio'!$D:$E,2,FALSE),1)=1,"",S790)</f>
        <v/>
      </c>
      <c r="T789" s="39" t="str">
        <f>IF(IFERROR(VLOOKUP(T776,'Tabela de Apoio'!$D:$E,2,FALSE),1)=1,"",T790)</f>
        <v/>
      </c>
      <c r="U789" s="39" t="str">
        <f>IF(IFERROR(VLOOKUP(U776,'Tabela de Apoio'!$D:$E,2,FALSE),1)=1,"",U790)</f>
        <v/>
      </c>
      <c r="V789" s="39" t="str">
        <f>IF(IFERROR(VLOOKUP(V776,'Tabela de Apoio'!$D:$E,2,FALSE),1)=1,"",V790)</f>
        <v/>
      </c>
      <c r="W789" s="39" t="str">
        <f>IF(IFERROR(VLOOKUP(W776,'Tabela de Apoio'!$D:$E,2,FALSE),1)=1,"",W790)</f>
        <v/>
      </c>
      <c r="X789" s="39" t="str">
        <f>IF(IFERROR(VLOOKUP(X776,'Tabela de Apoio'!$D:$E,2,FALSE),1)=1,"",X790)</f>
        <v/>
      </c>
      <c r="Y789" s="39" t="str">
        <f>IF(IFERROR(VLOOKUP(Y776,'Tabela de Apoio'!$D:$E,2,FALSE),1)=1,"",Y790)</f>
        <v/>
      </c>
      <c r="Z789" s="39" t="str">
        <f>IF(IFERROR(VLOOKUP(Z776,'Tabela de Apoio'!$D:$E,2,FALSE),1)=1,"",Z790)</f>
        <v/>
      </c>
      <c r="AA789" s="39" t="str">
        <f>IF(IFERROR(VLOOKUP(AA776,'Tabela de Apoio'!$D:$E,2,FALSE),1)=1,"",AA790)</f>
        <v/>
      </c>
      <c r="AB789" s="39" t="str">
        <f>IF(IFERROR(VLOOKUP(AB776,'Tabela de Apoio'!$D:$E,2,FALSE),1)=1,"",AB790)</f>
        <v/>
      </c>
      <c r="AC789" s="39" t="str">
        <f>IF(IFERROR(VLOOKUP(AC776,'Tabela de Apoio'!$D:$E,2,FALSE),1)=1,"",AC790)</f>
        <v/>
      </c>
      <c r="AD789" s="39" t="str">
        <f>IF(IFERROR(VLOOKUP(AD776,'Tabela de Apoio'!$D:$E,2,FALSE),1)=1,"",AD790)</f>
        <v/>
      </c>
      <c r="AE789" s="39" t="str">
        <f>IF(IFERROR(VLOOKUP(AE776,'Tabela de Apoio'!$D:$E,2,FALSE),1)=1,"",AE790)</f>
        <v/>
      </c>
      <c r="AF789" s="39" t="str">
        <f>IF(IFERROR(VLOOKUP(AF776,'Tabela de Apoio'!$D:$E,2,FALSE),1)=1,"",AF790)</f>
        <v/>
      </c>
      <c r="AG789" s="39" t="str">
        <f>IF(IFERROR(VLOOKUP(AG776,'Tabela de Apoio'!$D:$E,2,FALSE),1)=1,"",AG790)</f>
        <v/>
      </c>
      <c r="AH789" s="39" t="str">
        <f>IF(IFERROR(VLOOKUP(AH776,'Tabela de Apoio'!$D:$E,2,FALSE),1)=1,"",AH790)</f>
        <v/>
      </c>
      <c r="AI789" s="39" t="str">
        <f>IF(IFERROR(VLOOKUP(AI776,'Tabela de Apoio'!$D:$E,2,FALSE),1)=1,"",AI790)</f>
        <v/>
      </c>
    </row>
    <row r="790" spans="1:35" hidden="1" x14ac:dyDescent="0.25">
      <c r="B790" s="84" t="e">
        <f t="shared" si="385"/>
        <v>#VALUE!</v>
      </c>
      <c r="C790" s="84" t="e">
        <f t="shared" si="384"/>
        <v>#VALUE!</v>
      </c>
      <c r="D790" s="84">
        <f t="shared" si="384"/>
        <v>1</v>
      </c>
      <c r="E790" s="158"/>
      <c r="F790" s="97"/>
      <c r="G790" s="120"/>
      <c r="H790" s="18"/>
      <c r="I790" s="18"/>
      <c r="J790" s="56" t="s">
        <v>366</v>
      </c>
      <c r="K790" s="89"/>
      <c r="L790" s="40" t="s">
        <v>71</v>
      </c>
      <c r="M790" s="41">
        <f>MAX($P778:$AI778)</f>
        <v>0</v>
      </c>
      <c r="N790" s="94"/>
      <c r="O790" s="34" t="s">
        <v>451</v>
      </c>
      <c r="P790" s="39" t="str">
        <f t="shared" ref="P790:AI790" si="390">IF(P788="","",IF((_xlfn.STDEV.S($P787:$AI788)/AVERAGE($P787:$AI788))&lt;25%,P788,IF(OR(P788&gt;(AVERAGE($P787:$AI788)+_xlfn.STDEV.S($P787:$AI788)),P788&lt;(AVERAGE($P787:$AI788)-_xlfn.STDEV.S($P787:$AI788))),"DESCARTADO",P788)))</f>
        <v/>
      </c>
      <c r="Q790" s="39" t="str">
        <f t="shared" si="390"/>
        <v/>
      </c>
      <c r="R790" s="39" t="str">
        <f t="shared" si="390"/>
        <v/>
      </c>
      <c r="S790" s="39" t="str">
        <f t="shared" si="390"/>
        <v/>
      </c>
      <c r="T790" s="39" t="str">
        <f t="shared" si="390"/>
        <v/>
      </c>
      <c r="U790" s="39" t="str">
        <f t="shared" si="390"/>
        <v/>
      </c>
      <c r="V790" s="39" t="str">
        <f t="shared" si="390"/>
        <v/>
      </c>
      <c r="W790" s="39" t="str">
        <f t="shared" si="390"/>
        <v/>
      </c>
      <c r="X790" s="39" t="str">
        <f t="shared" si="390"/>
        <v/>
      </c>
      <c r="Y790" s="39" t="str">
        <f t="shared" si="390"/>
        <v/>
      </c>
      <c r="Z790" s="39" t="str">
        <f t="shared" si="390"/>
        <v/>
      </c>
      <c r="AA790" s="39" t="str">
        <f t="shared" si="390"/>
        <v/>
      </c>
      <c r="AB790" s="39" t="str">
        <f t="shared" si="390"/>
        <v/>
      </c>
      <c r="AC790" s="39" t="str">
        <f t="shared" si="390"/>
        <v/>
      </c>
      <c r="AD790" s="39" t="str">
        <f t="shared" si="390"/>
        <v/>
      </c>
      <c r="AE790" s="39" t="str">
        <f t="shared" si="390"/>
        <v/>
      </c>
      <c r="AF790" s="39" t="str">
        <f t="shared" si="390"/>
        <v/>
      </c>
      <c r="AG790" s="39" t="str">
        <f t="shared" si="390"/>
        <v/>
      </c>
      <c r="AH790" s="39" t="str">
        <f t="shared" si="390"/>
        <v/>
      </c>
      <c r="AI790" s="39" t="str">
        <f t="shared" si="390"/>
        <v/>
      </c>
    </row>
    <row r="791" spans="1:35" hidden="1" x14ac:dyDescent="0.25">
      <c r="B791" s="84" t="e">
        <f t="shared" si="385"/>
        <v>#VALUE!</v>
      </c>
      <c r="C791" s="84" t="e">
        <f t="shared" si="384"/>
        <v>#VALUE!</v>
      </c>
      <c r="D791" s="84">
        <f t="shared" si="384"/>
        <v>1</v>
      </c>
      <c r="E791" s="158"/>
      <c r="F791" s="97"/>
      <c r="G791" s="121"/>
      <c r="H791"/>
      <c r="I791"/>
      <c r="J791" s="6" t="str">
        <f>INDEX(J781:J790,MATCH(L774,L781:L790,0))</f>
        <v>A</v>
      </c>
      <c r="K791" s="89"/>
      <c r="L791" s="26"/>
      <c r="M791" s="26"/>
      <c r="N791" s="94"/>
      <c r="O791" s="34" t="s">
        <v>58</v>
      </c>
      <c r="P791" s="39" t="str">
        <f>IF(IFERROR(VLOOKUP(P776,'Tabela de Apoio'!$D:$E,2,FALSE),1)=1,"",P792)</f>
        <v/>
      </c>
      <c r="Q791" s="39" t="str">
        <f>IF(IFERROR(VLOOKUP(Q776,'Tabela de Apoio'!$D:$E,2,FALSE),1)=1,"",Q792)</f>
        <v/>
      </c>
      <c r="R791" s="39" t="str">
        <f>IF(IFERROR(VLOOKUP(R776,'Tabela de Apoio'!$D:$E,2,FALSE),1)=1,"",R792)</f>
        <v/>
      </c>
      <c r="S791" s="39" t="str">
        <f>IF(IFERROR(VLOOKUP(S776,'Tabela de Apoio'!$D:$E,2,FALSE),1)=1,"",S792)</f>
        <v/>
      </c>
      <c r="T791" s="39" t="str">
        <f>IF(IFERROR(VLOOKUP(T776,'Tabela de Apoio'!$D:$E,2,FALSE),1)=1,"",T792)</f>
        <v/>
      </c>
      <c r="U791" s="39" t="str">
        <f>IF(IFERROR(VLOOKUP(U776,'Tabela de Apoio'!$D:$E,2,FALSE),1)=1,"",U792)</f>
        <v/>
      </c>
      <c r="V791" s="39" t="str">
        <f>IF(IFERROR(VLOOKUP(V776,'Tabela de Apoio'!$D:$E,2,FALSE),1)=1,"",V792)</f>
        <v/>
      </c>
      <c r="W791" s="39" t="str">
        <f>IF(IFERROR(VLOOKUP(W776,'Tabela de Apoio'!$D:$E,2,FALSE),1)=1,"",W792)</f>
        <v/>
      </c>
      <c r="X791" s="39" t="str">
        <f>IF(IFERROR(VLOOKUP(X776,'Tabela de Apoio'!$D:$E,2,FALSE),1)=1,"",X792)</f>
        <v/>
      </c>
      <c r="Y791" s="39" t="str">
        <f>IF(IFERROR(VLOOKUP(Y776,'Tabela de Apoio'!$D:$E,2,FALSE),1)=1,"",Y792)</f>
        <v/>
      </c>
      <c r="Z791" s="39" t="str">
        <f>IF(IFERROR(VLOOKUP(Z776,'Tabela de Apoio'!$D:$E,2,FALSE),1)=1,"",Z792)</f>
        <v/>
      </c>
      <c r="AA791" s="39" t="str">
        <f>IF(IFERROR(VLOOKUP(AA776,'Tabela de Apoio'!$D:$E,2,FALSE),1)=1,"",AA792)</f>
        <v/>
      </c>
      <c r="AB791" s="39" t="str">
        <f>IF(IFERROR(VLOOKUP(AB776,'Tabela de Apoio'!$D:$E,2,FALSE),1)=1,"",AB792)</f>
        <v/>
      </c>
      <c r="AC791" s="39" t="str">
        <f>IF(IFERROR(VLOOKUP(AC776,'Tabela de Apoio'!$D:$E,2,FALSE),1)=1,"",AC792)</f>
        <v/>
      </c>
      <c r="AD791" s="39" t="str">
        <f>IF(IFERROR(VLOOKUP(AD776,'Tabela de Apoio'!$D:$E,2,FALSE),1)=1,"",AD792)</f>
        <v/>
      </c>
      <c r="AE791" s="39" t="str">
        <f>IF(IFERROR(VLOOKUP(AE776,'Tabela de Apoio'!$D:$E,2,FALSE),1)=1,"",AE792)</f>
        <v/>
      </c>
      <c r="AF791" s="39" t="str">
        <f>IF(IFERROR(VLOOKUP(AF776,'Tabela de Apoio'!$D:$E,2,FALSE),1)=1,"",AF792)</f>
        <v/>
      </c>
      <c r="AG791" s="39" t="str">
        <f>IF(IFERROR(VLOOKUP(AG776,'Tabela de Apoio'!$D:$E,2,FALSE),1)=1,"",AG792)</f>
        <v/>
      </c>
      <c r="AH791" s="39" t="str">
        <f>IF(IFERROR(VLOOKUP(AH776,'Tabela de Apoio'!$D:$E,2,FALSE),1)=1,"",AH792)</f>
        <v/>
      </c>
      <c r="AI791" s="39" t="str">
        <f>IF(IFERROR(VLOOKUP(AI776,'Tabela de Apoio'!$D:$E,2,FALSE),1)=1,"",AI792)</f>
        <v/>
      </c>
    </row>
    <row r="792" spans="1:35" x14ac:dyDescent="0.25">
      <c r="B792" s="84" t="e">
        <f t="shared" si="385"/>
        <v>#VALUE!</v>
      </c>
      <c r="C792" s="84" t="e">
        <f t="shared" si="384"/>
        <v>#VALUE!</v>
      </c>
      <c r="D792" s="84">
        <f t="shared" si="384"/>
        <v>1</v>
      </c>
      <c r="E792" s="158"/>
      <c r="F792" s="97"/>
      <c r="G792" s="118"/>
      <c r="H792" s="159"/>
      <c r="I792" s="159"/>
      <c r="J792" s="160"/>
      <c r="K792" s="90" t="e">
        <f>_xlfn.STDEV.S($P792:$AI792)/AVERAGE($P792:$AI792)</f>
        <v>#DIV/0!</v>
      </c>
      <c r="L792" s="122" t="s">
        <v>77</v>
      </c>
      <c r="M792" s="22" t="str">
        <f>IFERROR(ROUND(M774*M776,2),"")</f>
        <v/>
      </c>
      <c r="N792" s="94" t="str">
        <f>IF("C"=J791,1,"")</f>
        <v/>
      </c>
      <c r="O792" s="34" t="s">
        <v>56</v>
      </c>
      <c r="P792" s="39" t="str">
        <f t="shared" ref="P792:AI792" si="391">IFERROR(IF(P790="","",IF((_xlfn.STDEV.S($P789:$AI790)/AVERAGE($P789:$AI790))&lt;25%,P790,IF(OR(P790&gt;(AVERAGE($P789:$AI790)+_xlfn.STDEV.S($P789:$AI790)),P790&lt;(AVERAGE($P789:$AI790)-_xlfn.STDEV.S($P789:$AI790))),"DESCARTADO",P790))),)</f>
        <v/>
      </c>
      <c r="Q792" s="39" t="str">
        <f t="shared" si="391"/>
        <v/>
      </c>
      <c r="R792" s="39" t="str">
        <f t="shared" si="391"/>
        <v/>
      </c>
      <c r="S792" s="39" t="str">
        <f t="shared" si="391"/>
        <v/>
      </c>
      <c r="T792" s="39" t="str">
        <f t="shared" si="391"/>
        <v/>
      </c>
      <c r="U792" s="39" t="str">
        <f t="shared" si="391"/>
        <v/>
      </c>
      <c r="V792" s="39" t="str">
        <f t="shared" si="391"/>
        <v/>
      </c>
      <c r="W792" s="39" t="str">
        <f t="shared" si="391"/>
        <v/>
      </c>
      <c r="X792" s="39" t="str">
        <f t="shared" si="391"/>
        <v/>
      </c>
      <c r="Y792" s="39" t="str">
        <f t="shared" si="391"/>
        <v/>
      </c>
      <c r="Z792" s="39" t="str">
        <f t="shared" si="391"/>
        <v/>
      </c>
      <c r="AA792" s="39" t="str">
        <f t="shared" si="391"/>
        <v/>
      </c>
      <c r="AB792" s="39" t="str">
        <f t="shared" si="391"/>
        <v/>
      </c>
      <c r="AC792" s="39" t="str">
        <f t="shared" si="391"/>
        <v/>
      </c>
      <c r="AD792" s="39" t="str">
        <f t="shared" si="391"/>
        <v/>
      </c>
      <c r="AE792" s="39" t="str">
        <f t="shared" si="391"/>
        <v/>
      </c>
      <c r="AF792" s="39" t="str">
        <f t="shared" si="391"/>
        <v/>
      </c>
      <c r="AG792" s="39" t="str">
        <f t="shared" si="391"/>
        <v/>
      </c>
      <c r="AH792" s="39" t="str">
        <f t="shared" si="391"/>
        <v/>
      </c>
      <c r="AI792" s="39" t="str">
        <f t="shared" si="391"/>
        <v/>
      </c>
    </row>
    <row r="794" spans="1:35" s="18" customFormat="1" x14ac:dyDescent="0.25">
      <c r="A794" s="89"/>
      <c r="B794" s="83" t="e">
        <f>LARGE(IFERROR(IF(B792+1&gt;$H$8,"",B792+1),""),1)</f>
        <v>#VALUE!</v>
      </c>
      <c r="C794" s="83" t="e">
        <f>E799</f>
        <v>#VALUE!</v>
      </c>
      <c r="D794" s="83">
        <f>E795</f>
        <v>1</v>
      </c>
      <c r="E794" s="57" t="s">
        <v>9</v>
      </c>
      <c r="F794" s="96"/>
      <c r="G794" s="57" t="s">
        <v>19</v>
      </c>
      <c r="H794" s="5" t="e">
        <f>INDEX('BASE FORMAÇÃO'!B:B,B794+1)</f>
        <v>#VALUE!</v>
      </c>
      <c r="I794" s="19" t="s">
        <v>20</v>
      </c>
      <c r="J794" s="5" t="e">
        <f>INDEX('BASE FORMAÇÃO'!K:K,B794+1)</f>
        <v>#VALUE!</v>
      </c>
      <c r="K794" s="88"/>
      <c r="L794" s="173" t="s">
        <v>75</v>
      </c>
      <c r="M794" s="167" t="str">
        <f>IF(OR(ISBLANK($O$7),ISBLANK($H$8),ISBLANK($O$6),ISBLANK($O$5),ISBLANK($H$5)),"",IFERROR(IF(VLOOKUP(L794,L801:M810,2,FALSE)&lt;1,ROUND(VLOOKUP(L794,L801:M810,2,FALSE),4),ROUND(VLOOKUP(L794,L801:M810,2,FALSE),2)),""))</f>
        <v/>
      </c>
      <c r="N794" s="92"/>
      <c r="O794" s="34" t="s">
        <v>22</v>
      </c>
      <c r="P794" s="53"/>
      <c r="Q794" s="53"/>
      <c r="R794" s="53"/>
      <c r="S794" s="53"/>
      <c r="T794" s="53"/>
      <c r="U794" s="53"/>
      <c r="V794" s="53"/>
      <c r="W794" s="53"/>
      <c r="X794" s="53"/>
      <c r="Y794" s="53"/>
      <c r="Z794" s="53"/>
      <c r="AA794" s="53"/>
      <c r="AB794" s="53"/>
      <c r="AC794" s="53"/>
      <c r="AD794" s="53"/>
      <c r="AE794" s="53"/>
      <c r="AF794" s="53"/>
      <c r="AG794" s="53"/>
      <c r="AH794" s="53"/>
      <c r="AI794" s="53"/>
    </row>
    <row r="795" spans="1:35" s="18" customFormat="1" x14ac:dyDescent="0.25">
      <c r="A795" s="89"/>
      <c r="B795" s="84" t="e">
        <f t="shared" ref="B795:D797" si="392">B794</f>
        <v>#VALUE!</v>
      </c>
      <c r="C795" s="84" t="e">
        <f t="shared" si="392"/>
        <v>#VALUE!</v>
      </c>
      <c r="D795" s="84">
        <f t="shared" si="392"/>
        <v>1</v>
      </c>
      <c r="E795" s="150">
        <f>IFERROR(IF(E799=INDEX(E:E,ROW()-16),INDEX(E:E,ROW()-20)+1,1),1)</f>
        <v>1</v>
      </c>
      <c r="F795" s="116"/>
      <c r="G795" s="155" t="s">
        <v>1</v>
      </c>
      <c r="H795" s="161" t="e">
        <f>INDEX('BASE FORMAÇÃO'!C:C,B794+1)</f>
        <v>#VALUE!</v>
      </c>
      <c r="I795" s="161"/>
      <c r="J795" s="162"/>
      <c r="K795" s="89"/>
      <c r="L795" s="174"/>
      <c r="M795" s="168"/>
      <c r="N795" s="93"/>
      <c r="O795" s="34" t="s">
        <v>17</v>
      </c>
      <c r="P795" s="54"/>
      <c r="Q795" s="54"/>
      <c r="R795" s="54"/>
      <c r="S795" s="54"/>
      <c r="T795" s="54"/>
      <c r="U795" s="54"/>
      <c r="V795" s="54"/>
      <c r="W795" s="54"/>
      <c r="X795" s="54"/>
      <c r="Y795" s="54"/>
      <c r="Z795" s="54"/>
      <c r="AA795" s="54"/>
      <c r="AB795" s="54"/>
      <c r="AC795" s="54"/>
      <c r="AD795" s="54"/>
      <c r="AE795" s="54"/>
      <c r="AF795" s="54"/>
      <c r="AG795" s="54"/>
      <c r="AH795" s="54"/>
      <c r="AI795" s="54"/>
    </row>
    <row r="796" spans="1:35" s="21" customFormat="1" x14ac:dyDescent="0.25">
      <c r="A796" s="98"/>
      <c r="B796" s="84" t="e">
        <f t="shared" si="392"/>
        <v>#VALUE!</v>
      </c>
      <c r="C796" s="84" t="e">
        <f t="shared" si="392"/>
        <v>#VALUE!</v>
      </c>
      <c r="D796" s="84">
        <f t="shared" si="392"/>
        <v>1</v>
      </c>
      <c r="E796" s="151"/>
      <c r="F796" s="117"/>
      <c r="G796" s="156"/>
      <c r="H796" s="163"/>
      <c r="I796" s="163"/>
      <c r="J796" s="164"/>
      <c r="K796" s="85"/>
      <c r="L796" s="169" t="s">
        <v>78</v>
      </c>
      <c r="M796" s="171" t="e">
        <f>INDEX('BASE FORMAÇÃO'!H:H,B798+1)</f>
        <v>#VALUE!</v>
      </c>
      <c r="N796" s="94"/>
      <c r="O796" s="34" t="s">
        <v>12</v>
      </c>
      <c r="P796" s="55"/>
      <c r="Q796" s="55"/>
      <c r="R796" s="55"/>
      <c r="S796" s="55"/>
      <c r="T796" s="55"/>
      <c r="U796" s="55"/>
      <c r="V796" s="55"/>
      <c r="W796" s="55"/>
      <c r="X796" s="55"/>
      <c r="Y796" s="55"/>
      <c r="Z796" s="55"/>
      <c r="AA796" s="55"/>
      <c r="AB796" s="55"/>
      <c r="AC796" s="55"/>
      <c r="AD796" s="55"/>
      <c r="AE796" s="55"/>
      <c r="AF796" s="55"/>
      <c r="AG796" s="55"/>
      <c r="AH796" s="55"/>
      <c r="AI796" s="55"/>
    </row>
    <row r="797" spans="1:35" s="21" customFormat="1" x14ac:dyDescent="0.25">
      <c r="A797" s="98"/>
      <c r="B797" s="84" t="e">
        <f t="shared" si="392"/>
        <v>#VALUE!</v>
      </c>
      <c r="C797" s="84" t="e">
        <f t="shared" si="392"/>
        <v>#VALUE!</v>
      </c>
      <c r="D797" s="84">
        <f t="shared" si="392"/>
        <v>1</v>
      </c>
      <c r="E797" s="152"/>
      <c r="F797" s="117"/>
      <c r="G797" s="157"/>
      <c r="H797" s="165"/>
      <c r="I797" s="165"/>
      <c r="J797" s="166"/>
      <c r="K797" s="85"/>
      <c r="L797" s="170"/>
      <c r="M797" s="172"/>
      <c r="N797" s="94"/>
      <c r="O797" s="34" t="s">
        <v>549</v>
      </c>
      <c r="P797" s="55"/>
      <c r="Q797" s="55"/>
      <c r="R797" s="55"/>
      <c r="S797" s="55"/>
      <c r="T797" s="55"/>
      <c r="U797" s="55"/>
      <c r="V797" s="55"/>
      <c r="W797" s="55"/>
      <c r="X797" s="55"/>
      <c r="Y797" s="55"/>
      <c r="Z797" s="55"/>
      <c r="AA797" s="55"/>
      <c r="AB797" s="55"/>
      <c r="AC797" s="55"/>
      <c r="AD797" s="55"/>
      <c r="AE797" s="55"/>
      <c r="AF797" s="55"/>
      <c r="AG797" s="55"/>
      <c r="AH797" s="55"/>
      <c r="AI797" s="55"/>
    </row>
    <row r="798" spans="1:35" x14ac:dyDescent="0.25">
      <c r="B798" s="84" t="e">
        <f>B796</f>
        <v>#VALUE!</v>
      </c>
      <c r="C798" s="84" t="e">
        <f>C796</f>
        <v>#VALUE!</v>
      </c>
      <c r="D798" s="84">
        <f>D796</f>
        <v>1</v>
      </c>
      <c r="E798" s="57" t="s">
        <v>401</v>
      </c>
      <c r="F798" s="117"/>
      <c r="G798" s="24"/>
      <c r="H798" s="153"/>
      <c r="I798" s="154"/>
      <c r="J798" s="154"/>
      <c r="K798" s="90" t="e">
        <f>_xlfn.STDEV.S($P798:$AI798)/AVERAGE($P798:$AI798)</f>
        <v>#DIV/0!</v>
      </c>
      <c r="L798" s="122" t="s">
        <v>2</v>
      </c>
      <c r="M798" s="5" t="e">
        <f>INDEX('BASE FORMAÇÃO'!D:D,B798+1)</f>
        <v>#VALUE!</v>
      </c>
      <c r="N798" s="94">
        <f>IF("A"=J811,1,"")</f>
        <v>1</v>
      </c>
      <c r="O798" s="34" t="s">
        <v>23</v>
      </c>
      <c r="P798" s="36" t="str">
        <f t="array" ref="P798">IF(P794="","",IF(OR(P795="",AND(YEAR(P795)=YEAR($O$7),MONTH(MAX('Tabela de Apoio'!$A:$A))&lt;=MONTH(P795))),P794,(INDEX('Tabela de Apoio'!$B:$B,MATCH('FORMAÇÃO DE PREÇO'!$O$7,'Tabela de Apoio'!$A:$A,1))/INDEX('Tabela de Apoio'!$B:$B,MATCH('FORMAÇÃO DE PREÇO'!P795,'Tabela de Apoio'!$A:$A,1)-1))*P794))</f>
        <v/>
      </c>
      <c r="Q798" s="36" t="str">
        <f t="array" ref="Q798">IF(Q794="","",IF(OR(Q795="",AND(YEAR(Q795)=YEAR($O$7),MONTH(MAX('Tabela de Apoio'!$A:$A))&lt;=MONTH(Q795))),Q794,(INDEX('Tabela de Apoio'!$B:$B,MATCH('FORMAÇÃO DE PREÇO'!$O$7,'Tabela de Apoio'!$A:$A,1))/INDEX('Tabela de Apoio'!$B:$B,MATCH('FORMAÇÃO DE PREÇO'!Q795,'Tabela de Apoio'!$A:$A,1)-1))*Q794))</f>
        <v/>
      </c>
      <c r="R798" s="36" t="str">
        <f t="array" ref="R798">IF(R794="","",IF(OR(R795="",AND(YEAR(R795)=YEAR($O$7),MONTH(MAX('Tabela de Apoio'!$A:$A))&lt;=MONTH(R795))),R794,(INDEX('Tabela de Apoio'!$B:$B,MATCH('FORMAÇÃO DE PREÇO'!$O$7,'Tabela de Apoio'!$A:$A,1))/INDEX('Tabela de Apoio'!$B:$B,MATCH('FORMAÇÃO DE PREÇO'!R795,'Tabela de Apoio'!$A:$A,1)-1))*R794))</f>
        <v/>
      </c>
      <c r="S798" s="36" t="str">
        <f t="array" ref="S798">IF(S794="","",IF(OR(S795="",AND(YEAR(S795)=YEAR($O$7),MONTH(MAX('Tabela de Apoio'!$A:$A))&lt;=MONTH(S795))),S794,(INDEX('Tabela de Apoio'!$B:$B,MATCH('FORMAÇÃO DE PREÇO'!$O$7,'Tabela de Apoio'!$A:$A,1))/INDEX('Tabela de Apoio'!$B:$B,MATCH('FORMAÇÃO DE PREÇO'!S795,'Tabela de Apoio'!$A:$A,1)-1))*S794))</f>
        <v/>
      </c>
      <c r="T798" s="36" t="str">
        <f t="array" ref="T798">IF(T794="","",IF(OR(T795="",AND(YEAR(T795)=YEAR($O$7),MONTH(MAX('Tabela de Apoio'!$A:$A))&lt;=MONTH(T795))),T794,(INDEX('Tabela de Apoio'!$B:$B,MATCH('FORMAÇÃO DE PREÇO'!$O$7,'Tabela de Apoio'!$A:$A,1))/INDEX('Tabela de Apoio'!$B:$B,MATCH('FORMAÇÃO DE PREÇO'!T795,'Tabela de Apoio'!$A:$A,1)-1))*T794))</f>
        <v/>
      </c>
      <c r="U798" s="36" t="str">
        <f t="array" ref="U798">IF(U794="","",IF(OR(U795="",AND(YEAR(U795)=YEAR($O$7),MONTH(MAX('Tabela de Apoio'!$A:$A))&lt;=MONTH(U795))),U794,(INDEX('Tabela de Apoio'!$B:$B,MATCH('FORMAÇÃO DE PREÇO'!$O$7,'Tabela de Apoio'!$A:$A,1))/INDEX('Tabela de Apoio'!$B:$B,MATCH('FORMAÇÃO DE PREÇO'!U795,'Tabela de Apoio'!$A:$A,1)-1))*U794))</f>
        <v/>
      </c>
      <c r="V798" s="36" t="str">
        <f t="array" ref="V798">IF(V794="","",IF(OR(V795="",AND(YEAR(V795)=YEAR($O$7),MONTH(MAX('Tabela de Apoio'!$A:$A))&lt;=MONTH(V795))),V794,(INDEX('Tabela de Apoio'!$B:$B,MATCH('FORMAÇÃO DE PREÇO'!$O$7,'Tabela de Apoio'!$A:$A,1))/INDEX('Tabela de Apoio'!$B:$B,MATCH('FORMAÇÃO DE PREÇO'!V795,'Tabela de Apoio'!$A:$A,1)-1))*V794))</f>
        <v/>
      </c>
      <c r="W798" s="36" t="str">
        <f t="array" ref="W798">IF(W794="","",IF(OR(W795="",AND(YEAR(W795)=YEAR($O$7),MONTH(MAX('Tabela de Apoio'!$A:$A))&lt;=MONTH(W795))),W794,(INDEX('Tabela de Apoio'!$B:$B,MATCH('FORMAÇÃO DE PREÇO'!$O$7,'Tabela de Apoio'!$A:$A,1))/INDEX('Tabela de Apoio'!$B:$B,MATCH('FORMAÇÃO DE PREÇO'!W795,'Tabela de Apoio'!$A:$A,1)-1))*W794))</f>
        <v/>
      </c>
      <c r="X798" s="36" t="str">
        <f t="array" ref="X798">IF(X794="","",IF(OR(X795="",AND(YEAR(X795)=YEAR($O$7),MONTH(MAX('Tabela de Apoio'!$A:$A))&lt;=MONTH(X795))),X794,(INDEX('Tabela de Apoio'!$B:$B,MATCH('FORMAÇÃO DE PREÇO'!$O$7,'Tabela de Apoio'!$A:$A,1))/INDEX('Tabela de Apoio'!$B:$B,MATCH('FORMAÇÃO DE PREÇO'!X795,'Tabela de Apoio'!$A:$A,1)-1))*X794))</f>
        <v/>
      </c>
      <c r="Y798" s="36" t="str">
        <f t="array" ref="Y798">IF(Y794="","",IF(OR(Y795="",AND(YEAR(Y795)=YEAR($O$7),MONTH(MAX('Tabela de Apoio'!$A:$A))&lt;=MONTH(Y795))),Y794,(INDEX('Tabela de Apoio'!$B:$B,MATCH('FORMAÇÃO DE PREÇO'!$O$7,'Tabela de Apoio'!$A:$A,1))/INDEX('Tabela de Apoio'!$B:$B,MATCH('FORMAÇÃO DE PREÇO'!Y795,'Tabela de Apoio'!$A:$A,1)-1))*Y794))</f>
        <v/>
      </c>
      <c r="Z798" s="36" t="str">
        <f t="array" ref="Z798">IF(Z794="","",IF(OR(Z795="",AND(YEAR(Z795)=YEAR($O$7),MONTH(MAX('Tabela de Apoio'!$A:$A))&lt;=MONTH(Z795))),Z794,(INDEX('Tabela de Apoio'!$B:$B,MATCH('FORMAÇÃO DE PREÇO'!$O$7,'Tabela de Apoio'!$A:$A,1))/INDEX('Tabela de Apoio'!$B:$B,MATCH('FORMAÇÃO DE PREÇO'!Z795,'Tabela de Apoio'!$A:$A,1)-1))*Z794))</f>
        <v/>
      </c>
      <c r="AA798" s="36" t="str">
        <f t="array" ref="AA798">IF(AA794="","",IF(OR(AA795="",AND(YEAR(AA795)=YEAR($O$7),MONTH(MAX('Tabela de Apoio'!$A:$A))&lt;=MONTH(AA795))),AA794,(INDEX('Tabela de Apoio'!$B:$B,MATCH('FORMAÇÃO DE PREÇO'!$O$7,'Tabela de Apoio'!$A:$A,1))/INDEX('Tabela de Apoio'!$B:$B,MATCH('FORMAÇÃO DE PREÇO'!AA795,'Tabela de Apoio'!$A:$A,1)-1))*AA794))</f>
        <v/>
      </c>
      <c r="AB798" s="36" t="str">
        <f t="array" ref="AB798">IF(AB794="","",IF(OR(AB795="",AND(YEAR(AB795)=YEAR($O$7),MONTH(MAX('Tabela de Apoio'!$A:$A))&lt;=MONTH(AB795))),AB794,(INDEX('Tabela de Apoio'!$B:$B,MATCH('FORMAÇÃO DE PREÇO'!$O$7,'Tabela de Apoio'!$A:$A,1))/INDEX('Tabela de Apoio'!$B:$B,MATCH('FORMAÇÃO DE PREÇO'!AB795,'Tabela de Apoio'!$A:$A,1)-1))*AB794))</f>
        <v/>
      </c>
      <c r="AC798" s="36" t="str">
        <f t="array" ref="AC798">IF(AC794="","",IF(OR(AC795="",AND(YEAR(AC795)=YEAR($O$7),MONTH(MAX('Tabela de Apoio'!$A:$A))&lt;=MONTH(AC795))),AC794,(INDEX('Tabela de Apoio'!$B:$B,MATCH('FORMAÇÃO DE PREÇO'!$O$7,'Tabela de Apoio'!$A:$A,1))/INDEX('Tabela de Apoio'!$B:$B,MATCH('FORMAÇÃO DE PREÇO'!AC795,'Tabela de Apoio'!$A:$A,1)-1))*AC794))</f>
        <v/>
      </c>
      <c r="AD798" s="36" t="str">
        <f t="array" ref="AD798">IF(AD794="","",IF(OR(AD795="",AND(YEAR(AD795)=YEAR($O$7),MONTH(MAX('Tabela de Apoio'!$A:$A))&lt;=MONTH(AD795))),AD794,(INDEX('Tabela de Apoio'!$B:$B,MATCH('FORMAÇÃO DE PREÇO'!$O$7,'Tabela de Apoio'!$A:$A,1))/INDEX('Tabela de Apoio'!$B:$B,MATCH('FORMAÇÃO DE PREÇO'!AD795,'Tabela de Apoio'!$A:$A,1)-1))*AD794))</f>
        <v/>
      </c>
      <c r="AE798" s="36" t="str">
        <f t="array" ref="AE798">IF(AE794="","",IF(OR(AE795="",AND(YEAR(AE795)=YEAR($O$7),MONTH(MAX('Tabela de Apoio'!$A:$A))&lt;=MONTH(AE795))),AE794,(INDEX('Tabela de Apoio'!$B:$B,MATCH('FORMAÇÃO DE PREÇO'!$O$7,'Tabela de Apoio'!$A:$A,1))/INDEX('Tabela de Apoio'!$B:$B,MATCH('FORMAÇÃO DE PREÇO'!AE795,'Tabela de Apoio'!$A:$A,1)-1))*AE794))</f>
        <v/>
      </c>
      <c r="AF798" s="36" t="str">
        <f t="array" ref="AF798">IF(AF794="","",IF(OR(AF795="",AND(YEAR(AF795)=YEAR($O$7),MONTH(MAX('Tabela de Apoio'!$A:$A))&lt;=MONTH(AF795))),AF794,(INDEX('Tabela de Apoio'!$B:$B,MATCH('FORMAÇÃO DE PREÇO'!$O$7,'Tabela de Apoio'!$A:$A,1))/INDEX('Tabela de Apoio'!$B:$B,MATCH('FORMAÇÃO DE PREÇO'!AF795,'Tabela de Apoio'!$A:$A,1)-1))*AF794))</f>
        <v/>
      </c>
      <c r="AG798" s="36" t="str">
        <f t="array" ref="AG798">IF(AG794="","",IF(OR(AG795="",AND(YEAR(AG795)=YEAR($O$7),MONTH(MAX('Tabela de Apoio'!$A:$A))&lt;=MONTH(AG795))),AG794,(INDEX('Tabela de Apoio'!$B:$B,MATCH('FORMAÇÃO DE PREÇO'!$O$7,'Tabela de Apoio'!$A:$A,1))/INDEX('Tabela de Apoio'!$B:$B,MATCH('FORMAÇÃO DE PREÇO'!AG795,'Tabela de Apoio'!$A:$A,1)-1))*AG794))</f>
        <v/>
      </c>
      <c r="AH798" s="36" t="str">
        <f t="array" ref="AH798">IF(AH794="","",IF(OR(AH795="",AND(YEAR(AH795)=YEAR($O$7),MONTH(MAX('Tabela de Apoio'!$A:$A))&lt;=MONTH(AH795))),AH794,(INDEX('Tabela de Apoio'!$B:$B,MATCH('FORMAÇÃO DE PREÇO'!$O$7,'Tabela de Apoio'!$A:$A,1))/INDEX('Tabela de Apoio'!$B:$B,MATCH('FORMAÇÃO DE PREÇO'!AH795,'Tabela de Apoio'!$A:$A,1)-1))*AH794))</f>
        <v/>
      </c>
      <c r="AI798" s="36" t="str">
        <f t="array" ref="AI798">IF(AI794="","",IF(OR(AI795="",AND(YEAR(AI795)=YEAR($O$7),MONTH(MAX('Tabela de Apoio'!$A:$A))&lt;=MONTH(AI795))),AI794,(INDEX('Tabela de Apoio'!$B:$B,MATCH('FORMAÇÃO DE PREÇO'!$O$7,'Tabela de Apoio'!$A:$A,1))/INDEX('Tabela de Apoio'!$B:$B,MATCH('FORMAÇÃO DE PREÇO'!AI795,'Tabela de Apoio'!$A:$A,1)-1))*AI794))</f>
        <v/>
      </c>
    </row>
    <row r="799" spans="1:35" x14ac:dyDescent="0.25">
      <c r="B799" s="84" t="e">
        <f>B798</f>
        <v>#VALUE!</v>
      </c>
      <c r="C799" s="84" t="e">
        <f>C798</f>
        <v>#VALUE!</v>
      </c>
      <c r="D799" s="84">
        <f>D798</f>
        <v>1</v>
      </c>
      <c r="E799" s="158" t="e">
        <f>MAX(INDEX('BASE FORMAÇÃO'!A:A,B794+1),1)</f>
        <v>#VALUE!</v>
      </c>
      <c r="F799" s="117"/>
      <c r="G799" s="118" t="s">
        <v>363</v>
      </c>
      <c r="H799" s="159"/>
      <c r="I799" s="159"/>
      <c r="J799" s="160"/>
      <c r="K799" s="85" t="e">
        <f>_xlfn.STDEV.S($P799:$AI799)/AVERAGE($P799:$AI799)</f>
        <v>#DIV/0!</v>
      </c>
      <c r="L799" s="37" t="s">
        <v>362</v>
      </c>
      <c r="M799" s="38" t="str">
        <f>IFERROR(INDEX(K798:K812,MATCH(1,N798:N812)),"")</f>
        <v/>
      </c>
      <c r="N799" s="94" t="str">
        <f>IF("B"=J811,1,"")</f>
        <v/>
      </c>
      <c r="O799" s="34" t="s">
        <v>55</v>
      </c>
      <c r="P799" s="36" t="str">
        <f t="shared" ref="P799:AE799" si="393">IFERROR(IF(P798="","",IF(OR(P798&gt;(_xlfn.QUARTILE.EXC($P798:$AI798,3)+(_xlfn.QUARTILE.EXC($P798:$AI798,3)-_xlfn.QUARTILE.EXC($P798:$AI798,1))),P798&lt;(_xlfn.QUARTILE.EXC($P798:$AI798,1)-(_xlfn.QUARTILE.EXC($P798:$AI798,3)-_xlfn.QUARTILE.EXC($P798:$AI798,1)))),"DESCARTADO",P798)),"")</f>
        <v/>
      </c>
      <c r="Q799" s="36" t="str">
        <f t="shared" si="393"/>
        <v/>
      </c>
      <c r="R799" s="36" t="str">
        <f t="shared" si="393"/>
        <v/>
      </c>
      <c r="S799" s="36" t="str">
        <f t="shared" si="393"/>
        <v/>
      </c>
      <c r="T799" s="36" t="str">
        <f t="shared" si="393"/>
        <v/>
      </c>
      <c r="U799" s="36" t="str">
        <f t="shared" si="393"/>
        <v/>
      </c>
      <c r="V799" s="36" t="str">
        <f t="shared" si="393"/>
        <v/>
      </c>
      <c r="W799" s="36" t="str">
        <f t="shared" si="393"/>
        <v/>
      </c>
      <c r="X799" s="36" t="str">
        <f t="shared" si="393"/>
        <v/>
      </c>
      <c r="Y799" s="36" t="str">
        <f t="shared" si="393"/>
        <v/>
      </c>
      <c r="Z799" s="36" t="str">
        <f t="shared" si="393"/>
        <v/>
      </c>
      <c r="AA799" s="36" t="str">
        <f t="shared" si="393"/>
        <v/>
      </c>
      <c r="AB799" s="36" t="str">
        <f t="shared" si="393"/>
        <v/>
      </c>
      <c r="AC799" s="36" t="str">
        <f t="shared" si="393"/>
        <v/>
      </c>
      <c r="AD799" s="36" t="str">
        <f t="shared" si="393"/>
        <v/>
      </c>
      <c r="AE799" s="36" t="str">
        <f t="shared" si="393"/>
        <v/>
      </c>
      <c r="AF799" s="36" t="str">
        <f>IFERROR(IF(AF798="","",IF(OR(AF798&gt;(_xlfn.QUARTILE.EXC($P798:$AI798,3)+(_xlfn.QUARTILE.EXC($P798:$AI798,3)-_xlfn.QUARTILE.EXC($P798:$AI798,1))),AF798&lt;(_xlfn.QUARTILE.EXC($P798:$AI798,1)-(_xlfn.QUARTILE.EXC($P798:$AI798,3)-_xlfn.QUARTILE.EXC($P798:$AI798,1)))),"DESCARTADO",AF798)),"")</f>
        <v/>
      </c>
      <c r="AG799" s="36" t="str">
        <f>IFERROR(IF(AG798="","",IF(OR(AG798&gt;(_xlfn.QUARTILE.EXC($P798:$AI798,3)+(_xlfn.QUARTILE.EXC($P798:$AI798,3)-_xlfn.QUARTILE.EXC($P798:$AI798,1))),AG798&lt;(_xlfn.QUARTILE.EXC($P798:$AI798,1)-(_xlfn.QUARTILE.EXC($P798:$AI798,3)-_xlfn.QUARTILE.EXC($P798:$AI798,1)))),"DESCARTADO",AG798)),"")</f>
        <v/>
      </c>
      <c r="AH799" s="36" t="str">
        <f>IFERROR(IF(AH798="","",IF(OR(AH798&gt;(_xlfn.QUARTILE.EXC($P798:$AI798,3)+(_xlfn.QUARTILE.EXC($P798:$AI798,3)-_xlfn.QUARTILE.EXC($P798:$AI798,1))),AH798&lt;(_xlfn.QUARTILE.EXC($P798:$AI798,1)-(_xlfn.QUARTILE.EXC($P798:$AI798,3)-_xlfn.QUARTILE.EXC($P798:$AI798,1)))),"DESCARTADO",AH798)),"")</f>
        <v/>
      </c>
      <c r="AI799" s="36" t="str">
        <f>IFERROR(IF(AI798="","",IF(OR(AI798&gt;(_xlfn.QUARTILE.EXC($P798:$AI798,3)+(_xlfn.QUARTILE.EXC($P798:$AI798,3)-_xlfn.QUARTILE.EXC($P798:$AI798,1))),AI798&lt;(_xlfn.QUARTILE.EXC($P798:$AI798,1)-(_xlfn.QUARTILE.EXC($P798:$AI798,3)-_xlfn.QUARTILE.EXC($P798:$AI798,1)))),"DESCARTADO",AI798)),"")</f>
        <v/>
      </c>
    </row>
    <row r="800" spans="1:35" hidden="1" x14ac:dyDescent="0.25">
      <c r="B800" s="84" t="e">
        <f t="shared" ref="B800:D812" si="394">B799</f>
        <v>#VALUE!</v>
      </c>
      <c r="C800" s="84" t="e">
        <f t="shared" si="394"/>
        <v>#VALUE!</v>
      </c>
      <c r="D800" s="84">
        <f t="shared" si="394"/>
        <v>1</v>
      </c>
      <c r="E800" s="158"/>
      <c r="F800" s="97"/>
      <c r="G800" s="119"/>
      <c r="K800" s="90"/>
      <c r="N800" s="94"/>
      <c r="O800" s="34" t="s">
        <v>57</v>
      </c>
      <c r="P800" s="39" t="str">
        <f>IF(IFERROR(VLOOKUP(P796,'Tabela de Apoio'!$D:$E,2,FALSE),1)=1,"",P799)</f>
        <v/>
      </c>
      <c r="Q800" s="39" t="str">
        <f>IF(IFERROR(VLOOKUP(Q796,'Tabela de Apoio'!$D:$E,2,FALSE),1)=1,"",Q799)</f>
        <v/>
      </c>
      <c r="R800" s="39" t="str">
        <f>IF(IFERROR(VLOOKUP(R796,'Tabela de Apoio'!$D:$E,2,FALSE),1)=1,"",R799)</f>
        <v/>
      </c>
      <c r="S800" s="39" t="str">
        <f>IF(IFERROR(VLOOKUP(S796,'Tabela de Apoio'!$D:$E,2,FALSE),1)=1,"",S799)</f>
        <v/>
      </c>
      <c r="T800" s="39" t="str">
        <f>IF(IFERROR(VLOOKUP(T796,'Tabela de Apoio'!$D:$E,2,FALSE),1)=1,"",T799)</f>
        <v/>
      </c>
      <c r="U800" s="39" t="str">
        <f>IF(IFERROR(VLOOKUP(U796,'Tabela de Apoio'!$D:$E,2,FALSE),1)=1,"",U799)</f>
        <v/>
      </c>
      <c r="V800" s="39" t="str">
        <f>IF(IFERROR(VLOOKUP(V796,'Tabela de Apoio'!$D:$E,2,FALSE),1)=1,"",V799)</f>
        <v/>
      </c>
      <c r="W800" s="39" t="str">
        <f>IF(IFERROR(VLOOKUP(W796,'Tabela de Apoio'!$D:$E,2,FALSE),1)=1,"",W799)</f>
        <v/>
      </c>
      <c r="X800" s="39" t="str">
        <f>IF(IFERROR(VLOOKUP(X796,'Tabela de Apoio'!$D:$E,2,FALSE),1)=1,"",X799)</f>
        <v/>
      </c>
      <c r="Y800" s="39" t="str">
        <f>IF(IFERROR(VLOOKUP(Y796,'Tabela de Apoio'!$D:$E,2,FALSE),1)=1,"",Y799)</f>
        <v/>
      </c>
      <c r="Z800" s="39" t="str">
        <f>IF(IFERROR(VLOOKUP(Z796,'Tabela de Apoio'!$D:$E,2,FALSE),1)=1,"",Z799)</f>
        <v/>
      </c>
      <c r="AA800" s="39" t="str">
        <f>IF(IFERROR(VLOOKUP(AA796,'Tabela de Apoio'!$D:$E,2,FALSE),1)=1,"",AA799)</f>
        <v/>
      </c>
      <c r="AB800" s="39" t="str">
        <f>IF(IFERROR(VLOOKUP(AB796,'Tabela de Apoio'!$D:$E,2,FALSE),1)=1,"",AB799)</f>
        <v/>
      </c>
      <c r="AC800" s="39" t="str">
        <f>IF(IFERROR(VLOOKUP(AC796,'Tabela de Apoio'!$D:$E,2,FALSE),1)=1,"",AC799)</f>
        <v/>
      </c>
      <c r="AD800" s="39" t="str">
        <f>IF(IFERROR(VLOOKUP(AD796,'Tabela de Apoio'!$D:$E,2,FALSE),1)=1,"",AD799)</f>
        <v/>
      </c>
      <c r="AE800" s="39" t="str">
        <f>IF(IFERROR(VLOOKUP(AE796,'Tabela de Apoio'!$D:$E,2,FALSE),1)=1,"",AE799)</f>
        <v/>
      </c>
      <c r="AF800" s="39" t="str">
        <f>IF(IFERROR(VLOOKUP(AF796,'Tabela de Apoio'!$D:$E,2,FALSE),1)=1,"",AF799)</f>
        <v/>
      </c>
      <c r="AG800" s="39" t="str">
        <f>IF(IFERROR(VLOOKUP(AG796,'Tabela de Apoio'!$D:$E,2,FALSE),1)=1,"",AG799)</f>
        <v/>
      </c>
      <c r="AH800" s="39" t="str">
        <f>IF(IFERROR(VLOOKUP(AH796,'Tabela de Apoio'!$D:$E,2,FALSE),1)=1,"",AH799)</f>
        <v/>
      </c>
      <c r="AI800" s="39" t="str">
        <f>IF(IFERROR(VLOOKUP(AI796,'Tabela de Apoio'!$D:$E,2,FALSE),1)=1,"",AI799)</f>
        <v/>
      </c>
    </row>
    <row r="801" spans="1:35" hidden="1" x14ac:dyDescent="0.25">
      <c r="B801" s="84" t="e">
        <f t="shared" ref="B801:B812" si="395">B800</f>
        <v>#VALUE!</v>
      </c>
      <c r="C801" s="84" t="e">
        <f t="shared" si="394"/>
        <v>#VALUE!</v>
      </c>
      <c r="D801" s="84">
        <f t="shared" si="394"/>
        <v>1</v>
      </c>
      <c r="E801" s="158"/>
      <c r="F801" s="97"/>
      <c r="G801" s="120"/>
      <c r="H801" s="18"/>
      <c r="I801" s="18"/>
      <c r="J801" s="6" t="str">
        <f>IFERROR(IF(M804="",IF(_xlfn.STDEV.S($P799:$AI800)/AVERAGE($P799:$AI800)&lt;25%,J805,J806),J804),J802)</f>
        <v>A</v>
      </c>
      <c r="K801" s="89"/>
      <c r="L801" s="40" t="s">
        <v>75</v>
      </c>
      <c r="M801" s="41" t="str">
        <f>IFERROR(IF(AND(P796="Fornecedor",COUNTA(P794:AI794)=COUNTIF(P796:AI796,"Fornecedor")),M809,IF(M804="",IF(_xlfn.STDEV.S($P799:$AI800)/AVERAGE($P799:$AI800)&lt;25%,M805,M806),M804)),M802)</f>
        <v/>
      </c>
      <c r="N801" s="94"/>
      <c r="O801" s="34" t="s">
        <v>444</v>
      </c>
      <c r="P801" s="39" t="str">
        <f>IF(IFERROR(VLOOKUP(P796,'Tabela de Apoio'!$D:$E,2,FALSE),1)=1,"",P802)</f>
        <v/>
      </c>
      <c r="Q801" s="39" t="str">
        <f>IF(IFERROR(VLOOKUP(Q796,'Tabela de Apoio'!$D:$E,2,FALSE),1)=1,"",Q802)</f>
        <v/>
      </c>
      <c r="R801" s="39" t="str">
        <f>IF(IFERROR(VLOOKUP(R796,'Tabela de Apoio'!$D:$E,2,FALSE),1)=1,"",R802)</f>
        <v/>
      </c>
      <c r="S801" s="39" t="str">
        <f>IF(IFERROR(VLOOKUP(S796,'Tabela de Apoio'!$D:$E,2,FALSE),1)=1,"",S802)</f>
        <v/>
      </c>
      <c r="T801" s="39" t="str">
        <f>IF(IFERROR(VLOOKUP(T796,'Tabela de Apoio'!$D:$E,2,FALSE),1)=1,"",T802)</f>
        <v/>
      </c>
      <c r="U801" s="39" t="str">
        <f>IF(IFERROR(VLOOKUP(U796,'Tabela de Apoio'!$D:$E,2,FALSE),1)=1,"",U802)</f>
        <v/>
      </c>
      <c r="V801" s="39" t="str">
        <f>IF(IFERROR(VLOOKUP(V796,'Tabela de Apoio'!$D:$E,2,FALSE),1)=1,"",V802)</f>
        <v/>
      </c>
      <c r="W801" s="39" t="str">
        <f>IF(IFERROR(VLOOKUP(W796,'Tabela de Apoio'!$D:$E,2,FALSE),1)=1,"",W802)</f>
        <v/>
      </c>
      <c r="X801" s="39" t="str">
        <f>IF(IFERROR(VLOOKUP(X796,'Tabela de Apoio'!$D:$E,2,FALSE),1)=1,"",X802)</f>
        <v/>
      </c>
      <c r="Y801" s="39" t="str">
        <f>IF(IFERROR(VLOOKUP(Y796,'Tabela de Apoio'!$D:$E,2,FALSE),1)=1,"",Y802)</f>
        <v/>
      </c>
      <c r="Z801" s="39" t="str">
        <f>IF(IFERROR(VLOOKUP(Z796,'Tabela de Apoio'!$D:$E,2,FALSE),1)=1,"",Z802)</f>
        <v/>
      </c>
      <c r="AA801" s="39" t="str">
        <f>IF(IFERROR(VLOOKUP(AA796,'Tabela de Apoio'!$D:$E,2,FALSE),1)=1,"",AA802)</f>
        <v/>
      </c>
      <c r="AB801" s="39" t="str">
        <f>IF(IFERROR(VLOOKUP(AB796,'Tabela de Apoio'!$D:$E,2,FALSE),1)=1,"",AB802)</f>
        <v/>
      </c>
      <c r="AC801" s="39" t="str">
        <f>IF(IFERROR(VLOOKUP(AC796,'Tabela de Apoio'!$D:$E,2,FALSE),1)=1,"",AC802)</f>
        <v/>
      </c>
      <c r="AD801" s="39" t="str">
        <f>IF(IFERROR(VLOOKUP(AD796,'Tabela de Apoio'!$D:$E,2,FALSE),1)=1,"",AD802)</f>
        <v/>
      </c>
      <c r="AE801" s="39" t="str">
        <f>IF(IFERROR(VLOOKUP(AE796,'Tabela de Apoio'!$D:$E,2,FALSE),1)=1,"",AE802)</f>
        <v/>
      </c>
      <c r="AF801" s="39" t="str">
        <f>IF(IFERROR(VLOOKUP(AF796,'Tabela de Apoio'!$D:$E,2,FALSE),1)=1,"",AF802)</f>
        <v/>
      </c>
      <c r="AG801" s="39" t="str">
        <f>IF(IFERROR(VLOOKUP(AG796,'Tabela de Apoio'!$D:$E,2,FALSE),1)=1,"",AG802)</f>
        <v/>
      </c>
      <c r="AH801" s="39" t="str">
        <f>IF(IFERROR(VLOOKUP(AH796,'Tabela de Apoio'!$D:$E,2,FALSE),1)=1,"",AH802)</f>
        <v/>
      </c>
      <c r="AI801" s="39" t="str">
        <f>IF(IFERROR(VLOOKUP(AI796,'Tabela de Apoio'!$D:$E,2,FALSE),1)=1,"",AI802)</f>
        <v/>
      </c>
    </row>
    <row r="802" spans="1:35" hidden="1" x14ac:dyDescent="0.25">
      <c r="B802" s="84" t="e">
        <f t="shared" si="395"/>
        <v>#VALUE!</v>
      </c>
      <c r="C802" s="84" t="e">
        <f t="shared" si="394"/>
        <v>#VALUE!</v>
      </c>
      <c r="D802" s="84">
        <f t="shared" si="394"/>
        <v>1</v>
      </c>
      <c r="E802" s="158"/>
      <c r="F802" s="97"/>
      <c r="G802" s="120"/>
      <c r="H802" s="18"/>
      <c r="I802" s="18"/>
      <c r="J802" s="56" t="s">
        <v>366</v>
      </c>
      <c r="K802" s="89"/>
      <c r="L802" s="40" t="s">
        <v>21</v>
      </c>
      <c r="M802" s="41" t="str">
        <f>IFERROR(AVERAGE($P798:$AI798),"")</f>
        <v/>
      </c>
      <c r="N802" s="94"/>
      <c r="O802" s="34" t="s">
        <v>445</v>
      </c>
      <c r="P802" s="39" t="str">
        <f t="shared" ref="P802:AI802" si="396">IF(P799="","",IF((_xlfn.STDEV.S($P799:$AI800)/AVERAGE($P799:$AI800))&lt;25%,P799,IF(OR(P799&gt;(AVERAGE($P799:$AI800)+_xlfn.STDEV.S($P799:$AI800)),P799&lt;(AVERAGE($P799:$AI800)-_xlfn.STDEV.S($P799:$AI800))),"DESCARTADO",P799)))</f>
        <v/>
      </c>
      <c r="Q802" s="39" t="str">
        <f t="shared" si="396"/>
        <v/>
      </c>
      <c r="R802" s="39" t="str">
        <f t="shared" si="396"/>
        <v/>
      </c>
      <c r="S802" s="39" t="str">
        <f t="shared" si="396"/>
        <v/>
      </c>
      <c r="T802" s="39" t="str">
        <f t="shared" si="396"/>
        <v/>
      </c>
      <c r="U802" s="39" t="str">
        <f t="shared" si="396"/>
        <v/>
      </c>
      <c r="V802" s="39" t="str">
        <f t="shared" si="396"/>
        <v/>
      </c>
      <c r="W802" s="39" t="str">
        <f t="shared" si="396"/>
        <v/>
      </c>
      <c r="X802" s="39" t="str">
        <f t="shared" si="396"/>
        <v/>
      </c>
      <c r="Y802" s="39" t="str">
        <f t="shared" si="396"/>
        <v/>
      </c>
      <c r="Z802" s="39" t="str">
        <f t="shared" si="396"/>
        <v/>
      </c>
      <c r="AA802" s="39" t="str">
        <f t="shared" si="396"/>
        <v/>
      </c>
      <c r="AB802" s="39" t="str">
        <f t="shared" si="396"/>
        <v/>
      </c>
      <c r="AC802" s="39" t="str">
        <f t="shared" si="396"/>
        <v/>
      </c>
      <c r="AD802" s="39" t="str">
        <f t="shared" si="396"/>
        <v/>
      </c>
      <c r="AE802" s="39" t="str">
        <f t="shared" si="396"/>
        <v/>
      </c>
      <c r="AF802" s="39" t="str">
        <f t="shared" si="396"/>
        <v/>
      </c>
      <c r="AG802" s="39" t="str">
        <f t="shared" si="396"/>
        <v/>
      </c>
      <c r="AH802" s="39" t="str">
        <f t="shared" si="396"/>
        <v/>
      </c>
      <c r="AI802" s="39" t="str">
        <f t="shared" si="396"/>
        <v/>
      </c>
    </row>
    <row r="803" spans="1:35" hidden="1" x14ac:dyDescent="0.25">
      <c r="B803" s="84" t="e">
        <f t="shared" si="395"/>
        <v>#VALUE!</v>
      </c>
      <c r="C803" s="84" t="e">
        <f t="shared" si="394"/>
        <v>#VALUE!</v>
      </c>
      <c r="D803" s="84">
        <f t="shared" si="394"/>
        <v>1</v>
      </c>
      <c r="E803" s="158"/>
      <c r="F803" s="97"/>
      <c r="G803" s="119"/>
      <c r="J803" s="56" t="s">
        <v>366</v>
      </c>
      <c r="L803" s="40" t="s">
        <v>335</v>
      </c>
      <c r="M803" s="41" t="str">
        <f>IFERROR(MEDIAN($P798:$AI798),"")</f>
        <v/>
      </c>
      <c r="N803" s="94"/>
      <c r="O803" s="34" t="s">
        <v>446</v>
      </c>
      <c r="P803" s="39" t="str">
        <f>IF(IFERROR(VLOOKUP(P796,'Tabela de Apoio'!$D:$E,2,FALSE),1)=1,"",P804)</f>
        <v/>
      </c>
      <c r="Q803" s="39" t="str">
        <f>IF(IFERROR(VLOOKUP(Q796,'Tabela de Apoio'!$D:$E,2,FALSE),1)=1,"",Q804)</f>
        <v/>
      </c>
      <c r="R803" s="39" t="str">
        <f>IF(IFERROR(VLOOKUP(R796,'Tabela de Apoio'!$D:$E,2,FALSE),1)=1,"",R804)</f>
        <v/>
      </c>
      <c r="S803" s="39" t="str">
        <f>IF(IFERROR(VLOOKUP(S796,'Tabela de Apoio'!$D:$E,2,FALSE),1)=1,"",S804)</f>
        <v/>
      </c>
      <c r="T803" s="39" t="str">
        <f>IF(IFERROR(VLOOKUP(T796,'Tabela de Apoio'!$D:$E,2,FALSE),1)=1,"",T804)</f>
        <v/>
      </c>
      <c r="U803" s="39" t="str">
        <f>IF(IFERROR(VLOOKUP(U796,'Tabela de Apoio'!$D:$E,2,FALSE),1)=1,"",U804)</f>
        <v/>
      </c>
      <c r="V803" s="39" t="str">
        <f>IF(IFERROR(VLOOKUP(V796,'Tabela de Apoio'!$D:$E,2,FALSE),1)=1,"",V804)</f>
        <v/>
      </c>
      <c r="W803" s="39" t="str">
        <f>IF(IFERROR(VLOOKUP(W796,'Tabela de Apoio'!$D:$E,2,FALSE),1)=1,"",W804)</f>
        <v/>
      </c>
      <c r="X803" s="39" t="str">
        <f>IF(IFERROR(VLOOKUP(X796,'Tabela de Apoio'!$D:$E,2,FALSE),1)=1,"",X804)</f>
        <v/>
      </c>
      <c r="Y803" s="39" t="str">
        <f>IF(IFERROR(VLOOKUP(Y796,'Tabela de Apoio'!$D:$E,2,FALSE),1)=1,"",Y804)</f>
        <v/>
      </c>
      <c r="Z803" s="39" t="str">
        <f>IF(IFERROR(VLOOKUP(Z796,'Tabela de Apoio'!$D:$E,2,FALSE),1)=1,"",Z804)</f>
        <v/>
      </c>
      <c r="AA803" s="39" t="str">
        <f>IF(IFERROR(VLOOKUP(AA796,'Tabela de Apoio'!$D:$E,2,FALSE),1)=1,"",AA804)</f>
        <v/>
      </c>
      <c r="AB803" s="39" t="str">
        <f>IF(IFERROR(VLOOKUP(AB796,'Tabela de Apoio'!$D:$E,2,FALSE),1)=1,"",AB804)</f>
        <v/>
      </c>
      <c r="AC803" s="39" t="str">
        <f>IF(IFERROR(VLOOKUP(AC796,'Tabela de Apoio'!$D:$E,2,FALSE),1)=1,"",AC804)</f>
        <v/>
      </c>
      <c r="AD803" s="39" t="str">
        <f>IF(IFERROR(VLOOKUP(AD796,'Tabela de Apoio'!$D:$E,2,FALSE),1)=1,"",AD804)</f>
        <v/>
      </c>
      <c r="AE803" s="39" t="str">
        <f>IF(IFERROR(VLOOKUP(AE796,'Tabela de Apoio'!$D:$E,2,FALSE),1)=1,"",AE804)</f>
        <v/>
      </c>
      <c r="AF803" s="39" t="str">
        <f>IF(IFERROR(VLOOKUP(AF796,'Tabela de Apoio'!$D:$E,2,FALSE),1)=1,"",AF804)</f>
        <v/>
      </c>
      <c r="AG803" s="39" t="str">
        <f>IF(IFERROR(VLOOKUP(AG796,'Tabela de Apoio'!$D:$E,2,FALSE),1)=1,"",AG804)</f>
        <v/>
      </c>
      <c r="AH803" s="39" t="str">
        <f>IF(IFERROR(VLOOKUP(AH796,'Tabela de Apoio'!$D:$E,2,FALSE),1)=1,"",AH804)</f>
        <v/>
      </c>
      <c r="AI803" s="39" t="str">
        <f>IF(IFERROR(VLOOKUP(AI796,'Tabela de Apoio'!$D:$E,2,FALSE),1)=1,"",AI804)</f>
        <v/>
      </c>
    </row>
    <row r="804" spans="1:35" hidden="1" x14ac:dyDescent="0.25">
      <c r="B804" s="84" t="e">
        <f t="shared" si="395"/>
        <v>#VALUE!</v>
      </c>
      <c r="C804" s="84" t="e">
        <f t="shared" si="394"/>
        <v>#VALUE!</v>
      </c>
      <c r="D804" s="84">
        <f t="shared" si="394"/>
        <v>1</v>
      </c>
      <c r="E804" s="158"/>
      <c r="F804" s="97"/>
      <c r="G804" s="119"/>
      <c r="H804" s="18"/>
      <c r="I804" s="18"/>
      <c r="J804" s="56" t="s">
        <v>368</v>
      </c>
      <c r="K804" s="89"/>
      <c r="L804" s="40" t="s">
        <v>69</v>
      </c>
      <c r="M804" s="41" t="e">
        <f>IF(AND(COUNT($P812:$AI812)&gt;2,(_xlfn.STDEV.S($P811:$AI812)/AVERAGE($P811:$AI812))&lt;=25%),AVERAGE($P811:$AI812),"")</f>
        <v>#DIV/0!</v>
      </c>
      <c r="N804" s="94"/>
      <c r="O804" s="34" t="s">
        <v>447</v>
      </c>
      <c r="P804" s="39" t="str">
        <f t="shared" ref="P804:AI804" si="397">IF(P802="","",IF((_xlfn.STDEV.S($P801:$AI802)/AVERAGE($P801:$AI802))&lt;25%,P802,IF(OR(P802&gt;(AVERAGE($P801:$AI802)+_xlfn.STDEV.S($P801:$AI802)),P802&lt;(AVERAGE($P801:$AI802)-_xlfn.STDEV.S($P801:$AI802))),"DESCARTADO",P802)))</f>
        <v/>
      </c>
      <c r="Q804" s="39" t="str">
        <f t="shared" si="397"/>
        <v/>
      </c>
      <c r="R804" s="39" t="str">
        <f t="shared" si="397"/>
        <v/>
      </c>
      <c r="S804" s="39" t="str">
        <f t="shared" si="397"/>
        <v/>
      </c>
      <c r="T804" s="39" t="str">
        <f t="shared" si="397"/>
        <v/>
      </c>
      <c r="U804" s="39" t="str">
        <f t="shared" si="397"/>
        <v/>
      </c>
      <c r="V804" s="39" t="str">
        <f t="shared" si="397"/>
        <v/>
      </c>
      <c r="W804" s="39" t="str">
        <f t="shared" si="397"/>
        <v/>
      </c>
      <c r="X804" s="39" t="str">
        <f t="shared" si="397"/>
        <v/>
      </c>
      <c r="Y804" s="39" t="str">
        <f t="shared" si="397"/>
        <v/>
      </c>
      <c r="Z804" s="39" t="str">
        <f t="shared" si="397"/>
        <v/>
      </c>
      <c r="AA804" s="39" t="str">
        <f t="shared" si="397"/>
        <v/>
      </c>
      <c r="AB804" s="39" t="str">
        <f t="shared" si="397"/>
        <v/>
      </c>
      <c r="AC804" s="39" t="str">
        <f t="shared" si="397"/>
        <v/>
      </c>
      <c r="AD804" s="39" t="str">
        <f t="shared" si="397"/>
        <v/>
      </c>
      <c r="AE804" s="39" t="str">
        <f t="shared" si="397"/>
        <v/>
      </c>
      <c r="AF804" s="39" t="str">
        <f t="shared" si="397"/>
        <v/>
      </c>
      <c r="AG804" s="39" t="str">
        <f t="shared" si="397"/>
        <v/>
      </c>
      <c r="AH804" s="39" t="str">
        <f t="shared" si="397"/>
        <v/>
      </c>
      <c r="AI804" s="39" t="str">
        <f t="shared" si="397"/>
        <v/>
      </c>
    </row>
    <row r="805" spans="1:35" hidden="1" x14ac:dyDescent="0.25">
      <c r="B805" s="84" t="e">
        <f t="shared" si="395"/>
        <v>#VALUE!</v>
      </c>
      <c r="C805" s="84" t="e">
        <f t="shared" si="394"/>
        <v>#VALUE!</v>
      </c>
      <c r="D805" s="84">
        <f t="shared" si="394"/>
        <v>1</v>
      </c>
      <c r="E805" s="158"/>
      <c r="F805" s="97"/>
      <c r="G805" s="121"/>
      <c r="H805"/>
      <c r="I805" s="18"/>
      <c r="J805" s="56" t="s">
        <v>367</v>
      </c>
      <c r="K805" s="89"/>
      <c r="L805" s="40" t="s">
        <v>74</v>
      </c>
      <c r="M805" s="41" t="e">
        <f>AVERAGE($P799:$AI800)</f>
        <v>#DIV/0!</v>
      </c>
      <c r="N805" s="94"/>
      <c r="O805" s="34" t="s">
        <v>448</v>
      </c>
      <c r="P805" s="39" t="str">
        <f>IF(IFERROR(VLOOKUP(P796,'Tabela de Apoio'!$D:$E,2,FALSE),1)=1,"",P806)</f>
        <v/>
      </c>
      <c r="Q805" s="39" t="str">
        <f>IF(IFERROR(VLOOKUP(Q796,'Tabela de Apoio'!$D:$E,2,FALSE),1)=1,"",Q806)</f>
        <v/>
      </c>
      <c r="R805" s="39" t="str">
        <f>IF(IFERROR(VLOOKUP(R796,'Tabela de Apoio'!$D:$E,2,FALSE),1)=1,"",R806)</f>
        <v/>
      </c>
      <c r="S805" s="39" t="str">
        <f>IF(IFERROR(VLOOKUP(S796,'Tabela de Apoio'!$D:$E,2,FALSE),1)=1,"",S806)</f>
        <v/>
      </c>
      <c r="T805" s="39" t="str">
        <f>IF(IFERROR(VLOOKUP(T796,'Tabela de Apoio'!$D:$E,2,FALSE),1)=1,"",T806)</f>
        <v/>
      </c>
      <c r="U805" s="39" t="str">
        <f>IF(IFERROR(VLOOKUP(U796,'Tabela de Apoio'!$D:$E,2,FALSE),1)=1,"",U806)</f>
        <v/>
      </c>
      <c r="V805" s="39" t="str">
        <f>IF(IFERROR(VLOOKUP(V796,'Tabela de Apoio'!$D:$E,2,FALSE),1)=1,"",V806)</f>
        <v/>
      </c>
      <c r="W805" s="39" t="str">
        <f>IF(IFERROR(VLOOKUP(W796,'Tabela de Apoio'!$D:$E,2,FALSE),1)=1,"",W806)</f>
        <v/>
      </c>
      <c r="X805" s="39" t="str">
        <f>IF(IFERROR(VLOOKUP(X796,'Tabela de Apoio'!$D:$E,2,FALSE),1)=1,"",X806)</f>
        <v/>
      </c>
      <c r="Y805" s="39" t="str">
        <f>IF(IFERROR(VLOOKUP(Y796,'Tabela de Apoio'!$D:$E,2,FALSE),1)=1,"",Y806)</f>
        <v/>
      </c>
      <c r="Z805" s="39" t="str">
        <f>IF(IFERROR(VLOOKUP(Z796,'Tabela de Apoio'!$D:$E,2,FALSE),1)=1,"",Z806)</f>
        <v/>
      </c>
      <c r="AA805" s="39" t="str">
        <f>IF(IFERROR(VLOOKUP(AA796,'Tabela de Apoio'!$D:$E,2,FALSE),1)=1,"",AA806)</f>
        <v/>
      </c>
      <c r="AB805" s="39" t="str">
        <f>IF(IFERROR(VLOOKUP(AB796,'Tabela de Apoio'!$D:$E,2,FALSE),1)=1,"",AB806)</f>
        <v/>
      </c>
      <c r="AC805" s="39" t="str">
        <f>IF(IFERROR(VLOOKUP(AC796,'Tabela de Apoio'!$D:$E,2,FALSE),1)=1,"",AC806)</f>
        <v/>
      </c>
      <c r="AD805" s="39" t="str">
        <f>IF(IFERROR(VLOOKUP(AD796,'Tabela de Apoio'!$D:$E,2,FALSE),1)=1,"",AD806)</f>
        <v/>
      </c>
      <c r="AE805" s="39" t="str">
        <f>IF(IFERROR(VLOOKUP(AE796,'Tabela de Apoio'!$D:$E,2,FALSE),1)=1,"",AE806)</f>
        <v/>
      </c>
      <c r="AF805" s="39" t="str">
        <f>IF(IFERROR(VLOOKUP(AF796,'Tabela de Apoio'!$D:$E,2,FALSE),1)=1,"",AF806)</f>
        <v/>
      </c>
      <c r="AG805" s="39" t="str">
        <f>IF(IFERROR(VLOOKUP(AG796,'Tabela de Apoio'!$D:$E,2,FALSE),1)=1,"",AG806)</f>
        <v/>
      </c>
      <c r="AH805" s="39" t="str">
        <f>IF(IFERROR(VLOOKUP(AH796,'Tabela de Apoio'!$D:$E,2,FALSE),1)=1,"",AH806)</f>
        <v/>
      </c>
      <c r="AI805" s="39" t="str">
        <f>IF(IFERROR(VLOOKUP(AI796,'Tabela de Apoio'!$D:$E,2,FALSE),1)=1,"",AI806)</f>
        <v/>
      </c>
    </row>
    <row r="806" spans="1:35" hidden="1" x14ac:dyDescent="0.25">
      <c r="B806" s="84" t="e">
        <f t="shared" si="395"/>
        <v>#VALUE!</v>
      </c>
      <c r="C806" s="84" t="e">
        <f t="shared" si="394"/>
        <v>#VALUE!</v>
      </c>
      <c r="D806" s="84">
        <f t="shared" si="394"/>
        <v>1</v>
      </c>
      <c r="E806" s="158"/>
      <c r="F806" s="97"/>
      <c r="G806" s="120"/>
      <c r="H806" s="18"/>
      <c r="I806" s="18"/>
      <c r="J806" s="56" t="s">
        <v>367</v>
      </c>
      <c r="K806" s="89"/>
      <c r="L806" s="40" t="s">
        <v>72</v>
      </c>
      <c r="M806" s="41" t="e">
        <f>MEDIAN($P799:$AI799)</f>
        <v>#NUM!</v>
      </c>
      <c r="N806" s="94"/>
      <c r="O806" s="34" t="s">
        <v>449</v>
      </c>
      <c r="P806" s="39" t="str">
        <f t="shared" ref="P806:AI806" si="398">IF(P804="","",IF((_xlfn.STDEV.S($P803:$AI804)/AVERAGE($P803:$AI804))&lt;25%,P804,IF(OR(P804&gt;(AVERAGE($P803:$AI804)+_xlfn.STDEV.S($P803:$AI804)),P804&lt;(AVERAGE($P803:$AI804)-_xlfn.STDEV.S($P803:$AI804))),"DESCARTADO",P804)))</f>
        <v/>
      </c>
      <c r="Q806" s="39" t="str">
        <f t="shared" si="398"/>
        <v/>
      </c>
      <c r="R806" s="39" t="str">
        <f t="shared" si="398"/>
        <v/>
      </c>
      <c r="S806" s="39" t="str">
        <f t="shared" si="398"/>
        <v/>
      </c>
      <c r="T806" s="39" t="str">
        <f t="shared" si="398"/>
        <v/>
      </c>
      <c r="U806" s="39" t="str">
        <f t="shared" si="398"/>
        <v/>
      </c>
      <c r="V806" s="39" t="str">
        <f t="shared" si="398"/>
        <v/>
      </c>
      <c r="W806" s="39" t="str">
        <f t="shared" si="398"/>
        <v/>
      </c>
      <c r="X806" s="39" t="str">
        <f t="shared" si="398"/>
        <v/>
      </c>
      <c r="Y806" s="39" t="str">
        <f t="shared" si="398"/>
        <v/>
      </c>
      <c r="Z806" s="39" t="str">
        <f t="shared" si="398"/>
        <v/>
      </c>
      <c r="AA806" s="39" t="str">
        <f t="shared" si="398"/>
        <v/>
      </c>
      <c r="AB806" s="39" t="str">
        <f t="shared" si="398"/>
        <v/>
      </c>
      <c r="AC806" s="39" t="str">
        <f t="shared" si="398"/>
        <v/>
      </c>
      <c r="AD806" s="39" t="str">
        <f t="shared" si="398"/>
        <v/>
      </c>
      <c r="AE806" s="39" t="str">
        <f t="shared" si="398"/>
        <v/>
      </c>
      <c r="AF806" s="39" t="str">
        <f t="shared" si="398"/>
        <v/>
      </c>
      <c r="AG806" s="39" t="str">
        <f t="shared" si="398"/>
        <v/>
      </c>
      <c r="AH806" s="39" t="str">
        <f t="shared" si="398"/>
        <v/>
      </c>
      <c r="AI806" s="39" t="str">
        <f t="shared" si="398"/>
        <v/>
      </c>
    </row>
    <row r="807" spans="1:35" hidden="1" x14ac:dyDescent="0.25">
      <c r="B807" s="84" t="e">
        <f t="shared" si="395"/>
        <v>#VALUE!</v>
      </c>
      <c r="C807" s="84" t="e">
        <f t="shared" si="394"/>
        <v>#VALUE!</v>
      </c>
      <c r="D807" s="84">
        <f t="shared" si="394"/>
        <v>1</v>
      </c>
      <c r="E807" s="158"/>
      <c r="F807" s="97"/>
      <c r="G807" s="120"/>
      <c r="H807" s="18"/>
      <c r="I807" s="18"/>
      <c r="J807" s="56" t="s">
        <v>367</v>
      </c>
      <c r="K807" s="89"/>
      <c r="L807" s="40" t="s">
        <v>73</v>
      </c>
      <c r="M807" s="41" t="e">
        <f>_xlfn.QUARTILE.EXC($P799:$AI799,1)</f>
        <v>#NUM!</v>
      </c>
      <c r="N807" s="94"/>
      <c r="O807" s="34" t="s">
        <v>450</v>
      </c>
      <c r="P807" s="39" t="str">
        <f>IF(IFERROR(VLOOKUP(P796,'Tabela de Apoio'!$D:$E,2,FALSE),1)=1,"",P808)</f>
        <v/>
      </c>
      <c r="Q807" s="39" t="str">
        <f>IF(IFERROR(VLOOKUP(Q796,'Tabela de Apoio'!$D:$E,2,FALSE),1)=1,"",Q808)</f>
        <v/>
      </c>
      <c r="R807" s="39" t="str">
        <f>IF(IFERROR(VLOOKUP(R796,'Tabela de Apoio'!$D:$E,2,FALSE),1)=1,"",R808)</f>
        <v/>
      </c>
      <c r="S807" s="39" t="str">
        <f>IF(IFERROR(VLOOKUP(S796,'Tabela de Apoio'!$D:$E,2,FALSE),1)=1,"",S808)</f>
        <v/>
      </c>
      <c r="T807" s="39" t="str">
        <f>IF(IFERROR(VLOOKUP(T796,'Tabela de Apoio'!$D:$E,2,FALSE),1)=1,"",T808)</f>
        <v/>
      </c>
      <c r="U807" s="39" t="str">
        <f>IF(IFERROR(VLOOKUP(U796,'Tabela de Apoio'!$D:$E,2,FALSE),1)=1,"",U808)</f>
        <v/>
      </c>
      <c r="V807" s="39" t="str">
        <f>IF(IFERROR(VLOOKUP(V796,'Tabela de Apoio'!$D:$E,2,FALSE),1)=1,"",V808)</f>
        <v/>
      </c>
      <c r="W807" s="39" t="str">
        <f>IF(IFERROR(VLOOKUP(W796,'Tabela de Apoio'!$D:$E,2,FALSE),1)=1,"",W808)</f>
        <v/>
      </c>
      <c r="X807" s="39" t="str">
        <f>IF(IFERROR(VLOOKUP(X796,'Tabela de Apoio'!$D:$E,2,FALSE),1)=1,"",X808)</f>
        <v/>
      </c>
      <c r="Y807" s="39" t="str">
        <f>IF(IFERROR(VLOOKUP(Y796,'Tabela de Apoio'!$D:$E,2,FALSE),1)=1,"",Y808)</f>
        <v/>
      </c>
      <c r="Z807" s="39" t="str">
        <f>IF(IFERROR(VLOOKUP(Z796,'Tabela de Apoio'!$D:$E,2,FALSE),1)=1,"",Z808)</f>
        <v/>
      </c>
      <c r="AA807" s="39" t="str">
        <f>IF(IFERROR(VLOOKUP(AA796,'Tabela de Apoio'!$D:$E,2,FALSE),1)=1,"",AA808)</f>
        <v/>
      </c>
      <c r="AB807" s="39" t="str">
        <f>IF(IFERROR(VLOOKUP(AB796,'Tabela de Apoio'!$D:$E,2,FALSE),1)=1,"",AB808)</f>
        <v/>
      </c>
      <c r="AC807" s="39" t="str">
        <f>IF(IFERROR(VLOOKUP(AC796,'Tabela de Apoio'!$D:$E,2,FALSE),1)=1,"",AC808)</f>
        <v/>
      </c>
      <c r="AD807" s="39" t="str">
        <f>IF(IFERROR(VLOOKUP(AD796,'Tabela de Apoio'!$D:$E,2,FALSE),1)=1,"",AD808)</f>
        <v/>
      </c>
      <c r="AE807" s="39" t="str">
        <f>IF(IFERROR(VLOOKUP(AE796,'Tabela de Apoio'!$D:$E,2,FALSE),1)=1,"",AE808)</f>
        <v/>
      </c>
      <c r="AF807" s="39" t="str">
        <f>IF(IFERROR(VLOOKUP(AF796,'Tabela de Apoio'!$D:$E,2,FALSE),1)=1,"",AF808)</f>
        <v/>
      </c>
      <c r="AG807" s="39" t="str">
        <f>IF(IFERROR(VLOOKUP(AG796,'Tabela de Apoio'!$D:$E,2,FALSE),1)=1,"",AG808)</f>
        <v/>
      </c>
      <c r="AH807" s="39" t="str">
        <f>IF(IFERROR(VLOOKUP(AH796,'Tabela de Apoio'!$D:$E,2,FALSE),1)=1,"",AH808)</f>
        <v/>
      </c>
      <c r="AI807" s="39" t="str">
        <f>IF(IFERROR(VLOOKUP(AI796,'Tabela de Apoio'!$D:$E,2,FALSE),1)=1,"",AI808)</f>
        <v/>
      </c>
    </row>
    <row r="808" spans="1:35" hidden="1" x14ac:dyDescent="0.25">
      <c r="B808" s="84" t="e">
        <f t="shared" si="395"/>
        <v>#VALUE!</v>
      </c>
      <c r="C808" s="84" t="e">
        <f t="shared" si="394"/>
        <v>#VALUE!</v>
      </c>
      <c r="D808" s="84">
        <f t="shared" si="394"/>
        <v>1</v>
      </c>
      <c r="E808" s="158"/>
      <c r="F808" s="97"/>
      <c r="G808" s="120"/>
      <c r="H808" s="18"/>
      <c r="I808" s="18"/>
      <c r="J808" s="56" t="s">
        <v>367</v>
      </c>
      <c r="K808" s="89"/>
      <c r="L808" s="40" t="s">
        <v>70</v>
      </c>
      <c r="M808" s="41" t="e">
        <f>_xlfn.QUARTILE.EXC($P799:$AI799,2)</f>
        <v>#NUM!</v>
      </c>
      <c r="N808" s="94"/>
      <c r="O808" s="34" t="s">
        <v>451</v>
      </c>
      <c r="P808" s="39" t="str">
        <f t="shared" ref="P808:AI808" si="399">IF(P806="","",IF((_xlfn.STDEV.S($P805:$AI806)/AVERAGE($P805:$AI806))&lt;25%,P806,IF(OR(P806&gt;(AVERAGE($P805:$AI806)+_xlfn.STDEV.S($P805:$AI806)),P806&lt;(AVERAGE($P805:$AI806)-_xlfn.STDEV.S($P805:$AI806))),"DESCARTADO",P806)))</f>
        <v/>
      </c>
      <c r="Q808" s="39" t="str">
        <f t="shared" si="399"/>
        <v/>
      </c>
      <c r="R808" s="39" t="str">
        <f t="shared" si="399"/>
        <v/>
      </c>
      <c r="S808" s="39" t="str">
        <f t="shared" si="399"/>
        <v/>
      </c>
      <c r="T808" s="39" t="str">
        <f t="shared" si="399"/>
        <v/>
      </c>
      <c r="U808" s="39" t="str">
        <f t="shared" si="399"/>
        <v/>
      </c>
      <c r="V808" s="39" t="str">
        <f t="shared" si="399"/>
        <v/>
      </c>
      <c r="W808" s="39" t="str">
        <f t="shared" si="399"/>
        <v/>
      </c>
      <c r="X808" s="39" t="str">
        <f t="shared" si="399"/>
        <v/>
      </c>
      <c r="Y808" s="39" t="str">
        <f t="shared" si="399"/>
        <v/>
      </c>
      <c r="Z808" s="39" t="str">
        <f t="shared" si="399"/>
        <v/>
      </c>
      <c r="AA808" s="39" t="str">
        <f t="shared" si="399"/>
        <v/>
      </c>
      <c r="AB808" s="39" t="str">
        <f t="shared" si="399"/>
        <v/>
      </c>
      <c r="AC808" s="39" t="str">
        <f t="shared" si="399"/>
        <v/>
      </c>
      <c r="AD808" s="39" t="str">
        <f t="shared" si="399"/>
        <v/>
      </c>
      <c r="AE808" s="39" t="str">
        <f t="shared" si="399"/>
        <v/>
      </c>
      <c r="AF808" s="39" t="str">
        <f t="shared" si="399"/>
        <v/>
      </c>
      <c r="AG808" s="39" t="str">
        <f t="shared" si="399"/>
        <v/>
      </c>
      <c r="AH808" s="39" t="str">
        <f t="shared" si="399"/>
        <v/>
      </c>
      <c r="AI808" s="39" t="str">
        <f t="shared" si="399"/>
        <v/>
      </c>
    </row>
    <row r="809" spans="1:35" hidden="1" x14ac:dyDescent="0.25">
      <c r="B809" s="84" t="e">
        <f t="shared" si="395"/>
        <v>#VALUE!</v>
      </c>
      <c r="C809" s="84" t="e">
        <f t="shared" si="394"/>
        <v>#VALUE!</v>
      </c>
      <c r="D809" s="84">
        <f t="shared" si="394"/>
        <v>1</v>
      </c>
      <c r="E809" s="158"/>
      <c r="F809" s="97"/>
      <c r="G809" s="120"/>
      <c r="H809" s="18"/>
      <c r="I809" s="18"/>
      <c r="J809" s="56" t="s">
        <v>366</v>
      </c>
      <c r="K809" s="89"/>
      <c r="L809" s="40" t="s">
        <v>76</v>
      </c>
      <c r="M809" s="41">
        <f>MIN($P798:$AI798)</f>
        <v>0</v>
      </c>
      <c r="N809" s="94"/>
      <c r="O809" s="34" t="s">
        <v>452</v>
      </c>
      <c r="P809" s="39" t="str">
        <f>IF(IFERROR(VLOOKUP(P796,'Tabela de Apoio'!$D:$E,2,FALSE),1)=1,"",P810)</f>
        <v/>
      </c>
      <c r="Q809" s="39" t="str">
        <f>IF(IFERROR(VLOOKUP(Q796,'Tabela de Apoio'!$D:$E,2,FALSE),1)=1,"",Q810)</f>
        <v/>
      </c>
      <c r="R809" s="39" t="str">
        <f>IF(IFERROR(VLOOKUP(R796,'Tabela de Apoio'!$D:$E,2,FALSE),1)=1,"",R810)</f>
        <v/>
      </c>
      <c r="S809" s="39" t="str">
        <f>IF(IFERROR(VLOOKUP(S796,'Tabela de Apoio'!$D:$E,2,FALSE),1)=1,"",S810)</f>
        <v/>
      </c>
      <c r="T809" s="39" t="str">
        <f>IF(IFERROR(VLOOKUP(T796,'Tabela de Apoio'!$D:$E,2,FALSE),1)=1,"",T810)</f>
        <v/>
      </c>
      <c r="U809" s="39" t="str">
        <f>IF(IFERROR(VLOOKUP(U796,'Tabela de Apoio'!$D:$E,2,FALSE),1)=1,"",U810)</f>
        <v/>
      </c>
      <c r="V809" s="39" t="str">
        <f>IF(IFERROR(VLOOKUP(V796,'Tabela de Apoio'!$D:$E,2,FALSE),1)=1,"",V810)</f>
        <v/>
      </c>
      <c r="W809" s="39" t="str">
        <f>IF(IFERROR(VLOOKUP(W796,'Tabela de Apoio'!$D:$E,2,FALSE),1)=1,"",W810)</f>
        <v/>
      </c>
      <c r="X809" s="39" t="str">
        <f>IF(IFERROR(VLOOKUP(X796,'Tabela de Apoio'!$D:$E,2,FALSE),1)=1,"",X810)</f>
        <v/>
      </c>
      <c r="Y809" s="39" t="str">
        <f>IF(IFERROR(VLOOKUP(Y796,'Tabela de Apoio'!$D:$E,2,FALSE),1)=1,"",Y810)</f>
        <v/>
      </c>
      <c r="Z809" s="39" t="str">
        <f>IF(IFERROR(VLOOKUP(Z796,'Tabela de Apoio'!$D:$E,2,FALSE),1)=1,"",Z810)</f>
        <v/>
      </c>
      <c r="AA809" s="39" t="str">
        <f>IF(IFERROR(VLOOKUP(AA796,'Tabela de Apoio'!$D:$E,2,FALSE),1)=1,"",AA810)</f>
        <v/>
      </c>
      <c r="AB809" s="39" t="str">
        <f>IF(IFERROR(VLOOKUP(AB796,'Tabela de Apoio'!$D:$E,2,FALSE),1)=1,"",AB810)</f>
        <v/>
      </c>
      <c r="AC809" s="39" t="str">
        <f>IF(IFERROR(VLOOKUP(AC796,'Tabela de Apoio'!$D:$E,2,FALSE),1)=1,"",AC810)</f>
        <v/>
      </c>
      <c r="AD809" s="39" t="str">
        <f>IF(IFERROR(VLOOKUP(AD796,'Tabela de Apoio'!$D:$E,2,FALSE),1)=1,"",AD810)</f>
        <v/>
      </c>
      <c r="AE809" s="39" t="str">
        <f>IF(IFERROR(VLOOKUP(AE796,'Tabela de Apoio'!$D:$E,2,FALSE),1)=1,"",AE810)</f>
        <v/>
      </c>
      <c r="AF809" s="39" t="str">
        <f>IF(IFERROR(VLOOKUP(AF796,'Tabela de Apoio'!$D:$E,2,FALSE),1)=1,"",AF810)</f>
        <v/>
      </c>
      <c r="AG809" s="39" t="str">
        <f>IF(IFERROR(VLOOKUP(AG796,'Tabela de Apoio'!$D:$E,2,FALSE),1)=1,"",AG810)</f>
        <v/>
      </c>
      <c r="AH809" s="39" t="str">
        <f>IF(IFERROR(VLOOKUP(AH796,'Tabela de Apoio'!$D:$E,2,FALSE),1)=1,"",AH810)</f>
        <v/>
      </c>
      <c r="AI809" s="39" t="str">
        <f>IF(IFERROR(VLOOKUP(AI796,'Tabela de Apoio'!$D:$E,2,FALSE),1)=1,"",AI810)</f>
        <v/>
      </c>
    </row>
    <row r="810" spans="1:35" hidden="1" x14ac:dyDescent="0.25">
      <c r="B810" s="84" t="e">
        <f t="shared" si="395"/>
        <v>#VALUE!</v>
      </c>
      <c r="C810" s="84" t="e">
        <f t="shared" si="394"/>
        <v>#VALUE!</v>
      </c>
      <c r="D810" s="84">
        <f t="shared" si="394"/>
        <v>1</v>
      </c>
      <c r="E810" s="158"/>
      <c r="F810" s="97"/>
      <c r="G810" s="120"/>
      <c r="H810" s="18"/>
      <c r="I810" s="18"/>
      <c r="J810" s="56" t="s">
        <v>366</v>
      </c>
      <c r="K810" s="89"/>
      <c r="L810" s="40" t="s">
        <v>71</v>
      </c>
      <c r="M810" s="41">
        <f>MAX($P798:$AI798)</f>
        <v>0</v>
      </c>
      <c r="N810" s="94"/>
      <c r="O810" s="34" t="s">
        <v>453</v>
      </c>
      <c r="P810" s="39" t="str">
        <f t="shared" ref="P810:AI810" si="400">IF(P808="","",IF((_xlfn.STDEV.S($P807:$AI808)/AVERAGE($P807:$AI808))&lt;25%,P808,IF(OR(P808&gt;(AVERAGE($P807:$AI808)+_xlfn.STDEV.S($P807:$AI808)),P808&lt;(AVERAGE($P807:$AI808)-_xlfn.STDEV.S($P807:$AI808))),"DESCARTADO",P808)))</f>
        <v/>
      </c>
      <c r="Q810" s="39" t="str">
        <f t="shared" si="400"/>
        <v/>
      </c>
      <c r="R810" s="39" t="str">
        <f t="shared" si="400"/>
        <v/>
      </c>
      <c r="S810" s="39" t="str">
        <f t="shared" si="400"/>
        <v/>
      </c>
      <c r="T810" s="39" t="str">
        <f t="shared" si="400"/>
        <v/>
      </c>
      <c r="U810" s="39" t="str">
        <f t="shared" si="400"/>
        <v/>
      </c>
      <c r="V810" s="39" t="str">
        <f t="shared" si="400"/>
        <v/>
      </c>
      <c r="W810" s="39" t="str">
        <f t="shared" si="400"/>
        <v/>
      </c>
      <c r="X810" s="39" t="str">
        <f t="shared" si="400"/>
        <v/>
      </c>
      <c r="Y810" s="39" t="str">
        <f t="shared" si="400"/>
        <v/>
      </c>
      <c r="Z810" s="39" t="str">
        <f t="shared" si="400"/>
        <v/>
      </c>
      <c r="AA810" s="39" t="str">
        <f t="shared" si="400"/>
        <v/>
      </c>
      <c r="AB810" s="39" t="str">
        <f t="shared" si="400"/>
        <v/>
      </c>
      <c r="AC810" s="39" t="str">
        <f t="shared" si="400"/>
        <v/>
      </c>
      <c r="AD810" s="39" t="str">
        <f t="shared" si="400"/>
        <v/>
      </c>
      <c r="AE810" s="39" t="str">
        <f t="shared" si="400"/>
        <v/>
      </c>
      <c r="AF810" s="39" t="str">
        <f t="shared" si="400"/>
        <v/>
      </c>
      <c r="AG810" s="39" t="str">
        <f t="shared" si="400"/>
        <v/>
      </c>
      <c r="AH810" s="39" t="str">
        <f t="shared" si="400"/>
        <v/>
      </c>
      <c r="AI810" s="39" t="str">
        <f t="shared" si="400"/>
        <v/>
      </c>
    </row>
    <row r="811" spans="1:35" hidden="1" x14ac:dyDescent="0.25">
      <c r="B811" s="84" t="e">
        <f t="shared" si="395"/>
        <v>#VALUE!</v>
      </c>
      <c r="C811" s="84" t="e">
        <f t="shared" si="394"/>
        <v>#VALUE!</v>
      </c>
      <c r="D811" s="84">
        <f t="shared" si="394"/>
        <v>1</v>
      </c>
      <c r="E811" s="158"/>
      <c r="F811" s="97"/>
      <c r="G811" s="121"/>
      <c r="H811"/>
      <c r="I811"/>
      <c r="J811" s="6" t="str">
        <f>INDEX(J801:J810,MATCH(L794,L801:L810,0))</f>
        <v>A</v>
      </c>
      <c r="K811" s="89"/>
      <c r="L811" s="26"/>
      <c r="M811" s="26"/>
      <c r="N811" s="94"/>
      <c r="O811" s="34" t="s">
        <v>58</v>
      </c>
      <c r="P811" s="39" t="str">
        <f>IF(IFERROR(VLOOKUP(P796,'Tabela de Apoio'!$D:$E,2,FALSE),1)=1,"",P812)</f>
        <v/>
      </c>
      <c r="Q811" s="39" t="str">
        <f>IF(IFERROR(VLOOKUP(Q796,'Tabela de Apoio'!$D:$E,2,FALSE),1)=1,"",Q812)</f>
        <v/>
      </c>
      <c r="R811" s="39" t="str">
        <f>IF(IFERROR(VLOOKUP(R796,'Tabela de Apoio'!$D:$E,2,FALSE),1)=1,"",R812)</f>
        <v/>
      </c>
      <c r="S811" s="39" t="str">
        <f>IF(IFERROR(VLOOKUP(S796,'Tabela de Apoio'!$D:$E,2,FALSE),1)=1,"",S812)</f>
        <v/>
      </c>
      <c r="T811" s="39" t="str">
        <f>IF(IFERROR(VLOOKUP(T796,'Tabela de Apoio'!$D:$E,2,FALSE),1)=1,"",T812)</f>
        <v/>
      </c>
      <c r="U811" s="39" t="str">
        <f>IF(IFERROR(VLOOKUP(U796,'Tabela de Apoio'!$D:$E,2,FALSE),1)=1,"",U812)</f>
        <v/>
      </c>
      <c r="V811" s="39" t="str">
        <f>IF(IFERROR(VLOOKUP(V796,'Tabela de Apoio'!$D:$E,2,FALSE),1)=1,"",V812)</f>
        <v/>
      </c>
      <c r="W811" s="39" t="str">
        <f>IF(IFERROR(VLOOKUP(W796,'Tabela de Apoio'!$D:$E,2,FALSE),1)=1,"",W812)</f>
        <v/>
      </c>
      <c r="X811" s="39" t="str">
        <f>IF(IFERROR(VLOOKUP(X796,'Tabela de Apoio'!$D:$E,2,FALSE),1)=1,"",X812)</f>
        <v/>
      </c>
      <c r="Y811" s="39" t="str">
        <f>IF(IFERROR(VLOOKUP(Y796,'Tabela de Apoio'!$D:$E,2,FALSE),1)=1,"",Y812)</f>
        <v/>
      </c>
      <c r="Z811" s="39" t="str">
        <f>IF(IFERROR(VLOOKUP(Z796,'Tabela de Apoio'!$D:$E,2,FALSE),1)=1,"",Z812)</f>
        <v/>
      </c>
      <c r="AA811" s="39" t="str">
        <f>IF(IFERROR(VLOOKUP(AA796,'Tabela de Apoio'!$D:$E,2,FALSE),1)=1,"",AA812)</f>
        <v/>
      </c>
      <c r="AB811" s="39" t="str">
        <f>IF(IFERROR(VLOOKUP(AB796,'Tabela de Apoio'!$D:$E,2,FALSE),1)=1,"",AB812)</f>
        <v/>
      </c>
      <c r="AC811" s="39" t="str">
        <f>IF(IFERROR(VLOOKUP(AC796,'Tabela de Apoio'!$D:$E,2,FALSE),1)=1,"",AC812)</f>
        <v/>
      </c>
      <c r="AD811" s="39" t="str">
        <f>IF(IFERROR(VLOOKUP(AD796,'Tabela de Apoio'!$D:$E,2,FALSE),1)=1,"",AD812)</f>
        <v/>
      </c>
      <c r="AE811" s="39" t="str">
        <f>IF(IFERROR(VLOOKUP(AE796,'Tabela de Apoio'!$D:$E,2,FALSE),1)=1,"",AE812)</f>
        <v/>
      </c>
      <c r="AF811" s="39" t="str">
        <f>IF(IFERROR(VLOOKUP(AF796,'Tabela de Apoio'!$D:$E,2,FALSE),1)=1,"",AF812)</f>
        <v/>
      </c>
      <c r="AG811" s="39" t="str">
        <f>IF(IFERROR(VLOOKUP(AG796,'Tabela de Apoio'!$D:$E,2,FALSE),1)=1,"",AG812)</f>
        <v/>
      </c>
      <c r="AH811" s="39" t="str">
        <f>IF(IFERROR(VLOOKUP(AH796,'Tabela de Apoio'!$D:$E,2,FALSE),1)=1,"",AH812)</f>
        <v/>
      </c>
      <c r="AI811" s="39" t="str">
        <f>IF(IFERROR(VLOOKUP(AI796,'Tabela de Apoio'!$D:$E,2,FALSE),1)=1,"",AI812)</f>
        <v/>
      </c>
    </row>
    <row r="812" spans="1:35" x14ac:dyDescent="0.25">
      <c r="B812" s="84" t="e">
        <f t="shared" si="395"/>
        <v>#VALUE!</v>
      </c>
      <c r="C812" s="84" t="e">
        <f t="shared" si="394"/>
        <v>#VALUE!</v>
      </c>
      <c r="D812" s="84">
        <f t="shared" si="394"/>
        <v>1</v>
      </c>
      <c r="E812" s="158"/>
      <c r="F812" s="97"/>
      <c r="G812" s="118"/>
      <c r="H812" s="159"/>
      <c r="I812" s="159"/>
      <c r="J812" s="160"/>
      <c r="K812" s="90" t="e">
        <f>_xlfn.STDEV.S($P812:$AI812)/AVERAGE($P812:$AI812)</f>
        <v>#DIV/0!</v>
      </c>
      <c r="L812" s="122" t="s">
        <v>77</v>
      </c>
      <c r="M812" s="22" t="str">
        <f>IFERROR(ROUND(M794*M796,2),"")</f>
        <v/>
      </c>
      <c r="N812" s="94" t="str">
        <f>IF("C"=J811,1,"")</f>
        <v/>
      </c>
      <c r="O812" s="34" t="s">
        <v>56</v>
      </c>
      <c r="P812" s="39" t="str">
        <f t="shared" ref="P812:AI812" si="401">IFERROR(IF(P810="","",IF((_xlfn.STDEV.S($P809:$AI810)/AVERAGE($P809:$AI810))&lt;25%,P810,IF(OR(P810&gt;(AVERAGE($P809:$AI810)+_xlfn.STDEV.S($P809:$AI810)),P810&lt;(AVERAGE($P809:$AI810)-_xlfn.STDEV.S($P809:$AI810))),"DESCARTADO",P810))),)</f>
        <v/>
      </c>
      <c r="Q812" s="39" t="str">
        <f t="shared" si="401"/>
        <v/>
      </c>
      <c r="R812" s="39" t="str">
        <f t="shared" si="401"/>
        <v/>
      </c>
      <c r="S812" s="39" t="str">
        <f t="shared" si="401"/>
        <v/>
      </c>
      <c r="T812" s="39" t="str">
        <f t="shared" si="401"/>
        <v/>
      </c>
      <c r="U812" s="39" t="str">
        <f t="shared" si="401"/>
        <v/>
      </c>
      <c r="V812" s="39" t="str">
        <f t="shared" si="401"/>
        <v/>
      </c>
      <c r="W812" s="39" t="str">
        <f t="shared" si="401"/>
        <v/>
      </c>
      <c r="X812" s="39" t="str">
        <f t="shared" si="401"/>
        <v/>
      </c>
      <c r="Y812" s="39" t="str">
        <f t="shared" si="401"/>
        <v/>
      </c>
      <c r="Z812" s="39" t="str">
        <f t="shared" si="401"/>
        <v/>
      </c>
      <c r="AA812" s="39" t="str">
        <f t="shared" si="401"/>
        <v/>
      </c>
      <c r="AB812" s="39" t="str">
        <f t="shared" si="401"/>
        <v/>
      </c>
      <c r="AC812" s="39" t="str">
        <f t="shared" si="401"/>
        <v/>
      </c>
      <c r="AD812" s="39" t="str">
        <f t="shared" si="401"/>
        <v/>
      </c>
      <c r="AE812" s="39" t="str">
        <f t="shared" si="401"/>
        <v/>
      </c>
      <c r="AF812" s="39" t="str">
        <f t="shared" si="401"/>
        <v/>
      </c>
      <c r="AG812" s="39" t="str">
        <f t="shared" si="401"/>
        <v/>
      </c>
      <c r="AH812" s="39" t="str">
        <f t="shared" si="401"/>
        <v/>
      </c>
      <c r="AI812" s="39" t="str">
        <f t="shared" si="401"/>
        <v/>
      </c>
    </row>
    <row r="814" spans="1:35" s="18" customFormat="1" x14ac:dyDescent="0.25">
      <c r="A814" s="89"/>
      <c r="B814" s="83" t="e">
        <f>LARGE(IFERROR(IF(B812+1&gt;$H$8,"",B812+1),""),1)</f>
        <v>#VALUE!</v>
      </c>
      <c r="C814" s="83" t="e">
        <f>E819</f>
        <v>#VALUE!</v>
      </c>
      <c r="D814" s="83">
        <f>E815</f>
        <v>1</v>
      </c>
      <c r="E814" s="57" t="s">
        <v>9</v>
      </c>
      <c r="F814" s="96"/>
      <c r="G814" s="57" t="s">
        <v>19</v>
      </c>
      <c r="H814" s="5" t="e">
        <f>INDEX('BASE FORMAÇÃO'!B:B,B814+1)</f>
        <v>#VALUE!</v>
      </c>
      <c r="I814" s="19" t="s">
        <v>20</v>
      </c>
      <c r="J814" s="5" t="e">
        <f>INDEX('BASE FORMAÇÃO'!K:K,B814+1)</f>
        <v>#VALUE!</v>
      </c>
      <c r="K814" s="88"/>
      <c r="L814" s="173" t="s">
        <v>75</v>
      </c>
      <c r="M814" s="167" t="str">
        <f>IF(OR(ISBLANK($O$7),ISBLANK($H$8),ISBLANK($O$6),ISBLANK($O$5),ISBLANK($H$5)),"",IFERROR(IF(VLOOKUP(L814,L821:M830,2,FALSE)&lt;1,ROUND(VLOOKUP(L814,L821:M830,2,FALSE),4),ROUND(VLOOKUP(L814,L821:M830,2,FALSE),2)),""))</f>
        <v/>
      </c>
      <c r="N814" s="92"/>
      <c r="O814" s="34" t="s">
        <v>22</v>
      </c>
      <c r="P814" s="53"/>
      <c r="Q814" s="53"/>
      <c r="R814" s="53"/>
      <c r="S814" s="53"/>
      <c r="T814" s="53"/>
      <c r="U814" s="53"/>
      <c r="V814" s="53"/>
      <c r="W814" s="53"/>
      <c r="X814" s="53"/>
      <c r="Y814" s="53"/>
      <c r="Z814" s="53"/>
      <c r="AA814" s="53"/>
      <c r="AB814" s="53"/>
      <c r="AC814" s="53"/>
      <c r="AD814" s="53"/>
      <c r="AE814" s="53"/>
      <c r="AF814" s="53"/>
      <c r="AG814" s="53"/>
      <c r="AH814" s="53"/>
      <c r="AI814" s="53"/>
    </row>
    <row r="815" spans="1:35" s="18" customFormat="1" x14ac:dyDescent="0.25">
      <c r="A815" s="89"/>
      <c r="B815" s="84" t="e">
        <f t="shared" ref="B815:D817" si="402">B814</f>
        <v>#VALUE!</v>
      </c>
      <c r="C815" s="84" t="e">
        <f t="shared" si="402"/>
        <v>#VALUE!</v>
      </c>
      <c r="D815" s="84">
        <f t="shared" si="402"/>
        <v>1</v>
      </c>
      <c r="E815" s="150">
        <f>IFERROR(IF(E819=INDEX(E:E,ROW()-16),INDEX(E:E,ROW()-20)+1,1),1)</f>
        <v>1</v>
      </c>
      <c r="F815" s="116"/>
      <c r="G815" s="155" t="s">
        <v>1</v>
      </c>
      <c r="H815" s="161" t="e">
        <f>INDEX('BASE FORMAÇÃO'!C:C,B814+1)</f>
        <v>#VALUE!</v>
      </c>
      <c r="I815" s="161"/>
      <c r="J815" s="162"/>
      <c r="K815" s="89"/>
      <c r="L815" s="174"/>
      <c r="M815" s="168"/>
      <c r="N815" s="93"/>
      <c r="O815" s="34" t="s">
        <v>17</v>
      </c>
      <c r="P815" s="54"/>
      <c r="Q815" s="54"/>
      <c r="R815" s="54"/>
      <c r="S815" s="54"/>
      <c r="T815" s="54"/>
      <c r="U815" s="54"/>
      <c r="V815" s="54"/>
      <c r="W815" s="54"/>
      <c r="X815" s="54"/>
      <c r="Y815" s="54"/>
      <c r="Z815" s="54"/>
      <c r="AA815" s="54"/>
      <c r="AB815" s="54"/>
      <c r="AC815" s="54"/>
      <c r="AD815" s="54"/>
      <c r="AE815" s="54"/>
      <c r="AF815" s="54"/>
      <c r="AG815" s="54"/>
      <c r="AH815" s="54"/>
      <c r="AI815" s="54"/>
    </row>
    <row r="816" spans="1:35" s="21" customFormat="1" x14ac:dyDescent="0.25">
      <c r="A816" s="98"/>
      <c r="B816" s="84" t="e">
        <f t="shared" si="402"/>
        <v>#VALUE!</v>
      </c>
      <c r="C816" s="84" t="e">
        <f t="shared" si="402"/>
        <v>#VALUE!</v>
      </c>
      <c r="D816" s="84">
        <f t="shared" si="402"/>
        <v>1</v>
      </c>
      <c r="E816" s="151"/>
      <c r="F816" s="117"/>
      <c r="G816" s="156"/>
      <c r="H816" s="163"/>
      <c r="I816" s="163"/>
      <c r="J816" s="164"/>
      <c r="K816" s="85"/>
      <c r="L816" s="169" t="s">
        <v>78</v>
      </c>
      <c r="M816" s="171" t="e">
        <f>INDEX('BASE FORMAÇÃO'!H:H,B818+1)</f>
        <v>#VALUE!</v>
      </c>
      <c r="N816" s="94"/>
      <c r="O816" s="34" t="s">
        <v>12</v>
      </c>
      <c r="P816" s="55"/>
      <c r="Q816" s="55"/>
      <c r="R816" s="55"/>
      <c r="S816" s="55"/>
      <c r="T816" s="55"/>
      <c r="U816" s="55"/>
      <c r="V816" s="55"/>
      <c r="W816" s="55"/>
      <c r="X816" s="55"/>
      <c r="Y816" s="55"/>
      <c r="Z816" s="55"/>
      <c r="AA816" s="55"/>
      <c r="AB816" s="55"/>
      <c r="AC816" s="55"/>
      <c r="AD816" s="55"/>
      <c r="AE816" s="55"/>
      <c r="AF816" s="55"/>
      <c r="AG816" s="55"/>
      <c r="AH816" s="55"/>
      <c r="AI816" s="55"/>
    </row>
    <row r="817" spans="1:35" s="21" customFormat="1" x14ac:dyDescent="0.25">
      <c r="A817" s="98"/>
      <c r="B817" s="84" t="e">
        <f t="shared" si="402"/>
        <v>#VALUE!</v>
      </c>
      <c r="C817" s="84" t="e">
        <f t="shared" si="402"/>
        <v>#VALUE!</v>
      </c>
      <c r="D817" s="84">
        <f t="shared" si="402"/>
        <v>1</v>
      </c>
      <c r="E817" s="152"/>
      <c r="F817" s="117"/>
      <c r="G817" s="157"/>
      <c r="H817" s="165"/>
      <c r="I817" s="165"/>
      <c r="J817" s="166"/>
      <c r="K817" s="85"/>
      <c r="L817" s="170"/>
      <c r="M817" s="172"/>
      <c r="N817" s="94"/>
      <c r="O817" s="34" t="s">
        <v>549</v>
      </c>
      <c r="P817" s="55"/>
      <c r="Q817" s="55"/>
      <c r="R817" s="55"/>
      <c r="S817" s="55"/>
      <c r="T817" s="55"/>
      <c r="U817" s="55"/>
      <c r="V817" s="55"/>
      <c r="W817" s="55"/>
      <c r="X817" s="55"/>
      <c r="Y817" s="55"/>
      <c r="Z817" s="55"/>
      <c r="AA817" s="55"/>
      <c r="AB817" s="55"/>
      <c r="AC817" s="55"/>
      <c r="AD817" s="55"/>
      <c r="AE817" s="55"/>
      <c r="AF817" s="55"/>
      <c r="AG817" s="55"/>
      <c r="AH817" s="55"/>
      <c r="AI817" s="55"/>
    </row>
    <row r="818" spans="1:35" x14ac:dyDescent="0.25">
      <c r="B818" s="84" t="e">
        <f>B816</f>
        <v>#VALUE!</v>
      </c>
      <c r="C818" s="84" t="e">
        <f>C816</f>
        <v>#VALUE!</v>
      </c>
      <c r="D818" s="84">
        <f>D816</f>
        <v>1</v>
      </c>
      <c r="E818" s="57" t="s">
        <v>401</v>
      </c>
      <c r="F818" s="117"/>
      <c r="G818" s="24"/>
      <c r="H818" s="153"/>
      <c r="I818" s="154"/>
      <c r="J818" s="154"/>
      <c r="K818" s="90" t="e">
        <f>_xlfn.STDEV.S($P818:$AI818)/AVERAGE($P818:$AI818)</f>
        <v>#DIV/0!</v>
      </c>
      <c r="L818" s="122" t="s">
        <v>2</v>
      </c>
      <c r="M818" s="5" t="e">
        <f>INDEX('BASE FORMAÇÃO'!D:D,B818+1)</f>
        <v>#VALUE!</v>
      </c>
      <c r="N818" s="94">
        <f>IF("A"=J831,1,"")</f>
        <v>1</v>
      </c>
      <c r="O818" s="34" t="s">
        <v>23</v>
      </c>
      <c r="P818" s="36" t="str">
        <f t="array" ref="P818">IF(P814="","",IF(OR(P815="",AND(YEAR(P815)=YEAR($O$7),MONTH(MAX('Tabela de Apoio'!$A:$A))&lt;=MONTH(P815))),P814,(INDEX('Tabela de Apoio'!$B:$B,MATCH('FORMAÇÃO DE PREÇO'!$O$7,'Tabela de Apoio'!$A:$A,1))/INDEX('Tabela de Apoio'!$B:$B,MATCH('FORMAÇÃO DE PREÇO'!P815,'Tabela de Apoio'!$A:$A,1)-1))*P814))</f>
        <v/>
      </c>
      <c r="Q818" s="36" t="str">
        <f t="array" ref="Q818">IF(Q814="","",IF(OR(Q815="",AND(YEAR(Q815)=YEAR($O$7),MONTH(MAX('Tabela de Apoio'!$A:$A))&lt;=MONTH(Q815))),Q814,(INDEX('Tabela de Apoio'!$B:$B,MATCH('FORMAÇÃO DE PREÇO'!$O$7,'Tabela de Apoio'!$A:$A,1))/INDEX('Tabela de Apoio'!$B:$B,MATCH('FORMAÇÃO DE PREÇO'!Q815,'Tabela de Apoio'!$A:$A,1)-1))*Q814))</f>
        <v/>
      </c>
      <c r="R818" s="36" t="str">
        <f t="array" ref="R818">IF(R814="","",IF(OR(R815="",AND(YEAR(R815)=YEAR($O$7),MONTH(MAX('Tabela de Apoio'!$A:$A))&lt;=MONTH(R815))),R814,(INDEX('Tabela de Apoio'!$B:$B,MATCH('FORMAÇÃO DE PREÇO'!$O$7,'Tabela de Apoio'!$A:$A,1))/INDEX('Tabela de Apoio'!$B:$B,MATCH('FORMAÇÃO DE PREÇO'!R815,'Tabela de Apoio'!$A:$A,1)-1))*R814))</f>
        <v/>
      </c>
      <c r="S818" s="36" t="str">
        <f t="array" ref="S818">IF(S814="","",IF(OR(S815="",AND(YEAR(S815)=YEAR($O$7),MONTH(MAX('Tabela de Apoio'!$A:$A))&lt;=MONTH(S815))),S814,(INDEX('Tabela de Apoio'!$B:$B,MATCH('FORMAÇÃO DE PREÇO'!$O$7,'Tabela de Apoio'!$A:$A,1))/INDEX('Tabela de Apoio'!$B:$B,MATCH('FORMAÇÃO DE PREÇO'!S815,'Tabela de Apoio'!$A:$A,1)-1))*S814))</f>
        <v/>
      </c>
      <c r="T818" s="36" t="str">
        <f t="array" ref="T818">IF(T814="","",IF(OR(T815="",AND(YEAR(T815)=YEAR($O$7),MONTH(MAX('Tabela de Apoio'!$A:$A))&lt;=MONTH(T815))),T814,(INDEX('Tabela de Apoio'!$B:$B,MATCH('FORMAÇÃO DE PREÇO'!$O$7,'Tabela de Apoio'!$A:$A,1))/INDEX('Tabela de Apoio'!$B:$B,MATCH('FORMAÇÃO DE PREÇO'!T815,'Tabela de Apoio'!$A:$A,1)-1))*T814))</f>
        <v/>
      </c>
      <c r="U818" s="36" t="str">
        <f t="array" ref="U818">IF(U814="","",IF(OR(U815="",AND(YEAR(U815)=YEAR($O$7),MONTH(MAX('Tabela de Apoio'!$A:$A))&lt;=MONTH(U815))),U814,(INDEX('Tabela de Apoio'!$B:$B,MATCH('FORMAÇÃO DE PREÇO'!$O$7,'Tabela de Apoio'!$A:$A,1))/INDEX('Tabela de Apoio'!$B:$B,MATCH('FORMAÇÃO DE PREÇO'!U815,'Tabela de Apoio'!$A:$A,1)-1))*U814))</f>
        <v/>
      </c>
      <c r="V818" s="36" t="str">
        <f t="array" ref="V818">IF(V814="","",IF(OR(V815="",AND(YEAR(V815)=YEAR($O$7),MONTH(MAX('Tabela de Apoio'!$A:$A))&lt;=MONTH(V815))),V814,(INDEX('Tabela de Apoio'!$B:$B,MATCH('FORMAÇÃO DE PREÇO'!$O$7,'Tabela de Apoio'!$A:$A,1))/INDEX('Tabela de Apoio'!$B:$B,MATCH('FORMAÇÃO DE PREÇO'!V815,'Tabela de Apoio'!$A:$A,1)-1))*V814))</f>
        <v/>
      </c>
      <c r="W818" s="36" t="str">
        <f t="array" ref="W818">IF(W814="","",IF(OR(W815="",AND(YEAR(W815)=YEAR($O$7),MONTH(MAX('Tabela de Apoio'!$A:$A))&lt;=MONTH(W815))),W814,(INDEX('Tabela de Apoio'!$B:$B,MATCH('FORMAÇÃO DE PREÇO'!$O$7,'Tabela de Apoio'!$A:$A,1))/INDEX('Tabela de Apoio'!$B:$B,MATCH('FORMAÇÃO DE PREÇO'!W815,'Tabela de Apoio'!$A:$A,1)-1))*W814))</f>
        <v/>
      </c>
      <c r="X818" s="36" t="str">
        <f t="array" ref="X818">IF(X814="","",IF(OR(X815="",AND(YEAR(X815)=YEAR($O$7),MONTH(MAX('Tabela de Apoio'!$A:$A))&lt;=MONTH(X815))),X814,(INDEX('Tabela de Apoio'!$B:$B,MATCH('FORMAÇÃO DE PREÇO'!$O$7,'Tabela de Apoio'!$A:$A,1))/INDEX('Tabela de Apoio'!$B:$B,MATCH('FORMAÇÃO DE PREÇO'!X815,'Tabela de Apoio'!$A:$A,1)-1))*X814))</f>
        <v/>
      </c>
      <c r="Y818" s="36" t="str">
        <f t="array" ref="Y818">IF(Y814="","",IF(OR(Y815="",AND(YEAR(Y815)=YEAR($O$7),MONTH(MAX('Tabela de Apoio'!$A:$A))&lt;=MONTH(Y815))),Y814,(INDEX('Tabela de Apoio'!$B:$B,MATCH('FORMAÇÃO DE PREÇO'!$O$7,'Tabela de Apoio'!$A:$A,1))/INDEX('Tabela de Apoio'!$B:$B,MATCH('FORMAÇÃO DE PREÇO'!Y815,'Tabela de Apoio'!$A:$A,1)-1))*Y814))</f>
        <v/>
      </c>
      <c r="Z818" s="36" t="str">
        <f t="array" ref="Z818">IF(Z814="","",IF(OR(Z815="",AND(YEAR(Z815)=YEAR($O$7),MONTH(MAX('Tabela de Apoio'!$A:$A))&lt;=MONTH(Z815))),Z814,(INDEX('Tabela de Apoio'!$B:$B,MATCH('FORMAÇÃO DE PREÇO'!$O$7,'Tabela de Apoio'!$A:$A,1))/INDEX('Tabela de Apoio'!$B:$B,MATCH('FORMAÇÃO DE PREÇO'!Z815,'Tabela de Apoio'!$A:$A,1)-1))*Z814))</f>
        <v/>
      </c>
      <c r="AA818" s="36" t="str">
        <f t="array" ref="AA818">IF(AA814="","",IF(OR(AA815="",AND(YEAR(AA815)=YEAR($O$7),MONTH(MAX('Tabela de Apoio'!$A:$A))&lt;=MONTH(AA815))),AA814,(INDEX('Tabela de Apoio'!$B:$B,MATCH('FORMAÇÃO DE PREÇO'!$O$7,'Tabela de Apoio'!$A:$A,1))/INDEX('Tabela de Apoio'!$B:$B,MATCH('FORMAÇÃO DE PREÇO'!AA815,'Tabela de Apoio'!$A:$A,1)-1))*AA814))</f>
        <v/>
      </c>
      <c r="AB818" s="36" t="str">
        <f t="array" ref="AB818">IF(AB814="","",IF(OR(AB815="",AND(YEAR(AB815)=YEAR($O$7),MONTH(MAX('Tabela de Apoio'!$A:$A))&lt;=MONTH(AB815))),AB814,(INDEX('Tabela de Apoio'!$B:$B,MATCH('FORMAÇÃO DE PREÇO'!$O$7,'Tabela de Apoio'!$A:$A,1))/INDEX('Tabela de Apoio'!$B:$B,MATCH('FORMAÇÃO DE PREÇO'!AB815,'Tabela de Apoio'!$A:$A,1)-1))*AB814))</f>
        <v/>
      </c>
      <c r="AC818" s="36" t="str">
        <f t="array" ref="AC818">IF(AC814="","",IF(OR(AC815="",AND(YEAR(AC815)=YEAR($O$7),MONTH(MAX('Tabela de Apoio'!$A:$A))&lt;=MONTH(AC815))),AC814,(INDEX('Tabela de Apoio'!$B:$B,MATCH('FORMAÇÃO DE PREÇO'!$O$7,'Tabela de Apoio'!$A:$A,1))/INDEX('Tabela de Apoio'!$B:$B,MATCH('FORMAÇÃO DE PREÇO'!AC815,'Tabela de Apoio'!$A:$A,1)-1))*AC814))</f>
        <v/>
      </c>
      <c r="AD818" s="36" t="str">
        <f t="array" ref="AD818">IF(AD814="","",IF(OR(AD815="",AND(YEAR(AD815)=YEAR($O$7),MONTH(MAX('Tabela de Apoio'!$A:$A))&lt;=MONTH(AD815))),AD814,(INDEX('Tabela de Apoio'!$B:$B,MATCH('FORMAÇÃO DE PREÇO'!$O$7,'Tabela de Apoio'!$A:$A,1))/INDEX('Tabela de Apoio'!$B:$B,MATCH('FORMAÇÃO DE PREÇO'!AD815,'Tabela de Apoio'!$A:$A,1)-1))*AD814))</f>
        <v/>
      </c>
      <c r="AE818" s="36" t="str">
        <f t="array" ref="AE818">IF(AE814="","",IF(OR(AE815="",AND(YEAR(AE815)=YEAR($O$7),MONTH(MAX('Tabela de Apoio'!$A:$A))&lt;=MONTH(AE815))),AE814,(INDEX('Tabela de Apoio'!$B:$B,MATCH('FORMAÇÃO DE PREÇO'!$O$7,'Tabela de Apoio'!$A:$A,1))/INDEX('Tabela de Apoio'!$B:$B,MATCH('FORMAÇÃO DE PREÇO'!AE815,'Tabela de Apoio'!$A:$A,1)-1))*AE814))</f>
        <v/>
      </c>
      <c r="AF818" s="36" t="str">
        <f t="array" ref="AF818">IF(AF814="","",IF(OR(AF815="",AND(YEAR(AF815)=YEAR($O$7),MONTH(MAX('Tabela de Apoio'!$A:$A))&lt;=MONTH(AF815))),AF814,(INDEX('Tabela de Apoio'!$B:$B,MATCH('FORMAÇÃO DE PREÇO'!$O$7,'Tabela de Apoio'!$A:$A,1))/INDEX('Tabela de Apoio'!$B:$B,MATCH('FORMAÇÃO DE PREÇO'!AF815,'Tabela de Apoio'!$A:$A,1)-1))*AF814))</f>
        <v/>
      </c>
      <c r="AG818" s="36" t="str">
        <f t="array" ref="AG818">IF(AG814="","",IF(OR(AG815="",AND(YEAR(AG815)=YEAR($O$7),MONTH(MAX('Tabela de Apoio'!$A:$A))&lt;=MONTH(AG815))),AG814,(INDEX('Tabela de Apoio'!$B:$B,MATCH('FORMAÇÃO DE PREÇO'!$O$7,'Tabela de Apoio'!$A:$A,1))/INDEX('Tabela de Apoio'!$B:$B,MATCH('FORMAÇÃO DE PREÇO'!AG815,'Tabela de Apoio'!$A:$A,1)-1))*AG814))</f>
        <v/>
      </c>
      <c r="AH818" s="36" t="str">
        <f t="array" ref="AH818">IF(AH814="","",IF(OR(AH815="",AND(YEAR(AH815)=YEAR($O$7),MONTH(MAX('Tabela de Apoio'!$A:$A))&lt;=MONTH(AH815))),AH814,(INDEX('Tabela de Apoio'!$B:$B,MATCH('FORMAÇÃO DE PREÇO'!$O$7,'Tabela de Apoio'!$A:$A,1))/INDEX('Tabela de Apoio'!$B:$B,MATCH('FORMAÇÃO DE PREÇO'!AH815,'Tabela de Apoio'!$A:$A,1)-1))*AH814))</f>
        <v/>
      </c>
      <c r="AI818" s="36" t="str">
        <f t="array" ref="AI818">IF(AI814="","",IF(OR(AI815="",AND(YEAR(AI815)=YEAR($O$7),MONTH(MAX('Tabela de Apoio'!$A:$A))&lt;=MONTH(AI815))),AI814,(INDEX('Tabela de Apoio'!$B:$B,MATCH('FORMAÇÃO DE PREÇO'!$O$7,'Tabela de Apoio'!$A:$A,1))/INDEX('Tabela de Apoio'!$B:$B,MATCH('FORMAÇÃO DE PREÇO'!AI815,'Tabela de Apoio'!$A:$A,1)-1))*AI814))</f>
        <v/>
      </c>
    </row>
    <row r="819" spans="1:35" x14ac:dyDescent="0.25">
      <c r="B819" s="84" t="e">
        <f>B818</f>
        <v>#VALUE!</v>
      </c>
      <c r="C819" s="84" t="e">
        <f>C818</f>
        <v>#VALUE!</v>
      </c>
      <c r="D819" s="84">
        <f>D818</f>
        <v>1</v>
      </c>
      <c r="E819" s="158" t="e">
        <f>MAX(INDEX('BASE FORMAÇÃO'!A:A,B814+1),1)</f>
        <v>#VALUE!</v>
      </c>
      <c r="F819" s="117"/>
      <c r="G819" s="118" t="s">
        <v>363</v>
      </c>
      <c r="H819" s="159"/>
      <c r="I819" s="159"/>
      <c r="J819" s="160"/>
      <c r="K819" s="85" t="e">
        <f>_xlfn.STDEV.S($P819:$AI819)/AVERAGE($P819:$AI819)</f>
        <v>#DIV/0!</v>
      </c>
      <c r="L819" s="37" t="s">
        <v>362</v>
      </c>
      <c r="M819" s="38" t="str">
        <f>IFERROR(INDEX(K818:K832,MATCH(1,N818:N832)),"")</f>
        <v/>
      </c>
      <c r="N819" s="94" t="str">
        <f>IF("B"=J831,1,"")</f>
        <v/>
      </c>
      <c r="O819" s="34" t="s">
        <v>55</v>
      </c>
      <c r="P819" s="36" t="str">
        <f t="shared" ref="P819:AE819" si="403">IFERROR(IF(P818="","",IF(OR(P818&gt;(_xlfn.QUARTILE.EXC($P818:$AI818,3)+(_xlfn.QUARTILE.EXC($P818:$AI818,3)-_xlfn.QUARTILE.EXC($P818:$AI818,1))),P818&lt;(_xlfn.QUARTILE.EXC($P818:$AI818,1)-(_xlfn.QUARTILE.EXC($P818:$AI818,3)-_xlfn.QUARTILE.EXC($P818:$AI818,1)))),"DESCARTADO",P818)),"")</f>
        <v/>
      </c>
      <c r="Q819" s="36" t="str">
        <f t="shared" si="403"/>
        <v/>
      </c>
      <c r="R819" s="36" t="str">
        <f t="shared" si="403"/>
        <v/>
      </c>
      <c r="S819" s="36" t="str">
        <f t="shared" si="403"/>
        <v/>
      </c>
      <c r="T819" s="36" t="str">
        <f t="shared" si="403"/>
        <v/>
      </c>
      <c r="U819" s="36" t="str">
        <f t="shared" si="403"/>
        <v/>
      </c>
      <c r="V819" s="36" t="str">
        <f t="shared" si="403"/>
        <v/>
      </c>
      <c r="W819" s="36" t="str">
        <f t="shared" si="403"/>
        <v/>
      </c>
      <c r="X819" s="36" t="str">
        <f t="shared" si="403"/>
        <v/>
      </c>
      <c r="Y819" s="36" t="str">
        <f t="shared" si="403"/>
        <v/>
      </c>
      <c r="Z819" s="36" t="str">
        <f t="shared" si="403"/>
        <v/>
      </c>
      <c r="AA819" s="36" t="str">
        <f t="shared" si="403"/>
        <v/>
      </c>
      <c r="AB819" s="36" t="str">
        <f t="shared" si="403"/>
        <v/>
      </c>
      <c r="AC819" s="36" t="str">
        <f t="shared" si="403"/>
        <v/>
      </c>
      <c r="AD819" s="36" t="str">
        <f t="shared" si="403"/>
        <v/>
      </c>
      <c r="AE819" s="36" t="str">
        <f t="shared" si="403"/>
        <v/>
      </c>
      <c r="AF819" s="36" t="str">
        <f>IFERROR(IF(AF818="","",IF(OR(AF818&gt;(_xlfn.QUARTILE.EXC($P818:$AI818,3)+(_xlfn.QUARTILE.EXC($P818:$AI818,3)-_xlfn.QUARTILE.EXC($P818:$AI818,1))),AF818&lt;(_xlfn.QUARTILE.EXC($P818:$AI818,1)-(_xlfn.QUARTILE.EXC($P818:$AI818,3)-_xlfn.QUARTILE.EXC($P818:$AI818,1)))),"DESCARTADO",AF818)),"")</f>
        <v/>
      </c>
      <c r="AG819" s="36" t="str">
        <f>IFERROR(IF(AG818="","",IF(OR(AG818&gt;(_xlfn.QUARTILE.EXC($P818:$AI818,3)+(_xlfn.QUARTILE.EXC($P818:$AI818,3)-_xlfn.QUARTILE.EXC($P818:$AI818,1))),AG818&lt;(_xlfn.QUARTILE.EXC($P818:$AI818,1)-(_xlfn.QUARTILE.EXC($P818:$AI818,3)-_xlfn.QUARTILE.EXC($P818:$AI818,1)))),"DESCARTADO",AG818)),"")</f>
        <v/>
      </c>
      <c r="AH819" s="36" t="str">
        <f>IFERROR(IF(AH818="","",IF(OR(AH818&gt;(_xlfn.QUARTILE.EXC($P818:$AI818,3)+(_xlfn.QUARTILE.EXC($P818:$AI818,3)-_xlfn.QUARTILE.EXC($P818:$AI818,1))),AH818&lt;(_xlfn.QUARTILE.EXC($P818:$AI818,1)-(_xlfn.QUARTILE.EXC($P818:$AI818,3)-_xlfn.QUARTILE.EXC($P818:$AI818,1)))),"DESCARTADO",AH818)),"")</f>
        <v/>
      </c>
      <c r="AI819" s="36" t="str">
        <f>IFERROR(IF(AI818="","",IF(OR(AI818&gt;(_xlfn.QUARTILE.EXC($P818:$AI818,3)+(_xlfn.QUARTILE.EXC($P818:$AI818,3)-_xlfn.QUARTILE.EXC($P818:$AI818,1))),AI818&lt;(_xlfn.QUARTILE.EXC($P818:$AI818,1)-(_xlfn.QUARTILE.EXC($P818:$AI818,3)-_xlfn.QUARTILE.EXC($P818:$AI818,1)))),"DESCARTADO",AI818)),"")</f>
        <v/>
      </c>
    </row>
    <row r="820" spans="1:35" hidden="1" x14ac:dyDescent="0.25">
      <c r="B820" s="84" t="e">
        <f t="shared" ref="B820:D832" si="404">B819</f>
        <v>#VALUE!</v>
      </c>
      <c r="C820" s="84" t="e">
        <f t="shared" si="404"/>
        <v>#VALUE!</v>
      </c>
      <c r="D820" s="84">
        <f t="shared" si="404"/>
        <v>1</v>
      </c>
      <c r="E820" s="158"/>
      <c r="F820" s="97"/>
      <c r="G820" s="119"/>
      <c r="K820" s="90"/>
      <c r="N820" s="94"/>
      <c r="O820" s="34" t="s">
        <v>57</v>
      </c>
      <c r="P820" s="39" t="str">
        <f>IF(IFERROR(VLOOKUP(P816,'Tabela de Apoio'!$D:$E,2,FALSE),1)=1,"",P819)</f>
        <v/>
      </c>
      <c r="Q820" s="39" t="str">
        <f>IF(IFERROR(VLOOKUP(Q816,'Tabela de Apoio'!$D:$E,2,FALSE),1)=1,"",Q819)</f>
        <v/>
      </c>
      <c r="R820" s="39" t="str">
        <f>IF(IFERROR(VLOOKUP(R816,'Tabela de Apoio'!$D:$E,2,FALSE),1)=1,"",R819)</f>
        <v/>
      </c>
      <c r="S820" s="39" t="str">
        <f>IF(IFERROR(VLOOKUP(S816,'Tabela de Apoio'!$D:$E,2,FALSE),1)=1,"",S819)</f>
        <v/>
      </c>
      <c r="T820" s="39" t="str">
        <f>IF(IFERROR(VLOOKUP(T816,'Tabela de Apoio'!$D:$E,2,FALSE),1)=1,"",T819)</f>
        <v/>
      </c>
      <c r="U820" s="39" t="str">
        <f>IF(IFERROR(VLOOKUP(U816,'Tabela de Apoio'!$D:$E,2,FALSE),1)=1,"",U819)</f>
        <v/>
      </c>
      <c r="V820" s="39" t="str">
        <f>IF(IFERROR(VLOOKUP(V816,'Tabela de Apoio'!$D:$E,2,FALSE),1)=1,"",V819)</f>
        <v/>
      </c>
      <c r="W820" s="39" t="str">
        <f>IF(IFERROR(VLOOKUP(W816,'Tabela de Apoio'!$D:$E,2,FALSE),1)=1,"",W819)</f>
        <v/>
      </c>
      <c r="X820" s="39" t="str">
        <f>IF(IFERROR(VLOOKUP(X816,'Tabela de Apoio'!$D:$E,2,FALSE),1)=1,"",X819)</f>
        <v/>
      </c>
      <c r="Y820" s="39" t="str">
        <f>IF(IFERROR(VLOOKUP(Y816,'Tabela de Apoio'!$D:$E,2,FALSE),1)=1,"",Y819)</f>
        <v/>
      </c>
      <c r="Z820" s="39" t="str">
        <f>IF(IFERROR(VLOOKUP(Z816,'Tabela de Apoio'!$D:$E,2,FALSE),1)=1,"",Z819)</f>
        <v/>
      </c>
      <c r="AA820" s="39" t="str">
        <f>IF(IFERROR(VLOOKUP(AA816,'Tabela de Apoio'!$D:$E,2,FALSE),1)=1,"",AA819)</f>
        <v/>
      </c>
      <c r="AB820" s="39" t="str">
        <f>IF(IFERROR(VLOOKUP(AB816,'Tabela de Apoio'!$D:$E,2,FALSE),1)=1,"",AB819)</f>
        <v/>
      </c>
      <c r="AC820" s="39" t="str">
        <f>IF(IFERROR(VLOOKUP(AC816,'Tabela de Apoio'!$D:$E,2,FALSE),1)=1,"",AC819)</f>
        <v/>
      </c>
      <c r="AD820" s="39" t="str">
        <f>IF(IFERROR(VLOOKUP(AD816,'Tabela de Apoio'!$D:$E,2,FALSE),1)=1,"",AD819)</f>
        <v/>
      </c>
      <c r="AE820" s="39" t="str">
        <f>IF(IFERROR(VLOOKUP(AE816,'Tabela de Apoio'!$D:$E,2,FALSE),1)=1,"",AE819)</f>
        <v/>
      </c>
      <c r="AF820" s="39" t="str">
        <f>IF(IFERROR(VLOOKUP(AF816,'Tabela de Apoio'!$D:$E,2,FALSE),1)=1,"",AF819)</f>
        <v/>
      </c>
      <c r="AG820" s="39" t="str">
        <f>IF(IFERROR(VLOOKUP(AG816,'Tabela de Apoio'!$D:$E,2,FALSE),1)=1,"",AG819)</f>
        <v/>
      </c>
      <c r="AH820" s="39" t="str">
        <f>IF(IFERROR(VLOOKUP(AH816,'Tabela de Apoio'!$D:$E,2,FALSE),1)=1,"",AH819)</f>
        <v/>
      </c>
      <c r="AI820" s="39" t="str">
        <f>IF(IFERROR(VLOOKUP(AI816,'Tabela de Apoio'!$D:$E,2,FALSE),1)=1,"",AI819)</f>
        <v/>
      </c>
    </row>
    <row r="821" spans="1:35" hidden="1" x14ac:dyDescent="0.25">
      <c r="B821" s="84" t="e">
        <f t="shared" ref="B821:B832" si="405">B820</f>
        <v>#VALUE!</v>
      </c>
      <c r="C821" s="84" t="e">
        <f t="shared" si="404"/>
        <v>#VALUE!</v>
      </c>
      <c r="D821" s="84">
        <f t="shared" si="404"/>
        <v>1</v>
      </c>
      <c r="E821" s="158"/>
      <c r="F821" s="97"/>
      <c r="G821" s="120"/>
      <c r="H821" s="18"/>
      <c r="I821" s="18"/>
      <c r="J821" s="6" t="str">
        <f>IFERROR(IF(M824="",IF(_xlfn.STDEV.S($P819:$AI820)/AVERAGE($P819:$AI820)&lt;25%,J825,J826),J824),J822)</f>
        <v>A</v>
      </c>
      <c r="K821" s="89"/>
      <c r="L821" s="40" t="s">
        <v>75</v>
      </c>
      <c r="M821" s="41" t="str">
        <f>IFERROR(IF(AND(P816="Fornecedor",COUNTA(P814:AI814)=COUNTIF(P816:AI816,"Fornecedor")),M829,IF(M824="",IF(_xlfn.STDEV.S($P819:$AI820)/AVERAGE($P819:$AI820)&lt;25%,M825,M826),M824)),M822)</f>
        <v/>
      </c>
      <c r="N821" s="94"/>
      <c r="O821" s="34" t="s">
        <v>446</v>
      </c>
      <c r="P821" s="39" t="str">
        <f>IF(IFERROR(VLOOKUP(P816,'Tabela de Apoio'!$D:$E,2,FALSE),1)=1,"",P822)</f>
        <v/>
      </c>
      <c r="Q821" s="39" t="str">
        <f>IF(IFERROR(VLOOKUP(Q816,'Tabela de Apoio'!$D:$E,2,FALSE),1)=1,"",Q822)</f>
        <v/>
      </c>
      <c r="R821" s="39" t="str">
        <f>IF(IFERROR(VLOOKUP(R816,'Tabela de Apoio'!$D:$E,2,FALSE),1)=1,"",R822)</f>
        <v/>
      </c>
      <c r="S821" s="39" t="str">
        <f>IF(IFERROR(VLOOKUP(S816,'Tabela de Apoio'!$D:$E,2,FALSE),1)=1,"",S822)</f>
        <v/>
      </c>
      <c r="T821" s="39" t="str">
        <f>IF(IFERROR(VLOOKUP(T816,'Tabela de Apoio'!$D:$E,2,FALSE),1)=1,"",T822)</f>
        <v/>
      </c>
      <c r="U821" s="39" t="str">
        <f>IF(IFERROR(VLOOKUP(U816,'Tabela de Apoio'!$D:$E,2,FALSE),1)=1,"",U822)</f>
        <v/>
      </c>
      <c r="V821" s="39" t="str">
        <f>IF(IFERROR(VLOOKUP(V816,'Tabela de Apoio'!$D:$E,2,FALSE),1)=1,"",V822)</f>
        <v/>
      </c>
      <c r="W821" s="39" t="str">
        <f>IF(IFERROR(VLOOKUP(W816,'Tabela de Apoio'!$D:$E,2,FALSE),1)=1,"",W822)</f>
        <v/>
      </c>
      <c r="X821" s="39" t="str">
        <f>IF(IFERROR(VLOOKUP(X816,'Tabela de Apoio'!$D:$E,2,FALSE),1)=1,"",X822)</f>
        <v/>
      </c>
      <c r="Y821" s="39" t="str">
        <f>IF(IFERROR(VLOOKUP(Y816,'Tabela de Apoio'!$D:$E,2,FALSE),1)=1,"",Y822)</f>
        <v/>
      </c>
      <c r="Z821" s="39" t="str">
        <f>IF(IFERROR(VLOOKUP(Z816,'Tabela de Apoio'!$D:$E,2,FALSE),1)=1,"",Z822)</f>
        <v/>
      </c>
      <c r="AA821" s="39" t="str">
        <f>IF(IFERROR(VLOOKUP(AA816,'Tabela de Apoio'!$D:$E,2,FALSE),1)=1,"",AA822)</f>
        <v/>
      </c>
      <c r="AB821" s="39" t="str">
        <f>IF(IFERROR(VLOOKUP(AB816,'Tabela de Apoio'!$D:$E,2,FALSE),1)=1,"",AB822)</f>
        <v/>
      </c>
      <c r="AC821" s="39" t="str">
        <f>IF(IFERROR(VLOOKUP(AC816,'Tabela de Apoio'!$D:$E,2,FALSE),1)=1,"",AC822)</f>
        <v/>
      </c>
      <c r="AD821" s="39" t="str">
        <f>IF(IFERROR(VLOOKUP(AD816,'Tabela de Apoio'!$D:$E,2,FALSE),1)=1,"",AD822)</f>
        <v/>
      </c>
      <c r="AE821" s="39" t="str">
        <f>IF(IFERROR(VLOOKUP(AE816,'Tabela de Apoio'!$D:$E,2,FALSE),1)=1,"",AE822)</f>
        <v/>
      </c>
      <c r="AF821" s="39" t="str">
        <f>IF(IFERROR(VLOOKUP(AF816,'Tabela de Apoio'!$D:$E,2,FALSE),1)=1,"",AF822)</f>
        <v/>
      </c>
      <c r="AG821" s="39" t="str">
        <f>IF(IFERROR(VLOOKUP(AG816,'Tabela de Apoio'!$D:$E,2,FALSE),1)=1,"",AG822)</f>
        <v/>
      </c>
      <c r="AH821" s="39" t="str">
        <f>IF(IFERROR(VLOOKUP(AH816,'Tabela de Apoio'!$D:$E,2,FALSE),1)=1,"",AH822)</f>
        <v/>
      </c>
      <c r="AI821" s="39" t="str">
        <f>IF(IFERROR(VLOOKUP(AI816,'Tabela de Apoio'!$D:$E,2,FALSE),1)=1,"",AI822)</f>
        <v/>
      </c>
    </row>
    <row r="822" spans="1:35" hidden="1" x14ac:dyDescent="0.25">
      <c r="B822" s="84" t="e">
        <f t="shared" si="405"/>
        <v>#VALUE!</v>
      </c>
      <c r="C822" s="84" t="e">
        <f t="shared" si="404"/>
        <v>#VALUE!</v>
      </c>
      <c r="D822" s="84">
        <f t="shared" si="404"/>
        <v>1</v>
      </c>
      <c r="E822" s="158"/>
      <c r="F822" s="97"/>
      <c r="G822" s="120"/>
      <c r="H822" s="18"/>
      <c r="I822" s="18"/>
      <c r="J822" s="56" t="s">
        <v>366</v>
      </c>
      <c r="K822" s="89"/>
      <c r="L822" s="40" t="s">
        <v>21</v>
      </c>
      <c r="M822" s="41" t="str">
        <f>IFERROR(AVERAGE($P818:$AI818),"")</f>
        <v/>
      </c>
      <c r="N822" s="94"/>
      <c r="O822" s="34" t="s">
        <v>447</v>
      </c>
      <c r="P822" s="39" t="str">
        <f t="shared" ref="P822:AI822" si="406">IF(P819="","",IF((_xlfn.STDEV.S($P819:$AI820)/AVERAGE($P819:$AI820))&lt;25%,P819,IF(OR(P819&gt;(AVERAGE($P819:$AI820)+_xlfn.STDEV.S($P819:$AI820)),P819&lt;(AVERAGE($P819:$AI820)-_xlfn.STDEV.S($P819:$AI820))),"DESCARTADO",P819)))</f>
        <v/>
      </c>
      <c r="Q822" s="39" t="str">
        <f t="shared" si="406"/>
        <v/>
      </c>
      <c r="R822" s="39" t="str">
        <f t="shared" si="406"/>
        <v/>
      </c>
      <c r="S822" s="39" t="str">
        <f t="shared" si="406"/>
        <v/>
      </c>
      <c r="T822" s="39" t="str">
        <f t="shared" si="406"/>
        <v/>
      </c>
      <c r="U822" s="39" t="str">
        <f t="shared" si="406"/>
        <v/>
      </c>
      <c r="V822" s="39" t="str">
        <f t="shared" si="406"/>
        <v/>
      </c>
      <c r="W822" s="39" t="str">
        <f t="shared" si="406"/>
        <v/>
      </c>
      <c r="X822" s="39" t="str">
        <f t="shared" si="406"/>
        <v/>
      </c>
      <c r="Y822" s="39" t="str">
        <f t="shared" si="406"/>
        <v/>
      </c>
      <c r="Z822" s="39" t="str">
        <f t="shared" si="406"/>
        <v/>
      </c>
      <c r="AA822" s="39" t="str">
        <f t="shared" si="406"/>
        <v/>
      </c>
      <c r="AB822" s="39" t="str">
        <f t="shared" si="406"/>
        <v/>
      </c>
      <c r="AC822" s="39" t="str">
        <f t="shared" si="406"/>
        <v/>
      </c>
      <c r="AD822" s="39" t="str">
        <f t="shared" si="406"/>
        <v/>
      </c>
      <c r="AE822" s="39" t="str">
        <f t="shared" si="406"/>
        <v/>
      </c>
      <c r="AF822" s="39" t="str">
        <f t="shared" si="406"/>
        <v/>
      </c>
      <c r="AG822" s="39" t="str">
        <f t="shared" si="406"/>
        <v/>
      </c>
      <c r="AH822" s="39" t="str">
        <f t="shared" si="406"/>
        <v/>
      </c>
      <c r="AI822" s="39" t="str">
        <f t="shared" si="406"/>
        <v/>
      </c>
    </row>
    <row r="823" spans="1:35" hidden="1" x14ac:dyDescent="0.25">
      <c r="B823" s="84" t="e">
        <f t="shared" si="405"/>
        <v>#VALUE!</v>
      </c>
      <c r="C823" s="84" t="e">
        <f t="shared" si="404"/>
        <v>#VALUE!</v>
      </c>
      <c r="D823" s="84">
        <f t="shared" si="404"/>
        <v>1</v>
      </c>
      <c r="E823" s="158"/>
      <c r="F823" s="97"/>
      <c r="G823" s="119"/>
      <c r="J823" s="56" t="s">
        <v>366</v>
      </c>
      <c r="L823" s="40" t="s">
        <v>335</v>
      </c>
      <c r="M823" s="41" t="str">
        <f>IFERROR(MEDIAN($P818:$AI818),"")</f>
        <v/>
      </c>
      <c r="N823" s="94"/>
      <c r="O823" s="34" t="s">
        <v>448</v>
      </c>
      <c r="P823" s="39" t="str">
        <f>IF(IFERROR(VLOOKUP(P816,'Tabela de Apoio'!$D:$E,2,FALSE),1)=1,"",P824)</f>
        <v/>
      </c>
      <c r="Q823" s="39" t="str">
        <f>IF(IFERROR(VLOOKUP(Q816,'Tabela de Apoio'!$D:$E,2,FALSE),1)=1,"",Q824)</f>
        <v/>
      </c>
      <c r="R823" s="39" t="str">
        <f>IF(IFERROR(VLOOKUP(R816,'Tabela de Apoio'!$D:$E,2,FALSE),1)=1,"",R824)</f>
        <v/>
      </c>
      <c r="S823" s="39" t="str">
        <f>IF(IFERROR(VLOOKUP(S816,'Tabela de Apoio'!$D:$E,2,FALSE),1)=1,"",S824)</f>
        <v/>
      </c>
      <c r="T823" s="39" t="str">
        <f>IF(IFERROR(VLOOKUP(T816,'Tabela de Apoio'!$D:$E,2,FALSE),1)=1,"",T824)</f>
        <v/>
      </c>
      <c r="U823" s="39" t="str">
        <f>IF(IFERROR(VLOOKUP(U816,'Tabela de Apoio'!$D:$E,2,FALSE),1)=1,"",U824)</f>
        <v/>
      </c>
      <c r="V823" s="39" t="str">
        <f>IF(IFERROR(VLOOKUP(V816,'Tabela de Apoio'!$D:$E,2,FALSE),1)=1,"",V824)</f>
        <v/>
      </c>
      <c r="W823" s="39" t="str">
        <f>IF(IFERROR(VLOOKUP(W816,'Tabela de Apoio'!$D:$E,2,FALSE),1)=1,"",W824)</f>
        <v/>
      </c>
      <c r="X823" s="39" t="str">
        <f>IF(IFERROR(VLOOKUP(X816,'Tabela de Apoio'!$D:$E,2,FALSE),1)=1,"",X824)</f>
        <v/>
      </c>
      <c r="Y823" s="39" t="str">
        <f>IF(IFERROR(VLOOKUP(Y816,'Tabela de Apoio'!$D:$E,2,FALSE),1)=1,"",Y824)</f>
        <v/>
      </c>
      <c r="Z823" s="39" t="str">
        <f>IF(IFERROR(VLOOKUP(Z816,'Tabela de Apoio'!$D:$E,2,FALSE),1)=1,"",Z824)</f>
        <v/>
      </c>
      <c r="AA823" s="39" t="str">
        <f>IF(IFERROR(VLOOKUP(AA816,'Tabela de Apoio'!$D:$E,2,FALSE),1)=1,"",AA824)</f>
        <v/>
      </c>
      <c r="AB823" s="39" t="str">
        <f>IF(IFERROR(VLOOKUP(AB816,'Tabela de Apoio'!$D:$E,2,FALSE),1)=1,"",AB824)</f>
        <v/>
      </c>
      <c r="AC823" s="39" t="str">
        <f>IF(IFERROR(VLOOKUP(AC816,'Tabela de Apoio'!$D:$E,2,FALSE),1)=1,"",AC824)</f>
        <v/>
      </c>
      <c r="AD823" s="39" t="str">
        <f>IF(IFERROR(VLOOKUP(AD816,'Tabela de Apoio'!$D:$E,2,FALSE),1)=1,"",AD824)</f>
        <v/>
      </c>
      <c r="AE823" s="39" t="str">
        <f>IF(IFERROR(VLOOKUP(AE816,'Tabela de Apoio'!$D:$E,2,FALSE),1)=1,"",AE824)</f>
        <v/>
      </c>
      <c r="AF823" s="39" t="str">
        <f>IF(IFERROR(VLOOKUP(AF816,'Tabela de Apoio'!$D:$E,2,FALSE),1)=1,"",AF824)</f>
        <v/>
      </c>
      <c r="AG823" s="39" t="str">
        <f>IF(IFERROR(VLOOKUP(AG816,'Tabela de Apoio'!$D:$E,2,FALSE),1)=1,"",AG824)</f>
        <v/>
      </c>
      <c r="AH823" s="39" t="str">
        <f>IF(IFERROR(VLOOKUP(AH816,'Tabela de Apoio'!$D:$E,2,FALSE),1)=1,"",AH824)</f>
        <v/>
      </c>
      <c r="AI823" s="39" t="str">
        <f>IF(IFERROR(VLOOKUP(AI816,'Tabela de Apoio'!$D:$E,2,FALSE),1)=1,"",AI824)</f>
        <v/>
      </c>
    </row>
    <row r="824" spans="1:35" hidden="1" x14ac:dyDescent="0.25">
      <c r="B824" s="84" t="e">
        <f t="shared" si="405"/>
        <v>#VALUE!</v>
      </c>
      <c r="C824" s="84" t="e">
        <f t="shared" si="404"/>
        <v>#VALUE!</v>
      </c>
      <c r="D824" s="84">
        <f t="shared" si="404"/>
        <v>1</v>
      </c>
      <c r="E824" s="158"/>
      <c r="F824" s="97"/>
      <c r="G824" s="119"/>
      <c r="H824" s="18"/>
      <c r="I824" s="18"/>
      <c r="J824" s="56" t="s">
        <v>368</v>
      </c>
      <c r="K824" s="89"/>
      <c r="L824" s="40" t="s">
        <v>69</v>
      </c>
      <c r="M824" s="41" t="e">
        <f>IF(AND(COUNT($P832:$AI832)&gt;2,(_xlfn.STDEV.S($P831:$AI832)/AVERAGE($P831:$AI832))&lt;=25%),AVERAGE($P831:$AI832),"")</f>
        <v>#DIV/0!</v>
      </c>
      <c r="N824" s="94"/>
      <c r="O824" s="34" t="s">
        <v>449</v>
      </c>
      <c r="P824" s="39" t="str">
        <f t="shared" ref="P824:AI824" si="407">IF(P822="","",IF((_xlfn.STDEV.S($P821:$AI822)/AVERAGE($P821:$AI822))&lt;25%,P822,IF(OR(P822&gt;(AVERAGE($P821:$AI822)+_xlfn.STDEV.S($P821:$AI822)),P822&lt;(AVERAGE($P821:$AI822)-_xlfn.STDEV.S($P821:$AI822))),"DESCARTADO",P822)))</f>
        <v/>
      </c>
      <c r="Q824" s="39" t="str">
        <f t="shared" si="407"/>
        <v/>
      </c>
      <c r="R824" s="39" t="str">
        <f t="shared" si="407"/>
        <v/>
      </c>
      <c r="S824" s="39" t="str">
        <f t="shared" si="407"/>
        <v/>
      </c>
      <c r="T824" s="39" t="str">
        <f t="shared" si="407"/>
        <v/>
      </c>
      <c r="U824" s="39" t="str">
        <f t="shared" si="407"/>
        <v/>
      </c>
      <c r="V824" s="39" t="str">
        <f t="shared" si="407"/>
        <v/>
      </c>
      <c r="W824" s="39" t="str">
        <f t="shared" si="407"/>
        <v/>
      </c>
      <c r="X824" s="39" t="str">
        <f t="shared" si="407"/>
        <v/>
      </c>
      <c r="Y824" s="39" t="str">
        <f t="shared" si="407"/>
        <v/>
      </c>
      <c r="Z824" s="39" t="str">
        <f t="shared" si="407"/>
        <v/>
      </c>
      <c r="AA824" s="39" t="str">
        <f t="shared" si="407"/>
        <v/>
      </c>
      <c r="AB824" s="39" t="str">
        <f t="shared" si="407"/>
        <v/>
      </c>
      <c r="AC824" s="39" t="str">
        <f t="shared" si="407"/>
        <v/>
      </c>
      <c r="AD824" s="39" t="str">
        <f t="shared" si="407"/>
        <v/>
      </c>
      <c r="AE824" s="39" t="str">
        <f t="shared" si="407"/>
        <v/>
      </c>
      <c r="AF824" s="39" t="str">
        <f t="shared" si="407"/>
        <v/>
      </c>
      <c r="AG824" s="39" t="str">
        <f t="shared" si="407"/>
        <v/>
      </c>
      <c r="AH824" s="39" t="str">
        <f t="shared" si="407"/>
        <v/>
      </c>
      <c r="AI824" s="39" t="str">
        <f t="shared" si="407"/>
        <v/>
      </c>
    </row>
    <row r="825" spans="1:35" hidden="1" x14ac:dyDescent="0.25">
      <c r="B825" s="84" t="e">
        <f t="shared" si="405"/>
        <v>#VALUE!</v>
      </c>
      <c r="C825" s="84" t="e">
        <f t="shared" si="404"/>
        <v>#VALUE!</v>
      </c>
      <c r="D825" s="84">
        <f t="shared" si="404"/>
        <v>1</v>
      </c>
      <c r="E825" s="158"/>
      <c r="F825" s="97"/>
      <c r="G825" s="121"/>
      <c r="H825"/>
      <c r="I825" s="18"/>
      <c r="J825" s="56" t="s">
        <v>367</v>
      </c>
      <c r="K825" s="89"/>
      <c r="L825" s="40" t="s">
        <v>74</v>
      </c>
      <c r="M825" s="41" t="e">
        <f>AVERAGE($P819:$AI820)</f>
        <v>#DIV/0!</v>
      </c>
      <c r="N825" s="94"/>
      <c r="O825" s="34" t="s">
        <v>450</v>
      </c>
      <c r="P825" s="39" t="str">
        <f>IF(IFERROR(VLOOKUP(P816,'Tabela de Apoio'!$D:$E,2,FALSE),1)=1,"",P826)</f>
        <v/>
      </c>
      <c r="Q825" s="39" t="str">
        <f>IF(IFERROR(VLOOKUP(Q816,'Tabela de Apoio'!$D:$E,2,FALSE),1)=1,"",Q826)</f>
        <v/>
      </c>
      <c r="R825" s="39" t="str">
        <f>IF(IFERROR(VLOOKUP(R816,'Tabela de Apoio'!$D:$E,2,FALSE),1)=1,"",R826)</f>
        <v/>
      </c>
      <c r="S825" s="39" t="str">
        <f>IF(IFERROR(VLOOKUP(S816,'Tabela de Apoio'!$D:$E,2,FALSE),1)=1,"",S826)</f>
        <v/>
      </c>
      <c r="T825" s="39" t="str">
        <f>IF(IFERROR(VLOOKUP(T816,'Tabela de Apoio'!$D:$E,2,FALSE),1)=1,"",T826)</f>
        <v/>
      </c>
      <c r="U825" s="39" t="str">
        <f>IF(IFERROR(VLOOKUP(U816,'Tabela de Apoio'!$D:$E,2,FALSE),1)=1,"",U826)</f>
        <v/>
      </c>
      <c r="V825" s="39" t="str">
        <f>IF(IFERROR(VLOOKUP(V816,'Tabela de Apoio'!$D:$E,2,FALSE),1)=1,"",V826)</f>
        <v/>
      </c>
      <c r="W825" s="39" t="str">
        <f>IF(IFERROR(VLOOKUP(W816,'Tabela de Apoio'!$D:$E,2,FALSE),1)=1,"",W826)</f>
        <v/>
      </c>
      <c r="X825" s="39" t="str">
        <f>IF(IFERROR(VLOOKUP(X816,'Tabela de Apoio'!$D:$E,2,FALSE),1)=1,"",X826)</f>
        <v/>
      </c>
      <c r="Y825" s="39" t="str">
        <f>IF(IFERROR(VLOOKUP(Y816,'Tabela de Apoio'!$D:$E,2,FALSE),1)=1,"",Y826)</f>
        <v/>
      </c>
      <c r="Z825" s="39" t="str">
        <f>IF(IFERROR(VLOOKUP(Z816,'Tabela de Apoio'!$D:$E,2,FALSE),1)=1,"",Z826)</f>
        <v/>
      </c>
      <c r="AA825" s="39" t="str">
        <f>IF(IFERROR(VLOOKUP(AA816,'Tabela de Apoio'!$D:$E,2,FALSE),1)=1,"",AA826)</f>
        <v/>
      </c>
      <c r="AB825" s="39" t="str">
        <f>IF(IFERROR(VLOOKUP(AB816,'Tabela de Apoio'!$D:$E,2,FALSE),1)=1,"",AB826)</f>
        <v/>
      </c>
      <c r="AC825" s="39" t="str">
        <f>IF(IFERROR(VLOOKUP(AC816,'Tabela de Apoio'!$D:$E,2,FALSE),1)=1,"",AC826)</f>
        <v/>
      </c>
      <c r="AD825" s="39" t="str">
        <f>IF(IFERROR(VLOOKUP(AD816,'Tabela de Apoio'!$D:$E,2,FALSE),1)=1,"",AD826)</f>
        <v/>
      </c>
      <c r="AE825" s="39" t="str">
        <f>IF(IFERROR(VLOOKUP(AE816,'Tabela de Apoio'!$D:$E,2,FALSE),1)=1,"",AE826)</f>
        <v/>
      </c>
      <c r="AF825" s="39" t="str">
        <f>IF(IFERROR(VLOOKUP(AF816,'Tabela de Apoio'!$D:$E,2,FALSE),1)=1,"",AF826)</f>
        <v/>
      </c>
      <c r="AG825" s="39" t="str">
        <f>IF(IFERROR(VLOOKUP(AG816,'Tabela de Apoio'!$D:$E,2,FALSE),1)=1,"",AG826)</f>
        <v/>
      </c>
      <c r="AH825" s="39" t="str">
        <f>IF(IFERROR(VLOOKUP(AH816,'Tabela de Apoio'!$D:$E,2,FALSE),1)=1,"",AH826)</f>
        <v/>
      </c>
      <c r="AI825" s="39" t="str">
        <f>IF(IFERROR(VLOOKUP(AI816,'Tabela de Apoio'!$D:$E,2,FALSE),1)=1,"",AI826)</f>
        <v/>
      </c>
    </row>
    <row r="826" spans="1:35" hidden="1" x14ac:dyDescent="0.25">
      <c r="B826" s="84" t="e">
        <f t="shared" si="405"/>
        <v>#VALUE!</v>
      </c>
      <c r="C826" s="84" t="e">
        <f t="shared" si="404"/>
        <v>#VALUE!</v>
      </c>
      <c r="D826" s="84">
        <f t="shared" si="404"/>
        <v>1</v>
      </c>
      <c r="E826" s="158"/>
      <c r="F826" s="97"/>
      <c r="G826" s="120"/>
      <c r="H826" s="18"/>
      <c r="I826" s="18"/>
      <c r="J826" s="56" t="s">
        <v>367</v>
      </c>
      <c r="K826" s="89"/>
      <c r="L826" s="40" t="s">
        <v>72</v>
      </c>
      <c r="M826" s="41" t="e">
        <f>MEDIAN($P819:$AI819)</f>
        <v>#NUM!</v>
      </c>
      <c r="N826" s="94"/>
      <c r="O826" s="34" t="s">
        <v>451</v>
      </c>
      <c r="P826" s="39" t="str">
        <f t="shared" ref="P826:AI826" si="408">IF(P824="","",IF((_xlfn.STDEV.S($P823:$AI824)/AVERAGE($P823:$AI824))&lt;25%,P824,IF(OR(P824&gt;(AVERAGE($P823:$AI824)+_xlfn.STDEV.S($P823:$AI824)),P824&lt;(AVERAGE($P823:$AI824)-_xlfn.STDEV.S($P823:$AI824))),"DESCARTADO",P824)))</f>
        <v/>
      </c>
      <c r="Q826" s="39" t="str">
        <f t="shared" si="408"/>
        <v/>
      </c>
      <c r="R826" s="39" t="str">
        <f t="shared" si="408"/>
        <v/>
      </c>
      <c r="S826" s="39" t="str">
        <f t="shared" si="408"/>
        <v/>
      </c>
      <c r="T826" s="39" t="str">
        <f t="shared" si="408"/>
        <v/>
      </c>
      <c r="U826" s="39" t="str">
        <f t="shared" si="408"/>
        <v/>
      </c>
      <c r="V826" s="39" t="str">
        <f t="shared" si="408"/>
        <v/>
      </c>
      <c r="W826" s="39" t="str">
        <f t="shared" si="408"/>
        <v/>
      </c>
      <c r="X826" s="39" t="str">
        <f t="shared" si="408"/>
        <v/>
      </c>
      <c r="Y826" s="39" t="str">
        <f t="shared" si="408"/>
        <v/>
      </c>
      <c r="Z826" s="39" t="str">
        <f t="shared" si="408"/>
        <v/>
      </c>
      <c r="AA826" s="39" t="str">
        <f t="shared" si="408"/>
        <v/>
      </c>
      <c r="AB826" s="39" t="str">
        <f t="shared" si="408"/>
        <v/>
      </c>
      <c r="AC826" s="39" t="str">
        <f t="shared" si="408"/>
        <v/>
      </c>
      <c r="AD826" s="39" t="str">
        <f t="shared" si="408"/>
        <v/>
      </c>
      <c r="AE826" s="39" t="str">
        <f t="shared" si="408"/>
        <v/>
      </c>
      <c r="AF826" s="39" t="str">
        <f t="shared" si="408"/>
        <v/>
      </c>
      <c r="AG826" s="39" t="str">
        <f t="shared" si="408"/>
        <v/>
      </c>
      <c r="AH826" s="39" t="str">
        <f t="shared" si="408"/>
        <v/>
      </c>
      <c r="AI826" s="39" t="str">
        <f t="shared" si="408"/>
        <v/>
      </c>
    </row>
    <row r="827" spans="1:35" hidden="1" x14ac:dyDescent="0.25">
      <c r="B827" s="84" t="e">
        <f t="shared" si="405"/>
        <v>#VALUE!</v>
      </c>
      <c r="C827" s="84" t="e">
        <f t="shared" si="404"/>
        <v>#VALUE!</v>
      </c>
      <c r="D827" s="84">
        <f t="shared" si="404"/>
        <v>1</v>
      </c>
      <c r="E827" s="158"/>
      <c r="F827" s="97"/>
      <c r="G827" s="120"/>
      <c r="H827" s="18"/>
      <c r="I827" s="18"/>
      <c r="J827" s="56" t="s">
        <v>367</v>
      </c>
      <c r="K827" s="89"/>
      <c r="L827" s="40" t="s">
        <v>73</v>
      </c>
      <c r="M827" s="41" t="e">
        <f>_xlfn.QUARTILE.EXC($P819:$AI819,1)</f>
        <v>#NUM!</v>
      </c>
      <c r="N827" s="94"/>
      <c r="O827" s="34" t="s">
        <v>452</v>
      </c>
      <c r="P827" s="39" t="str">
        <f>IF(IFERROR(VLOOKUP(P816,'Tabela de Apoio'!$D:$E,2,FALSE),1)=1,"",P828)</f>
        <v/>
      </c>
      <c r="Q827" s="39" t="str">
        <f>IF(IFERROR(VLOOKUP(Q816,'Tabela de Apoio'!$D:$E,2,FALSE),1)=1,"",Q828)</f>
        <v/>
      </c>
      <c r="R827" s="39" t="str">
        <f>IF(IFERROR(VLOOKUP(R816,'Tabela de Apoio'!$D:$E,2,FALSE),1)=1,"",R828)</f>
        <v/>
      </c>
      <c r="S827" s="39" t="str">
        <f>IF(IFERROR(VLOOKUP(S816,'Tabela de Apoio'!$D:$E,2,FALSE),1)=1,"",S828)</f>
        <v/>
      </c>
      <c r="T827" s="39" t="str">
        <f>IF(IFERROR(VLOOKUP(T816,'Tabela de Apoio'!$D:$E,2,FALSE),1)=1,"",T828)</f>
        <v/>
      </c>
      <c r="U827" s="39" t="str">
        <f>IF(IFERROR(VLOOKUP(U816,'Tabela de Apoio'!$D:$E,2,FALSE),1)=1,"",U828)</f>
        <v/>
      </c>
      <c r="V827" s="39" t="str">
        <f>IF(IFERROR(VLOOKUP(V816,'Tabela de Apoio'!$D:$E,2,FALSE),1)=1,"",V828)</f>
        <v/>
      </c>
      <c r="W827" s="39" t="str">
        <f>IF(IFERROR(VLOOKUP(W816,'Tabela de Apoio'!$D:$E,2,FALSE),1)=1,"",W828)</f>
        <v/>
      </c>
      <c r="X827" s="39" t="str">
        <f>IF(IFERROR(VLOOKUP(X816,'Tabela de Apoio'!$D:$E,2,FALSE),1)=1,"",X828)</f>
        <v/>
      </c>
      <c r="Y827" s="39" t="str">
        <f>IF(IFERROR(VLOOKUP(Y816,'Tabela de Apoio'!$D:$E,2,FALSE),1)=1,"",Y828)</f>
        <v/>
      </c>
      <c r="Z827" s="39" t="str">
        <f>IF(IFERROR(VLOOKUP(Z816,'Tabela de Apoio'!$D:$E,2,FALSE),1)=1,"",Z828)</f>
        <v/>
      </c>
      <c r="AA827" s="39" t="str">
        <f>IF(IFERROR(VLOOKUP(AA816,'Tabela de Apoio'!$D:$E,2,FALSE),1)=1,"",AA828)</f>
        <v/>
      </c>
      <c r="AB827" s="39" t="str">
        <f>IF(IFERROR(VLOOKUP(AB816,'Tabela de Apoio'!$D:$E,2,FALSE),1)=1,"",AB828)</f>
        <v/>
      </c>
      <c r="AC827" s="39" t="str">
        <f>IF(IFERROR(VLOOKUP(AC816,'Tabela de Apoio'!$D:$E,2,FALSE),1)=1,"",AC828)</f>
        <v/>
      </c>
      <c r="AD827" s="39" t="str">
        <f>IF(IFERROR(VLOOKUP(AD816,'Tabela de Apoio'!$D:$E,2,FALSE),1)=1,"",AD828)</f>
        <v/>
      </c>
      <c r="AE827" s="39" t="str">
        <f>IF(IFERROR(VLOOKUP(AE816,'Tabela de Apoio'!$D:$E,2,FALSE),1)=1,"",AE828)</f>
        <v/>
      </c>
      <c r="AF827" s="39" t="str">
        <f>IF(IFERROR(VLOOKUP(AF816,'Tabela de Apoio'!$D:$E,2,FALSE),1)=1,"",AF828)</f>
        <v/>
      </c>
      <c r="AG827" s="39" t="str">
        <f>IF(IFERROR(VLOOKUP(AG816,'Tabela de Apoio'!$D:$E,2,FALSE),1)=1,"",AG828)</f>
        <v/>
      </c>
      <c r="AH827" s="39" t="str">
        <f>IF(IFERROR(VLOOKUP(AH816,'Tabela de Apoio'!$D:$E,2,FALSE),1)=1,"",AH828)</f>
        <v/>
      </c>
      <c r="AI827" s="39" t="str">
        <f>IF(IFERROR(VLOOKUP(AI816,'Tabela de Apoio'!$D:$E,2,FALSE),1)=1,"",AI828)</f>
        <v/>
      </c>
    </row>
    <row r="828" spans="1:35" hidden="1" x14ac:dyDescent="0.25">
      <c r="B828" s="84" t="e">
        <f t="shared" si="405"/>
        <v>#VALUE!</v>
      </c>
      <c r="C828" s="84" t="e">
        <f t="shared" si="404"/>
        <v>#VALUE!</v>
      </c>
      <c r="D828" s="84">
        <f t="shared" si="404"/>
        <v>1</v>
      </c>
      <c r="E828" s="158"/>
      <c r="F828" s="97"/>
      <c r="G828" s="120"/>
      <c r="H828" s="18"/>
      <c r="I828" s="18"/>
      <c r="J828" s="56" t="s">
        <v>367</v>
      </c>
      <c r="K828" s="89"/>
      <c r="L828" s="40" t="s">
        <v>70</v>
      </c>
      <c r="M828" s="41" t="e">
        <f>_xlfn.QUARTILE.EXC($P819:$AI819,2)</f>
        <v>#NUM!</v>
      </c>
      <c r="N828" s="94"/>
      <c r="O828" s="34" t="s">
        <v>453</v>
      </c>
      <c r="P828" s="39" t="str">
        <f t="shared" ref="P828:AI828" si="409">IF(P826="","",IF((_xlfn.STDEV.S($P825:$AI826)/AVERAGE($P825:$AI826))&lt;25%,P826,IF(OR(P826&gt;(AVERAGE($P825:$AI826)+_xlfn.STDEV.S($P825:$AI826)),P826&lt;(AVERAGE($P825:$AI826)-_xlfn.STDEV.S($P825:$AI826))),"DESCARTADO",P826)))</f>
        <v/>
      </c>
      <c r="Q828" s="39" t="str">
        <f t="shared" si="409"/>
        <v/>
      </c>
      <c r="R828" s="39" t="str">
        <f t="shared" si="409"/>
        <v/>
      </c>
      <c r="S828" s="39" t="str">
        <f t="shared" si="409"/>
        <v/>
      </c>
      <c r="T828" s="39" t="str">
        <f t="shared" si="409"/>
        <v/>
      </c>
      <c r="U828" s="39" t="str">
        <f t="shared" si="409"/>
        <v/>
      </c>
      <c r="V828" s="39" t="str">
        <f t="shared" si="409"/>
        <v/>
      </c>
      <c r="W828" s="39" t="str">
        <f t="shared" si="409"/>
        <v/>
      </c>
      <c r="X828" s="39" t="str">
        <f t="shared" si="409"/>
        <v/>
      </c>
      <c r="Y828" s="39" t="str">
        <f t="shared" si="409"/>
        <v/>
      </c>
      <c r="Z828" s="39" t="str">
        <f t="shared" si="409"/>
        <v/>
      </c>
      <c r="AA828" s="39" t="str">
        <f t="shared" si="409"/>
        <v/>
      </c>
      <c r="AB828" s="39" t="str">
        <f t="shared" si="409"/>
        <v/>
      </c>
      <c r="AC828" s="39" t="str">
        <f t="shared" si="409"/>
        <v/>
      </c>
      <c r="AD828" s="39" t="str">
        <f t="shared" si="409"/>
        <v/>
      </c>
      <c r="AE828" s="39" t="str">
        <f t="shared" si="409"/>
        <v/>
      </c>
      <c r="AF828" s="39" t="str">
        <f t="shared" si="409"/>
        <v/>
      </c>
      <c r="AG828" s="39" t="str">
        <f t="shared" si="409"/>
        <v/>
      </c>
      <c r="AH828" s="39" t="str">
        <f t="shared" si="409"/>
        <v/>
      </c>
      <c r="AI828" s="39" t="str">
        <f t="shared" si="409"/>
        <v/>
      </c>
    </row>
    <row r="829" spans="1:35" hidden="1" x14ac:dyDescent="0.25">
      <c r="B829" s="84" t="e">
        <f t="shared" si="405"/>
        <v>#VALUE!</v>
      </c>
      <c r="C829" s="84" t="e">
        <f t="shared" si="404"/>
        <v>#VALUE!</v>
      </c>
      <c r="D829" s="84">
        <f t="shared" si="404"/>
        <v>1</v>
      </c>
      <c r="E829" s="158"/>
      <c r="F829" s="97"/>
      <c r="G829" s="120"/>
      <c r="H829" s="18"/>
      <c r="I829" s="18"/>
      <c r="J829" s="56" t="s">
        <v>366</v>
      </c>
      <c r="K829" s="89"/>
      <c r="L829" s="40" t="s">
        <v>76</v>
      </c>
      <c r="M829" s="41">
        <f>MIN($P818:$AI818)</f>
        <v>0</v>
      </c>
      <c r="N829" s="94"/>
      <c r="O829" s="34" t="s">
        <v>454</v>
      </c>
      <c r="P829" s="39" t="str">
        <f>IF(IFERROR(VLOOKUP(P816,'Tabela de Apoio'!$D:$E,2,FALSE),1)=1,"",P830)</f>
        <v/>
      </c>
      <c r="Q829" s="39" t="str">
        <f>IF(IFERROR(VLOOKUP(Q816,'Tabela de Apoio'!$D:$E,2,FALSE),1)=1,"",Q830)</f>
        <v/>
      </c>
      <c r="R829" s="39" t="str">
        <f>IF(IFERROR(VLOOKUP(R816,'Tabela de Apoio'!$D:$E,2,FALSE),1)=1,"",R830)</f>
        <v/>
      </c>
      <c r="S829" s="39" t="str">
        <f>IF(IFERROR(VLOOKUP(S816,'Tabela de Apoio'!$D:$E,2,FALSE),1)=1,"",S830)</f>
        <v/>
      </c>
      <c r="T829" s="39" t="str">
        <f>IF(IFERROR(VLOOKUP(T816,'Tabela de Apoio'!$D:$E,2,FALSE),1)=1,"",T830)</f>
        <v/>
      </c>
      <c r="U829" s="39" t="str">
        <f>IF(IFERROR(VLOOKUP(U816,'Tabela de Apoio'!$D:$E,2,FALSE),1)=1,"",U830)</f>
        <v/>
      </c>
      <c r="V829" s="39" t="str">
        <f>IF(IFERROR(VLOOKUP(V816,'Tabela de Apoio'!$D:$E,2,FALSE),1)=1,"",V830)</f>
        <v/>
      </c>
      <c r="W829" s="39" t="str">
        <f>IF(IFERROR(VLOOKUP(W816,'Tabela de Apoio'!$D:$E,2,FALSE),1)=1,"",W830)</f>
        <v/>
      </c>
      <c r="X829" s="39" t="str">
        <f>IF(IFERROR(VLOOKUP(X816,'Tabela de Apoio'!$D:$E,2,FALSE),1)=1,"",X830)</f>
        <v/>
      </c>
      <c r="Y829" s="39" t="str">
        <f>IF(IFERROR(VLOOKUP(Y816,'Tabela de Apoio'!$D:$E,2,FALSE),1)=1,"",Y830)</f>
        <v/>
      </c>
      <c r="Z829" s="39" t="str">
        <f>IF(IFERROR(VLOOKUP(Z816,'Tabela de Apoio'!$D:$E,2,FALSE),1)=1,"",Z830)</f>
        <v/>
      </c>
      <c r="AA829" s="39" t="str">
        <f>IF(IFERROR(VLOOKUP(AA816,'Tabela de Apoio'!$D:$E,2,FALSE),1)=1,"",AA830)</f>
        <v/>
      </c>
      <c r="AB829" s="39" t="str">
        <f>IF(IFERROR(VLOOKUP(AB816,'Tabela de Apoio'!$D:$E,2,FALSE),1)=1,"",AB830)</f>
        <v/>
      </c>
      <c r="AC829" s="39" t="str">
        <f>IF(IFERROR(VLOOKUP(AC816,'Tabela de Apoio'!$D:$E,2,FALSE),1)=1,"",AC830)</f>
        <v/>
      </c>
      <c r="AD829" s="39" t="str">
        <f>IF(IFERROR(VLOOKUP(AD816,'Tabela de Apoio'!$D:$E,2,FALSE),1)=1,"",AD830)</f>
        <v/>
      </c>
      <c r="AE829" s="39" t="str">
        <f>IF(IFERROR(VLOOKUP(AE816,'Tabela de Apoio'!$D:$E,2,FALSE),1)=1,"",AE830)</f>
        <v/>
      </c>
      <c r="AF829" s="39" t="str">
        <f>IF(IFERROR(VLOOKUP(AF816,'Tabela de Apoio'!$D:$E,2,FALSE),1)=1,"",AF830)</f>
        <v/>
      </c>
      <c r="AG829" s="39" t="str">
        <f>IF(IFERROR(VLOOKUP(AG816,'Tabela de Apoio'!$D:$E,2,FALSE),1)=1,"",AG830)</f>
        <v/>
      </c>
      <c r="AH829" s="39" t="str">
        <f>IF(IFERROR(VLOOKUP(AH816,'Tabela de Apoio'!$D:$E,2,FALSE),1)=1,"",AH830)</f>
        <v/>
      </c>
      <c r="AI829" s="39" t="str">
        <f>IF(IFERROR(VLOOKUP(AI816,'Tabela de Apoio'!$D:$E,2,FALSE),1)=1,"",AI830)</f>
        <v/>
      </c>
    </row>
    <row r="830" spans="1:35" hidden="1" x14ac:dyDescent="0.25">
      <c r="B830" s="84" t="e">
        <f t="shared" si="405"/>
        <v>#VALUE!</v>
      </c>
      <c r="C830" s="84" t="e">
        <f t="shared" si="404"/>
        <v>#VALUE!</v>
      </c>
      <c r="D830" s="84">
        <f t="shared" si="404"/>
        <v>1</v>
      </c>
      <c r="E830" s="158"/>
      <c r="F830" s="97"/>
      <c r="G830" s="120"/>
      <c r="H830" s="18"/>
      <c r="I830" s="18"/>
      <c r="J830" s="56" t="s">
        <v>366</v>
      </c>
      <c r="K830" s="89"/>
      <c r="L830" s="40" t="s">
        <v>71</v>
      </c>
      <c r="M830" s="41">
        <f>MAX($P818:$AI818)</f>
        <v>0</v>
      </c>
      <c r="N830" s="94"/>
      <c r="O830" s="34" t="s">
        <v>455</v>
      </c>
      <c r="P830" s="39" t="str">
        <f t="shared" ref="P830:AI830" si="410">IF(P828="","",IF((_xlfn.STDEV.S($P827:$AI828)/AVERAGE($P827:$AI828))&lt;25%,P828,IF(OR(P828&gt;(AVERAGE($P827:$AI828)+_xlfn.STDEV.S($P827:$AI828)),P828&lt;(AVERAGE($P827:$AI828)-_xlfn.STDEV.S($P827:$AI828))),"DESCARTADO",P828)))</f>
        <v/>
      </c>
      <c r="Q830" s="39" t="str">
        <f t="shared" si="410"/>
        <v/>
      </c>
      <c r="R830" s="39" t="str">
        <f t="shared" si="410"/>
        <v/>
      </c>
      <c r="S830" s="39" t="str">
        <f t="shared" si="410"/>
        <v/>
      </c>
      <c r="T830" s="39" t="str">
        <f t="shared" si="410"/>
        <v/>
      </c>
      <c r="U830" s="39" t="str">
        <f t="shared" si="410"/>
        <v/>
      </c>
      <c r="V830" s="39" t="str">
        <f t="shared" si="410"/>
        <v/>
      </c>
      <c r="W830" s="39" t="str">
        <f t="shared" si="410"/>
        <v/>
      </c>
      <c r="X830" s="39" t="str">
        <f t="shared" si="410"/>
        <v/>
      </c>
      <c r="Y830" s="39" t="str">
        <f t="shared" si="410"/>
        <v/>
      </c>
      <c r="Z830" s="39" t="str">
        <f t="shared" si="410"/>
        <v/>
      </c>
      <c r="AA830" s="39" t="str">
        <f t="shared" si="410"/>
        <v/>
      </c>
      <c r="AB830" s="39" t="str">
        <f t="shared" si="410"/>
        <v/>
      </c>
      <c r="AC830" s="39" t="str">
        <f t="shared" si="410"/>
        <v/>
      </c>
      <c r="AD830" s="39" t="str">
        <f t="shared" si="410"/>
        <v/>
      </c>
      <c r="AE830" s="39" t="str">
        <f t="shared" si="410"/>
        <v/>
      </c>
      <c r="AF830" s="39" t="str">
        <f t="shared" si="410"/>
        <v/>
      </c>
      <c r="AG830" s="39" t="str">
        <f t="shared" si="410"/>
        <v/>
      </c>
      <c r="AH830" s="39" t="str">
        <f t="shared" si="410"/>
        <v/>
      </c>
      <c r="AI830" s="39" t="str">
        <f t="shared" si="410"/>
        <v/>
      </c>
    </row>
    <row r="831" spans="1:35" hidden="1" x14ac:dyDescent="0.25">
      <c r="B831" s="84" t="e">
        <f t="shared" si="405"/>
        <v>#VALUE!</v>
      </c>
      <c r="C831" s="84" t="e">
        <f t="shared" si="404"/>
        <v>#VALUE!</v>
      </c>
      <c r="D831" s="84">
        <f t="shared" si="404"/>
        <v>1</v>
      </c>
      <c r="E831" s="158"/>
      <c r="F831" s="97"/>
      <c r="G831" s="121"/>
      <c r="H831"/>
      <c r="I831"/>
      <c r="J831" s="6" t="str">
        <f>INDEX(J821:J830,MATCH(L814,L821:L830,0))</f>
        <v>A</v>
      </c>
      <c r="K831" s="89"/>
      <c r="L831" s="26"/>
      <c r="M831" s="26"/>
      <c r="N831" s="94"/>
      <c r="O831" s="34" t="s">
        <v>58</v>
      </c>
      <c r="P831" s="39" t="str">
        <f>IF(IFERROR(VLOOKUP(P816,'Tabela de Apoio'!$D:$E,2,FALSE),1)=1,"",P832)</f>
        <v/>
      </c>
      <c r="Q831" s="39" t="str">
        <f>IF(IFERROR(VLOOKUP(Q816,'Tabela de Apoio'!$D:$E,2,FALSE),1)=1,"",Q832)</f>
        <v/>
      </c>
      <c r="R831" s="39" t="str">
        <f>IF(IFERROR(VLOOKUP(R816,'Tabela de Apoio'!$D:$E,2,FALSE),1)=1,"",R832)</f>
        <v/>
      </c>
      <c r="S831" s="39" t="str">
        <f>IF(IFERROR(VLOOKUP(S816,'Tabela de Apoio'!$D:$E,2,FALSE),1)=1,"",S832)</f>
        <v/>
      </c>
      <c r="T831" s="39" t="str">
        <f>IF(IFERROR(VLOOKUP(T816,'Tabela de Apoio'!$D:$E,2,FALSE),1)=1,"",T832)</f>
        <v/>
      </c>
      <c r="U831" s="39" t="str">
        <f>IF(IFERROR(VLOOKUP(U816,'Tabela de Apoio'!$D:$E,2,FALSE),1)=1,"",U832)</f>
        <v/>
      </c>
      <c r="V831" s="39" t="str">
        <f>IF(IFERROR(VLOOKUP(V816,'Tabela de Apoio'!$D:$E,2,FALSE),1)=1,"",V832)</f>
        <v/>
      </c>
      <c r="W831" s="39" t="str">
        <f>IF(IFERROR(VLOOKUP(W816,'Tabela de Apoio'!$D:$E,2,FALSE),1)=1,"",W832)</f>
        <v/>
      </c>
      <c r="X831" s="39" t="str">
        <f>IF(IFERROR(VLOOKUP(X816,'Tabela de Apoio'!$D:$E,2,FALSE),1)=1,"",X832)</f>
        <v/>
      </c>
      <c r="Y831" s="39" t="str">
        <f>IF(IFERROR(VLOOKUP(Y816,'Tabela de Apoio'!$D:$E,2,FALSE),1)=1,"",Y832)</f>
        <v/>
      </c>
      <c r="Z831" s="39" t="str">
        <f>IF(IFERROR(VLOOKUP(Z816,'Tabela de Apoio'!$D:$E,2,FALSE),1)=1,"",Z832)</f>
        <v/>
      </c>
      <c r="AA831" s="39" t="str">
        <f>IF(IFERROR(VLOOKUP(AA816,'Tabela de Apoio'!$D:$E,2,FALSE),1)=1,"",AA832)</f>
        <v/>
      </c>
      <c r="AB831" s="39" t="str">
        <f>IF(IFERROR(VLOOKUP(AB816,'Tabela de Apoio'!$D:$E,2,FALSE),1)=1,"",AB832)</f>
        <v/>
      </c>
      <c r="AC831" s="39" t="str">
        <f>IF(IFERROR(VLOOKUP(AC816,'Tabela de Apoio'!$D:$E,2,FALSE),1)=1,"",AC832)</f>
        <v/>
      </c>
      <c r="AD831" s="39" t="str">
        <f>IF(IFERROR(VLOOKUP(AD816,'Tabela de Apoio'!$D:$E,2,FALSE),1)=1,"",AD832)</f>
        <v/>
      </c>
      <c r="AE831" s="39" t="str">
        <f>IF(IFERROR(VLOOKUP(AE816,'Tabela de Apoio'!$D:$E,2,FALSE),1)=1,"",AE832)</f>
        <v/>
      </c>
      <c r="AF831" s="39" t="str">
        <f>IF(IFERROR(VLOOKUP(AF816,'Tabela de Apoio'!$D:$E,2,FALSE),1)=1,"",AF832)</f>
        <v/>
      </c>
      <c r="AG831" s="39" t="str">
        <f>IF(IFERROR(VLOOKUP(AG816,'Tabela de Apoio'!$D:$E,2,FALSE),1)=1,"",AG832)</f>
        <v/>
      </c>
      <c r="AH831" s="39" t="str">
        <f>IF(IFERROR(VLOOKUP(AH816,'Tabela de Apoio'!$D:$E,2,FALSE),1)=1,"",AH832)</f>
        <v/>
      </c>
      <c r="AI831" s="39" t="str">
        <f>IF(IFERROR(VLOOKUP(AI816,'Tabela de Apoio'!$D:$E,2,FALSE),1)=1,"",AI832)</f>
        <v/>
      </c>
    </row>
    <row r="832" spans="1:35" x14ac:dyDescent="0.25">
      <c r="B832" s="84" t="e">
        <f t="shared" si="405"/>
        <v>#VALUE!</v>
      </c>
      <c r="C832" s="84" t="e">
        <f t="shared" si="404"/>
        <v>#VALUE!</v>
      </c>
      <c r="D832" s="84">
        <f t="shared" si="404"/>
        <v>1</v>
      </c>
      <c r="E832" s="158"/>
      <c r="F832" s="97"/>
      <c r="G832" s="118"/>
      <c r="H832" s="159"/>
      <c r="I832" s="159"/>
      <c r="J832" s="160"/>
      <c r="K832" s="90" t="e">
        <f>_xlfn.STDEV.S($P832:$AI832)/AVERAGE($P832:$AI832)</f>
        <v>#DIV/0!</v>
      </c>
      <c r="L832" s="122" t="s">
        <v>77</v>
      </c>
      <c r="M832" s="22" t="str">
        <f>IFERROR(ROUND(M814*M816,2),"")</f>
        <v/>
      </c>
      <c r="N832" s="94" t="str">
        <f>IF("C"=J831,1,"")</f>
        <v/>
      </c>
      <c r="O832" s="34" t="s">
        <v>56</v>
      </c>
      <c r="P832" s="39" t="str">
        <f t="shared" ref="P832:AI832" si="411">IFERROR(IF(P830="","",IF((_xlfn.STDEV.S($P829:$AI830)/AVERAGE($P829:$AI830))&lt;25%,P830,IF(OR(P830&gt;(AVERAGE($P829:$AI830)+_xlfn.STDEV.S($P829:$AI830)),P830&lt;(AVERAGE($P829:$AI830)-_xlfn.STDEV.S($P829:$AI830))),"DESCARTADO",P830))),)</f>
        <v/>
      </c>
      <c r="Q832" s="39" t="str">
        <f t="shared" si="411"/>
        <v/>
      </c>
      <c r="R832" s="39" t="str">
        <f t="shared" si="411"/>
        <v/>
      </c>
      <c r="S832" s="39" t="str">
        <f t="shared" si="411"/>
        <v/>
      </c>
      <c r="T832" s="39" t="str">
        <f t="shared" si="411"/>
        <v/>
      </c>
      <c r="U832" s="39" t="str">
        <f t="shared" si="411"/>
        <v/>
      </c>
      <c r="V832" s="39" t="str">
        <f t="shared" si="411"/>
        <v/>
      </c>
      <c r="W832" s="39" t="str">
        <f t="shared" si="411"/>
        <v/>
      </c>
      <c r="X832" s="39" t="str">
        <f t="shared" si="411"/>
        <v/>
      </c>
      <c r="Y832" s="39" t="str">
        <f t="shared" si="411"/>
        <v/>
      </c>
      <c r="Z832" s="39" t="str">
        <f t="shared" si="411"/>
        <v/>
      </c>
      <c r="AA832" s="39" t="str">
        <f t="shared" si="411"/>
        <v/>
      </c>
      <c r="AB832" s="39" t="str">
        <f t="shared" si="411"/>
        <v/>
      </c>
      <c r="AC832" s="39" t="str">
        <f t="shared" si="411"/>
        <v/>
      </c>
      <c r="AD832" s="39" t="str">
        <f t="shared" si="411"/>
        <v/>
      </c>
      <c r="AE832" s="39" t="str">
        <f t="shared" si="411"/>
        <v/>
      </c>
      <c r="AF832" s="39" t="str">
        <f t="shared" si="411"/>
        <v/>
      </c>
      <c r="AG832" s="39" t="str">
        <f t="shared" si="411"/>
        <v/>
      </c>
      <c r="AH832" s="39" t="str">
        <f t="shared" si="411"/>
        <v/>
      </c>
      <c r="AI832" s="39" t="str">
        <f t="shared" si="411"/>
        <v/>
      </c>
    </row>
    <row r="834" spans="1:35" s="18" customFormat="1" x14ac:dyDescent="0.25">
      <c r="A834" s="89"/>
      <c r="B834" s="83" t="e">
        <f>LARGE(IFERROR(IF(B832+1&gt;$H$8,"",B832+1),""),1)</f>
        <v>#VALUE!</v>
      </c>
      <c r="C834" s="83" t="e">
        <f>E839</f>
        <v>#VALUE!</v>
      </c>
      <c r="D834" s="83">
        <f>E835</f>
        <v>1</v>
      </c>
      <c r="E834" s="57" t="s">
        <v>9</v>
      </c>
      <c r="F834" s="96"/>
      <c r="G834" s="57" t="s">
        <v>19</v>
      </c>
      <c r="H834" s="5" t="e">
        <f>INDEX('BASE FORMAÇÃO'!B:B,B834+1)</f>
        <v>#VALUE!</v>
      </c>
      <c r="I834" s="19" t="s">
        <v>20</v>
      </c>
      <c r="J834" s="5" t="e">
        <f>INDEX('BASE FORMAÇÃO'!K:K,B834+1)</f>
        <v>#VALUE!</v>
      </c>
      <c r="K834" s="88"/>
      <c r="L834" s="173" t="s">
        <v>75</v>
      </c>
      <c r="M834" s="167" t="str">
        <f>IF(OR(ISBLANK($O$7),ISBLANK($H$8),ISBLANK($O$6),ISBLANK($O$5),ISBLANK($H$5)),"",IFERROR(IF(VLOOKUP(L834,L841:M850,2,FALSE)&lt;1,ROUND(VLOOKUP(L834,L841:M850,2,FALSE),4),ROUND(VLOOKUP(L834,L841:M850,2,FALSE),2)),""))</f>
        <v/>
      </c>
      <c r="N834" s="92"/>
      <c r="O834" s="34" t="s">
        <v>22</v>
      </c>
      <c r="P834" s="53"/>
      <c r="Q834" s="53"/>
      <c r="R834" s="53"/>
      <c r="S834" s="53"/>
      <c r="T834" s="53"/>
      <c r="U834" s="53"/>
      <c r="V834" s="53"/>
      <c r="W834" s="53"/>
      <c r="X834" s="53"/>
      <c r="Y834" s="53"/>
      <c r="Z834" s="53"/>
      <c r="AA834" s="53"/>
      <c r="AB834" s="53"/>
      <c r="AC834" s="53"/>
      <c r="AD834" s="53"/>
      <c r="AE834" s="53"/>
      <c r="AF834" s="53"/>
      <c r="AG834" s="53"/>
      <c r="AH834" s="53"/>
      <c r="AI834" s="53"/>
    </row>
    <row r="835" spans="1:35" s="18" customFormat="1" x14ac:dyDescent="0.25">
      <c r="A835" s="89"/>
      <c r="B835" s="84" t="e">
        <f t="shared" ref="B835:D837" si="412">B834</f>
        <v>#VALUE!</v>
      </c>
      <c r="C835" s="84" t="e">
        <f t="shared" si="412"/>
        <v>#VALUE!</v>
      </c>
      <c r="D835" s="84">
        <f t="shared" si="412"/>
        <v>1</v>
      </c>
      <c r="E835" s="150">
        <f>IFERROR(IF(E839=INDEX(E:E,ROW()-16),INDEX(E:E,ROW()-20)+1,1),1)</f>
        <v>1</v>
      </c>
      <c r="F835" s="116"/>
      <c r="G835" s="155" t="s">
        <v>1</v>
      </c>
      <c r="H835" s="161" t="e">
        <f>INDEX('BASE FORMAÇÃO'!C:C,B834+1)</f>
        <v>#VALUE!</v>
      </c>
      <c r="I835" s="161"/>
      <c r="J835" s="162"/>
      <c r="K835" s="89"/>
      <c r="L835" s="174"/>
      <c r="M835" s="168"/>
      <c r="N835" s="93"/>
      <c r="O835" s="34" t="s">
        <v>17</v>
      </c>
      <c r="P835" s="54"/>
      <c r="Q835" s="54"/>
      <c r="R835" s="54"/>
      <c r="S835" s="54"/>
      <c r="T835" s="54"/>
      <c r="U835" s="54"/>
      <c r="V835" s="54"/>
      <c r="W835" s="54"/>
      <c r="X835" s="54"/>
      <c r="Y835" s="54"/>
      <c r="Z835" s="54"/>
      <c r="AA835" s="54"/>
      <c r="AB835" s="54"/>
      <c r="AC835" s="54"/>
      <c r="AD835" s="54"/>
      <c r="AE835" s="54"/>
      <c r="AF835" s="54"/>
      <c r="AG835" s="54"/>
      <c r="AH835" s="54"/>
      <c r="AI835" s="54"/>
    </row>
    <row r="836" spans="1:35" s="21" customFormat="1" x14ac:dyDescent="0.25">
      <c r="A836" s="98"/>
      <c r="B836" s="84" t="e">
        <f t="shared" si="412"/>
        <v>#VALUE!</v>
      </c>
      <c r="C836" s="84" t="e">
        <f t="shared" si="412"/>
        <v>#VALUE!</v>
      </c>
      <c r="D836" s="84">
        <f t="shared" si="412"/>
        <v>1</v>
      </c>
      <c r="E836" s="151"/>
      <c r="F836" s="117"/>
      <c r="G836" s="156"/>
      <c r="H836" s="163"/>
      <c r="I836" s="163"/>
      <c r="J836" s="164"/>
      <c r="K836" s="85"/>
      <c r="L836" s="169" t="s">
        <v>78</v>
      </c>
      <c r="M836" s="171" t="e">
        <f>INDEX('BASE FORMAÇÃO'!H:H,B838+1)</f>
        <v>#VALUE!</v>
      </c>
      <c r="N836" s="94"/>
      <c r="O836" s="34" t="s">
        <v>12</v>
      </c>
      <c r="P836" s="55"/>
      <c r="Q836" s="55"/>
      <c r="R836" s="55"/>
      <c r="S836" s="55"/>
      <c r="T836" s="55"/>
      <c r="U836" s="55"/>
      <c r="V836" s="55"/>
      <c r="W836" s="55"/>
      <c r="X836" s="55"/>
      <c r="Y836" s="55"/>
      <c r="Z836" s="55"/>
      <c r="AA836" s="55"/>
      <c r="AB836" s="55"/>
      <c r="AC836" s="55"/>
      <c r="AD836" s="55"/>
      <c r="AE836" s="55"/>
      <c r="AF836" s="55"/>
      <c r="AG836" s="55"/>
      <c r="AH836" s="55"/>
      <c r="AI836" s="55"/>
    </row>
    <row r="837" spans="1:35" s="21" customFormat="1" x14ac:dyDescent="0.25">
      <c r="A837" s="98"/>
      <c r="B837" s="84" t="e">
        <f t="shared" si="412"/>
        <v>#VALUE!</v>
      </c>
      <c r="C837" s="84" t="e">
        <f t="shared" si="412"/>
        <v>#VALUE!</v>
      </c>
      <c r="D837" s="84">
        <f t="shared" si="412"/>
        <v>1</v>
      </c>
      <c r="E837" s="152"/>
      <c r="F837" s="117"/>
      <c r="G837" s="157"/>
      <c r="H837" s="165"/>
      <c r="I837" s="165"/>
      <c r="J837" s="166"/>
      <c r="K837" s="85"/>
      <c r="L837" s="170"/>
      <c r="M837" s="172"/>
      <c r="N837" s="94"/>
      <c r="O837" s="34" t="s">
        <v>549</v>
      </c>
      <c r="P837" s="55"/>
      <c r="Q837" s="55"/>
      <c r="R837" s="55"/>
      <c r="S837" s="55"/>
      <c r="T837" s="55"/>
      <c r="U837" s="55"/>
      <c r="V837" s="55"/>
      <c r="W837" s="55"/>
      <c r="X837" s="55"/>
      <c r="Y837" s="55"/>
      <c r="Z837" s="55"/>
      <c r="AA837" s="55"/>
      <c r="AB837" s="55"/>
      <c r="AC837" s="55"/>
      <c r="AD837" s="55"/>
      <c r="AE837" s="55"/>
      <c r="AF837" s="55"/>
      <c r="AG837" s="55"/>
      <c r="AH837" s="55"/>
      <c r="AI837" s="55"/>
    </row>
    <row r="838" spans="1:35" x14ac:dyDescent="0.25">
      <c r="B838" s="84" t="e">
        <f>B836</f>
        <v>#VALUE!</v>
      </c>
      <c r="C838" s="84" t="e">
        <f>C836</f>
        <v>#VALUE!</v>
      </c>
      <c r="D838" s="84">
        <f>D836</f>
        <v>1</v>
      </c>
      <c r="E838" s="57" t="s">
        <v>401</v>
      </c>
      <c r="F838" s="117"/>
      <c r="G838" s="24"/>
      <c r="H838" s="153"/>
      <c r="I838" s="154"/>
      <c r="J838" s="154"/>
      <c r="K838" s="90" t="e">
        <f>_xlfn.STDEV.S($P838:$AI838)/AVERAGE($P838:$AI838)</f>
        <v>#DIV/0!</v>
      </c>
      <c r="L838" s="122" t="s">
        <v>2</v>
      </c>
      <c r="M838" s="5" t="e">
        <f>INDEX('BASE FORMAÇÃO'!D:D,B838+1)</f>
        <v>#VALUE!</v>
      </c>
      <c r="N838" s="94">
        <f>IF("A"=J851,1,"")</f>
        <v>1</v>
      </c>
      <c r="O838" s="34" t="s">
        <v>23</v>
      </c>
      <c r="P838" s="36" t="str">
        <f t="array" ref="P838">IF(P834="","",IF(OR(P835="",AND(YEAR(P835)=YEAR($O$7),MONTH(MAX('Tabela de Apoio'!$A:$A))&lt;=MONTH(P835))),P834,(INDEX('Tabela de Apoio'!$B:$B,MATCH('FORMAÇÃO DE PREÇO'!$O$7,'Tabela de Apoio'!$A:$A,1))/INDEX('Tabela de Apoio'!$B:$B,MATCH('FORMAÇÃO DE PREÇO'!P835,'Tabela de Apoio'!$A:$A,1)-1))*P834))</f>
        <v/>
      </c>
      <c r="Q838" s="36" t="str">
        <f t="array" ref="Q838">IF(Q834="","",IF(OR(Q835="",AND(YEAR(Q835)=YEAR($O$7),MONTH(MAX('Tabela de Apoio'!$A:$A))&lt;=MONTH(Q835))),Q834,(INDEX('Tabela de Apoio'!$B:$B,MATCH('FORMAÇÃO DE PREÇO'!$O$7,'Tabela de Apoio'!$A:$A,1))/INDEX('Tabela de Apoio'!$B:$B,MATCH('FORMAÇÃO DE PREÇO'!Q835,'Tabela de Apoio'!$A:$A,1)-1))*Q834))</f>
        <v/>
      </c>
      <c r="R838" s="36" t="str">
        <f t="array" ref="R838">IF(R834="","",IF(OR(R835="",AND(YEAR(R835)=YEAR($O$7),MONTH(MAX('Tabela de Apoio'!$A:$A))&lt;=MONTH(R835))),R834,(INDEX('Tabela de Apoio'!$B:$B,MATCH('FORMAÇÃO DE PREÇO'!$O$7,'Tabela de Apoio'!$A:$A,1))/INDEX('Tabela de Apoio'!$B:$B,MATCH('FORMAÇÃO DE PREÇO'!R835,'Tabela de Apoio'!$A:$A,1)-1))*R834))</f>
        <v/>
      </c>
      <c r="S838" s="36" t="str">
        <f t="array" ref="S838">IF(S834="","",IF(OR(S835="",AND(YEAR(S835)=YEAR($O$7),MONTH(MAX('Tabela de Apoio'!$A:$A))&lt;=MONTH(S835))),S834,(INDEX('Tabela de Apoio'!$B:$B,MATCH('FORMAÇÃO DE PREÇO'!$O$7,'Tabela de Apoio'!$A:$A,1))/INDEX('Tabela de Apoio'!$B:$B,MATCH('FORMAÇÃO DE PREÇO'!S835,'Tabela de Apoio'!$A:$A,1)-1))*S834))</f>
        <v/>
      </c>
      <c r="T838" s="36" t="str">
        <f t="array" ref="T838">IF(T834="","",IF(OR(T835="",AND(YEAR(T835)=YEAR($O$7),MONTH(MAX('Tabela de Apoio'!$A:$A))&lt;=MONTH(T835))),T834,(INDEX('Tabela de Apoio'!$B:$B,MATCH('FORMAÇÃO DE PREÇO'!$O$7,'Tabela de Apoio'!$A:$A,1))/INDEX('Tabela de Apoio'!$B:$B,MATCH('FORMAÇÃO DE PREÇO'!T835,'Tabela de Apoio'!$A:$A,1)-1))*T834))</f>
        <v/>
      </c>
      <c r="U838" s="36" t="str">
        <f t="array" ref="U838">IF(U834="","",IF(OR(U835="",AND(YEAR(U835)=YEAR($O$7),MONTH(MAX('Tabela de Apoio'!$A:$A))&lt;=MONTH(U835))),U834,(INDEX('Tabela de Apoio'!$B:$B,MATCH('FORMAÇÃO DE PREÇO'!$O$7,'Tabela de Apoio'!$A:$A,1))/INDEX('Tabela de Apoio'!$B:$B,MATCH('FORMAÇÃO DE PREÇO'!U835,'Tabela de Apoio'!$A:$A,1)-1))*U834))</f>
        <v/>
      </c>
      <c r="V838" s="36" t="str">
        <f t="array" ref="V838">IF(V834="","",IF(OR(V835="",AND(YEAR(V835)=YEAR($O$7),MONTH(MAX('Tabela de Apoio'!$A:$A))&lt;=MONTH(V835))),V834,(INDEX('Tabela de Apoio'!$B:$B,MATCH('FORMAÇÃO DE PREÇO'!$O$7,'Tabela de Apoio'!$A:$A,1))/INDEX('Tabela de Apoio'!$B:$B,MATCH('FORMAÇÃO DE PREÇO'!V835,'Tabela de Apoio'!$A:$A,1)-1))*V834))</f>
        <v/>
      </c>
      <c r="W838" s="36" t="str">
        <f t="array" ref="W838">IF(W834="","",IF(OR(W835="",AND(YEAR(W835)=YEAR($O$7),MONTH(MAX('Tabela de Apoio'!$A:$A))&lt;=MONTH(W835))),W834,(INDEX('Tabela de Apoio'!$B:$B,MATCH('FORMAÇÃO DE PREÇO'!$O$7,'Tabela de Apoio'!$A:$A,1))/INDEX('Tabela de Apoio'!$B:$B,MATCH('FORMAÇÃO DE PREÇO'!W835,'Tabela de Apoio'!$A:$A,1)-1))*W834))</f>
        <v/>
      </c>
      <c r="X838" s="36" t="str">
        <f t="array" ref="X838">IF(X834="","",IF(OR(X835="",AND(YEAR(X835)=YEAR($O$7),MONTH(MAX('Tabela de Apoio'!$A:$A))&lt;=MONTH(X835))),X834,(INDEX('Tabela de Apoio'!$B:$B,MATCH('FORMAÇÃO DE PREÇO'!$O$7,'Tabela de Apoio'!$A:$A,1))/INDEX('Tabela de Apoio'!$B:$B,MATCH('FORMAÇÃO DE PREÇO'!X835,'Tabela de Apoio'!$A:$A,1)-1))*X834))</f>
        <v/>
      </c>
      <c r="Y838" s="36" t="str">
        <f t="array" ref="Y838">IF(Y834="","",IF(OR(Y835="",AND(YEAR(Y835)=YEAR($O$7),MONTH(MAX('Tabela de Apoio'!$A:$A))&lt;=MONTH(Y835))),Y834,(INDEX('Tabela de Apoio'!$B:$B,MATCH('FORMAÇÃO DE PREÇO'!$O$7,'Tabela de Apoio'!$A:$A,1))/INDEX('Tabela de Apoio'!$B:$B,MATCH('FORMAÇÃO DE PREÇO'!Y835,'Tabela de Apoio'!$A:$A,1)-1))*Y834))</f>
        <v/>
      </c>
      <c r="Z838" s="36" t="str">
        <f t="array" ref="Z838">IF(Z834="","",IF(OR(Z835="",AND(YEAR(Z835)=YEAR($O$7),MONTH(MAX('Tabela de Apoio'!$A:$A))&lt;=MONTH(Z835))),Z834,(INDEX('Tabela de Apoio'!$B:$B,MATCH('FORMAÇÃO DE PREÇO'!$O$7,'Tabela de Apoio'!$A:$A,1))/INDEX('Tabela de Apoio'!$B:$B,MATCH('FORMAÇÃO DE PREÇO'!Z835,'Tabela de Apoio'!$A:$A,1)-1))*Z834))</f>
        <v/>
      </c>
      <c r="AA838" s="36" t="str">
        <f t="array" ref="AA838">IF(AA834="","",IF(OR(AA835="",AND(YEAR(AA835)=YEAR($O$7),MONTH(MAX('Tabela de Apoio'!$A:$A))&lt;=MONTH(AA835))),AA834,(INDEX('Tabela de Apoio'!$B:$B,MATCH('FORMAÇÃO DE PREÇO'!$O$7,'Tabela de Apoio'!$A:$A,1))/INDEX('Tabela de Apoio'!$B:$B,MATCH('FORMAÇÃO DE PREÇO'!AA835,'Tabela de Apoio'!$A:$A,1)-1))*AA834))</f>
        <v/>
      </c>
      <c r="AB838" s="36" t="str">
        <f t="array" ref="AB838">IF(AB834="","",IF(OR(AB835="",AND(YEAR(AB835)=YEAR($O$7),MONTH(MAX('Tabela de Apoio'!$A:$A))&lt;=MONTH(AB835))),AB834,(INDEX('Tabela de Apoio'!$B:$B,MATCH('FORMAÇÃO DE PREÇO'!$O$7,'Tabela de Apoio'!$A:$A,1))/INDEX('Tabela de Apoio'!$B:$B,MATCH('FORMAÇÃO DE PREÇO'!AB835,'Tabela de Apoio'!$A:$A,1)-1))*AB834))</f>
        <v/>
      </c>
      <c r="AC838" s="36" t="str">
        <f t="array" ref="AC838">IF(AC834="","",IF(OR(AC835="",AND(YEAR(AC835)=YEAR($O$7),MONTH(MAX('Tabela de Apoio'!$A:$A))&lt;=MONTH(AC835))),AC834,(INDEX('Tabela de Apoio'!$B:$B,MATCH('FORMAÇÃO DE PREÇO'!$O$7,'Tabela de Apoio'!$A:$A,1))/INDEX('Tabela de Apoio'!$B:$B,MATCH('FORMAÇÃO DE PREÇO'!AC835,'Tabela de Apoio'!$A:$A,1)-1))*AC834))</f>
        <v/>
      </c>
      <c r="AD838" s="36" t="str">
        <f t="array" ref="AD838">IF(AD834="","",IF(OR(AD835="",AND(YEAR(AD835)=YEAR($O$7),MONTH(MAX('Tabela de Apoio'!$A:$A))&lt;=MONTH(AD835))),AD834,(INDEX('Tabela de Apoio'!$B:$B,MATCH('FORMAÇÃO DE PREÇO'!$O$7,'Tabela de Apoio'!$A:$A,1))/INDEX('Tabela de Apoio'!$B:$B,MATCH('FORMAÇÃO DE PREÇO'!AD835,'Tabela de Apoio'!$A:$A,1)-1))*AD834))</f>
        <v/>
      </c>
      <c r="AE838" s="36" t="str">
        <f t="array" ref="AE838">IF(AE834="","",IF(OR(AE835="",AND(YEAR(AE835)=YEAR($O$7),MONTH(MAX('Tabela de Apoio'!$A:$A))&lt;=MONTH(AE835))),AE834,(INDEX('Tabela de Apoio'!$B:$B,MATCH('FORMAÇÃO DE PREÇO'!$O$7,'Tabela de Apoio'!$A:$A,1))/INDEX('Tabela de Apoio'!$B:$B,MATCH('FORMAÇÃO DE PREÇO'!AE835,'Tabela de Apoio'!$A:$A,1)-1))*AE834))</f>
        <v/>
      </c>
      <c r="AF838" s="36" t="str">
        <f t="array" ref="AF838">IF(AF834="","",IF(OR(AF835="",AND(YEAR(AF835)=YEAR($O$7),MONTH(MAX('Tabela de Apoio'!$A:$A))&lt;=MONTH(AF835))),AF834,(INDEX('Tabela de Apoio'!$B:$B,MATCH('FORMAÇÃO DE PREÇO'!$O$7,'Tabela de Apoio'!$A:$A,1))/INDEX('Tabela de Apoio'!$B:$B,MATCH('FORMAÇÃO DE PREÇO'!AF835,'Tabela de Apoio'!$A:$A,1)-1))*AF834))</f>
        <v/>
      </c>
      <c r="AG838" s="36" t="str">
        <f t="array" ref="AG838">IF(AG834="","",IF(OR(AG835="",AND(YEAR(AG835)=YEAR($O$7),MONTH(MAX('Tabela de Apoio'!$A:$A))&lt;=MONTH(AG835))),AG834,(INDEX('Tabela de Apoio'!$B:$B,MATCH('FORMAÇÃO DE PREÇO'!$O$7,'Tabela de Apoio'!$A:$A,1))/INDEX('Tabela de Apoio'!$B:$B,MATCH('FORMAÇÃO DE PREÇO'!AG835,'Tabela de Apoio'!$A:$A,1)-1))*AG834))</f>
        <v/>
      </c>
      <c r="AH838" s="36" t="str">
        <f t="array" ref="AH838">IF(AH834="","",IF(OR(AH835="",AND(YEAR(AH835)=YEAR($O$7),MONTH(MAX('Tabela de Apoio'!$A:$A))&lt;=MONTH(AH835))),AH834,(INDEX('Tabela de Apoio'!$B:$B,MATCH('FORMAÇÃO DE PREÇO'!$O$7,'Tabela de Apoio'!$A:$A,1))/INDEX('Tabela de Apoio'!$B:$B,MATCH('FORMAÇÃO DE PREÇO'!AH835,'Tabela de Apoio'!$A:$A,1)-1))*AH834))</f>
        <v/>
      </c>
      <c r="AI838" s="36" t="str">
        <f t="array" ref="AI838">IF(AI834="","",IF(OR(AI835="",AND(YEAR(AI835)=YEAR($O$7),MONTH(MAX('Tabela de Apoio'!$A:$A))&lt;=MONTH(AI835))),AI834,(INDEX('Tabela de Apoio'!$B:$B,MATCH('FORMAÇÃO DE PREÇO'!$O$7,'Tabela de Apoio'!$A:$A,1))/INDEX('Tabela de Apoio'!$B:$B,MATCH('FORMAÇÃO DE PREÇO'!AI835,'Tabela de Apoio'!$A:$A,1)-1))*AI834))</f>
        <v/>
      </c>
    </row>
    <row r="839" spans="1:35" x14ac:dyDescent="0.25">
      <c r="B839" s="84" t="e">
        <f>B838</f>
        <v>#VALUE!</v>
      </c>
      <c r="C839" s="84" t="e">
        <f>C838</f>
        <v>#VALUE!</v>
      </c>
      <c r="D839" s="84">
        <f>D838</f>
        <v>1</v>
      </c>
      <c r="E839" s="158" t="e">
        <f>MAX(INDEX('BASE FORMAÇÃO'!A:A,B834+1),1)</f>
        <v>#VALUE!</v>
      </c>
      <c r="F839" s="117"/>
      <c r="G839" s="118" t="s">
        <v>363</v>
      </c>
      <c r="H839" s="159"/>
      <c r="I839" s="159"/>
      <c r="J839" s="160"/>
      <c r="K839" s="85" t="e">
        <f>_xlfn.STDEV.S($P839:$AI839)/AVERAGE($P839:$AI839)</f>
        <v>#DIV/0!</v>
      </c>
      <c r="L839" s="37" t="s">
        <v>362</v>
      </c>
      <c r="M839" s="38" t="str">
        <f>IFERROR(INDEX(K838:K852,MATCH(1,N838:N852)),"")</f>
        <v/>
      </c>
      <c r="N839" s="94" t="str">
        <f>IF("B"=J851,1,"")</f>
        <v/>
      </c>
      <c r="O839" s="34" t="s">
        <v>55</v>
      </c>
      <c r="P839" s="36" t="str">
        <f t="shared" ref="P839:AE839" si="413">IFERROR(IF(P838="","",IF(OR(P838&gt;(_xlfn.QUARTILE.EXC($P838:$AI838,3)+(_xlfn.QUARTILE.EXC($P838:$AI838,3)-_xlfn.QUARTILE.EXC($P838:$AI838,1))),P838&lt;(_xlfn.QUARTILE.EXC($P838:$AI838,1)-(_xlfn.QUARTILE.EXC($P838:$AI838,3)-_xlfn.QUARTILE.EXC($P838:$AI838,1)))),"DESCARTADO",P838)),"")</f>
        <v/>
      </c>
      <c r="Q839" s="36" t="str">
        <f t="shared" si="413"/>
        <v/>
      </c>
      <c r="R839" s="36" t="str">
        <f t="shared" si="413"/>
        <v/>
      </c>
      <c r="S839" s="36" t="str">
        <f t="shared" si="413"/>
        <v/>
      </c>
      <c r="T839" s="36" t="str">
        <f t="shared" si="413"/>
        <v/>
      </c>
      <c r="U839" s="36" t="str">
        <f t="shared" si="413"/>
        <v/>
      </c>
      <c r="V839" s="36" t="str">
        <f t="shared" si="413"/>
        <v/>
      </c>
      <c r="W839" s="36" t="str">
        <f t="shared" si="413"/>
        <v/>
      </c>
      <c r="X839" s="36" t="str">
        <f t="shared" si="413"/>
        <v/>
      </c>
      <c r="Y839" s="36" t="str">
        <f t="shared" si="413"/>
        <v/>
      </c>
      <c r="Z839" s="36" t="str">
        <f t="shared" si="413"/>
        <v/>
      </c>
      <c r="AA839" s="36" t="str">
        <f t="shared" si="413"/>
        <v/>
      </c>
      <c r="AB839" s="36" t="str">
        <f t="shared" si="413"/>
        <v/>
      </c>
      <c r="AC839" s="36" t="str">
        <f t="shared" si="413"/>
        <v/>
      </c>
      <c r="AD839" s="36" t="str">
        <f t="shared" si="413"/>
        <v/>
      </c>
      <c r="AE839" s="36" t="str">
        <f t="shared" si="413"/>
        <v/>
      </c>
      <c r="AF839" s="36" t="str">
        <f>IFERROR(IF(AF838="","",IF(OR(AF838&gt;(_xlfn.QUARTILE.EXC($P838:$AI838,3)+(_xlfn.QUARTILE.EXC($P838:$AI838,3)-_xlfn.QUARTILE.EXC($P838:$AI838,1))),AF838&lt;(_xlfn.QUARTILE.EXC($P838:$AI838,1)-(_xlfn.QUARTILE.EXC($P838:$AI838,3)-_xlfn.QUARTILE.EXC($P838:$AI838,1)))),"DESCARTADO",AF838)),"")</f>
        <v/>
      </c>
      <c r="AG839" s="36" t="str">
        <f>IFERROR(IF(AG838="","",IF(OR(AG838&gt;(_xlfn.QUARTILE.EXC($P838:$AI838,3)+(_xlfn.QUARTILE.EXC($P838:$AI838,3)-_xlfn.QUARTILE.EXC($P838:$AI838,1))),AG838&lt;(_xlfn.QUARTILE.EXC($P838:$AI838,1)-(_xlfn.QUARTILE.EXC($P838:$AI838,3)-_xlfn.QUARTILE.EXC($P838:$AI838,1)))),"DESCARTADO",AG838)),"")</f>
        <v/>
      </c>
      <c r="AH839" s="36" t="str">
        <f>IFERROR(IF(AH838="","",IF(OR(AH838&gt;(_xlfn.QUARTILE.EXC($P838:$AI838,3)+(_xlfn.QUARTILE.EXC($P838:$AI838,3)-_xlfn.QUARTILE.EXC($P838:$AI838,1))),AH838&lt;(_xlfn.QUARTILE.EXC($P838:$AI838,1)-(_xlfn.QUARTILE.EXC($P838:$AI838,3)-_xlfn.QUARTILE.EXC($P838:$AI838,1)))),"DESCARTADO",AH838)),"")</f>
        <v/>
      </c>
      <c r="AI839" s="36" t="str">
        <f>IFERROR(IF(AI838="","",IF(OR(AI838&gt;(_xlfn.QUARTILE.EXC($P838:$AI838,3)+(_xlfn.QUARTILE.EXC($P838:$AI838,3)-_xlfn.QUARTILE.EXC($P838:$AI838,1))),AI838&lt;(_xlfn.QUARTILE.EXC($P838:$AI838,1)-(_xlfn.QUARTILE.EXC($P838:$AI838,3)-_xlfn.QUARTILE.EXC($P838:$AI838,1)))),"DESCARTADO",AI838)),"")</f>
        <v/>
      </c>
    </row>
    <row r="840" spans="1:35" hidden="1" x14ac:dyDescent="0.25">
      <c r="B840" s="84" t="e">
        <f t="shared" ref="B840:D852" si="414">B839</f>
        <v>#VALUE!</v>
      </c>
      <c r="C840" s="84" t="e">
        <f t="shared" si="414"/>
        <v>#VALUE!</v>
      </c>
      <c r="D840" s="84">
        <f t="shared" si="414"/>
        <v>1</v>
      </c>
      <c r="E840" s="158"/>
      <c r="F840" s="97"/>
      <c r="G840" s="119"/>
      <c r="K840" s="90"/>
      <c r="N840" s="94"/>
      <c r="O840" s="34" t="s">
        <v>57</v>
      </c>
      <c r="P840" s="39" t="str">
        <f>IF(IFERROR(VLOOKUP(P836,'Tabela de Apoio'!$D:$E,2,FALSE),1)=1,"",P839)</f>
        <v/>
      </c>
      <c r="Q840" s="39" t="str">
        <f>IF(IFERROR(VLOOKUP(Q836,'Tabela de Apoio'!$D:$E,2,FALSE),1)=1,"",Q839)</f>
        <v/>
      </c>
      <c r="R840" s="39" t="str">
        <f>IF(IFERROR(VLOOKUP(R836,'Tabela de Apoio'!$D:$E,2,FALSE),1)=1,"",R839)</f>
        <v/>
      </c>
      <c r="S840" s="39" t="str">
        <f>IF(IFERROR(VLOOKUP(S836,'Tabela de Apoio'!$D:$E,2,FALSE),1)=1,"",S839)</f>
        <v/>
      </c>
      <c r="T840" s="39" t="str">
        <f>IF(IFERROR(VLOOKUP(T836,'Tabela de Apoio'!$D:$E,2,FALSE),1)=1,"",T839)</f>
        <v/>
      </c>
      <c r="U840" s="39" t="str">
        <f>IF(IFERROR(VLOOKUP(U836,'Tabela de Apoio'!$D:$E,2,FALSE),1)=1,"",U839)</f>
        <v/>
      </c>
      <c r="V840" s="39" t="str">
        <f>IF(IFERROR(VLOOKUP(V836,'Tabela de Apoio'!$D:$E,2,FALSE),1)=1,"",V839)</f>
        <v/>
      </c>
      <c r="W840" s="39" t="str">
        <f>IF(IFERROR(VLOOKUP(W836,'Tabela de Apoio'!$D:$E,2,FALSE),1)=1,"",W839)</f>
        <v/>
      </c>
      <c r="X840" s="39" t="str">
        <f>IF(IFERROR(VLOOKUP(X836,'Tabela de Apoio'!$D:$E,2,FALSE),1)=1,"",X839)</f>
        <v/>
      </c>
      <c r="Y840" s="39" t="str">
        <f>IF(IFERROR(VLOOKUP(Y836,'Tabela de Apoio'!$D:$E,2,FALSE),1)=1,"",Y839)</f>
        <v/>
      </c>
      <c r="Z840" s="39" t="str">
        <f>IF(IFERROR(VLOOKUP(Z836,'Tabela de Apoio'!$D:$E,2,FALSE),1)=1,"",Z839)</f>
        <v/>
      </c>
      <c r="AA840" s="39" t="str">
        <f>IF(IFERROR(VLOOKUP(AA836,'Tabela de Apoio'!$D:$E,2,FALSE),1)=1,"",AA839)</f>
        <v/>
      </c>
      <c r="AB840" s="39" t="str">
        <f>IF(IFERROR(VLOOKUP(AB836,'Tabela de Apoio'!$D:$E,2,FALSE),1)=1,"",AB839)</f>
        <v/>
      </c>
      <c r="AC840" s="39" t="str">
        <f>IF(IFERROR(VLOOKUP(AC836,'Tabela de Apoio'!$D:$E,2,FALSE),1)=1,"",AC839)</f>
        <v/>
      </c>
      <c r="AD840" s="39" t="str">
        <f>IF(IFERROR(VLOOKUP(AD836,'Tabela de Apoio'!$D:$E,2,FALSE),1)=1,"",AD839)</f>
        <v/>
      </c>
      <c r="AE840" s="39" t="str">
        <f>IF(IFERROR(VLOOKUP(AE836,'Tabela de Apoio'!$D:$E,2,FALSE),1)=1,"",AE839)</f>
        <v/>
      </c>
      <c r="AF840" s="39" t="str">
        <f>IF(IFERROR(VLOOKUP(AF836,'Tabela de Apoio'!$D:$E,2,FALSE),1)=1,"",AF839)</f>
        <v/>
      </c>
      <c r="AG840" s="39" t="str">
        <f>IF(IFERROR(VLOOKUP(AG836,'Tabela de Apoio'!$D:$E,2,FALSE),1)=1,"",AG839)</f>
        <v/>
      </c>
      <c r="AH840" s="39" t="str">
        <f>IF(IFERROR(VLOOKUP(AH836,'Tabela de Apoio'!$D:$E,2,FALSE),1)=1,"",AH839)</f>
        <v/>
      </c>
      <c r="AI840" s="39" t="str">
        <f>IF(IFERROR(VLOOKUP(AI836,'Tabela de Apoio'!$D:$E,2,FALSE),1)=1,"",AI839)</f>
        <v/>
      </c>
    </row>
    <row r="841" spans="1:35" hidden="1" x14ac:dyDescent="0.25">
      <c r="B841" s="84" t="e">
        <f t="shared" ref="B841:B852" si="415">B840</f>
        <v>#VALUE!</v>
      </c>
      <c r="C841" s="84" t="e">
        <f t="shared" si="414"/>
        <v>#VALUE!</v>
      </c>
      <c r="D841" s="84">
        <f t="shared" si="414"/>
        <v>1</v>
      </c>
      <c r="E841" s="158"/>
      <c r="F841" s="97"/>
      <c r="G841" s="120"/>
      <c r="H841" s="18"/>
      <c r="I841" s="18"/>
      <c r="J841" s="6" t="str">
        <f>IFERROR(IF(M844="",IF(_xlfn.STDEV.S($P839:$AI840)/AVERAGE($P839:$AI840)&lt;25%,J845,J846),J844),J842)</f>
        <v>A</v>
      </c>
      <c r="K841" s="89"/>
      <c r="L841" s="40" t="s">
        <v>75</v>
      </c>
      <c r="M841" s="41" t="str">
        <f>IFERROR(IF(AND(P836="Fornecedor",COUNTA(P834:AI834)=COUNTIF(P836:AI836,"Fornecedor")),M849,IF(M844="",IF(_xlfn.STDEV.S($P839:$AI840)/AVERAGE($P839:$AI840)&lt;25%,M845,M846),M844)),M842)</f>
        <v/>
      </c>
      <c r="N841" s="94"/>
      <c r="O841" s="34" t="s">
        <v>448</v>
      </c>
      <c r="P841" s="39" t="str">
        <f>IF(IFERROR(VLOOKUP(P836,'Tabela de Apoio'!$D:$E,2,FALSE),1)=1,"",P842)</f>
        <v/>
      </c>
      <c r="Q841" s="39" t="str">
        <f>IF(IFERROR(VLOOKUP(Q836,'Tabela de Apoio'!$D:$E,2,FALSE),1)=1,"",Q842)</f>
        <v/>
      </c>
      <c r="R841" s="39" t="str">
        <f>IF(IFERROR(VLOOKUP(R836,'Tabela de Apoio'!$D:$E,2,FALSE),1)=1,"",R842)</f>
        <v/>
      </c>
      <c r="S841" s="39" t="str">
        <f>IF(IFERROR(VLOOKUP(S836,'Tabela de Apoio'!$D:$E,2,FALSE),1)=1,"",S842)</f>
        <v/>
      </c>
      <c r="T841" s="39" t="str">
        <f>IF(IFERROR(VLOOKUP(T836,'Tabela de Apoio'!$D:$E,2,FALSE),1)=1,"",T842)</f>
        <v/>
      </c>
      <c r="U841" s="39" t="str">
        <f>IF(IFERROR(VLOOKUP(U836,'Tabela de Apoio'!$D:$E,2,FALSE),1)=1,"",U842)</f>
        <v/>
      </c>
      <c r="V841" s="39" t="str">
        <f>IF(IFERROR(VLOOKUP(V836,'Tabela de Apoio'!$D:$E,2,FALSE),1)=1,"",V842)</f>
        <v/>
      </c>
      <c r="W841" s="39" t="str">
        <f>IF(IFERROR(VLOOKUP(W836,'Tabela de Apoio'!$D:$E,2,FALSE),1)=1,"",W842)</f>
        <v/>
      </c>
      <c r="X841" s="39" t="str">
        <f>IF(IFERROR(VLOOKUP(X836,'Tabela de Apoio'!$D:$E,2,FALSE),1)=1,"",X842)</f>
        <v/>
      </c>
      <c r="Y841" s="39" t="str">
        <f>IF(IFERROR(VLOOKUP(Y836,'Tabela de Apoio'!$D:$E,2,FALSE),1)=1,"",Y842)</f>
        <v/>
      </c>
      <c r="Z841" s="39" t="str">
        <f>IF(IFERROR(VLOOKUP(Z836,'Tabela de Apoio'!$D:$E,2,FALSE),1)=1,"",Z842)</f>
        <v/>
      </c>
      <c r="AA841" s="39" t="str">
        <f>IF(IFERROR(VLOOKUP(AA836,'Tabela de Apoio'!$D:$E,2,FALSE),1)=1,"",AA842)</f>
        <v/>
      </c>
      <c r="AB841" s="39" t="str">
        <f>IF(IFERROR(VLOOKUP(AB836,'Tabela de Apoio'!$D:$E,2,FALSE),1)=1,"",AB842)</f>
        <v/>
      </c>
      <c r="AC841" s="39" t="str">
        <f>IF(IFERROR(VLOOKUP(AC836,'Tabela de Apoio'!$D:$E,2,FALSE),1)=1,"",AC842)</f>
        <v/>
      </c>
      <c r="AD841" s="39" t="str">
        <f>IF(IFERROR(VLOOKUP(AD836,'Tabela de Apoio'!$D:$E,2,FALSE),1)=1,"",AD842)</f>
        <v/>
      </c>
      <c r="AE841" s="39" t="str">
        <f>IF(IFERROR(VLOOKUP(AE836,'Tabela de Apoio'!$D:$E,2,FALSE),1)=1,"",AE842)</f>
        <v/>
      </c>
      <c r="AF841" s="39" t="str">
        <f>IF(IFERROR(VLOOKUP(AF836,'Tabela de Apoio'!$D:$E,2,FALSE),1)=1,"",AF842)</f>
        <v/>
      </c>
      <c r="AG841" s="39" t="str">
        <f>IF(IFERROR(VLOOKUP(AG836,'Tabela de Apoio'!$D:$E,2,FALSE),1)=1,"",AG842)</f>
        <v/>
      </c>
      <c r="AH841" s="39" t="str">
        <f>IF(IFERROR(VLOOKUP(AH836,'Tabela de Apoio'!$D:$E,2,FALSE),1)=1,"",AH842)</f>
        <v/>
      </c>
      <c r="AI841" s="39" t="str">
        <f>IF(IFERROR(VLOOKUP(AI836,'Tabela de Apoio'!$D:$E,2,FALSE),1)=1,"",AI842)</f>
        <v/>
      </c>
    </row>
    <row r="842" spans="1:35" hidden="1" x14ac:dyDescent="0.25">
      <c r="B842" s="84" t="e">
        <f t="shared" si="415"/>
        <v>#VALUE!</v>
      </c>
      <c r="C842" s="84" t="e">
        <f t="shared" si="414"/>
        <v>#VALUE!</v>
      </c>
      <c r="D842" s="84">
        <f t="shared" si="414"/>
        <v>1</v>
      </c>
      <c r="E842" s="158"/>
      <c r="F842" s="97"/>
      <c r="G842" s="120"/>
      <c r="H842" s="18"/>
      <c r="I842" s="18"/>
      <c r="J842" s="56" t="s">
        <v>366</v>
      </c>
      <c r="K842" s="89"/>
      <c r="L842" s="40" t="s">
        <v>21</v>
      </c>
      <c r="M842" s="41" t="str">
        <f>IFERROR(AVERAGE($P838:$AI838),"")</f>
        <v/>
      </c>
      <c r="N842" s="94"/>
      <c r="O842" s="34" t="s">
        <v>449</v>
      </c>
      <c r="P842" s="39" t="str">
        <f t="shared" ref="P842:AI842" si="416">IF(P839="","",IF((_xlfn.STDEV.S($P839:$AI840)/AVERAGE($P839:$AI840))&lt;25%,P839,IF(OR(P839&gt;(AVERAGE($P839:$AI840)+_xlfn.STDEV.S($P839:$AI840)),P839&lt;(AVERAGE($P839:$AI840)-_xlfn.STDEV.S($P839:$AI840))),"DESCARTADO",P839)))</f>
        <v/>
      </c>
      <c r="Q842" s="39" t="str">
        <f t="shared" si="416"/>
        <v/>
      </c>
      <c r="R842" s="39" t="str">
        <f t="shared" si="416"/>
        <v/>
      </c>
      <c r="S842" s="39" t="str">
        <f t="shared" si="416"/>
        <v/>
      </c>
      <c r="T842" s="39" t="str">
        <f t="shared" si="416"/>
        <v/>
      </c>
      <c r="U842" s="39" t="str">
        <f t="shared" si="416"/>
        <v/>
      </c>
      <c r="V842" s="39" t="str">
        <f t="shared" si="416"/>
        <v/>
      </c>
      <c r="W842" s="39" t="str">
        <f t="shared" si="416"/>
        <v/>
      </c>
      <c r="X842" s="39" t="str">
        <f t="shared" si="416"/>
        <v/>
      </c>
      <c r="Y842" s="39" t="str">
        <f t="shared" si="416"/>
        <v/>
      </c>
      <c r="Z842" s="39" t="str">
        <f t="shared" si="416"/>
        <v/>
      </c>
      <c r="AA842" s="39" t="str">
        <f t="shared" si="416"/>
        <v/>
      </c>
      <c r="AB842" s="39" t="str">
        <f t="shared" si="416"/>
        <v/>
      </c>
      <c r="AC842" s="39" t="str">
        <f t="shared" si="416"/>
        <v/>
      </c>
      <c r="AD842" s="39" t="str">
        <f t="shared" si="416"/>
        <v/>
      </c>
      <c r="AE842" s="39" t="str">
        <f t="shared" si="416"/>
        <v/>
      </c>
      <c r="AF842" s="39" t="str">
        <f t="shared" si="416"/>
        <v/>
      </c>
      <c r="AG842" s="39" t="str">
        <f t="shared" si="416"/>
        <v/>
      </c>
      <c r="AH842" s="39" t="str">
        <f t="shared" si="416"/>
        <v/>
      </c>
      <c r="AI842" s="39" t="str">
        <f t="shared" si="416"/>
        <v/>
      </c>
    </row>
    <row r="843" spans="1:35" hidden="1" x14ac:dyDescent="0.25">
      <c r="B843" s="84" t="e">
        <f t="shared" si="415"/>
        <v>#VALUE!</v>
      </c>
      <c r="C843" s="84" t="e">
        <f t="shared" si="414"/>
        <v>#VALUE!</v>
      </c>
      <c r="D843" s="84">
        <f t="shared" si="414"/>
        <v>1</v>
      </c>
      <c r="E843" s="158"/>
      <c r="F843" s="97"/>
      <c r="G843" s="119"/>
      <c r="J843" s="56" t="s">
        <v>366</v>
      </c>
      <c r="L843" s="40" t="s">
        <v>335</v>
      </c>
      <c r="M843" s="41" t="str">
        <f>IFERROR(MEDIAN($P838:$AI838),"")</f>
        <v/>
      </c>
      <c r="N843" s="94"/>
      <c r="O843" s="34" t="s">
        <v>450</v>
      </c>
      <c r="P843" s="39" t="str">
        <f>IF(IFERROR(VLOOKUP(P836,'Tabela de Apoio'!$D:$E,2,FALSE),1)=1,"",P844)</f>
        <v/>
      </c>
      <c r="Q843" s="39" t="str">
        <f>IF(IFERROR(VLOOKUP(Q836,'Tabela de Apoio'!$D:$E,2,FALSE),1)=1,"",Q844)</f>
        <v/>
      </c>
      <c r="R843" s="39" t="str">
        <f>IF(IFERROR(VLOOKUP(R836,'Tabela de Apoio'!$D:$E,2,FALSE),1)=1,"",R844)</f>
        <v/>
      </c>
      <c r="S843" s="39" t="str">
        <f>IF(IFERROR(VLOOKUP(S836,'Tabela de Apoio'!$D:$E,2,FALSE),1)=1,"",S844)</f>
        <v/>
      </c>
      <c r="T843" s="39" t="str">
        <f>IF(IFERROR(VLOOKUP(T836,'Tabela de Apoio'!$D:$E,2,FALSE),1)=1,"",T844)</f>
        <v/>
      </c>
      <c r="U843" s="39" t="str">
        <f>IF(IFERROR(VLOOKUP(U836,'Tabela de Apoio'!$D:$E,2,FALSE),1)=1,"",U844)</f>
        <v/>
      </c>
      <c r="V843" s="39" t="str">
        <f>IF(IFERROR(VLOOKUP(V836,'Tabela de Apoio'!$D:$E,2,FALSE),1)=1,"",V844)</f>
        <v/>
      </c>
      <c r="W843" s="39" t="str">
        <f>IF(IFERROR(VLOOKUP(W836,'Tabela de Apoio'!$D:$E,2,FALSE),1)=1,"",W844)</f>
        <v/>
      </c>
      <c r="X843" s="39" t="str">
        <f>IF(IFERROR(VLOOKUP(X836,'Tabela de Apoio'!$D:$E,2,FALSE),1)=1,"",X844)</f>
        <v/>
      </c>
      <c r="Y843" s="39" t="str">
        <f>IF(IFERROR(VLOOKUP(Y836,'Tabela de Apoio'!$D:$E,2,FALSE),1)=1,"",Y844)</f>
        <v/>
      </c>
      <c r="Z843" s="39" t="str">
        <f>IF(IFERROR(VLOOKUP(Z836,'Tabela de Apoio'!$D:$E,2,FALSE),1)=1,"",Z844)</f>
        <v/>
      </c>
      <c r="AA843" s="39" t="str">
        <f>IF(IFERROR(VLOOKUP(AA836,'Tabela de Apoio'!$D:$E,2,FALSE),1)=1,"",AA844)</f>
        <v/>
      </c>
      <c r="AB843" s="39" t="str">
        <f>IF(IFERROR(VLOOKUP(AB836,'Tabela de Apoio'!$D:$E,2,FALSE),1)=1,"",AB844)</f>
        <v/>
      </c>
      <c r="AC843" s="39" t="str">
        <f>IF(IFERROR(VLOOKUP(AC836,'Tabela de Apoio'!$D:$E,2,FALSE),1)=1,"",AC844)</f>
        <v/>
      </c>
      <c r="AD843" s="39" t="str">
        <f>IF(IFERROR(VLOOKUP(AD836,'Tabela de Apoio'!$D:$E,2,FALSE),1)=1,"",AD844)</f>
        <v/>
      </c>
      <c r="AE843" s="39" t="str">
        <f>IF(IFERROR(VLOOKUP(AE836,'Tabela de Apoio'!$D:$E,2,FALSE),1)=1,"",AE844)</f>
        <v/>
      </c>
      <c r="AF843" s="39" t="str">
        <f>IF(IFERROR(VLOOKUP(AF836,'Tabela de Apoio'!$D:$E,2,FALSE),1)=1,"",AF844)</f>
        <v/>
      </c>
      <c r="AG843" s="39" t="str">
        <f>IF(IFERROR(VLOOKUP(AG836,'Tabela de Apoio'!$D:$E,2,FALSE),1)=1,"",AG844)</f>
        <v/>
      </c>
      <c r="AH843" s="39" t="str">
        <f>IF(IFERROR(VLOOKUP(AH836,'Tabela de Apoio'!$D:$E,2,FALSE),1)=1,"",AH844)</f>
        <v/>
      </c>
      <c r="AI843" s="39" t="str">
        <f>IF(IFERROR(VLOOKUP(AI836,'Tabela de Apoio'!$D:$E,2,FALSE),1)=1,"",AI844)</f>
        <v/>
      </c>
    </row>
    <row r="844" spans="1:35" hidden="1" x14ac:dyDescent="0.25">
      <c r="B844" s="84" t="e">
        <f t="shared" si="415"/>
        <v>#VALUE!</v>
      </c>
      <c r="C844" s="84" t="e">
        <f t="shared" si="414"/>
        <v>#VALUE!</v>
      </c>
      <c r="D844" s="84">
        <f t="shared" si="414"/>
        <v>1</v>
      </c>
      <c r="E844" s="158"/>
      <c r="F844" s="97"/>
      <c r="G844" s="119"/>
      <c r="H844" s="18"/>
      <c r="I844" s="18"/>
      <c r="J844" s="56" t="s">
        <v>368</v>
      </c>
      <c r="K844" s="89"/>
      <c r="L844" s="40" t="s">
        <v>69</v>
      </c>
      <c r="M844" s="41" t="e">
        <f>IF(AND(COUNT($P852:$AI852)&gt;2,(_xlfn.STDEV.S($P851:$AI852)/AVERAGE($P851:$AI852))&lt;=25%),AVERAGE($P851:$AI852),"")</f>
        <v>#DIV/0!</v>
      </c>
      <c r="N844" s="94"/>
      <c r="O844" s="34" t="s">
        <v>451</v>
      </c>
      <c r="P844" s="39" t="str">
        <f t="shared" ref="P844:AI844" si="417">IF(P842="","",IF((_xlfn.STDEV.S($P841:$AI842)/AVERAGE($P841:$AI842))&lt;25%,P842,IF(OR(P842&gt;(AVERAGE($P841:$AI842)+_xlfn.STDEV.S($P841:$AI842)),P842&lt;(AVERAGE($P841:$AI842)-_xlfn.STDEV.S($P841:$AI842))),"DESCARTADO",P842)))</f>
        <v/>
      </c>
      <c r="Q844" s="39" t="str">
        <f t="shared" si="417"/>
        <v/>
      </c>
      <c r="R844" s="39" t="str">
        <f t="shared" si="417"/>
        <v/>
      </c>
      <c r="S844" s="39" t="str">
        <f t="shared" si="417"/>
        <v/>
      </c>
      <c r="T844" s="39" t="str">
        <f t="shared" si="417"/>
        <v/>
      </c>
      <c r="U844" s="39" t="str">
        <f t="shared" si="417"/>
        <v/>
      </c>
      <c r="V844" s="39" t="str">
        <f t="shared" si="417"/>
        <v/>
      </c>
      <c r="W844" s="39" t="str">
        <f t="shared" si="417"/>
        <v/>
      </c>
      <c r="X844" s="39" t="str">
        <f t="shared" si="417"/>
        <v/>
      </c>
      <c r="Y844" s="39" t="str">
        <f t="shared" si="417"/>
        <v/>
      </c>
      <c r="Z844" s="39" t="str">
        <f t="shared" si="417"/>
        <v/>
      </c>
      <c r="AA844" s="39" t="str">
        <f t="shared" si="417"/>
        <v/>
      </c>
      <c r="AB844" s="39" t="str">
        <f t="shared" si="417"/>
        <v/>
      </c>
      <c r="AC844" s="39" t="str">
        <f t="shared" si="417"/>
        <v/>
      </c>
      <c r="AD844" s="39" t="str">
        <f t="shared" si="417"/>
        <v/>
      </c>
      <c r="AE844" s="39" t="str">
        <f t="shared" si="417"/>
        <v/>
      </c>
      <c r="AF844" s="39" t="str">
        <f t="shared" si="417"/>
        <v/>
      </c>
      <c r="AG844" s="39" t="str">
        <f t="shared" si="417"/>
        <v/>
      </c>
      <c r="AH844" s="39" t="str">
        <f t="shared" si="417"/>
        <v/>
      </c>
      <c r="AI844" s="39" t="str">
        <f t="shared" si="417"/>
        <v/>
      </c>
    </row>
    <row r="845" spans="1:35" hidden="1" x14ac:dyDescent="0.25">
      <c r="B845" s="84" t="e">
        <f t="shared" si="415"/>
        <v>#VALUE!</v>
      </c>
      <c r="C845" s="84" t="e">
        <f t="shared" si="414"/>
        <v>#VALUE!</v>
      </c>
      <c r="D845" s="84">
        <f t="shared" si="414"/>
        <v>1</v>
      </c>
      <c r="E845" s="158"/>
      <c r="F845" s="97"/>
      <c r="G845" s="121"/>
      <c r="H845"/>
      <c r="I845" s="18"/>
      <c r="J845" s="56" t="s">
        <v>367</v>
      </c>
      <c r="K845" s="89"/>
      <c r="L845" s="40" t="s">
        <v>74</v>
      </c>
      <c r="M845" s="41" t="e">
        <f>AVERAGE($P839:$AI840)</f>
        <v>#DIV/0!</v>
      </c>
      <c r="N845" s="94"/>
      <c r="O845" s="34" t="s">
        <v>452</v>
      </c>
      <c r="P845" s="39" t="str">
        <f>IF(IFERROR(VLOOKUP(P836,'Tabela de Apoio'!$D:$E,2,FALSE),1)=1,"",P846)</f>
        <v/>
      </c>
      <c r="Q845" s="39" t="str">
        <f>IF(IFERROR(VLOOKUP(Q836,'Tabela de Apoio'!$D:$E,2,FALSE),1)=1,"",Q846)</f>
        <v/>
      </c>
      <c r="R845" s="39" t="str">
        <f>IF(IFERROR(VLOOKUP(R836,'Tabela de Apoio'!$D:$E,2,FALSE),1)=1,"",R846)</f>
        <v/>
      </c>
      <c r="S845" s="39" t="str">
        <f>IF(IFERROR(VLOOKUP(S836,'Tabela de Apoio'!$D:$E,2,FALSE),1)=1,"",S846)</f>
        <v/>
      </c>
      <c r="T845" s="39" t="str">
        <f>IF(IFERROR(VLOOKUP(T836,'Tabela de Apoio'!$D:$E,2,FALSE),1)=1,"",T846)</f>
        <v/>
      </c>
      <c r="U845" s="39" t="str">
        <f>IF(IFERROR(VLOOKUP(U836,'Tabela de Apoio'!$D:$E,2,FALSE),1)=1,"",U846)</f>
        <v/>
      </c>
      <c r="V845" s="39" t="str">
        <f>IF(IFERROR(VLOOKUP(V836,'Tabela de Apoio'!$D:$E,2,FALSE),1)=1,"",V846)</f>
        <v/>
      </c>
      <c r="W845" s="39" t="str">
        <f>IF(IFERROR(VLOOKUP(W836,'Tabela de Apoio'!$D:$E,2,FALSE),1)=1,"",W846)</f>
        <v/>
      </c>
      <c r="X845" s="39" t="str">
        <f>IF(IFERROR(VLOOKUP(X836,'Tabela de Apoio'!$D:$E,2,FALSE),1)=1,"",X846)</f>
        <v/>
      </c>
      <c r="Y845" s="39" t="str">
        <f>IF(IFERROR(VLOOKUP(Y836,'Tabela de Apoio'!$D:$E,2,FALSE),1)=1,"",Y846)</f>
        <v/>
      </c>
      <c r="Z845" s="39" t="str">
        <f>IF(IFERROR(VLOOKUP(Z836,'Tabela de Apoio'!$D:$E,2,FALSE),1)=1,"",Z846)</f>
        <v/>
      </c>
      <c r="AA845" s="39" t="str">
        <f>IF(IFERROR(VLOOKUP(AA836,'Tabela de Apoio'!$D:$E,2,FALSE),1)=1,"",AA846)</f>
        <v/>
      </c>
      <c r="AB845" s="39" t="str">
        <f>IF(IFERROR(VLOOKUP(AB836,'Tabela de Apoio'!$D:$E,2,FALSE),1)=1,"",AB846)</f>
        <v/>
      </c>
      <c r="AC845" s="39" t="str">
        <f>IF(IFERROR(VLOOKUP(AC836,'Tabela de Apoio'!$D:$E,2,FALSE),1)=1,"",AC846)</f>
        <v/>
      </c>
      <c r="AD845" s="39" t="str">
        <f>IF(IFERROR(VLOOKUP(AD836,'Tabela de Apoio'!$D:$E,2,FALSE),1)=1,"",AD846)</f>
        <v/>
      </c>
      <c r="AE845" s="39" t="str">
        <f>IF(IFERROR(VLOOKUP(AE836,'Tabela de Apoio'!$D:$E,2,FALSE),1)=1,"",AE846)</f>
        <v/>
      </c>
      <c r="AF845" s="39" t="str">
        <f>IF(IFERROR(VLOOKUP(AF836,'Tabela de Apoio'!$D:$E,2,FALSE),1)=1,"",AF846)</f>
        <v/>
      </c>
      <c r="AG845" s="39" t="str">
        <f>IF(IFERROR(VLOOKUP(AG836,'Tabela de Apoio'!$D:$E,2,FALSE),1)=1,"",AG846)</f>
        <v/>
      </c>
      <c r="AH845" s="39" t="str">
        <f>IF(IFERROR(VLOOKUP(AH836,'Tabela de Apoio'!$D:$E,2,FALSE),1)=1,"",AH846)</f>
        <v/>
      </c>
      <c r="AI845" s="39" t="str">
        <f>IF(IFERROR(VLOOKUP(AI836,'Tabela de Apoio'!$D:$E,2,FALSE),1)=1,"",AI846)</f>
        <v/>
      </c>
    </row>
    <row r="846" spans="1:35" hidden="1" x14ac:dyDescent="0.25">
      <c r="B846" s="84" t="e">
        <f t="shared" si="415"/>
        <v>#VALUE!</v>
      </c>
      <c r="C846" s="84" t="e">
        <f t="shared" si="414"/>
        <v>#VALUE!</v>
      </c>
      <c r="D846" s="84">
        <f t="shared" si="414"/>
        <v>1</v>
      </c>
      <c r="E846" s="158"/>
      <c r="F846" s="97"/>
      <c r="G846" s="120"/>
      <c r="H846" s="18"/>
      <c r="I846" s="18"/>
      <c r="J846" s="56" t="s">
        <v>367</v>
      </c>
      <c r="K846" s="89"/>
      <c r="L846" s="40" t="s">
        <v>72</v>
      </c>
      <c r="M846" s="41" t="e">
        <f>MEDIAN($P839:$AI839)</f>
        <v>#NUM!</v>
      </c>
      <c r="N846" s="94"/>
      <c r="O846" s="34" t="s">
        <v>453</v>
      </c>
      <c r="P846" s="39" t="str">
        <f t="shared" ref="P846:AI846" si="418">IF(P844="","",IF((_xlfn.STDEV.S($P843:$AI844)/AVERAGE($P843:$AI844))&lt;25%,P844,IF(OR(P844&gt;(AVERAGE($P843:$AI844)+_xlfn.STDEV.S($P843:$AI844)),P844&lt;(AVERAGE($P843:$AI844)-_xlfn.STDEV.S($P843:$AI844))),"DESCARTADO",P844)))</f>
        <v/>
      </c>
      <c r="Q846" s="39" t="str">
        <f t="shared" si="418"/>
        <v/>
      </c>
      <c r="R846" s="39" t="str">
        <f t="shared" si="418"/>
        <v/>
      </c>
      <c r="S846" s="39" t="str">
        <f t="shared" si="418"/>
        <v/>
      </c>
      <c r="T846" s="39" t="str">
        <f t="shared" si="418"/>
        <v/>
      </c>
      <c r="U846" s="39" t="str">
        <f t="shared" si="418"/>
        <v/>
      </c>
      <c r="V846" s="39" t="str">
        <f t="shared" si="418"/>
        <v/>
      </c>
      <c r="W846" s="39" t="str">
        <f t="shared" si="418"/>
        <v/>
      </c>
      <c r="X846" s="39" t="str">
        <f t="shared" si="418"/>
        <v/>
      </c>
      <c r="Y846" s="39" t="str">
        <f t="shared" si="418"/>
        <v/>
      </c>
      <c r="Z846" s="39" t="str">
        <f t="shared" si="418"/>
        <v/>
      </c>
      <c r="AA846" s="39" t="str">
        <f t="shared" si="418"/>
        <v/>
      </c>
      <c r="AB846" s="39" t="str">
        <f t="shared" si="418"/>
        <v/>
      </c>
      <c r="AC846" s="39" t="str">
        <f t="shared" si="418"/>
        <v/>
      </c>
      <c r="AD846" s="39" t="str">
        <f t="shared" si="418"/>
        <v/>
      </c>
      <c r="AE846" s="39" t="str">
        <f t="shared" si="418"/>
        <v/>
      </c>
      <c r="AF846" s="39" t="str">
        <f t="shared" si="418"/>
        <v/>
      </c>
      <c r="AG846" s="39" t="str">
        <f t="shared" si="418"/>
        <v/>
      </c>
      <c r="AH846" s="39" t="str">
        <f t="shared" si="418"/>
        <v/>
      </c>
      <c r="AI846" s="39" t="str">
        <f t="shared" si="418"/>
        <v/>
      </c>
    </row>
    <row r="847" spans="1:35" hidden="1" x14ac:dyDescent="0.25">
      <c r="B847" s="84" t="e">
        <f t="shared" si="415"/>
        <v>#VALUE!</v>
      </c>
      <c r="C847" s="84" t="e">
        <f t="shared" si="414"/>
        <v>#VALUE!</v>
      </c>
      <c r="D847" s="84">
        <f t="shared" si="414"/>
        <v>1</v>
      </c>
      <c r="E847" s="158"/>
      <c r="F847" s="97"/>
      <c r="G847" s="120"/>
      <c r="H847" s="18"/>
      <c r="I847" s="18"/>
      <c r="J847" s="56" t="s">
        <v>367</v>
      </c>
      <c r="K847" s="89"/>
      <c r="L847" s="40" t="s">
        <v>73</v>
      </c>
      <c r="M847" s="41" t="e">
        <f>_xlfn.QUARTILE.EXC($P839:$AI839,1)</f>
        <v>#NUM!</v>
      </c>
      <c r="N847" s="94"/>
      <c r="O847" s="34" t="s">
        <v>454</v>
      </c>
      <c r="P847" s="39" t="str">
        <f>IF(IFERROR(VLOOKUP(P836,'Tabela de Apoio'!$D:$E,2,FALSE),1)=1,"",P848)</f>
        <v/>
      </c>
      <c r="Q847" s="39" t="str">
        <f>IF(IFERROR(VLOOKUP(Q836,'Tabela de Apoio'!$D:$E,2,FALSE),1)=1,"",Q848)</f>
        <v/>
      </c>
      <c r="R847" s="39" t="str">
        <f>IF(IFERROR(VLOOKUP(R836,'Tabela de Apoio'!$D:$E,2,FALSE),1)=1,"",R848)</f>
        <v/>
      </c>
      <c r="S847" s="39" t="str">
        <f>IF(IFERROR(VLOOKUP(S836,'Tabela de Apoio'!$D:$E,2,FALSE),1)=1,"",S848)</f>
        <v/>
      </c>
      <c r="T847" s="39" t="str">
        <f>IF(IFERROR(VLOOKUP(T836,'Tabela de Apoio'!$D:$E,2,FALSE),1)=1,"",T848)</f>
        <v/>
      </c>
      <c r="U847" s="39" t="str">
        <f>IF(IFERROR(VLOOKUP(U836,'Tabela de Apoio'!$D:$E,2,FALSE),1)=1,"",U848)</f>
        <v/>
      </c>
      <c r="V847" s="39" t="str">
        <f>IF(IFERROR(VLOOKUP(V836,'Tabela de Apoio'!$D:$E,2,FALSE),1)=1,"",V848)</f>
        <v/>
      </c>
      <c r="W847" s="39" t="str">
        <f>IF(IFERROR(VLOOKUP(W836,'Tabela de Apoio'!$D:$E,2,FALSE),1)=1,"",W848)</f>
        <v/>
      </c>
      <c r="X847" s="39" t="str">
        <f>IF(IFERROR(VLOOKUP(X836,'Tabela de Apoio'!$D:$E,2,FALSE),1)=1,"",X848)</f>
        <v/>
      </c>
      <c r="Y847" s="39" t="str">
        <f>IF(IFERROR(VLOOKUP(Y836,'Tabela de Apoio'!$D:$E,2,FALSE),1)=1,"",Y848)</f>
        <v/>
      </c>
      <c r="Z847" s="39" t="str">
        <f>IF(IFERROR(VLOOKUP(Z836,'Tabela de Apoio'!$D:$E,2,FALSE),1)=1,"",Z848)</f>
        <v/>
      </c>
      <c r="AA847" s="39" t="str">
        <f>IF(IFERROR(VLOOKUP(AA836,'Tabela de Apoio'!$D:$E,2,FALSE),1)=1,"",AA848)</f>
        <v/>
      </c>
      <c r="AB847" s="39" t="str">
        <f>IF(IFERROR(VLOOKUP(AB836,'Tabela de Apoio'!$D:$E,2,FALSE),1)=1,"",AB848)</f>
        <v/>
      </c>
      <c r="AC847" s="39" t="str">
        <f>IF(IFERROR(VLOOKUP(AC836,'Tabela de Apoio'!$D:$E,2,FALSE),1)=1,"",AC848)</f>
        <v/>
      </c>
      <c r="AD847" s="39" t="str">
        <f>IF(IFERROR(VLOOKUP(AD836,'Tabela de Apoio'!$D:$E,2,FALSE),1)=1,"",AD848)</f>
        <v/>
      </c>
      <c r="AE847" s="39" t="str">
        <f>IF(IFERROR(VLOOKUP(AE836,'Tabela de Apoio'!$D:$E,2,FALSE),1)=1,"",AE848)</f>
        <v/>
      </c>
      <c r="AF847" s="39" t="str">
        <f>IF(IFERROR(VLOOKUP(AF836,'Tabela de Apoio'!$D:$E,2,FALSE),1)=1,"",AF848)</f>
        <v/>
      </c>
      <c r="AG847" s="39" t="str">
        <f>IF(IFERROR(VLOOKUP(AG836,'Tabela de Apoio'!$D:$E,2,FALSE),1)=1,"",AG848)</f>
        <v/>
      </c>
      <c r="AH847" s="39" t="str">
        <f>IF(IFERROR(VLOOKUP(AH836,'Tabela de Apoio'!$D:$E,2,FALSE),1)=1,"",AH848)</f>
        <v/>
      </c>
      <c r="AI847" s="39" t="str">
        <f>IF(IFERROR(VLOOKUP(AI836,'Tabela de Apoio'!$D:$E,2,FALSE),1)=1,"",AI848)</f>
        <v/>
      </c>
    </row>
    <row r="848" spans="1:35" hidden="1" x14ac:dyDescent="0.25">
      <c r="B848" s="84" t="e">
        <f t="shared" si="415"/>
        <v>#VALUE!</v>
      </c>
      <c r="C848" s="84" t="e">
        <f t="shared" si="414"/>
        <v>#VALUE!</v>
      </c>
      <c r="D848" s="84">
        <f t="shared" si="414"/>
        <v>1</v>
      </c>
      <c r="E848" s="158"/>
      <c r="F848" s="97"/>
      <c r="G848" s="120"/>
      <c r="H848" s="18"/>
      <c r="I848" s="18"/>
      <c r="J848" s="56" t="s">
        <v>367</v>
      </c>
      <c r="K848" s="89"/>
      <c r="L848" s="40" t="s">
        <v>70</v>
      </c>
      <c r="M848" s="41" t="e">
        <f>_xlfn.QUARTILE.EXC($P839:$AI839,2)</f>
        <v>#NUM!</v>
      </c>
      <c r="N848" s="94"/>
      <c r="O848" s="34" t="s">
        <v>455</v>
      </c>
      <c r="P848" s="39" t="str">
        <f t="shared" ref="P848:AI848" si="419">IF(P846="","",IF((_xlfn.STDEV.S($P845:$AI846)/AVERAGE($P845:$AI846))&lt;25%,P846,IF(OR(P846&gt;(AVERAGE($P845:$AI846)+_xlfn.STDEV.S($P845:$AI846)),P846&lt;(AVERAGE($P845:$AI846)-_xlfn.STDEV.S($P845:$AI846))),"DESCARTADO",P846)))</f>
        <v/>
      </c>
      <c r="Q848" s="39" t="str">
        <f t="shared" si="419"/>
        <v/>
      </c>
      <c r="R848" s="39" t="str">
        <f t="shared" si="419"/>
        <v/>
      </c>
      <c r="S848" s="39" t="str">
        <f t="shared" si="419"/>
        <v/>
      </c>
      <c r="T848" s="39" t="str">
        <f t="shared" si="419"/>
        <v/>
      </c>
      <c r="U848" s="39" t="str">
        <f t="shared" si="419"/>
        <v/>
      </c>
      <c r="V848" s="39" t="str">
        <f t="shared" si="419"/>
        <v/>
      </c>
      <c r="W848" s="39" t="str">
        <f t="shared" si="419"/>
        <v/>
      </c>
      <c r="X848" s="39" t="str">
        <f t="shared" si="419"/>
        <v/>
      </c>
      <c r="Y848" s="39" t="str">
        <f t="shared" si="419"/>
        <v/>
      </c>
      <c r="Z848" s="39" t="str">
        <f t="shared" si="419"/>
        <v/>
      </c>
      <c r="AA848" s="39" t="str">
        <f t="shared" si="419"/>
        <v/>
      </c>
      <c r="AB848" s="39" t="str">
        <f t="shared" si="419"/>
        <v/>
      </c>
      <c r="AC848" s="39" t="str">
        <f t="shared" si="419"/>
        <v/>
      </c>
      <c r="AD848" s="39" t="str">
        <f t="shared" si="419"/>
        <v/>
      </c>
      <c r="AE848" s="39" t="str">
        <f t="shared" si="419"/>
        <v/>
      </c>
      <c r="AF848" s="39" t="str">
        <f t="shared" si="419"/>
        <v/>
      </c>
      <c r="AG848" s="39" t="str">
        <f t="shared" si="419"/>
        <v/>
      </c>
      <c r="AH848" s="39" t="str">
        <f t="shared" si="419"/>
        <v/>
      </c>
      <c r="AI848" s="39" t="str">
        <f t="shared" si="419"/>
        <v/>
      </c>
    </row>
    <row r="849" spans="1:35" hidden="1" x14ac:dyDescent="0.25">
      <c r="B849" s="84" t="e">
        <f t="shared" si="415"/>
        <v>#VALUE!</v>
      </c>
      <c r="C849" s="84" t="e">
        <f t="shared" si="414"/>
        <v>#VALUE!</v>
      </c>
      <c r="D849" s="84">
        <f t="shared" si="414"/>
        <v>1</v>
      </c>
      <c r="E849" s="158"/>
      <c r="F849" s="97"/>
      <c r="G849" s="120"/>
      <c r="H849" s="18"/>
      <c r="I849" s="18"/>
      <c r="J849" s="56" t="s">
        <v>366</v>
      </c>
      <c r="K849" s="89"/>
      <c r="L849" s="40" t="s">
        <v>76</v>
      </c>
      <c r="M849" s="41">
        <f>MIN($P838:$AI838)</f>
        <v>0</v>
      </c>
      <c r="N849" s="94"/>
      <c r="O849" s="34" t="s">
        <v>456</v>
      </c>
      <c r="P849" s="39" t="str">
        <f>IF(IFERROR(VLOOKUP(P836,'Tabela de Apoio'!$D:$E,2,FALSE),1)=1,"",P850)</f>
        <v/>
      </c>
      <c r="Q849" s="39" t="str">
        <f>IF(IFERROR(VLOOKUP(Q836,'Tabela de Apoio'!$D:$E,2,FALSE),1)=1,"",Q850)</f>
        <v/>
      </c>
      <c r="R849" s="39" t="str">
        <f>IF(IFERROR(VLOOKUP(R836,'Tabela de Apoio'!$D:$E,2,FALSE),1)=1,"",R850)</f>
        <v/>
      </c>
      <c r="S849" s="39" t="str">
        <f>IF(IFERROR(VLOOKUP(S836,'Tabela de Apoio'!$D:$E,2,FALSE),1)=1,"",S850)</f>
        <v/>
      </c>
      <c r="T849" s="39" t="str">
        <f>IF(IFERROR(VLOOKUP(T836,'Tabela de Apoio'!$D:$E,2,FALSE),1)=1,"",T850)</f>
        <v/>
      </c>
      <c r="U849" s="39" t="str">
        <f>IF(IFERROR(VLOOKUP(U836,'Tabela de Apoio'!$D:$E,2,FALSE),1)=1,"",U850)</f>
        <v/>
      </c>
      <c r="V849" s="39" t="str">
        <f>IF(IFERROR(VLOOKUP(V836,'Tabela de Apoio'!$D:$E,2,FALSE),1)=1,"",V850)</f>
        <v/>
      </c>
      <c r="W849" s="39" t="str">
        <f>IF(IFERROR(VLOOKUP(W836,'Tabela de Apoio'!$D:$E,2,FALSE),1)=1,"",W850)</f>
        <v/>
      </c>
      <c r="X849" s="39" t="str">
        <f>IF(IFERROR(VLOOKUP(X836,'Tabela de Apoio'!$D:$E,2,FALSE),1)=1,"",X850)</f>
        <v/>
      </c>
      <c r="Y849" s="39" t="str">
        <f>IF(IFERROR(VLOOKUP(Y836,'Tabela de Apoio'!$D:$E,2,FALSE),1)=1,"",Y850)</f>
        <v/>
      </c>
      <c r="Z849" s="39" t="str">
        <f>IF(IFERROR(VLOOKUP(Z836,'Tabela de Apoio'!$D:$E,2,FALSE),1)=1,"",Z850)</f>
        <v/>
      </c>
      <c r="AA849" s="39" t="str">
        <f>IF(IFERROR(VLOOKUP(AA836,'Tabela de Apoio'!$D:$E,2,FALSE),1)=1,"",AA850)</f>
        <v/>
      </c>
      <c r="AB849" s="39" t="str">
        <f>IF(IFERROR(VLOOKUP(AB836,'Tabela de Apoio'!$D:$E,2,FALSE),1)=1,"",AB850)</f>
        <v/>
      </c>
      <c r="AC849" s="39" t="str">
        <f>IF(IFERROR(VLOOKUP(AC836,'Tabela de Apoio'!$D:$E,2,FALSE),1)=1,"",AC850)</f>
        <v/>
      </c>
      <c r="AD849" s="39" t="str">
        <f>IF(IFERROR(VLOOKUP(AD836,'Tabela de Apoio'!$D:$E,2,FALSE),1)=1,"",AD850)</f>
        <v/>
      </c>
      <c r="AE849" s="39" t="str">
        <f>IF(IFERROR(VLOOKUP(AE836,'Tabela de Apoio'!$D:$E,2,FALSE),1)=1,"",AE850)</f>
        <v/>
      </c>
      <c r="AF849" s="39" t="str">
        <f>IF(IFERROR(VLOOKUP(AF836,'Tabela de Apoio'!$D:$E,2,FALSE),1)=1,"",AF850)</f>
        <v/>
      </c>
      <c r="AG849" s="39" t="str">
        <f>IF(IFERROR(VLOOKUP(AG836,'Tabela de Apoio'!$D:$E,2,FALSE),1)=1,"",AG850)</f>
        <v/>
      </c>
      <c r="AH849" s="39" t="str">
        <f>IF(IFERROR(VLOOKUP(AH836,'Tabela de Apoio'!$D:$E,2,FALSE),1)=1,"",AH850)</f>
        <v/>
      </c>
      <c r="AI849" s="39" t="str">
        <f>IF(IFERROR(VLOOKUP(AI836,'Tabela de Apoio'!$D:$E,2,FALSE),1)=1,"",AI850)</f>
        <v/>
      </c>
    </row>
    <row r="850" spans="1:35" hidden="1" x14ac:dyDescent="0.25">
      <c r="B850" s="84" t="e">
        <f t="shared" si="415"/>
        <v>#VALUE!</v>
      </c>
      <c r="C850" s="84" t="e">
        <f t="shared" si="414"/>
        <v>#VALUE!</v>
      </c>
      <c r="D850" s="84">
        <f t="shared" si="414"/>
        <v>1</v>
      </c>
      <c r="E850" s="158"/>
      <c r="F850" s="97"/>
      <c r="G850" s="120"/>
      <c r="H850" s="18"/>
      <c r="I850" s="18"/>
      <c r="J850" s="56" t="s">
        <v>366</v>
      </c>
      <c r="K850" s="89"/>
      <c r="L850" s="40" t="s">
        <v>71</v>
      </c>
      <c r="M850" s="41">
        <f>MAX($P838:$AI838)</f>
        <v>0</v>
      </c>
      <c r="N850" s="94"/>
      <c r="O850" s="34" t="s">
        <v>457</v>
      </c>
      <c r="P850" s="39" t="str">
        <f t="shared" ref="P850:AI850" si="420">IF(P848="","",IF((_xlfn.STDEV.S($P847:$AI848)/AVERAGE($P847:$AI848))&lt;25%,P848,IF(OR(P848&gt;(AVERAGE($P847:$AI848)+_xlfn.STDEV.S($P847:$AI848)),P848&lt;(AVERAGE($P847:$AI848)-_xlfn.STDEV.S($P847:$AI848))),"DESCARTADO",P848)))</f>
        <v/>
      </c>
      <c r="Q850" s="39" t="str">
        <f t="shared" si="420"/>
        <v/>
      </c>
      <c r="R850" s="39" t="str">
        <f t="shared" si="420"/>
        <v/>
      </c>
      <c r="S850" s="39" t="str">
        <f t="shared" si="420"/>
        <v/>
      </c>
      <c r="T850" s="39" t="str">
        <f t="shared" si="420"/>
        <v/>
      </c>
      <c r="U850" s="39" t="str">
        <f t="shared" si="420"/>
        <v/>
      </c>
      <c r="V850" s="39" t="str">
        <f t="shared" si="420"/>
        <v/>
      </c>
      <c r="W850" s="39" t="str">
        <f t="shared" si="420"/>
        <v/>
      </c>
      <c r="X850" s="39" t="str">
        <f t="shared" si="420"/>
        <v/>
      </c>
      <c r="Y850" s="39" t="str">
        <f t="shared" si="420"/>
        <v/>
      </c>
      <c r="Z850" s="39" t="str">
        <f t="shared" si="420"/>
        <v/>
      </c>
      <c r="AA850" s="39" t="str">
        <f t="shared" si="420"/>
        <v/>
      </c>
      <c r="AB850" s="39" t="str">
        <f t="shared" si="420"/>
        <v/>
      </c>
      <c r="AC850" s="39" t="str">
        <f t="shared" si="420"/>
        <v/>
      </c>
      <c r="AD850" s="39" t="str">
        <f t="shared" si="420"/>
        <v/>
      </c>
      <c r="AE850" s="39" t="str">
        <f t="shared" si="420"/>
        <v/>
      </c>
      <c r="AF850" s="39" t="str">
        <f t="shared" si="420"/>
        <v/>
      </c>
      <c r="AG850" s="39" t="str">
        <f t="shared" si="420"/>
        <v/>
      </c>
      <c r="AH850" s="39" t="str">
        <f t="shared" si="420"/>
        <v/>
      </c>
      <c r="AI850" s="39" t="str">
        <f t="shared" si="420"/>
        <v/>
      </c>
    </row>
    <row r="851" spans="1:35" hidden="1" x14ac:dyDescent="0.25">
      <c r="B851" s="84" t="e">
        <f t="shared" si="415"/>
        <v>#VALUE!</v>
      </c>
      <c r="C851" s="84" t="e">
        <f t="shared" si="414"/>
        <v>#VALUE!</v>
      </c>
      <c r="D851" s="84">
        <f t="shared" si="414"/>
        <v>1</v>
      </c>
      <c r="E851" s="158"/>
      <c r="F851" s="97"/>
      <c r="G851" s="121"/>
      <c r="H851"/>
      <c r="I851"/>
      <c r="J851" s="6" t="str">
        <f>INDEX(J841:J850,MATCH(L834,L841:L850,0))</f>
        <v>A</v>
      </c>
      <c r="K851" s="89"/>
      <c r="L851" s="26"/>
      <c r="M851" s="26"/>
      <c r="N851" s="94"/>
      <c r="O851" s="34" t="s">
        <v>58</v>
      </c>
      <c r="P851" s="39" t="str">
        <f>IF(IFERROR(VLOOKUP(P836,'Tabela de Apoio'!$D:$E,2,FALSE),1)=1,"",P852)</f>
        <v/>
      </c>
      <c r="Q851" s="39" t="str">
        <f>IF(IFERROR(VLOOKUP(Q836,'Tabela de Apoio'!$D:$E,2,FALSE),1)=1,"",Q852)</f>
        <v/>
      </c>
      <c r="R851" s="39" t="str">
        <f>IF(IFERROR(VLOOKUP(R836,'Tabela de Apoio'!$D:$E,2,FALSE),1)=1,"",R852)</f>
        <v/>
      </c>
      <c r="S851" s="39" t="str">
        <f>IF(IFERROR(VLOOKUP(S836,'Tabela de Apoio'!$D:$E,2,FALSE),1)=1,"",S852)</f>
        <v/>
      </c>
      <c r="T851" s="39" t="str">
        <f>IF(IFERROR(VLOOKUP(T836,'Tabela de Apoio'!$D:$E,2,FALSE),1)=1,"",T852)</f>
        <v/>
      </c>
      <c r="U851" s="39" t="str">
        <f>IF(IFERROR(VLOOKUP(U836,'Tabela de Apoio'!$D:$E,2,FALSE),1)=1,"",U852)</f>
        <v/>
      </c>
      <c r="V851" s="39" t="str">
        <f>IF(IFERROR(VLOOKUP(V836,'Tabela de Apoio'!$D:$E,2,FALSE),1)=1,"",V852)</f>
        <v/>
      </c>
      <c r="W851" s="39" t="str">
        <f>IF(IFERROR(VLOOKUP(W836,'Tabela de Apoio'!$D:$E,2,FALSE),1)=1,"",W852)</f>
        <v/>
      </c>
      <c r="X851" s="39" t="str">
        <f>IF(IFERROR(VLOOKUP(X836,'Tabela de Apoio'!$D:$E,2,FALSE),1)=1,"",X852)</f>
        <v/>
      </c>
      <c r="Y851" s="39" t="str">
        <f>IF(IFERROR(VLOOKUP(Y836,'Tabela de Apoio'!$D:$E,2,FALSE),1)=1,"",Y852)</f>
        <v/>
      </c>
      <c r="Z851" s="39" t="str">
        <f>IF(IFERROR(VLOOKUP(Z836,'Tabela de Apoio'!$D:$E,2,FALSE),1)=1,"",Z852)</f>
        <v/>
      </c>
      <c r="AA851" s="39" t="str">
        <f>IF(IFERROR(VLOOKUP(AA836,'Tabela de Apoio'!$D:$E,2,FALSE),1)=1,"",AA852)</f>
        <v/>
      </c>
      <c r="AB851" s="39" t="str">
        <f>IF(IFERROR(VLOOKUP(AB836,'Tabela de Apoio'!$D:$E,2,FALSE),1)=1,"",AB852)</f>
        <v/>
      </c>
      <c r="AC851" s="39" t="str">
        <f>IF(IFERROR(VLOOKUP(AC836,'Tabela de Apoio'!$D:$E,2,FALSE),1)=1,"",AC852)</f>
        <v/>
      </c>
      <c r="AD851" s="39" t="str">
        <f>IF(IFERROR(VLOOKUP(AD836,'Tabela de Apoio'!$D:$E,2,FALSE),1)=1,"",AD852)</f>
        <v/>
      </c>
      <c r="AE851" s="39" t="str">
        <f>IF(IFERROR(VLOOKUP(AE836,'Tabela de Apoio'!$D:$E,2,FALSE),1)=1,"",AE852)</f>
        <v/>
      </c>
      <c r="AF851" s="39" t="str">
        <f>IF(IFERROR(VLOOKUP(AF836,'Tabela de Apoio'!$D:$E,2,FALSE),1)=1,"",AF852)</f>
        <v/>
      </c>
      <c r="AG851" s="39" t="str">
        <f>IF(IFERROR(VLOOKUP(AG836,'Tabela de Apoio'!$D:$E,2,FALSE),1)=1,"",AG852)</f>
        <v/>
      </c>
      <c r="AH851" s="39" t="str">
        <f>IF(IFERROR(VLOOKUP(AH836,'Tabela de Apoio'!$D:$E,2,FALSE),1)=1,"",AH852)</f>
        <v/>
      </c>
      <c r="AI851" s="39" t="str">
        <f>IF(IFERROR(VLOOKUP(AI836,'Tabela de Apoio'!$D:$E,2,FALSE),1)=1,"",AI852)</f>
        <v/>
      </c>
    </row>
    <row r="852" spans="1:35" x14ac:dyDescent="0.25">
      <c r="B852" s="84" t="e">
        <f t="shared" si="415"/>
        <v>#VALUE!</v>
      </c>
      <c r="C852" s="84" t="e">
        <f t="shared" si="414"/>
        <v>#VALUE!</v>
      </c>
      <c r="D852" s="84">
        <f t="shared" si="414"/>
        <v>1</v>
      </c>
      <c r="E852" s="158"/>
      <c r="F852" s="97"/>
      <c r="G852" s="118"/>
      <c r="H852" s="159"/>
      <c r="I852" s="159"/>
      <c r="J852" s="160"/>
      <c r="K852" s="90" t="e">
        <f>_xlfn.STDEV.S($P852:$AI852)/AVERAGE($P852:$AI852)</f>
        <v>#DIV/0!</v>
      </c>
      <c r="L852" s="122" t="s">
        <v>77</v>
      </c>
      <c r="M852" s="22" t="str">
        <f>IFERROR(ROUND(M834*M836,2),"")</f>
        <v/>
      </c>
      <c r="N852" s="94" t="str">
        <f>IF("C"=J851,1,"")</f>
        <v/>
      </c>
      <c r="O852" s="34" t="s">
        <v>56</v>
      </c>
      <c r="P852" s="39" t="str">
        <f t="shared" ref="P852:AI852" si="421">IFERROR(IF(P850="","",IF((_xlfn.STDEV.S($P849:$AI850)/AVERAGE($P849:$AI850))&lt;25%,P850,IF(OR(P850&gt;(AVERAGE($P849:$AI850)+_xlfn.STDEV.S($P849:$AI850)),P850&lt;(AVERAGE($P849:$AI850)-_xlfn.STDEV.S($P849:$AI850))),"DESCARTADO",P850))),)</f>
        <v/>
      </c>
      <c r="Q852" s="39" t="str">
        <f t="shared" si="421"/>
        <v/>
      </c>
      <c r="R852" s="39" t="str">
        <f t="shared" si="421"/>
        <v/>
      </c>
      <c r="S852" s="39" t="str">
        <f t="shared" si="421"/>
        <v/>
      </c>
      <c r="T852" s="39" t="str">
        <f t="shared" si="421"/>
        <v/>
      </c>
      <c r="U852" s="39" t="str">
        <f t="shared" si="421"/>
        <v/>
      </c>
      <c r="V852" s="39" t="str">
        <f t="shared" si="421"/>
        <v/>
      </c>
      <c r="W852" s="39" t="str">
        <f t="shared" si="421"/>
        <v/>
      </c>
      <c r="X852" s="39" t="str">
        <f t="shared" si="421"/>
        <v/>
      </c>
      <c r="Y852" s="39" t="str">
        <f t="shared" si="421"/>
        <v/>
      </c>
      <c r="Z852" s="39" t="str">
        <f t="shared" si="421"/>
        <v/>
      </c>
      <c r="AA852" s="39" t="str">
        <f t="shared" si="421"/>
        <v/>
      </c>
      <c r="AB852" s="39" t="str">
        <f t="shared" si="421"/>
        <v/>
      </c>
      <c r="AC852" s="39" t="str">
        <f t="shared" si="421"/>
        <v/>
      </c>
      <c r="AD852" s="39" t="str">
        <f t="shared" si="421"/>
        <v/>
      </c>
      <c r="AE852" s="39" t="str">
        <f t="shared" si="421"/>
        <v/>
      </c>
      <c r="AF852" s="39" t="str">
        <f t="shared" si="421"/>
        <v/>
      </c>
      <c r="AG852" s="39" t="str">
        <f t="shared" si="421"/>
        <v/>
      </c>
      <c r="AH852" s="39" t="str">
        <f t="shared" si="421"/>
        <v/>
      </c>
      <c r="AI852" s="39" t="str">
        <f t="shared" si="421"/>
        <v/>
      </c>
    </row>
    <row r="854" spans="1:35" s="18" customFormat="1" x14ac:dyDescent="0.25">
      <c r="A854" s="89"/>
      <c r="B854" s="83" t="e">
        <f>LARGE(IFERROR(IF(B852+1&gt;$H$8,"",B852+1),""),1)</f>
        <v>#VALUE!</v>
      </c>
      <c r="C854" s="83" t="e">
        <f>E859</f>
        <v>#VALUE!</v>
      </c>
      <c r="D854" s="83">
        <f>E855</f>
        <v>1</v>
      </c>
      <c r="E854" s="57" t="s">
        <v>9</v>
      </c>
      <c r="F854" s="96"/>
      <c r="G854" s="57" t="s">
        <v>19</v>
      </c>
      <c r="H854" s="5" t="e">
        <f>INDEX('BASE FORMAÇÃO'!B:B,B854+1)</f>
        <v>#VALUE!</v>
      </c>
      <c r="I854" s="19" t="s">
        <v>20</v>
      </c>
      <c r="J854" s="5" t="e">
        <f>INDEX('BASE FORMAÇÃO'!K:K,B854+1)</f>
        <v>#VALUE!</v>
      </c>
      <c r="K854" s="88"/>
      <c r="L854" s="173" t="s">
        <v>75</v>
      </c>
      <c r="M854" s="167" t="str">
        <f>IF(OR(ISBLANK($O$7),ISBLANK($H$8),ISBLANK($O$6),ISBLANK($O$5),ISBLANK($H$5)),"",IFERROR(IF(VLOOKUP(L854,L861:M870,2,FALSE)&lt;1,ROUND(VLOOKUP(L854,L861:M870,2,FALSE),4),ROUND(VLOOKUP(L854,L861:M870,2,FALSE),2)),""))</f>
        <v/>
      </c>
      <c r="N854" s="92"/>
      <c r="O854" s="34" t="s">
        <v>22</v>
      </c>
      <c r="P854" s="53"/>
      <c r="Q854" s="53"/>
      <c r="R854" s="53"/>
      <c r="S854" s="53"/>
      <c r="T854" s="53"/>
      <c r="U854" s="53"/>
      <c r="V854" s="53"/>
      <c r="W854" s="53"/>
      <c r="X854" s="53"/>
      <c r="Y854" s="53"/>
      <c r="Z854" s="53"/>
      <c r="AA854" s="53"/>
      <c r="AB854" s="53"/>
      <c r="AC854" s="53"/>
      <c r="AD854" s="53"/>
      <c r="AE854" s="53"/>
      <c r="AF854" s="53"/>
      <c r="AG854" s="53"/>
      <c r="AH854" s="53"/>
      <c r="AI854" s="53"/>
    </row>
    <row r="855" spans="1:35" s="18" customFormat="1" x14ac:dyDescent="0.25">
      <c r="A855" s="89"/>
      <c r="B855" s="84" t="e">
        <f t="shared" ref="B855:D857" si="422">B854</f>
        <v>#VALUE!</v>
      </c>
      <c r="C855" s="84" t="e">
        <f t="shared" si="422"/>
        <v>#VALUE!</v>
      </c>
      <c r="D855" s="84">
        <f t="shared" si="422"/>
        <v>1</v>
      </c>
      <c r="E855" s="150">
        <f>IFERROR(IF(E859=INDEX(E:E,ROW()-16),INDEX(E:E,ROW()-20)+1,1),1)</f>
        <v>1</v>
      </c>
      <c r="F855" s="116"/>
      <c r="G855" s="155" t="s">
        <v>1</v>
      </c>
      <c r="H855" s="161" t="e">
        <f>INDEX('BASE FORMAÇÃO'!C:C,B854+1)</f>
        <v>#VALUE!</v>
      </c>
      <c r="I855" s="161"/>
      <c r="J855" s="162"/>
      <c r="K855" s="89"/>
      <c r="L855" s="174"/>
      <c r="M855" s="168"/>
      <c r="N855" s="93"/>
      <c r="O855" s="34" t="s">
        <v>17</v>
      </c>
      <c r="P855" s="54"/>
      <c r="Q855" s="54"/>
      <c r="R855" s="54"/>
      <c r="S855" s="54"/>
      <c r="T855" s="54"/>
      <c r="U855" s="54"/>
      <c r="V855" s="54"/>
      <c r="W855" s="54"/>
      <c r="X855" s="54"/>
      <c r="Y855" s="54"/>
      <c r="Z855" s="54"/>
      <c r="AA855" s="54"/>
      <c r="AB855" s="54"/>
      <c r="AC855" s="54"/>
      <c r="AD855" s="54"/>
      <c r="AE855" s="54"/>
      <c r="AF855" s="54"/>
      <c r="AG855" s="54"/>
      <c r="AH855" s="54"/>
      <c r="AI855" s="54"/>
    </row>
    <row r="856" spans="1:35" s="21" customFormat="1" x14ac:dyDescent="0.25">
      <c r="A856" s="98"/>
      <c r="B856" s="84" t="e">
        <f t="shared" si="422"/>
        <v>#VALUE!</v>
      </c>
      <c r="C856" s="84" t="e">
        <f t="shared" si="422"/>
        <v>#VALUE!</v>
      </c>
      <c r="D856" s="84">
        <f t="shared" si="422"/>
        <v>1</v>
      </c>
      <c r="E856" s="151"/>
      <c r="F856" s="117"/>
      <c r="G856" s="156"/>
      <c r="H856" s="163"/>
      <c r="I856" s="163"/>
      <c r="J856" s="164"/>
      <c r="K856" s="85"/>
      <c r="L856" s="169" t="s">
        <v>78</v>
      </c>
      <c r="M856" s="171" t="e">
        <f>INDEX('BASE FORMAÇÃO'!H:H,B858+1)</f>
        <v>#VALUE!</v>
      </c>
      <c r="N856" s="94"/>
      <c r="O856" s="34" t="s">
        <v>12</v>
      </c>
      <c r="P856" s="55"/>
      <c r="Q856" s="55"/>
      <c r="R856" s="55"/>
      <c r="S856" s="55"/>
      <c r="T856" s="55"/>
      <c r="U856" s="55"/>
      <c r="V856" s="55"/>
      <c r="W856" s="55"/>
      <c r="X856" s="55"/>
      <c r="Y856" s="55"/>
      <c r="Z856" s="55"/>
      <c r="AA856" s="55"/>
      <c r="AB856" s="55"/>
      <c r="AC856" s="55"/>
      <c r="AD856" s="55"/>
      <c r="AE856" s="55"/>
      <c r="AF856" s="55"/>
      <c r="AG856" s="55"/>
      <c r="AH856" s="55"/>
      <c r="AI856" s="55"/>
    </row>
    <row r="857" spans="1:35" s="21" customFormat="1" x14ac:dyDescent="0.25">
      <c r="A857" s="98"/>
      <c r="B857" s="84" t="e">
        <f t="shared" si="422"/>
        <v>#VALUE!</v>
      </c>
      <c r="C857" s="84" t="e">
        <f t="shared" si="422"/>
        <v>#VALUE!</v>
      </c>
      <c r="D857" s="84">
        <f t="shared" si="422"/>
        <v>1</v>
      </c>
      <c r="E857" s="152"/>
      <c r="F857" s="117"/>
      <c r="G857" s="157"/>
      <c r="H857" s="165"/>
      <c r="I857" s="165"/>
      <c r="J857" s="166"/>
      <c r="K857" s="85"/>
      <c r="L857" s="170"/>
      <c r="M857" s="172"/>
      <c r="N857" s="94"/>
      <c r="O857" s="34" t="s">
        <v>549</v>
      </c>
      <c r="P857" s="55"/>
      <c r="Q857" s="55"/>
      <c r="R857" s="55"/>
      <c r="S857" s="55"/>
      <c r="T857" s="55"/>
      <c r="U857" s="55"/>
      <c r="V857" s="55"/>
      <c r="W857" s="55"/>
      <c r="X857" s="55"/>
      <c r="Y857" s="55"/>
      <c r="Z857" s="55"/>
      <c r="AA857" s="55"/>
      <c r="AB857" s="55"/>
      <c r="AC857" s="55"/>
      <c r="AD857" s="55"/>
      <c r="AE857" s="55"/>
      <c r="AF857" s="55"/>
      <c r="AG857" s="55"/>
      <c r="AH857" s="55"/>
      <c r="AI857" s="55"/>
    </row>
    <row r="858" spans="1:35" x14ac:dyDescent="0.25">
      <c r="B858" s="84" t="e">
        <f>B856</f>
        <v>#VALUE!</v>
      </c>
      <c r="C858" s="84" t="e">
        <f>C856</f>
        <v>#VALUE!</v>
      </c>
      <c r="D858" s="84">
        <f>D856</f>
        <v>1</v>
      </c>
      <c r="E858" s="57" t="s">
        <v>401</v>
      </c>
      <c r="F858" s="117"/>
      <c r="G858" s="24"/>
      <c r="H858" s="153"/>
      <c r="I858" s="154"/>
      <c r="J858" s="154"/>
      <c r="K858" s="90" t="e">
        <f>_xlfn.STDEV.S($P858:$AI858)/AVERAGE($P858:$AI858)</f>
        <v>#DIV/0!</v>
      </c>
      <c r="L858" s="122" t="s">
        <v>2</v>
      </c>
      <c r="M858" s="5" t="e">
        <f>INDEX('BASE FORMAÇÃO'!D:D,B858+1)</f>
        <v>#VALUE!</v>
      </c>
      <c r="N858" s="94">
        <f>IF("A"=J871,1,"")</f>
        <v>1</v>
      </c>
      <c r="O858" s="34" t="s">
        <v>23</v>
      </c>
      <c r="P858" s="36" t="str">
        <f t="array" ref="P858">IF(P854="","",IF(OR(P855="",AND(YEAR(P855)=YEAR($O$7),MONTH(MAX('Tabela de Apoio'!$A:$A))&lt;=MONTH(P855))),P854,(INDEX('Tabela de Apoio'!$B:$B,MATCH('FORMAÇÃO DE PREÇO'!$O$7,'Tabela de Apoio'!$A:$A,1))/INDEX('Tabela de Apoio'!$B:$B,MATCH('FORMAÇÃO DE PREÇO'!P855,'Tabela de Apoio'!$A:$A,1)-1))*P854))</f>
        <v/>
      </c>
      <c r="Q858" s="36" t="str">
        <f t="array" ref="Q858">IF(Q854="","",IF(OR(Q855="",AND(YEAR(Q855)=YEAR($O$7),MONTH(MAX('Tabela de Apoio'!$A:$A))&lt;=MONTH(Q855))),Q854,(INDEX('Tabela de Apoio'!$B:$B,MATCH('FORMAÇÃO DE PREÇO'!$O$7,'Tabela de Apoio'!$A:$A,1))/INDEX('Tabela de Apoio'!$B:$B,MATCH('FORMAÇÃO DE PREÇO'!Q855,'Tabela de Apoio'!$A:$A,1)-1))*Q854))</f>
        <v/>
      </c>
      <c r="R858" s="36" t="str">
        <f t="array" ref="R858">IF(R854="","",IF(OR(R855="",AND(YEAR(R855)=YEAR($O$7),MONTH(MAX('Tabela de Apoio'!$A:$A))&lt;=MONTH(R855))),R854,(INDEX('Tabela de Apoio'!$B:$B,MATCH('FORMAÇÃO DE PREÇO'!$O$7,'Tabela de Apoio'!$A:$A,1))/INDEX('Tabela de Apoio'!$B:$B,MATCH('FORMAÇÃO DE PREÇO'!R855,'Tabela de Apoio'!$A:$A,1)-1))*R854))</f>
        <v/>
      </c>
      <c r="S858" s="36" t="str">
        <f t="array" ref="S858">IF(S854="","",IF(OR(S855="",AND(YEAR(S855)=YEAR($O$7),MONTH(MAX('Tabela de Apoio'!$A:$A))&lt;=MONTH(S855))),S854,(INDEX('Tabela de Apoio'!$B:$B,MATCH('FORMAÇÃO DE PREÇO'!$O$7,'Tabela de Apoio'!$A:$A,1))/INDEX('Tabela de Apoio'!$B:$B,MATCH('FORMAÇÃO DE PREÇO'!S855,'Tabela de Apoio'!$A:$A,1)-1))*S854))</f>
        <v/>
      </c>
      <c r="T858" s="36" t="str">
        <f t="array" ref="T858">IF(T854="","",IF(OR(T855="",AND(YEAR(T855)=YEAR($O$7),MONTH(MAX('Tabela de Apoio'!$A:$A))&lt;=MONTH(T855))),T854,(INDEX('Tabela de Apoio'!$B:$B,MATCH('FORMAÇÃO DE PREÇO'!$O$7,'Tabela de Apoio'!$A:$A,1))/INDEX('Tabela de Apoio'!$B:$B,MATCH('FORMAÇÃO DE PREÇO'!T855,'Tabela de Apoio'!$A:$A,1)-1))*T854))</f>
        <v/>
      </c>
      <c r="U858" s="36" t="str">
        <f t="array" ref="U858">IF(U854="","",IF(OR(U855="",AND(YEAR(U855)=YEAR($O$7),MONTH(MAX('Tabela de Apoio'!$A:$A))&lt;=MONTH(U855))),U854,(INDEX('Tabela de Apoio'!$B:$B,MATCH('FORMAÇÃO DE PREÇO'!$O$7,'Tabela de Apoio'!$A:$A,1))/INDEX('Tabela de Apoio'!$B:$B,MATCH('FORMAÇÃO DE PREÇO'!U855,'Tabela de Apoio'!$A:$A,1)-1))*U854))</f>
        <v/>
      </c>
      <c r="V858" s="36" t="str">
        <f t="array" ref="V858">IF(V854="","",IF(OR(V855="",AND(YEAR(V855)=YEAR($O$7),MONTH(MAX('Tabela de Apoio'!$A:$A))&lt;=MONTH(V855))),V854,(INDEX('Tabela de Apoio'!$B:$B,MATCH('FORMAÇÃO DE PREÇO'!$O$7,'Tabela de Apoio'!$A:$A,1))/INDEX('Tabela de Apoio'!$B:$B,MATCH('FORMAÇÃO DE PREÇO'!V855,'Tabela de Apoio'!$A:$A,1)-1))*V854))</f>
        <v/>
      </c>
      <c r="W858" s="36" t="str">
        <f t="array" ref="W858">IF(W854="","",IF(OR(W855="",AND(YEAR(W855)=YEAR($O$7),MONTH(MAX('Tabela de Apoio'!$A:$A))&lt;=MONTH(W855))),W854,(INDEX('Tabela de Apoio'!$B:$B,MATCH('FORMAÇÃO DE PREÇO'!$O$7,'Tabela de Apoio'!$A:$A,1))/INDEX('Tabela de Apoio'!$B:$B,MATCH('FORMAÇÃO DE PREÇO'!W855,'Tabela de Apoio'!$A:$A,1)-1))*W854))</f>
        <v/>
      </c>
      <c r="X858" s="36" t="str">
        <f t="array" ref="X858">IF(X854="","",IF(OR(X855="",AND(YEAR(X855)=YEAR($O$7),MONTH(MAX('Tabela de Apoio'!$A:$A))&lt;=MONTH(X855))),X854,(INDEX('Tabela de Apoio'!$B:$B,MATCH('FORMAÇÃO DE PREÇO'!$O$7,'Tabela de Apoio'!$A:$A,1))/INDEX('Tabela de Apoio'!$B:$B,MATCH('FORMAÇÃO DE PREÇO'!X855,'Tabela de Apoio'!$A:$A,1)-1))*X854))</f>
        <v/>
      </c>
      <c r="Y858" s="36" t="str">
        <f t="array" ref="Y858">IF(Y854="","",IF(OR(Y855="",AND(YEAR(Y855)=YEAR($O$7),MONTH(MAX('Tabela de Apoio'!$A:$A))&lt;=MONTH(Y855))),Y854,(INDEX('Tabela de Apoio'!$B:$B,MATCH('FORMAÇÃO DE PREÇO'!$O$7,'Tabela de Apoio'!$A:$A,1))/INDEX('Tabela de Apoio'!$B:$B,MATCH('FORMAÇÃO DE PREÇO'!Y855,'Tabela de Apoio'!$A:$A,1)-1))*Y854))</f>
        <v/>
      </c>
      <c r="Z858" s="36" t="str">
        <f t="array" ref="Z858">IF(Z854="","",IF(OR(Z855="",AND(YEAR(Z855)=YEAR($O$7),MONTH(MAX('Tabela de Apoio'!$A:$A))&lt;=MONTH(Z855))),Z854,(INDEX('Tabela de Apoio'!$B:$B,MATCH('FORMAÇÃO DE PREÇO'!$O$7,'Tabela de Apoio'!$A:$A,1))/INDEX('Tabela de Apoio'!$B:$B,MATCH('FORMAÇÃO DE PREÇO'!Z855,'Tabela de Apoio'!$A:$A,1)-1))*Z854))</f>
        <v/>
      </c>
      <c r="AA858" s="36" t="str">
        <f t="array" ref="AA858">IF(AA854="","",IF(OR(AA855="",AND(YEAR(AA855)=YEAR($O$7),MONTH(MAX('Tabela de Apoio'!$A:$A))&lt;=MONTH(AA855))),AA854,(INDEX('Tabela de Apoio'!$B:$B,MATCH('FORMAÇÃO DE PREÇO'!$O$7,'Tabela de Apoio'!$A:$A,1))/INDEX('Tabela de Apoio'!$B:$B,MATCH('FORMAÇÃO DE PREÇO'!AA855,'Tabela de Apoio'!$A:$A,1)-1))*AA854))</f>
        <v/>
      </c>
      <c r="AB858" s="36" t="str">
        <f t="array" ref="AB858">IF(AB854="","",IF(OR(AB855="",AND(YEAR(AB855)=YEAR($O$7),MONTH(MAX('Tabela de Apoio'!$A:$A))&lt;=MONTH(AB855))),AB854,(INDEX('Tabela de Apoio'!$B:$B,MATCH('FORMAÇÃO DE PREÇO'!$O$7,'Tabela de Apoio'!$A:$A,1))/INDEX('Tabela de Apoio'!$B:$B,MATCH('FORMAÇÃO DE PREÇO'!AB855,'Tabela de Apoio'!$A:$A,1)-1))*AB854))</f>
        <v/>
      </c>
      <c r="AC858" s="36" t="str">
        <f t="array" ref="AC858">IF(AC854="","",IF(OR(AC855="",AND(YEAR(AC855)=YEAR($O$7),MONTH(MAX('Tabela de Apoio'!$A:$A))&lt;=MONTH(AC855))),AC854,(INDEX('Tabela de Apoio'!$B:$B,MATCH('FORMAÇÃO DE PREÇO'!$O$7,'Tabela de Apoio'!$A:$A,1))/INDEX('Tabela de Apoio'!$B:$B,MATCH('FORMAÇÃO DE PREÇO'!AC855,'Tabela de Apoio'!$A:$A,1)-1))*AC854))</f>
        <v/>
      </c>
      <c r="AD858" s="36" t="str">
        <f t="array" ref="AD858">IF(AD854="","",IF(OR(AD855="",AND(YEAR(AD855)=YEAR($O$7),MONTH(MAX('Tabela de Apoio'!$A:$A))&lt;=MONTH(AD855))),AD854,(INDEX('Tabela de Apoio'!$B:$B,MATCH('FORMAÇÃO DE PREÇO'!$O$7,'Tabela de Apoio'!$A:$A,1))/INDEX('Tabela de Apoio'!$B:$B,MATCH('FORMAÇÃO DE PREÇO'!AD855,'Tabela de Apoio'!$A:$A,1)-1))*AD854))</f>
        <v/>
      </c>
      <c r="AE858" s="36" t="str">
        <f t="array" ref="AE858">IF(AE854="","",IF(OR(AE855="",AND(YEAR(AE855)=YEAR($O$7),MONTH(MAX('Tabela de Apoio'!$A:$A))&lt;=MONTH(AE855))),AE854,(INDEX('Tabela de Apoio'!$B:$B,MATCH('FORMAÇÃO DE PREÇO'!$O$7,'Tabela de Apoio'!$A:$A,1))/INDEX('Tabela de Apoio'!$B:$B,MATCH('FORMAÇÃO DE PREÇO'!AE855,'Tabela de Apoio'!$A:$A,1)-1))*AE854))</f>
        <v/>
      </c>
      <c r="AF858" s="36" t="str">
        <f t="array" ref="AF858">IF(AF854="","",IF(OR(AF855="",AND(YEAR(AF855)=YEAR($O$7),MONTH(MAX('Tabela de Apoio'!$A:$A))&lt;=MONTH(AF855))),AF854,(INDEX('Tabela de Apoio'!$B:$B,MATCH('FORMAÇÃO DE PREÇO'!$O$7,'Tabela de Apoio'!$A:$A,1))/INDEX('Tabela de Apoio'!$B:$B,MATCH('FORMAÇÃO DE PREÇO'!AF855,'Tabela de Apoio'!$A:$A,1)-1))*AF854))</f>
        <v/>
      </c>
      <c r="AG858" s="36" t="str">
        <f t="array" ref="AG858">IF(AG854="","",IF(OR(AG855="",AND(YEAR(AG855)=YEAR($O$7),MONTH(MAX('Tabela de Apoio'!$A:$A))&lt;=MONTH(AG855))),AG854,(INDEX('Tabela de Apoio'!$B:$B,MATCH('FORMAÇÃO DE PREÇO'!$O$7,'Tabela de Apoio'!$A:$A,1))/INDEX('Tabela de Apoio'!$B:$B,MATCH('FORMAÇÃO DE PREÇO'!AG855,'Tabela de Apoio'!$A:$A,1)-1))*AG854))</f>
        <v/>
      </c>
      <c r="AH858" s="36" t="str">
        <f t="array" ref="AH858">IF(AH854="","",IF(OR(AH855="",AND(YEAR(AH855)=YEAR($O$7),MONTH(MAX('Tabela de Apoio'!$A:$A))&lt;=MONTH(AH855))),AH854,(INDEX('Tabela de Apoio'!$B:$B,MATCH('FORMAÇÃO DE PREÇO'!$O$7,'Tabela de Apoio'!$A:$A,1))/INDEX('Tabela de Apoio'!$B:$B,MATCH('FORMAÇÃO DE PREÇO'!AH855,'Tabela de Apoio'!$A:$A,1)-1))*AH854))</f>
        <v/>
      </c>
      <c r="AI858" s="36" t="str">
        <f t="array" ref="AI858">IF(AI854="","",IF(OR(AI855="",AND(YEAR(AI855)=YEAR($O$7),MONTH(MAX('Tabela de Apoio'!$A:$A))&lt;=MONTH(AI855))),AI854,(INDEX('Tabela de Apoio'!$B:$B,MATCH('FORMAÇÃO DE PREÇO'!$O$7,'Tabela de Apoio'!$A:$A,1))/INDEX('Tabela de Apoio'!$B:$B,MATCH('FORMAÇÃO DE PREÇO'!AI855,'Tabela de Apoio'!$A:$A,1)-1))*AI854))</f>
        <v/>
      </c>
    </row>
    <row r="859" spans="1:35" x14ac:dyDescent="0.25">
      <c r="B859" s="84" t="e">
        <f>B858</f>
        <v>#VALUE!</v>
      </c>
      <c r="C859" s="84" t="e">
        <f>C858</f>
        <v>#VALUE!</v>
      </c>
      <c r="D859" s="84">
        <f>D858</f>
        <v>1</v>
      </c>
      <c r="E859" s="158" t="e">
        <f>MAX(INDEX('BASE FORMAÇÃO'!A:A,B854+1),1)</f>
        <v>#VALUE!</v>
      </c>
      <c r="F859" s="117"/>
      <c r="G859" s="118" t="s">
        <v>363</v>
      </c>
      <c r="H859" s="159"/>
      <c r="I859" s="159"/>
      <c r="J859" s="160"/>
      <c r="K859" s="85" t="e">
        <f>_xlfn.STDEV.S($P859:$AI859)/AVERAGE($P859:$AI859)</f>
        <v>#DIV/0!</v>
      </c>
      <c r="L859" s="37" t="s">
        <v>362</v>
      </c>
      <c r="M859" s="38" t="str">
        <f>IFERROR(INDEX(K858:K872,MATCH(1,N858:N872)),"")</f>
        <v/>
      </c>
      <c r="N859" s="94" t="str">
        <f>IF("B"=J871,1,"")</f>
        <v/>
      </c>
      <c r="O859" s="34" t="s">
        <v>55</v>
      </c>
      <c r="P859" s="36" t="str">
        <f t="shared" ref="P859:AE859" si="423">IFERROR(IF(P858="","",IF(OR(P858&gt;(_xlfn.QUARTILE.EXC($P858:$AI858,3)+(_xlfn.QUARTILE.EXC($P858:$AI858,3)-_xlfn.QUARTILE.EXC($P858:$AI858,1))),P858&lt;(_xlfn.QUARTILE.EXC($P858:$AI858,1)-(_xlfn.QUARTILE.EXC($P858:$AI858,3)-_xlfn.QUARTILE.EXC($P858:$AI858,1)))),"DESCARTADO",P858)),"")</f>
        <v/>
      </c>
      <c r="Q859" s="36" t="str">
        <f t="shared" si="423"/>
        <v/>
      </c>
      <c r="R859" s="36" t="str">
        <f t="shared" si="423"/>
        <v/>
      </c>
      <c r="S859" s="36" t="str">
        <f t="shared" si="423"/>
        <v/>
      </c>
      <c r="T859" s="36" t="str">
        <f t="shared" si="423"/>
        <v/>
      </c>
      <c r="U859" s="36" t="str">
        <f t="shared" si="423"/>
        <v/>
      </c>
      <c r="V859" s="36" t="str">
        <f t="shared" si="423"/>
        <v/>
      </c>
      <c r="W859" s="36" t="str">
        <f t="shared" si="423"/>
        <v/>
      </c>
      <c r="X859" s="36" t="str">
        <f t="shared" si="423"/>
        <v/>
      </c>
      <c r="Y859" s="36" t="str">
        <f t="shared" si="423"/>
        <v/>
      </c>
      <c r="Z859" s="36" t="str">
        <f t="shared" si="423"/>
        <v/>
      </c>
      <c r="AA859" s="36" t="str">
        <f t="shared" si="423"/>
        <v/>
      </c>
      <c r="AB859" s="36" t="str">
        <f t="shared" si="423"/>
        <v/>
      </c>
      <c r="AC859" s="36" t="str">
        <f t="shared" si="423"/>
        <v/>
      </c>
      <c r="AD859" s="36" t="str">
        <f t="shared" si="423"/>
        <v/>
      </c>
      <c r="AE859" s="36" t="str">
        <f t="shared" si="423"/>
        <v/>
      </c>
      <c r="AF859" s="36" t="str">
        <f>IFERROR(IF(AF858="","",IF(OR(AF858&gt;(_xlfn.QUARTILE.EXC($P858:$AI858,3)+(_xlfn.QUARTILE.EXC($P858:$AI858,3)-_xlfn.QUARTILE.EXC($P858:$AI858,1))),AF858&lt;(_xlfn.QUARTILE.EXC($P858:$AI858,1)-(_xlfn.QUARTILE.EXC($P858:$AI858,3)-_xlfn.QUARTILE.EXC($P858:$AI858,1)))),"DESCARTADO",AF858)),"")</f>
        <v/>
      </c>
      <c r="AG859" s="36" t="str">
        <f>IFERROR(IF(AG858="","",IF(OR(AG858&gt;(_xlfn.QUARTILE.EXC($P858:$AI858,3)+(_xlfn.QUARTILE.EXC($P858:$AI858,3)-_xlfn.QUARTILE.EXC($P858:$AI858,1))),AG858&lt;(_xlfn.QUARTILE.EXC($P858:$AI858,1)-(_xlfn.QUARTILE.EXC($P858:$AI858,3)-_xlfn.QUARTILE.EXC($P858:$AI858,1)))),"DESCARTADO",AG858)),"")</f>
        <v/>
      </c>
      <c r="AH859" s="36" t="str">
        <f>IFERROR(IF(AH858="","",IF(OR(AH858&gt;(_xlfn.QUARTILE.EXC($P858:$AI858,3)+(_xlfn.QUARTILE.EXC($P858:$AI858,3)-_xlfn.QUARTILE.EXC($P858:$AI858,1))),AH858&lt;(_xlfn.QUARTILE.EXC($P858:$AI858,1)-(_xlfn.QUARTILE.EXC($P858:$AI858,3)-_xlfn.QUARTILE.EXC($P858:$AI858,1)))),"DESCARTADO",AH858)),"")</f>
        <v/>
      </c>
      <c r="AI859" s="36" t="str">
        <f>IFERROR(IF(AI858="","",IF(OR(AI858&gt;(_xlfn.QUARTILE.EXC($P858:$AI858,3)+(_xlfn.QUARTILE.EXC($P858:$AI858,3)-_xlfn.QUARTILE.EXC($P858:$AI858,1))),AI858&lt;(_xlfn.QUARTILE.EXC($P858:$AI858,1)-(_xlfn.QUARTILE.EXC($P858:$AI858,3)-_xlfn.QUARTILE.EXC($P858:$AI858,1)))),"DESCARTADO",AI858)),"")</f>
        <v/>
      </c>
    </row>
    <row r="860" spans="1:35" hidden="1" x14ac:dyDescent="0.25">
      <c r="B860" s="84" t="e">
        <f t="shared" ref="B860:D872" si="424">B859</f>
        <v>#VALUE!</v>
      </c>
      <c r="C860" s="84" t="e">
        <f t="shared" si="424"/>
        <v>#VALUE!</v>
      </c>
      <c r="D860" s="84">
        <f t="shared" si="424"/>
        <v>1</v>
      </c>
      <c r="E860" s="158"/>
      <c r="F860" s="97"/>
      <c r="G860" s="119"/>
      <c r="K860" s="90"/>
      <c r="N860" s="94"/>
      <c r="O860" s="34" t="s">
        <v>57</v>
      </c>
      <c r="P860" s="39" t="str">
        <f>IF(IFERROR(VLOOKUP(P856,'Tabela de Apoio'!$D:$E,2,FALSE),1)=1,"",P859)</f>
        <v/>
      </c>
      <c r="Q860" s="39" t="str">
        <f>IF(IFERROR(VLOOKUP(Q856,'Tabela de Apoio'!$D:$E,2,FALSE),1)=1,"",Q859)</f>
        <v/>
      </c>
      <c r="R860" s="39" t="str">
        <f>IF(IFERROR(VLOOKUP(R856,'Tabela de Apoio'!$D:$E,2,FALSE),1)=1,"",R859)</f>
        <v/>
      </c>
      <c r="S860" s="39" t="str">
        <f>IF(IFERROR(VLOOKUP(S856,'Tabela de Apoio'!$D:$E,2,FALSE),1)=1,"",S859)</f>
        <v/>
      </c>
      <c r="T860" s="39" t="str">
        <f>IF(IFERROR(VLOOKUP(T856,'Tabela de Apoio'!$D:$E,2,FALSE),1)=1,"",T859)</f>
        <v/>
      </c>
      <c r="U860" s="39" t="str">
        <f>IF(IFERROR(VLOOKUP(U856,'Tabela de Apoio'!$D:$E,2,FALSE),1)=1,"",U859)</f>
        <v/>
      </c>
      <c r="V860" s="39" t="str">
        <f>IF(IFERROR(VLOOKUP(V856,'Tabela de Apoio'!$D:$E,2,FALSE),1)=1,"",V859)</f>
        <v/>
      </c>
      <c r="W860" s="39" t="str">
        <f>IF(IFERROR(VLOOKUP(W856,'Tabela de Apoio'!$D:$E,2,FALSE),1)=1,"",W859)</f>
        <v/>
      </c>
      <c r="X860" s="39" t="str">
        <f>IF(IFERROR(VLOOKUP(X856,'Tabela de Apoio'!$D:$E,2,FALSE),1)=1,"",X859)</f>
        <v/>
      </c>
      <c r="Y860" s="39" t="str">
        <f>IF(IFERROR(VLOOKUP(Y856,'Tabela de Apoio'!$D:$E,2,FALSE),1)=1,"",Y859)</f>
        <v/>
      </c>
      <c r="Z860" s="39" t="str">
        <f>IF(IFERROR(VLOOKUP(Z856,'Tabela de Apoio'!$D:$E,2,FALSE),1)=1,"",Z859)</f>
        <v/>
      </c>
      <c r="AA860" s="39" t="str">
        <f>IF(IFERROR(VLOOKUP(AA856,'Tabela de Apoio'!$D:$E,2,FALSE),1)=1,"",AA859)</f>
        <v/>
      </c>
      <c r="AB860" s="39" t="str">
        <f>IF(IFERROR(VLOOKUP(AB856,'Tabela de Apoio'!$D:$E,2,FALSE),1)=1,"",AB859)</f>
        <v/>
      </c>
      <c r="AC860" s="39" t="str">
        <f>IF(IFERROR(VLOOKUP(AC856,'Tabela de Apoio'!$D:$E,2,FALSE),1)=1,"",AC859)</f>
        <v/>
      </c>
      <c r="AD860" s="39" t="str">
        <f>IF(IFERROR(VLOOKUP(AD856,'Tabela de Apoio'!$D:$E,2,FALSE),1)=1,"",AD859)</f>
        <v/>
      </c>
      <c r="AE860" s="39" t="str">
        <f>IF(IFERROR(VLOOKUP(AE856,'Tabela de Apoio'!$D:$E,2,FALSE),1)=1,"",AE859)</f>
        <v/>
      </c>
      <c r="AF860" s="39" t="str">
        <f>IF(IFERROR(VLOOKUP(AF856,'Tabela de Apoio'!$D:$E,2,FALSE),1)=1,"",AF859)</f>
        <v/>
      </c>
      <c r="AG860" s="39" t="str">
        <f>IF(IFERROR(VLOOKUP(AG856,'Tabela de Apoio'!$D:$E,2,FALSE),1)=1,"",AG859)</f>
        <v/>
      </c>
      <c r="AH860" s="39" t="str">
        <f>IF(IFERROR(VLOOKUP(AH856,'Tabela de Apoio'!$D:$E,2,FALSE),1)=1,"",AH859)</f>
        <v/>
      </c>
      <c r="AI860" s="39" t="str">
        <f>IF(IFERROR(VLOOKUP(AI856,'Tabela de Apoio'!$D:$E,2,FALSE),1)=1,"",AI859)</f>
        <v/>
      </c>
    </row>
    <row r="861" spans="1:35" hidden="1" x14ac:dyDescent="0.25">
      <c r="B861" s="84" t="e">
        <f t="shared" ref="B861:B872" si="425">B860</f>
        <v>#VALUE!</v>
      </c>
      <c r="C861" s="84" t="e">
        <f t="shared" si="424"/>
        <v>#VALUE!</v>
      </c>
      <c r="D861" s="84">
        <f t="shared" si="424"/>
        <v>1</v>
      </c>
      <c r="E861" s="158"/>
      <c r="F861" s="97"/>
      <c r="G861" s="120"/>
      <c r="H861" s="18"/>
      <c r="I861" s="18"/>
      <c r="J861" s="6" t="str">
        <f>IFERROR(IF(M864="",IF(_xlfn.STDEV.S($P859:$AI860)/AVERAGE($P859:$AI860)&lt;25%,J865,J866),J864),J862)</f>
        <v>A</v>
      </c>
      <c r="K861" s="89"/>
      <c r="L861" s="40" t="s">
        <v>75</v>
      </c>
      <c r="M861" s="41" t="str">
        <f>IFERROR(IF(AND(P856="Fornecedor",COUNTA(P854:AI854)=COUNTIF(P856:AI856,"Fornecedor")),M869,IF(M864="",IF(_xlfn.STDEV.S($P859:$AI860)/AVERAGE($P859:$AI860)&lt;25%,M865,M866),M864)),M862)</f>
        <v/>
      </c>
      <c r="N861" s="94"/>
      <c r="O861" s="34" t="s">
        <v>450</v>
      </c>
      <c r="P861" s="39" t="str">
        <f>IF(IFERROR(VLOOKUP(P856,'Tabela de Apoio'!$D:$E,2,FALSE),1)=1,"",P862)</f>
        <v/>
      </c>
      <c r="Q861" s="39" t="str">
        <f>IF(IFERROR(VLOOKUP(Q856,'Tabela de Apoio'!$D:$E,2,FALSE),1)=1,"",Q862)</f>
        <v/>
      </c>
      <c r="R861" s="39" t="str">
        <f>IF(IFERROR(VLOOKUP(R856,'Tabela de Apoio'!$D:$E,2,FALSE),1)=1,"",R862)</f>
        <v/>
      </c>
      <c r="S861" s="39" t="str">
        <f>IF(IFERROR(VLOOKUP(S856,'Tabela de Apoio'!$D:$E,2,FALSE),1)=1,"",S862)</f>
        <v/>
      </c>
      <c r="T861" s="39" t="str">
        <f>IF(IFERROR(VLOOKUP(T856,'Tabela de Apoio'!$D:$E,2,FALSE),1)=1,"",T862)</f>
        <v/>
      </c>
      <c r="U861" s="39" t="str">
        <f>IF(IFERROR(VLOOKUP(U856,'Tabela de Apoio'!$D:$E,2,FALSE),1)=1,"",U862)</f>
        <v/>
      </c>
      <c r="V861" s="39" t="str">
        <f>IF(IFERROR(VLOOKUP(V856,'Tabela de Apoio'!$D:$E,2,FALSE),1)=1,"",V862)</f>
        <v/>
      </c>
      <c r="W861" s="39" t="str">
        <f>IF(IFERROR(VLOOKUP(W856,'Tabela de Apoio'!$D:$E,2,FALSE),1)=1,"",W862)</f>
        <v/>
      </c>
      <c r="X861" s="39" t="str">
        <f>IF(IFERROR(VLOOKUP(X856,'Tabela de Apoio'!$D:$E,2,FALSE),1)=1,"",X862)</f>
        <v/>
      </c>
      <c r="Y861" s="39" t="str">
        <f>IF(IFERROR(VLOOKUP(Y856,'Tabela de Apoio'!$D:$E,2,FALSE),1)=1,"",Y862)</f>
        <v/>
      </c>
      <c r="Z861" s="39" t="str">
        <f>IF(IFERROR(VLOOKUP(Z856,'Tabela de Apoio'!$D:$E,2,FALSE),1)=1,"",Z862)</f>
        <v/>
      </c>
      <c r="AA861" s="39" t="str">
        <f>IF(IFERROR(VLOOKUP(AA856,'Tabela de Apoio'!$D:$E,2,FALSE),1)=1,"",AA862)</f>
        <v/>
      </c>
      <c r="AB861" s="39" t="str">
        <f>IF(IFERROR(VLOOKUP(AB856,'Tabela de Apoio'!$D:$E,2,FALSE),1)=1,"",AB862)</f>
        <v/>
      </c>
      <c r="AC861" s="39" t="str">
        <f>IF(IFERROR(VLOOKUP(AC856,'Tabela de Apoio'!$D:$E,2,FALSE),1)=1,"",AC862)</f>
        <v/>
      </c>
      <c r="AD861" s="39" t="str">
        <f>IF(IFERROR(VLOOKUP(AD856,'Tabela de Apoio'!$D:$E,2,FALSE),1)=1,"",AD862)</f>
        <v/>
      </c>
      <c r="AE861" s="39" t="str">
        <f>IF(IFERROR(VLOOKUP(AE856,'Tabela de Apoio'!$D:$E,2,FALSE),1)=1,"",AE862)</f>
        <v/>
      </c>
      <c r="AF861" s="39" t="str">
        <f>IF(IFERROR(VLOOKUP(AF856,'Tabela de Apoio'!$D:$E,2,FALSE),1)=1,"",AF862)</f>
        <v/>
      </c>
      <c r="AG861" s="39" t="str">
        <f>IF(IFERROR(VLOOKUP(AG856,'Tabela de Apoio'!$D:$E,2,FALSE),1)=1,"",AG862)</f>
        <v/>
      </c>
      <c r="AH861" s="39" t="str">
        <f>IF(IFERROR(VLOOKUP(AH856,'Tabela de Apoio'!$D:$E,2,FALSE),1)=1,"",AH862)</f>
        <v/>
      </c>
      <c r="AI861" s="39" t="str">
        <f>IF(IFERROR(VLOOKUP(AI856,'Tabela de Apoio'!$D:$E,2,FALSE),1)=1,"",AI862)</f>
        <v/>
      </c>
    </row>
    <row r="862" spans="1:35" hidden="1" x14ac:dyDescent="0.25">
      <c r="B862" s="84" t="e">
        <f t="shared" si="425"/>
        <v>#VALUE!</v>
      </c>
      <c r="C862" s="84" t="e">
        <f t="shared" si="424"/>
        <v>#VALUE!</v>
      </c>
      <c r="D862" s="84">
        <f t="shared" si="424"/>
        <v>1</v>
      </c>
      <c r="E862" s="158"/>
      <c r="F862" s="97"/>
      <c r="G862" s="120"/>
      <c r="H862" s="18"/>
      <c r="I862" s="18"/>
      <c r="J862" s="56" t="s">
        <v>366</v>
      </c>
      <c r="K862" s="89"/>
      <c r="L862" s="40" t="s">
        <v>21</v>
      </c>
      <c r="M862" s="41" t="str">
        <f>IFERROR(AVERAGE($P858:$AI858),"")</f>
        <v/>
      </c>
      <c r="N862" s="94"/>
      <c r="O862" s="34" t="s">
        <v>451</v>
      </c>
      <c r="P862" s="39" t="str">
        <f t="shared" ref="P862:AI862" si="426">IF(P859="","",IF((_xlfn.STDEV.S($P859:$AI860)/AVERAGE($P859:$AI860))&lt;25%,P859,IF(OR(P859&gt;(AVERAGE($P859:$AI860)+_xlfn.STDEV.S($P859:$AI860)),P859&lt;(AVERAGE($P859:$AI860)-_xlfn.STDEV.S($P859:$AI860))),"DESCARTADO",P859)))</f>
        <v/>
      </c>
      <c r="Q862" s="39" t="str">
        <f t="shared" si="426"/>
        <v/>
      </c>
      <c r="R862" s="39" t="str">
        <f t="shared" si="426"/>
        <v/>
      </c>
      <c r="S862" s="39" t="str">
        <f t="shared" si="426"/>
        <v/>
      </c>
      <c r="T862" s="39" t="str">
        <f t="shared" si="426"/>
        <v/>
      </c>
      <c r="U862" s="39" t="str">
        <f t="shared" si="426"/>
        <v/>
      </c>
      <c r="V862" s="39" t="str">
        <f t="shared" si="426"/>
        <v/>
      </c>
      <c r="W862" s="39" t="str">
        <f t="shared" si="426"/>
        <v/>
      </c>
      <c r="X862" s="39" t="str">
        <f t="shared" si="426"/>
        <v/>
      </c>
      <c r="Y862" s="39" t="str">
        <f t="shared" si="426"/>
        <v/>
      </c>
      <c r="Z862" s="39" t="str">
        <f t="shared" si="426"/>
        <v/>
      </c>
      <c r="AA862" s="39" t="str">
        <f t="shared" si="426"/>
        <v/>
      </c>
      <c r="AB862" s="39" t="str">
        <f t="shared" si="426"/>
        <v/>
      </c>
      <c r="AC862" s="39" t="str">
        <f t="shared" si="426"/>
        <v/>
      </c>
      <c r="AD862" s="39" t="str">
        <f t="shared" si="426"/>
        <v/>
      </c>
      <c r="AE862" s="39" t="str">
        <f t="shared" si="426"/>
        <v/>
      </c>
      <c r="AF862" s="39" t="str">
        <f t="shared" si="426"/>
        <v/>
      </c>
      <c r="AG862" s="39" t="str">
        <f t="shared" si="426"/>
        <v/>
      </c>
      <c r="AH862" s="39" t="str">
        <f t="shared" si="426"/>
        <v/>
      </c>
      <c r="AI862" s="39" t="str">
        <f t="shared" si="426"/>
        <v/>
      </c>
    </row>
    <row r="863" spans="1:35" hidden="1" x14ac:dyDescent="0.25">
      <c r="B863" s="84" t="e">
        <f t="shared" si="425"/>
        <v>#VALUE!</v>
      </c>
      <c r="C863" s="84" t="e">
        <f t="shared" si="424"/>
        <v>#VALUE!</v>
      </c>
      <c r="D863" s="84">
        <f t="shared" si="424"/>
        <v>1</v>
      </c>
      <c r="E863" s="158"/>
      <c r="F863" s="97"/>
      <c r="G863" s="119"/>
      <c r="J863" s="56" t="s">
        <v>366</v>
      </c>
      <c r="L863" s="40" t="s">
        <v>335</v>
      </c>
      <c r="M863" s="41" t="str">
        <f>IFERROR(MEDIAN($P858:$AI858),"")</f>
        <v/>
      </c>
      <c r="N863" s="94"/>
      <c r="O863" s="34" t="s">
        <v>452</v>
      </c>
      <c r="P863" s="39" t="str">
        <f>IF(IFERROR(VLOOKUP(P856,'Tabela de Apoio'!$D:$E,2,FALSE),1)=1,"",P864)</f>
        <v/>
      </c>
      <c r="Q863" s="39" t="str">
        <f>IF(IFERROR(VLOOKUP(Q856,'Tabela de Apoio'!$D:$E,2,FALSE),1)=1,"",Q864)</f>
        <v/>
      </c>
      <c r="R863" s="39" t="str">
        <f>IF(IFERROR(VLOOKUP(R856,'Tabela de Apoio'!$D:$E,2,FALSE),1)=1,"",R864)</f>
        <v/>
      </c>
      <c r="S863" s="39" t="str">
        <f>IF(IFERROR(VLOOKUP(S856,'Tabela de Apoio'!$D:$E,2,FALSE),1)=1,"",S864)</f>
        <v/>
      </c>
      <c r="T863" s="39" t="str">
        <f>IF(IFERROR(VLOOKUP(T856,'Tabela de Apoio'!$D:$E,2,FALSE),1)=1,"",T864)</f>
        <v/>
      </c>
      <c r="U863" s="39" t="str">
        <f>IF(IFERROR(VLOOKUP(U856,'Tabela de Apoio'!$D:$E,2,FALSE),1)=1,"",U864)</f>
        <v/>
      </c>
      <c r="V863" s="39" t="str">
        <f>IF(IFERROR(VLOOKUP(V856,'Tabela de Apoio'!$D:$E,2,FALSE),1)=1,"",V864)</f>
        <v/>
      </c>
      <c r="W863" s="39" t="str">
        <f>IF(IFERROR(VLOOKUP(W856,'Tabela de Apoio'!$D:$E,2,FALSE),1)=1,"",W864)</f>
        <v/>
      </c>
      <c r="X863" s="39" t="str">
        <f>IF(IFERROR(VLOOKUP(X856,'Tabela de Apoio'!$D:$E,2,FALSE),1)=1,"",X864)</f>
        <v/>
      </c>
      <c r="Y863" s="39" t="str">
        <f>IF(IFERROR(VLOOKUP(Y856,'Tabela de Apoio'!$D:$E,2,FALSE),1)=1,"",Y864)</f>
        <v/>
      </c>
      <c r="Z863" s="39" t="str">
        <f>IF(IFERROR(VLOOKUP(Z856,'Tabela de Apoio'!$D:$E,2,FALSE),1)=1,"",Z864)</f>
        <v/>
      </c>
      <c r="AA863" s="39" t="str">
        <f>IF(IFERROR(VLOOKUP(AA856,'Tabela de Apoio'!$D:$E,2,FALSE),1)=1,"",AA864)</f>
        <v/>
      </c>
      <c r="AB863" s="39" t="str">
        <f>IF(IFERROR(VLOOKUP(AB856,'Tabela de Apoio'!$D:$E,2,FALSE),1)=1,"",AB864)</f>
        <v/>
      </c>
      <c r="AC863" s="39" t="str">
        <f>IF(IFERROR(VLOOKUP(AC856,'Tabela de Apoio'!$D:$E,2,FALSE),1)=1,"",AC864)</f>
        <v/>
      </c>
      <c r="AD863" s="39" t="str">
        <f>IF(IFERROR(VLOOKUP(AD856,'Tabela de Apoio'!$D:$E,2,FALSE),1)=1,"",AD864)</f>
        <v/>
      </c>
      <c r="AE863" s="39" t="str">
        <f>IF(IFERROR(VLOOKUP(AE856,'Tabela de Apoio'!$D:$E,2,FALSE),1)=1,"",AE864)</f>
        <v/>
      </c>
      <c r="AF863" s="39" t="str">
        <f>IF(IFERROR(VLOOKUP(AF856,'Tabela de Apoio'!$D:$E,2,FALSE),1)=1,"",AF864)</f>
        <v/>
      </c>
      <c r="AG863" s="39" t="str">
        <f>IF(IFERROR(VLOOKUP(AG856,'Tabela de Apoio'!$D:$E,2,FALSE),1)=1,"",AG864)</f>
        <v/>
      </c>
      <c r="AH863" s="39" t="str">
        <f>IF(IFERROR(VLOOKUP(AH856,'Tabela de Apoio'!$D:$E,2,FALSE),1)=1,"",AH864)</f>
        <v/>
      </c>
      <c r="AI863" s="39" t="str">
        <f>IF(IFERROR(VLOOKUP(AI856,'Tabela de Apoio'!$D:$E,2,FALSE),1)=1,"",AI864)</f>
        <v/>
      </c>
    </row>
    <row r="864" spans="1:35" hidden="1" x14ac:dyDescent="0.25">
      <c r="B864" s="84" t="e">
        <f t="shared" si="425"/>
        <v>#VALUE!</v>
      </c>
      <c r="C864" s="84" t="e">
        <f t="shared" si="424"/>
        <v>#VALUE!</v>
      </c>
      <c r="D864" s="84">
        <f t="shared" si="424"/>
        <v>1</v>
      </c>
      <c r="E864" s="158"/>
      <c r="F864" s="97"/>
      <c r="G864" s="119"/>
      <c r="H864" s="18"/>
      <c r="I864" s="18"/>
      <c r="J864" s="56" t="s">
        <v>368</v>
      </c>
      <c r="K864" s="89"/>
      <c r="L864" s="40" t="s">
        <v>69</v>
      </c>
      <c r="M864" s="41" t="e">
        <f>IF(AND(COUNT($P872:$AI872)&gt;2,(_xlfn.STDEV.S($P871:$AI872)/AVERAGE($P871:$AI872))&lt;=25%),AVERAGE($P871:$AI872),"")</f>
        <v>#DIV/0!</v>
      </c>
      <c r="N864" s="94"/>
      <c r="O864" s="34" t="s">
        <v>453</v>
      </c>
      <c r="P864" s="39" t="str">
        <f t="shared" ref="P864:AI864" si="427">IF(P862="","",IF((_xlfn.STDEV.S($P861:$AI862)/AVERAGE($P861:$AI862))&lt;25%,P862,IF(OR(P862&gt;(AVERAGE($P861:$AI862)+_xlfn.STDEV.S($P861:$AI862)),P862&lt;(AVERAGE($P861:$AI862)-_xlfn.STDEV.S($P861:$AI862))),"DESCARTADO",P862)))</f>
        <v/>
      </c>
      <c r="Q864" s="39" t="str">
        <f t="shared" si="427"/>
        <v/>
      </c>
      <c r="R864" s="39" t="str">
        <f t="shared" si="427"/>
        <v/>
      </c>
      <c r="S864" s="39" t="str">
        <f t="shared" si="427"/>
        <v/>
      </c>
      <c r="T864" s="39" t="str">
        <f t="shared" si="427"/>
        <v/>
      </c>
      <c r="U864" s="39" t="str">
        <f t="shared" si="427"/>
        <v/>
      </c>
      <c r="V864" s="39" t="str">
        <f t="shared" si="427"/>
        <v/>
      </c>
      <c r="W864" s="39" t="str">
        <f t="shared" si="427"/>
        <v/>
      </c>
      <c r="X864" s="39" t="str">
        <f t="shared" si="427"/>
        <v/>
      </c>
      <c r="Y864" s="39" t="str">
        <f t="shared" si="427"/>
        <v/>
      </c>
      <c r="Z864" s="39" t="str">
        <f t="shared" si="427"/>
        <v/>
      </c>
      <c r="AA864" s="39" t="str">
        <f t="shared" si="427"/>
        <v/>
      </c>
      <c r="AB864" s="39" t="str">
        <f t="shared" si="427"/>
        <v/>
      </c>
      <c r="AC864" s="39" t="str">
        <f t="shared" si="427"/>
        <v/>
      </c>
      <c r="AD864" s="39" t="str">
        <f t="shared" si="427"/>
        <v/>
      </c>
      <c r="AE864" s="39" t="str">
        <f t="shared" si="427"/>
        <v/>
      </c>
      <c r="AF864" s="39" t="str">
        <f t="shared" si="427"/>
        <v/>
      </c>
      <c r="AG864" s="39" t="str">
        <f t="shared" si="427"/>
        <v/>
      </c>
      <c r="AH864" s="39" t="str">
        <f t="shared" si="427"/>
        <v/>
      </c>
      <c r="AI864" s="39" t="str">
        <f t="shared" si="427"/>
        <v/>
      </c>
    </row>
    <row r="865" spans="1:35" hidden="1" x14ac:dyDescent="0.25">
      <c r="B865" s="84" t="e">
        <f t="shared" si="425"/>
        <v>#VALUE!</v>
      </c>
      <c r="C865" s="84" t="e">
        <f t="shared" si="424"/>
        <v>#VALUE!</v>
      </c>
      <c r="D865" s="84">
        <f t="shared" si="424"/>
        <v>1</v>
      </c>
      <c r="E865" s="158"/>
      <c r="F865" s="97"/>
      <c r="G865" s="121"/>
      <c r="H865"/>
      <c r="I865" s="18"/>
      <c r="J865" s="56" t="s">
        <v>367</v>
      </c>
      <c r="K865" s="89"/>
      <c r="L865" s="40" t="s">
        <v>74</v>
      </c>
      <c r="M865" s="41" t="e">
        <f>AVERAGE($P859:$AI860)</f>
        <v>#DIV/0!</v>
      </c>
      <c r="N865" s="94"/>
      <c r="O865" s="34" t="s">
        <v>454</v>
      </c>
      <c r="P865" s="39" t="str">
        <f>IF(IFERROR(VLOOKUP(P856,'Tabela de Apoio'!$D:$E,2,FALSE),1)=1,"",P866)</f>
        <v/>
      </c>
      <c r="Q865" s="39" t="str">
        <f>IF(IFERROR(VLOOKUP(Q856,'Tabela de Apoio'!$D:$E,2,FALSE),1)=1,"",Q866)</f>
        <v/>
      </c>
      <c r="R865" s="39" t="str">
        <f>IF(IFERROR(VLOOKUP(R856,'Tabela de Apoio'!$D:$E,2,FALSE),1)=1,"",R866)</f>
        <v/>
      </c>
      <c r="S865" s="39" t="str">
        <f>IF(IFERROR(VLOOKUP(S856,'Tabela de Apoio'!$D:$E,2,FALSE),1)=1,"",S866)</f>
        <v/>
      </c>
      <c r="T865" s="39" t="str">
        <f>IF(IFERROR(VLOOKUP(T856,'Tabela de Apoio'!$D:$E,2,FALSE),1)=1,"",T866)</f>
        <v/>
      </c>
      <c r="U865" s="39" t="str">
        <f>IF(IFERROR(VLOOKUP(U856,'Tabela de Apoio'!$D:$E,2,FALSE),1)=1,"",U866)</f>
        <v/>
      </c>
      <c r="V865" s="39" t="str">
        <f>IF(IFERROR(VLOOKUP(V856,'Tabela de Apoio'!$D:$E,2,FALSE),1)=1,"",V866)</f>
        <v/>
      </c>
      <c r="W865" s="39" t="str">
        <f>IF(IFERROR(VLOOKUP(W856,'Tabela de Apoio'!$D:$E,2,FALSE),1)=1,"",W866)</f>
        <v/>
      </c>
      <c r="X865" s="39" t="str">
        <f>IF(IFERROR(VLOOKUP(X856,'Tabela de Apoio'!$D:$E,2,FALSE),1)=1,"",X866)</f>
        <v/>
      </c>
      <c r="Y865" s="39" t="str">
        <f>IF(IFERROR(VLOOKUP(Y856,'Tabela de Apoio'!$D:$E,2,FALSE),1)=1,"",Y866)</f>
        <v/>
      </c>
      <c r="Z865" s="39" t="str">
        <f>IF(IFERROR(VLOOKUP(Z856,'Tabela de Apoio'!$D:$E,2,FALSE),1)=1,"",Z866)</f>
        <v/>
      </c>
      <c r="AA865" s="39" t="str">
        <f>IF(IFERROR(VLOOKUP(AA856,'Tabela de Apoio'!$D:$E,2,FALSE),1)=1,"",AA866)</f>
        <v/>
      </c>
      <c r="AB865" s="39" t="str">
        <f>IF(IFERROR(VLOOKUP(AB856,'Tabela de Apoio'!$D:$E,2,FALSE),1)=1,"",AB866)</f>
        <v/>
      </c>
      <c r="AC865" s="39" t="str">
        <f>IF(IFERROR(VLOOKUP(AC856,'Tabela de Apoio'!$D:$E,2,FALSE),1)=1,"",AC866)</f>
        <v/>
      </c>
      <c r="AD865" s="39" t="str">
        <f>IF(IFERROR(VLOOKUP(AD856,'Tabela de Apoio'!$D:$E,2,FALSE),1)=1,"",AD866)</f>
        <v/>
      </c>
      <c r="AE865" s="39" t="str">
        <f>IF(IFERROR(VLOOKUP(AE856,'Tabela de Apoio'!$D:$E,2,FALSE),1)=1,"",AE866)</f>
        <v/>
      </c>
      <c r="AF865" s="39" t="str">
        <f>IF(IFERROR(VLOOKUP(AF856,'Tabela de Apoio'!$D:$E,2,FALSE),1)=1,"",AF866)</f>
        <v/>
      </c>
      <c r="AG865" s="39" t="str">
        <f>IF(IFERROR(VLOOKUP(AG856,'Tabela de Apoio'!$D:$E,2,FALSE),1)=1,"",AG866)</f>
        <v/>
      </c>
      <c r="AH865" s="39" t="str">
        <f>IF(IFERROR(VLOOKUP(AH856,'Tabela de Apoio'!$D:$E,2,FALSE),1)=1,"",AH866)</f>
        <v/>
      </c>
      <c r="AI865" s="39" t="str">
        <f>IF(IFERROR(VLOOKUP(AI856,'Tabela de Apoio'!$D:$E,2,FALSE),1)=1,"",AI866)</f>
        <v/>
      </c>
    </row>
    <row r="866" spans="1:35" hidden="1" x14ac:dyDescent="0.25">
      <c r="B866" s="84" t="e">
        <f t="shared" si="425"/>
        <v>#VALUE!</v>
      </c>
      <c r="C866" s="84" t="e">
        <f t="shared" si="424"/>
        <v>#VALUE!</v>
      </c>
      <c r="D866" s="84">
        <f t="shared" si="424"/>
        <v>1</v>
      </c>
      <c r="E866" s="158"/>
      <c r="F866" s="97"/>
      <c r="G866" s="120"/>
      <c r="H866" s="18"/>
      <c r="I866" s="18"/>
      <c r="J866" s="56" t="s">
        <v>367</v>
      </c>
      <c r="K866" s="89"/>
      <c r="L866" s="40" t="s">
        <v>72</v>
      </c>
      <c r="M866" s="41" t="e">
        <f>MEDIAN($P859:$AI859)</f>
        <v>#NUM!</v>
      </c>
      <c r="N866" s="94"/>
      <c r="O866" s="34" t="s">
        <v>455</v>
      </c>
      <c r="P866" s="39" t="str">
        <f t="shared" ref="P866:AI866" si="428">IF(P864="","",IF((_xlfn.STDEV.S($P863:$AI864)/AVERAGE($P863:$AI864))&lt;25%,P864,IF(OR(P864&gt;(AVERAGE($P863:$AI864)+_xlfn.STDEV.S($P863:$AI864)),P864&lt;(AVERAGE($P863:$AI864)-_xlfn.STDEV.S($P863:$AI864))),"DESCARTADO",P864)))</f>
        <v/>
      </c>
      <c r="Q866" s="39" t="str">
        <f t="shared" si="428"/>
        <v/>
      </c>
      <c r="R866" s="39" t="str">
        <f t="shared" si="428"/>
        <v/>
      </c>
      <c r="S866" s="39" t="str">
        <f t="shared" si="428"/>
        <v/>
      </c>
      <c r="T866" s="39" t="str">
        <f t="shared" si="428"/>
        <v/>
      </c>
      <c r="U866" s="39" t="str">
        <f t="shared" si="428"/>
        <v/>
      </c>
      <c r="V866" s="39" t="str">
        <f t="shared" si="428"/>
        <v/>
      </c>
      <c r="W866" s="39" t="str">
        <f t="shared" si="428"/>
        <v/>
      </c>
      <c r="X866" s="39" t="str">
        <f t="shared" si="428"/>
        <v/>
      </c>
      <c r="Y866" s="39" t="str">
        <f t="shared" si="428"/>
        <v/>
      </c>
      <c r="Z866" s="39" t="str">
        <f t="shared" si="428"/>
        <v/>
      </c>
      <c r="AA866" s="39" t="str">
        <f t="shared" si="428"/>
        <v/>
      </c>
      <c r="AB866" s="39" t="str">
        <f t="shared" si="428"/>
        <v/>
      </c>
      <c r="AC866" s="39" t="str">
        <f t="shared" si="428"/>
        <v/>
      </c>
      <c r="AD866" s="39" t="str">
        <f t="shared" si="428"/>
        <v/>
      </c>
      <c r="AE866" s="39" t="str">
        <f t="shared" si="428"/>
        <v/>
      </c>
      <c r="AF866" s="39" t="str">
        <f t="shared" si="428"/>
        <v/>
      </c>
      <c r="AG866" s="39" t="str">
        <f t="shared" si="428"/>
        <v/>
      </c>
      <c r="AH866" s="39" t="str">
        <f t="shared" si="428"/>
        <v/>
      </c>
      <c r="AI866" s="39" t="str">
        <f t="shared" si="428"/>
        <v/>
      </c>
    </row>
    <row r="867" spans="1:35" hidden="1" x14ac:dyDescent="0.25">
      <c r="B867" s="84" t="e">
        <f t="shared" si="425"/>
        <v>#VALUE!</v>
      </c>
      <c r="C867" s="84" t="e">
        <f t="shared" si="424"/>
        <v>#VALUE!</v>
      </c>
      <c r="D867" s="84">
        <f t="shared" si="424"/>
        <v>1</v>
      </c>
      <c r="E867" s="158"/>
      <c r="F867" s="97"/>
      <c r="G867" s="120"/>
      <c r="H867" s="18"/>
      <c r="I867" s="18"/>
      <c r="J867" s="56" t="s">
        <v>367</v>
      </c>
      <c r="K867" s="89"/>
      <c r="L867" s="40" t="s">
        <v>73</v>
      </c>
      <c r="M867" s="41" t="e">
        <f>_xlfn.QUARTILE.EXC($P859:$AI859,1)</f>
        <v>#NUM!</v>
      </c>
      <c r="N867" s="94"/>
      <c r="O867" s="34" t="s">
        <v>456</v>
      </c>
      <c r="P867" s="39" t="str">
        <f>IF(IFERROR(VLOOKUP(P856,'Tabela de Apoio'!$D:$E,2,FALSE),1)=1,"",P868)</f>
        <v/>
      </c>
      <c r="Q867" s="39" t="str">
        <f>IF(IFERROR(VLOOKUP(Q856,'Tabela de Apoio'!$D:$E,2,FALSE),1)=1,"",Q868)</f>
        <v/>
      </c>
      <c r="R867" s="39" t="str">
        <f>IF(IFERROR(VLOOKUP(R856,'Tabela de Apoio'!$D:$E,2,FALSE),1)=1,"",R868)</f>
        <v/>
      </c>
      <c r="S867" s="39" t="str">
        <f>IF(IFERROR(VLOOKUP(S856,'Tabela de Apoio'!$D:$E,2,FALSE),1)=1,"",S868)</f>
        <v/>
      </c>
      <c r="T867" s="39" t="str">
        <f>IF(IFERROR(VLOOKUP(T856,'Tabela de Apoio'!$D:$E,2,FALSE),1)=1,"",T868)</f>
        <v/>
      </c>
      <c r="U867" s="39" t="str">
        <f>IF(IFERROR(VLOOKUP(U856,'Tabela de Apoio'!$D:$E,2,FALSE),1)=1,"",U868)</f>
        <v/>
      </c>
      <c r="V867" s="39" t="str">
        <f>IF(IFERROR(VLOOKUP(V856,'Tabela de Apoio'!$D:$E,2,FALSE),1)=1,"",V868)</f>
        <v/>
      </c>
      <c r="W867" s="39" t="str">
        <f>IF(IFERROR(VLOOKUP(W856,'Tabela de Apoio'!$D:$E,2,FALSE),1)=1,"",W868)</f>
        <v/>
      </c>
      <c r="X867" s="39" t="str">
        <f>IF(IFERROR(VLOOKUP(X856,'Tabela de Apoio'!$D:$E,2,FALSE),1)=1,"",X868)</f>
        <v/>
      </c>
      <c r="Y867" s="39" t="str">
        <f>IF(IFERROR(VLOOKUP(Y856,'Tabela de Apoio'!$D:$E,2,FALSE),1)=1,"",Y868)</f>
        <v/>
      </c>
      <c r="Z867" s="39" t="str">
        <f>IF(IFERROR(VLOOKUP(Z856,'Tabela de Apoio'!$D:$E,2,FALSE),1)=1,"",Z868)</f>
        <v/>
      </c>
      <c r="AA867" s="39" t="str">
        <f>IF(IFERROR(VLOOKUP(AA856,'Tabela de Apoio'!$D:$E,2,FALSE),1)=1,"",AA868)</f>
        <v/>
      </c>
      <c r="AB867" s="39" t="str">
        <f>IF(IFERROR(VLOOKUP(AB856,'Tabela de Apoio'!$D:$E,2,FALSE),1)=1,"",AB868)</f>
        <v/>
      </c>
      <c r="AC867" s="39" t="str">
        <f>IF(IFERROR(VLOOKUP(AC856,'Tabela de Apoio'!$D:$E,2,FALSE),1)=1,"",AC868)</f>
        <v/>
      </c>
      <c r="AD867" s="39" t="str">
        <f>IF(IFERROR(VLOOKUP(AD856,'Tabela de Apoio'!$D:$E,2,FALSE),1)=1,"",AD868)</f>
        <v/>
      </c>
      <c r="AE867" s="39" t="str">
        <f>IF(IFERROR(VLOOKUP(AE856,'Tabela de Apoio'!$D:$E,2,FALSE),1)=1,"",AE868)</f>
        <v/>
      </c>
      <c r="AF867" s="39" t="str">
        <f>IF(IFERROR(VLOOKUP(AF856,'Tabela de Apoio'!$D:$E,2,FALSE),1)=1,"",AF868)</f>
        <v/>
      </c>
      <c r="AG867" s="39" t="str">
        <f>IF(IFERROR(VLOOKUP(AG856,'Tabela de Apoio'!$D:$E,2,FALSE),1)=1,"",AG868)</f>
        <v/>
      </c>
      <c r="AH867" s="39" t="str">
        <f>IF(IFERROR(VLOOKUP(AH856,'Tabela de Apoio'!$D:$E,2,FALSE),1)=1,"",AH868)</f>
        <v/>
      </c>
      <c r="AI867" s="39" t="str">
        <f>IF(IFERROR(VLOOKUP(AI856,'Tabela de Apoio'!$D:$E,2,FALSE),1)=1,"",AI868)</f>
        <v/>
      </c>
    </row>
    <row r="868" spans="1:35" hidden="1" x14ac:dyDescent="0.25">
      <c r="B868" s="84" t="e">
        <f t="shared" si="425"/>
        <v>#VALUE!</v>
      </c>
      <c r="C868" s="84" t="e">
        <f t="shared" si="424"/>
        <v>#VALUE!</v>
      </c>
      <c r="D868" s="84">
        <f t="shared" si="424"/>
        <v>1</v>
      </c>
      <c r="E868" s="158"/>
      <c r="F868" s="97"/>
      <c r="G868" s="120"/>
      <c r="H868" s="18"/>
      <c r="I868" s="18"/>
      <c r="J868" s="56" t="s">
        <v>367</v>
      </c>
      <c r="K868" s="89"/>
      <c r="L868" s="40" t="s">
        <v>70</v>
      </c>
      <c r="M868" s="41" t="e">
        <f>_xlfn.QUARTILE.EXC($P859:$AI859,2)</f>
        <v>#NUM!</v>
      </c>
      <c r="N868" s="94"/>
      <c r="O868" s="34" t="s">
        <v>457</v>
      </c>
      <c r="P868" s="39" t="str">
        <f t="shared" ref="P868:AI868" si="429">IF(P866="","",IF((_xlfn.STDEV.S($P865:$AI866)/AVERAGE($P865:$AI866))&lt;25%,P866,IF(OR(P866&gt;(AVERAGE($P865:$AI866)+_xlfn.STDEV.S($P865:$AI866)),P866&lt;(AVERAGE($P865:$AI866)-_xlfn.STDEV.S($P865:$AI866))),"DESCARTADO",P866)))</f>
        <v/>
      </c>
      <c r="Q868" s="39" t="str">
        <f t="shared" si="429"/>
        <v/>
      </c>
      <c r="R868" s="39" t="str">
        <f t="shared" si="429"/>
        <v/>
      </c>
      <c r="S868" s="39" t="str">
        <f t="shared" si="429"/>
        <v/>
      </c>
      <c r="T868" s="39" t="str">
        <f t="shared" si="429"/>
        <v/>
      </c>
      <c r="U868" s="39" t="str">
        <f t="shared" si="429"/>
        <v/>
      </c>
      <c r="V868" s="39" t="str">
        <f t="shared" si="429"/>
        <v/>
      </c>
      <c r="W868" s="39" t="str">
        <f t="shared" si="429"/>
        <v/>
      </c>
      <c r="X868" s="39" t="str">
        <f t="shared" si="429"/>
        <v/>
      </c>
      <c r="Y868" s="39" t="str">
        <f t="shared" si="429"/>
        <v/>
      </c>
      <c r="Z868" s="39" t="str">
        <f t="shared" si="429"/>
        <v/>
      </c>
      <c r="AA868" s="39" t="str">
        <f t="shared" si="429"/>
        <v/>
      </c>
      <c r="AB868" s="39" t="str">
        <f t="shared" si="429"/>
        <v/>
      </c>
      <c r="AC868" s="39" t="str">
        <f t="shared" si="429"/>
        <v/>
      </c>
      <c r="AD868" s="39" t="str">
        <f t="shared" si="429"/>
        <v/>
      </c>
      <c r="AE868" s="39" t="str">
        <f t="shared" si="429"/>
        <v/>
      </c>
      <c r="AF868" s="39" t="str">
        <f t="shared" si="429"/>
        <v/>
      </c>
      <c r="AG868" s="39" t="str">
        <f t="shared" si="429"/>
        <v/>
      </c>
      <c r="AH868" s="39" t="str">
        <f t="shared" si="429"/>
        <v/>
      </c>
      <c r="AI868" s="39" t="str">
        <f t="shared" si="429"/>
        <v/>
      </c>
    </row>
    <row r="869" spans="1:35" hidden="1" x14ac:dyDescent="0.25">
      <c r="B869" s="84" t="e">
        <f t="shared" si="425"/>
        <v>#VALUE!</v>
      </c>
      <c r="C869" s="84" t="e">
        <f t="shared" si="424"/>
        <v>#VALUE!</v>
      </c>
      <c r="D869" s="84">
        <f t="shared" si="424"/>
        <v>1</v>
      </c>
      <c r="E869" s="158"/>
      <c r="F869" s="97"/>
      <c r="G869" s="120"/>
      <c r="H869" s="18"/>
      <c r="I869" s="18"/>
      <c r="J869" s="56" t="s">
        <v>366</v>
      </c>
      <c r="K869" s="89"/>
      <c r="L869" s="40" t="s">
        <v>76</v>
      </c>
      <c r="M869" s="41">
        <f>MIN($P858:$AI858)</f>
        <v>0</v>
      </c>
      <c r="N869" s="94"/>
      <c r="O869" s="34" t="s">
        <v>458</v>
      </c>
      <c r="P869" s="39" t="str">
        <f>IF(IFERROR(VLOOKUP(P856,'Tabela de Apoio'!$D:$E,2,FALSE),1)=1,"",P870)</f>
        <v/>
      </c>
      <c r="Q869" s="39" t="str">
        <f>IF(IFERROR(VLOOKUP(Q856,'Tabela de Apoio'!$D:$E,2,FALSE),1)=1,"",Q870)</f>
        <v/>
      </c>
      <c r="R869" s="39" t="str">
        <f>IF(IFERROR(VLOOKUP(R856,'Tabela de Apoio'!$D:$E,2,FALSE),1)=1,"",R870)</f>
        <v/>
      </c>
      <c r="S869" s="39" t="str">
        <f>IF(IFERROR(VLOOKUP(S856,'Tabela de Apoio'!$D:$E,2,FALSE),1)=1,"",S870)</f>
        <v/>
      </c>
      <c r="T869" s="39" t="str">
        <f>IF(IFERROR(VLOOKUP(T856,'Tabela de Apoio'!$D:$E,2,FALSE),1)=1,"",T870)</f>
        <v/>
      </c>
      <c r="U869" s="39" t="str">
        <f>IF(IFERROR(VLOOKUP(U856,'Tabela de Apoio'!$D:$E,2,FALSE),1)=1,"",U870)</f>
        <v/>
      </c>
      <c r="V869" s="39" t="str">
        <f>IF(IFERROR(VLOOKUP(V856,'Tabela de Apoio'!$D:$E,2,FALSE),1)=1,"",V870)</f>
        <v/>
      </c>
      <c r="W869" s="39" t="str">
        <f>IF(IFERROR(VLOOKUP(W856,'Tabela de Apoio'!$D:$E,2,FALSE),1)=1,"",W870)</f>
        <v/>
      </c>
      <c r="X869" s="39" t="str">
        <f>IF(IFERROR(VLOOKUP(X856,'Tabela de Apoio'!$D:$E,2,FALSE),1)=1,"",X870)</f>
        <v/>
      </c>
      <c r="Y869" s="39" t="str">
        <f>IF(IFERROR(VLOOKUP(Y856,'Tabela de Apoio'!$D:$E,2,FALSE),1)=1,"",Y870)</f>
        <v/>
      </c>
      <c r="Z869" s="39" t="str">
        <f>IF(IFERROR(VLOOKUP(Z856,'Tabela de Apoio'!$D:$E,2,FALSE),1)=1,"",Z870)</f>
        <v/>
      </c>
      <c r="AA869" s="39" t="str">
        <f>IF(IFERROR(VLOOKUP(AA856,'Tabela de Apoio'!$D:$E,2,FALSE),1)=1,"",AA870)</f>
        <v/>
      </c>
      <c r="AB869" s="39" t="str">
        <f>IF(IFERROR(VLOOKUP(AB856,'Tabela de Apoio'!$D:$E,2,FALSE),1)=1,"",AB870)</f>
        <v/>
      </c>
      <c r="AC869" s="39" t="str">
        <f>IF(IFERROR(VLOOKUP(AC856,'Tabela de Apoio'!$D:$E,2,FALSE),1)=1,"",AC870)</f>
        <v/>
      </c>
      <c r="AD869" s="39" t="str">
        <f>IF(IFERROR(VLOOKUP(AD856,'Tabela de Apoio'!$D:$E,2,FALSE),1)=1,"",AD870)</f>
        <v/>
      </c>
      <c r="AE869" s="39" t="str">
        <f>IF(IFERROR(VLOOKUP(AE856,'Tabela de Apoio'!$D:$E,2,FALSE),1)=1,"",AE870)</f>
        <v/>
      </c>
      <c r="AF869" s="39" t="str">
        <f>IF(IFERROR(VLOOKUP(AF856,'Tabela de Apoio'!$D:$E,2,FALSE),1)=1,"",AF870)</f>
        <v/>
      </c>
      <c r="AG869" s="39" t="str">
        <f>IF(IFERROR(VLOOKUP(AG856,'Tabela de Apoio'!$D:$E,2,FALSE),1)=1,"",AG870)</f>
        <v/>
      </c>
      <c r="AH869" s="39" t="str">
        <f>IF(IFERROR(VLOOKUP(AH856,'Tabela de Apoio'!$D:$E,2,FALSE),1)=1,"",AH870)</f>
        <v/>
      </c>
      <c r="AI869" s="39" t="str">
        <f>IF(IFERROR(VLOOKUP(AI856,'Tabela de Apoio'!$D:$E,2,FALSE),1)=1,"",AI870)</f>
        <v/>
      </c>
    </row>
    <row r="870" spans="1:35" hidden="1" x14ac:dyDescent="0.25">
      <c r="B870" s="84" t="e">
        <f t="shared" si="425"/>
        <v>#VALUE!</v>
      </c>
      <c r="C870" s="84" t="e">
        <f t="shared" si="424"/>
        <v>#VALUE!</v>
      </c>
      <c r="D870" s="84">
        <f t="shared" si="424"/>
        <v>1</v>
      </c>
      <c r="E870" s="158"/>
      <c r="F870" s="97"/>
      <c r="G870" s="120"/>
      <c r="H870" s="18"/>
      <c r="I870" s="18"/>
      <c r="J870" s="56" t="s">
        <v>366</v>
      </c>
      <c r="K870" s="89"/>
      <c r="L870" s="40" t="s">
        <v>71</v>
      </c>
      <c r="M870" s="41">
        <f>MAX($P858:$AI858)</f>
        <v>0</v>
      </c>
      <c r="N870" s="94"/>
      <c r="O870" s="34" t="s">
        <v>459</v>
      </c>
      <c r="P870" s="39" t="str">
        <f t="shared" ref="P870:AI870" si="430">IF(P868="","",IF((_xlfn.STDEV.S($P867:$AI868)/AVERAGE($P867:$AI868))&lt;25%,P868,IF(OR(P868&gt;(AVERAGE($P867:$AI868)+_xlfn.STDEV.S($P867:$AI868)),P868&lt;(AVERAGE($P867:$AI868)-_xlfn.STDEV.S($P867:$AI868))),"DESCARTADO",P868)))</f>
        <v/>
      </c>
      <c r="Q870" s="39" t="str">
        <f t="shared" si="430"/>
        <v/>
      </c>
      <c r="R870" s="39" t="str">
        <f t="shared" si="430"/>
        <v/>
      </c>
      <c r="S870" s="39" t="str">
        <f t="shared" si="430"/>
        <v/>
      </c>
      <c r="T870" s="39" t="str">
        <f t="shared" si="430"/>
        <v/>
      </c>
      <c r="U870" s="39" t="str">
        <f t="shared" si="430"/>
        <v/>
      </c>
      <c r="V870" s="39" t="str">
        <f t="shared" si="430"/>
        <v/>
      </c>
      <c r="W870" s="39" t="str">
        <f t="shared" si="430"/>
        <v/>
      </c>
      <c r="X870" s="39" t="str">
        <f t="shared" si="430"/>
        <v/>
      </c>
      <c r="Y870" s="39" t="str">
        <f t="shared" si="430"/>
        <v/>
      </c>
      <c r="Z870" s="39" t="str">
        <f t="shared" si="430"/>
        <v/>
      </c>
      <c r="AA870" s="39" t="str">
        <f t="shared" si="430"/>
        <v/>
      </c>
      <c r="AB870" s="39" t="str">
        <f t="shared" si="430"/>
        <v/>
      </c>
      <c r="AC870" s="39" t="str">
        <f t="shared" si="430"/>
        <v/>
      </c>
      <c r="AD870" s="39" t="str">
        <f t="shared" si="430"/>
        <v/>
      </c>
      <c r="AE870" s="39" t="str">
        <f t="shared" si="430"/>
        <v/>
      </c>
      <c r="AF870" s="39" t="str">
        <f t="shared" si="430"/>
        <v/>
      </c>
      <c r="AG870" s="39" t="str">
        <f t="shared" si="430"/>
        <v/>
      </c>
      <c r="AH870" s="39" t="str">
        <f t="shared" si="430"/>
        <v/>
      </c>
      <c r="AI870" s="39" t="str">
        <f t="shared" si="430"/>
        <v/>
      </c>
    </row>
    <row r="871" spans="1:35" hidden="1" x14ac:dyDescent="0.25">
      <c r="B871" s="84" t="e">
        <f t="shared" si="425"/>
        <v>#VALUE!</v>
      </c>
      <c r="C871" s="84" t="e">
        <f t="shared" si="424"/>
        <v>#VALUE!</v>
      </c>
      <c r="D871" s="84">
        <f t="shared" si="424"/>
        <v>1</v>
      </c>
      <c r="E871" s="158"/>
      <c r="F871" s="97"/>
      <c r="G871" s="121"/>
      <c r="H871"/>
      <c r="I871"/>
      <c r="J871" s="6" t="str">
        <f>INDEX(J861:J870,MATCH(L854,L861:L870,0))</f>
        <v>A</v>
      </c>
      <c r="K871" s="89"/>
      <c r="L871" s="26"/>
      <c r="M871" s="26"/>
      <c r="N871" s="94"/>
      <c r="O871" s="34" t="s">
        <v>58</v>
      </c>
      <c r="P871" s="39" t="str">
        <f>IF(IFERROR(VLOOKUP(P856,'Tabela de Apoio'!$D:$E,2,FALSE),1)=1,"",P872)</f>
        <v/>
      </c>
      <c r="Q871" s="39" t="str">
        <f>IF(IFERROR(VLOOKUP(Q856,'Tabela de Apoio'!$D:$E,2,FALSE),1)=1,"",Q872)</f>
        <v/>
      </c>
      <c r="R871" s="39" t="str">
        <f>IF(IFERROR(VLOOKUP(R856,'Tabela de Apoio'!$D:$E,2,FALSE),1)=1,"",R872)</f>
        <v/>
      </c>
      <c r="S871" s="39" t="str">
        <f>IF(IFERROR(VLOOKUP(S856,'Tabela de Apoio'!$D:$E,2,FALSE),1)=1,"",S872)</f>
        <v/>
      </c>
      <c r="T871" s="39" t="str">
        <f>IF(IFERROR(VLOOKUP(T856,'Tabela de Apoio'!$D:$E,2,FALSE),1)=1,"",T872)</f>
        <v/>
      </c>
      <c r="U871" s="39" t="str">
        <f>IF(IFERROR(VLOOKUP(U856,'Tabela de Apoio'!$D:$E,2,FALSE),1)=1,"",U872)</f>
        <v/>
      </c>
      <c r="V871" s="39" t="str">
        <f>IF(IFERROR(VLOOKUP(V856,'Tabela de Apoio'!$D:$E,2,FALSE),1)=1,"",V872)</f>
        <v/>
      </c>
      <c r="W871" s="39" t="str">
        <f>IF(IFERROR(VLOOKUP(W856,'Tabela de Apoio'!$D:$E,2,FALSE),1)=1,"",W872)</f>
        <v/>
      </c>
      <c r="X871" s="39" t="str">
        <f>IF(IFERROR(VLOOKUP(X856,'Tabela de Apoio'!$D:$E,2,FALSE),1)=1,"",X872)</f>
        <v/>
      </c>
      <c r="Y871" s="39" t="str">
        <f>IF(IFERROR(VLOOKUP(Y856,'Tabela de Apoio'!$D:$E,2,FALSE),1)=1,"",Y872)</f>
        <v/>
      </c>
      <c r="Z871" s="39" t="str">
        <f>IF(IFERROR(VLOOKUP(Z856,'Tabela de Apoio'!$D:$E,2,FALSE),1)=1,"",Z872)</f>
        <v/>
      </c>
      <c r="AA871" s="39" t="str">
        <f>IF(IFERROR(VLOOKUP(AA856,'Tabela de Apoio'!$D:$E,2,FALSE),1)=1,"",AA872)</f>
        <v/>
      </c>
      <c r="AB871" s="39" t="str">
        <f>IF(IFERROR(VLOOKUP(AB856,'Tabela de Apoio'!$D:$E,2,FALSE),1)=1,"",AB872)</f>
        <v/>
      </c>
      <c r="AC871" s="39" t="str">
        <f>IF(IFERROR(VLOOKUP(AC856,'Tabela de Apoio'!$D:$E,2,FALSE),1)=1,"",AC872)</f>
        <v/>
      </c>
      <c r="AD871" s="39" t="str">
        <f>IF(IFERROR(VLOOKUP(AD856,'Tabela de Apoio'!$D:$E,2,FALSE),1)=1,"",AD872)</f>
        <v/>
      </c>
      <c r="AE871" s="39" t="str">
        <f>IF(IFERROR(VLOOKUP(AE856,'Tabela de Apoio'!$D:$E,2,FALSE),1)=1,"",AE872)</f>
        <v/>
      </c>
      <c r="AF871" s="39" t="str">
        <f>IF(IFERROR(VLOOKUP(AF856,'Tabela de Apoio'!$D:$E,2,FALSE),1)=1,"",AF872)</f>
        <v/>
      </c>
      <c r="AG871" s="39" t="str">
        <f>IF(IFERROR(VLOOKUP(AG856,'Tabela de Apoio'!$D:$E,2,FALSE),1)=1,"",AG872)</f>
        <v/>
      </c>
      <c r="AH871" s="39" t="str">
        <f>IF(IFERROR(VLOOKUP(AH856,'Tabela de Apoio'!$D:$E,2,FALSE),1)=1,"",AH872)</f>
        <v/>
      </c>
      <c r="AI871" s="39" t="str">
        <f>IF(IFERROR(VLOOKUP(AI856,'Tabela de Apoio'!$D:$E,2,FALSE),1)=1,"",AI872)</f>
        <v/>
      </c>
    </row>
    <row r="872" spans="1:35" x14ac:dyDescent="0.25">
      <c r="B872" s="84" t="e">
        <f t="shared" si="425"/>
        <v>#VALUE!</v>
      </c>
      <c r="C872" s="84" t="e">
        <f t="shared" si="424"/>
        <v>#VALUE!</v>
      </c>
      <c r="D872" s="84">
        <f t="shared" si="424"/>
        <v>1</v>
      </c>
      <c r="E872" s="158"/>
      <c r="F872" s="97"/>
      <c r="G872" s="118"/>
      <c r="H872" s="159"/>
      <c r="I872" s="159"/>
      <c r="J872" s="160"/>
      <c r="K872" s="90" t="e">
        <f>_xlfn.STDEV.S($P872:$AI872)/AVERAGE($P872:$AI872)</f>
        <v>#DIV/0!</v>
      </c>
      <c r="L872" s="122" t="s">
        <v>77</v>
      </c>
      <c r="M872" s="22" t="str">
        <f>IFERROR(ROUND(M854*M856,2),"")</f>
        <v/>
      </c>
      <c r="N872" s="94" t="str">
        <f>IF("C"=J871,1,"")</f>
        <v/>
      </c>
      <c r="O872" s="34" t="s">
        <v>56</v>
      </c>
      <c r="P872" s="39" t="str">
        <f t="shared" ref="P872:AI872" si="431">IFERROR(IF(P870="","",IF((_xlfn.STDEV.S($P869:$AI870)/AVERAGE($P869:$AI870))&lt;25%,P870,IF(OR(P870&gt;(AVERAGE($P869:$AI870)+_xlfn.STDEV.S($P869:$AI870)),P870&lt;(AVERAGE($P869:$AI870)-_xlfn.STDEV.S($P869:$AI870))),"DESCARTADO",P870))),)</f>
        <v/>
      </c>
      <c r="Q872" s="39" t="str">
        <f t="shared" si="431"/>
        <v/>
      </c>
      <c r="R872" s="39" t="str">
        <f t="shared" si="431"/>
        <v/>
      </c>
      <c r="S872" s="39" t="str">
        <f t="shared" si="431"/>
        <v/>
      </c>
      <c r="T872" s="39" t="str">
        <f t="shared" si="431"/>
        <v/>
      </c>
      <c r="U872" s="39" t="str">
        <f t="shared" si="431"/>
        <v/>
      </c>
      <c r="V872" s="39" t="str">
        <f t="shared" si="431"/>
        <v/>
      </c>
      <c r="W872" s="39" t="str">
        <f t="shared" si="431"/>
        <v/>
      </c>
      <c r="X872" s="39" t="str">
        <f t="shared" si="431"/>
        <v/>
      </c>
      <c r="Y872" s="39" t="str">
        <f t="shared" si="431"/>
        <v/>
      </c>
      <c r="Z872" s="39" t="str">
        <f t="shared" si="431"/>
        <v/>
      </c>
      <c r="AA872" s="39" t="str">
        <f t="shared" si="431"/>
        <v/>
      </c>
      <c r="AB872" s="39" t="str">
        <f t="shared" si="431"/>
        <v/>
      </c>
      <c r="AC872" s="39" t="str">
        <f t="shared" si="431"/>
        <v/>
      </c>
      <c r="AD872" s="39" t="str">
        <f t="shared" si="431"/>
        <v/>
      </c>
      <c r="AE872" s="39" t="str">
        <f t="shared" si="431"/>
        <v/>
      </c>
      <c r="AF872" s="39" t="str">
        <f t="shared" si="431"/>
        <v/>
      </c>
      <c r="AG872" s="39" t="str">
        <f t="shared" si="431"/>
        <v/>
      </c>
      <c r="AH872" s="39" t="str">
        <f t="shared" si="431"/>
        <v/>
      </c>
      <c r="AI872" s="39" t="str">
        <f t="shared" si="431"/>
        <v/>
      </c>
    </row>
    <row r="874" spans="1:35" s="18" customFormat="1" x14ac:dyDescent="0.25">
      <c r="A874" s="89"/>
      <c r="B874" s="83" t="e">
        <f>LARGE(IFERROR(IF(B872+1&gt;$H$8,"",B872+1),""),1)</f>
        <v>#VALUE!</v>
      </c>
      <c r="C874" s="83" t="e">
        <f>E879</f>
        <v>#VALUE!</v>
      </c>
      <c r="D874" s="83">
        <f>E875</f>
        <v>1</v>
      </c>
      <c r="E874" s="57" t="s">
        <v>9</v>
      </c>
      <c r="F874" s="96"/>
      <c r="G874" s="57" t="s">
        <v>19</v>
      </c>
      <c r="H874" s="5" t="e">
        <f>INDEX('BASE FORMAÇÃO'!B:B,B874+1)</f>
        <v>#VALUE!</v>
      </c>
      <c r="I874" s="19" t="s">
        <v>20</v>
      </c>
      <c r="J874" s="5" t="e">
        <f>INDEX('BASE FORMAÇÃO'!K:K,B874+1)</f>
        <v>#VALUE!</v>
      </c>
      <c r="K874" s="88"/>
      <c r="L874" s="173" t="s">
        <v>75</v>
      </c>
      <c r="M874" s="167" t="str">
        <f>IF(OR(ISBLANK($O$7),ISBLANK($H$8),ISBLANK($O$6),ISBLANK($O$5),ISBLANK($H$5)),"",IFERROR(IF(VLOOKUP(L874,L881:M890,2,FALSE)&lt;1,ROUND(VLOOKUP(L874,L881:M890,2,FALSE),4),ROUND(VLOOKUP(L874,L881:M890,2,FALSE),2)),""))</f>
        <v/>
      </c>
      <c r="N874" s="92"/>
      <c r="O874" s="34" t="s">
        <v>22</v>
      </c>
      <c r="P874" s="53"/>
      <c r="Q874" s="53"/>
      <c r="R874" s="53"/>
      <c r="S874" s="53"/>
      <c r="T874" s="53"/>
      <c r="U874" s="53"/>
      <c r="V874" s="53"/>
      <c r="W874" s="53"/>
      <c r="X874" s="53"/>
      <c r="Y874" s="53"/>
      <c r="Z874" s="53"/>
      <c r="AA874" s="53"/>
      <c r="AB874" s="53"/>
      <c r="AC874" s="53"/>
      <c r="AD874" s="53"/>
      <c r="AE874" s="53"/>
      <c r="AF874" s="53"/>
      <c r="AG874" s="53"/>
      <c r="AH874" s="53"/>
      <c r="AI874" s="53"/>
    </row>
    <row r="875" spans="1:35" s="18" customFormat="1" x14ac:dyDescent="0.25">
      <c r="A875" s="89"/>
      <c r="B875" s="84" t="e">
        <f t="shared" ref="B875:D877" si="432">B874</f>
        <v>#VALUE!</v>
      </c>
      <c r="C875" s="84" t="e">
        <f t="shared" si="432"/>
        <v>#VALUE!</v>
      </c>
      <c r="D875" s="84">
        <f t="shared" si="432"/>
        <v>1</v>
      </c>
      <c r="E875" s="150">
        <f>IFERROR(IF(E879=INDEX(E:E,ROW()-16),INDEX(E:E,ROW()-20)+1,1),1)</f>
        <v>1</v>
      </c>
      <c r="F875" s="116"/>
      <c r="G875" s="155" t="s">
        <v>1</v>
      </c>
      <c r="H875" s="161" t="e">
        <f>INDEX('BASE FORMAÇÃO'!C:C,B874+1)</f>
        <v>#VALUE!</v>
      </c>
      <c r="I875" s="161"/>
      <c r="J875" s="162"/>
      <c r="K875" s="89"/>
      <c r="L875" s="174"/>
      <c r="M875" s="168"/>
      <c r="N875" s="93"/>
      <c r="O875" s="34" t="s">
        <v>17</v>
      </c>
      <c r="P875" s="54"/>
      <c r="Q875" s="54"/>
      <c r="R875" s="54"/>
      <c r="S875" s="54"/>
      <c r="T875" s="54"/>
      <c r="U875" s="54"/>
      <c r="V875" s="54"/>
      <c r="W875" s="54"/>
      <c r="X875" s="54"/>
      <c r="Y875" s="54"/>
      <c r="Z875" s="54"/>
      <c r="AA875" s="54"/>
      <c r="AB875" s="54"/>
      <c r="AC875" s="54"/>
      <c r="AD875" s="54"/>
      <c r="AE875" s="54"/>
      <c r="AF875" s="54"/>
      <c r="AG875" s="54"/>
      <c r="AH875" s="54"/>
      <c r="AI875" s="54"/>
    </row>
    <row r="876" spans="1:35" s="21" customFormat="1" x14ac:dyDescent="0.25">
      <c r="A876" s="98"/>
      <c r="B876" s="84" t="e">
        <f t="shared" si="432"/>
        <v>#VALUE!</v>
      </c>
      <c r="C876" s="84" t="e">
        <f t="shared" si="432"/>
        <v>#VALUE!</v>
      </c>
      <c r="D876" s="84">
        <f t="shared" si="432"/>
        <v>1</v>
      </c>
      <c r="E876" s="151"/>
      <c r="F876" s="117"/>
      <c r="G876" s="156"/>
      <c r="H876" s="163"/>
      <c r="I876" s="163"/>
      <c r="J876" s="164"/>
      <c r="K876" s="85"/>
      <c r="L876" s="169" t="s">
        <v>78</v>
      </c>
      <c r="M876" s="171" t="e">
        <f>INDEX('BASE FORMAÇÃO'!H:H,B878+1)</f>
        <v>#VALUE!</v>
      </c>
      <c r="N876" s="94"/>
      <c r="O876" s="34" t="s">
        <v>12</v>
      </c>
      <c r="P876" s="55"/>
      <c r="Q876" s="55"/>
      <c r="R876" s="55"/>
      <c r="S876" s="55"/>
      <c r="T876" s="55"/>
      <c r="U876" s="55"/>
      <c r="V876" s="55"/>
      <c r="W876" s="55"/>
      <c r="X876" s="55"/>
      <c r="Y876" s="55"/>
      <c r="Z876" s="55"/>
      <c r="AA876" s="55"/>
      <c r="AB876" s="55"/>
      <c r="AC876" s="55"/>
      <c r="AD876" s="55"/>
      <c r="AE876" s="55"/>
      <c r="AF876" s="55"/>
      <c r="AG876" s="55"/>
      <c r="AH876" s="55"/>
      <c r="AI876" s="55"/>
    </row>
    <row r="877" spans="1:35" s="21" customFormat="1" x14ac:dyDescent="0.25">
      <c r="A877" s="98"/>
      <c r="B877" s="84" t="e">
        <f t="shared" si="432"/>
        <v>#VALUE!</v>
      </c>
      <c r="C877" s="84" t="e">
        <f t="shared" si="432"/>
        <v>#VALUE!</v>
      </c>
      <c r="D877" s="84">
        <f t="shared" si="432"/>
        <v>1</v>
      </c>
      <c r="E877" s="152"/>
      <c r="F877" s="117"/>
      <c r="G877" s="157"/>
      <c r="H877" s="165"/>
      <c r="I877" s="165"/>
      <c r="J877" s="166"/>
      <c r="K877" s="85"/>
      <c r="L877" s="170"/>
      <c r="M877" s="172"/>
      <c r="N877" s="94"/>
      <c r="O877" s="34" t="s">
        <v>549</v>
      </c>
      <c r="P877" s="55"/>
      <c r="Q877" s="55"/>
      <c r="R877" s="55"/>
      <c r="S877" s="55"/>
      <c r="T877" s="55"/>
      <c r="U877" s="55"/>
      <c r="V877" s="55"/>
      <c r="W877" s="55"/>
      <c r="X877" s="55"/>
      <c r="Y877" s="55"/>
      <c r="Z877" s="55"/>
      <c r="AA877" s="55"/>
      <c r="AB877" s="55"/>
      <c r="AC877" s="55"/>
      <c r="AD877" s="55"/>
      <c r="AE877" s="55"/>
      <c r="AF877" s="55"/>
      <c r="AG877" s="55"/>
      <c r="AH877" s="55"/>
      <c r="AI877" s="55"/>
    </row>
    <row r="878" spans="1:35" x14ac:dyDescent="0.25">
      <c r="B878" s="84" t="e">
        <f>B876</f>
        <v>#VALUE!</v>
      </c>
      <c r="C878" s="84" t="e">
        <f>C876</f>
        <v>#VALUE!</v>
      </c>
      <c r="D878" s="84">
        <f>D876</f>
        <v>1</v>
      </c>
      <c r="E878" s="57" t="s">
        <v>401</v>
      </c>
      <c r="F878" s="117"/>
      <c r="G878" s="24"/>
      <c r="H878" s="153"/>
      <c r="I878" s="154"/>
      <c r="J878" s="154"/>
      <c r="K878" s="90" t="e">
        <f>_xlfn.STDEV.S($P878:$AI878)/AVERAGE($P878:$AI878)</f>
        <v>#DIV/0!</v>
      </c>
      <c r="L878" s="122" t="s">
        <v>2</v>
      </c>
      <c r="M878" s="5" t="e">
        <f>INDEX('BASE FORMAÇÃO'!D:D,B878+1)</f>
        <v>#VALUE!</v>
      </c>
      <c r="N878" s="94">
        <f>IF("A"=J891,1,"")</f>
        <v>1</v>
      </c>
      <c r="O878" s="34" t="s">
        <v>23</v>
      </c>
      <c r="P878" s="36" t="str">
        <f t="array" ref="P878">IF(P874="","",IF(OR(P875="",AND(YEAR(P875)=YEAR($O$7),MONTH(MAX('Tabela de Apoio'!$A:$A))&lt;=MONTH(P875))),P874,(INDEX('Tabela de Apoio'!$B:$B,MATCH('FORMAÇÃO DE PREÇO'!$O$7,'Tabela de Apoio'!$A:$A,1))/INDEX('Tabela de Apoio'!$B:$B,MATCH('FORMAÇÃO DE PREÇO'!P875,'Tabela de Apoio'!$A:$A,1)-1))*P874))</f>
        <v/>
      </c>
      <c r="Q878" s="36" t="str">
        <f t="array" ref="Q878">IF(Q874="","",IF(OR(Q875="",AND(YEAR(Q875)=YEAR($O$7),MONTH(MAX('Tabela de Apoio'!$A:$A))&lt;=MONTH(Q875))),Q874,(INDEX('Tabela de Apoio'!$B:$B,MATCH('FORMAÇÃO DE PREÇO'!$O$7,'Tabela de Apoio'!$A:$A,1))/INDEX('Tabela de Apoio'!$B:$B,MATCH('FORMAÇÃO DE PREÇO'!Q875,'Tabela de Apoio'!$A:$A,1)-1))*Q874))</f>
        <v/>
      </c>
      <c r="R878" s="36" t="str">
        <f t="array" ref="R878">IF(R874="","",IF(OR(R875="",AND(YEAR(R875)=YEAR($O$7),MONTH(MAX('Tabela de Apoio'!$A:$A))&lt;=MONTH(R875))),R874,(INDEX('Tabela de Apoio'!$B:$B,MATCH('FORMAÇÃO DE PREÇO'!$O$7,'Tabela de Apoio'!$A:$A,1))/INDEX('Tabela de Apoio'!$B:$B,MATCH('FORMAÇÃO DE PREÇO'!R875,'Tabela de Apoio'!$A:$A,1)-1))*R874))</f>
        <v/>
      </c>
      <c r="S878" s="36" t="str">
        <f t="array" ref="S878">IF(S874="","",IF(OR(S875="",AND(YEAR(S875)=YEAR($O$7),MONTH(MAX('Tabela de Apoio'!$A:$A))&lt;=MONTH(S875))),S874,(INDEX('Tabela de Apoio'!$B:$B,MATCH('FORMAÇÃO DE PREÇO'!$O$7,'Tabela de Apoio'!$A:$A,1))/INDEX('Tabela de Apoio'!$B:$B,MATCH('FORMAÇÃO DE PREÇO'!S875,'Tabela de Apoio'!$A:$A,1)-1))*S874))</f>
        <v/>
      </c>
      <c r="T878" s="36" t="str">
        <f t="array" ref="T878">IF(T874="","",IF(OR(T875="",AND(YEAR(T875)=YEAR($O$7),MONTH(MAX('Tabela de Apoio'!$A:$A))&lt;=MONTH(T875))),T874,(INDEX('Tabela de Apoio'!$B:$B,MATCH('FORMAÇÃO DE PREÇO'!$O$7,'Tabela de Apoio'!$A:$A,1))/INDEX('Tabela de Apoio'!$B:$B,MATCH('FORMAÇÃO DE PREÇO'!T875,'Tabela de Apoio'!$A:$A,1)-1))*T874))</f>
        <v/>
      </c>
      <c r="U878" s="36" t="str">
        <f t="array" ref="U878">IF(U874="","",IF(OR(U875="",AND(YEAR(U875)=YEAR($O$7),MONTH(MAX('Tabela de Apoio'!$A:$A))&lt;=MONTH(U875))),U874,(INDEX('Tabela de Apoio'!$B:$B,MATCH('FORMAÇÃO DE PREÇO'!$O$7,'Tabela de Apoio'!$A:$A,1))/INDEX('Tabela de Apoio'!$B:$B,MATCH('FORMAÇÃO DE PREÇO'!U875,'Tabela de Apoio'!$A:$A,1)-1))*U874))</f>
        <v/>
      </c>
      <c r="V878" s="36" t="str">
        <f t="array" ref="V878">IF(V874="","",IF(OR(V875="",AND(YEAR(V875)=YEAR($O$7),MONTH(MAX('Tabela de Apoio'!$A:$A))&lt;=MONTH(V875))),V874,(INDEX('Tabela de Apoio'!$B:$B,MATCH('FORMAÇÃO DE PREÇO'!$O$7,'Tabela de Apoio'!$A:$A,1))/INDEX('Tabela de Apoio'!$B:$B,MATCH('FORMAÇÃO DE PREÇO'!V875,'Tabela de Apoio'!$A:$A,1)-1))*V874))</f>
        <v/>
      </c>
      <c r="W878" s="36" t="str">
        <f t="array" ref="W878">IF(W874="","",IF(OR(W875="",AND(YEAR(W875)=YEAR($O$7),MONTH(MAX('Tabela de Apoio'!$A:$A))&lt;=MONTH(W875))),W874,(INDEX('Tabela de Apoio'!$B:$B,MATCH('FORMAÇÃO DE PREÇO'!$O$7,'Tabela de Apoio'!$A:$A,1))/INDEX('Tabela de Apoio'!$B:$B,MATCH('FORMAÇÃO DE PREÇO'!W875,'Tabela de Apoio'!$A:$A,1)-1))*W874))</f>
        <v/>
      </c>
      <c r="X878" s="36" t="str">
        <f t="array" ref="X878">IF(X874="","",IF(OR(X875="",AND(YEAR(X875)=YEAR($O$7),MONTH(MAX('Tabela de Apoio'!$A:$A))&lt;=MONTH(X875))),X874,(INDEX('Tabela de Apoio'!$B:$B,MATCH('FORMAÇÃO DE PREÇO'!$O$7,'Tabela de Apoio'!$A:$A,1))/INDEX('Tabela de Apoio'!$B:$B,MATCH('FORMAÇÃO DE PREÇO'!X875,'Tabela de Apoio'!$A:$A,1)-1))*X874))</f>
        <v/>
      </c>
      <c r="Y878" s="36" t="str">
        <f t="array" ref="Y878">IF(Y874="","",IF(OR(Y875="",AND(YEAR(Y875)=YEAR($O$7),MONTH(MAX('Tabela de Apoio'!$A:$A))&lt;=MONTH(Y875))),Y874,(INDEX('Tabela de Apoio'!$B:$B,MATCH('FORMAÇÃO DE PREÇO'!$O$7,'Tabela de Apoio'!$A:$A,1))/INDEX('Tabela de Apoio'!$B:$B,MATCH('FORMAÇÃO DE PREÇO'!Y875,'Tabela de Apoio'!$A:$A,1)-1))*Y874))</f>
        <v/>
      </c>
      <c r="Z878" s="36" t="str">
        <f t="array" ref="Z878">IF(Z874="","",IF(OR(Z875="",AND(YEAR(Z875)=YEAR($O$7),MONTH(MAX('Tabela de Apoio'!$A:$A))&lt;=MONTH(Z875))),Z874,(INDEX('Tabela de Apoio'!$B:$B,MATCH('FORMAÇÃO DE PREÇO'!$O$7,'Tabela de Apoio'!$A:$A,1))/INDEX('Tabela de Apoio'!$B:$B,MATCH('FORMAÇÃO DE PREÇO'!Z875,'Tabela de Apoio'!$A:$A,1)-1))*Z874))</f>
        <v/>
      </c>
      <c r="AA878" s="36" t="str">
        <f t="array" ref="AA878">IF(AA874="","",IF(OR(AA875="",AND(YEAR(AA875)=YEAR($O$7),MONTH(MAX('Tabela de Apoio'!$A:$A))&lt;=MONTH(AA875))),AA874,(INDEX('Tabela de Apoio'!$B:$B,MATCH('FORMAÇÃO DE PREÇO'!$O$7,'Tabela de Apoio'!$A:$A,1))/INDEX('Tabela de Apoio'!$B:$B,MATCH('FORMAÇÃO DE PREÇO'!AA875,'Tabela de Apoio'!$A:$A,1)-1))*AA874))</f>
        <v/>
      </c>
      <c r="AB878" s="36" t="str">
        <f t="array" ref="AB878">IF(AB874="","",IF(OR(AB875="",AND(YEAR(AB875)=YEAR($O$7),MONTH(MAX('Tabela de Apoio'!$A:$A))&lt;=MONTH(AB875))),AB874,(INDEX('Tabela de Apoio'!$B:$B,MATCH('FORMAÇÃO DE PREÇO'!$O$7,'Tabela de Apoio'!$A:$A,1))/INDEX('Tabela de Apoio'!$B:$B,MATCH('FORMAÇÃO DE PREÇO'!AB875,'Tabela de Apoio'!$A:$A,1)-1))*AB874))</f>
        <v/>
      </c>
      <c r="AC878" s="36" t="str">
        <f t="array" ref="AC878">IF(AC874="","",IF(OR(AC875="",AND(YEAR(AC875)=YEAR($O$7),MONTH(MAX('Tabela de Apoio'!$A:$A))&lt;=MONTH(AC875))),AC874,(INDEX('Tabela de Apoio'!$B:$B,MATCH('FORMAÇÃO DE PREÇO'!$O$7,'Tabela de Apoio'!$A:$A,1))/INDEX('Tabela de Apoio'!$B:$B,MATCH('FORMAÇÃO DE PREÇO'!AC875,'Tabela de Apoio'!$A:$A,1)-1))*AC874))</f>
        <v/>
      </c>
      <c r="AD878" s="36" t="str">
        <f t="array" ref="AD878">IF(AD874="","",IF(OR(AD875="",AND(YEAR(AD875)=YEAR($O$7),MONTH(MAX('Tabela de Apoio'!$A:$A))&lt;=MONTH(AD875))),AD874,(INDEX('Tabela de Apoio'!$B:$B,MATCH('FORMAÇÃO DE PREÇO'!$O$7,'Tabela de Apoio'!$A:$A,1))/INDEX('Tabela de Apoio'!$B:$B,MATCH('FORMAÇÃO DE PREÇO'!AD875,'Tabela de Apoio'!$A:$A,1)-1))*AD874))</f>
        <v/>
      </c>
      <c r="AE878" s="36" t="str">
        <f t="array" ref="AE878">IF(AE874="","",IF(OR(AE875="",AND(YEAR(AE875)=YEAR($O$7),MONTH(MAX('Tabela de Apoio'!$A:$A))&lt;=MONTH(AE875))),AE874,(INDEX('Tabela de Apoio'!$B:$B,MATCH('FORMAÇÃO DE PREÇO'!$O$7,'Tabela de Apoio'!$A:$A,1))/INDEX('Tabela de Apoio'!$B:$B,MATCH('FORMAÇÃO DE PREÇO'!AE875,'Tabela de Apoio'!$A:$A,1)-1))*AE874))</f>
        <v/>
      </c>
      <c r="AF878" s="36" t="str">
        <f t="array" ref="AF878">IF(AF874="","",IF(OR(AF875="",AND(YEAR(AF875)=YEAR($O$7),MONTH(MAX('Tabela de Apoio'!$A:$A))&lt;=MONTH(AF875))),AF874,(INDEX('Tabela de Apoio'!$B:$B,MATCH('FORMAÇÃO DE PREÇO'!$O$7,'Tabela de Apoio'!$A:$A,1))/INDEX('Tabela de Apoio'!$B:$B,MATCH('FORMAÇÃO DE PREÇO'!AF875,'Tabela de Apoio'!$A:$A,1)-1))*AF874))</f>
        <v/>
      </c>
      <c r="AG878" s="36" t="str">
        <f t="array" ref="AG878">IF(AG874="","",IF(OR(AG875="",AND(YEAR(AG875)=YEAR($O$7),MONTH(MAX('Tabela de Apoio'!$A:$A))&lt;=MONTH(AG875))),AG874,(INDEX('Tabela de Apoio'!$B:$B,MATCH('FORMAÇÃO DE PREÇO'!$O$7,'Tabela de Apoio'!$A:$A,1))/INDEX('Tabela de Apoio'!$B:$B,MATCH('FORMAÇÃO DE PREÇO'!AG875,'Tabela de Apoio'!$A:$A,1)-1))*AG874))</f>
        <v/>
      </c>
      <c r="AH878" s="36" t="str">
        <f t="array" ref="AH878">IF(AH874="","",IF(OR(AH875="",AND(YEAR(AH875)=YEAR($O$7),MONTH(MAX('Tabela de Apoio'!$A:$A))&lt;=MONTH(AH875))),AH874,(INDEX('Tabela de Apoio'!$B:$B,MATCH('FORMAÇÃO DE PREÇO'!$O$7,'Tabela de Apoio'!$A:$A,1))/INDEX('Tabela de Apoio'!$B:$B,MATCH('FORMAÇÃO DE PREÇO'!AH875,'Tabela de Apoio'!$A:$A,1)-1))*AH874))</f>
        <v/>
      </c>
      <c r="AI878" s="36" t="str">
        <f t="array" ref="AI878">IF(AI874="","",IF(OR(AI875="",AND(YEAR(AI875)=YEAR($O$7),MONTH(MAX('Tabela de Apoio'!$A:$A))&lt;=MONTH(AI875))),AI874,(INDEX('Tabela de Apoio'!$B:$B,MATCH('FORMAÇÃO DE PREÇO'!$O$7,'Tabela de Apoio'!$A:$A,1))/INDEX('Tabela de Apoio'!$B:$B,MATCH('FORMAÇÃO DE PREÇO'!AI875,'Tabela de Apoio'!$A:$A,1)-1))*AI874))</f>
        <v/>
      </c>
    </row>
    <row r="879" spans="1:35" x14ac:dyDescent="0.25">
      <c r="B879" s="84" t="e">
        <f>B878</f>
        <v>#VALUE!</v>
      </c>
      <c r="C879" s="84" t="e">
        <f>C878</f>
        <v>#VALUE!</v>
      </c>
      <c r="D879" s="84">
        <f>D878</f>
        <v>1</v>
      </c>
      <c r="E879" s="158" t="e">
        <f>MAX(INDEX('BASE FORMAÇÃO'!A:A,B874+1),1)</f>
        <v>#VALUE!</v>
      </c>
      <c r="F879" s="117"/>
      <c r="G879" s="118" t="s">
        <v>363</v>
      </c>
      <c r="H879" s="159"/>
      <c r="I879" s="159"/>
      <c r="J879" s="160"/>
      <c r="K879" s="85" t="e">
        <f>_xlfn.STDEV.S($P879:$AI879)/AVERAGE($P879:$AI879)</f>
        <v>#DIV/0!</v>
      </c>
      <c r="L879" s="37" t="s">
        <v>362</v>
      </c>
      <c r="M879" s="38" t="str">
        <f>IFERROR(INDEX(K878:K892,MATCH(1,N878:N892)),"")</f>
        <v/>
      </c>
      <c r="N879" s="94" t="str">
        <f>IF("B"=J891,1,"")</f>
        <v/>
      </c>
      <c r="O879" s="34" t="s">
        <v>55</v>
      </c>
      <c r="P879" s="36" t="str">
        <f t="shared" ref="P879:AE879" si="433">IFERROR(IF(P878="","",IF(OR(P878&gt;(_xlfn.QUARTILE.EXC($P878:$AI878,3)+(_xlfn.QUARTILE.EXC($P878:$AI878,3)-_xlfn.QUARTILE.EXC($P878:$AI878,1))),P878&lt;(_xlfn.QUARTILE.EXC($P878:$AI878,1)-(_xlfn.QUARTILE.EXC($P878:$AI878,3)-_xlfn.QUARTILE.EXC($P878:$AI878,1)))),"DESCARTADO",P878)),"")</f>
        <v/>
      </c>
      <c r="Q879" s="36" t="str">
        <f t="shared" si="433"/>
        <v/>
      </c>
      <c r="R879" s="36" t="str">
        <f t="shared" si="433"/>
        <v/>
      </c>
      <c r="S879" s="36" t="str">
        <f t="shared" si="433"/>
        <v/>
      </c>
      <c r="T879" s="36" t="str">
        <f t="shared" si="433"/>
        <v/>
      </c>
      <c r="U879" s="36" t="str">
        <f t="shared" si="433"/>
        <v/>
      </c>
      <c r="V879" s="36" t="str">
        <f t="shared" si="433"/>
        <v/>
      </c>
      <c r="W879" s="36" t="str">
        <f t="shared" si="433"/>
        <v/>
      </c>
      <c r="X879" s="36" t="str">
        <f t="shared" si="433"/>
        <v/>
      </c>
      <c r="Y879" s="36" t="str">
        <f t="shared" si="433"/>
        <v/>
      </c>
      <c r="Z879" s="36" t="str">
        <f t="shared" si="433"/>
        <v/>
      </c>
      <c r="AA879" s="36" t="str">
        <f t="shared" si="433"/>
        <v/>
      </c>
      <c r="AB879" s="36" t="str">
        <f t="shared" si="433"/>
        <v/>
      </c>
      <c r="AC879" s="36" t="str">
        <f t="shared" si="433"/>
        <v/>
      </c>
      <c r="AD879" s="36" t="str">
        <f t="shared" si="433"/>
        <v/>
      </c>
      <c r="AE879" s="36" t="str">
        <f t="shared" si="433"/>
        <v/>
      </c>
      <c r="AF879" s="36" t="str">
        <f>IFERROR(IF(AF878="","",IF(OR(AF878&gt;(_xlfn.QUARTILE.EXC($P878:$AI878,3)+(_xlfn.QUARTILE.EXC($P878:$AI878,3)-_xlfn.QUARTILE.EXC($P878:$AI878,1))),AF878&lt;(_xlfn.QUARTILE.EXC($P878:$AI878,1)-(_xlfn.QUARTILE.EXC($P878:$AI878,3)-_xlfn.QUARTILE.EXC($P878:$AI878,1)))),"DESCARTADO",AF878)),"")</f>
        <v/>
      </c>
      <c r="AG879" s="36" t="str">
        <f>IFERROR(IF(AG878="","",IF(OR(AG878&gt;(_xlfn.QUARTILE.EXC($P878:$AI878,3)+(_xlfn.QUARTILE.EXC($P878:$AI878,3)-_xlfn.QUARTILE.EXC($P878:$AI878,1))),AG878&lt;(_xlfn.QUARTILE.EXC($P878:$AI878,1)-(_xlfn.QUARTILE.EXC($P878:$AI878,3)-_xlfn.QUARTILE.EXC($P878:$AI878,1)))),"DESCARTADO",AG878)),"")</f>
        <v/>
      </c>
      <c r="AH879" s="36" t="str">
        <f>IFERROR(IF(AH878="","",IF(OR(AH878&gt;(_xlfn.QUARTILE.EXC($P878:$AI878,3)+(_xlfn.QUARTILE.EXC($P878:$AI878,3)-_xlfn.QUARTILE.EXC($P878:$AI878,1))),AH878&lt;(_xlfn.QUARTILE.EXC($P878:$AI878,1)-(_xlfn.QUARTILE.EXC($P878:$AI878,3)-_xlfn.QUARTILE.EXC($P878:$AI878,1)))),"DESCARTADO",AH878)),"")</f>
        <v/>
      </c>
      <c r="AI879" s="36" t="str">
        <f>IFERROR(IF(AI878="","",IF(OR(AI878&gt;(_xlfn.QUARTILE.EXC($P878:$AI878,3)+(_xlfn.QUARTILE.EXC($P878:$AI878,3)-_xlfn.QUARTILE.EXC($P878:$AI878,1))),AI878&lt;(_xlfn.QUARTILE.EXC($P878:$AI878,1)-(_xlfn.QUARTILE.EXC($P878:$AI878,3)-_xlfn.QUARTILE.EXC($P878:$AI878,1)))),"DESCARTADO",AI878)),"")</f>
        <v/>
      </c>
    </row>
    <row r="880" spans="1:35" hidden="1" x14ac:dyDescent="0.25">
      <c r="B880" s="84" t="e">
        <f t="shared" ref="B880:D892" si="434">B879</f>
        <v>#VALUE!</v>
      </c>
      <c r="C880" s="84" t="e">
        <f t="shared" si="434"/>
        <v>#VALUE!</v>
      </c>
      <c r="D880" s="84">
        <f t="shared" si="434"/>
        <v>1</v>
      </c>
      <c r="E880" s="158"/>
      <c r="F880" s="97"/>
      <c r="G880" s="119"/>
      <c r="K880" s="90"/>
      <c r="N880" s="94"/>
      <c r="O880" s="34" t="s">
        <v>57</v>
      </c>
      <c r="P880" s="39" t="str">
        <f>IF(IFERROR(VLOOKUP(P876,'Tabela de Apoio'!$D:$E,2,FALSE),1)=1,"",P879)</f>
        <v/>
      </c>
      <c r="Q880" s="39" t="str">
        <f>IF(IFERROR(VLOOKUP(Q876,'Tabela de Apoio'!$D:$E,2,FALSE),1)=1,"",Q879)</f>
        <v/>
      </c>
      <c r="R880" s="39" t="str">
        <f>IF(IFERROR(VLOOKUP(R876,'Tabela de Apoio'!$D:$E,2,FALSE),1)=1,"",R879)</f>
        <v/>
      </c>
      <c r="S880" s="39" t="str">
        <f>IF(IFERROR(VLOOKUP(S876,'Tabela de Apoio'!$D:$E,2,FALSE),1)=1,"",S879)</f>
        <v/>
      </c>
      <c r="T880" s="39" t="str">
        <f>IF(IFERROR(VLOOKUP(T876,'Tabela de Apoio'!$D:$E,2,FALSE),1)=1,"",T879)</f>
        <v/>
      </c>
      <c r="U880" s="39" t="str">
        <f>IF(IFERROR(VLOOKUP(U876,'Tabela de Apoio'!$D:$E,2,FALSE),1)=1,"",U879)</f>
        <v/>
      </c>
      <c r="V880" s="39" t="str">
        <f>IF(IFERROR(VLOOKUP(V876,'Tabela de Apoio'!$D:$E,2,FALSE),1)=1,"",V879)</f>
        <v/>
      </c>
      <c r="W880" s="39" t="str">
        <f>IF(IFERROR(VLOOKUP(W876,'Tabela de Apoio'!$D:$E,2,FALSE),1)=1,"",W879)</f>
        <v/>
      </c>
      <c r="X880" s="39" t="str">
        <f>IF(IFERROR(VLOOKUP(X876,'Tabela de Apoio'!$D:$E,2,FALSE),1)=1,"",X879)</f>
        <v/>
      </c>
      <c r="Y880" s="39" t="str">
        <f>IF(IFERROR(VLOOKUP(Y876,'Tabela de Apoio'!$D:$E,2,FALSE),1)=1,"",Y879)</f>
        <v/>
      </c>
      <c r="Z880" s="39" t="str">
        <f>IF(IFERROR(VLOOKUP(Z876,'Tabela de Apoio'!$D:$E,2,FALSE),1)=1,"",Z879)</f>
        <v/>
      </c>
      <c r="AA880" s="39" t="str">
        <f>IF(IFERROR(VLOOKUP(AA876,'Tabela de Apoio'!$D:$E,2,FALSE),1)=1,"",AA879)</f>
        <v/>
      </c>
      <c r="AB880" s="39" t="str">
        <f>IF(IFERROR(VLOOKUP(AB876,'Tabela de Apoio'!$D:$E,2,FALSE),1)=1,"",AB879)</f>
        <v/>
      </c>
      <c r="AC880" s="39" t="str">
        <f>IF(IFERROR(VLOOKUP(AC876,'Tabela de Apoio'!$D:$E,2,FALSE),1)=1,"",AC879)</f>
        <v/>
      </c>
      <c r="AD880" s="39" t="str">
        <f>IF(IFERROR(VLOOKUP(AD876,'Tabela de Apoio'!$D:$E,2,FALSE),1)=1,"",AD879)</f>
        <v/>
      </c>
      <c r="AE880" s="39" t="str">
        <f>IF(IFERROR(VLOOKUP(AE876,'Tabela de Apoio'!$D:$E,2,FALSE),1)=1,"",AE879)</f>
        <v/>
      </c>
      <c r="AF880" s="39" t="str">
        <f>IF(IFERROR(VLOOKUP(AF876,'Tabela de Apoio'!$D:$E,2,FALSE),1)=1,"",AF879)</f>
        <v/>
      </c>
      <c r="AG880" s="39" t="str">
        <f>IF(IFERROR(VLOOKUP(AG876,'Tabela de Apoio'!$D:$E,2,FALSE),1)=1,"",AG879)</f>
        <v/>
      </c>
      <c r="AH880" s="39" t="str">
        <f>IF(IFERROR(VLOOKUP(AH876,'Tabela de Apoio'!$D:$E,2,FALSE),1)=1,"",AH879)</f>
        <v/>
      </c>
      <c r="AI880" s="39" t="str">
        <f>IF(IFERROR(VLOOKUP(AI876,'Tabela de Apoio'!$D:$E,2,FALSE),1)=1,"",AI879)</f>
        <v/>
      </c>
    </row>
    <row r="881" spans="1:35" hidden="1" x14ac:dyDescent="0.25">
      <c r="B881" s="84" t="e">
        <f t="shared" ref="B881:B892" si="435">B880</f>
        <v>#VALUE!</v>
      </c>
      <c r="C881" s="84" t="e">
        <f t="shared" si="434"/>
        <v>#VALUE!</v>
      </c>
      <c r="D881" s="84">
        <f t="shared" si="434"/>
        <v>1</v>
      </c>
      <c r="E881" s="158"/>
      <c r="F881" s="97"/>
      <c r="G881" s="120"/>
      <c r="H881" s="18"/>
      <c r="I881" s="18"/>
      <c r="J881" s="6" t="str">
        <f>IFERROR(IF(M884="",IF(_xlfn.STDEV.S($P879:$AI880)/AVERAGE($P879:$AI880)&lt;25%,J885,J886),J884),J882)</f>
        <v>A</v>
      </c>
      <c r="K881" s="89"/>
      <c r="L881" s="40" t="s">
        <v>75</v>
      </c>
      <c r="M881" s="41" t="str">
        <f>IFERROR(IF(AND(P876="Fornecedor",COUNTA(P874:AI874)=COUNTIF(P876:AI876,"Fornecedor")),M889,IF(M884="",IF(_xlfn.STDEV.S($P879:$AI880)/AVERAGE($P879:$AI880)&lt;25%,M885,M886),M884)),M882)</f>
        <v/>
      </c>
      <c r="N881" s="94"/>
      <c r="O881" s="34" t="s">
        <v>452</v>
      </c>
      <c r="P881" s="39" t="str">
        <f>IF(IFERROR(VLOOKUP(P876,'Tabela de Apoio'!$D:$E,2,FALSE),1)=1,"",P882)</f>
        <v/>
      </c>
      <c r="Q881" s="39" t="str">
        <f>IF(IFERROR(VLOOKUP(Q876,'Tabela de Apoio'!$D:$E,2,FALSE),1)=1,"",Q882)</f>
        <v/>
      </c>
      <c r="R881" s="39" t="str">
        <f>IF(IFERROR(VLOOKUP(R876,'Tabela de Apoio'!$D:$E,2,FALSE),1)=1,"",R882)</f>
        <v/>
      </c>
      <c r="S881" s="39" t="str">
        <f>IF(IFERROR(VLOOKUP(S876,'Tabela de Apoio'!$D:$E,2,FALSE),1)=1,"",S882)</f>
        <v/>
      </c>
      <c r="T881" s="39" t="str">
        <f>IF(IFERROR(VLOOKUP(T876,'Tabela de Apoio'!$D:$E,2,FALSE),1)=1,"",T882)</f>
        <v/>
      </c>
      <c r="U881" s="39" t="str">
        <f>IF(IFERROR(VLOOKUP(U876,'Tabela de Apoio'!$D:$E,2,FALSE),1)=1,"",U882)</f>
        <v/>
      </c>
      <c r="V881" s="39" t="str">
        <f>IF(IFERROR(VLOOKUP(V876,'Tabela de Apoio'!$D:$E,2,FALSE),1)=1,"",V882)</f>
        <v/>
      </c>
      <c r="W881" s="39" t="str">
        <f>IF(IFERROR(VLOOKUP(W876,'Tabela de Apoio'!$D:$E,2,FALSE),1)=1,"",W882)</f>
        <v/>
      </c>
      <c r="X881" s="39" t="str">
        <f>IF(IFERROR(VLOOKUP(X876,'Tabela de Apoio'!$D:$E,2,FALSE),1)=1,"",X882)</f>
        <v/>
      </c>
      <c r="Y881" s="39" t="str">
        <f>IF(IFERROR(VLOOKUP(Y876,'Tabela de Apoio'!$D:$E,2,FALSE),1)=1,"",Y882)</f>
        <v/>
      </c>
      <c r="Z881" s="39" t="str">
        <f>IF(IFERROR(VLOOKUP(Z876,'Tabela de Apoio'!$D:$E,2,FALSE),1)=1,"",Z882)</f>
        <v/>
      </c>
      <c r="AA881" s="39" t="str">
        <f>IF(IFERROR(VLOOKUP(AA876,'Tabela de Apoio'!$D:$E,2,FALSE),1)=1,"",AA882)</f>
        <v/>
      </c>
      <c r="AB881" s="39" t="str">
        <f>IF(IFERROR(VLOOKUP(AB876,'Tabela de Apoio'!$D:$E,2,FALSE),1)=1,"",AB882)</f>
        <v/>
      </c>
      <c r="AC881" s="39" t="str">
        <f>IF(IFERROR(VLOOKUP(AC876,'Tabela de Apoio'!$D:$E,2,FALSE),1)=1,"",AC882)</f>
        <v/>
      </c>
      <c r="AD881" s="39" t="str">
        <f>IF(IFERROR(VLOOKUP(AD876,'Tabela de Apoio'!$D:$E,2,FALSE),1)=1,"",AD882)</f>
        <v/>
      </c>
      <c r="AE881" s="39" t="str">
        <f>IF(IFERROR(VLOOKUP(AE876,'Tabela de Apoio'!$D:$E,2,FALSE),1)=1,"",AE882)</f>
        <v/>
      </c>
      <c r="AF881" s="39" t="str">
        <f>IF(IFERROR(VLOOKUP(AF876,'Tabela de Apoio'!$D:$E,2,FALSE),1)=1,"",AF882)</f>
        <v/>
      </c>
      <c r="AG881" s="39" t="str">
        <f>IF(IFERROR(VLOOKUP(AG876,'Tabela de Apoio'!$D:$E,2,FALSE),1)=1,"",AG882)</f>
        <v/>
      </c>
      <c r="AH881" s="39" t="str">
        <f>IF(IFERROR(VLOOKUP(AH876,'Tabela de Apoio'!$D:$E,2,FALSE),1)=1,"",AH882)</f>
        <v/>
      </c>
      <c r="AI881" s="39" t="str">
        <f>IF(IFERROR(VLOOKUP(AI876,'Tabela de Apoio'!$D:$E,2,FALSE),1)=1,"",AI882)</f>
        <v/>
      </c>
    </row>
    <row r="882" spans="1:35" hidden="1" x14ac:dyDescent="0.25">
      <c r="B882" s="84" t="e">
        <f t="shared" si="435"/>
        <v>#VALUE!</v>
      </c>
      <c r="C882" s="84" t="e">
        <f t="shared" si="434"/>
        <v>#VALUE!</v>
      </c>
      <c r="D882" s="84">
        <f t="shared" si="434"/>
        <v>1</v>
      </c>
      <c r="E882" s="158"/>
      <c r="F882" s="97"/>
      <c r="G882" s="120"/>
      <c r="H882" s="18"/>
      <c r="I882" s="18"/>
      <c r="J882" s="56" t="s">
        <v>366</v>
      </c>
      <c r="K882" s="89"/>
      <c r="L882" s="40" t="s">
        <v>21</v>
      </c>
      <c r="M882" s="41" t="str">
        <f>IFERROR(AVERAGE($P878:$AI878),"")</f>
        <v/>
      </c>
      <c r="N882" s="94"/>
      <c r="O882" s="34" t="s">
        <v>453</v>
      </c>
      <c r="P882" s="39" t="str">
        <f t="shared" ref="P882:AI882" si="436">IF(P879="","",IF((_xlfn.STDEV.S($P879:$AI880)/AVERAGE($P879:$AI880))&lt;25%,P879,IF(OR(P879&gt;(AVERAGE($P879:$AI880)+_xlfn.STDEV.S($P879:$AI880)),P879&lt;(AVERAGE($P879:$AI880)-_xlfn.STDEV.S($P879:$AI880))),"DESCARTADO",P879)))</f>
        <v/>
      </c>
      <c r="Q882" s="39" t="str">
        <f t="shared" si="436"/>
        <v/>
      </c>
      <c r="R882" s="39" t="str">
        <f t="shared" si="436"/>
        <v/>
      </c>
      <c r="S882" s="39" t="str">
        <f t="shared" si="436"/>
        <v/>
      </c>
      <c r="T882" s="39" t="str">
        <f t="shared" si="436"/>
        <v/>
      </c>
      <c r="U882" s="39" t="str">
        <f t="shared" si="436"/>
        <v/>
      </c>
      <c r="V882" s="39" t="str">
        <f t="shared" si="436"/>
        <v/>
      </c>
      <c r="W882" s="39" t="str">
        <f t="shared" si="436"/>
        <v/>
      </c>
      <c r="X882" s="39" t="str">
        <f t="shared" si="436"/>
        <v/>
      </c>
      <c r="Y882" s="39" t="str">
        <f t="shared" si="436"/>
        <v/>
      </c>
      <c r="Z882" s="39" t="str">
        <f t="shared" si="436"/>
        <v/>
      </c>
      <c r="AA882" s="39" t="str">
        <f t="shared" si="436"/>
        <v/>
      </c>
      <c r="AB882" s="39" t="str">
        <f t="shared" si="436"/>
        <v/>
      </c>
      <c r="AC882" s="39" t="str">
        <f t="shared" si="436"/>
        <v/>
      </c>
      <c r="AD882" s="39" t="str">
        <f t="shared" si="436"/>
        <v/>
      </c>
      <c r="AE882" s="39" t="str">
        <f t="shared" si="436"/>
        <v/>
      </c>
      <c r="AF882" s="39" t="str">
        <f t="shared" si="436"/>
        <v/>
      </c>
      <c r="AG882" s="39" t="str">
        <f t="shared" si="436"/>
        <v/>
      </c>
      <c r="AH882" s="39" t="str">
        <f t="shared" si="436"/>
        <v/>
      </c>
      <c r="AI882" s="39" t="str">
        <f t="shared" si="436"/>
        <v/>
      </c>
    </row>
    <row r="883" spans="1:35" hidden="1" x14ac:dyDescent="0.25">
      <c r="B883" s="84" t="e">
        <f t="shared" si="435"/>
        <v>#VALUE!</v>
      </c>
      <c r="C883" s="84" t="e">
        <f t="shared" si="434"/>
        <v>#VALUE!</v>
      </c>
      <c r="D883" s="84">
        <f t="shared" si="434"/>
        <v>1</v>
      </c>
      <c r="E883" s="158"/>
      <c r="F883" s="97"/>
      <c r="G883" s="119"/>
      <c r="J883" s="56" t="s">
        <v>366</v>
      </c>
      <c r="L883" s="40" t="s">
        <v>335</v>
      </c>
      <c r="M883" s="41" t="str">
        <f>IFERROR(MEDIAN($P878:$AI878),"")</f>
        <v/>
      </c>
      <c r="N883" s="94"/>
      <c r="O883" s="34" t="s">
        <v>454</v>
      </c>
      <c r="P883" s="39" t="str">
        <f>IF(IFERROR(VLOOKUP(P876,'Tabela de Apoio'!$D:$E,2,FALSE),1)=1,"",P884)</f>
        <v/>
      </c>
      <c r="Q883" s="39" t="str">
        <f>IF(IFERROR(VLOOKUP(Q876,'Tabela de Apoio'!$D:$E,2,FALSE),1)=1,"",Q884)</f>
        <v/>
      </c>
      <c r="R883" s="39" t="str">
        <f>IF(IFERROR(VLOOKUP(R876,'Tabela de Apoio'!$D:$E,2,FALSE),1)=1,"",R884)</f>
        <v/>
      </c>
      <c r="S883" s="39" t="str">
        <f>IF(IFERROR(VLOOKUP(S876,'Tabela de Apoio'!$D:$E,2,FALSE),1)=1,"",S884)</f>
        <v/>
      </c>
      <c r="T883" s="39" t="str">
        <f>IF(IFERROR(VLOOKUP(T876,'Tabela de Apoio'!$D:$E,2,FALSE),1)=1,"",T884)</f>
        <v/>
      </c>
      <c r="U883" s="39" t="str">
        <f>IF(IFERROR(VLOOKUP(U876,'Tabela de Apoio'!$D:$E,2,FALSE),1)=1,"",U884)</f>
        <v/>
      </c>
      <c r="V883" s="39" t="str">
        <f>IF(IFERROR(VLOOKUP(V876,'Tabela de Apoio'!$D:$E,2,FALSE),1)=1,"",V884)</f>
        <v/>
      </c>
      <c r="W883" s="39" t="str">
        <f>IF(IFERROR(VLOOKUP(W876,'Tabela de Apoio'!$D:$E,2,FALSE),1)=1,"",W884)</f>
        <v/>
      </c>
      <c r="X883" s="39" t="str">
        <f>IF(IFERROR(VLOOKUP(X876,'Tabela de Apoio'!$D:$E,2,FALSE),1)=1,"",X884)</f>
        <v/>
      </c>
      <c r="Y883" s="39" t="str">
        <f>IF(IFERROR(VLOOKUP(Y876,'Tabela de Apoio'!$D:$E,2,FALSE),1)=1,"",Y884)</f>
        <v/>
      </c>
      <c r="Z883" s="39" t="str">
        <f>IF(IFERROR(VLOOKUP(Z876,'Tabela de Apoio'!$D:$E,2,FALSE),1)=1,"",Z884)</f>
        <v/>
      </c>
      <c r="AA883" s="39" t="str">
        <f>IF(IFERROR(VLOOKUP(AA876,'Tabela de Apoio'!$D:$E,2,FALSE),1)=1,"",AA884)</f>
        <v/>
      </c>
      <c r="AB883" s="39" t="str">
        <f>IF(IFERROR(VLOOKUP(AB876,'Tabela de Apoio'!$D:$E,2,FALSE),1)=1,"",AB884)</f>
        <v/>
      </c>
      <c r="AC883" s="39" t="str">
        <f>IF(IFERROR(VLOOKUP(AC876,'Tabela de Apoio'!$D:$E,2,FALSE),1)=1,"",AC884)</f>
        <v/>
      </c>
      <c r="AD883" s="39" t="str">
        <f>IF(IFERROR(VLOOKUP(AD876,'Tabela de Apoio'!$D:$E,2,FALSE),1)=1,"",AD884)</f>
        <v/>
      </c>
      <c r="AE883" s="39" t="str">
        <f>IF(IFERROR(VLOOKUP(AE876,'Tabela de Apoio'!$D:$E,2,FALSE),1)=1,"",AE884)</f>
        <v/>
      </c>
      <c r="AF883" s="39" t="str">
        <f>IF(IFERROR(VLOOKUP(AF876,'Tabela de Apoio'!$D:$E,2,FALSE),1)=1,"",AF884)</f>
        <v/>
      </c>
      <c r="AG883" s="39" t="str">
        <f>IF(IFERROR(VLOOKUP(AG876,'Tabela de Apoio'!$D:$E,2,FALSE),1)=1,"",AG884)</f>
        <v/>
      </c>
      <c r="AH883" s="39" t="str">
        <f>IF(IFERROR(VLOOKUP(AH876,'Tabela de Apoio'!$D:$E,2,FALSE),1)=1,"",AH884)</f>
        <v/>
      </c>
      <c r="AI883" s="39" t="str">
        <f>IF(IFERROR(VLOOKUP(AI876,'Tabela de Apoio'!$D:$E,2,FALSE),1)=1,"",AI884)</f>
        <v/>
      </c>
    </row>
    <row r="884" spans="1:35" hidden="1" x14ac:dyDescent="0.25">
      <c r="B884" s="84" t="e">
        <f t="shared" si="435"/>
        <v>#VALUE!</v>
      </c>
      <c r="C884" s="84" t="e">
        <f t="shared" si="434"/>
        <v>#VALUE!</v>
      </c>
      <c r="D884" s="84">
        <f t="shared" si="434"/>
        <v>1</v>
      </c>
      <c r="E884" s="158"/>
      <c r="F884" s="97"/>
      <c r="G884" s="119"/>
      <c r="H884" s="18"/>
      <c r="I884" s="18"/>
      <c r="J884" s="56" t="s">
        <v>368</v>
      </c>
      <c r="K884" s="89"/>
      <c r="L884" s="40" t="s">
        <v>69</v>
      </c>
      <c r="M884" s="41" t="e">
        <f>IF(AND(COUNT($P892:$AI892)&gt;2,(_xlfn.STDEV.S($P891:$AI892)/AVERAGE($P891:$AI892))&lt;=25%),AVERAGE($P891:$AI892),"")</f>
        <v>#DIV/0!</v>
      </c>
      <c r="N884" s="94"/>
      <c r="O884" s="34" t="s">
        <v>455</v>
      </c>
      <c r="P884" s="39" t="str">
        <f t="shared" ref="P884:AI884" si="437">IF(P882="","",IF((_xlfn.STDEV.S($P881:$AI882)/AVERAGE($P881:$AI882))&lt;25%,P882,IF(OR(P882&gt;(AVERAGE($P881:$AI882)+_xlfn.STDEV.S($P881:$AI882)),P882&lt;(AVERAGE($P881:$AI882)-_xlfn.STDEV.S($P881:$AI882))),"DESCARTADO",P882)))</f>
        <v/>
      </c>
      <c r="Q884" s="39" t="str">
        <f t="shared" si="437"/>
        <v/>
      </c>
      <c r="R884" s="39" t="str">
        <f t="shared" si="437"/>
        <v/>
      </c>
      <c r="S884" s="39" t="str">
        <f t="shared" si="437"/>
        <v/>
      </c>
      <c r="T884" s="39" t="str">
        <f t="shared" si="437"/>
        <v/>
      </c>
      <c r="U884" s="39" t="str">
        <f t="shared" si="437"/>
        <v/>
      </c>
      <c r="V884" s="39" t="str">
        <f t="shared" si="437"/>
        <v/>
      </c>
      <c r="W884" s="39" t="str">
        <f t="shared" si="437"/>
        <v/>
      </c>
      <c r="X884" s="39" t="str">
        <f t="shared" si="437"/>
        <v/>
      </c>
      <c r="Y884" s="39" t="str">
        <f t="shared" si="437"/>
        <v/>
      </c>
      <c r="Z884" s="39" t="str">
        <f t="shared" si="437"/>
        <v/>
      </c>
      <c r="AA884" s="39" t="str">
        <f t="shared" si="437"/>
        <v/>
      </c>
      <c r="AB884" s="39" t="str">
        <f t="shared" si="437"/>
        <v/>
      </c>
      <c r="AC884" s="39" t="str">
        <f t="shared" si="437"/>
        <v/>
      </c>
      <c r="AD884" s="39" t="str">
        <f t="shared" si="437"/>
        <v/>
      </c>
      <c r="AE884" s="39" t="str">
        <f t="shared" si="437"/>
        <v/>
      </c>
      <c r="AF884" s="39" t="str">
        <f t="shared" si="437"/>
        <v/>
      </c>
      <c r="AG884" s="39" t="str">
        <f t="shared" si="437"/>
        <v/>
      </c>
      <c r="AH884" s="39" t="str">
        <f t="shared" si="437"/>
        <v/>
      </c>
      <c r="AI884" s="39" t="str">
        <f t="shared" si="437"/>
        <v/>
      </c>
    </row>
    <row r="885" spans="1:35" hidden="1" x14ac:dyDescent="0.25">
      <c r="B885" s="84" t="e">
        <f t="shared" si="435"/>
        <v>#VALUE!</v>
      </c>
      <c r="C885" s="84" t="e">
        <f t="shared" si="434"/>
        <v>#VALUE!</v>
      </c>
      <c r="D885" s="84">
        <f t="shared" si="434"/>
        <v>1</v>
      </c>
      <c r="E885" s="158"/>
      <c r="F885" s="97"/>
      <c r="G885" s="121"/>
      <c r="H885"/>
      <c r="I885" s="18"/>
      <c r="J885" s="56" t="s">
        <v>367</v>
      </c>
      <c r="K885" s="89"/>
      <c r="L885" s="40" t="s">
        <v>74</v>
      </c>
      <c r="M885" s="41" t="e">
        <f>AVERAGE($P879:$AI880)</f>
        <v>#DIV/0!</v>
      </c>
      <c r="N885" s="94"/>
      <c r="O885" s="34" t="s">
        <v>456</v>
      </c>
      <c r="P885" s="39" t="str">
        <f>IF(IFERROR(VLOOKUP(P876,'Tabela de Apoio'!$D:$E,2,FALSE),1)=1,"",P886)</f>
        <v/>
      </c>
      <c r="Q885" s="39" t="str">
        <f>IF(IFERROR(VLOOKUP(Q876,'Tabela de Apoio'!$D:$E,2,FALSE),1)=1,"",Q886)</f>
        <v/>
      </c>
      <c r="R885" s="39" t="str">
        <f>IF(IFERROR(VLOOKUP(R876,'Tabela de Apoio'!$D:$E,2,FALSE),1)=1,"",R886)</f>
        <v/>
      </c>
      <c r="S885" s="39" t="str">
        <f>IF(IFERROR(VLOOKUP(S876,'Tabela de Apoio'!$D:$E,2,FALSE),1)=1,"",S886)</f>
        <v/>
      </c>
      <c r="T885" s="39" t="str">
        <f>IF(IFERROR(VLOOKUP(T876,'Tabela de Apoio'!$D:$E,2,FALSE),1)=1,"",T886)</f>
        <v/>
      </c>
      <c r="U885" s="39" t="str">
        <f>IF(IFERROR(VLOOKUP(U876,'Tabela de Apoio'!$D:$E,2,FALSE),1)=1,"",U886)</f>
        <v/>
      </c>
      <c r="V885" s="39" t="str">
        <f>IF(IFERROR(VLOOKUP(V876,'Tabela de Apoio'!$D:$E,2,FALSE),1)=1,"",V886)</f>
        <v/>
      </c>
      <c r="W885" s="39" t="str">
        <f>IF(IFERROR(VLOOKUP(W876,'Tabela de Apoio'!$D:$E,2,FALSE),1)=1,"",W886)</f>
        <v/>
      </c>
      <c r="X885" s="39" t="str">
        <f>IF(IFERROR(VLOOKUP(X876,'Tabela de Apoio'!$D:$E,2,FALSE),1)=1,"",X886)</f>
        <v/>
      </c>
      <c r="Y885" s="39" t="str">
        <f>IF(IFERROR(VLOOKUP(Y876,'Tabela de Apoio'!$D:$E,2,FALSE),1)=1,"",Y886)</f>
        <v/>
      </c>
      <c r="Z885" s="39" t="str">
        <f>IF(IFERROR(VLOOKUP(Z876,'Tabela de Apoio'!$D:$E,2,FALSE),1)=1,"",Z886)</f>
        <v/>
      </c>
      <c r="AA885" s="39" t="str">
        <f>IF(IFERROR(VLOOKUP(AA876,'Tabela de Apoio'!$D:$E,2,FALSE),1)=1,"",AA886)</f>
        <v/>
      </c>
      <c r="AB885" s="39" t="str">
        <f>IF(IFERROR(VLOOKUP(AB876,'Tabela de Apoio'!$D:$E,2,FALSE),1)=1,"",AB886)</f>
        <v/>
      </c>
      <c r="AC885" s="39" t="str">
        <f>IF(IFERROR(VLOOKUP(AC876,'Tabela de Apoio'!$D:$E,2,FALSE),1)=1,"",AC886)</f>
        <v/>
      </c>
      <c r="AD885" s="39" t="str">
        <f>IF(IFERROR(VLOOKUP(AD876,'Tabela de Apoio'!$D:$E,2,FALSE),1)=1,"",AD886)</f>
        <v/>
      </c>
      <c r="AE885" s="39" t="str">
        <f>IF(IFERROR(VLOOKUP(AE876,'Tabela de Apoio'!$D:$E,2,FALSE),1)=1,"",AE886)</f>
        <v/>
      </c>
      <c r="AF885" s="39" t="str">
        <f>IF(IFERROR(VLOOKUP(AF876,'Tabela de Apoio'!$D:$E,2,FALSE),1)=1,"",AF886)</f>
        <v/>
      </c>
      <c r="AG885" s="39" t="str">
        <f>IF(IFERROR(VLOOKUP(AG876,'Tabela de Apoio'!$D:$E,2,FALSE),1)=1,"",AG886)</f>
        <v/>
      </c>
      <c r="AH885" s="39" t="str">
        <f>IF(IFERROR(VLOOKUP(AH876,'Tabela de Apoio'!$D:$E,2,FALSE),1)=1,"",AH886)</f>
        <v/>
      </c>
      <c r="AI885" s="39" t="str">
        <f>IF(IFERROR(VLOOKUP(AI876,'Tabela de Apoio'!$D:$E,2,FALSE),1)=1,"",AI886)</f>
        <v/>
      </c>
    </row>
    <row r="886" spans="1:35" hidden="1" x14ac:dyDescent="0.25">
      <c r="B886" s="84" t="e">
        <f t="shared" si="435"/>
        <v>#VALUE!</v>
      </c>
      <c r="C886" s="84" t="e">
        <f t="shared" si="434"/>
        <v>#VALUE!</v>
      </c>
      <c r="D886" s="84">
        <f t="shared" si="434"/>
        <v>1</v>
      </c>
      <c r="E886" s="158"/>
      <c r="F886" s="97"/>
      <c r="G886" s="120"/>
      <c r="H886" s="18"/>
      <c r="I886" s="18"/>
      <c r="J886" s="56" t="s">
        <v>367</v>
      </c>
      <c r="K886" s="89"/>
      <c r="L886" s="40" t="s">
        <v>72</v>
      </c>
      <c r="M886" s="41" t="e">
        <f>MEDIAN($P879:$AI879)</f>
        <v>#NUM!</v>
      </c>
      <c r="N886" s="94"/>
      <c r="O886" s="34" t="s">
        <v>457</v>
      </c>
      <c r="P886" s="39" t="str">
        <f t="shared" ref="P886:AI886" si="438">IF(P884="","",IF((_xlfn.STDEV.S($P883:$AI884)/AVERAGE($P883:$AI884))&lt;25%,P884,IF(OR(P884&gt;(AVERAGE($P883:$AI884)+_xlfn.STDEV.S($P883:$AI884)),P884&lt;(AVERAGE($P883:$AI884)-_xlfn.STDEV.S($P883:$AI884))),"DESCARTADO",P884)))</f>
        <v/>
      </c>
      <c r="Q886" s="39" t="str">
        <f t="shared" si="438"/>
        <v/>
      </c>
      <c r="R886" s="39" t="str">
        <f t="shared" si="438"/>
        <v/>
      </c>
      <c r="S886" s="39" t="str">
        <f t="shared" si="438"/>
        <v/>
      </c>
      <c r="T886" s="39" t="str">
        <f t="shared" si="438"/>
        <v/>
      </c>
      <c r="U886" s="39" t="str">
        <f t="shared" si="438"/>
        <v/>
      </c>
      <c r="V886" s="39" t="str">
        <f t="shared" si="438"/>
        <v/>
      </c>
      <c r="W886" s="39" t="str">
        <f t="shared" si="438"/>
        <v/>
      </c>
      <c r="X886" s="39" t="str">
        <f t="shared" si="438"/>
        <v/>
      </c>
      <c r="Y886" s="39" t="str">
        <f t="shared" si="438"/>
        <v/>
      </c>
      <c r="Z886" s="39" t="str">
        <f t="shared" si="438"/>
        <v/>
      </c>
      <c r="AA886" s="39" t="str">
        <f t="shared" si="438"/>
        <v/>
      </c>
      <c r="AB886" s="39" t="str">
        <f t="shared" si="438"/>
        <v/>
      </c>
      <c r="AC886" s="39" t="str">
        <f t="shared" si="438"/>
        <v/>
      </c>
      <c r="AD886" s="39" t="str">
        <f t="shared" si="438"/>
        <v/>
      </c>
      <c r="AE886" s="39" t="str">
        <f t="shared" si="438"/>
        <v/>
      </c>
      <c r="AF886" s="39" t="str">
        <f t="shared" si="438"/>
        <v/>
      </c>
      <c r="AG886" s="39" t="str">
        <f t="shared" si="438"/>
        <v/>
      </c>
      <c r="AH886" s="39" t="str">
        <f t="shared" si="438"/>
        <v/>
      </c>
      <c r="AI886" s="39" t="str">
        <f t="shared" si="438"/>
        <v/>
      </c>
    </row>
    <row r="887" spans="1:35" hidden="1" x14ac:dyDescent="0.25">
      <c r="B887" s="84" t="e">
        <f t="shared" si="435"/>
        <v>#VALUE!</v>
      </c>
      <c r="C887" s="84" t="e">
        <f t="shared" si="434"/>
        <v>#VALUE!</v>
      </c>
      <c r="D887" s="84">
        <f t="shared" si="434"/>
        <v>1</v>
      </c>
      <c r="E887" s="158"/>
      <c r="F887" s="97"/>
      <c r="G887" s="120"/>
      <c r="H887" s="18"/>
      <c r="I887" s="18"/>
      <c r="J887" s="56" t="s">
        <v>367</v>
      </c>
      <c r="K887" s="89"/>
      <c r="L887" s="40" t="s">
        <v>73</v>
      </c>
      <c r="M887" s="41" t="e">
        <f>_xlfn.QUARTILE.EXC($P879:$AI879,1)</f>
        <v>#NUM!</v>
      </c>
      <c r="N887" s="94"/>
      <c r="O887" s="34" t="s">
        <v>458</v>
      </c>
      <c r="P887" s="39" t="str">
        <f>IF(IFERROR(VLOOKUP(P876,'Tabela de Apoio'!$D:$E,2,FALSE),1)=1,"",P888)</f>
        <v/>
      </c>
      <c r="Q887" s="39" t="str">
        <f>IF(IFERROR(VLOOKUP(Q876,'Tabela de Apoio'!$D:$E,2,FALSE),1)=1,"",Q888)</f>
        <v/>
      </c>
      <c r="R887" s="39" t="str">
        <f>IF(IFERROR(VLOOKUP(R876,'Tabela de Apoio'!$D:$E,2,FALSE),1)=1,"",R888)</f>
        <v/>
      </c>
      <c r="S887" s="39" t="str">
        <f>IF(IFERROR(VLOOKUP(S876,'Tabela de Apoio'!$D:$E,2,FALSE),1)=1,"",S888)</f>
        <v/>
      </c>
      <c r="T887" s="39" t="str">
        <f>IF(IFERROR(VLOOKUP(T876,'Tabela de Apoio'!$D:$E,2,FALSE),1)=1,"",T888)</f>
        <v/>
      </c>
      <c r="U887" s="39" t="str">
        <f>IF(IFERROR(VLOOKUP(U876,'Tabela de Apoio'!$D:$E,2,FALSE),1)=1,"",U888)</f>
        <v/>
      </c>
      <c r="V887" s="39" t="str">
        <f>IF(IFERROR(VLOOKUP(V876,'Tabela de Apoio'!$D:$E,2,FALSE),1)=1,"",V888)</f>
        <v/>
      </c>
      <c r="W887" s="39" t="str">
        <f>IF(IFERROR(VLOOKUP(W876,'Tabela de Apoio'!$D:$E,2,FALSE),1)=1,"",W888)</f>
        <v/>
      </c>
      <c r="X887" s="39" t="str">
        <f>IF(IFERROR(VLOOKUP(X876,'Tabela de Apoio'!$D:$E,2,FALSE),1)=1,"",X888)</f>
        <v/>
      </c>
      <c r="Y887" s="39" t="str">
        <f>IF(IFERROR(VLOOKUP(Y876,'Tabela de Apoio'!$D:$E,2,FALSE),1)=1,"",Y888)</f>
        <v/>
      </c>
      <c r="Z887" s="39" t="str">
        <f>IF(IFERROR(VLOOKUP(Z876,'Tabela de Apoio'!$D:$E,2,FALSE),1)=1,"",Z888)</f>
        <v/>
      </c>
      <c r="AA887" s="39" t="str">
        <f>IF(IFERROR(VLOOKUP(AA876,'Tabela de Apoio'!$D:$E,2,FALSE),1)=1,"",AA888)</f>
        <v/>
      </c>
      <c r="AB887" s="39" t="str">
        <f>IF(IFERROR(VLOOKUP(AB876,'Tabela de Apoio'!$D:$E,2,FALSE),1)=1,"",AB888)</f>
        <v/>
      </c>
      <c r="AC887" s="39" t="str">
        <f>IF(IFERROR(VLOOKUP(AC876,'Tabela de Apoio'!$D:$E,2,FALSE),1)=1,"",AC888)</f>
        <v/>
      </c>
      <c r="AD887" s="39" t="str">
        <f>IF(IFERROR(VLOOKUP(AD876,'Tabela de Apoio'!$D:$E,2,FALSE),1)=1,"",AD888)</f>
        <v/>
      </c>
      <c r="AE887" s="39" t="str">
        <f>IF(IFERROR(VLOOKUP(AE876,'Tabela de Apoio'!$D:$E,2,FALSE),1)=1,"",AE888)</f>
        <v/>
      </c>
      <c r="AF887" s="39" t="str">
        <f>IF(IFERROR(VLOOKUP(AF876,'Tabela de Apoio'!$D:$E,2,FALSE),1)=1,"",AF888)</f>
        <v/>
      </c>
      <c r="AG887" s="39" t="str">
        <f>IF(IFERROR(VLOOKUP(AG876,'Tabela de Apoio'!$D:$E,2,FALSE),1)=1,"",AG888)</f>
        <v/>
      </c>
      <c r="AH887" s="39" t="str">
        <f>IF(IFERROR(VLOOKUP(AH876,'Tabela de Apoio'!$D:$E,2,FALSE),1)=1,"",AH888)</f>
        <v/>
      </c>
      <c r="AI887" s="39" t="str">
        <f>IF(IFERROR(VLOOKUP(AI876,'Tabela de Apoio'!$D:$E,2,FALSE),1)=1,"",AI888)</f>
        <v/>
      </c>
    </row>
    <row r="888" spans="1:35" hidden="1" x14ac:dyDescent="0.25">
      <c r="B888" s="84" t="e">
        <f t="shared" si="435"/>
        <v>#VALUE!</v>
      </c>
      <c r="C888" s="84" t="e">
        <f t="shared" si="434"/>
        <v>#VALUE!</v>
      </c>
      <c r="D888" s="84">
        <f t="shared" si="434"/>
        <v>1</v>
      </c>
      <c r="E888" s="158"/>
      <c r="F888" s="97"/>
      <c r="G888" s="120"/>
      <c r="H888" s="18"/>
      <c r="I888" s="18"/>
      <c r="J888" s="56" t="s">
        <v>367</v>
      </c>
      <c r="K888" s="89"/>
      <c r="L888" s="40" t="s">
        <v>70</v>
      </c>
      <c r="M888" s="41" t="e">
        <f>_xlfn.QUARTILE.EXC($P879:$AI879,2)</f>
        <v>#NUM!</v>
      </c>
      <c r="N888" s="94"/>
      <c r="O888" s="34" t="s">
        <v>459</v>
      </c>
      <c r="P888" s="39" t="str">
        <f t="shared" ref="P888:AI888" si="439">IF(P886="","",IF((_xlfn.STDEV.S($P885:$AI886)/AVERAGE($P885:$AI886))&lt;25%,P886,IF(OR(P886&gt;(AVERAGE($P885:$AI886)+_xlfn.STDEV.S($P885:$AI886)),P886&lt;(AVERAGE($P885:$AI886)-_xlfn.STDEV.S($P885:$AI886))),"DESCARTADO",P886)))</f>
        <v/>
      </c>
      <c r="Q888" s="39" t="str">
        <f t="shared" si="439"/>
        <v/>
      </c>
      <c r="R888" s="39" t="str">
        <f t="shared" si="439"/>
        <v/>
      </c>
      <c r="S888" s="39" t="str">
        <f t="shared" si="439"/>
        <v/>
      </c>
      <c r="T888" s="39" t="str">
        <f t="shared" si="439"/>
        <v/>
      </c>
      <c r="U888" s="39" t="str">
        <f t="shared" si="439"/>
        <v/>
      </c>
      <c r="V888" s="39" t="str">
        <f t="shared" si="439"/>
        <v/>
      </c>
      <c r="W888" s="39" t="str">
        <f t="shared" si="439"/>
        <v/>
      </c>
      <c r="X888" s="39" t="str">
        <f t="shared" si="439"/>
        <v/>
      </c>
      <c r="Y888" s="39" t="str">
        <f t="shared" si="439"/>
        <v/>
      </c>
      <c r="Z888" s="39" t="str">
        <f t="shared" si="439"/>
        <v/>
      </c>
      <c r="AA888" s="39" t="str">
        <f t="shared" si="439"/>
        <v/>
      </c>
      <c r="AB888" s="39" t="str">
        <f t="shared" si="439"/>
        <v/>
      </c>
      <c r="AC888" s="39" t="str">
        <f t="shared" si="439"/>
        <v/>
      </c>
      <c r="AD888" s="39" t="str">
        <f t="shared" si="439"/>
        <v/>
      </c>
      <c r="AE888" s="39" t="str">
        <f t="shared" si="439"/>
        <v/>
      </c>
      <c r="AF888" s="39" t="str">
        <f t="shared" si="439"/>
        <v/>
      </c>
      <c r="AG888" s="39" t="str">
        <f t="shared" si="439"/>
        <v/>
      </c>
      <c r="AH888" s="39" t="str">
        <f t="shared" si="439"/>
        <v/>
      </c>
      <c r="AI888" s="39" t="str">
        <f t="shared" si="439"/>
        <v/>
      </c>
    </row>
    <row r="889" spans="1:35" hidden="1" x14ac:dyDescent="0.25">
      <c r="B889" s="84" t="e">
        <f t="shared" si="435"/>
        <v>#VALUE!</v>
      </c>
      <c r="C889" s="84" t="e">
        <f t="shared" si="434"/>
        <v>#VALUE!</v>
      </c>
      <c r="D889" s="84">
        <f t="shared" si="434"/>
        <v>1</v>
      </c>
      <c r="E889" s="158"/>
      <c r="F889" s="97"/>
      <c r="G889" s="120"/>
      <c r="H889" s="18"/>
      <c r="I889" s="18"/>
      <c r="J889" s="56" t="s">
        <v>366</v>
      </c>
      <c r="K889" s="89"/>
      <c r="L889" s="40" t="s">
        <v>76</v>
      </c>
      <c r="M889" s="41">
        <f>MIN($P878:$AI878)</f>
        <v>0</v>
      </c>
      <c r="N889" s="94"/>
      <c r="O889" s="34" t="s">
        <v>460</v>
      </c>
      <c r="P889" s="39" t="str">
        <f>IF(IFERROR(VLOOKUP(P876,'Tabela de Apoio'!$D:$E,2,FALSE),1)=1,"",P890)</f>
        <v/>
      </c>
      <c r="Q889" s="39" t="str">
        <f>IF(IFERROR(VLOOKUP(Q876,'Tabela de Apoio'!$D:$E,2,FALSE),1)=1,"",Q890)</f>
        <v/>
      </c>
      <c r="R889" s="39" t="str">
        <f>IF(IFERROR(VLOOKUP(R876,'Tabela de Apoio'!$D:$E,2,FALSE),1)=1,"",R890)</f>
        <v/>
      </c>
      <c r="S889" s="39" t="str">
        <f>IF(IFERROR(VLOOKUP(S876,'Tabela de Apoio'!$D:$E,2,FALSE),1)=1,"",S890)</f>
        <v/>
      </c>
      <c r="T889" s="39" t="str">
        <f>IF(IFERROR(VLOOKUP(T876,'Tabela de Apoio'!$D:$E,2,FALSE),1)=1,"",T890)</f>
        <v/>
      </c>
      <c r="U889" s="39" t="str">
        <f>IF(IFERROR(VLOOKUP(U876,'Tabela de Apoio'!$D:$E,2,FALSE),1)=1,"",U890)</f>
        <v/>
      </c>
      <c r="V889" s="39" t="str">
        <f>IF(IFERROR(VLOOKUP(V876,'Tabela de Apoio'!$D:$E,2,FALSE),1)=1,"",V890)</f>
        <v/>
      </c>
      <c r="W889" s="39" t="str">
        <f>IF(IFERROR(VLOOKUP(W876,'Tabela de Apoio'!$D:$E,2,FALSE),1)=1,"",W890)</f>
        <v/>
      </c>
      <c r="X889" s="39" t="str">
        <f>IF(IFERROR(VLOOKUP(X876,'Tabela de Apoio'!$D:$E,2,FALSE),1)=1,"",X890)</f>
        <v/>
      </c>
      <c r="Y889" s="39" t="str">
        <f>IF(IFERROR(VLOOKUP(Y876,'Tabela de Apoio'!$D:$E,2,FALSE),1)=1,"",Y890)</f>
        <v/>
      </c>
      <c r="Z889" s="39" t="str">
        <f>IF(IFERROR(VLOOKUP(Z876,'Tabela de Apoio'!$D:$E,2,FALSE),1)=1,"",Z890)</f>
        <v/>
      </c>
      <c r="AA889" s="39" t="str">
        <f>IF(IFERROR(VLOOKUP(AA876,'Tabela de Apoio'!$D:$E,2,FALSE),1)=1,"",AA890)</f>
        <v/>
      </c>
      <c r="AB889" s="39" t="str">
        <f>IF(IFERROR(VLOOKUP(AB876,'Tabela de Apoio'!$D:$E,2,FALSE),1)=1,"",AB890)</f>
        <v/>
      </c>
      <c r="AC889" s="39" t="str">
        <f>IF(IFERROR(VLOOKUP(AC876,'Tabela de Apoio'!$D:$E,2,FALSE),1)=1,"",AC890)</f>
        <v/>
      </c>
      <c r="AD889" s="39" t="str">
        <f>IF(IFERROR(VLOOKUP(AD876,'Tabela de Apoio'!$D:$E,2,FALSE),1)=1,"",AD890)</f>
        <v/>
      </c>
      <c r="AE889" s="39" t="str">
        <f>IF(IFERROR(VLOOKUP(AE876,'Tabela de Apoio'!$D:$E,2,FALSE),1)=1,"",AE890)</f>
        <v/>
      </c>
      <c r="AF889" s="39" t="str">
        <f>IF(IFERROR(VLOOKUP(AF876,'Tabela de Apoio'!$D:$E,2,FALSE),1)=1,"",AF890)</f>
        <v/>
      </c>
      <c r="AG889" s="39" t="str">
        <f>IF(IFERROR(VLOOKUP(AG876,'Tabela de Apoio'!$D:$E,2,FALSE),1)=1,"",AG890)</f>
        <v/>
      </c>
      <c r="AH889" s="39" t="str">
        <f>IF(IFERROR(VLOOKUP(AH876,'Tabela de Apoio'!$D:$E,2,FALSE),1)=1,"",AH890)</f>
        <v/>
      </c>
      <c r="AI889" s="39" t="str">
        <f>IF(IFERROR(VLOOKUP(AI876,'Tabela de Apoio'!$D:$E,2,FALSE),1)=1,"",AI890)</f>
        <v/>
      </c>
    </row>
    <row r="890" spans="1:35" hidden="1" x14ac:dyDescent="0.25">
      <c r="B890" s="84" t="e">
        <f t="shared" si="435"/>
        <v>#VALUE!</v>
      </c>
      <c r="C890" s="84" t="e">
        <f t="shared" si="434"/>
        <v>#VALUE!</v>
      </c>
      <c r="D890" s="84">
        <f t="shared" si="434"/>
        <v>1</v>
      </c>
      <c r="E890" s="158"/>
      <c r="F890" s="97"/>
      <c r="G890" s="120"/>
      <c r="H890" s="18"/>
      <c r="I890" s="18"/>
      <c r="J890" s="56" t="s">
        <v>366</v>
      </c>
      <c r="K890" s="89"/>
      <c r="L890" s="40" t="s">
        <v>71</v>
      </c>
      <c r="M890" s="41">
        <f>MAX($P878:$AI878)</f>
        <v>0</v>
      </c>
      <c r="N890" s="94"/>
      <c r="O890" s="34" t="s">
        <v>461</v>
      </c>
      <c r="P890" s="39" t="str">
        <f t="shared" ref="P890:AI890" si="440">IF(P888="","",IF((_xlfn.STDEV.S($P887:$AI888)/AVERAGE($P887:$AI888))&lt;25%,P888,IF(OR(P888&gt;(AVERAGE($P887:$AI888)+_xlfn.STDEV.S($P887:$AI888)),P888&lt;(AVERAGE($P887:$AI888)-_xlfn.STDEV.S($P887:$AI888))),"DESCARTADO",P888)))</f>
        <v/>
      </c>
      <c r="Q890" s="39" t="str">
        <f t="shared" si="440"/>
        <v/>
      </c>
      <c r="R890" s="39" t="str">
        <f t="shared" si="440"/>
        <v/>
      </c>
      <c r="S890" s="39" t="str">
        <f t="shared" si="440"/>
        <v/>
      </c>
      <c r="T890" s="39" t="str">
        <f t="shared" si="440"/>
        <v/>
      </c>
      <c r="U890" s="39" t="str">
        <f t="shared" si="440"/>
        <v/>
      </c>
      <c r="V890" s="39" t="str">
        <f t="shared" si="440"/>
        <v/>
      </c>
      <c r="W890" s="39" t="str">
        <f t="shared" si="440"/>
        <v/>
      </c>
      <c r="X890" s="39" t="str">
        <f t="shared" si="440"/>
        <v/>
      </c>
      <c r="Y890" s="39" t="str">
        <f t="shared" si="440"/>
        <v/>
      </c>
      <c r="Z890" s="39" t="str">
        <f t="shared" si="440"/>
        <v/>
      </c>
      <c r="AA890" s="39" t="str">
        <f t="shared" si="440"/>
        <v/>
      </c>
      <c r="AB890" s="39" t="str">
        <f t="shared" si="440"/>
        <v/>
      </c>
      <c r="AC890" s="39" t="str">
        <f t="shared" si="440"/>
        <v/>
      </c>
      <c r="AD890" s="39" t="str">
        <f t="shared" si="440"/>
        <v/>
      </c>
      <c r="AE890" s="39" t="str">
        <f t="shared" si="440"/>
        <v/>
      </c>
      <c r="AF890" s="39" t="str">
        <f t="shared" si="440"/>
        <v/>
      </c>
      <c r="AG890" s="39" t="str">
        <f t="shared" si="440"/>
        <v/>
      </c>
      <c r="AH890" s="39" t="str">
        <f t="shared" si="440"/>
        <v/>
      </c>
      <c r="AI890" s="39" t="str">
        <f t="shared" si="440"/>
        <v/>
      </c>
    </row>
    <row r="891" spans="1:35" hidden="1" x14ac:dyDescent="0.25">
      <c r="B891" s="84" t="e">
        <f t="shared" si="435"/>
        <v>#VALUE!</v>
      </c>
      <c r="C891" s="84" t="e">
        <f t="shared" si="434"/>
        <v>#VALUE!</v>
      </c>
      <c r="D891" s="84">
        <f t="shared" si="434"/>
        <v>1</v>
      </c>
      <c r="E891" s="158"/>
      <c r="F891" s="97"/>
      <c r="G891" s="121"/>
      <c r="H891"/>
      <c r="I891"/>
      <c r="J891" s="6" t="str">
        <f>INDEX(J881:J890,MATCH(L874,L881:L890,0))</f>
        <v>A</v>
      </c>
      <c r="K891" s="89"/>
      <c r="L891" s="26"/>
      <c r="M891" s="26"/>
      <c r="N891" s="94"/>
      <c r="O891" s="34" t="s">
        <v>58</v>
      </c>
      <c r="P891" s="39" t="str">
        <f>IF(IFERROR(VLOOKUP(P876,'Tabela de Apoio'!$D:$E,2,FALSE),1)=1,"",P892)</f>
        <v/>
      </c>
      <c r="Q891" s="39" t="str">
        <f>IF(IFERROR(VLOOKUP(Q876,'Tabela de Apoio'!$D:$E,2,FALSE),1)=1,"",Q892)</f>
        <v/>
      </c>
      <c r="R891" s="39" t="str">
        <f>IF(IFERROR(VLOOKUP(R876,'Tabela de Apoio'!$D:$E,2,FALSE),1)=1,"",R892)</f>
        <v/>
      </c>
      <c r="S891" s="39" t="str">
        <f>IF(IFERROR(VLOOKUP(S876,'Tabela de Apoio'!$D:$E,2,FALSE),1)=1,"",S892)</f>
        <v/>
      </c>
      <c r="T891" s="39" t="str">
        <f>IF(IFERROR(VLOOKUP(T876,'Tabela de Apoio'!$D:$E,2,FALSE),1)=1,"",T892)</f>
        <v/>
      </c>
      <c r="U891" s="39" t="str">
        <f>IF(IFERROR(VLOOKUP(U876,'Tabela de Apoio'!$D:$E,2,FALSE),1)=1,"",U892)</f>
        <v/>
      </c>
      <c r="V891" s="39" t="str">
        <f>IF(IFERROR(VLOOKUP(V876,'Tabela de Apoio'!$D:$E,2,FALSE),1)=1,"",V892)</f>
        <v/>
      </c>
      <c r="W891" s="39" t="str">
        <f>IF(IFERROR(VLOOKUP(W876,'Tabela de Apoio'!$D:$E,2,FALSE),1)=1,"",W892)</f>
        <v/>
      </c>
      <c r="X891" s="39" t="str">
        <f>IF(IFERROR(VLOOKUP(X876,'Tabela de Apoio'!$D:$E,2,FALSE),1)=1,"",X892)</f>
        <v/>
      </c>
      <c r="Y891" s="39" t="str">
        <f>IF(IFERROR(VLOOKUP(Y876,'Tabela de Apoio'!$D:$E,2,FALSE),1)=1,"",Y892)</f>
        <v/>
      </c>
      <c r="Z891" s="39" t="str">
        <f>IF(IFERROR(VLOOKUP(Z876,'Tabela de Apoio'!$D:$E,2,FALSE),1)=1,"",Z892)</f>
        <v/>
      </c>
      <c r="AA891" s="39" t="str">
        <f>IF(IFERROR(VLOOKUP(AA876,'Tabela de Apoio'!$D:$E,2,FALSE),1)=1,"",AA892)</f>
        <v/>
      </c>
      <c r="AB891" s="39" t="str">
        <f>IF(IFERROR(VLOOKUP(AB876,'Tabela de Apoio'!$D:$E,2,FALSE),1)=1,"",AB892)</f>
        <v/>
      </c>
      <c r="AC891" s="39" t="str">
        <f>IF(IFERROR(VLOOKUP(AC876,'Tabela de Apoio'!$D:$E,2,FALSE),1)=1,"",AC892)</f>
        <v/>
      </c>
      <c r="AD891" s="39" t="str">
        <f>IF(IFERROR(VLOOKUP(AD876,'Tabela de Apoio'!$D:$E,2,FALSE),1)=1,"",AD892)</f>
        <v/>
      </c>
      <c r="AE891" s="39" t="str">
        <f>IF(IFERROR(VLOOKUP(AE876,'Tabela de Apoio'!$D:$E,2,FALSE),1)=1,"",AE892)</f>
        <v/>
      </c>
      <c r="AF891" s="39" t="str">
        <f>IF(IFERROR(VLOOKUP(AF876,'Tabela de Apoio'!$D:$E,2,FALSE),1)=1,"",AF892)</f>
        <v/>
      </c>
      <c r="AG891" s="39" t="str">
        <f>IF(IFERROR(VLOOKUP(AG876,'Tabela de Apoio'!$D:$E,2,FALSE),1)=1,"",AG892)</f>
        <v/>
      </c>
      <c r="AH891" s="39" t="str">
        <f>IF(IFERROR(VLOOKUP(AH876,'Tabela de Apoio'!$D:$E,2,FALSE),1)=1,"",AH892)</f>
        <v/>
      </c>
      <c r="AI891" s="39" t="str">
        <f>IF(IFERROR(VLOOKUP(AI876,'Tabela de Apoio'!$D:$E,2,FALSE),1)=1,"",AI892)</f>
        <v/>
      </c>
    </row>
    <row r="892" spans="1:35" x14ac:dyDescent="0.25">
      <c r="B892" s="84" t="e">
        <f t="shared" si="435"/>
        <v>#VALUE!</v>
      </c>
      <c r="C892" s="84" t="e">
        <f t="shared" si="434"/>
        <v>#VALUE!</v>
      </c>
      <c r="D892" s="84">
        <f t="shared" si="434"/>
        <v>1</v>
      </c>
      <c r="E892" s="158"/>
      <c r="F892" s="97"/>
      <c r="G892" s="118"/>
      <c r="H892" s="159"/>
      <c r="I892" s="159"/>
      <c r="J892" s="160"/>
      <c r="K892" s="90" t="e">
        <f>_xlfn.STDEV.S($P892:$AI892)/AVERAGE($P892:$AI892)</f>
        <v>#DIV/0!</v>
      </c>
      <c r="L892" s="122" t="s">
        <v>77</v>
      </c>
      <c r="M892" s="22" t="str">
        <f>IFERROR(ROUND(M874*M876,2),"")</f>
        <v/>
      </c>
      <c r="N892" s="94" t="str">
        <f>IF("C"=J891,1,"")</f>
        <v/>
      </c>
      <c r="O892" s="34" t="s">
        <v>56</v>
      </c>
      <c r="P892" s="39" t="str">
        <f t="shared" ref="P892:AI892" si="441">IFERROR(IF(P890="","",IF((_xlfn.STDEV.S($P889:$AI890)/AVERAGE($P889:$AI890))&lt;25%,P890,IF(OR(P890&gt;(AVERAGE($P889:$AI890)+_xlfn.STDEV.S($P889:$AI890)),P890&lt;(AVERAGE($P889:$AI890)-_xlfn.STDEV.S($P889:$AI890))),"DESCARTADO",P890))),)</f>
        <v/>
      </c>
      <c r="Q892" s="39" t="str">
        <f t="shared" si="441"/>
        <v/>
      </c>
      <c r="R892" s="39" t="str">
        <f t="shared" si="441"/>
        <v/>
      </c>
      <c r="S892" s="39" t="str">
        <f t="shared" si="441"/>
        <v/>
      </c>
      <c r="T892" s="39" t="str">
        <f t="shared" si="441"/>
        <v/>
      </c>
      <c r="U892" s="39" t="str">
        <f t="shared" si="441"/>
        <v/>
      </c>
      <c r="V892" s="39" t="str">
        <f t="shared" si="441"/>
        <v/>
      </c>
      <c r="W892" s="39" t="str">
        <f t="shared" si="441"/>
        <v/>
      </c>
      <c r="X892" s="39" t="str">
        <f t="shared" si="441"/>
        <v/>
      </c>
      <c r="Y892" s="39" t="str">
        <f t="shared" si="441"/>
        <v/>
      </c>
      <c r="Z892" s="39" t="str">
        <f t="shared" si="441"/>
        <v/>
      </c>
      <c r="AA892" s="39" t="str">
        <f t="shared" si="441"/>
        <v/>
      </c>
      <c r="AB892" s="39" t="str">
        <f t="shared" si="441"/>
        <v/>
      </c>
      <c r="AC892" s="39" t="str">
        <f t="shared" si="441"/>
        <v/>
      </c>
      <c r="AD892" s="39" t="str">
        <f t="shared" si="441"/>
        <v/>
      </c>
      <c r="AE892" s="39" t="str">
        <f t="shared" si="441"/>
        <v/>
      </c>
      <c r="AF892" s="39" t="str">
        <f t="shared" si="441"/>
        <v/>
      </c>
      <c r="AG892" s="39" t="str">
        <f t="shared" si="441"/>
        <v/>
      </c>
      <c r="AH892" s="39" t="str">
        <f t="shared" si="441"/>
        <v/>
      </c>
      <c r="AI892" s="39" t="str">
        <f t="shared" si="441"/>
        <v/>
      </c>
    </row>
    <row r="894" spans="1:35" s="18" customFormat="1" x14ac:dyDescent="0.25">
      <c r="A894" s="89"/>
      <c r="B894" s="83" t="e">
        <f>LARGE(IFERROR(IF(B892+1&gt;$H$8,"",B892+1),""),1)</f>
        <v>#VALUE!</v>
      </c>
      <c r="C894" s="83" t="e">
        <f>E899</f>
        <v>#VALUE!</v>
      </c>
      <c r="D894" s="83">
        <f>E895</f>
        <v>1</v>
      </c>
      <c r="E894" s="57" t="s">
        <v>9</v>
      </c>
      <c r="F894" s="96"/>
      <c r="G894" s="57" t="s">
        <v>19</v>
      </c>
      <c r="H894" s="5" t="e">
        <f>INDEX('BASE FORMAÇÃO'!B:B,B894+1)</f>
        <v>#VALUE!</v>
      </c>
      <c r="I894" s="19" t="s">
        <v>20</v>
      </c>
      <c r="J894" s="5" t="e">
        <f>INDEX('BASE FORMAÇÃO'!K:K,B894+1)</f>
        <v>#VALUE!</v>
      </c>
      <c r="K894" s="88"/>
      <c r="L894" s="173" t="s">
        <v>75</v>
      </c>
      <c r="M894" s="167" t="str">
        <f>IF(OR(ISBLANK($O$7),ISBLANK($H$8),ISBLANK($O$6),ISBLANK($O$5),ISBLANK($H$5)),"",IFERROR(IF(VLOOKUP(L894,L901:M910,2,FALSE)&lt;1,ROUND(VLOOKUP(L894,L901:M910,2,FALSE),4),ROUND(VLOOKUP(L894,L901:M910,2,FALSE),2)),""))</f>
        <v/>
      </c>
      <c r="N894" s="92"/>
      <c r="O894" s="34" t="s">
        <v>22</v>
      </c>
      <c r="P894" s="53"/>
      <c r="Q894" s="53"/>
      <c r="R894" s="53"/>
      <c r="S894" s="53"/>
      <c r="T894" s="53"/>
      <c r="U894" s="53"/>
      <c r="V894" s="53"/>
      <c r="W894" s="53"/>
      <c r="X894" s="53"/>
      <c r="Y894" s="53"/>
      <c r="Z894" s="53"/>
      <c r="AA894" s="53"/>
      <c r="AB894" s="53"/>
      <c r="AC894" s="53"/>
      <c r="AD894" s="53"/>
      <c r="AE894" s="53"/>
      <c r="AF894" s="53"/>
      <c r="AG894" s="53"/>
      <c r="AH894" s="53"/>
      <c r="AI894" s="53"/>
    </row>
    <row r="895" spans="1:35" s="18" customFormat="1" x14ac:dyDescent="0.25">
      <c r="A895" s="89"/>
      <c r="B895" s="84" t="e">
        <f t="shared" ref="B895:D897" si="442">B894</f>
        <v>#VALUE!</v>
      </c>
      <c r="C895" s="84" t="e">
        <f t="shared" si="442"/>
        <v>#VALUE!</v>
      </c>
      <c r="D895" s="84">
        <f t="shared" si="442"/>
        <v>1</v>
      </c>
      <c r="E895" s="150">
        <f>IFERROR(IF(E899=INDEX(E:E,ROW()-16),INDEX(E:E,ROW()-20)+1,1),1)</f>
        <v>1</v>
      </c>
      <c r="F895" s="116"/>
      <c r="G895" s="155" t="s">
        <v>1</v>
      </c>
      <c r="H895" s="161" t="e">
        <f>INDEX('BASE FORMAÇÃO'!C:C,B894+1)</f>
        <v>#VALUE!</v>
      </c>
      <c r="I895" s="161"/>
      <c r="J895" s="162"/>
      <c r="K895" s="89"/>
      <c r="L895" s="174"/>
      <c r="M895" s="168"/>
      <c r="N895" s="93"/>
      <c r="O895" s="34" t="s">
        <v>17</v>
      </c>
      <c r="P895" s="54"/>
      <c r="Q895" s="54"/>
      <c r="R895" s="54"/>
      <c r="S895" s="54"/>
      <c r="T895" s="54"/>
      <c r="U895" s="54"/>
      <c r="V895" s="54"/>
      <c r="W895" s="54"/>
      <c r="X895" s="54"/>
      <c r="Y895" s="54"/>
      <c r="Z895" s="54"/>
      <c r="AA895" s="54"/>
      <c r="AB895" s="54"/>
      <c r="AC895" s="54"/>
      <c r="AD895" s="54"/>
      <c r="AE895" s="54"/>
      <c r="AF895" s="54"/>
      <c r="AG895" s="54"/>
      <c r="AH895" s="54"/>
      <c r="AI895" s="54"/>
    </row>
    <row r="896" spans="1:35" s="21" customFormat="1" x14ac:dyDescent="0.25">
      <c r="A896" s="98"/>
      <c r="B896" s="84" t="e">
        <f t="shared" si="442"/>
        <v>#VALUE!</v>
      </c>
      <c r="C896" s="84" t="e">
        <f t="shared" si="442"/>
        <v>#VALUE!</v>
      </c>
      <c r="D896" s="84">
        <f t="shared" si="442"/>
        <v>1</v>
      </c>
      <c r="E896" s="151"/>
      <c r="F896" s="117"/>
      <c r="G896" s="156"/>
      <c r="H896" s="163"/>
      <c r="I896" s="163"/>
      <c r="J896" s="164"/>
      <c r="K896" s="85"/>
      <c r="L896" s="169" t="s">
        <v>78</v>
      </c>
      <c r="M896" s="171" t="e">
        <f>INDEX('BASE FORMAÇÃO'!H:H,B898+1)</f>
        <v>#VALUE!</v>
      </c>
      <c r="N896" s="94"/>
      <c r="O896" s="34" t="s">
        <v>12</v>
      </c>
      <c r="P896" s="55"/>
      <c r="Q896" s="55"/>
      <c r="R896" s="55"/>
      <c r="S896" s="55"/>
      <c r="T896" s="55"/>
      <c r="U896" s="55"/>
      <c r="V896" s="55"/>
      <c r="W896" s="55"/>
      <c r="X896" s="55"/>
      <c r="Y896" s="55"/>
      <c r="Z896" s="55"/>
      <c r="AA896" s="55"/>
      <c r="AB896" s="55"/>
      <c r="AC896" s="55"/>
      <c r="AD896" s="55"/>
      <c r="AE896" s="55"/>
      <c r="AF896" s="55"/>
      <c r="AG896" s="55"/>
      <c r="AH896" s="55"/>
      <c r="AI896" s="55"/>
    </row>
    <row r="897" spans="1:35" s="21" customFormat="1" x14ac:dyDescent="0.25">
      <c r="A897" s="98"/>
      <c r="B897" s="84" t="e">
        <f t="shared" si="442"/>
        <v>#VALUE!</v>
      </c>
      <c r="C897" s="84" t="e">
        <f t="shared" si="442"/>
        <v>#VALUE!</v>
      </c>
      <c r="D897" s="84">
        <f t="shared" si="442"/>
        <v>1</v>
      </c>
      <c r="E897" s="152"/>
      <c r="F897" s="117"/>
      <c r="G897" s="157"/>
      <c r="H897" s="165"/>
      <c r="I897" s="165"/>
      <c r="J897" s="166"/>
      <c r="K897" s="85"/>
      <c r="L897" s="170"/>
      <c r="M897" s="172"/>
      <c r="N897" s="94"/>
      <c r="O897" s="34" t="s">
        <v>549</v>
      </c>
      <c r="P897" s="55"/>
      <c r="Q897" s="55"/>
      <c r="R897" s="55"/>
      <c r="S897" s="55"/>
      <c r="T897" s="55"/>
      <c r="U897" s="55"/>
      <c r="V897" s="55"/>
      <c r="W897" s="55"/>
      <c r="X897" s="55"/>
      <c r="Y897" s="55"/>
      <c r="Z897" s="55"/>
      <c r="AA897" s="55"/>
      <c r="AB897" s="55"/>
      <c r="AC897" s="55"/>
      <c r="AD897" s="55"/>
      <c r="AE897" s="55"/>
      <c r="AF897" s="55"/>
      <c r="AG897" s="55"/>
      <c r="AH897" s="55"/>
      <c r="AI897" s="55"/>
    </row>
    <row r="898" spans="1:35" x14ac:dyDescent="0.25">
      <c r="B898" s="84" t="e">
        <f>B896</f>
        <v>#VALUE!</v>
      </c>
      <c r="C898" s="84" t="e">
        <f>C896</f>
        <v>#VALUE!</v>
      </c>
      <c r="D898" s="84">
        <f>D896</f>
        <v>1</v>
      </c>
      <c r="E898" s="57" t="s">
        <v>401</v>
      </c>
      <c r="F898" s="117"/>
      <c r="G898" s="24"/>
      <c r="H898" s="153"/>
      <c r="I898" s="154"/>
      <c r="J898" s="154"/>
      <c r="K898" s="90" t="e">
        <f>_xlfn.STDEV.S($P898:$AI898)/AVERAGE($P898:$AI898)</f>
        <v>#DIV/0!</v>
      </c>
      <c r="L898" s="122" t="s">
        <v>2</v>
      </c>
      <c r="M898" s="5" t="e">
        <f>INDEX('BASE FORMAÇÃO'!D:D,B898+1)</f>
        <v>#VALUE!</v>
      </c>
      <c r="N898" s="94">
        <f>IF("A"=J911,1,"")</f>
        <v>1</v>
      </c>
      <c r="O898" s="34" t="s">
        <v>23</v>
      </c>
      <c r="P898" s="36" t="str">
        <f t="array" ref="P898">IF(P894="","",IF(OR(P895="",AND(YEAR(P895)=YEAR($O$7),MONTH(MAX('Tabela de Apoio'!$A:$A))&lt;=MONTH(P895))),P894,(INDEX('Tabela de Apoio'!$B:$B,MATCH('FORMAÇÃO DE PREÇO'!$O$7,'Tabela de Apoio'!$A:$A,1))/INDEX('Tabela de Apoio'!$B:$B,MATCH('FORMAÇÃO DE PREÇO'!P895,'Tabela de Apoio'!$A:$A,1)-1))*P894))</f>
        <v/>
      </c>
      <c r="Q898" s="36" t="str">
        <f t="array" ref="Q898">IF(Q894="","",IF(OR(Q895="",AND(YEAR(Q895)=YEAR($O$7),MONTH(MAX('Tabela de Apoio'!$A:$A))&lt;=MONTH(Q895))),Q894,(INDEX('Tabela de Apoio'!$B:$B,MATCH('FORMAÇÃO DE PREÇO'!$O$7,'Tabela de Apoio'!$A:$A,1))/INDEX('Tabela de Apoio'!$B:$B,MATCH('FORMAÇÃO DE PREÇO'!Q895,'Tabela de Apoio'!$A:$A,1)-1))*Q894))</f>
        <v/>
      </c>
      <c r="R898" s="36" t="str">
        <f t="array" ref="R898">IF(R894="","",IF(OR(R895="",AND(YEAR(R895)=YEAR($O$7),MONTH(MAX('Tabela de Apoio'!$A:$A))&lt;=MONTH(R895))),R894,(INDEX('Tabela de Apoio'!$B:$B,MATCH('FORMAÇÃO DE PREÇO'!$O$7,'Tabela de Apoio'!$A:$A,1))/INDEX('Tabela de Apoio'!$B:$B,MATCH('FORMAÇÃO DE PREÇO'!R895,'Tabela de Apoio'!$A:$A,1)-1))*R894))</f>
        <v/>
      </c>
      <c r="S898" s="36" t="str">
        <f t="array" ref="S898">IF(S894="","",IF(OR(S895="",AND(YEAR(S895)=YEAR($O$7),MONTH(MAX('Tabela de Apoio'!$A:$A))&lt;=MONTH(S895))),S894,(INDEX('Tabela de Apoio'!$B:$B,MATCH('FORMAÇÃO DE PREÇO'!$O$7,'Tabela de Apoio'!$A:$A,1))/INDEX('Tabela de Apoio'!$B:$B,MATCH('FORMAÇÃO DE PREÇO'!S895,'Tabela de Apoio'!$A:$A,1)-1))*S894))</f>
        <v/>
      </c>
      <c r="T898" s="36" t="str">
        <f t="array" ref="T898">IF(T894="","",IF(OR(T895="",AND(YEAR(T895)=YEAR($O$7),MONTH(MAX('Tabela de Apoio'!$A:$A))&lt;=MONTH(T895))),T894,(INDEX('Tabela de Apoio'!$B:$B,MATCH('FORMAÇÃO DE PREÇO'!$O$7,'Tabela de Apoio'!$A:$A,1))/INDEX('Tabela de Apoio'!$B:$B,MATCH('FORMAÇÃO DE PREÇO'!T895,'Tabela de Apoio'!$A:$A,1)-1))*T894))</f>
        <v/>
      </c>
      <c r="U898" s="36" t="str">
        <f t="array" ref="U898">IF(U894="","",IF(OR(U895="",AND(YEAR(U895)=YEAR($O$7),MONTH(MAX('Tabela de Apoio'!$A:$A))&lt;=MONTH(U895))),U894,(INDEX('Tabela de Apoio'!$B:$B,MATCH('FORMAÇÃO DE PREÇO'!$O$7,'Tabela de Apoio'!$A:$A,1))/INDEX('Tabela de Apoio'!$B:$B,MATCH('FORMAÇÃO DE PREÇO'!U895,'Tabela de Apoio'!$A:$A,1)-1))*U894))</f>
        <v/>
      </c>
      <c r="V898" s="36" t="str">
        <f t="array" ref="V898">IF(V894="","",IF(OR(V895="",AND(YEAR(V895)=YEAR($O$7),MONTH(MAX('Tabela de Apoio'!$A:$A))&lt;=MONTH(V895))),V894,(INDEX('Tabela de Apoio'!$B:$B,MATCH('FORMAÇÃO DE PREÇO'!$O$7,'Tabela de Apoio'!$A:$A,1))/INDEX('Tabela de Apoio'!$B:$B,MATCH('FORMAÇÃO DE PREÇO'!V895,'Tabela de Apoio'!$A:$A,1)-1))*V894))</f>
        <v/>
      </c>
      <c r="W898" s="36" t="str">
        <f t="array" ref="W898">IF(W894="","",IF(OR(W895="",AND(YEAR(W895)=YEAR($O$7),MONTH(MAX('Tabela de Apoio'!$A:$A))&lt;=MONTH(W895))),W894,(INDEX('Tabela de Apoio'!$B:$B,MATCH('FORMAÇÃO DE PREÇO'!$O$7,'Tabela de Apoio'!$A:$A,1))/INDEX('Tabela de Apoio'!$B:$B,MATCH('FORMAÇÃO DE PREÇO'!W895,'Tabela de Apoio'!$A:$A,1)-1))*W894))</f>
        <v/>
      </c>
      <c r="X898" s="36" t="str">
        <f t="array" ref="X898">IF(X894="","",IF(OR(X895="",AND(YEAR(X895)=YEAR($O$7),MONTH(MAX('Tabela de Apoio'!$A:$A))&lt;=MONTH(X895))),X894,(INDEX('Tabela de Apoio'!$B:$B,MATCH('FORMAÇÃO DE PREÇO'!$O$7,'Tabela de Apoio'!$A:$A,1))/INDEX('Tabela de Apoio'!$B:$B,MATCH('FORMAÇÃO DE PREÇO'!X895,'Tabela de Apoio'!$A:$A,1)-1))*X894))</f>
        <v/>
      </c>
      <c r="Y898" s="36" t="str">
        <f t="array" ref="Y898">IF(Y894="","",IF(OR(Y895="",AND(YEAR(Y895)=YEAR($O$7),MONTH(MAX('Tabela de Apoio'!$A:$A))&lt;=MONTH(Y895))),Y894,(INDEX('Tabela de Apoio'!$B:$B,MATCH('FORMAÇÃO DE PREÇO'!$O$7,'Tabela de Apoio'!$A:$A,1))/INDEX('Tabela de Apoio'!$B:$B,MATCH('FORMAÇÃO DE PREÇO'!Y895,'Tabela de Apoio'!$A:$A,1)-1))*Y894))</f>
        <v/>
      </c>
      <c r="Z898" s="36" t="str">
        <f t="array" ref="Z898">IF(Z894="","",IF(OR(Z895="",AND(YEAR(Z895)=YEAR($O$7),MONTH(MAX('Tabela de Apoio'!$A:$A))&lt;=MONTH(Z895))),Z894,(INDEX('Tabela de Apoio'!$B:$B,MATCH('FORMAÇÃO DE PREÇO'!$O$7,'Tabela de Apoio'!$A:$A,1))/INDEX('Tabela de Apoio'!$B:$B,MATCH('FORMAÇÃO DE PREÇO'!Z895,'Tabela de Apoio'!$A:$A,1)-1))*Z894))</f>
        <v/>
      </c>
      <c r="AA898" s="36" t="str">
        <f t="array" ref="AA898">IF(AA894="","",IF(OR(AA895="",AND(YEAR(AA895)=YEAR($O$7),MONTH(MAX('Tabela de Apoio'!$A:$A))&lt;=MONTH(AA895))),AA894,(INDEX('Tabela de Apoio'!$B:$B,MATCH('FORMAÇÃO DE PREÇO'!$O$7,'Tabela de Apoio'!$A:$A,1))/INDEX('Tabela de Apoio'!$B:$B,MATCH('FORMAÇÃO DE PREÇO'!AA895,'Tabela de Apoio'!$A:$A,1)-1))*AA894))</f>
        <v/>
      </c>
      <c r="AB898" s="36" t="str">
        <f t="array" ref="AB898">IF(AB894="","",IF(OR(AB895="",AND(YEAR(AB895)=YEAR($O$7),MONTH(MAX('Tabela de Apoio'!$A:$A))&lt;=MONTH(AB895))),AB894,(INDEX('Tabela de Apoio'!$B:$B,MATCH('FORMAÇÃO DE PREÇO'!$O$7,'Tabela de Apoio'!$A:$A,1))/INDEX('Tabela de Apoio'!$B:$B,MATCH('FORMAÇÃO DE PREÇO'!AB895,'Tabela de Apoio'!$A:$A,1)-1))*AB894))</f>
        <v/>
      </c>
      <c r="AC898" s="36" t="str">
        <f t="array" ref="AC898">IF(AC894="","",IF(OR(AC895="",AND(YEAR(AC895)=YEAR($O$7),MONTH(MAX('Tabela de Apoio'!$A:$A))&lt;=MONTH(AC895))),AC894,(INDEX('Tabela de Apoio'!$B:$B,MATCH('FORMAÇÃO DE PREÇO'!$O$7,'Tabela de Apoio'!$A:$A,1))/INDEX('Tabela de Apoio'!$B:$B,MATCH('FORMAÇÃO DE PREÇO'!AC895,'Tabela de Apoio'!$A:$A,1)-1))*AC894))</f>
        <v/>
      </c>
      <c r="AD898" s="36" t="str">
        <f t="array" ref="AD898">IF(AD894="","",IF(OR(AD895="",AND(YEAR(AD895)=YEAR($O$7),MONTH(MAX('Tabela de Apoio'!$A:$A))&lt;=MONTH(AD895))),AD894,(INDEX('Tabela de Apoio'!$B:$B,MATCH('FORMAÇÃO DE PREÇO'!$O$7,'Tabela de Apoio'!$A:$A,1))/INDEX('Tabela de Apoio'!$B:$B,MATCH('FORMAÇÃO DE PREÇO'!AD895,'Tabela de Apoio'!$A:$A,1)-1))*AD894))</f>
        <v/>
      </c>
      <c r="AE898" s="36" t="str">
        <f t="array" ref="AE898">IF(AE894="","",IF(OR(AE895="",AND(YEAR(AE895)=YEAR($O$7),MONTH(MAX('Tabela de Apoio'!$A:$A))&lt;=MONTH(AE895))),AE894,(INDEX('Tabela de Apoio'!$B:$B,MATCH('FORMAÇÃO DE PREÇO'!$O$7,'Tabela de Apoio'!$A:$A,1))/INDEX('Tabela de Apoio'!$B:$B,MATCH('FORMAÇÃO DE PREÇO'!AE895,'Tabela de Apoio'!$A:$A,1)-1))*AE894))</f>
        <v/>
      </c>
      <c r="AF898" s="36" t="str">
        <f t="array" ref="AF898">IF(AF894="","",IF(OR(AF895="",AND(YEAR(AF895)=YEAR($O$7),MONTH(MAX('Tabela de Apoio'!$A:$A))&lt;=MONTH(AF895))),AF894,(INDEX('Tabela de Apoio'!$B:$B,MATCH('FORMAÇÃO DE PREÇO'!$O$7,'Tabela de Apoio'!$A:$A,1))/INDEX('Tabela de Apoio'!$B:$B,MATCH('FORMAÇÃO DE PREÇO'!AF895,'Tabela de Apoio'!$A:$A,1)-1))*AF894))</f>
        <v/>
      </c>
      <c r="AG898" s="36" t="str">
        <f t="array" ref="AG898">IF(AG894="","",IF(OR(AG895="",AND(YEAR(AG895)=YEAR($O$7),MONTH(MAX('Tabela de Apoio'!$A:$A))&lt;=MONTH(AG895))),AG894,(INDEX('Tabela de Apoio'!$B:$B,MATCH('FORMAÇÃO DE PREÇO'!$O$7,'Tabela de Apoio'!$A:$A,1))/INDEX('Tabela de Apoio'!$B:$B,MATCH('FORMAÇÃO DE PREÇO'!AG895,'Tabela de Apoio'!$A:$A,1)-1))*AG894))</f>
        <v/>
      </c>
      <c r="AH898" s="36" t="str">
        <f t="array" ref="AH898">IF(AH894="","",IF(OR(AH895="",AND(YEAR(AH895)=YEAR($O$7),MONTH(MAX('Tabela de Apoio'!$A:$A))&lt;=MONTH(AH895))),AH894,(INDEX('Tabela de Apoio'!$B:$B,MATCH('FORMAÇÃO DE PREÇO'!$O$7,'Tabela de Apoio'!$A:$A,1))/INDEX('Tabela de Apoio'!$B:$B,MATCH('FORMAÇÃO DE PREÇO'!AH895,'Tabela de Apoio'!$A:$A,1)-1))*AH894))</f>
        <v/>
      </c>
      <c r="AI898" s="36" t="str">
        <f t="array" ref="AI898">IF(AI894="","",IF(OR(AI895="",AND(YEAR(AI895)=YEAR($O$7),MONTH(MAX('Tabela de Apoio'!$A:$A))&lt;=MONTH(AI895))),AI894,(INDEX('Tabela de Apoio'!$B:$B,MATCH('FORMAÇÃO DE PREÇO'!$O$7,'Tabela de Apoio'!$A:$A,1))/INDEX('Tabela de Apoio'!$B:$B,MATCH('FORMAÇÃO DE PREÇO'!AI895,'Tabela de Apoio'!$A:$A,1)-1))*AI894))</f>
        <v/>
      </c>
    </row>
    <row r="899" spans="1:35" x14ac:dyDescent="0.25">
      <c r="B899" s="84" t="e">
        <f>B898</f>
        <v>#VALUE!</v>
      </c>
      <c r="C899" s="84" t="e">
        <f>C898</f>
        <v>#VALUE!</v>
      </c>
      <c r="D899" s="84">
        <f>D898</f>
        <v>1</v>
      </c>
      <c r="E899" s="158" t="e">
        <f>MAX(INDEX('BASE FORMAÇÃO'!A:A,B894+1),1)</f>
        <v>#VALUE!</v>
      </c>
      <c r="F899" s="117"/>
      <c r="G899" s="118" t="s">
        <v>363</v>
      </c>
      <c r="H899" s="159"/>
      <c r="I899" s="159"/>
      <c r="J899" s="160"/>
      <c r="K899" s="85" t="e">
        <f>_xlfn.STDEV.S($P899:$AI899)/AVERAGE($P899:$AI899)</f>
        <v>#DIV/0!</v>
      </c>
      <c r="L899" s="37" t="s">
        <v>362</v>
      </c>
      <c r="M899" s="38" t="str">
        <f>IFERROR(INDEX(K898:K912,MATCH(1,N898:N912)),"")</f>
        <v/>
      </c>
      <c r="N899" s="94" t="str">
        <f>IF("B"=J911,1,"")</f>
        <v/>
      </c>
      <c r="O899" s="34" t="s">
        <v>55</v>
      </c>
      <c r="P899" s="36" t="str">
        <f t="shared" ref="P899:AE899" si="443">IFERROR(IF(P898="","",IF(OR(P898&gt;(_xlfn.QUARTILE.EXC($P898:$AI898,3)+(_xlfn.QUARTILE.EXC($P898:$AI898,3)-_xlfn.QUARTILE.EXC($P898:$AI898,1))),P898&lt;(_xlfn.QUARTILE.EXC($P898:$AI898,1)-(_xlfn.QUARTILE.EXC($P898:$AI898,3)-_xlfn.QUARTILE.EXC($P898:$AI898,1)))),"DESCARTADO",P898)),"")</f>
        <v/>
      </c>
      <c r="Q899" s="36" t="str">
        <f t="shared" si="443"/>
        <v/>
      </c>
      <c r="R899" s="36" t="str">
        <f t="shared" si="443"/>
        <v/>
      </c>
      <c r="S899" s="36" t="str">
        <f t="shared" si="443"/>
        <v/>
      </c>
      <c r="T899" s="36" t="str">
        <f t="shared" si="443"/>
        <v/>
      </c>
      <c r="U899" s="36" t="str">
        <f t="shared" si="443"/>
        <v/>
      </c>
      <c r="V899" s="36" t="str">
        <f t="shared" si="443"/>
        <v/>
      </c>
      <c r="W899" s="36" t="str">
        <f t="shared" si="443"/>
        <v/>
      </c>
      <c r="X899" s="36" t="str">
        <f t="shared" si="443"/>
        <v/>
      </c>
      <c r="Y899" s="36" t="str">
        <f t="shared" si="443"/>
        <v/>
      </c>
      <c r="Z899" s="36" t="str">
        <f t="shared" si="443"/>
        <v/>
      </c>
      <c r="AA899" s="36" t="str">
        <f t="shared" si="443"/>
        <v/>
      </c>
      <c r="AB899" s="36" t="str">
        <f t="shared" si="443"/>
        <v/>
      </c>
      <c r="AC899" s="36" t="str">
        <f t="shared" si="443"/>
        <v/>
      </c>
      <c r="AD899" s="36" t="str">
        <f t="shared" si="443"/>
        <v/>
      </c>
      <c r="AE899" s="36" t="str">
        <f t="shared" si="443"/>
        <v/>
      </c>
      <c r="AF899" s="36" t="str">
        <f>IFERROR(IF(AF898="","",IF(OR(AF898&gt;(_xlfn.QUARTILE.EXC($P898:$AI898,3)+(_xlfn.QUARTILE.EXC($P898:$AI898,3)-_xlfn.QUARTILE.EXC($P898:$AI898,1))),AF898&lt;(_xlfn.QUARTILE.EXC($P898:$AI898,1)-(_xlfn.QUARTILE.EXC($P898:$AI898,3)-_xlfn.QUARTILE.EXC($P898:$AI898,1)))),"DESCARTADO",AF898)),"")</f>
        <v/>
      </c>
      <c r="AG899" s="36" t="str">
        <f>IFERROR(IF(AG898="","",IF(OR(AG898&gt;(_xlfn.QUARTILE.EXC($P898:$AI898,3)+(_xlfn.QUARTILE.EXC($P898:$AI898,3)-_xlfn.QUARTILE.EXC($P898:$AI898,1))),AG898&lt;(_xlfn.QUARTILE.EXC($P898:$AI898,1)-(_xlfn.QUARTILE.EXC($P898:$AI898,3)-_xlfn.QUARTILE.EXC($P898:$AI898,1)))),"DESCARTADO",AG898)),"")</f>
        <v/>
      </c>
      <c r="AH899" s="36" t="str">
        <f>IFERROR(IF(AH898="","",IF(OR(AH898&gt;(_xlfn.QUARTILE.EXC($P898:$AI898,3)+(_xlfn.QUARTILE.EXC($P898:$AI898,3)-_xlfn.QUARTILE.EXC($P898:$AI898,1))),AH898&lt;(_xlfn.QUARTILE.EXC($P898:$AI898,1)-(_xlfn.QUARTILE.EXC($P898:$AI898,3)-_xlfn.QUARTILE.EXC($P898:$AI898,1)))),"DESCARTADO",AH898)),"")</f>
        <v/>
      </c>
      <c r="AI899" s="36" t="str">
        <f>IFERROR(IF(AI898="","",IF(OR(AI898&gt;(_xlfn.QUARTILE.EXC($P898:$AI898,3)+(_xlfn.QUARTILE.EXC($P898:$AI898,3)-_xlfn.QUARTILE.EXC($P898:$AI898,1))),AI898&lt;(_xlfn.QUARTILE.EXC($P898:$AI898,1)-(_xlfn.QUARTILE.EXC($P898:$AI898,3)-_xlfn.QUARTILE.EXC($P898:$AI898,1)))),"DESCARTADO",AI898)),"")</f>
        <v/>
      </c>
    </row>
    <row r="900" spans="1:35" hidden="1" x14ac:dyDescent="0.25">
      <c r="B900" s="84" t="e">
        <f t="shared" ref="B900:D912" si="444">B899</f>
        <v>#VALUE!</v>
      </c>
      <c r="C900" s="84" t="e">
        <f t="shared" si="444"/>
        <v>#VALUE!</v>
      </c>
      <c r="D900" s="84">
        <f t="shared" si="444"/>
        <v>1</v>
      </c>
      <c r="E900" s="158"/>
      <c r="F900" s="97"/>
      <c r="G900" s="119"/>
      <c r="K900" s="90"/>
      <c r="N900" s="94"/>
      <c r="O900" s="34" t="s">
        <v>57</v>
      </c>
      <c r="P900" s="39" t="str">
        <f>IF(IFERROR(VLOOKUP(P896,'Tabela de Apoio'!$D:$E,2,FALSE),1)=1,"",P899)</f>
        <v/>
      </c>
      <c r="Q900" s="39" t="str">
        <f>IF(IFERROR(VLOOKUP(Q896,'Tabela de Apoio'!$D:$E,2,FALSE),1)=1,"",Q899)</f>
        <v/>
      </c>
      <c r="R900" s="39" t="str">
        <f>IF(IFERROR(VLOOKUP(R896,'Tabela de Apoio'!$D:$E,2,FALSE),1)=1,"",R899)</f>
        <v/>
      </c>
      <c r="S900" s="39" t="str">
        <f>IF(IFERROR(VLOOKUP(S896,'Tabela de Apoio'!$D:$E,2,FALSE),1)=1,"",S899)</f>
        <v/>
      </c>
      <c r="T900" s="39" t="str">
        <f>IF(IFERROR(VLOOKUP(T896,'Tabela de Apoio'!$D:$E,2,FALSE),1)=1,"",T899)</f>
        <v/>
      </c>
      <c r="U900" s="39" t="str">
        <f>IF(IFERROR(VLOOKUP(U896,'Tabela de Apoio'!$D:$E,2,FALSE),1)=1,"",U899)</f>
        <v/>
      </c>
      <c r="V900" s="39" t="str">
        <f>IF(IFERROR(VLOOKUP(V896,'Tabela de Apoio'!$D:$E,2,FALSE),1)=1,"",V899)</f>
        <v/>
      </c>
      <c r="W900" s="39" t="str">
        <f>IF(IFERROR(VLOOKUP(W896,'Tabela de Apoio'!$D:$E,2,FALSE),1)=1,"",W899)</f>
        <v/>
      </c>
      <c r="X900" s="39" t="str">
        <f>IF(IFERROR(VLOOKUP(X896,'Tabela de Apoio'!$D:$E,2,FALSE),1)=1,"",X899)</f>
        <v/>
      </c>
      <c r="Y900" s="39" t="str">
        <f>IF(IFERROR(VLOOKUP(Y896,'Tabela de Apoio'!$D:$E,2,FALSE),1)=1,"",Y899)</f>
        <v/>
      </c>
      <c r="Z900" s="39" t="str">
        <f>IF(IFERROR(VLOOKUP(Z896,'Tabela de Apoio'!$D:$E,2,FALSE),1)=1,"",Z899)</f>
        <v/>
      </c>
      <c r="AA900" s="39" t="str">
        <f>IF(IFERROR(VLOOKUP(AA896,'Tabela de Apoio'!$D:$E,2,FALSE),1)=1,"",AA899)</f>
        <v/>
      </c>
      <c r="AB900" s="39" t="str">
        <f>IF(IFERROR(VLOOKUP(AB896,'Tabela de Apoio'!$D:$E,2,FALSE),1)=1,"",AB899)</f>
        <v/>
      </c>
      <c r="AC900" s="39" t="str">
        <f>IF(IFERROR(VLOOKUP(AC896,'Tabela de Apoio'!$D:$E,2,FALSE),1)=1,"",AC899)</f>
        <v/>
      </c>
      <c r="AD900" s="39" t="str">
        <f>IF(IFERROR(VLOOKUP(AD896,'Tabela de Apoio'!$D:$E,2,FALSE),1)=1,"",AD899)</f>
        <v/>
      </c>
      <c r="AE900" s="39" t="str">
        <f>IF(IFERROR(VLOOKUP(AE896,'Tabela de Apoio'!$D:$E,2,FALSE),1)=1,"",AE899)</f>
        <v/>
      </c>
      <c r="AF900" s="39" t="str">
        <f>IF(IFERROR(VLOOKUP(AF896,'Tabela de Apoio'!$D:$E,2,FALSE),1)=1,"",AF899)</f>
        <v/>
      </c>
      <c r="AG900" s="39" t="str">
        <f>IF(IFERROR(VLOOKUP(AG896,'Tabela de Apoio'!$D:$E,2,FALSE),1)=1,"",AG899)</f>
        <v/>
      </c>
      <c r="AH900" s="39" t="str">
        <f>IF(IFERROR(VLOOKUP(AH896,'Tabela de Apoio'!$D:$E,2,FALSE),1)=1,"",AH899)</f>
        <v/>
      </c>
      <c r="AI900" s="39" t="str">
        <f>IF(IFERROR(VLOOKUP(AI896,'Tabela de Apoio'!$D:$E,2,FALSE),1)=1,"",AI899)</f>
        <v/>
      </c>
    </row>
    <row r="901" spans="1:35" hidden="1" x14ac:dyDescent="0.25">
      <c r="B901" s="84" t="e">
        <f t="shared" ref="B901:B912" si="445">B900</f>
        <v>#VALUE!</v>
      </c>
      <c r="C901" s="84" t="e">
        <f t="shared" si="444"/>
        <v>#VALUE!</v>
      </c>
      <c r="D901" s="84">
        <f t="shared" si="444"/>
        <v>1</v>
      </c>
      <c r="E901" s="158"/>
      <c r="F901" s="97"/>
      <c r="G901" s="120"/>
      <c r="H901" s="18"/>
      <c r="I901" s="18"/>
      <c r="J901" s="6" t="str">
        <f>IFERROR(IF(M904="",IF(_xlfn.STDEV.S($P899:$AI900)/AVERAGE($P899:$AI900)&lt;25%,J905,J906),J904),J902)</f>
        <v>A</v>
      </c>
      <c r="K901" s="89"/>
      <c r="L901" s="40" t="s">
        <v>75</v>
      </c>
      <c r="M901" s="41" t="str">
        <f>IFERROR(IF(AND(P896="Fornecedor",COUNTA(P894:AI894)=COUNTIF(P896:AI896,"Fornecedor")),M909,IF(M904="",IF(_xlfn.STDEV.S($P899:$AI900)/AVERAGE($P899:$AI900)&lt;25%,M905,M906),M904)),M902)</f>
        <v/>
      </c>
      <c r="N901" s="94"/>
      <c r="O901" s="34" t="s">
        <v>454</v>
      </c>
      <c r="P901" s="39" t="str">
        <f>IF(IFERROR(VLOOKUP(P896,'Tabela de Apoio'!$D:$E,2,FALSE),1)=1,"",P902)</f>
        <v/>
      </c>
      <c r="Q901" s="39" t="str">
        <f>IF(IFERROR(VLOOKUP(Q896,'Tabela de Apoio'!$D:$E,2,FALSE),1)=1,"",Q902)</f>
        <v/>
      </c>
      <c r="R901" s="39" t="str">
        <f>IF(IFERROR(VLOOKUP(R896,'Tabela de Apoio'!$D:$E,2,FALSE),1)=1,"",R902)</f>
        <v/>
      </c>
      <c r="S901" s="39" t="str">
        <f>IF(IFERROR(VLOOKUP(S896,'Tabela de Apoio'!$D:$E,2,FALSE),1)=1,"",S902)</f>
        <v/>
      </c>
      <c r="T901" s="39" t="str">
        <f>IF(IFERROR(VLOOKUP(T896,'Tabela de Apoio'!$D:$E,2,FALSE),1)=1,"",T902)</f>
        <v/>
      </c>
      <c r="U901" s="39" t="str">
        <f>IF(IFERROR(VLOOKUP(U896,'Tabela de Apoio'!$D:$E,2,FALSE),1)=1,"",U902)</f>
        <v/>
      </c>
      <c r="V901" s="39" t="str">
        <f>IF(IFERROR(VLOOKUP(V896,'Tabela de Apoio'!$D:$E,2,FALSE),1)=1,"",V902)</f>
        <v/>
      </c>
      <c r="W901" s="39" t="str">
        <f>IF(IFERROR(VLOOKUP(W896,'Tabela de Apoio'!$D:$E,2,FALSE),1)=1,"",W902)</f>
        <v/>
      </c>
      <c r="X901" s="39" t="str">
        <f>IF(IFERROR(VLOOKUP(X896,'Tabela de Apoio'!$D:$E,2,FALSE),1)=1,"",X902)</f>
        <v/>
      </c>
      <c r="Y901" s="39" t="str">
        <f>IF(IFERROR(VLOOKUP(Y896,'Tabela de Apoio'!$D:$E,2,FALSE),1)=1,"",Y902)</f>
        <v/>
      </c>
      <c r="Z901" s="39" t="str">
        <f>IF(IFERROR(VLOOKUP(Z896,'Tabela de Apoio'!$D:$E,2,FALSE),1)=1,"",Z902)</f>
        <v/>
      </c>
      <c r="AA901" s="39" t="str">
        <f>IF(IFERROR(VLOOKUP(AA896,'Tabela de Apoio'!$D:$E,2,FALSE),1)=1,"",AA902)</f>
        <v/>
      </c>
      <c r="AB901" s="39" t="str">
        <f>IF(IFERROR(VLOOKUP(AB896,'Tabela de Apoio'!$D:$E,2,FALSE),1)=1,"",AB902)</f>
        <v/>
      </c>
      <c r="AC901" s="39" t="str">
        <f>IF(IFERROR(VLOOKUP(AC896,'Tabela de Apoio'!$D:$E,2,FALSE),1)=1,"",AC902)</f>
        <v/>
      </c>
      <c r="AD901" s="39" t="str">
        <f>IF(IFERROR(VLOOKUP(AD896,'Tabela de Apoio'!$D:$E,2,FALSE),1)=1,"",AD902)</f>
        <v/>
      </c>
      <c r="AE901" s="39" t="str">
        <f>IF(IFERROR(VLOOKUP(AE896,'Tabela de Apoio'!$D:$E,2,FALSE),1)=1,"",AE902)</f>
        <v/>
      </c>
      <c r="AF901" s="39" t="str">
        <f>IF(IFERROR(VLOOKUP(AF896,'Tabela de Apoio'!$D:$E,2,FALSE),1)=1,"",AF902)</f>
        <v/>
      </c>
      <c r="AG901" s="39" t="str">
        <f>IF(IFERROR(VLOOKUP(AG896,'Tabela de Apoio'!$D:$E,2,FALSE),1)=1,"",AG902)</f>
        <v/>
      </c>
      <c r="AH901" s="39" t="str">
        <f>IF(IFERROR(VLOOKUP(AH896,'Tabela de Apoio'!$D:$E,2,FALSE),1)=1,"",AH902)</f>
        <v/>
      </c>
      <c r="AI901" s="39" t="str">
        <f>IF(IFERROR(VLOOKUP(AI896,'Tabela de Apoio'!$D:$E,2,FALSE),1)=1,"",AI902)</f>
        <v/>
      </c>
    </row>
    <row r="902" spans="1:35" hidden="1" x14ac:dyDescent="0.25">
      <c r="B902" s="84" t="e">
        <f t="shared" si="445"/>
        <v>#VALUE!</v>
      </c>
      <c r="C902" s="84" t="e">
        <f t="shared" si="444"/>
        <v>#VALUE!</v>
      </c>
      <c r="D902" s="84">
        <f t="shared" si="444"/>
        <v>1</v>
      </c>
      <c r="E902" s="158"/>
      <c r="F902" s="97"/>
      <c r="G902" s="120"/>
      <c r="H902" s="18"/>
      <c r="I902" s="18"/>
      <c r="J902" s="56" t="s">
        <v>366</v>
      </c>
      <c r="K902" s="89"/>
      <c r="L902" s="40" t="s">
        <v>21</v>
      </c>
      <c r="M902" s="41" t="str">
        <f>IFERROR(AVERAGE($P898:$AI898),"")</f>
        <v/>
      </c>
      <c r="N902" s="94"/>
      <c r="O902" s="34" t="s">
        <v>455</v>
      </c>
      <c r="P902" s="39" t="str">
        <f t="shared" ref="P902:AI902" si="446">IF(P899="","",IF((_xlfn.STDEV.S($P899:$AI900)/AVERAGE($P899:$AI900))&lt;25%,P899,IF(OR(P899&gt;(AVERAGE($P899:$AI900)+_xlfn.STDEV.S($P899:$AI900)),P899&lt;(AVERAGE($P899:$AI900)-_xlfn.STDEV.S($P899:$AI900))),"DESCARTADO",P899)))</f>
        <v/>
      </c>
      <c r="Q902" s="39" t="str">
        <f t="shared" si="446"/>
        <v/>
      </c>
      <c r="R902" s="39" t="str">
        <f t="shared" si="446"/>
        <v/>
      </c>
      <c r="S902" s="39" t="str">
        <f t="shared" si="446"/>
        <v/>
      </c>
      <c r="T902" s="39" t="str">
        <f t="shared" si="446"/>
        <v/>
      </c>
      <c r="U902" s="39" t="str">
        <f t="shared" si="446"/>
        <v/>
      </c>
      <c r="V902" s="39" t="str">
        <f t="shared" si="446"/>
        <v/>
      </c>
      <c r="W902" s="39" t="str">
        <f t="shared" si="446"/>
        <v/>
      </c>
      <c r="X902" s="39" t="str">
        <f t="shared" si="446"/>
        <v/>
      </c>
      <c r="Y902" s="39" t="str">
        <f t="shared" si="446"/>
        <v/>
      </c>
      <c r="Z902" s="39" t="str">
        <f t="shared" si="446"/>
        <v/>
      </c>
      <c r="AA902" s="39" t="str">
        <f t="shared" si="446"/>
        <v/>
      </c>
      <c r="AB902" s="39" t="str">
        <f t="shared" si="446"/>
        <v/>
      </c>
      <c r="AC902" s="39" t="str">
        <f t="shared" si="446"/>
        <v/>
      </c>
      <c r="AD902" s="39" t="str">
        <f t="shared" si="446"/>
        <v/>
      </c>
      <c r="AE902" s="39" t="str">
        <f t="shared" si="446"/>
        <v/>
      </c>
      <c r="AF902" s="39" t="str">
        <f t="shared" si="446"/>
        <v/>
      </c>
      <c r="AG902" s="39" t="str">
        <f t="shared" si="446"/>
        <v/>
      </c>
      <c r="AH902" s="39" t="str">
        <f t="shared" si="446"/>
        <v/>
      </c>
      <c r="AI902" s="39" t="str">
        <f t="shared" si="446"/>
        <v/>
      </c>
    </row>
    <row r="903" spans="1:35" hidden="1" x14ac:dyDescent="0.25">
      <c r="B903" s="84" t="e">
        <f t="shared" si="445"/>
        <v>#VALUE!</v>
      </c>
      <c r="C903" s="84" t="e">
        <f t="shared" si="444"/>
        <v>#VALUE!</v>
      </c>
      <c r="D903" s="84">
        <f t="shared" si="444"/>
        <v>1</v>
      </c>
      <c r="E903" s="158"/>
      <c r="F903" s="97"/>
      <c r="G903" s="119"/>
      <c r="J903" s="56" t="s">
        <v>366</v>
      </c>
      <c r="L903" s="40" t="s">
        <v>335</v>
      </c>
      <c r="M903" s="41" t="str">
        <f>IFERROR(MEDIAN($P898:$AI898),"")</f>
        <v/>
      </c>
      <c r="N903" s="94"/>
      <c r="O903" s="34" t="s">
        <v>456</v>
      </c>
      <c r="P903" s="39" t="str">
        <f>IF(IFERROR(VLOOKUP(P896,'Tabela de Apoio'!$D:$E,2,FALSE),1)=1,"",P904)</f>
        <v/>
      </c>
      <c r="Q903" s="39" t="str">
        <f>IF(IFERROR(VLOOKUP(Q896,'Tabela de Apoio'!$D:$E,2,FALSE),1)=1,"",Q904)</f>
        <v/>
      </c>
      <c r="R903" s="39" t="str">
        <f>IF(IFERROR(VLOOKUP(R896,'Tabela de Apoio'!$D:$E,2,FALSE),1)=1,"",R904)</f>
        <v/>
      </c>
      <c r="S903" s="39" t="str">
        <f>IF(IFERROR(VLOOKUP(S896,'Tabela de Apoio'!$D:$E,2,FALSE),1)=1,"",S904)</f>
        <v/>
      </c>
      <c r="T903" s="39" t="str">
        <f>IF(IFERROR(VLOOKUP(T896,'Tabela de Apoio'!$D:$E,2,FALSE),1)=1,"",T904)</f>
        <v/>
      </c>
      <c r="U903" s="39" t="str">
        <f>IF(IFERROR(VLOOKUP(U896,'Tabela de Apoio'!$D:$E,2,FALSE),1)=1,"",U904)</f>
        <v/>
      </c>
      <c r="V903" s="39" t="str">
        <f>IF(IFERROR(VLOOKUP(V896,'Tabela de Apoio'!$D:$E,2,FALSE),1)=1,"",V904)</f>
        <v/>
      </c>
      <c r="W903" s="39" t="str">
        <f>IF(IFERROR(VLOOKUP(W896,'Tabela de Apoio'!$D:$E,2,FALSE),1)=1,"",W904)</f>
        <v/>
      </c>
      <c r="X903" s="39" t="str">
        <f>IF(IFERROR(VLOOKUP(X896,'Tabela de Apoio'!$D:$E,2,FALSE),1)=1,"",X904)</f>
        <v/>
      </c>
      <c r="Y903" s="39" t="str">
        <f>IF(IFERROR(VLOOKUP(Y896,'Tabela de Apoio'!$D:$E,2,FALSE),1)=1,"",Y904)</f>
        <v/>
      </c>
      <c r="Z903" s="39" t="str">
        <f>IF(IFERROR(VLOOKUP(Z896,'Tabela de Apoio'!$D:$E,2,FALSE),1)=1,"",Z904)</f>
        <v/>
      </c>
      <c r="AA903" s="39" t="str">
        <f>IF(IFERROR(VLOOKUP(AA896,'Tabela de Apoio'!$D:$E,2,FALSE),1)=1,"",AA904)</f>
        <v/>
      </c>
      <c r="AB903" s="39" t="str">
        <f>IF(IFERROR(VLOOKUP(AB896,'Tabela de Apoio'!$D:$E,2,FALSE),1)=1,"",AB904)</f>
        <v/>
      </c>
      <c r="AC903" s="39" t="str">
        <f>IF(IFERROR(VLOOKUP(AC896,'Tabela de Apoio'!$D:$E,2,FALSE),1)=1,"",AC904)</f>
        <v/>
      </c>
      <c r="AD903" s="39" t="str">
        <f>IF(IFERROR(VLOOKUP(AD896,'Tabela de Apoio'!$D:$E,2,FALSE),1)=1,"",AD904)</f>
        <v/>
      </c>
      <c r="AE903" s="39" t="str">
        <f>IF(IFERROR(VLOOKUP(AE896,'Tabela de Apoio'!$D:$E,2,FALSE),1)=1,"",AE904)</f>
        <v/>
      </c>
      <c r="AF903" s="39" t="str">
        <f>IF(IFERROR(VLOOKUP(AF896,'Tabela de Apoio'!$D:$E,2,FALSE),1)=1,"",AF904)</f>
        <v/>
      </c>
      <c r="AG903" s="39" t="str">
        <f>IF(IFERROR(VLOOKUP(AG896,'Tabela de Apoio'!$D:$E,2,FALSE),1)=1,"",AG904)</f>
        <v/>
      </c>
      <c r="AH903" s="39" t="str">
        <f>IF(IFERROR(VLOOKUP(AH896,'Tabela de Apoio'!$D:$E,2,FALSE),1)=1,"",AH904)</f>
        <v/>
      </c>
      <c r="AI903" s="39" t="str">
        <f>IF(IFERROR(VLOOKUP(AI896,'Tabela de Apoio'!$D:$E,2,FALSE),1)=1,"",AI904)</f>
        <v/>
      </c>
    </row>
    <row r="904" spans="1:35" hidden="1" x14ac:dyDescent="0.25">
      <c r="B904" s="84" t="e">
        <f t="shared" si="445"/>
        <v>#VALUE!</v>
      </c>
      <c r="C904" s="84" t="e">
        <f t="shared" si="444"/>
        <v>#VALUE!</v>
      </c>
      <c r="D904" s="84">
        <f t="shared" si="444"/>
        <v>1</v>
      </c>
      <c r="E904" s="158"/>
      <c r="F904" s="97"/>
      <c r="G904" s="119"/>
      <c r="H904" s="18"/>
      <c r="I904" s="18"/>
      <c r="J904" s="56" t="s">
        <v>368</v>
      </c>
      <c r="K904" s="89"/>
      <c r="L904" s="40" t="s">
        <v>69</v>
      </c>
      <c r="M904" s="41" t="e">
        <f>IF(AND(COUNT($P912:$AI912)&gt;2,(_xlfn.STDEV.S($P911:$AI912)/AVERAGE($P911:$AI912))&lt;=25%),AVERAGE($P911:$AI912),"")</f>
        <v>#DIV/0!</v>
      </c>
      <c r="N904" s="94"/>
      <c r="O904" s="34" t="s">
        <v>457</v>
      </c>
      <c r="P904" s="39" t="str">
        <f t="shared" ref="P904:AI904" si="447">IF(P902="","",IF((_xlfn.STDEV.S($P901:$AI902)/AVERAGE($P901:$AI902))&lt;25%,P902,IF(OR(P902&gt;(AVERAGE($P901:$AI902)+_xlfn.STDEV.S($P901:$AI902)),P902&lt;(AVERAGE($P901:$AI902)-_xlfn.STDEV.S($P901:$AI902))),"DESCARTADO",P902)))</f>
        <v/>
      </c>
      <c r="Q904" s="39" t="str">
        <f t="shared" si="447"/>
        <v/>
      </c>
      <c r="R904" s="39" t="str">
        <f t="shared" si="447"/>
        <v/>
      </c>
      <c r="S904" s="39" t="str">
        <f t="shared" si="447"/>
        <v/>
      </c>
      <c r="T904" s="39" t="str">
        <f t="shared" si="447"/>
        <v/>
      </c>
      <c r="U904" s="39" t="str">
        <f t="shared" si="447"/>
        <v/>
      </c>
      <c r="V904" s="39" t="str">
        <f t="shared" si="447"/>
        <v/>
      </c>
      <c r="W904" s="39" t="str">
        <f t="shared" si="447"/>
        <v/>
      </c>
      <c r="X904" s="39" t="str">
        <f t="shared" si="447"/>
        <v/>
      </c>
      <c r="Y904" s="39" t="str">
        <f t="shared" si="447"/>
        <v/>
      </c>
      <c r="Z904" s="39" t="str">
        <f t="shared" si="447"/>
        <v/>
      </c>
      <c r="AA904" s="39" t="str">
        <f t="shared" si="447"/>
        <v/>
      </c>
      <c r="AB904" s="39" t="str">
        <f t="shared" si="447"/>
        <v/>
      </c>
      <c r="AC904" s="39" t="str">
        <f t="shared" si="447"/>
        <v/>
      </c>
      <c r="AD904" s="39" t="str">
        <f t="shared" si="447"/>
        <v/>
      </c>
      <c r="AE904" s="39" t="str">
        <f t="shared" si="447"/>
        <v/>
      </c>
      <c r="AF904" s="39" t="str">
        <f t="shared" si="447"/>
        <v/>
      </c>
      <c r="AG904" s="39" t="str">
        <f t="shared" si="447"/>
        <v/>
      </c>
      <c r="AH904" s="39" t="str">
        <f t="shared" si="447"/>
        <v/>
      </c>
      <c r="AI904" s="39" t="str">
        <f t="shared" si="447"/>
        <v/>
      </c>
    </row>
    <row r="905" spans="1:35" hidden="1" x14ac:dyDescent="0.25">
      <c r="B905" s="84" t="e">
        <f t="shared" si="445"/>
        <v>#VALUE!</v>
      </c>
      <c r="C905" s="84" t="e">
        <f t="shared" si="444"/>
        <v>#VALUE!</v>
      </c>
      <c r="D905" s="84">
        <f t="shared" si="444"/>
        <v>1</v>
      </c>
      <c r="E905" s="158"/>
      <c r="F905" s="97"/>
      <c r="G905" s="121"/>
      <c r="H905"/>
      <c r="I905" s="18"/>
      <c r="J905" s="56" t="s">
        <v>367</v>
      </c>
      <c r="K905" s="89"/>
      <c r="L905" s="40" t="s">
        <v>74</v>
      </c>
      <c r="M905" s="41" t="e">
        <f>AVERAGE($P899:$AI900)</f>
        <v>#DIV/0!</v>
      </c>
      <c r="N905" s="94"/>
      <c r="O905" s="34" t="s">
        <v>458</v>
      </c>
      <c r="P905" s="39" t="str">
        <f>IF(IFERROR(VLOOKUP(P896,'Tabela de Apoio'!$D:$E,2,FALSE),1)=1,"",P906)</f>
        <v/>
      </c>
      <c r="Q905" s="39" t="str">
        <f>IF(IFERROR(VLOOKUP(Q896,'Tabela de Apoio'!$D:$E,2,FALSE),1)=1,"",Q906)</f>
        <v/>
      </c>
      <c r="R905" s="39" t="str">
        <f>IF(IFERROR(VLOOKUP(R896,'Tabela de Apoio'!$D:$E,2,FALSE),1)=1,"",R906)</f>
        <v/>
      </c>
      <c r="S905" s="39" t="str">
        <f>IF(IFERROR(VLOOKUP(S896,'Tabela de Apoio'!$D:$E,2,FALSE),1)=1,"",S906)</f>
        <v/>
      </c>
      <c r="T905" s="39" t="str">
        <f>IF(IFERROR(VLOOKUP(T896,'Tabela de Apoio'!$D:$E,2,FALSE),1)=1,"",T906)</f>
        <v/>
      </c>
      <c r="U905" s="39" t="str">
        <f>IF(IFERROR(VLOOKUP(U896,'Tabela de Apoio'!$D:$E,2,FALSE),1)=1,"",U906)</f>
        <v/>
      </c>
      <c r="V905" s="39" t="str">
        <f>IF(IFERROR(VLOOKUP(V896,'Tabela de Apoio'!$D:$E,2,FALSE),1)=1,"",V906)</f>
        <v/>
      </c>
      <c r="W905" s="39" t="str">
        <f>IF(IFERROR(VLOOKUP(W896,'Tabela de Apoio'!$D:$E,2,FALSE),1)=1,"",W906)</f>
        <v/>
      </c>
      <c r="X905" s="39" t="str">
        <f>IF(IFERROR(VLOOKUP(X896,'Tabela de Apoio'!$D:$E,2,FALSE),1)=1,"",X906)</f>
        <v/>
      </c>
      <c r="Y905" s="39" t="str">
        <f>IF(IFERROR(VLOOKUP(Y896,'Tabela de Apoio'!$D:$E,2,FALSE),1)=1,"",Y906)</f>
        <v/>
      </c>
      <c r="Z905" s="39" t="str">
        <f>IF(IFERROR(VLOOKUP(Z896,'Tabela de Apoio'!$D:$E,2,FALSE),1)=1,"",Z906)</f>
        <v/>
      </c>
      <c r="AA905" s="39" t="str">
        <f>IF(IFERROR(VLOOKUP(AA896,'Tabela de Apoio'!$D:$E,2,FALSE),1)=1,"",AA906)</f>
        <v/>
      </c>
      <c r="AB905" s="39" t="str">
        <f>IF(IFERROR(VLOOKUP(AB896,'Tabela de Apoio'!$D:$E,2,FALSE),1)=1,"",AB906)</f>
        <v/>
      </c>
      <c r="AC905" s="39" t="str">
        <f>IF(IFERROR(VLOOKUP(AC896,'Tabela de Apoio'!$D:$E,2,FALSE),1)=1,"",AC906)</f>
        <v/>
      </c>
      <c r="AD905" s="39" t="str">
        <f>IF(IFERROR(VLOOKUP(AD896,'Tabela de Apoio'!$D:$E,2,FALSE),1)=1,"",AD906)</f>
        <v/>
      </c>
      <c r="AE905" s="39" t="str">
        <f>IF(IFERROR(VLOOKUP(AE896,'Tabela de Apoio'!$D:$E,2,FALSE),1)=1,"",AE906)</f>
        <v/>
      </c>
      <c r="AF905" s="39" t="str">
        <f>IF(IFERROR(VLOOKUP(AF896,'Tabela de Apoio'!$D:$E,2,FALSE),1)=1,"",AF906)</f>
        <v/>
      </c>
      <c r="AG905" s="39" t="str">
        <f>IF(IFERROR(VLOOKUP(AG896,'Tabela de Apoio'!$D:$E,2,FALSE),1)=1,"",AG906)</f>
        <v/>
      </c>
      <c r="AH905" s="39" t="str">
        <f>IF(IFERROR(VLOOKUP(AH896,'Tabela de Apoio'!$D:$E,2,FALSE),1)=1,"",AH906)</f>
        <v/>
      </c>
      <c r="AI905" s="39" t="str">
        <f>IF(IFERROR(VLOOKUP(AI896,'Tabela de Apoio'!$D:$E,2,FALSE),1)=1,"",AI906)</f>
        <v/>
      </c>
    </row>
    <row r="906" spans="1:35" hidden="1" x14ac:dyDescent="0.25">
      <c r="B906" s="84" t="e">
        <f t="shared" si="445"/>
        <v>#VALUE!</v>
      </c>
      <c r="C906" s="84" t="e">
        <f t="shared" si="444"/>
        <v>#VALUE!</v>
      </c>
      <c r="D906" s="84">
        <f t="shared" si="444"/>
        <v>1</v>
      </c>
      <c r="E906" s="158"/>
      <c r="F906" s="97"/>
      <c r="G906" s="120"/>
      <c r="H906" s="18"/>
      <c r="I906" s="18"/>
      <c r="J906" s="56" t="s">
        <v>367</v>
      </c>
      <c r="K906" s="89"/>
      <c r="L906" s="40" t="s">
        <v>72</v>
      </c>
      <c r="M906" s="41" t="e">
        <f>MEDIAN($P899:$AI899)</f>
        <v>#NUM!</v>
      </c>
      <c r="N906" s="94"/>
      <c r="O906" s="34" t="s">
        <v>459</v>
      </c>
      <c r="P906" s="39" t="str">
        <f t="shared" ref="P906:AI906" si="448">IF(P904="","",IF((_xlfn.STDEV.S($P903:$AI904)/AVERAGE($P903:$AI904))&lt;25%,P904,IF(OR(P904&gt;(AVERAGE($P903:$AI904)+_xlfn.STDEV.S($P903:$AI904)),P904&lt;(AVERAGE($P903:$AI904)-_xlfn.STDEV.S($P903:$AI904))),"DESCARTADO",P904)))</f>
        <v/>
      </c>
      <c r="Q906" s="39" t="str">
        <f t="shared" si="448"/>
        <v/>
      </c>
      <c r="R906" s="39" t="str">
        <f t="shared" si="448"/>
        <v/>
      </c>
      <c r="S906" s="39" t="str">
        <f t="shared" si="448"/>
        <v/>
      </c>
      <c r="T906" s="39" t="str">
        <f t="shared" si="448"/>
        <v/>
      </c>
      <c r="U906" s="39" t="str">
        <f t="shared" si="448"/>
        <v/>
      </c>
      <c r="V906" s="39" t="str">
        <f t="shared" si="448"/>
        <v/>
      </c>
      <c r="W906" s="39" t="str">
        <f t="shared" si="448"/>
        <v/>
      </c>
      <c r="X906" s="39" t="str">
        <f t="shared" si="448"/>
        <v/>
      </c>
      <c r="Y906" s="39" t="str">
        <f t="shared" si="448"/>
        <v/>
      </c>
      <c r="Z906" s="39" t="str">
        <f t="shared" si="448"/>
        <v/>
      </c>
      <c r="AA906" s="39" t="str">
        <f t="shared" si="448"/>
        <v/>
      </c>
      <c r="AB906" s="39" t="str">
        <f t="shared" si="448"/>
        <v/>
      </c>
      <c r="AC906" s="39" t="str">
        <f t="shared" si="448"/>
        <v/>
      </c>
      <c r="AD906" s="39" t="str">
        <f t="shared" si="448"/>
        <v/>
      </c>
      <c r="AE906" s="39" t="str">
        <f t="shared" si="448"/>
        <v/>
      </c>
      <c r="AF906" s="39" t="str">
        <f t="shared" si="448"/>
        <v/>
      </c>
      <c r="AG906" s="39" t="str">
        <f t="shared" si="448"/>
        <v/>
      </c>
      <c r="AH906" s="39" t="str">
        <f t="shared" si="448"/>
        <v/>
      </c>
      <c r="AI906" s="39" t="str">
        <f t="shared" si="448"/>
        <v/>
      </c>
    </row>
    <row r="907" spans="1:35" hidden="1" x14ac:dyDescent="0.25">
      <c r="B907" s="84" t="e">
        <f t="shared" si="445"/>
        <v>#VALUE!</v>
      </c>
      <c r="C907" s="84" t="e">
        <f t="shared" si="444"/>
        <v>#VALUE!</v>
      </c>
      <c r="D907" s="84">
        <f t="shared" si="444"/>
        <v>1</v>
      </c>
      <c r="E907" s="158"/>
      <c r="F907" s="97"/>
      <c r="G907" s="120"/>
      <c r="H907" s="18"/>
      <c r="I907" s="18"/>
      <c r="J907" s="56" t="s">
        <v>367</v>
      </c>
      <c r="K907" s="89"/>
      <c r="L907" s="40" t="s">
        <v>73</v>
      </c>
      <c r="M907" s="41" t="e">
        <f>_xlfn.QUARTILE.EXC($P899:$AI899,1)</f>
        <v>#NUM!</v>
      </c>
      <c r="N907" s="94"/>
      <c r="O907" s="34" t="s">
        <v>460</v>
      </c>
      <c r="P907" s="39" t="str">
        <f>IF(IFERROR(VLOOKUP(P896,'Tabela de Apoio'!$D:$E,2,FALSE),1)=1,"",P908)</f>
        <v/>
      </c>
      <c r="Q907" s="39" t="str">
        <f>IF(IFERROR(VLOOKUP(Q896,'Tabela de Apoio'!$D:$E,2,FALSE),1)=1,"",Q908)</f>
        <v/>
      </c>
      <c r="R907" s="39" t="str">
        <f>IF(IFERROR(VLOOKUP(R896,'Tabela de Apoio'!$D:$E,2,FALSE),1)=1,"",R908)</f>
        <v/>
      </c>
      <c r="S907" s="39" t="str">
        <f>IF(IFERROR(VLOOKUP(S896,'Tabela de Apoio'!$D:$E,2,FALSE),1)=1,"",S908)</f>
        <v/>
      </c>
      <c r="T907" s="39" t="str">
        <f>IF(IFERROR(VLOOKUP(T896,'Tabela de Apoio'!$D:$E,2,FALSE),1)=1,"",T908)</f>
        <v/>
      </c>
      <c r="U907" s="39" t="str">
        <f>IF(IFERROR(VLOOKUP(U896,'Tabela de Apoio'!$D:$E,2,FALSE),1)=1,"",U908)</f>
        <v/>
      </c>
      <c r="V907" s="39" t="str">
        <f>IF(IFERROR(VLOOKUP(V896,'Tabela de Apoio'!$D:$E,2,FALSE),1)=1,"",V908)</f>
        <v/>
      </c>
      <c r="W907" s="39" t="str">
        <f>IF(IFERROR(VLOOKUP(W896,'Tabela de Apoio'!$D:$E,2,FALSE),1)=1,"",W908)</f>
        <v/>
      </c>
      <c r="X907" s="39" t="str">
        <f>IF(IFERROR(VLOOKUP(X896,'Tabela de Apoio'!$D:$E,2,FALSE),1)=1,"",X908)</f>
        <v/>
      </c>
      <c r="Y907" s="39" t="str">
        <f>IF(IFERROR(VLOOKUP(Y896,'Tabela de Apoio'!$D:$E,2,FALSE),1)=1,"",Y908)</f>
        <v/>
      </c>
      <c r="Z907" s="39" t="str">
        <f>IF(IFERROR(VLOOKUP(Z896,'Tabela de Apoio'!$D:$E,2,FALSE),1)=1,"",Z908)</f>
        <v/>
      </c>
      <c r="AA907" s="39" t="str">
        <f>IF(IFERROR(VLOOKUP(AA896,'Tabela de Apoio'!$D:$E,2,FALSE),1)=1,"",AA908)</f>
        <v/>
      </c>
      <c r="AB907" s="39" t="str">
        <f>IF(IFERROR(VLOOKUP(AB896,'Tabela de Apoio'!$D:$E,2,FALSE),1)=1,"",AB908)</f>
        <v/>
      </c>
      <c r="AC907" s="39" t="str">
        <f>IF(IFERROR(VLOOKUP(AC896,'Tabela de Apoio'!$D:$E,2,FALSE),1)=1,"",AC908)</f>
        <v/>
      </c>
      <c r="AD907" s="39" t="str">
        <f>IF(IFERROR(VLOOKUP(AD896,'Tabela de Apoio'!$D:$E,2,FALSE),1)=1,"",AD908)</f>
        <v/>
      </c>
      <c r="AE907" s="39" t="str">
        <f>IF(IFERROR(VLOOKUP(AE896,'Tabela de Apoio'!$D:$E,2,FALSE),1)=1,"",AE908)</f>
        <v/>
      </c>
      <c r="AF907" s="39" t="str">
        <f>IF(IFERROR(VLOOKUP(AF896,'Tabela de Apoio'!$D:$E,2,FALSE),1)=1,"",AF908)</f>
        <v/>
      </c>
      <c r="AG907" s="39" t="str">
        <f>IF(IFERROR(VLOOKUP(AG896,'Tabela de Apoio'!$D:$E,2,FALSE),1)=1,"",AG908)</f>
        <v/>
      </c>
      <c r="AH907" s="39" t="str">
        <f>IF(IFERROR(VLOOKUP(AH896,'Tabela de Apoio'!$D:$E,2,FALSE),1)=1,"",AH908)</f>
        <v/>
      </c>
      <c r="AI907" s="39" t="str">
        <f>IF(IFERROR(VLOOKUP(AI896,'Tabela de Apoio'!$D:$E,2,FALSE),1)=1,"",AI908)</f>
        <v/>
      </c>
    </row>
    <row r="908" spans="1:35" hidden="1" x14ac:dyDescent="0.25">
      <c r="B908" s="84" t="e">
        <f t="shared" si="445"/>
        <v>#VALUE!</v>
      </c>
      <c r="C908" s="84" t="e">
        <f t="shared" si="444"/>
        <v>#VALUE!</v>
      </c>
      <c r="D908" s="84">
        <f t="shared" si="444"/>
        <v>1</v>
      </c>
      <c r="E908" s="158"/>
      <c r="F908" s="97"/>
      <c r="G908" s="120"/>
      <c r="H908" s="18"/>
      <c r="I908" s="18"/>
      <c r="J908" s="56" t="s">
        <v>367</v>
      </c>
      <c r="K908" s="89"/>
      <c r="L908" s="40" t="s">
        <v>70</v>
      </c>
      <c r="M908" s="41" t="e">
        <f>_xlfn.QUARTILE.EXC($P899:$AI899,2)</f>
        <v>#NUM!</v>
      </c>
      <c r="N908" s="94"/>
      <c r="O908" s="34" t="s">
        <v>461</v>
      </c>
      <c r="P908" s="39" t="str">
        <f t="shared" ref="P908:AI908" si="449">IF(P906="","",IF((_xlfn.STDEV.S($P905:$AI906)/AVERAGE($P905:$AI906))&lt;25%,P906,IF(OR(P906&gt;(AVERAGE($P905:$AI906)+_xlfn.STDEV.S($P905:$AI906)),P906&lt;(AVERAGE($P905:$AI906)-_xlfn.STDEV.S($P905:$AI906))),"DESCARTADO",P906)))</f>
        <v/>
      </c>
      <c r="Q908" s="39" t="str">
        <f t="shared" si="449"/>
        <v/>
      </c>
      <c r="R908" s="39" t="str">
        <f t="shared" si="449"/>
        <v/>
      </c>
      <c r="S908" s="39" t="str">
        <f t="shared" si="449"/>
        <v/>
      </c>
      <c r="T908" s="39" t="str">
        <f t="shared" si="449"/>
        <v/>
      </c>
      <c r="U908" s="39" t="str">
        <f t="shared" si="449"/>
        <v/>
      </c>
      <c r="V908" s="39" t="str">
        <f t="shared" si="449"/>
        <v/>
      </c>
      <c r="W908" s="39" t="str">
        <f t="shared" si="449"/>
        <v/>
      </c>
      <c r="X908" s="39" t="str">
        <f t="shared" si="449"/>
        <v/>
      </c>
      <c r="Y908" s="39" t="str">
        <f t="shared" si="449"/>
        <v/>
      </c>
      <c r="Z908" s="39" t="str">
        <f t="shared" si="449"/>
        <v/>
      </c>
      <c r="AA908" s="39" t="str">
        <f t="shared" si="449"/>
        <v/>
      </c>
      <c r="AB908" s="39" t="str">
        <f t="shared" si="449"/>
        <v/>
      </c>
      <c r="AC908" s="39" t="str">
        <f t="shared" si="449"/>
        <v/>
      </c>
      <c r="AD908" s="39" t="str">
        <f t="shared" si="449"/>
        <v/>
      </c>
      <c r="AE908" s="39" t="str">
        <f t="shared" si="449"/>
        <v/>
      </c>
      <c r="AF908" s="39" t="str">
        <f t="shared" si="449"/>
        <v/>
      </c>
      <c r="AG908" s="39" t="str">
        <f t="shared" si="449"/>
        <v/>
      </c>
      <c r="AH908" s="39" t="str">
        <f t="shared" si="449"/>
        <v/>
      </c>
      <c r="AI908" s="39" t="str">
        <f t="shared" si="449"/>
        <v/>
      </c>
    </row>
    <row r="909" spans="1:35" hidden="1" x14ac:dyDescent="0.25">
      <c r="B909" s="84" t="e">
        <f t="shared" si="445"/>
        <v>#VALUE!</v>
      </c>
      <c r="C909" s="84" t="e">
        <f t="shared" si="444"/>
        <v>#VALUE!</v>
      </c>
      <c r="D909" s="84">
        <f t="shared" si="444"/>
        <v>1</v>
      </c>
      <c r="E909" s="158"/>
      <c r="F909" s="97"/>
      <c r="G909" s="120"/>
      <c r="H909" s="18"/>
      <c r="I909" s="18"/>
      <c r="J909" s="56" t="s">
        <v>366</v>
      </c>
      <c r="K909" s="89"/>
      <c r="L909" s="40" t="s">
        <v>76</v>
      </c>
      <c r="M909" s="41">
        <f>MIN($P898:$AI898)</f>
        <v>0</v>
      </c>
      <c r="N909" s="94"/>
      <c r="O909" s="34" t="s">
        <v>462</v>
      </c>
      <c r="P909" s="39" t="str">
        <f>IF(IFERROR(VLOOKUP(P896,'Tabela de Apoio'!$D:$E,2,FALSE),1)=1,"",P910)</f>
        <v/>
      </c>
      <c r="Q909" s="39" t="str">
        <f>IF(IFERROR(VLOOKUP(Q896,'Tabela de Apoio'!$D:$E,2,FALSE),1)=1,"",Q910)</f>
        <v/>
      </c>
      <c r="R909" s="39" t="str">
        <f>IF(IFERROR(VLOOKUP(R896,'Tabela de Apoio'!$D:$E,2,FALSE),1)=1,"",R910)</f>
        <v/>
      </c>
      <c r="S909" s="39" t="str">
        <f>IF(IFERROR(VLOOKUP(S896,'Tabela de Apoio'!$D:$E,2,FALSE),1)=1,"",S910)</f>
        <v/>
      </c>
      <c r="T909" s="39" t="str">
        <f>IF(IFERROR(VLOOKUP(T896,'Tabela de Apoio'!$D:$E,2,FALSE),1)=1,"",T910)</f>
        <v/>
      </c>
      <c r="U909" s="39" t="str">
        <f>IF(IFERROR(VLOOKUP(U896,'Tabela de Apoio'!$D:$E,2,FALSE),1)=1,"",U910)</f>
        <v/>
      </c>
      <c r="V909" s="39" t="str">
        <f>IF(IFERROR(VLOOKUP(V896,'Tabela de Apoio'!$D:$E,2,FALSE),1)=1,"",V910)</f>
        <v/>
      </c>
      <c r="W909" s="39" t="str">
        <f>IF(IFERROR(VLOOKUP(W896,'Tabela de Apoio'!$D:$E,2,FALSE),1)=1,"",W910)</f>
        <v/>
      </c>
      <c r="X909" s="39" t="str">
        <f>IF(IFERROR(VLOOKUP(X896,'Tabela de Apoio'!$D:$E,2,FALSE),1)=1,"",X910)</f>
        <v/>
      </c>
      <c r="Y909" s="39" t="str">
        <f>IF(IFERROR(VLOOKUP(Y896,'Tabela de Apoio'!$D:$E,2,FALSE),1)=1,"",Y910)</f>
        <v/>
      </c>
      <c r="Z909" s="39" t="str">
        <f>IF(IFERROR(VLOOKUP(Z896,'Tabela de Apoio'!$D:$E,2,FALSE),1)=1,"",Z910)</f>
        <v/>
      </c>
      <c r="AA909" s="39" t="str">
        <f>IF(IFERROR(VLOOKUP(AA896,'Tabela de Apoio'!$D:$E,2,FALSE),1)=1,"",AA910)</f>
        <v/>
      </c>
      <c r="AB909" s="39" t="str">
        <f>IF(IFERROR(VLOOKUP(AB896,'Tabela de Apoio'!$D:$E,2,FALSE),1)=1,"",AB910)</f>
        <v/>
      </c>
      <c r="AC909" s="39" t="str">
        <f>IF(IFERROR(VLOOKUP(AC896,'Tabela de Apoio'!$D:$E,2,FALSE),1)=1,"",AC910)</f>
        <v/>
      </c>
      <c r="AD909" s="39" t="str">
        <f>IF(IFERROR(VLOOKUP(AD896,'Tabela de Apoio'!$D:$E,2,FALSE),1)=1,"",AD910)</f>
        <v/>
      </c>
      <c r="AE909" s="39" t="str">
        <f>IF(IFERROR(VLOOKUP(AE896,'Tabela de Apoio'!$D:$E,2,FALSE),1)=1,"",AE910)</f>
        <v/>
      </c>
      <c r="AF909" s="39" t="str">
        <f>IF(IFERROR(VLOOKUP(AF896,'Tabela de Apoio'!$D:$E,2,FALSE),1)=1,"",AF910)</f>
        <v/>
      </c>
      <c r="AG909" s="39" t="str">
        <f>IF(IFERROR(VLOOKUP(AG896,'Tabela de Apoio'!$D:$E,2,FALSE),1)=1,"",AG910)</f>
        <v/>
      </c>
      <c r="AH909" s="39" t="str">
        <f>IF(IFERROR(VLOOKUP(AH896,'Tabela de Apoio'!$D:$E,2,FALSE),1)=1,"",AH910)</f>
        <v/>
      </c>
      <c r="AI909" s="39" t="str">
        <f>IF(IFERROR(VLOOKUP(AI896,'Tabela de Apoio'!$D:$E,2,FALSE),1)=1,"",AI910)</f>
        <v/>
      </c>
    </row>
    <row r="910" spans="1:35" hidden="1" x14ac:dyDescent="0.25">
      <c r="B910" s="84" t="e">
        <f t="shared" si="445"/>
        <v>#VALUE!</v>
      </c>
      <c r="C910" s="84" t="e">
        <f t="shared" si="444"/>
        <v>#VALUE!</v>
      </c>
      <c r="D910" s="84">
        <f t="shared" si="444"/>
        <v>1</v>
      </c>
      <c r="E910" s="158"/>
      <c r="F910" s="97"/>
      <c r="G910" s="120"/>
      <c r="H910" s="18"/>
      <c r="I910" s="18"/>
      <c r="J910" s="56" t="s">
        <v>366</v>
      </c>
      <c r="K910" s="89"/>
      <c r="L910" s="40" t="s">
        <v>71</v>
      </c>
      <c r="M910" s="41">
        <f>MAX($P898:$AI898)</f>
        <v>0</v>
      </c>
      <c r="N910" s="94"/>
      <c r="O910" s="34" t="s">
        <v>463</v>
      </c>
      <c r="P910" s="39" t="str">
        <f t="shared" ref="P910:AI910" si="450">IF(P908="","",IF((_xlfn.STDEV.S($P907:$AI908)/AVERAGE($P907:$AI908))&lt;25%,P908,IF(OR(P908&gt;(AVERAGE($P907:$AI908)+_xlfn.STDEV.S($P907:$AI908)),P908&lt;(AVERAGE($P907:$AI908)-_xlfn.STDEV.S($P907:$AI908))),"DESCARTADO",P908)))</f>
        <v/>
      </c>
      <c r="Q910" s="39" t="str">
        <f t="shared" si="450"/>
        <v/>
      </c>
      <c r="R910" s="39" t="str">
        <f t="shared" si="450"/>
        <v/>
      </c>
      <c r="S910" s="39" t="str">
        <f t="shared" si="450"/>
        <v/>
      </c>
      <c r="T910" s="39" t="str">
        <f t="shared" si="450"/>
        <v/>
      </c>
      <c r="U910" s="39" t="str">
        <f t="shared" si="450"/>
        <v/>
      </c>
      <c r="V910" s="39" t="str">
        <f t="shared" si="450"/>
        <v/>
      </c>
      <c r="W910" s="39" t="str">
        <f t="shared" si="450"/>
        <v/>
      </c>
      <c r="X910" s="39" t="str">
        <f t="shared" si="450"/>
        <v/>
      </c>
      <c r="Y910" s="39" t="str">
        <f t="shared" si="450"/>
        <v/>
      </c>
      <c r="Z910" s="39" t="str">
        <f t="shared" si="450"/>
        <v/>
      </c>
      <c r="AA910" s="39" t="str">
        <f t="shared" si="450"/>
        <v/>
      </c>
      <c r="AB910" s="39" t="str">
        <f t="shared" si="450"/>
        <v/>
      </c>
      <c r="AC910" s="39" t="str">
        <f t="shared" si="450"/>
        <v/>
      </c>
      <c r="AD910" s="39" t="str">
        <f t="shared" si="450"/>
        <v/>
      </c>
      <c r="AE910" s="39" t="str">
        <f t="shared" si="450"/>
        <v/>
      </c>
      <c r="AF910" s="39" t="str">
        <f t="shared" si="450"/>
        <v/>
      </c>
      <c r="AG910" s="39" t="str">
        <f t="shared" si="450"/>
        <v/>
      </c>
      <c r="AH910" s="39" t="str">
        <f t="shared" si="450"/>
        <v/>
      </c>
      <c r="AI910" s="39" t="str">
        <f t="shared" si="450"/>
        <v/>
      </c>
    </row>
    <row r="911" spans="1:35" hidden="1" x14ac:dyDescent="0.25">
      <c r="B911" s="84" t="e">
        <f t="shared" si="445"/>
        <v>#VALUE!</v>
      </c>
      <c r="C911" s="84" t="e">
        <f t="shared" si="444"/>
        <v>#VALUE!</v>
      </c>
      <c r="D911" s="84">
        <f t="shared" si="444"/>
        <v>1</v>
      </c>
      <c r="E911" s="158"/>
      <c r="F911" s="97"/>
      <c r="G911" s="121"/>
      <c r="H911"/>
      <c r="I911"/>
      <c r="J911" s="6" t="str">
        <f>INDEX(J901:J910,MATCH(L894,L901:L910,0))</f>
        <v>A</v>
      </c>
      <c r="K911" s="89"/>
      <c r="L911" s="26"/>
      <c r="M911" s="26"/>
      <c r="N911" s="94"/>
      <c r="O911" s="34" t="s">
        <v>58</v>
      </c>
      <c r="P911" s="39" t="str">
        <f>IF(IFERROR(VLOOKUP(P896,'Tabela de Apoio'!$D:$E,2,FALSE),1)=1,"",P912)</f>
        <v/>
      </c>
      <c r="Q911" s="39" t="str">
        <f>IF(IFERROR(VLOOKUP(Q896,'Tabela de Apoio'!$D:$E,2,FALSE),1)=1,"",Q912)</f>
        <v/>
      </c>
      <c r="R911" s="39" t="str">
        <f>IF(IFERROR(VLOOKUP(R896,'Tabela de Apoio'!$D:$E,2,FALSE),1)=1,"",R912)</f>
        <v/>
      </c>
      <c r="S911" s="39" t="str">
        <f>IF(IFERROR(VLOOKUP(S896,'Tabela de Apoio'!$D:$E,2,FALSE),1)=1,"",S912)</f>
        <v/>
      </c>
      <c r="T911" s="39" t="str">
        <f>IF(IFERROR(VLOOKUP(T896,'Tabela de Apoio'!$D:$E,2,FALSE),1)=1,"",T912)</f>
        <v/>
      </c>
      <c r="U911" s="39" t="str">
        <f>IF(IFERROR(VLOOKUP(U896,'Tabela de Apoio'!$D:$E,2,FALSE),1)=1,"",U912)</f>
        <v/>
      </c>
      <c r="V911" s="39" t="str">
        <f>IF(IFERROR(VLOOKUP(V896,'Tabela de Apoio'!$D:$E,2,FALSE),1)=1,"",V912)</f>
        <v/>
      </c>
      <c r="W911" s="39" t="str">
        <f>IF(IFERROR(VLOOKUP(W896,'Tabela de Apoio'!$D:$E,2,FALSE),1)=1,"",W912)</f>
        <v/>
      </c>
      <c r="X911" s="39" t="str">
        <f>IF(IFERROR(VLOOKUP(X896,'Tabela de Apoio'!$D:$E,2,FALSE),1)=1,"",X912)</f>
        <v/>
      </c>
      <c r="Y911" s="39" t="str">
        <f>IF(IFERROR(VLOOKUP(Y896,'Tabela de Apoio'!$D:$E,2,FALSE),1)=1,"",Y912)</f>
        <v/>
      </c>
      <c r="Z911" s="39" t="str">
        <f>IF(IFERROR(VLOOKUP(Z896,'Tabela de Apoio'!$D:$E,2,FALSE),1)=1,"",Z912)</f>
        <v/>
      </c>
      <c r="AA911" s="39" t="str">
        <f>IF(IFERROR(VLOOKUP(AA896,'Tabela de Apoio'!$D:$E,2,FALSE),1)=1,"",AA912)</f>
        <v/>
      </c>
      <c r="AB911" s="39" t="str">
        <f>IF(IFERROR(VLOOKUP(AB896,'Tabela de Apoio'!$D:$E,2,FALSE),1)=1,"",AB912)</f>
        <v/>
      </c>
      <c r="AC911" s="39" t="str">
        <f>IF(IFERROR(VLOOKUP(AC896,'Tabela de Apoio'!$D:$E,2,FALSE),1)=1,"",AC912)</f>
        <v/>
      </c>
      <c r="AD911" s="39" t="str">
        <f>IF(IFERROR(VLOOKUP(AD896,'Tabela de Apoio'!$D:$E,2,FALSE),1)=1,"",AD912)</f>
        <v/>
      </c>
      <c r="AE911" s="39" t="str">
        <f>IF(IFERROR(VLOOKUP(AE896,'Tabela de Apoio'!$D:$E,2,FALSE),1)=1,"",AE912)</f>
        <v/>
      </c>
      <c r="AF911" s="39" t="str">
        <f>IF(IFERROR(VLOOKUP(AF896,'Tabela de Apoio'!$D:$E,2,FALSE),1)=1,"",AF912)</f>
        <v/>
      </c>
      <c r="AG911" s="39" t="str">
        <f>IF(IFERROR(VLOOKUP(AG896,'Tabela de Apoio'!$D:$E,2,FALSE),1)=1,"",AG912)</f>
        <v/>
      </c>
      <c r="AH911" s="39" t="str">
        <f>IF(IFERROR(VLOOKUP(AH896,'Tabela de Apoio'!$D:$E,2,FALSE),1)=1,"",AH912)</f>
        <v/>
      </c>
      <c r="AI911" s="39" t="str">
        <f>IF(IFERROR(VLOOKUP(AI896,'Tabela de Apoio'!$D:$E,2,FALSE),1)=1,"",AI912)</f>
        <v/>
      </c>
    </row>
    <row r="912" spans="1:35" x14ac:dyDescent="0.25">
      <c r="B912" s="84" t="e">
        <f t="shared" si="445"/>
        <v>#VALUE!</v>
      </c>
      <c r="C912" s="84" t="e">
        <f t="shared" si="444"/>
        <v>#VALUE!</v>
      </c>
      <c r="D912" s="84">
        <f t="shared" si="444"/>
        <v>1</v>
      </c>
      <c r="E912" s="158"/>
      <c r="F912" s="97"/>
      <c r="G912" s="118"/>
      <c r="H912" s="159"/>
      <c r="I912" s="159"/>
      <c r="J912" s="160"/>
      <c r="K912" s="90" t="e">
        <f>_xlfn.STDEV.S($P912:$AI912)/AVERAGE($P912:$AI912)</f>
        <v>#DIV/0!</v>
      </c>
      <c r="L912" s="122" t="s">
        <v>77</v>
      </c>
      <c r="M912" s="22" t="str">
        <f>IFERROR(ROUND(M894*M896,2),"")</f>
        <v/>
      </c>
      <c r="N912" s="94" t="str">
        <f>IF("C"=J911,1,"")</f>
        <v/>
      </c>
      <c r="O912" s="34" t="s">
        <v>56</v>
      </c>
      <c r="P912" s="39" t="str">
        <f t="shared" ref="P912:AI912" si="451">IFERROR(IF(P910="","",IF((_xlfn.STDEV.S($P909:$AI910)/AVERAGE($P909:$AI910))&lt;25%,P910,IF(OR(P910&gt;(AVERAGE($P909:$AI910)+_xlfn.STDEV.S($P909:$AI910)),P910&lt;(AVERAGE($P909:$AI910)-_xlfn.STDEV.S($P909:$AI910))),"DESCARTADO",P910))),)</f>
        <v/>
      </c>
      <c r="Q912" s="39" t="str">
        <f t="shared" si="451"/>
        <v/>
      </c>
      <c r="R912" s="39" t="str">
        <f t="shared" si="451"/>
        <v/>
      </c>
      <c r="S912" s="39" t="str">
        <f t="shared" si="451"/>
        <v/>
      </c>
      <c r="T912" s="39" t="str">
        <f t="shared" si="451"/>
        <v/>
      </c>
      <c r="U912" s="39" t="str">
        <f t="shared" si="451"/>
        <v/>
      </c>
      <c r="V912" s="39" t="str">
        <f t="shared" si="451"/>
        <v/>
      </c>
      <c r="W912" s="39" t="str">
        <f t="shared" si="451"/>
        <v/>
      </c>
      <c r="X912" s="39" t="str">
        <f t="shared" si="451"/>
        <v/>
      </c>
      <c r="Y912" s="39" t="str">
        <f t="shared" si="451"/>
        <v/>
      </c>
      <c r="Z912" s="39" t="str">
        <f t="shared" si="451"/>
        <v/>
      </c>
      <c r="AA912" s="39" t="str">
        <f t="shared" si="451"/>
        <v/>
      </c>
      <c r="AB912" s="39" t="str">
        <f t="shared" si="451"/>
        <v/>
      </c>
      <c r="AC912" s="39" t="str">
        <f t="shared" si="451"/>
        <v/>
      </c>
      <c r="AD912" s="39" t="str">
        <f t="shared" si="451"/>
        <v/>
      </c>
      <c r="AE912" s="39" t="str">
        <f t="shared" si="451"/>
        <v/>
      </c>
      <c r="AF912" s="39" t="str">
        <f t="shared" si="451"/>
        <v/>
      </c>
      <c r="AG912" s="39" t="str">
        <f t="shared" si="451"/>
        <v/>
      </c>
      <c r="AH912" s="39" t="str">
        <f t="shared" si="451"/>
        <v/>
      </c>
      <c r="AI912" s="39" t="str">
        <f t="shared" si="451"/>
        <v/>
      </c>
    </row>
    <row r="914" spans="1:35" s="18" customFormat="1" x14ac:dyDescent="0.25">
      <c r="A914" s="89"/>
      <c r="B914" s="83" t="e">
        <f>LARGE(IFERROR(IF(B912+1&gt;$H$8,"",B912+1),""),1)</f>
        <v>#VALUE!</v>
      </c>
      <c r="C914" s="83" t="e">
        <f>E919</f>
        <v>#VALUE!</v>
      </c>
      <c r="D914" s="83">
        <f>E915</f>
        <v>1</v>
      </c>
      <c r="E914" s="57" t="s">
        <v>9</v>
      </c>
      <c r="F914" s="96"/>
      <c r="G914" s="57" t="s">
        <v>19</v>
      </c>
      <c r="H914" s="5" t="e">
        <f>INDEX('BASE FORMAÇÃO'!B:B,B914+1)</f>
        <v>#VALUE!</v>
      </c>
      <c r="I914" s="19" t="s">
        <v>20</v>
      </c>
      <c r="J914" s="5" t="e">
        <f>INDEX('BASE FORMAÇÃO'!K:K,B914+1)</f>
        <v>#VALUE!</v>
      </c>
      <c r="K914" s="88"/>
      <c r="L914" s="173" t="s">
        <v>75</v>
      </c>
      <c r="M914" s="167" t="str">
        <f>IF(OR(ISBLANK($O$7),ISBLANK($H$8),ISBLANK($O$6),ISBLANK($O$5),ISBLANK($H$5)),"",IFERROR(IF(VLOOKUP(L914,L921:M930,2,FALSE)&lt;1,ROUND(VLOOKUP(L914,L921:M930,2,FALSE),4),ROUND(VLOOKUP(L914,L921:M930,2,FALSE),2)),""))</f>
        <v/>
      </c>
      <c r="N914" s="92"/>
      <c r="O914" s="34" t="s">
        <v>22</v>
      </c>
      <c r="P914" s="53"/>
      <c r="Q914" s="53"/>
      <c r="R914" s="53"/>
      <c r="S914" s="53"/>
      <c r="T914" s="53"/>
      <c r="U914" s="53"/>
      <c r="V914" s="53"/>
      <c r="W914" s="53"/>
      <c r="X914" s="53"/>
      <c r="Y914" s="53"/>
      <c r="Z914" s="53"/>
      <c r="AA914" s="53"/>
      <c r="AB914" s="53"/>
      <c r="AC914" s="53"/>
      <c r="AD914" s="53"/>
      <c r="AE914" s="53"/>
      <c r="AF914" s="53"/>
      <c r="AG914" s="53"/>
      <c r="AH914" s="53"/>
      <c r="AI914" s="53"/>
    </row>
    <row r="915" spans="1:35" s="18" customFormat="1" x14ac:dyDescent="0.25">
      <c r="A915" s="89"/>
      <c r="B915" s="84" t="e">
        <f t="shared" ref="B915:D917" si="452">B914</f>
        <v>#VALUE!</v>
      </c>
      <c r="C915" s="84" t="e">
        <f t="shared" si="452"/>
        <v>#VALUE!</v>
      </c>
      <c r="D915" s="84">
        <f t="shared" si="452"/>
        <v>1</v>
      </c>
      <c r="E915" s="150">
        <f>IFERROR(IF(E919=INDEX(E:E,ROW()-16),INDEX(E:E,ROW()-20)+1,1),1)</f>
        <v>1</v>
      </c>
      <c r="F915" s="116"/>
      <c r="G915" s="155" t="s">
        <v>1</v>
      </c>
      <c r="H915" s="161" t="e">
        <f>INDEX('BASE FORMAÇÃO'!C:C,B914+1)</f>
        <v>#VALUE!</v>
      </c>
      <c r="I915" s="161"/>
      <c r="J915" s="162"/>
      <c r="K915" s="89"/>
      <c r="L915" s="174"/>
      <c r="M915" s="168"/>
      <c r="N915" s="93"/>
      <c r="O915" s="34" t="s">
        <v>17</v>
      </c>
      <c r="P915" s="54"/>
      <c r="Q915" s="54"/>
      <c r="R915" s="54"/>
      <c r="S915" s="54"/>
      <c r="T915" s="54"/>
      <c r="U915" s="54"/>
      <c r="V915" s="54"/>
      <c r="W915" s="54"/>
      <c r="X915" s="54"/>
      <c r="Y915" s="54"/>
      <c r="Z915" s="54"/>
      <c r="AA915" s="54"/>
      <c r="AB915" s="54"/>
      <c r="AC915" s="54"/>
      <c r="AD915" s="54"/>
      <c r="AE915" s="54"/>
      <c r="AF915" s="54"/>
      <c r="AG915" s="54"/>
      <c r="AH915" s="54"/>
      <c r="AI915" s="54"/>
    </row>
    <row r="916" spans="1:35" s="21" customFormat="1" x14ac:dyDescent="0.25">
      <c r="A916" s="98"/>
      <c r="B916" s="84" t="e">
        <f t="shared" si="452"/>
        <v>#VALUE!</v>
      </c>
      <c r="C916" s="84" t="e">
        <f t="shared" si="452"/>
        <v>#VALUE!</v>
      </c>
      <c r="D916" s="84">
        <f t="shared" si="452"/>
        <v>1</v>
      </c>
      <c r="E916" s="151"/>
      <c r="F916" s="117"/>
      <c r="G916" s="156"/>
      <c r="H916" s="163"/>
      <c r="I916" s="163"/>
      <c r="J916" s="164"/>
      <c r="K916" s="85"/>
      <c r="L916" s="169" t="s">
        <v>78</v>
      </c>
      <c r="M916" s="171" t="e">
        <f>INDEX('BASE FORMAÇÃO'!H:H,B918+1)</f>
        <v>#VALUE!</v>
      </c>
      <c r="N916" s="94"/>
      <c r="O916" s="34" t="s">
        <v>12</v>
      </c>
      <c r="P916" s="55"/>
      <c r="Q916" s="55"/>
      <c r="R916" s="55"/>
      <c r="S916" s="55"/>
      <c r="T916" s="55"/>
      <c r="U916" s="55"/>
      <c r="V916" s="55"/>
      <c r="W916" s="55"/>
      <c r="X916" s="55"/>
      <c r="Y916" s="55"/>
      <c r="Z916" s="55"/>
      <c r="AA916" s="55"/>
      <c r="AB916" s="55"/>
      <c r="AC916" s="55"/>
      <c r="AD916" s="55"/>
      <c r="AE916" s="55"/>
      <c r="AF916" s="55"/>
      <c r="AG916" s="55"/>
      <c r="AH916" s="55"/>
      <c r="AI916" s="55"/>
    </row>
    <row r="917" spans="1:35" s="21" customFormat="1" x14ac:dyDescent="0.25">
      <c r="A917" s="98"/>
      <c r="B917" s="84" t="e">
        <f t="shared" si="452"/>
        <v>#VALUE!</v>
      </c>
      <c r="C917" s="84" t="e">
        <f t="shared" si="452"/>
        <v>#VALUE!</v>
      </c>
      <c r="D917" s="84">
        <f t="shared" si="452"/>
        <v>1</v>
      </c>
      <c r="E917" s="152"/>
      <c r="F917" s="117"/>
      <c r="G917" s="157"/>
      <c r="H917" s="165"/>
      <c r="I917" s="165"/>
      <c r="J917" s="166"/>
      <c r="K917" s="85"/>
      <c r="L917" s="170"/>
      <c r="M917" s="172"/>
      <c r="N917" s="94"/>
      <c r="O917" s="34" t="s">
        <v>549</v>
      </c>
      <c r="P917" s="55"/>
      <c r="Q917" s="55"/>
      <c r="R917" s="55"/>
      <c r="S917" s="55"/>
      <c r="T917" s="55"/>
      <c r="U917" s="55"/>
      <c r="V917" s="55"/>
      <c r="W917" s="55"/>
      <c r="X917" s="55"/>
      <c r="Y917" s="55"/>
      <c r="Z917" s="55"/>
      <c r="AA917" s="55"/>
      <c r="AB917" s="55"/>
      <c r="AC917" s="55"/>
      <c r="AD917" s="55"/>
      <c r="AE917" s="55"/>
      <c r="AF917" s="55"/>
      <c r="AG917" s="55"/>
      <c r="AH917" s="55"/>
      <c r="AI917" s="55"/>
    </row>
    <row r="918" spans="1:35" x14ac:dyDescent="0.25">
      <c r="B918" s="84" t="e">
        <f>B916</f>
        <v>#VALUE!</v>
      </c>
      <c r="C918" s="84" t="e">
        <f>C916</f>
        <v>#VALUE!</v>
      </c>
      <c r="D918" s="84">
        <f>D916</f>
        <v>1</v>
      </c>
      <c r="E918" s="57" t="s">
        <v>401</v>
      </c>
      <c r="F918" s="117"/>
      <c r="G918" s="24"/>
      <c r="H918" s="153"/>
      <c r="I918" s="154"/>
      <c r="J918" s="154"/>
      <c r="K918" s="90" t="e">
        <f>_xlfn.STDEV.S($P918:$AI918)/AVERAGE($P918:$AI918)</f>
        <v>#DIV/0!</v>
      </c>
      <c r="L918" s="122" t="s">
        <v>2</v>
      </c>
      <c r="M918" s="5" t="e">
        <f>INDEX('BASE FORMAÇÃO'!D:D,B918+1)</f>
        <v>#VALUE!</v>
      </c>
      <c r="N918" s="94">
        <f>IF("A"=J931,1,"")</f>
        <v>1</v>
      </c>
      <c r="O918" s="34" t="s">
        <v>23</v>
      </c>
      <c r="P918" s="36" t="str">
        <f t="array" ref="P918">IF(P914="","",IF(OR(P915="",AND(YEAR(P915)=YEAR($O$7),MONTH(MAX('Tabela de Apoio'!$A:$A))&lt;=MONTH(P915))),P914,(INDEX('Tabela de Apoio'!$B:$B,MATCH('FORMAÇÃO DE PREÇO'!$O$7,'Tabela de Apoio'!$A:$A,1))/INDEX('Tabela de Apoio'!$B:$B,MATCH('FORMAÇÃO DE PREÇO'!P915,'Tabela de Apoio'!$A:$A,1)-1))*P914))</f>
        <v/>
      </c>
      <c r="Q918" s="36" t="str">
        <f t="array" ref="Q918">IF(Q914="","",IF(OR(Q915="",AND(YEAR(Q915)=YEAR($O$7),MONTH(MAX('Tabela de Apoio'!$A:$A))&lt;=MONTH(Q915))),Q914,(INDEX('Tabela de Apoio'!$B:$B,MATCH('FORMAÇÃO DE PREÇO'!$O$7,'Tabela de Apoio'!$A:$A,1))/INDEX('Tabela de Apoio'!$B:$B,MATCH('FORMAÇÃO DE PREÇO'!Q915,'Tabela de Apoio'!$A:$A,1)-1))*Q914))</f>
        <v/>
      </c>
      <c r="R918" s="36" t="str">
        <f t="array" ref="R918">IF(R914="","",IF(OR(R915="",AND(YEAR(R915)=YEAR($O$7),MONTH(MAX('Tabela de Apoio'!$A:$A))&lt;=MONTH(R915))),R914,(INDEX('Tabela de Apoio'!$B:$B,MATCH('FORMAÇÃO DE PREÇO'!$O$7,'Tabela de Apoio'!$A:$A,1))/INDEX('Tabela de Apoio'!$B:$B,MATCH('FORMAÇÃO DE PREÇO'!R915,'Tabela de Apoio'!$A:$A,1)-1))*R914))</f>
        <v/>
      </c>
      <c r="S918" s="36" t="str">
        <f t="array" ref="S918">IF(S914="","",IF(OR(S915="",AND(YEAR(S915)=YEAR($O$7),MONTH(MAX('Tabela de Apoio'!$A:$A))&lt;=MONTH(S915))),S914,(INDEX('Tabela de Apoio'!$B:$B,MATCH('FORMAÇÃO DE PREÇO'!$O$7,'Tabela de Apoio'!$A:$A,1))/INDEX('Tabela de Apoio'!$B:$B,MATCH('FORMAÇÃO DE PREÇO'!S915,'Tabela de Apoio'!$A:$A,1)-1))*S914))</f>
        <v/>
      </c>
      <c r="T918" s="36" t="str">
        <f t="array" ref="T918">IF(T914="","",IF(OR(T915="",AND(YEAR(T915)=YEAR($O$7),MONTH(MAX('Tabela de Apoio'!$A:$A))&lt;=MONTH(T915))),T914,(INDEX('Tabela de Apoio'!$B:$B,MATCH('FORMAÇÃO DE PREÇO'!$O$7,'Tabela de Apoio'!$A:$A,1))/INDEX('Tabela de Apoio'!$B:$B,MATCH('FORMAÇÃO DE PREÇO'!T915,'Tabela de Apoio'!$A:$A,1)-1))*T914))</f>
        <v/>
      </c>
      <c r="U918" s="36" t="str">
        <f t="array" ref="U918">IF(U914="","",IF(OR(U915="",AND(YEAR(U915)=YEAR($O$7),MONTH(MAX('Tabela de Apoio'!$A:$A))&lt;=MONTH(U915))),U914,(INDEX('Tabela de Apoio'!$B:$B,MATCH('FORMAÇÃO DE PREÇO'!$O$7,'Tabela de Apoio'!$A:$A,1))/INDEX('Tabela de Apoio'!$B:$B,MATCH('FORMAÇÃO DE PREÇO'!U915,'Tabela de Apoio'!$A:$A,1)-1))*U914))</f>
        <v/>
      </c>
      <c r="V918" s="36" t="str">
        <f t="array" ref="V918">IF(V914="","",IF(OR(V915="",AND(YEAR(V915)=YEAR($O$7),MONTH(MAX('Tabela de Apoio'!$A:$A))&lt;=MONTH(V915))),V914,(INDEX('Tabela de Apoio'!$B:$B,MATCH('FORMAÇÃO DE PREÇO'!$O$7,'Tabela de Apoio'!$A:$A,1))/INDEX('Tabela de Apoio'!$B:$B,MATCH('FORMAÇÃO DE PREÇO'!V915,'Tabela de Apoio'!$A:$A,1)-1))*V914))</f>
        <v/>
      </c>
      <c r="W918" s="36" t="str">
        <f t="array" ref="W918">IF(W914="","",IF(OR(W915="",AND(YEAR(W915)=YEAR($O$7),MONTH(MAX('Tabela de Apoio'!$A:$A))&lt;=MONTH(W915))),W914,(INDEX('Tabela de Apoio'!$B:$B,MATCH('FORMAÇÃO DE PREÇO'!$O$7,'Tabela de Apoio'!$A:$A,1))/INDEX('Tabela de Apoio'!$B:$B,MATCH('FORMAÇÃO DE PREÇO'!W915,'Tabela de Apoio'!$A:$A,1)-1))*W914))</f>
        <v/>
      </c>
      <c r="X918" s="36" t="str">
        <f t="array" ref="X918">IF(X914="","",IF(OR(X915="",AND(YEAR(X915)=YEAR($O$7),MONTH(MAX('Tabela de Apoio'!$A:$A))&lt;=MONTH(X915))),X914,(INDEX('Tabela de Apoio'!$B:$B,MATCH('FORMAÇÃO DE PREÇO'!$O$7,'Tabela de Apoio'!$A:$A,1))/INDEX('Tabela de Apoio'!$B:$B,MATCH('FORMAÇÃO DE PREÇO'!X915,'Tabela de Apoio'!$A:$A,1)-1))*X914))</f>
        <v/>
      </c>
      <c r="Y918" s="36" t="str">
        <f t="array" ref="Y918">IF(Y914="","",IF(OR(Y915="",AND(YEAR(Y915)=YEAR($O$7),MONTH(MAX('Tabela de Apoio'!$A:$A))&lt;=MONTH(Y915))),Y914,(INDEX('Tabela de Apoio'!$B:$B,MATCH('FORMAÇÃO DE PREÇO'!$O$7,'Tabela de Apoio'!$A:$A,1))/INDEX('Tabela de Apoio'!$B:$B,MATCH('FORMAÇÃO DE PREÇO'!Y915,'Tabela de Apoio'!$A:$A,1)-1))*Y914))</f>
        <v/>
      </c>
      <c r="Z918" s="36" t="str">
        <f t="array" ref="Z918">IF(Z914="","",IF(OR(Z915="",AND(YEAR(Z915)=YEAR($O$7),MONTH(MAX('Tabela de Apoio'!$A:$A))&lt;=MONTH(Z915))),Z914,(INDEX('Tabela de Apoio'!$B:$B,MATCH('FORMAÇÃO DE PREÇO'!$O$7,'Tabela de Apoio'!$A:$A,1))/INDEX('Tabela de Apoio'!$B:$B,MATCH('FORMAÇÃO DE PREÇO'!Z915,'Tabela de Apoio'!$A:$A,1)-1))*Z914))</f>
        <v/>
      </c>
      <c r="AA918" s="36" t="str">
        <f t="array" ref="AA918">IF(AA914="","",IF(OR(AA915="",AND(YEAR(AA915)=YEAR($O$7),MONTH(MAX('Tabela de Apoio'!$A:$A))&lt;=MONTH(AA915))),AA914,(INDEX('Tabela de Apoio'!$B:$B,MATCH('FORMAÇÃO DE PREÇO'!$O$7,'Tabela de Apoio'!$A:$A,1))/INDEX('Tabela de Apoio'!$B:$B,MATCH('FORMAÇÃO DE PREÇO'!AA915,'Tabela de Apoio'!$A:$A,1)-1))*AA914))</f>
        <v/>
      </c>
      <c r="AB918" s="36" t="str">
        <f t="array" ref="AB918">IF(AB914="","",IF(OR(AB915="",AND(YEAR(AB915)=YEAR($O$7),MONTH(MAX('Tabela de Apoio'!$A:$A))&lt;=MONTH(AB915))),AB914,(INDEX('Tabela de Apoio'!$B:$B,MATCH('FORMAÇÃO DE PREÇO'!$O$7,'Tabela de Apoio'!$A:$A,1))/INDEX('Tabela de Apoio'!$B:$B,MATCH('FORMAÇÃO DE PREÇO'!AB915,'Tabela de Apoio'!$A:$A,1)-1))*AB914))</f>
        <v/>
      </c>
      <c r="AC918" s="36" t="str">
        <f t="array" ref="AC918">IF(AC914="","",IF(OR(AC915="",AND(YEAR(AC915)=YEAR($O$7),MONTH(MAX('Tabela de Apoio'!$A:$A))&lt;=MONTH(AC915))),AC914,(INDEX('Tabela de Apoio'!$B:$B,MATCH('FORMAÇÃO DE PREÇO'!$O$7,'Tabela de Apoio'!$A:$A,1))/INDEX('Tabela de Apoio'!$B:$B,MATCH('FORMAÇÃO DE PREÇO'!AC915,'Tabela de Apoio'!$A:$A,1)-1))*AC914))</f>
        <v/>
      </c>
      <c r="AD918" s="36" t="str">
        <f t="array" ref="AD918">IF(AD914="","",IF(OR(AD915="",AND(YEAR(AD915)=YEAR($O$7),MONTH(MAX('Tabela de Apoio'!$A:$A))&lt;=MONTH(AD915))),AD914,(INDEX('Tabela de Apoio'!$B:$B,MATCH('FORMAÇÃO DE PREÇO'!$O$7,'Tabela de Apoio'!$A:$A,1))/INDEX('Tabela de Apoio'!$B:$B,MATCH('FORMAÇÃO DE PREÇO'!AD915,'Tabela de Apoio'!$A:$A,1)-1))*AD914))</f>
        <v/>
      </c>
      <c r="AE918" s="36" t="str">
        <f t="array" ref="AE918">IF(AE914="","",IF(OR(AE915="",AND(YEAR(AE915)=YEAR($O$7),MONTH(MAX('Tabela de Apoio'!$A:$A))&lt;=MONTH(AE915))),AE914,(INDEX('Tabela de Apoio'!$B:$B,MATCH('FORMAÇÃO DE PREÇO'!$O$7,'Tabela de Apoio'!$A:$A,1))/INDEX('Tabela de Apoio'!$B:$B,MATCH('FORMAÇÃO DE PREÇO'!AE915,'Tabela de Apoio'!$A:$A,1)-1))*AE914))</f>
        <v/>
      </c>
      <c r="AF918" s="36" t="str">
        <f t="array" ref="AF918">IF(AF914="","",IF(OR(AF915="",AND(YEAR(AF915)=YEAR($O$7),MONTH(MAX('Tabela de Apoio'!$A:$A))&lt;=MONTH(AF915))),AF914,(INDEX('Tabela de Apoio'!$B:$B,MATCH('FORMAÇÃO DE PREÇO'!$O$7,'Tabela de Apoio'!$A:$A,1))/INDEX('Tabela de Apoio'!$B:$B,MATCH('FORMAÇÃO DE PREÇO'!AF915,'Tabela de Apoio'!$A:$A,1)-1))*AF914))</f>
        <v/>
      </c>
      <c r="AG918" s="36" t="str">
        <f t="array" ref="AG918">IF(AG914="","",IF(OR(AG915="",AND(YEAR(AG915)=YEAR($O$7),MONTH(MAX('Tabela de Apoio'!$A:$A))&lt;=MONTH(AG915))),AG914,(INDEX('Tabela de Apoio'!$B:$B,MATCH('FORMAÇÃO DE PREÇO'!$O$7,'Tabela de Apoio'!$A:$A,1))/INDEX('Tabela de Apoio'!$B:$B,MATCH('FORMAÇÃO DE PREÇO'!AG915,'Tabela de Apoio'!$A:$A,1)-1))*AG914))</f>
        <v/>
      </c>
      <c r="AH918" s="36" t="str">
        <f t="array" ref="AH918">IF(AH914="","",IF(OR(AH915="",AND(YEAR(AH915)=YEAR($O$7),MONTH(MAX('Tabela de Apoio'!$A:$A))&lt;=MONTH(AH915))),AH914,(INDEX('Tabela de Apoio'!$B:$B,MATCH('FORMAÇÃO DE PREÇO'!$O$7,'Tabela de Apoio'!$A:$A,1))/INDEX('Tabela de Apoio'!$B:$B,MATCH('FORMAÇÃO DE PREÇO'!AH915,'Tabela de Apoio'!$A:$A,1)-1))*AH914))</f>
        <v/>
      </c>
      <c r="AI918" s="36" t="str">
        <f t="array" ref="AI918">IF(AI914="","",IF(OR(AI915="",AND(YEAR(AI915)=YEAR($O$7),MONTH(MAX('Tabela de Apoio'!$A:$A))&lt;=MONTH(AI915))),AI914,(INDEX('Tabela de Apoio'!$B:$B,MATCH('FORMAÇÃO DE PREÇO'!$O$7,'Tabela de Apoio'!$A:$A,1))/INDEX('Tabela de Apoio'!$B:$B,MATCH('FORMAÇÃO DE PREÇO'!AI915,'Tabela de Apoio'!$A:$A,1)-1))*AI914))</f>
        <v/>
      </c>
    </row>
    <row r="919" spans="1:35" x14ac:dyDescent="0.25">
      <c r="B919" s="84" t="e">
        <f>B918</f>
        <v>#VALUE!</v>
      </c>
      <c r="C919" s="84" t="e">
        <f>C918</f>
        <v>#VALUE!</v>
      </c>
      <c r="D919" s="84">
        <f>D918</f>
        <v>1</v>
      </c>
      <c r="E919" s="158" t="e">
        <f>MAX(INDEX('BASE FORMAÇÃO'!A:A,B914+1),1)</f>
        <v>#VALUE!</v>
      </c>
      <c r="F919" s="117"/>
      <c r="G919" s="118" t="s">
        <v>363</v>
      </c>
      <c r="H919" s="159"/>
      <c r="I919" s="159"/>
      <c r="J919" s="160"/>
      <c r="K919" s="85" t="e">
        <f>_xlfn.STDEV.S($P919:$AI919)/AVERAGE($P919:$AI919)</f>
        <v>#DIV/0!</v>
      </c>
      <c r="L919" s="37" t="s">
        <v>362</v>
      </c>
      <c r="M919" s="38" t="str">
        <f>IFERROR(INDEX(K918:K932,MATCH(1,N918:N932)),"")</f>
        <v/>
      </c>
      <c r="N919" s="94" t="str">
        <f>IF("B"=J931,1,"")</f>
        <v/>
      </c>
      <c r="O919" s="34" t="s">
        <v>55</v>
      </c>
      <c r="P919" s="36" t="str">
        <f t="shared" ref="P919:AE919" si="453">IFERROR(IF(P918="","",IF(OR(P918&gt;(_xlfn.QUARTILE.EXC($P918:$AI918,3)+(_xlfn.QUARTILE.EXC($P918:$AI918,3)-_xlfn.QUARTILE.EXC($P918:$AI918,1))),P918&lt;(_xlfn.QUARTILE.EXC($P918:$AI918,1)-(_xlfn.QUARTILE.EXC($P918:$AI918,3)-_xlfn.QUARTILE.EXC($P918:$AI918,1)))),"DESCARTADO",P918)),"")</f>
        <v/>
      </c>
      <c r="Q919" s="36" t="str">
        <f t="shared" si="453"/>
        <v/>
      </c>
      <c r="R919" s="36" t="str">
        <f t="shared" si="453"/>
        <v/>
      </c>
      <c r="S919" s="36" t="str">
        <f t="shared" si="453"/>
        <v/>
      </c>
      <c r="T919" s="36" t="str">
        <f t="shared" si="453"/>
        <v/>
      </c>
      <c r="U919" s="36" t="str">
        <f t="shared" si="453"/>
        <v/>
      </c>
      <c r="V919" s="36" t="str">
        <f t="shared" si="453"/>
        <v/>
      </c>
      <c r="W919" s="36" t="str">
        <f t="shared" si="453"/>
        <v/>
      </c>
      <c r="X919" s="36" t="str">
        <f t="shared" si="453"/>
        <v/>
      </c>
      <c r="Y919" s="36" t="str">
        <f t="shared" si="453"/>
        <v/>
      </c>
      <c r="Z919" s="36" t="str">
        <f t="shared" si="453"/>
        <v/>
      </c>
      <c r="AA919" s="36" t="str">
        <f t="shared" si="453"/>
        <v/>
      </c>
      <c r="AB919" s="36" t="str">
        <f t="shared" si="453"/>
        <v/>
      </c>
      <c r="AC919" s="36" t="str">
        <f t="shared" si="453"/>
        <v/>
      </c>
      <c r="AD919" s="36" t="str">
        <f t="shared" si="453"/>
        <v/>
      </c>
      <c r="AE919" s="36" t="str">
        <f t="shared" si="453"/>
        <v/>
      </c>
      <c r="AF919" s="36" t="str">
        <f>IFERROR(IF(AF918="","",IF(OR(AF918&gt;(_xlfn.QUARTILE.EXC($P918:$AI918,3)+(_xlfn.QUARTILE.EXC($P918:$AI918,3)-_xlfn.QUARTILE.EXC($P918:$AI918,1))),AF918&lt;(_xlfn.QUARTILE.EXC($P918:$AI918,1)-(_xlfn.QUARTILE.EXC($P918:$AI918,3)-_xlfn.QUARTILE.EXC($P918:$AI918,1)))),"DESCARTADO",AF918)),"")</f>
        <v/>
      </c>
      <c r="AG919" s="36" t="str">
        <f>IFERROR(IF(AG918="","",IF(OR(AG918&gt;(_xlfn.QUARTILE.EXC($P918:$AI918,3)+(_xlfn.QUARTILE.EXC($P918:$AI918,3)-_xlfn.QUARTILE.EXC($P918:$AI918,1))),AG918&lt;(_xlfn.QUARTILE.EXC($P918:$AI918,1)-(_xlfn.QUARTILE.EXC($P918:$AI918,3)-_xlfn.QUARTILE.EXC($P918:$AI918,1)))),"DESCARTADO",AG918)),"")</f>
        <v/>
      </c>
      <c r="AH919" s="36" t="str">
        <f>IFERROR(IF(AH918="","",IF(OR(AH918&gt;(_xlfn.QUARTILE.EXC($P918:$AI918,3)+(_xlfn.QUARTILE.EXC($P918:$AI918,3)-_xlfn.QUARTILE.EXC($P918:$AI918,1))),AH918&lt;(_xlfn.QUARTILE.EXC($P918:$AI918,1)-(_xlfn.QUARTILE.EXC($P918:$AI918,3)-_xlfn.QUARTILE.EXC($P918:$AI918,1)))),"DESCARTADO",AH918)),"")</f>
        <v/>
      </c>
      <c r="AI919" s="36" t="str">
        <f>IFERROR(IF(AI918="","",IF(OR(AI918&gt;(_xlfn.QUARTILE.EXC($P918:$AI918,3)+(_xlfn.QUARTILE.EXC($P918:$AI918,3)-_xlfn.QUARTILE.EXC($P918:$AI918,1))),AI918&lt;(_xlfn.QUARTILE.EXC($P918:$AI918,1)-(_xlfn.QUARTILE.EXC($P918:$AI918,3)-_xlfn.QUARTILE.EXC($P918:$AI918,1)))),"DESCARTADO",AI918)),"")</f>
        <v/>
      </c>
    </row>
    <row r="920" spans="1:35" hidden="1" x14ac:dyDescent="0.25">
      <c r="B920" s="84" t="e">
        <f t="shared" ref="B920:D932" si="454">B919</f>
        <v>#VALUE!</v>
      </c>
      <c r="C920" s="84" t="e">
        <f t="shared" si="454"/>
        <v>#VALUE!</v>
      </c>
      <c r="D920" s="84">
        <f t="shared" si="454"/>
        <v>1</v>
      </c>
      <c r="E920" s="158"/>
      <c r="F920" s="97"/>
      <c r="G920" s="119"/>
      <c r="K920" s="90"/>
      <c r="N920" s="94"/>
      <c r="O920" s="34" t="s">
        <v>57</v>
      </c>
      <c r="P920" s="39" t="str">
        <f>IF(IFERROR(VLOOKUP(P916,'Tabela de Apoio'!$D:$E,2,FALSE),1)=1,"",P919)</f>
        <v/>
      </c>
      <c r="Q920" s="39" t="str">
        <f>IF(IFERROR(VLOOKUP(Q916,'Tabela de Apoio'!$D:$E,2,FALSE),1)=1,"",Q919)</f>
        <v/>
      </c>
      <c r="R920" s="39" t="str">
        <f>IF(IFERROR(VLOOKUP(R916,'Tabela de Apoio'!$D:$E,2,FALSE),1)=1,"",R919)</f>
        <v/>
      </c>
      <c r="S920" s="39" t="str">
        <f>IF(IFERROR(VLOOKUP(S916,'Tabela de Apoio'!$D:$E,2,FALSE),1)=1,"",S919)</f>
        <v/>
      </c>
      <c r="T920" s="39" t="str">
        <f>IF(IFERROR(VLOOKUP(T916,'Tabela de Apoio'!$D:$E,2,FALSE),1)=1,"",T919)</f>
        <v/>
      </c>
      <c r="U920" s="39" t="str">
        <f>IF(IFERROR(VLOOKUP(U916,'Tabela de Apoio'!$D:$E,2,FALSE),1)=1,"",U919)</f>
        <v/>
      </c>
      <c r="V920" s="39" t="str">
        <f>IF(IFERROR(VLOOKUP(V916,'Tabela de Apoio'!$D:$E,2,FALSE),1)=1,"",V919)</f>
        <v/>
      </c>
      <c r="W920" s="39" t="str">
        <f>IF(IFERROR(VLOOKUP(W916,'Tabela de Apoio'!$D:$E,2,FALSE),1)=1,"",W919)</f>
        <v/>
      </c>
      <c r="X920" s="39" t="str">
        <f>IF(IFERROR(VLOOKUP(X916,'Tabela de Apoio'!$D:$E,2,FALSE),1)=1,"",X919)</f>
        <v/>
      </c>
      <c r="Y920" s="39" t="str">
        <f>IF(IFERROR(VLOOKUP(Y916,'Tabela de Apoio'!$D:$E,2,FALSE),1)=1,"",Y919)</f>
        <v/>
      </c>
      <c r="Z920" s="39" t="str">
        <f>IF(IFERROR(VLOOKUP(Z916,'Tabela de Apoio'!$D:$E,2,FALSE),1)=1,"",Z919)</f>
        <v/>
      </c>
      <c r="AA920" s="39" t="str">
        <f>IF(IFERROR(VLOOKUP(AA916,'Tabela de Apoio'!$D:$E,2,FALSE),1)=1,"",AA919)</f>
        <v/>
      </c>
      <c r="AB920" s="39" t="str">
        <f>IF(IFERROR(VLOOKUP(AB916,'Tabela de Apoio'!$D:$E,2,FALSE),1)=1,"",AB919)</f>
        <v/>
      </c>
      <c r="AC920" s="39" t="str">
        <f>IF(IFERROR(VLOOKUP(AC916,'Tabela de Apoio'!$D:$E,2,FALSE),1)=1,"",AC919)</f>
        <v/>
      </c>
      <c r="AD920" s="39" t="str">
        <f>IF(IFERROR(VLOOKUP(AD916,'Tabela de Apoio'!$D:$E,2,FALSE),1)=1,"",AD919)</f>
        <v/>
      </c>
      <c r="AE920" s="39" t="str">
        <f>IF(IFERROR(VLOOKUP(AE916,'Tabela de Apoio'!$D:$E,2,FALSE),1)=1,"",AE919)</f>
        <v/>
      </c>
      <c r="AF920" s="39" t="str">
        <f>IF(IFERROR(VLOOKUP(AF916,'Tabela de Apoio'!$D:$E,2,FALSE),1)=1,"",AF919)</f>
        <v/>
      </c>
      <c r="AG920" s="39" t="str">
        <f>IF(IFERROR(VLOOKUP(AG916,'Tabela de Apoio'!$D:$E,2,FALSE),1)=1,"",AG919)</f>
        <v/>
      </c>
      <c r="AH920" s="39" t="str">
        <f>IF(IFERROR(VLOOKUP(AH916,'Tabela de Apoio'!$D:$E,2,FALSE),1)=1,"",AH919)</f>
        <v/>
      </c>
      <c r="AI920" s="39" t="str">
        <f>IF(IFERROR(VLOOKUP(AI916,'Tabela de Apoio'!$D:$E,2,FALSE),1)=1,"",AI919)</f>
        <v/>
      </c>
    </row>
    <row r="921" spans="1:35" hidden="1" x14ac:dyDescent="0.25">
      <c r="B921" s="84" t="e">
        <f t="shared" ref="B921:B932" si="455">B920</f>
        <v>#VALUE!</v>
      </c>
      <c r="C921" s="84" t="e">
        <f t="shared" si="454"/>
        <v>#VALUE!</v>
      </c>
      <c r="D921" s="84">
        <f t="shared" si="454"/>
        <v>1</v>
      </c>
      <c r="E921" s="158"/>
      <c r="F921" s="97"/>
      <c r="G921" s="120"/>
      <c r="H921" s="18"/>
      <c r="I921" s="18"/>
      <c r="J921" s="6" t="str">
        <f>IFERROR(IF(M924="",IF(_xlfn.STDEV.S($P919:$AI920)/AVERAGE($P919:$AI920)&lt;25%,J925,J926),J924),J922)</f>
        <v>A</v>
      </c>
      <c r="K921" s="89"/>
      <c r="L921" s="40" t="s">
        <v>75</v>
      </c>
      <c r="M921" s="41" t="str">
        <f>IFERROR(IF(AND(P916="Fornecedor",COUNTA(P914:AI914)=COUNTIF(P916:AI916,"Fornecedor")),M929,IF(M924="",IF(_xlfn.STDEV.S($P919:$AI920)/AVERAGE($P919:$AI920)&lt;25%,M925,M926),M924)),M922)</f>
        <v/>
      </c>
      <c r="N921" s="94"/>
      <c r="O921" s="34" t="s">
        <v>456</v>
      </c>
      <c r="P921" s="39" t="str">
        <f>IF(IFERROR(VLOOKUP(P916,'Tabela de Apoio'!$D:$E,2,FALSE),1)=1,"",P922)</f>
        <v/>
      </c>
      <c r="Q921" s="39" t="str">
        <f>IF(IFERROR(VLOOKUP(Q916,'Tabela de Apoio'!$D:$E,2,FALSE),1)=1,"",Q922)</f>
        <v/>
      </c>
      <c r="R921" s="39" t="str">
        <f>IF(IFERROR(VLOOKUP(R916,'Tabela de Apoio'!$D:$E,2,FALSE),1)=1,"",R922)</f>
        <v/>
      </c>
      <c r="S921" s="39" t="str">
        <f>IF(IFERROR(VLOOKUP(S916,'Tabela de Apoio'!$D:$E,2,FALSE),1)=1,"",S922)</f>
        <v/>
      </c>
      <c r="T921" s="39" t="str">
        <f>IF(IFERROR(VLOOKUP(T916,'Tabela de Apoio'!$D:$E,2,FALSE),1)=1,"",T922)</f>
        <v/>
      </c>
      <c r="U921" s="39" t="str">
        <f>IF(IFERROR(VLOOKUP(U916,'Tabela de Apoio'!$D:$E,2,FALSE),1)=1,"",U922)</f>
        <v/>
      </c>
      <c r="V921" s="39" t="str">
        <f>IF(IFERROR(VLOOKUP(V916,'Tabela de Apoio'!$D:$E,2,FALSE),1)=1,"",V922)</f>
        <v/>
      </c>
      <c r="W921" s="39" t="str">
        <f>IF(IFERROR(VLOOKUP(W916,'Tabela de Apoio'!$D:$E,2,FALSE),1)=1,"",W922)</f>
        <v/>
      </c>
      <c r="X921" s="39" t="str">
        <f>IF(IFERROR(VLOOKUP(X916,'Tabela de Apoio'!$D:$E,2,FALSE),1)=1,"",X922)</f>
        <v/>
      </c>
      <c r="Y921" s="39" t="str">
        <f>IF(IFERROR(VLOOKUP(Y916,'Tabela de Apoio'!$D:$E,2,FALSE),1)=1,"",Y922)</f>
        <v/>
      </c>
      <c r="Z921" s="39" t="str">
        <f>IF(IFERROR(VLOOKUP(Z916,'Tabela de Apoio'!$D:$E,2,FALSE),1)=1,"",Z922)</f>
        <v/>
      </c>
      <c r="AA921" s="39" t="str">
        <f>IF(IFERROR(VLOOKUP(AA916,'Tabela de Apoio'!$D:$E,2,FALSE),1)=1,"",AA922)</f>
        <v/>
      </c>
      <c r="AB921" s="39" t="str">
        <f>IF(IFERROR(VLOOKUP(AB916,'Tabela de Apoio'!$D:$E,2,FALSE),1)=1,"",AB922)</f>
        <v/>
      </c>
      <c r="AC921" s="39" t="str">
        <f>IF(IFERROR(VLOOKUP(AC916,'Tabela de Apoio'!$D:$E,2,FALSE),1)=1,"",AC922)</f>
        <v/>
      </c>
      <c r="AD921" s="39" t="str">
        <f>IF(IFERROR(VLOOKUP(AD916,'Tabela de Apoio'!$D:$E,2,FALSE),1)=1,"",AD922)</f>
        <v/>
      </c>
      <c r="AE921" s="39" t="str">
        <f>IF(IFERROR(VLOOKUP(AE916,'Tabela de Apoio'!$D:$E,2,FALSE),1)=1,"",AE922)</f>
        <v/>
      </c>
      <c r="AF921" s="39" t="str">
        <f>IF(IFERROR(VLOOKUP(AF916,'Tabela de Apoio'!$D:$E,2,FALSE),1)=1,"",AF922)</f>
        <v/>
      </c>
      <c r="AG921" s="39" t="str">
        <f>IF(IFERROR(VLOOKUP(AG916,'Tabela de Apoio'!$D:$E,2,FALSE),1)=1,"",AG922)</f>
        <v/>
      </c>
      <c r="AH921" s="39" t="str">
        <f>IF(IFERROR(VLOOKUP(AH916,'Tabela de Apoio'!$D:$E,2,FALSE),1)=1,"",AH922)</f>
        <v/>
      </c>
      <c r="AI921" s="39" t="str">
        <f>IF(IFERROR(VLOOKUP(AI916,'Tabela de Apoio'!$D:$E,2,FALSE),1)=1,"",AI922)</f>
        <v/>
      </c>
    </row>
    <row r="922" spans="1:35" hidden="1" x14ac:dyDescent="0.25">
      <c r="B922" s="84" t="e">
        <f t="shared" si="455"/>
        <v>#VALUE!</v>
      </c>
      <c r="C922" s="84" t="e">
        <f t="shared" si="454"/>
        <v>#VALUE!</v>
      </c>
      <c r="D922" s="84">
        <f t="shared" si="454"/>
        <v>1</v>
      </c>
      <c r="E922" s="158"/>
      <c r="F922" s="97"/>
      <c r="G922" s="120"/>
      <c r="H922" s="18"/>
      <c r="I922" s="18"/>
      <c r="J922" s="56" t="s">
        <v>366</v>
      </c>
      <c r="K922" s="89"/>
      <c r="L922" s="40" t="s">
        <v>21</v>
      </c>
      <c r="M922" s="41" t="str">
        <f>IFERROR(AVERAGE($P918:$AI918),"")</f>
        <v/>
      </c>
      <c r="N922" s="94"/>
      <c r="O922" s="34" t="s">
        <v>457</v>
      </c>
      <c r="P922" s="39" t="str">
        <f t="shared" ref="P922:AI922" si="456">IF(P919="","",IF((_xlfn.STDEV.S($P919:$AI920)/AVERAGE($P919:$AI920))&lt;25%,P919,IF(OR(P919&gt;(AVERAGE($P919:$AI920)+_xlfn.STDEV.S($P919:$AI920)),P919&lt;(AVERAGE($P919:$AI920)-_xlfn.STDEV.S($P919:$AI920))),"DESCARTADO",P919)))</f>
        <v/>
      </c>
      <c r="Q922" s="39" t="str">
        <f t="shared" si="456"/>
        <v/>
      </c>
      <c r="R922" s="39" t="str">
        <f t="shared" si="456"/>
        <v/>
      </c>
      <c r="S922" s="39" t="str">
        <f t="shared" si="456"/>
        <v/>
      </c>
      <c r="T922" s="39" t="str">
        <f t="shared" si="456"/>
        <v/>
      </c>
      <c r="U922" s="39" t="str">
        <f t="shared" si="456"/>
        <v/>
      </c>
      <c r="V922" s="39" t="str">
        <f t="shared" si="456"/>
        <v/>
      </c>
      <c r="W922" s="39" t="str">
        <f t="shared" si="456"/>
        <v/>
      </c>
      <c r="X922" s="39" t="str">
        <f t="shared" si="456"/>
        <v/>
      </c>
      <c r="Y922" s="39" t="str">
        <f t="shared" si="456"/>
        <v/>
      </c>
      <c r="Z922" s="39" t="str">
        <f t="shared" si="456"/>
        <v/>
      </c>
      <c r="AA922" s="39" t="str">
        <f t="shared" si="456"/>
        <v/>
      </c>
      <c r="AB922" s="39" t="str">
        <f t="shared" si="456"/>
        <v/>
      </c>
      <c r="AC922" s="39" t="str">
        <f t="shared" si="456"/>
        <v/>
      </c>
      <c r="AD922" s="39" t="str">
        <f t="shared" si="456"/>
        <v/>
      </c>
      <c r="AE922" s="39" t="str">
        <f t="shared" si="456"/>
        <v/>
      </c>
      <c r="AF922" s="39" t="str">
        <f t="shared" si="456"/>
        <v/>
      </c>
      <c r="AG922" s="39" t="str">
        <f t="shared" si="456"/>
        <v/>
      </c>
      <c r="AH922" s="39" t="str">
        <f t="shared" si="456"/>
        <v/>
      </c>
      <c r="AI922" s="39" t="str">
        <f t="shared" si="456"/>
        <v/>
      </c>
    </row>
    <row r="923" spans="1:35" hidden="1" x14ac:dyDescent="0.25">
      <c r="B923" s="84" t="e">
        <f t="shared" si="455"/>
        <v>#VALUE!</v>
      </c>
      <c r="C923" s="84" t="e">
        <f t="shared" si="454"/>
        <v>#VALUE!</v>
      </c>
      <c r="D923" s="84">
        <f t="shared" si="454"/>
        <v>1</v>
      </c>
      <c r="E923" s="158"/>
      <c r="F923" s="97"/>
      <c r="G923" s="119"/>
      <c r="J923" s="56" t="s">
        <v>366</v>
      </c>
      <c r="L923" s="40" t="s">
        <v>335</v>
      </c>
      <c r="M923" s="41" t="str">
        <f>IFERROR(MEDIAN($P918:$AI918),"")</f>
        <v/>
      </c>
      <c r="N923" s="94"/>
      <c r="O923" s="34" t="s">
        <v>458</v>
      </c>
      <c r="P923" s="39" t="str">
        <f>IF(IFERROR(VLOOKUP(P916,'Tabela de Apoio'!$D:$E,2,FALSE),1)=1,"",P924)</f>
        <v/>
      </c>
      <c r="Q923" s="39" t="str">
        <f>IF(IFERROR(VLOOKUP(Q916,'Tabela de Apoio'!$D:$E,2,FALSE),1)=1,"",Q924)</f>
        <v/>
      </c>
      <c r="R923" s="39" t="str">
        <f>IF(IFERROR(VLOOKUP(R916,'Tabela de Apoio'!$D:$E,2,FALSE),1)=1,"",R924)</f>
        <v/>
      </c>
      <c r="S923" s="39" t="str">
        <f>IF(IFERROR(VLOOKUP(S916,'Tabela de Apoio'!$D:$E,2,FALSE),1)=1,"",S924)</f>
        <v/>
      </c>
      <c r="T923" s="39" t="str">
        <f>IF(IFERROR(VLOOKUP(T916,'Tabela de Apoio'!$D:$E,2,FALSE),1)=1,"",T924)</f>
        <v/>
      </c>
      <c r="U923" s="39" t="str">
        <f>IF(IFERROR(VLOOKUP(U916,'Tabela de Apoio'!$D:$E,2,FALSE),1)=1,"",U924)</f>
        <v/>
      </c>
      <c r="V923" s="39" t="str">
        <f>IF(IFERROR(VLOOKUP(V916,'Tabela de Apoio'!$D:$E,2,FALSE),1)=1,"",V924)</f>
        <v/>
      </c>
      <c r="W923" s="39" t="str">
        <f>IF(IFERROR(VLOOKUP(W916,'Tabela de Apoio'!$D:$E,2,FALSE),1)=1,"",W924)</f>
        <v/>
      </c>
      <c r="X923" s="39" t="str">
        <f>IF(IFERROR(VLOOKUP(X916,'Tabela de Apoio'!$D:$E,2,FALSE),1)=1,"",X924)</f>
        <v/>
      </c>
      <c r="Y923" s="39" t="str">
        <f>IF(IFERROR(VLOOKUP(Y916,'Tabela de Apoio'!$D:$E,2,FALSE),1)=1,"",Y924)</f>
        <v/>
      </c>
      <c r="Z923" s="39" t="str">
        <f>IF(IFERROR(VLOOKUP(Z916,'Tabela de Apoio'!$D:$E,2,FALSE),1)=1,"",Z924)</f>
        <v/>
      </c>
      <c r="AA923" s="39" t="str">
        <f>IF(IFERROR(VLOOKUP(AA916,'Tabela de Apoio'!$D:$E,2,FALSE),1)=1,"",AA924)</f>
        <v/>
      </c>
      <c r="AB923" s="39" t="str">
        <f>IF(IFERROR(VLOOKUP(AB916,'Tabela de Apoio'!$D:$E,2,FALSE),1)=1,"",AB924)</f>
        <v/>
      </c>
      <c r="AC923" s="39" t="str">
        <f>IF(IFERROR(VLOOKUP(AC916,'Tabela de Apoio'!$D:$E,2,FALSE),1)=1,"",AC924)</f>
        <v/>
      </c>
      <c r="AD923" s="39" t="str">
        <f>IF(IFERROR(VLOOKUP(AD916,'Tabela de Apoio'!$D:$E,2,FALSE),1)=1,"",AD924)</f>
        <v/>
      </c>
      <c r="AE923" s="39" t="str">
        <f>IF(IFERROR(VLOOKUP(AE916,'Tabela de Apoio'!$D:$E,2,FALSE),1)=1,"",AE924)</f>
        <v/>
      </c>
      <c r="AF923" s="39" t="str">
        <f>IF(IFERROR(VLOOKUP(AF916,'Tabela de Apoio'!$D:$E,2,FALSE),1)=1,"",AF924)</f>
        <v/>
      </c>
      <c r="AG923" s="39" t="str">
        <f>IF(IFERROR(VLOOKUP(AG916,'Tabela de Apoio'!$D:$E,2,FALSE),1)=1,"",AG924)</f>
        <v/>
      </c>
      <c r="AH923" s="39" t="str">
        <f>IF(IFERROR(VLOOKUP(AH916,'Tabela de Apoio'!$D:$E,2,FALSE),1)=1,"",AH924)</f>
        <v/>
      </c>
      <c r="AI923" s="39" t="str">
        <f>IF(IFERROR(VLOOKUP(AI916,'Tabela de Apoio'!$D:$E,2,FALSE),1)=1,"",AI924)</f>
        <v/>
      </c>
    </row>
    <row r="924" spans="1:35" hidden="1" x14ac:dyDescent="0.25">
      <c r="B924" s="84" t="e">
        <f t="shared" si="455"/>
        <v>#VALUE!</v>
      </c>
      <c r="C924" s="84" t="e">
        <f t="shared" si="454"/>
        <v>#VALUE!</v>
      </c>
      <c r="D924" s="84">
        <f t="shared" si="454"/>
        <v>1</v>
      </c>
      <c r="E924" s="158"/>
      <c r="F924" s="97"/>
      <c r="G924" s="119"/>
      <c r="H924" s="18"/>
      <c r="I924" s="18"/>
      <c r="J924" s="56" t="s">
        <v>368</v>
      </c>
      <c r="K924" s="89"/>
      <c r="L924" s="40" t="s">
        <v>69</v>
      </c>
      <c r="M924" s="41" t="e">
        <f>IF(AND(COUNT($P932:$AI932)&gt;2,(_xlfn.STDEV.S($P931:$AI932)/AVERAGE($P931:$AI932))&lt;=25%),AVERAGE($P931:$AI932),"")</f>
        <v>#DIV/0!</v>
      </c>
      <c r="N924" s="94"/>
      <c r="O924" s="34" t="s">
        <v>459</v>
      </c>
      <c r="P924" s="39" t="str">
        <f t="shared" ref="P924:AI924" si="457">IF(P922="","",IF((_xlfn.STDEV.S($P921:$AI922)/AVERAGE($P921:$AI922))&lt;25%,P922,IF(OR(P922&gt;(AVERAGE($P921:$AI922)+_xlfn.STDEV.S($P921:$AI922)),P922&lt;(AVERAGE($P921:$AI922)-_xlfn.STDEV.S($P921:$AI922))),"DESCARTADO",P922)))</f>
        <v/>
      </c>
      <c r="Q924" s="39" t="str">
        <f t="shared" si="457"/>
        <v/>
      </c>
      <c r="R924" s="39" t="str">
        <f t="shared" si="457"/>
        <v/>
      </c>
      <c r="S924" s="39" t="str">
        <f t="shared" si="457"/>
        <v/>
      </c>
      <c r="T924" s="39" t="str">
        <f t="shared" si="457"/>
        <v/>
      </c>
      <c r="U924" s="39" t="str">
        <f t="shared" si="457"/>
        <v/>
      </c>
      <c r="V924" s="39" t="str">
        <f t="shared" si="457"/>
        <v/>
      </c>
      <c r="W924" s="39" t="str">
        <f t="shared" si="457"/>
        <v/>
      </c>
      <c r="X924" s="39" t="str">
        <f t="shared" si="457"/>
        <v/>
      </c>
      <c r="Y924" s="39" t="str">
        <f t="shared" si="457"/>
        <v/>
      </c>
      <c r="Z924" s="39" t="str">
        <f t="shared" si="457"/>
        <v/>
      </c>
      <c r="AA924" s="39" t="str">
        <f t="shared" si="457"/>
        <v/>
      </c>
      <c r="AB924" s="39" t="str">
        <f t="shared" si="457"/>
        <v/>
      </c>
      <c r="AC924" s="39" t="str">
        <f t="shared" si="457"/>
        <v/>
      </c>
      <c r="AD924" s="39" t="str">
        <f t="shared" si="457"/>
        <v/>
      </c>
      <c r="AE924" s="39" t="str">
        <f t="shared" si="457"/>
        <v/>
      </c>
      <c r="AF924" s="39" t="str">
        <f t="shared" si="457"/>
        <v/>
      </c>
      <c r="AG924" s="39" t="str">
        <f t="shared" si="457"/>
        <v/>
      </c>
      <c r="AH924" s="39" t="str">
        <f t="shared" si="457"/>
        <v/>
      </c>
      <c r="AI924" s="39" t="str">
        <f t="shared" si="457"/>
        <v/>
      </c>
    </row>
    <row r="925" spans="1:35" hidden="1" x14ac:dyDescent="0.25">
      <c r="B925" s="84" t="e">
        <f t="shared" si="455"/>
        <v>#VALUE!</v>
      </c>
      <c r="C925" s="84" t="e">
        <f t="shared" si="454"/>
        <v>#VALUE!</v>
      </c>
      <c r="D925" s="84">
        <f t="shared" si="454"/>
        <v>1</v>
      </c>
      <c r="E925" s="158"/>
      <c r="F925" s="97"/>
      <c r="G925" s="121"/>
      <c r="H925"/>
      <c r="I925" s="18"/>
      <c r="J925" s="56" t="s">
        <v>367</v>
      </c>
      <c r="K925" s="89"/>
      <c r="L925" s="40" t="s">
        <v>74</v>
      </c>
      <c r="M925" s="41" t="e">
        <f>AVERAGE($P919:$AI920)</f>
        <v>#DIV/0!</v>
      </c>
      <c r="N925" s="94"/>
      <c r="O925" s="34" t="s">
        <v>460</v>
      </c>
      <c r="P925" s="39" t="str">
        <f>IF(IFERROR(VLOOKUP(P916,'Tabela de Apoio'!$D:$E,2,FALSE),1)=1,"",P926)</f>
        <v/>
      </c>
      <c r="Q925" s="39" t="str">
        <f>IF(IFERROR(VLOOKUP(Q916,'Tabela de Apoio'!$D:$E,2,FALSE),1)=1,"",Q926)</f>
        <v/>
      </c>
      <c r="R925" s="39" t="str">
        <f>IF(IFERROR(VLOOKUP(R916,'Tabela de Apoio'!$D:$E,2,FALSE),1)=1,"",R926)</f>
        <v/>
      </c>
      <c r="S925" s="39" t="str">
        <f>IF(IFERROR(VLOOKUP(S916,'Tabela de Apoio'!$D:$E,2,FALSE),1)=1,"",S926)</f>
        <v/>
      </c>
      <c r="T925" s="39" t="str">
        <f>IF(IFERROR(VLOOKUP(T916,'Tabela de Apoio'!$D:$E,2,FALSE),1)=1,"",T926)</f>
        <v/>
      </c>
      <c r="U925" s="39" t="str">
        <f>IF(IFERROR(VLOOKUP(U916,'Tabela de Apoio'!$D:$E,2,FALSE),1)=1,"",U926)</f>
        <v/>
      </c>
      <c r="V925" s="39" t="str">
        <f>IF(IFERROR(VLOOKUP(V916,'Tabela de Apoio'!$D:$E,2,FALSE),1)=1,"",V926)</f>
        <v/>
      </c>
      <c r="W925" s="39" t="str">
        <f>IF(IFERROR(VLOOKUP(W916,'Tabela de Apoio'!$D:$E,2,FALSE),1)=1,"",W926)</f>
        <v/>
      </c>
      <c r="X925" s="39" t="str">
        <f>IF(IFERROR(VLOOKUP(X916,'Tabela de Apoio'!$D:$E,2,FALSE),1)=1,"",X926)</f>
        <v/>
      </c>
      <c r="Y925" s="39" t="str">
        <f>IF(IFERROR(VLOOKUP(Y916,'Tabela de Apoio'!$D:$E,2,FALSE),1)=1,"",Y926)</f>
        <v/>
      </c>
      <c r="Z925" s="39" t="str">
        <f>IF(IFERROR(VLOOKUP(Z916,'Tabela de Apoio'!$D:$E,2,FALSE),1)=1,"",Z926)</f>
        <v/>
      </c>
      <c r="AA925" s="39" t="str">
        <f>IF(IFERROR(VLOOKUP(AA916,'Tabela de Apoio'!$D:$E,2,FALSE),1)=1,"",AA926)</f>
        <v/>
      </c>
      <c r="AB925" s="39" t="str">
        <f>IF(IFERROR(VLOOKUP(AB916,'Tabela de Apoio'!$D:$E,2,FALSE),1)=1,"",AB926)</f>
        <v/>
      </c>
      <c r="AC925" s="39" t="str">
        <f>IF(IFERROR(VLOOKUP(AC916,'Tabela de Apoio'!$D:$E,2,FALSE),1)=1,"",AC926)</f>
        <v/>
      </c>
      <c r="AD925" s="39" t="str">
        <f>IF(IFERROR(VLOOKUP(AD916,'Tabela de Apoio'!$D:$E,2,FALSE),1)=1,"",AD926)</f>
        <v/>
      </c>
      <c r="AE925" s="39" t="str">
        <f>IF(IFERROR(VLOOKUP(AE916,'Tabela de Apoio'!$D:$E,2,FALSE),1)=1,"",AE926)</f>
        <v/>
      </c>
      <c r="AF925" s="39" t="str">
        <f>IF(IFERROR(VLOOKUP(AF916,'Tabela de Apoio'!$D:$E,2,FALSE),1)=1,"",AF926)</f>
        <v/>
      </c>
      <c r="AG925" s="39" t="str">
        <f>IF(IFERROR(VLOOKUP(AG916,'Tabela de Apoio'!$D:$E,2,FALSE),1)=1,"",AG926)</f>
        <v/>
      </c>
      <c r="AH925" s="39" t="str">
        <f>IF(IFERROR(VLOOKUP(AH916,'Tabela de Apoio'!$D:$E,2,FALSE),1)=1,"",AH926)</f>
        <v/>
      </c>
      <c r="AI925" s="39" t="str">
        <f>IF(IFERROR(VLOOKUP(AI916,'Tabela de Apoio'!$D:$E,2,FALSE),1)=1,"",AI926)</f>
        <v/>
      </c>
    </row>
    <row r="926" spans="1:35" hidden="1" x14ac:dyDescent="0.25">
      <c r="B926" s="84" t="e">
        <f t="shared" si="455"/>
        <v>#VALUE!</v>
      </c>
      <c r="C926" s="84" t="e">
        <f t="shared" si="454"/>
        <v>#VALUE!</v>
      </c>
      <c r="D926" s="84">
        <f t="shared" si="454"/>
        <v>1</v>
      </c>
      <c r="E926" s="158"/>
      <c r="F926" s="97"/>
      <c r="G926" s="120"/>
      <c r="H926" s="18"/>
      <c r="I926" s="18"/>
      <c r="J926" s="56" t="s">
        <v>367</v>
      </c>
      <c r="K926" s="89"/>
      <c r="L926" s="40" t="s">
        <v>72</v>
      </c>
      <c r="M926" s="41" t="e">
        <f>MEDIAN($P919:$AI919)</f>
        <v>#NUM!</v>
      </c>
      <c r="N926" s="94"/>
      <c r="O926" s="34" t="s">
        <v>461</v>
      </c>
      <c r="P926" s="39" t="str">
        <f t="shared" ref="P926:AI926" si="458">IF(P924="","",IF((_xlfn.STDEV.S($P923:$AI924)/AVERAGE($P923:$AI924))&lt;25%,P924,IF(OR(P924&gt;(AVERAGE($P923:$AI924)+_xlfn.STDEV.S($P923:$AI924)),P924&lt;(AVERAGE($P923:$AI924)-_xlfn.STDEV.S($P923:$AI924))),"DESCARTADO",P924)))</f>
        <v/>
      </c>
      <c r="Q926" s="39" t="str">
        <f t="shared" si="458"/>
        <v/>
      </c>
      <c r="R926" s="39" t="str">
        <f t="shared" si="458"/>
        <v/>
      </c>
      <c r="S926" s="39" t="str">
        <f t="shared" si="458"/>
        <v/>
      </c>
      <c r="T926" s="39" t="str">
        <f t="shared" si="458"/>
        <v/>
      </c>
      <c r="U926" s="39" t="str">
        <f t="shared" si="458"/>
        <v/>
      </c>
      <c r="V926" s="39" t="str">
        <f t="shared" si="458"/>
        <v/>
      </c>
      <c r="W926" s="39" t="str">
        <f t="shared" si="458"/>
        <v/>
      </c>
      <c r="X926" s="39" t="str">
        <f t="shared" si="458"/>
        <v/>
      </c>
      <c r="Y926" s="39" t="str">
        <f t="shared" si="458"/>
        <v/>
      </c>
      <c r="Z926" s="39" t="str">
        <f t="shared" si="458"/>
        <v/>
      </c>
      <c r="AA926" s="39" t="str">
        <f t="shared" si="458"/>
        <v/>
      </c>
      <c r="AB926" s="39" t="str">
        <f t="shared" si="458"/>
        <v/>
      </c>
      <c r="AC926" s="39" t="str">
        <f t="shared" si="458"/>
        <v/>
      </c>
      <c r="AD926" s="39" t="str">
        <f t="shared" si="458"/>
        <v/>
      </c>
      <c r="AE926" s="39" t="str">
        <f t="shared" si="458"/>
        <v/>
      </c>
      <c r="AF926" s="39" t="str">
        <f t="shared" si="458"/>
        <v/>
      </c>
      <c r="AG926" s="39" t="str">
        <f t="shared" si="458"/>
        <v/>
      </c>
      <c r="AH926" s="39" t="str">
        <f t="shared" si="458"/>
        <v/>
      </c>
      <c r="AI926" s="39" t="str">
        <f t="shared" si="458"/>
        <v/>
      </c>
    </row>
    <row r="927" spans="1:35" hidden="1" x14ac:dyDescent="0.25">
      <c r="B927" s="84" t="e">
        <f t="shared" si="455"/>
        <v>#VALUE!</v>
      </c>
      <c r="C927" s="84" t="e">
        <f t="shared" si="454"/>
        <v>#VALUE!</v>
      </c>
      <c r="D927" s="84">
        <f t="shared" si="454"/>
        <v>1</v>
      </c>
      <c r="E927" s="158"/>
      <c r="F927" s="97"/>
      <c r="G927" s="120"/>
      <c r="H927" s="18"/>
      <c r="I927" s="18"/>
      <c r="J927" s="56" t="s">
        <v>367</v>
      </c>
      <c r="K927" s="89"/>
      <c r="L927" s="40" t="s">
        <v>73</v>
      </c>
      <c r="M927" s="41" t="e">
        <f>_xlfn.QUARTILE.EXC($P919:$AI919,1)</f>
        <v>#NUM!</v>
      </c>
      <c r="N927" s="94"/>
      <c r="O927" s="34" t="s">
        <v>462</v>
      </c>
      <c r="P927" s="39" t="str">
        <f>IF(IFERROR(VLOOKUP(P916,'Tabela de Apoio'!$D:$E,2,FALSE),1)=1,"",P928)</f>
        <v/>
      </c>
      <c r="Q927" s="39" t="str">
        <f>IF(IFERROR(VLOOKUP(Q916,'Tabela de Apoio'!$D:$E,2,FALSE),1)=1,"",Q928)</f>
        <v/>
      </c>
      <c r="R927" s="39" t="str">
        <f>IF(IFERROR(VLOOKUP(R916,'Tabela de Apoio'!$D:$E,2,FALSE),1)=1,"",R928)</f>
        <v/>
      </c>
      <c r="S927" s="39" t="str">
        <f>IF(IFERROR(VLOOKUP(S916,'Tabela de Apoio'!$D:$E,2,FALSE),1)=1,"",S928)</f>
        <v/>
      </c>
      <c r="T927" s="39" t="str">
        <f>IF(IFERROR(VLOOKUP(T916,'Tabela de Apoio'!$D:$E,2,FALSE),1)=1,"",T928)</f>
        <v/>
      </c>
      <c r="U927" s="39" t="str">
        <f>IF(IFERROR(VLOOKUP(U916,'Tabela de Apoio'!$D:$E,2,FALSE),1)=1,"",U928)</f>
        <v/>
      </c>
      <c r="V927" s="39" t="str">
        <f>IF(IFERROR(VLOOKUP(V916,'Tabela de Apoio'!$D:$E,2,FALSE),1)=1,"",V928)</f>
        <v/>
      </c>
      <c r="W927" s="39" t="str">
        <f>IF(IFERROR(VLOOKUP(W916,'Tabela de Apoio'!$D:$E,2,FALSE),1)=1,"",W928)</f>
        <v/>
      </c>
      <c r="X927" s="39" t="str">
        <f>IF(IFERROR(VLOOKUP(X916,'Tabela de Apoio'!$D:$E,2,FALSE),1)=1,"",X928)</f>
        <v/>
      </c>
      <c r="Y927" s="39" t="str">
        <f>IF(IFERROR(VLOOKUP(Y916,'Tabela de Apoio'!$D:$E,2,FALSE),1)=1,"",Y928)</f>
        <v/>
      </c>
      <c r="Z927" s="39" t="str">
        <f>IF(IFERROR(VLOOKUP(Z916,'Tabela de Apoio'!$D:$E,2,FALSE),1)=1,"",Z928)</f>
        <v/>
      </c>
      <c r="AA927" s="39" t="str">
        <f>IF(IFERROR(VLOOKUP(AA916,'Tabela de Apoio'!$D:$E,2,FALSE),1)=1,"",AA928)</f>
        <v/>
      </c>
      <c r="AB927" s="39" t="str">
        <f>IF(IFERROR(VLOOKUP(AB916,'Tabela de Apoio'!$D:$E,2,FALSE),1)=1,"",AB928)</f>
        <v/>
      </c>
      <c r="AC927" s="39" t="str">
        <f>IF(IFERROR(VLOOKUP(AC916,'Tabela de Apoio'!$D:$E,2,FALSE),1)=1,"",AC928)</f>
        <v/>
      </c>
      <c r="AD927" s="39" t="str">
        <f>IF(IFERROR(VLOOKUP(AD916,'Tabela de Apoio'!$D:$E,2,FALSE),1)=1,"",AD928)</f>
        <v/>
      </c>
      <c r="AE927" s="39" t="str">
        <f>IF(IFERROR(VLOOKUP(AE916,'Tabela de Apoio'!$D:$E,2,FALSE),1)=1,"",AE928)</f>
        <v/>
      </c>
      <c r="AF927" s="39" t="str">
        <f>IF(IFERROR(VLOOKUP(AF916,'Tabela de Apoio'!$D:$E,2,FALSE),1)=1,"",AF928)</f>
        <v/>
      </c>
      <c r="AG927" s="39" t="str">
        <f>IF(IFERROR(VLOOKUP(AG916,'Tabela de Apoio'!$D:$E,2,FALSE),1)=1,"",AG928)</f>
        <v/>
      </c>
      <c r="AH927" s="39" t="str">
        <f>IF(IFERROR(VLOOKUP(AH916,'Tabela de Apoio'!$D:$E,2,FALSE),1)=1,"",AH928)</f>
        <v/>
      </c>
      <c r="AI927" s="39" t="str">
        <f>IF(IFERROR(VLOOKUP(AI916,'Tabela de Apoio'!$D:$E,2,FALSE),1)=1,"",AI928)</f>
        <v/>
      </c>
    </row>
    <row r="928" spans="1:35" hidden="1" x14ac:dyDescent="0.25">
      <c r="B928" s="84" t="e">
        <f t="shared" si="455"/>
        <v>#VALUE!</v>
      </c>
      <c r="C928" s="84" t="e">
        <f t="shared" si="454"/>
        <v>#VALUE!</v>
      </c>
      <c r="D928" s="84">
        <f t="shared" si="454"/>
        <v>1</v>
      </c>
      <c r="E928" s="158"/>
      <c r="F928" s="97"/>
      <c r="G928" s="120"/>
      <c r="H928" s="18"/>
      <c r="I928" s="18"/>
      <c r="J928" s="56" t="s">
        <v>367</v>
      </c>
      <c r="K928" s="89"/>
      <c r="L928" s="40" t="s">
        <v>70</v>
      </c>
      <c r="M928" s="41" t="e">
        <f>_xlfn.QUARTILE.EXC($P919:$AI919,2)</f>
        <v>#NUM!</v>
      </c>
      <c r="N928" s="94"/>
      <c r="O928" s="34" t="s">
        <v>463</v>
      </c>
      <c r="P928" s="39" t="str">
        <f t="shared" ref="P928:AI928" si="459">IF(P926="","",IF((_xlfn.STDEV.S($P925:$AI926)/AVERAGE($P925:$AI926))&lt;25%,P926,IF(OR(P926&gt;(AVERAGE($P925:$AI926)+_xlfn.STDEV.S($P925:$AI926)),P926&lt;(AVERAGE($P925:$AI926)-_xlfn.STDEV.S($P925:$AI926))),"DESCARTADO",P926)))</f>
        <v/>
      </c>
      <c r="Q928" s="39" t="str">
        <f t="shared" si="459"/>
        <v/>
      </c>
      <c r="R928" s="39" t="str">
        <f t="shared" si="459"/>
        <v/>
      </c>
      <c r="S928" s="39" t="str">
        <f t="shared" si="459"/>
        <v/>
      </c>
      <c r="T928" s="39" t="str">
        <f t="shared" si="459"/>
        <v/>
      </c>
      <c r="U928" s="39" t="str">
        <f t="shared" si="459"/>
        <v/>
      </c>
      <c r="V928" s="39" t="str">
        <f t="shared" si="459"/>
        <v/>
      </c>
      <c r="W928" s="39" t="str">
        <f t="shared" si="459"/>
        <v/>
      </c>
      <c r="X928" s="39" t="str">
        <f t="shared" si="459"/>
        <v/>
      </c>
      <c r="Y928" s="39" t="str">
        <f t="shared" si="459"/>
        <v/>
      </c>
      <c r="Z928" s="39" t="str">
        <f t="shared" si="459"/>
        <v/>
      </c>
      <c r="AA928" s="39" t="str">
        <f t="shared" si="459"/>
        <v/>
      </c>
      <c r="AB928" s="39" t="str">
        <f t="shared" si="459"/>
        <v/>
      </c>
      <c r="AC928" s="39" t="str">
        <f t="shared" si="459"/>
        <v/>
      </c>
      <c r="AD928" s="39" t="str">
        <f t="shared" si="459"/>
        <v/>
      </c>
      <c r="AE928" s="39" t="str">
        <f t="shared" si="459"/>
        <v/>
      </c>
      <c r="AF928" s="39" t="str">
        <f t="shared" si="459"/>
        <v/>
      </c>
      <c r="AG928" s="39" t="str">
        <f t="shared" si="459"/>
        <v/>
      </c>
      <c r="AH928" s="39" t="str">
        <f t="shared" si="459"/>
        <v/>
      </c>
      <c r="AI928" s="39" t="str">
        <f t="shared" si="459"/>
        <v/>
      </c>
    </row>
    <row r="929" spans="1:35" hidden="1" x14ac:dyDescent="0.25">
      <c r="B929" s="84" t="e">
        <f t="shared" si="455"/>
        <v>#VALUE!</v>
      </c>
      <c r="C929" s="84" t="e">
        <f t="shared" si="454"/>
        <v>#VALUE!</v>
      </c>
      <c r="D929" s="84">
        <f t="shared" si="454"/>
        <v>1</v>
      </c>
      <c r="E929" s="158"/>
      <c r="F929" s="97"/>
      <c r="G929" s="120"/>
      <c r="H929" s="18"/>
      <c r="I929" s="18"/>
      <c r="J929" s="56" t="s">
        <v>366</v>
      </c>
      <c r="K929" s="89"/>
      <c r="L929" s="40" t="s">
        <v>76</v>
      </c>
      <c r="M929" s="41">
        <f>MIN($P918:$AI918)</f>
        <v>0</v>
      </c>
      <c r="N929" s="94"/>
      <c r="O929" s="34" t="s">
        <v>464</v>
      </c>
      <c r="P929" s="39" t="str">
        <f>IF(IFERROR(VLOOKUP(P916,'Tabela de Apoio'!$D:$E,2,FALSE),1)=1,"",P930)</f>
        <v/>
      </c>
      <c r="Q929" s="39" t="str">
        <f>IF(IFERROR(VLOOKUP(Q916,'Tabela de Apoio'!$D:$E,2,FALSE),1)=1,"",Q930)</f>
        <v/>
      </c>
      <c r="R929" s="39" t="str">
        <f>IF(IFERROR(VLOOKUP(R916,'Tabela de Apoio'!$D:$E,2,FALSE),1)=1,"",R930)</f>
        <v/>
      </c>
      <c r="S929" s="39" t="str">
        <f>IF(IFERROR(VLOOKUP(S916,'Tabela de Apoio'!$D:$E,2,FALSE),1)=1,"",S930)</f>
        <v/>
      </c>
      <c r="T929" s="39" t="str">
        <f>IF(IFERROR(VLOOKUP(T916,'Tabela de Apoio'!$D:$E,2,FALSE),1)=1,"",T930)</f>
        <v/>
      </c>
      <c r="U929" s="39" t="str">
        <f>IF(IFERROR(VLOOKUP(U916,'Tabela de Apoio'!$D:$E,2,FALSE),1)=1,"",U930)</f>
        <v/>
      </c>
      <c r="V929" s="39" t="str">
        <f>IF(IFERROR(VLOOKUP(V916,'Tabela de Apoio'!$D:$E,2,FALSE),1)=1,"",V930)</f>
        <v/>
      </c>
      <c r="W929" s="39" t="str">
        <f>IF(IFERROR(VLOOKUP(W916,'Tabela de Apoio'!$D:$E,2,FALSE),1)=1,"",W930)</f>
        <v/>
      </c>
      <c r="X929" s="39" t="str">
        <f>IF(IFERROR(VLOOKUP(X916,'Tabela de Apoio'!$D:$E,2,FALSE),1)=1,"",X930)</f>
        <v/>
      </c>
      <c r="Y929" s="39" t="str">
        <f>IF(IFERROR(VLOOKUP(Y916,'Tabela de Apoio'!$D:$E,2,FALSE),1)=1,"",Y930)</f>
        <v/>
      </c>
      <c r="Z929" s="39" t="str">
        <f>IF(IFERROR(VLOOKUP(Z916,'Tabela de Apoio'!$D:$E,2,FALSE),1)=1,"",Z930)</f>
        <v/>
      </c>
      <c r="AA929" s="39" t="str">
        <f>IF(IFERROR(VLOOKUP(AA916,'Tabela de Apoio'!$D:$E,2,FALSE),1)=1,"",AA930)</f>
        <v/>
      </c>
      <c r="AB929" s="39" t="str">
        <f>IF(IFERROR(VLOOKUP(AB916,'Tabela de Apoio'!$D:$E,2,FALSE),1)=1,"",AB930)</f>
        <v/>
      </c>
      <c r="AC929" s="39" t="str">
        <f>IF(IFERROR(VLOOKUP(AC916,'Tabela de Apoio'!$D:$E,2,FALSE),1)=1,"",AC930)</f>
        <v/>
      </c>
      <c r="AD929" s="39" t="str">
        <f>IF(IFERROR(VLOOKUP(AD916,'Tabela de Apoio'!$D:$E,2,FALSE),1)=1,"",AD930)</f>
        <v/>
      </c>
      <c r="AE929" s="39" t="str">
        <f>IF(IFERROR(VLOOKUP(AE916,'Tabela de Apoio'!$D:$E,2,FALSE),1)=1,"",AE930)</f>
        <v/>
      </c>
      <c r="AF929" s="39" t="str">
        <f>IF(IFERROR(VLOOKUP(AF916,'Tabela de Apoio'!$D:$E,2,FALSE),1)=1,"",AF930)</f>
        <v/>
      </c>
      <c r="AG929" s="39" t="str">
        <f>IF(IFERROR(VLOOKUP(AG916,'Tabela de Apoio'!$D:$E,2,FALSE),1)=1,"",AG930)</f>
        <v/>
      </c>
      <c r="AH929" s="39" t="str">
        <f>IF(IFERROR(VLOOKUP(AH916,'Tabela de Apoio'!$D:$E,2,FALSE),1)=1,"",AH930)</f>
        <v/>
      </c>
      <c r="AI929" s="39" t="str">
        <f>IF(IFERROR(VLOOKUP(AI916,'Tabela de Apoio'!$D:$E,2,FALSE),1)=1,"",AI930)</f>
        <v/>
      </c>
    </row>
    <row r="930" spans="1:35" hidden="1" x14ac:dyDescent="0.25">
      <c r="B930" s="84" t="e">
        <f t="shared" si="455"/>
        <v>#VALUE!</v>
      </c>
      <c r="C930" s="84" t="e">
        <f t="shared" si="454"/>
        <v>#VALUE!</v>
      </c>
      <c r="D930" s="84">
        <f t="shared" si="454"/>
        <v>1</v>
      </c>
      <c r="E930" s="158"/>
      <c r="F930" s="97"/>
      <c r="G930" s="120"/>
      <c r="H930" s="18"/>
      <c r="I930" s="18"/>
      <c r="J930" s="56" t="s">
        <v>366</v>
      </c>
      <c r="K930" s="89"/>
      <c r="L930" s="40" t="s">
        <v>71</v>
      </c>
      <c r="M930" s="41">
        <f>MAX($P918:$AI918)</f>
        <v>0</v>
      </c>
      <c r="N930" s="94"/>
      <c r="O930" s="34" t="s">
        <v>465</v>
      </c>
      <c r="P930" s="39" t="str">
        <f t="shared" ref="P930:AI930" si="460">IF(P928="","",IF((_xlfn.STDEV.S($P927:$AI928)/AVERAGE($P927:$AI928))&lt;25%,P928,IF(OR(P928&gt;(AVERAGE($P927:$AI928)+_xlfn.STDEV.S($P927:$AI928)),P928&lt;(AVERAGE($P927:$AI928)-_xlfn.STDEV.S($P927:$AI928))),"DESCARTADO",P928)))</f>
        <v/>
      </c>
      <c r="Q930" s="39" t="str">
        <f t="shared" si="460"/>
        <v/>
      </c>
      <c r="R930" s="39" t="str">
        <f t="shared" si="460"/>
        <v/>
      </c>
      <c r="S930" s="39" t="str">
        <f t="shared" si="460"/>
        <v/>
      </c>
      <c r="T930" s="39" t="str">
        <f t="shared" si="460"/>
        <v/>
      </c>
      <c r="U930" s="39" t="str">
        <f t="shared" si="460"/>
        <v/>
      </c>
      <c r="V930" s="39" t="str">
        <f t="shared" si="460"/>
        <v/>
      </c>
      <c r="W930" s="39" t="str">
        <f t="shared" si="460"/>
        <v/>
      </c>
      <c r="X930" s="39" t="str">
        <f t="shared" si="460"/>
        <v/>
      </c>
      <c r="Y930" s="39" t="str">
        <f t="shared" si="460"/>
        <v/>
      </c>
      <c r="Z930" s="39" t="str">
        <f t="shared" si="460"/>
        <v/>
      </c>
      <c r="AA930" s="39" t="str">
        <f t="shared" si="460"/>
        <v/>
      </c>
      <c r="AB930" s="39" t="str">
        <f t="shared" si="460"/>
        <v/>
      </c>
      <c r="AC930" s="39" t="str">
        <f t="shared" si="460"/>
        <v/>
      </c>
      <c r="AD930" s="39" t="str">
        <f t="shared" si="460"/>
        <v/>
      </c>
      <c r="AE930" s="39" t="str">
        <f t="shared" si="460"/>
        <v/>
      </c>
      <c r="AF930" s="39" t="str">
        <f t="shared" si="460"/>
        <v/>
      </c>
      <c r="AG930" s="39" t="str">
        <f t="shared" si="460"/>
        <v/>
      </c>
      <c r="AH930" s="39" t="str">
        <f t="shared" si="460"/>
        <v/>
      </c>
      <c r="AI930" s="39" t="str">
        <f t="shared" si="460"/>
        <v/>
      </c>
    </row>
    <row r="931" spans="1:35" hidden="1" x14ac:dyDescent="0.25">
      <c r="B931" s="84" t="e">
        <f t="shared" si="455"/>
        <v>#VALUE!</v>
      </c>
      <c r="C931" s="84" t="e">
        <f t="shared" si="454"/>
        <v>#VALUE!</v>
      </c>
      <c r="D931" s="84">
        <f t="shared" si="454"/>
        <v>1</v>
      </c>
      <c r="E931" s="158"/>
      <c r="F931" s="97"/>
      <c r="G931" s="121"/>
      <c r="H931"/>
      <c r="I931"/>
      <c r="J931" s="6" t="str">
        <f>INDEX(J921:J930,MATCH(L914,L921:L930,0))</f>
        <v>A</v>
      </c>
      <c r="K931" s="89"/>
      <c r="L931" s="26"/>
      <c r="M931" s="26"/>
      <c r="N931" s="94"/>
      <c r="O931" s="34" t="s">
        <v>58</v>
      </c>
      <c r="P931" s="39" t="str">
        <f>IF(IFERROR(VLOOKUP(P916,'Tabela de Apoio'!$D:$E,2,FALSE),1)=1,"",P932)</f>
        <v/>
      </c>
      <c r="Q931" s="39" t="str">
        <f>IF(IFERROR(VLOOKUP(Q916,'Tabela de Apoio'!$D:$E,2,FALSE),1)=1,"",Q932)</f>
        <v/>
      </c>
      <c r="R931" s="39" t="str">
        <f>IF(IFERROR(VLOOKUP(R916,'Tabela de Apoio'!$D:$E,2,FALSE),1)=1,"",R932)</f>
        <v/>
      </c>
      <c r="S931" s="39" t="str">
        <f>IF(IFERROR(VLOOKUP(S916,'Tabela de Apoio'!$D:$E,2,FALSE),1)=1,"",S932)</f>
        <v/>
      </c>
      <c r="T931" s="39" t="str">
        <f>IF(IFERROR(VLOOKUP(T916,'Tabela de Apoio'!$D:$E,2,FALSE),1)=1,"",T932)</f>
        <v/>
      </c>
      <c r="U931" s="39" t="str">
        <f>IF(IFERROR(VLOOKUP(U916,'Tabela de Apoio'!$D:$E,2,FALSE),1)=1,"",U932)</f>
        <v/>
      </c>
      <c r="V931" s="39" t="str">
        <f>IF(IFERROR(VLOOKUP(V916,'Tabela de Apoio'!$D:$E,2,FALSE),1)=1,"",V932)</f>
        <v/>
      </c>
      <c r="W931" s="39" t="str">
        <f>IF(IFERROR(VLOOKUP(W916,'Tabela de Apoio'!$D:$E,2,FALSE),1)=1,"",W932)</f>
        <v/>
      </c>
      <c r="X931" s="39" t="str">
        <f>IF(IFERROR(VLOOKUP(X916,'Tabela de Apoio'!$D:$E,2,FALSE),1)=1,"",X932)</f>
        <v/>
      </c>
      <c r="Y931" s="39" t="str">
        <f>IF(IFERROR(VLOOKUP(Y916,'Tabela de Apoio'!$D:$E,2,FALSE),1)=1,"",Y932)</f>
        <v/>
      </c>
      <c r="Z931" s="39" t="str">
        <f>IF(IFERROR(VLOOKUP(Z916,'Tabela de Apoio'!$D:$E,2,FALSE),1)=1,"",Z932)</f>
        <v/>
      </c>
      <c r="AA931" s="39" t="str">
        <f>IF(IFERROR(VLOOKUP(AA916,'Tabela de Apoio'!$D:$E,2,FALSE),1)=1,"",AA932)</f>
        <v/>
      </c>
      <c r="AB931" s="39" t="str">
        <f>IF(IFERROR(VLOOKUP(AB916,'Tabela de Apoio'!$D:$E,2,FALSE),1)=1,"",AB932)</f>
        <v/>
      </c>
      <c r="AC931" s="39" t="str">
        <f>IF(IFERROR(VLOOKUP(AC916,'Tabela de Apoio'!$D:$E,2,FALSE),1)=1,"",AC932)</f>
        <v/>
      </c>
      <c r="AD931" s="39" t="str">
        <f>IF(IFERROR(VLOOKUP(AD916,'Tabela de Apoio'!$D:$E,2,FALSE),1)=1,"",AD932)</f>
        <v/>
      </c>
      <c r="AE931" s="39" t="str">
        <f>IF(IFERROR(VLOOKUP(AE916,'Tabela de Apoio'!$D:$E,2,FALSE),1)=1,"",AE932)</f>
        <v/>
      </c>
      <c r="AF931" s="39" t="str">
        <f>IF(IFERROR(VLOOKUP(AF916,'Tabela de Apoio'!$D:$E,2,FALSE),1)=1,"",AF932)</f>
        <v/>
      </c>
      <c r="AG931" s="39" t="str">
        <f>IF(IFERROR(VLOOKUP(AG916,'Tabela de Apoio'!$D:$E,2,FALSE),1)=1,"",AG932)</f>
        <v/>
      </c>
      <c r="AH931" s="39" t="str">
        <f>IF(IFERROR(VLOOKUP(AH916,'Tabela de Apoio'!$D:$E,2,FALSE),1)=1,"",AH932)</f>
        <v/>
      </c>
      <c r="AI931" s="39" t="str">
        <f>IF(IFERROR(VLOOKUP(AI916,'Tabela de Apoio'!$D:$E,2,FALSE),1)=1,"",AI932)</f>
        <v/>
      </c>
    </row>
    <row r="932" spans="1:35" x14ac:dyDescent="0.25">
      <c r="B932" s="84" t="e">
        <f t="shared" si="455"/>
        <v>#VALUE!</v>
      </c>
      <c r="C932" s="84" t="e">
        <f t="shared" si="454"/>
        <v>#VALUE!</v>
      </c>
      <c r="D932" s="84">
        <f t="shared" si="454"/>
        <v>1</v>
      </c>
      <c r="E932" s="158"/>
      <c r="F932" s="97"/>
      <c r="G932" s="118"/>
      <c r="H932" s="159"/>
      <c r="I932" s="159"/>
      <c r="J932" s="160"/>
      <c r="K932" s="90" t="e">
        <f>_xlfn.STDEV.S($P932:$AI932)/AVERAGE($P932:$AI932)</f>
        <v>#DIV/0!</v>
      </c>
      <c r="L932" s="122" t="s">
        <v>77</v>
      </c>
      <c r="M932" s="22" t="str">
        <f>IFERROR(ROUND(M914*M916,2),"")</f>
        <v/>
      </c>
      <c r="N932" s="94" t="str">
        <f>IF("C"=J931,1,"")</f>
        <v/>
      </c>
      <c r="O932" s="34" t="s">
        <v>56</v>
      </c>
      <c r="P932" s="39" t="str">
        <f t="shared" ref="P932:AI932" si="461">IFERROR(IF(P930="","",IF((_xlfn.STDEV.S($P929:$AI930)/AVERAGE($P929:$AI930))&lt;25%,P930,IF(OR(P930&gt;(AVERAGE($P929:$AI930)+_xlfn.STDEV.S($P929:$AI930)),P930&lt;(AVERAGE($P929:$AI930)-_xlfn.STDEV.S($P929:$AI930))),"DESCARTADO",P930))),)</f>
        <v/>
      </c>
      <c r="Q932" s="39" t="str">
        <f t="shared" si="461"/>
        <v/>
      </c>
      <c r="R932" s="39" t="str">
        <f t="shared" si="461"/>
        <v/>
      </c>
      <c r="S932" s="39" t="str">
        <f t="shared" si="461"/>
        <v/>
      </c>
      <c r="T932" s="39" t="str">
        <f t="shared" si="461"/>
        <v/>
      </c>
      <c r="U932" s="39" t="str">
        <f t="shared" si="461"/>
        <v/>
      </c>
      <c r="V932" s="39" t="str">
        <f t="shared" si="461"/>
        <v/>
      </c>
      <c r="W932" s="39" t="str">
        <f t="shared" si="461"/>
        <v/>
      </c>
      <c r="X932" s="39" t="str">
        <f t="shared" si="461"/>
        <v/>
      </c>
      <c r="Y932" s="39" t="str">
        <f t="shared" si="461"/>
        <v/>
      </c>
      <c r="Z932" s="39" t="str">
        <f t="shared" si="461"/>
        <v/>
      </c>
      <c r="AA932" s="39" t="str">
        <f t="shared" si="461"/>
        <v/>
      </c>
      <c r="AB932" s="39" t="str">
        <f t="shared" si="461"/>
        <v/>
      </c>
      <c r="AC932" s="39" t="str">
        <f t="shared" si="461"/>
        <v/>
      </c>
      <c r="AD932" s="39" t="str">
        <f t="shared" si="461"/>
        <v/>
      </c>
      <c r="AE932" s="39" t="str">
        <f t="shared" si="461"/>
        <v/>
      </c>
      <c r="AF932" s="39" t="str">
        <f t="shared" si="461"/>
        <v/>
      </c>
      <c r="AG932" s="39" t="str">
        <f t="shared" si="461"/>
        <v/>
      </c>
      <c r="AH932" s="39" t="str">
        <f t="shared" si="461"/>
        <v/>
      </c>
      <c r="AI932" s="39" t="str">
        <f t="shared" si="461"/>
        <v/>
      </c>
    </row>
    <row r="934" spans="1:35" s="18" customFormat="1" x14ac:dyDescent="0.25">
      <c r="A934" s="89"/>
      <c r="B934" s="83" t="e">
        <f>LARGE(IFERROR(IF(B932+1&gt;$H$8,"",B932+1),""),1)</f>
        <v>#VALUE!</v>
      </c>
      <c r="C934" s="83" t="e">
        <f>E939</f>
        <v>#VALUE!</v>
      </c>
      <c r="D934" s="83">
        <f>E935</f>
        <v>1</v>
      </c>
      <c r="E934" s="57" t="s">
        <v>9</v>
      </c>
      <c r="F934" s="96"/>
      <c r="G934" s="57" t="s">
        <v>19</v>
      </c>
      <c r="H934" s="5" t="e">
        <f>INDEX('BASE FORMAÇÃO'!B:B,B934+1)</f>
        <v>#VALUE!</v>
      </c>
      <c r="I934" s="19" t="s">
        <v>20</v>
      </c>
      <c r="J934" s="5" t="e">
        <f>INDEX('BASE FORMAÇÃO'!K:K,B934+1)</f>
        <v>#VALUE!</v>
      </c>
      <c r="K934" s="88"/>
      <c r="L934" s="173" t="s">
        <v>75</v>
      </c>
      <c r="M934" s="167" t="str">
        <f>IF(OR(ISBLANK($O$7),ISBLANK($H$8),ISBLANK($O$6),ISBLANK($O$5),ISBLANK($H$5)),"",IFERROR(IF(VLOOKUP(L934,L941:M950,2,FALSE)&lt;1,ROUND(VLOOKUP(L934,L941:M950,2,FALSE),4),ROUND(VLOOKUP(L934,L941:M950,2,FALSE),2)),""))</f>
        <v/>
      </c>
      <c r="N934" s="92"/>
      <c r="O934" s="34" t="s">
        <v>22</v>
      </c>
      <c r="P934" s="53"/>
      <c r="Q934" s="53"/>
      <c r="R934" s="53"/>
      <c r="S934" s="53"/>
      <c r="T934" s="53"/>
      <c r="U934" s="53"/>
      <c r="V934" s="53"/>
      <c r="W934" s="53"/>
      <c r="X934" s="53"/>
      <c r="Y934" s="53"/>
      <c r="Z934" s="53"/>
      <c r="AA934" s="53"/>
      <c r="AB934" s="53"/>
      <c r="AC934" s="53"/>
      <c r="AD934" s="53"/>
      <c r="AE934" s="53"/>
      <c r="AF934" s="53"/>
      <c r="AG934" s="53"/>
      <c r="AH934" s="53"/>
      <c r="AI934" s="53"/>
    </row>
    <row r="935" spans="1:35" s="18" customFormat="1" x14ac:dyDescent="0.25">
      <c r="A935" s="89"/>
      <c r="B935" s="84" t="e">
        <f t="shared" ref="B935:D937" si="462">B934</f>
        <v>#VALUE!</v>
      </c>
      <c r="C935" s="84" t="e">
        <f t="shared" si="462"/>
        <v>#VALUE!</v>
      </c>
      <c r="D935" s="84">
        <f t="shared" si="462"/>
        <v>1</v>
      </c>
      <c r="E935" s="150">
        <f>IFERROR(IF(E939=INDEX(E:E,ROW()-16),INDEX(E:E,ROW()-20)+1,1),1)</f>
        <v>1</v>
      </c>
      <c r="F935" s="116"/>
      <c r="G935" s="155" t="s">
        <v>1</v>
      </c>
      <c r="H935" s="161" t="e">
        <f>INDEX('BASE FORMAÇÃO'!C:C,B934+1)</f>
        <v>#VALUE!</v>
      </c>
      <c r="I935" s="161"/>
      <c r="J935" s="162"/>
      <c r="K935" s="89"/>
      <c r="L935" s="174"/>
      <c r="M935" s="168"/>
      <c r="N935" s="93"/>
      <c r="O935" s="34" t="s">
        <v>17</v>
      </c>
      <c r="P935" s="54"/>
      <c r="Q935" s="54"/>
      <c r="R935" s="54"/>
      <c r="S935" s="54"/>
      <c r="T935" s="54"/>
      <c r="U935" s="54"/>
      <c r="V935" s="54"/>
      <c r="W935" s="54"/>
      <c r="X935" s="54"/>
      <c r="Y935" s="54"/>
      <c r="Z935" s="54"/>
      <c r="AA935" s="54"/>
      <c r="AB935" s="54"/>
      <c r="AC935" s="54"/>
      <c r="AD935" s="54"/>
      <c r="AE935" s="54"/>
      <c r="AF935" s="54"/>
      <c r="AG935" s="54"/>
      <c r="AH935" s="54"/>
      <c r="AI935" s="54"/>
    </row>
    <row r="936" spans="1:35" s="21" customFormat="1" x14ac:dyDescent="0.25">
      <c r="A936" s="98"/>
      <c r="B936" s="84" t="e">
        <f t="shared" si="462"/>
        <v>#VALUE!</v>
      </c>
      <c r="C936" s="84" t="e">
        <f t="shared" si="462"/>
        <v>#VALUE!</v>
      </c>
      <c r="D936" s="84">
        <f t="shared" si="462"/>
        <v>1</v>
      </c>
      <c r="E936" s="151"/>
      <c r="F936" s="117"/>
      <c r="G936" s="156"/>
      <c r="H936" s="163"/>
      <c r="I936" s="163"/>
      <c r="J936" s="164"/>
      <c r="K936" s="85"/>
      <c r="L936" s="169" t="s">
        <v>78</v>
      </c>
      <c r="M936" s="171" t="e">
        <f>INDEX('BASE FORMAÇÃO'!H:H,B938+1)</f>
        <v>#VALUE!</v>
      </c>
      <c r="N936" s="94"/>
      <c r="O936" s="34" t="s">
        <v>12</v>
      </c>
      <c r="P936" s="55"/>
      <c r="Q936" s="55"/>
      <c r="R936" s="55"/>
      <c r="S936" s="55"/>
      <c r="T936" s="55"/>
      <c r="U936" s="55"/>
      <c r="V936" s="55"/>
      <c r="W936" s="55"/>
      <c r="X936" s="55"/>
      <c r="Y936" s="55"/>
      <c r="Z936" s="55"/>
      <c r="AA936" s="55"/>
      <c r="AB936" s="55"/>
      <c r="AC936" s="55"/>
      <c r="AD936" s="55"/>
      <c r="AE936" s="55"/>
      <c r="AF936" s="55"/>
      <c r="AG936" s="55"/>
      <c r="AH936" s="55"/>
      <c r="AI936" s="55"/>
    </row>
    <row r="937" spans="1:35" s="21" customFormat="1" x14ac:dyDescent="0.25">
      <c r="A937" s="98"/>
      <c r="B937" s="84" t="e">
        <f t="shared" si="462"/>
        <v>#VALUE!</v>
      </c>
      <c r="C937" s="84" t="e">
        <f t="shared" si="462"/>
        <v>#VALUE!</v>
      </c>
      <c r="D937" s="84">
        <f t="shared" si="462"/>
        <v>1</v>
      </c>
      <c r="E937" s="152"/>
      <c r="F937" s="117"/>
      <c r="G937" s="157"/>
      <c r="H937" s="165"/>
      <c r="I937" s="165"/>
      <c r="J937" s="166"/>
      <c r="K937" s="85"/>
      <c r="L937" s="170"/>
      <c r="M937" s="172"/>
      <c r="N937" s="94"/>
      <c r="O937" s="34" t="s">
        <v>549</v>
      </c>
      <c r="P937" s="55"/>
      <c r="Q937" s="55"/>
      <c r="R937" s="55"/>
      <c r="S937" s="55"/>
      <c r="T937" s="55"/>
      <c r="U937" s="55"/>
      <c r="V937" s="55"/>
      <c r="W937" s="55"/>
      <c r="X937" s="55"/>
      <c r="Y937" s="55"/>
      <c r="Z937" s="55"/>
      <c r="AA937" s="55"/>
      <c r="AB937" s="55"/>
      <c r="AC937" s="55"/>
      <c r="AD937" s="55"/>
      <c r="AE937" s="55"/>
      <c r="AF937" s="55"/>
      <c r="AG937" s="55"/>
      <c r="AH937" s="55"/>
      <c r="AI937" s="55"/>
    </row>
    <row r="938" spans="1:35" x14ac:dyDescent="0.25">
      <c r="B938" s="84" t="e">
        <f>B936</f>
        <v>#VALUE!</v>
      </c>
      <c r="C938" s="84" t="e">
        <f>C936</f>
        <v>#VALUE!</v>
      </c>
      <c r="D938" s="84">
        <f>D936</f>
        <v>1</v>
      </c>
      <c r="E938" s="57" t="s">
        <v>401</v>
      </c>
      <c r="F938" s="117"/>
      <c r="G938" s="24"/>
      <c r="H938" s="153"/>
      <c r="I938" s="154"/>
      <c r="J938" s="154"/>
      <c r="K938" s="90" t="e">
        <f>_xlfn.STDEV.S($P938:$AI938)/AVERAGE($P938:$AI938)</f>
        <v>#DIV/0!</v>
      </c>
      <c r="L938" s="122" t="s">
        <v>2</v>
      </c>
      <c r="M938" s="5" t="e">
        <f>INDEX('BASE FORMAÇÃO'!D:D,B938+1)</f>
        <v>#VALUE!</v>
      </c>
      <c r="N938" s="94">
        <f>IF("A"=J951,1,"")</f>
        <v>1</v>
      </c>
      <c r="O938" s="34" t="s">
        <v>23</v>
      </c>
      <c r="P938" s="36" t="str">
        <f t="array" ref="P938">IF(P934="","",IF(OR(P935="",AND(YEAR(P935)=YEAR($O$7),MONTH(MAX('Tabela de Apoio'!$A:$A))&lt;=MONTH(P935))),P934,(INDEX('Tabela de Apoio'!$B:$B,MATCH('FORMAÇÃO DE PREÇO'!$O$7,'Tabela de Apoio'!$A:$A,1))/INDEX('Tabela de Apoio'!$B:$B,MATCH('FORMAÇÃO DE PREÇO'!P935,'Tabela de Apoio'!$A:$A,1)-1))*P934))</f>
        <v/>
      </c>
      <c r="Q938" s="36" t="str">
        <f t="array" ref="Q938">IF(Q934="","",IF(OR(Q935="",AND(YEAR(Q935)=YEAR($O$7),MONTH(MAX('Tabela de Apoio'!$A:$A))&lt;=MONTH(Q935))),Q934,(INDEX('Tabela de Apoio'!$B:$B,MATCH('FORMAÇÃO DE PREÇO'!$O$7,'Tabela de Apoio'!$A:$A,1))/INDEX('Tabela de Apoio'!$B:$B,MATCH('FORMAÇÃO DE PREÇO'!Q935,'Tabela de Apoio'!$A:$A,1)-1))*Q934))</f>
        <v/>
      </c>
      <c r="R938" s="36" t="str">
        <f t="array" ref="R938">IF(R934="","",IF(OR(R935="",AND(YEAR(R935)=YEAR($O$7),MONTH(MAX('Tabela de Apoio'!$A:$A))&lt;=MONTH(R935))),R934,(INDEX('Tabela de Apoio'!$B:$B,MATCH('FORMAÇÃO DE PREÇO'!$O$7,'Tabela de Apoio'!$A:$A,1))/INDEX('Tabela de Apoio'!$B:$B,MATCH('FORMAÇÃO DE PREÇO'!R935,'Tabela de Apoio'!$A:$A,1)-1))*R934))</f>
        <v/>
      </c>
      <c r="S938" s="36" t="str">
        <f t="array" ref="S938">IF(S934="","",IF(OR(S935="",AND(YEAR(S935)=YEAR($O$7),MONTH(MAX('Tabela de Apoio'!$A:$A))&lt;=MONTH(S935))),S934,(INDEX('Tabela de Apoio'!$B:$B,MATCH('FORMAÇÃO DE PREÇO'!$O$7,'Tabela de Apoio'!$A:$A,1))/INDEX('Tabela de Apoio'!$B:$B,MATCH('FORMAÇÃO DE PREÇO'!S935,'Tabela de Apoio'!$A:$A,1)-1))*S934))</f>
        <v/>
      </c>
      <c r="T938" s="36" t="str">
        <f t="array" ref="T938">IF(T934="","",IF(OR(T935="",AND(YEAR(T935)=YEAR($O$7),MONTH(MAX('Tabela de Apoio'!$A:$A))&lt;=MONTH(T935))),T934,(INDEX('Tabela de Apoio'!$B:$B,MATCH('FORMAÇÃO DE PREÇO'!$O$7,'Tabela de Apoio'!$A:$A,1))/INDEX('Tabela de Apoio'!$B:$B,MATCH('FORMAÇÃO DE PREÇO'!T935,'Tabela de Apoio'!$A:$A,1)-1))*T934))</f>
        <v/>
      </c>
      <c r="U938" s="36" t="str">
        <f t="array" ref="U938">IF(U934="","",IF(OR(U935="",AND(YEAR(U935)=YEAR($O$7),MONTH(MAX('Tabela de Apoio'!$A:$A))&lt;=MONTH(U935))),U934,(INDEX('Tabela de Apoio'!$B:$B,MATCH('FORMAÇÃO DE PREÇO'!$O$7,'Tabela de Apoio'!$A:$A,1))/INDEX('Tabela de Apoio'!$B:$B,MATCH('FORMAÇÃO DE PREÇO'!U935,'Tabela de Apoio'!$A:$A,1)-1))*U934))</f>
        <v/>
      </c>
      <c r="V938" s="36" t="str">
        <f t="array" ref="V938">IF(V934="","",IF(OR(V935="",AND(YEAR(V935)=YEAR($O$7),MONTH(MAX('Tabela de Apoio'!$A:$A))&lt;=MONTH(V935))),V934,(INDEX('Tabela de Apoio'!$B:$B,MATCH('FORMAÇÃO DE PREÇO'!$O$7,'Tabela de Apoio'!$A:$A,1))/INDEX('Tabela de Apoio'!$B:$B,MATCH('FORMAÇÃO DE PREÇO'!V935,'Tabela de Apoio'!$A:$A,1)-1))*V934))</f>
        <v/>
      </c>
      <c r="W938" s="36" t="str">
        <f t="array" ref="W938">IF(W934="","",IF(OR(W935="",AND(YEAR(W935)=YEAR($O$7),MONTH(MAX('Tabela de Apoio'!$A:$A))&lt;=MONTH(W935))),W934,(INDEX('Tabela de Apoio'!$B:$B,MATCH('FORMAÇÃO DE PREÇO'!$O$7,'Tabela de Apoio'!$A:$A,1))/INDEX('Tabela de Apoio'!$B:$B,MATCH('FORMAÇÃO DE PREÇO'!W935,'Tabela de Apoio'!$A:$A,1)-1))*W934))</f>
        <v/>
      </c>
      <c r="X938" s="36" t="str">
        <f t="array" ref="X938">IF(X934="","",IF(OR(X935="",AND(YEAR(X935)=YEAR($O$7),MONTH(MAX('Tabela de Apoio'!$A:$A))&lt;=MONTH(X935))),X934,(INDEX('Tabela de Apoio'!$B:$B,MATCH('FORMAÇÃO DE PREÇO'!$O$7,'Tabela de Apoio'!$A:$A,1))/INDEX('Tabela de Apoio'!$B:$B,MATCH('FORMAÇÃO DE PREÇO'!X935,'Tabela de Apoio'!$A:$A,1)-1))*X934))</f>
        <v/>
      </c>
      <c r="Y938" s="36" t="str">
        <f t="array" ref="Y938">IF(Y934="","",IF(OR(Y935="",AND(YEAR(Y935)=YEAR($O$7),MONTH(MAX('Tabela de Apoio'!$A:$A))&lt;=MONTH(Y935))),Y934,(INDEX('Tabela de Apoio'!$B:$B,MATCH('FORMAÇÃO DE PREÇO'!$O$7,'Tabela de Apoio'!$A:$A,1))/INDEX('Tabela de Apoio'!$B:$B,MATCH('FORMAÇÃO DE PREÇO'!Y935,'Tabela de Apoio'!$A:$A,1)-1))*Y934))</f>
        <v/>
      </c>
      <c r="Z938" s="36" t="str">
        <f t="array" ref="Z938">IF(Z934="","",IF(OR(Z935="",AND(YEAR(Z935)=YEAR($O$7),MONTH(MAX('Tabela de Apoio'!$A:$A))&lt;=MONTH(Z935))),Z934,(INDEX('Tabela de Apoio'!$B:$B,MATCH('FORMAÇÃO DE PREÇO'!$O$7,'Tabela de Apoio'!$A:$A,1))/INDEX('Tabela de Apoio'!$B:$B,MATCH('FORMAÇÃO DE PREÇO'!Z935,'Tabela de Apoio'!$A:$A,1)-1))*Z934))</f>
        <v/>
      </c>
      <c r="AA938" s="36" t="str">
        <f t="array" ref="AA938">IF(AA934="","",IF(OR(AA935="",AND(YEAR(AA935)=YEAR($O$7),MONTH(MAX('Tabela de Apoio'!$A:$A))&lt;=MONTH(AA935))),AA934,(INDEX('Tabela de Apoio'!$B:$B,MATCH('FORMAÇÃO DE PREÇO'!$O$7,'Tabela de Apoio'!$A:$A,1))/INDEX('Tabela de Apoio'!$B:$B,MATCH('FORMAÇÃO DE PREÇO'!AA935,'Tabela de Apoio'!$A:$A,1)-1))*AA934))</f>
        <v/>
      </c>
      <c r="AB938" s="36" t="str">
        <f t="array" ref="AB938">IF(AB934="","",IF(OR(AB935="",AND(YEAR(AB935)=YEAR($O$7),MONTH(MAX('Tabela de Apoio'!$A:$A))&lt;=MONTH(AB935))),AB934,(INDEX('Tabela de Apoio'!$B:$B,MATCH('FORMAÇÃO DE PREÇO'!$O$7,'Tabela de Apoio'!$A:$A,1))/INDEX('Tabela de Apoio'!$B:$B,MATCH('FORMAÇÃO DE PREÇO'!AB935,'Tabela de Apoio'!$A:$A,1)-1))*AB934))</f>
        <v/>
      </c>
      <c r="AC938" s="36" t="str">
        <f t="array" ref="AC938">IF(AC934="","",IF(OR(AC935="",AND(YEAR(AC935)=YEAR($O$7),MONTH(MAX('Tabela de Apoio'!$A:$A))&lt;=MONTH(AC935))),AC934,(INDEX('Tabela de Apoio'!$B:$B,MATCH('FORMAÇÃO DE PREÇO'!$O$7,'Tabela de Apoio'!$A:$A,1))/INDEX('Tabela de Apoio'!$B:$B,MATCH('FORMAÇÃO DE PREÇO'!AC935,'Tabela de Apoio'!$A:$A,1)-1))*AC934))</f>
        <v/>
      </c>
      <c r="AD938" s="36" t="str">
        <f t="array" ref="AD938">IF(AD934="","",IF(OR(AD935="",AND(YEAR(AD935)=YEAR($O$7),MONTH(MAX('Tabela de Apoio'!$A:$A))&lt;=MONTH(AD935))),AD934,(INDEX('Tabela de Apoio'!$B:$B,MATCH('FORMAÇÃO DE PREÇO'!$O$7,'Tabela de Apoio'!$A:$A,1))/INDEX('Tabela de Apoio'!$B:$B,MATCH('FORMAÇÃO DE PREÇO'!AD935,'Tabela de Apoio'!$A:$A,1)-1))*AD934))</f>
        <v/>
      </c>
      <c r="AE938" s="36" t="str">
        <f t="array" ref="AE938">IF(AE934="","",IF(OR(AE935="",AND(YEAR(AE935)=YEAR($O$7),MONTH(MAX('Tabela de Apoio'!$A:$A))&lt;=MONTH(AE935))),AE934,(INDEX('Tabela de Apoio'!$B:$B,MATCH('FORMAÇÃO DE PREÇO'!$O$7,'Tabela de Apoio'!$A:$A,1))/INDEX('Tabela de Apoio'!$B:$B,MATCH('FORMAÇÃO DE PREÇO'!AE935,'Tabela de Apoio'!$A:$A,1)-1))*AE934))</f>
        <v/>
      </c>
      <c r="AF938" s="36" t="str">
        <f t="array" ref="AF938">IF(AF934="","",IF(OR(AF935="",AND(YEAR(AF935)=YEAR($O$7),MONTH(MAX('Tabela de Apoio'!$A:$A))&lt;=MONTH(AF935))),AF934,(INDEX('Tabela de Apoio'!$B:$B,MATCH('FORMAÇÃO DE PREÇO'!$O$7,'Tabela de Apoio'!$A:$A,1))/INDEX('Tabela de Apoio'!$B:$B,MATCH('FORMAÇÃO DE PREÇO'!AF935,'Tabela de Apoio'!$A:$A,1)-1))*AF934))</f>
        <v/>
      </c>
      <c r="AG938" s="36" t="str">
        <f t="array" ref="AG938">IF(AG934="","",IF(OR(AG935="",AND(YEAR(AG935)=YEAR($O$7),MONTH(MAX('Tabela de Apoio'!$A:$A))&lt;=MONTH(AG935))),AG934,(INDEX('Tabela de Apoio'!$B:$B,MATCH('FORMAÇÃO DE PREÇO'!$O$7,'Tabela de Apoio'!$A:$A,1))/INDEX('Tabela de Apoio'!$B:$B,MATCH('FORMAÇÃO DE PREÇO'!AG935,'Tabela de Apoio'!$A:$A,1)-1))*AG934))</f>
        <v/>
      </c>
      <c r="AH938" s="36" t="str">
        <f t="array" ref="AH938">IF(AH934="","",IF(OR(AH935="",AND(YEAR(AH935)=YEAR($O$7),MONTH(MAX('Tabela de Apoio'!$A:$A))&lt;=MONTH(AH935))),AH934,(INDEX('Tabela de Apoio'!$B:$B,MATCH('FORMAÇÃO DE PREÇO'!$O$7,'Tabela de Apoio'!$A:$A,1))/INDEX('Tabela de Apoio'!$B:$B,MATCH('FORMAÇÃO DE PREÇO'!AH935,'Tabela de Apoio'!$A:$A,1)-1))*AH934))</f>
        <v/>
      </c>
      <c r="AI938" s="36" t="str">
        <f t="array" ref="AI938">IF(AI934="","",IF(OR(AI935="",AND(YEAR(AI935)=YEAR($O$7),MONTH(MAX('Tabela de Apoio'!$A:$A))&lt;=MONTH(AI935))),AI934,(INDEX('Tabela de Apoio'!$B:$B,MATCH('FORMAÇÃO DE PREÇO'!$O$7,'Tabela de Apoio'!$A:$A,1))/INDEX('Tabela de Apoio'!$B:$B,MATCH('FORMAÇÃO DE PREÇO'!AI935,'Tabela de Apoio'!$A:$A,1)-1))*AI934))</f>
        <v/>
      </c>
    </row>
    <row r="939" spans="1:35" x14ac:dyDescent="0.25">
      <c r="B939" s="84" t="e">
        <f>B938</f>
        <v>#VALUE!</v>
      </c>
      <c r="C939" s="84" t="e">
        <f>C938</f>
        <v>#VALUE!</v>
      </c>
      <c r="D939" s="84">
        <f>D938</f>
        <v>1</v>
      </c>
      <c r="E939" s="158" t="e">
        <f>MAX(INDEX('BASE FORMAÇÃO'!A:A,B934+1),1)</f>
        <v>#VALUE!</v>
      </c>
      <c r="F939" s="117"/>
      <c r="G939" s="118" t="s">
        <v>363</v>
      </c>
      <c r="H939" s="159"/>
      <c r="I939" s="159"/>
      <c r="J939" s="160"/>
      <c r="K939" s="85" t="e">
        <f>_xlfn.STDEV.S($P939:$AI939)/AVERAGE($P939:$AI939)</f>
        <v>#DIV/0!</v>
      </c>
      <c r="L939" s="37" t="s">
        <v>362</v>
      </c>
      <c r="M939" s="38" t="str">
        <f>IFERROR(INDEX(K938:K952,MATCH(1,N938:N952)),"")</f>
        <v/>
      </c>
      <c r="N939" s="94" t="str">
        <f>IF("B"=J951,1,"")</f>
        <v/>
      </c>
      <c r="O939" s="34" t="s">
        <v>55</v>
      </c>
      <c r="P939" s="36" t="str">
        <f t="shared" ref="P939:AE939" si="463">IFERROR(IF(P938="","",IF(OR(P938&gt;(_xlfn.QUARTILE.EXC($P938:$AI938,3)+(_xlfn.QUARTILE.EXC($P938:$AI938,3)-_xlfn.QUARTILE.EXC($P938:$AI938,1))),P938&lt;(_xlfn.QUARTILE.EXC($P938:$AI938,1)-(_xlfn.QUARTILE.EXC($P938:$AI938,3)-_xlfn.QUARTILE.EXC($P938:$AI938,1)))),"DESCARTADO",P938)),"")</f>
        <v/>
      </c>
      <c r="Q939" s="36" t="str">
        <f t="shared" si="463"/>
        <v/>
      </c>
      <c r="R939" s="36" t="str">
        <f t="shared" si="463"/>
        <v/>
      </c>
      <c r="S939" s="36" t="str">
        <f t="shared" si="463"/>
        <v/>
      </c>
      <c r="T939" s="36" t="str">
        <f t="shared" si="463"/>
        <v/>
      </c>
      <c r="U939" s="36" t="str">
        <f t="shared" si="463"/>
        <v/>
      </c>
      <c r="V939" s="36" t="str">
        <f t="shared" si="463"/>
        <v/>
      </c>
      <c r="W939" s="36" t="str">
        <f t="shared" si="463"/>
        <v/>
      </c>
      <c r="X939" s="36" t="str">
        <f t="shared" si="463"/>
        <v/>
      </c>
      <c r="Y939" s="36" t="str">
        <f t="shared" si="463"/>
        <v/>
      </c>
      <c r="Z939" s="36" t="str">
        <f t="shared" si="463"/>
        <v/>
      </c>
      <c r="AA939" s="36" t="str">
        <f t="shared" si="463"/>
        <v/>
      </c>
      <c r="AB939" s="36" t="str">
        <f t="shared" si="463"/>
        <v/>
      </c>
      <c r="AC939" s="36" t="str">
        <f t="shared" si="463"/>
        <v/>
      </c>
      <c r="AD939" s="36" t="str">
        <f t="shared" si="463"/>
        <v/>
      </c>
      <c r="AE939" s="36" t="str">
        <f t="shared" si="463"/>
        <v/>
      </c>
      <c r="AF939" s="36" t="str">
        <f>IFERROR(IF(AF938="","",IF(OR(AF938&gt;(_xlfn.QUARTILE.EXC($P938:$AI938,3)+(_xlfn.QUARTILE.EXC($P938:$AI938,3)-_xlfn.QUARTILE.EXC($P938:$AI938,1))),AF938&lt;(_xlfn.QUARTILE.EXC($P938:$AI938,1)-(_xlfn.QUARTILE.EXC($P938:$AI938,3)-_xlfn.QUARTILE.EXC($P938:$AI938,1)))),"DESCARTADO",AF938)),"")</f>
        <v/>
      </c>
      <c r="AG939" s="36" t="str">
        <f>IFERROR(IF(AG938="","",IF(OR(AG938&gt;(_xlfn.QUARTILE.EXC($P938:$AI938,3)+(_xlfn.QUARTILE.EXC($P938:$AI938,3)-_xlfn.QUARTILE.EXC($P938:$AI938,1))),AG938&lt;(_xlfn.QUARTILE.EXC($P938:$AI938,1)-(_xlfn.QUARTILE.EXC($P938:$AI938,3)-_xlfn.QUARTILE.EXC($P938:$AI938,1)))),"DESCARTADO",AG938)),"")</f>
        <v/>
      </c>
      <c r="AH939" s="36" t="str">
        <f>IFERROR(IF(AH938="","",IF(OR(AH938&gt;(_xlfn.QUARTILE.EXC($P938:$AI938,3)+(_xlfn.QUARTILE.EXC($P938:$AI938,3)-_xlfn.QUARTILE.EXC($P938:$AI938,1))),AH938&lt;(_xlfn.QUARTILE.EXC($P938:$AI938,1)-(_xlfn.QUARTILE.EXC($P938:$AI938,3)-_xlfn.QUARTILE.EXC($P938:$AI938,1)))),"DESCARTADO",AH938)),"")</f>
        <v/>
      </c>
      <c r="AI939" s="36" t="str">
        <f>IFERROR(IF(AI938="","",IF(OR(AI938&gt;(_xlfn.QUARTILE.EXC($P938:$AI938,3)+(_xlfn.QUARTILE.EXC($P938:$AI938,3)-_xlfn.QUARTILE.EXC($P938:$AI938,1))),AI938&lt;(_xlfn.QUARTILE.EXC($P938:$AI938,1)-(_xlfn.QUARTILE.EXC($P938:$AI938,3)-_xlfn.QUARTILE.EXC($P938:$AI938,1)))),"DESCARTADO",AI938)),"")</f>
        <v/>
      </c>
    </row>
    <row r="940" spans="1:35" hidden="1" x14ac:dyDescent="0.25">
      <c r="B940" s="84" t="e">
        <f t="shared" ref="B940:D952" si="464">B939</f>
        <v>#VALUE!</v>
      </c>
      <c r="C940" s="84" t="e">
        <f t="shared" si="464"/>
        <v>#VALUE!</v>
      </c>
      <c r="D940" s="84">
        <f t="shared" si="464"/>
        <v>1</v>
      </c>
      <c r="E940" s="158"/>
      <c r="F940" s="97"/>
      <c r="G940" s="119"/>
      <c r="K940" s="90"/>
      <c r="N940" s="94"/>
      <c r="O940" s="34" t="s">
        <v>57</v>
      </c>
      <c r="P940" s="39" t="str">
        <f>IF(IFERROR(VLOOKUP(P936,'Tabela de Apoio'!$D:$E,2,FALSE),1)=1,"",P939)</f>
        <v/>
      </c>
      <c r="Q940" s="39" t="str">
        <f>IF(IFERROR(VLOOKUP(Q936,'Tabela de Apoio'!$D:$E,2,FALSE),1)=1,"",Q939)</f>
        <v/>
      </c>
      <c r="R940" s="39" t="str">
        <f>IF(IFERROR(VLOOKUP(R936,'Tabela de Apoio'!$D:$E,2,FALSE),1)=1,"",R939)</f>
        <v/>
      </c>
      <c r="S940" s="39" t="str">
        <f>IF(IFERROR(VLOOKUP(S936,'Tabela de Apoio'!$D:$E,2,FALSE),1)=1,"",S939)</f>
        <v/>
      </c>
      <c r="T940" s="39" t="str">
        <f>IF(IFERROR(VLOOKUP(T936,'Tabela de Apoio'!$D:$E,2,FALSE),1)=1,"",T939)</f>
        <v/>
      </c>
      <c r="U940" s="39" t="str">
        <f>IF(IFERROR(VLOOKUP(U936,'Tabela de Apoio'!$D:$E,2,FALSE),1)=1,"",U939)</f>
        <v/>
      </c>
      <c r="V940" s="39" t="str">
        <f>IF(IFERROR(VLOOKUP(V936,'Tabela de Apoio'!$D:$E,2,FALSE),1)=1,"",V939)</f>
        <v/>
      </c>
      <c r="W940" s="39" t="str">
        <f>IF(IFERROR(VLOOKUP(W936,'Tabela de Apoio'!$D:$E,2,FALSE),1)=1,"",W939)</f>
        <v/>
      </c>
      <c r="X940" s="39" t="str">
        <f>IF(IFERROR(VLOOKUP(X936,'Tabela de Apoio'!$D:$E,2,FALSE),1)=1,"",X939)</f>
        <v/>
      </c>
      <c r="Y940" s="39" t="str">
        <f>IF(IFERROR(VLOOKUP(Y936,'Tabela de Apoio'!$D:$E,2,FALSE),1)=1,"",Y939)</f>
        <v/>
      </c>
      <c r="Z940" s="39" t="str">
        <f>IF(IFERROR(VLOOKUP(Z936,'Tabela de Apoio'!$D:$E,2,FALSE),1)=1,"",Z939)</f>
        <v/>
      </c>
      <c r="AA940" s="39" t="str">
        <f>IF(IFERROR(VLOOKUP(AA936,'Tabela de Apoio'!$D:$E,2,FALSE),1)=1,"",AA939)</f>
        <v/>
      </c>
      <c r="AB940" s="39" t="str">
        <f>IF(IFERROR(VLOOKUP(AB936,'Tabela de Apoio'!$D:$E,2,FALSE),1)=1,"",AB939)</f>
        <v/>
      </c>
      <c r="AC940" s="39" t="str">
        <f>IF(IFERROR(VLOOKUP(AC936,'Tabela de Apoio'!$D:$E,2,FALSE),1)=1,"",AC939)</f>
        <v/>
      </c>
      <c r="AD940" s="39" t="str">
        <f>IF(IFERROR(VLOOKUP(AD936,'Tabela de Apoio'!$D:$E,2,FALSE),1)=1,"",AD939)</f>
        <v/>
      </c>
      <c r="AE940" s="39" t="str">
        <f>IF(IFERROR(VLOOKUP(AE936,'Tabela de Apoio'!$D:$E,2,FALSE),1)=1,"",AE939)</f>
        <v/>
      </c>
      <c r="AF940" s="39" t="str">
        <f>IF(IFERROR(VLOOKUP(AF936,'Tabela de Apoio'!$D:$E,2,FALSE),1)=1,"",AF939)</f>
        <v/>
      </c>
      <c r="AG940" s="39" t="str">
        <f>IF(IFERROR(VLOOKUP(AG936,'Tabela de Apoio'!$D:$E,2,FALSE),1)=1,"",AG939)</f>
        <v/>
      </c>
      <c r="AH940" s="39" t="str">
        <f>IF(IFERROR(VLOOKUP(AH936,'Tabela de Apoio'!$D:$E,2,FALSE),1)=1,"",AH939)</f>
        <v/>
      </c>
      <c r="AI940" s="39" t="str">
        <f>IF(IFERROR(VLOOKUP(AI936,'Tabela de Apoio'!$D:$E,2,FALSE),1)=1,"",AI939)</f>
        <v/>
      </c>
    </row>
    <row r="941" spans="1:35" hidden="1" x14ac:dyDescent="0.25">
      <c r="B941" s="84" t="e">
        <f t="shared" ref="B941:B952" si="465">B940</f>
        <v>#VALUE!</v>
      </c>
      <c r="C941" s="84" t="e">
        <f t="shared" si="464"/>
        <v>#VALUE!</v>
      </c>
      <c r="D941" s="84">
        <f t="shared" si="464"/>
        <v>1</v>
      </c>
      <c r="E941" s="158"/>
      <c r="F941" s="97"/>
      <c r="G941" s="120"/>
      <c r="H941" s="18"/>
      <c r="I941" s="18"/>
      <c r="J941" s="6" t="str">
        <f>IFERROR(IF(M944="",IF(_xlfn.STDEV.S($P939:$AI940)/AVERAGE($P939:$AI940)&lt;25%,J945,J946),J944),J942)</f>
        <v>A</v>
      </c>
      <c r="K941" s="89"/>
      <c r="L941" s="40" t="s">
        <v>75</v>
      </c>
      <c r="M941" s="41" t="str">
        <f>IFERROR(IF(AND(P936="Fornecedor",COUNTA(P934:AI934)=COUNTIF(P936:AI936,"Fornecedor")),M949,IF(M944="",IF(_xlfn.STDEV.S($P939:$AI940)/AVERAGE($P939:$AI940)&lt;25%,M945,M946),M944)),M942)</f>
        <v/>
      </c>
      <c r="N941" s="94"/>
      <c r="O941" s="34" t="s">
        <v>458</v>
      </c>
      <c r="P941" s="39" t="str">
        <f>IF(IFERROR(VLOOKUP(P936,'Tabela de Apoio'!$D:$E,2,FALSE),1)=1,"",P942)</f>
        <v/>
      </c>
      <c r="Q941" s="39" t="str">
        <f>IF(IFERROR(VLOOKUP(Q936,'Tabela de Apoio'!$D:$E,2,FALSE),1)=1,"",Q942)</f>
        <v/>
      </c>
      <c r="R941" s="39" t="str">
        <f>IF(IFERROR(VLOOKUP(R936,'Tabela de Apoio'!$D:$E,2,FALSE),1)=1,"",R942)</f>
        <v/>
      </c>
      <c r="S941" s="39" t="str">
        <f>IF(IFERROR(VLOOKUP(S936,'Tabela de Apoio'!$D:$E,2,FALSE),1)=1,"",S942)</f>
        <v/>
      </c>
      <c r="T941" s="39" t="str">
        <f>IF(IFERROR(VLOOKUP(T936,'Tabela de Apoio'!$D:$E,2,FALSE),1)=1,"",T942)</f>
        <v/>
      </c>
      <c r="U941" s="39" t="str">
        <f>IF(IFERROR(VLOOKUP(U936,'Tabela de Apoio'!$D:$E,2,FALSE),1)=1,"",U942)</f>
        <v/>
      </c>
      <c r="V941" s="39" t="str">
        <f>IF(IFERROR(VLOOKUP(V936,'Tabela de Apoio'!$D:$E,2,FALSE),1)=1,"",V942)</f>
        <v/>
      </c>
      <c r="W941" s="39" t="str">
        <f>IF(IFERROR(VLOOKUP(W936,'Tabela de Apoio'!$D:$E,2,FALSE),1)=1,"",W942)</f>
        <v/>
      </c>
      <c r="X941" s="39" t="str">
        <f>IF(IFERROR(VLOOKUP(X936,'Tabela de Apoio'!$D:$E,2,FALSE),1)=1,"",X942)</f>
        <v/>
      </c>
      <c r="Y941" s="39" t="str">
        <f>IF(IFERROR(VLOOKUP(Y936,'Tabela de Apoio'!$D:$E,2,FALSE),1)=1,"",Y942)</f>
        <v/>
      </c>
      <c r="Z941" s="39" t="str">
        <f>IF(IFERROR(VLOOKUP(Z936,'Tabela de Apoio'!$D:$E,2,FALSE),1)=1,"",Z942)</f>
        <v/>
      </c>
      <c r="AA941" s="39" t="str">
        <f>IF(IFERROR(VLOOKUP(AA936,'Tabela de Apoio'!$D:$E,2,FALSE),1)=1,"",AA942)</f>
        <v/>
      </c>
      <c r="AB941" s="39" t="str">
        <f>IF(IFERROR(VLOOKUP(AB936,'Tabela de Apoio'!$D:$E,2,FALSE),1)=1,"",AB942)</f>
        <v/>
      </c>
      <c r="AC941" s="39" t="str">
        <f>IF(IFERROR(VLOOKUP(AC936,'Tabela de Apoio'!$D:$E,2,FALSE),1)=1,"",AC942)</f>
        <v/>
      </c>
      <c r="AD941" s="39" t="str">
        <f>IF(IFERROR(VLOOKUP(AD936,'Tabela de Apoio'!$D:$E,2,FALSE),1)=1,"",AD942)</f>
        <v/>
      </c>
      <c r="AE941" s="39" t="str">
        <f>IF(IFERROR(VLOOKUP(AE936,'Tabela de Apoio'!$D:$E,2,FALSE),1)=1,"",AE942)</f>
        <v/>
      </c>
      <c r="AF941" s="39" t="str">
        <f>IF(IFERROR(VLOOKUP(AF936,'Tabela de Apoio'!$D:$E,2,FALSE),1)=1,"",AF942)</f>
        <v/>
      </c>
      <c r="AG941" s="39" t="str">
        <f>IF(IFERROR(VLOOKUP(AG936,'Tabela de Apoio'!$D:$E,2,FALSE),1)=1,"",AG942)</f>
        <v/>
      </c>
      <c r="AH941" s="39" t="str">
        <f>IF(IFERROR(VLOOKUP(AH936,'Tabela de Apoio'!$D:$E,2,FALSE),1)=1,"",AH942)</f>
        <v/>
      </c>
      <c r="AI941" s="39" t="str">
        <f>IF(IFERROR(VLOOKUP(AI936,'Tabela de Apoio'!$D:$E,2,FALSE),1)=1,"",AI942)</f>
        <v/>
      </c>
    </row>
    <row r="942" spans="1:35" hidden="1" x14ac:dyDescent="0.25">
      <c r="B942" s="84" t="e">
        <f t="shared" si="465"/>
        <v>#VALUE!</v>
      </c>
      <c r="C942" s="84" t="e">
        <f t="shared" si="464"/>
        <v>#VALUE!</v>
      </c>
      <c r="D942" s="84">
        <f t="shared" si="464"/>
        <v>1</v>
      </c>
      <c r="E942" s="158"/>
      <c r="F942" s="97"/>
      <c r="G942" s="120"/>
      <c r="H942" s="18"/>
      <c r="I942" s="18"/>
      <c r="J942" s="56" t="s">
        <v>366</v>
      </c>
      <c r="K942" s="89"/>
      <c r="L942" s="40" t="s">
        <v>21</v>
      </c>
      <c r="M942" s="41" t="str">
        <f>IFERROR(AVERAGE($P938:$AI938),"")</f>
        <v/>
      </c>
      <c r="N942" s="94"/>
      <c r="O942" s="34" t="s">
        <v>459</v>
      </c>
      <c r="P942" s="39" t="str">
        <f t="shared" ref="P942:AI942" si="466">IF(P939="","",IF((_xlfn.STDEV.S($P939:$AI940)/AVERAGE($P939:$AI940))&lt;25%,P939,IF(OR(P939&gt;(AVERAGE($P939:$AI940)+_xlfn.STDEV.S($P939:$AI940)),P939&lt;(AVERAGE($P939:$AI940)-_xlfn.STDEV.S($P939:$AI940))),"DESCARTADO",P939)))</f>
        <v/>
      </c>
      <c r="Q942" s="39" t="str">
        <f t="shared" si="466"/>
        <v/>
      </c>
      <c r="R942" s="39" t="str">
        <f t="shared" si="466"/>
        <v/>
      </c>
      <c r="S942" s="39" t="str">
        <f t="shared" si="466"/>
        <v/>
      </c>
      <c r="T942" s="39" t="str">
        <f t="shared" si="466"/>
        <v/>
      </c>
      <c r="U942" s="39" t="str">
        <f t="shared" si="466"/>
        <v/>
      </c>
      <c r="V942" s="39" t="str">
        <f t="shared" si="466"/>
        <v/>
      </c>
      <c r="W942" s="39" t="str">
        <f t="shared" si="466"/>
        <v/>
      </c>
      <c r="X942" s="39" t="str">
        <f t="shared" si="466"/>
        <v/>
      </c>
      <c r="Y942" s="39" t="str">
        <f t="shared" si="466"/>
        <v/>
      </c>
      <c r="Z942" s="39" t="str">
        <f t="shared" si="466"/>
        <v/>
      </c>
      <c r="AA942" s="39" t="str">
        <f t="shared" si="466"/>
        <v/>
      </c>
      <c r="AB942" s="39" t="str">
        <f t="shared" si="466"/>
        <v/>
      </c>
      <c r="AC942" s="39" t="str">
        <f t="shared" si="466"/>
        <v/>
      </c>
      <c r="AD942" s="39" t="str">
        <f t="shared" si="466"/>
        <v/>
      </c>
      <c r="AE942" s="39" t="str">
        <f t="shared" si="466"/>
        <v/>
      </c>
      <c r="AF942" s="39" t="str">
        <f t="shared" si="466"/>
        <v/>
      </c>
      <c r="AG942" s="39" t="str">
        <f t="shared" si="466"/>
        <v/>
      </c>
      <c r="AH942" s="39" t="str">
        <f t="shared" si="466"/>
        <v/>
      </c>
      <c r="AI942" s="39" t="str">
        <f t="shared" si="466"/>
        <v/>
      </c>
    </row>
    <row r="943" spans="1:35" hidden="1" x14ac:dyDescent="0.25">
      <c r="B943" s="84" t="e">
        <f t="shared" si="465"/>
        <v>#VALUE!</v>
      </c>
      <c r="C943" s="84" t="e">
        <f t="shared" si="464"/>
        <v>#VALUE!</v>
      </c>
      <c r="D943" s="84">
        <f t="shared" si="464"/>
        <v>1</v>
      </c>
      <c r="E943" s="158"/>
      <c r="F943" s="97"/>
      <c r="G943" s="119"/>
      <c r="J943" s="56" t="s">
        <v>366</v>
      </c>
      <c r="L943" s="40" t="s">
        <v>335</v>
      </c>
      <c r="M943" s="41" t="str">
        <f>IFERROR(MEDIAN($P938:$AI938),"")</f>
        <v/>
      </c>
      <c r="N943" s="94"/>
      <c r="O943" s="34" t="s">
        <v>460</v>
      </c>
      <c r="P943" s="39" t="str">
        <f>IF(IFERROR(VLOOKUP(P936,'Tabela de Apoio'!$D:$E,2,FALSE),1)=1,"",P944)</f>
        <v/>
      </c>
      <c r="Q943" s="39" t="str">
        <f>IF(IFERROR(VLOOKUP(Q936,'Tabela de Apoio'!$D:$E,2,FALSE),1)=1,"",Q944)</f>
        <v/>
      </c>
      <c r="R943" s="39" t="str">
        <f>IF(IFERROR(VLOOKUP(R936,'Tabela de Apoio'!$D:$E,2,FALSE),1)=1,"",R944)</f>
        <v/>
      </c>
      <c r="S943" s="39" t="str">
        <f>IF(IFERROR(VLOOKUP(S936,'Tabela de Apoio'!$D:$E,2,FALSE),1)=1,"",S944)</f>
        <v/>
      </c>
      <c r="T943" s="39" t="str">
        <f>IF(IFERROR(VLOOKUP(T936,'Tabela de Apoio'!$D:$E,2,FALSE),1)=1,"",T944)</f>
        <v/>
      </c>
      <c r="U943" s="39" t="str">
        <f>IF(IFERROR(VLOOKUP(U936,'Tabela de Apoio'!$D:$E,2,FALSE),1)=1,"",U944)</f>
        <v/>
      </c>
      <c r="V943" s="39" t="str">
        <f>IF(IFERROR(VLOOKUP(V936,'Tabela de Apoio'!$D:$E,2,FALSE),1)=1,"",V944)</f>
        <v/>
      </c>
      <c r="W943" s="39" t="str">
        <f>IF(IFERROR(VLOOKUP(W936,'Tabela de Apoio'!$D:$E,2,FALSE),1)=1,"",W944)</f>
        <v/>
      </c>
      <c r="X943" s="39" t="str">
        <f>IF(IFERROR(VLOOKUP(X936,'Tabela de Apoio'!$D:$E,2,FALSE),1)=1,"",X944)</f>
        <v/>
      </c>
      <c r="Y943" s="39" t="str">
        <f>IF(IFERROR(VLOOKUP(Y936,'Tabela de Apoio'!$D:$E,2,FALSE),1)=1,"",Y944)</f>
        <v/>
      </c>
      <c r="Z943" s="39" t="str">
        <f>IF(IFERROR(VLOOKUP(Z936,'Tabela de Apoio'!$D:$E,2,FALSE),1)=1,"",Z944)</f>
        <v/>
      </c>
      <c r="AA943" s="39" t="str">
        <f>IF(IFERROR(VLOOKUP(AA936,'Tabela de Apoio'!$D:$E,2,FALSE),1)=1,"",AA944)</f>
        <v/>
      </c>
      <c r="AB943" s="39" t="str">
        <f>IF(IFERROR(VLOOKUP(AB936,'Tabela de Apoio'!$D:$E,2,FALSE),1)=1,"",AB944)</f>
        <v/>
      </c>
      <c r="AC943" s="39" t="str">
        <f>IF(IFERROR(VLOOKUP(AC936,'Tabela de Apoio'!$D:$E,2,FALSE),1)=1,"",AC944)</f>
        <v/>
      </c>
      <c r="AD943" s="39" t="str">
        <f>IF(IFERROR(VLOOKUP(AD936,'Tabela de Apoio'!$D:$E,2,FALSE),1)=1,"",AD944)</f>
        <v/>
      </c>
      <c r="AE943" s="39" t="str">
        <f>IF(IFERROR(VLOOKUP(AE936,'Tabela de Apoio'!$D:$E,2,FALSE),1)=1,"",AE944)</f>
        <v/>
      </c>
      <c r="AF943" s="39" t="str">
        <f>IF(IFERROR(VLOOKUP(AF936,'Tabela de Apoio'!$D:$E,2,FALSE),1)=1,"",AF944)</f>
        <v/>
      </c>
      <c r="AG943" s="39" t="str">
        <f>IF(IFERROR(VLOOKUP(AG936,'Tabela de Apoio'!$D:$E,2,FALSE),1)=1,"",AG944)</f>
        <v/>
      </c>
      <c r="AH943" s="39" t="str">
        <f>IF(IFERROR(VLOOKUP(AH936,'Tabela de Apoio'!$D:$E,2,FALSE),1)=1,"",AH944)</f>
        <v/>
      </c>
      <c r="AI943" s="39" t="str">
        <f>IF(IFERROR(VLOOKUP(AI936,'Tabela de Apoio'!$D:$E,2,FALSE),1)=1,"",AI944)</f>
        <v/>
      </c>
    </row>
    <row r="944" spans="1:35" hidden="1" x14ac:dyDescent="0.25">
      <c r="B944" s="84" t="e">
        <f t="shared" si="465"/>
        <v>#VALUE!</v>
      </c>
      <c r="C944" s="84" t="e">
        <f t="shared" si="464"/>
        <v>#VALUE!</v>
      </c>
      <c r="D944" s="84">
        <f t="shared" si="464"/>
        <v>1</v>
      </c>
      <c r="E944" s="158"/>
      <c r="F944" s="97"/>
      <c r="G944" s="119"/>
      <c r="H944" s="18"/>
      <c r="I944" s="18"/>
      <c r="J944" s="56" t="s">
        <v>368</v>
      </c>
      <c r="K944" s="89"/>
      <c r="L944" s="40" t="s">
        <v>69</v>
      </c>
      <c r="M944" s="41" t="e">
        <f>IF(AND(COUNT($P952:$AI952)&gt;2,(_xlfn.STDEV.S($P951:$AI952)/AVERAGE($P951:$AI952))&lt;=25%),AVERAGE($P951:$AI952),"")</f>
        <v>#DIV/0!</v>
      </c>
      <c r="N944" s="94"/>
      <c r="O944" s="34" t="s">
        <v>461</v>
      </c>
      <c r="P944" s="39" t="str">
        <f t="shared" ref="P944:AI944" si="467">IF(P942="","",IF((_xlfn.STDEV.S($P941:$AI942)/AVERAGE($P941:$AI942))&lt;25%,P942,IF(OR(P942&gt;(AVERAGE($P941:$AI942)+_xlfn.STDEV.S($P941:$AI942)),P942&lt;(AVERAGE($P941:$AI942)-_xlfn.STDEV.S($P941:$AI942))),"DESCARTADO",P942)))</f>
        <v/>
      </c>
      <c r="Q944" s="39" t="str">
        <f t="shared" si="467"/>
        <v/>
      </c>
      <c r="R944" s="39" t="str">
        <f t="shared" si="467"/>
        <v/>
      </c>
      <c r="S944" s="39" t="str">
        <f t="shared" si="467"/>
        <v/>
      </c>
      <c r="T944" s="39" t="str">
        <f t="shared" si="467"/>
        <v/>
      </c>
      <c r="U944" s="39" t="str">
        <f t="shared" si="467"/>
        <v/>
      </c>
      <c r="V944" s="39" t="str">
        <f t="shared" si="467"/>
        <v/>
      </c>
      <c r="W944" s="39" t="str">
        <f t="shared" si="467"/>
        <v/>
      </c>
      <c r="X944" s="39" t="str">
        <f t="shared" si="467"/>
        <v/>
      </c>
      <c r="Y944" s="39" t="str">
        <f t="shared" si="467"/>
        <v/>
      </c>
      <c r="Z944" s="39" t="str">
        <f t="shared" si="467"/>
        <v/>
      </c>
      <c r="AA944" s="39" t="str">
        <f t="shared" si="467"/>
        <v/>
      </c>
      <c r="AB944" s="39" t="str">
        <f t="shared" si="467"/>
        <v/>
      </c>
      <c r="AC944" s="39" t="str">
        <f t="shared" si="467"/>
        <v/>
      </c>
      <c r="AD944" s="39" t="str">
        <f t="shared" si="467"/>
        <v/>
      </c>
      <c r="AE944" s="39" t="str">
        <f t="shared" si="467"/>
        <v/>
      </c>
      <c r="AF944" s="39" t="str">
        <f t="shared" si="467"/>
        <v/>
      </c>
      <c r="AG944" s="39" t="str">
        <f t="shared" si="467"/>
        <v/>
      </c>
      <c r="AH944" s="39" t="str">
        <f t="shared" si="467"/>
        <v/>
      </c>
      <c r="AI944" s="39" t="str">
        <f t="shared" si="467"/>
        <v/>
      </c>
    </row>
    <row r="945" spans="1:35" hidden="1" x14ac:dyDescent="0.25">
      <c r="B945" s="84" t="e">
        <f t="shared" si="465"/>
        <v>#VALUE!</v>
      </c>
      <c r="C945" s="84" t="e">
        <f t="shared" si="464"/>
        <v>#VALUE!</v>
      </c>
      <c r="D945" s="84">
        <f t="shared" si="464"/>
        <v>1</v>
      </c>
      <c r="E945" s="158"/>
      <c r="F945" s="97"/>
      <c r="G945" s="121"/>
      <c r="H945"/>
      <c r="I945" s="18"/>
      <c r="J945" s="56" t="s">
        <v>367</v>
      </c>
      <c r="K945" s="89"/>
      <c r="L945" s="40" t="s">
        <v>74</v>
      </c>
      <c r="M945" s="41" t="e">
        <f>AVERAGE($P939:$AI940)</f>
        <v>#DIV/0!</v>
      </c>
      <c r="N945" s="94"/>
      <c r="O945" s="34" t="s">
        <v>462</v>
      </c>
      <c r="P945" s="39" t="str">
        <f>IF(IFERROR(VLOOKUP(P936,'Tabela de Apoio'!$D:$E,2,FALSE),1)=1,"",P946)</f>
        <v/>
      </c>
      <c r="Q945" s="39" t="str">
        <f>IF(IFERROR(VLOOKUP(Q936,'Tabela de Apoio'!$D:$E,2,FALSE),1)=1,"",Q946)</f>
        <v/>
      </c>
      <c r="R945" s="39" t="str">
        <f>IF(IFERROR(VLOOKUP(R936,'Tabela de Apoio'!$D:$E,2,FALSE),1)=1,"",R946)</f>
        <v/>
      </c>
      <c r="S945" s="39" t="str">
        <f>IF(IFERROR(VLOOKUP(S936,'Tabela de Apoio'!$D:$E,2,FALSE),1)=1,"",S946)</f>
        <v/>
      </c>
      <c r="T945" s="39" t="str">
        <f>IF(IFERROR(VLOOKUP(T936,'Tabela de Apoio'!$D:$E,2,FALSE),1)=1,"",T946)</f>
        <v/>
      </c>
      <c r="U945" s="39" t="str">
        <f>IF(IFERROR(VLOOKUP(U936,'Tabela de Apoio'!$D:$E,2,FALSE),1)=1,"",U946)</f>
        <v/>
      </c>
      <c r="V945" s="39" t="str">
        <f>IF(IFERROR(VLOOKUP(V936,'Tabela de Apoio'!$D:$E,2,FALSE),1)=1,"",V946)</f>
        <v/>
      </c>
      <c r="W945" s="39" t="str">
        <f>IF(IFERROR(VLOOKUP(W936,'Tabela de Apoio'!$D:$E,2,FALSE),1)=1,"",W946)</f>
        <v/>
      </c>
      <c r="X945" s="39" t="str">
        <f>IF(IFERROR(VLOOKUP(X936,'Tabela de Apoio'!$D:$E,2,FALSE),1)=1,"",X946)</f>
        <v/>
      </c>
      <c r="Y945" s="39" t="str">
        <f>IF(IFERROR(VLOOKUP(Y936,'Tabela de Apoio'!$D:$E,2,FALSE),1)=1,"",Y946)</f>
        <v/>
      </c>
      <c r="Z945" s="39" t="str">
        <f>IF(IFERROR(VLOOKUP(Z936,'Tabela de Apoio'!$D:$E,2,FALSE),1)=1,"",Z946)</f>
        <v/>
      </c>
      <c r="AA945" s="39" t="str">
        <f>IF(IFERROR(VLOOKUP(AA936,'Tabela de Apoio'!$D:$E,2,FALSE),1)=1,"",AA946)</f>
        <v/>
      </c>
      <c r="AB945" s="39" t="str">
        <f>IF(IFERROR(VLOOKUP(AB936,'Tabela de Apoio'!$D:$E,2,FALSE),1)=1,"",AB946)</f>
        <v/>
      </c>
      <c r="AC945" s="39" t="str">
        <f>IF(IFERROR(VLOOKUP(AC936,'Tabela de Apoio'!$D:$E,2,FALSE),1)=1,"",AC946)</f>
        <v/>
      </c>
      <c r="AD945" s="39" t="str">
        <f>IF(IFERROR(VLOOKUP(AD936,'Tabela de Apoio'!$D:$E,2,FALSE),1)=1,"",AD946)</f>
        <v/>
      </c>
      <c r="AE945" s="39" t="str">
        <f>IF(IFERROR(VLOOKUP(AE936,'Tabela de Apoio'!$D:$E,2,FALSE),1)=1,"",AE946)</f>
        <v/>
      </c>
      <c r="AF945" s="39" t="str">
        <f>IF(IFERROR(VLOOKUP(AF936,'Tabela de Apoio'!$D:$E,2,FALSE),1)=1,"",AF946)</f>
        <v/>
      </c>
      <c r="AG945" s="39" t="str">
        <f>IF(IFERROR(VLOOKUP(AG936,'Tabela de Apoio'!$D:$E,2,FALSE),1)=1,"",AG946)</f>
        <v/>
      </c>
      <c r="AH945" s="39" t="str">
        <f>IF(IFERROR(VLOOKUP(AH936,'Tabela de Apoio'!$D:$E,2,FALSE),1)=1,"",AH946)</f>
        <v/>
      </c>
      <c r="AI945" s="39" t="str">
        <f>IF(IFERROR(VLOOKUP(AI936,'Tabela de Apoio'!$D:$E,2,FALSE),1)=1,"",AI946)</f>
        <v/>
      </c>
    </row>
    <row r="946" spans="1:35" hidden="1" x14ac:dyDescent="0.25">
      <c r="B946" s="84" t="e">
        <f t="shared" si="465"/>
        <v>#VALUE!</v>
      </c>
      <c r="C946" s="84" t="e">
        <f t="shared" si="464"/>
        <v>#VALUE!</v>
      </c>
      <c r="D946" s="84">
        <f t="shared" si="464"/>
        <v>1</v>
      </c>
      <c r="E946" s="158"/>
      <c r="F946" s="97"/>
      <c r="G946" s="120"/>
      <c r="H946" s="18"/>
      <c r="I946" s="18"/>
      <c r="J946" s="56" t="s">
        <v>367</v>
      </c>
      <c r="K946" s="89"/>
      <c r="L946" s="40" t="s">
        <v>72</v>
      </c>
      <c r="M946" s="41" t="e">
        <f>MEDIAN($P939:$AI939)</f>
        <v>#NUM!</v>
      </c>
      <c r="N946" s="94"/>
      <c r="O946" s="34" t="s">
        <v>463</v>
      </c>
      <c r="P946" s="39" t="str">
        <f t="shared" ref="P946:AI946" si="468">IF(P944="","",IF((_xlfn.STDEV.S($P943:$AI944)/AVERAGE($P943:$AI944))&lt;25%,P944,IF(OR(P944&gt;(AVERAGE($P943:$AI944)+_xlfn.STDEV.S($P943:$AI944)),P944&lt;(AVERAGE($P943:$AI944)-_xlfn.STDEV.S($P943:$AI944))),"DESCARTADO",P944)))</f>
        <v/>
      </c>
      <c r="Q946" s="39" t="str">
        <f t="shared" si="468"/>
        <v/>
      </c>
      <c r="R946" s="39" t="str">
        <f t="shared" si="468"/>
        <v/>
      </c>
      <c r="S946" s="39" t="str">
        <f t="shared" si="468"/>
        <v/>
      </c>
      <c r="T946" s="39" t="str">
        <f t="shared" si="468"/>
        <v/>
      </c>
      <c r="U946" s="39" t="str">
        <f t="shared" si="468"/>
        <v/>
      </c>
      <c r="V946" s="39" t="str">
        <f t="shared" si="468"/>
        <v/>
      </c>
      <c r="W946" s="39" t="str">
        <f t="shared" si="468"/>
        <v/>
      </c>
      <c r="X946" s="39" t="str">
        <f t="shared" si="468"/>
        <v/>
      </c>
      <c r="Y946" s="39" t="str">
        <f t="shared" si="468"/>
        <v/>
      </c>
      <c r="Z946" s="39" t="str">
        <f t="shared" si="468"/>
        <v/>
      </c>
      <c r="AA946" s="39" t="str">
        <f t="shared" si="468"/>
        <v/>
      </c>
      <c r="AB946" s="39" t="str">
        <f t="shared" si="468"/>
        <v/>
      </c>
      <c r="AC946" s="39" t="str">
        <f t="shared" si="468"/>
        <v/>
      </c>
      <c r="AD946" s="39" t="str">
        <f t="shared" si="468"/>
        <v/>
      </c>
      <c r="AE946" s="39" t="str">
        <f t="shared" si="468"/>
        <v/>
      </c>
      <c r="AF946" s="39" t="str">
        <f t="shared" si="468"/>
        <v/>
      </c>
      <c r="AG946" s="39" t="str">
        <f t="shared" si="468"/>
        <v/>
      </c>
      <c r="AH946" s="39" t="str">
        <f t="shared" si="468"/>
        <v/>
      </c>
      <c r="AI946" s="39" t="str">
        <f t="shared" si="468"/>
        <v/>
      </c>
    </row>
    <row r="947" spans="1:35" hidden="1" x14ac:dyDescent="0.25">
      <c r="B947" s="84" t="e">
        <f t="shared" si="465"/>
        <v>#VALUE!</v>
      </c>
      <c r="C947" s="84" t="e">
        <f t="shared" si="464"/>
        <v>#VALUE!</v>
      </c>
      <c r="D947" s="84">
        <f t="shared" si="464"/>
        <v>1</v>
      </c>
      <c r="E947" s="158"/>
      <c r="F947" s="97"/>
      <c r="G947" s="120"/>
      <c r="H947" s="18"/>
      <c r="I947" s="18"/>
      <c r="J947" s="56" t="s">
        <v>367</v>
      </c>
      <c r="K947" s="89"/>
      <c r="L947" s="40" t="s">
        <v>73</v>
      </c>
      <c r="M947" s="41" t="e">
        <f>_xlfn.QUARTILE.EXC($P939:$AI939,1)</f>
        <v>#NUM!</v>
      </c>
      <c r="N947" s="94"/>
      <c r="O947" s="34" t="s">
        <v>464</v>
      </c>
      <c r="P947" s="39" t="str">
        <f>IF(IFERROR(VLOOKUP(P936,'Tabela de Apoio'!$D:$E,2,FALSE),1)=1,"",P948)</f>
        <v/>
      </c>
      <c r="Q947" s="39" t="str">
        <f>IF(IFERROR(VLOOKUP(Q936,'Tabela de Apoio'!$D:$E,2,FALSE),1)=1,"",Q948)</f>
        <v/>
      </c>
      <c r="R947" s="39" t="str">
        <f>IF(IFERROR(VLOOKUP(R936,'Tabela de Apoio'!$D:$E,2,FALSE),1)=1,"",R948)</f>
        <v/>
      </c>
      <c r="S947" s="39" t="str">
        <f>IF(IFERROR(VLOOKUP(S936,'Tabela de Apoio'!$D:$E,2,FALSE),1)=1,"",S948)</f>
        <v/>
      </c>
      <c r="T947" s="39" t="str">
        <f>IF(IFERROR(VLOOKUP(T936,'Tabela de Apoio'!$D:$E,2,FALSE),1)=1,"",T948)</f>
        <v/>
      </c>
      <c r="U947" s="39" t="str">
        <f>IF(IFERROR(VLOOKUP(U936,'Tabela de Apoio'!$D:$E,2,FALSE),1)=1,"",U948)</f>
        <v/>
      </c>
      <c r="V947" s="39" t="str">
        <f>IF(IFERROR(VLOOKUP(V936,'Tabela de Apoio'!$D:$E,2,FALSE),1)=1,"",V948)</f>
        <v/>
      </c>
      <c r="W947" s="39" t="str">
        <f>IF(IFERROR(VLOOKUP(W936,'Tabela de Apoio'!$D:$E,2,FALSE),1)=1,"",W948)</f>
        <v/>
      </c>
      <c r="X947" s="39" t="str">
        <f>IF(IFERROR(VLOOKUP(X936,'Tabela de Apoio'!$D:$E,2,FALSE),1)=1,"",X948)</f>
        <v/>
      </c>
      <c r="Y947" s="39" t="str">
        <f>IF(IFERROR(VLOOKUP(Y936,'Tabela de Apoio'!$D:$E,2,FALSE),1)=1,"",Y948)</f>
        <v/>
      </c>
      <c r="Z947" s="39" t="str">
        <f>IF(IFERROR(VLOOKUP(Z936,'Tabela de Apoio'!$D:$E,2,FALSE),1)=1,"",Z948)</f>
        <v/>
      </c>
      <c r="AA947" s="39" t="str">
        <f>IF(IFERROR(VLOOKUP(AA936,'Tabela de Apoio'!$D:$E,2,FALSE),1)=1,"",AA948)</f>
        <v/>
      </c>
      <c r="AB947" s="39" t="str">
        <f>IF(IFERROR(VLOOKUP(AB936,'Tabela de Apoio'!$D:$E,2,FALSE),1)=1,"",AB948)</f>
        <v/>
      </c>
      <c r="AC947" s="39" t="str">
        <f>IF(IFERROR(VLOOKUP(AC936,'Tabela de Apoio'!$D:$E,2,FALSE),1)=1,"",AC948)</f>
        <v/>
      </c>
      <c r="AD947" s="39" t="str">
        <f>IF(IFERROR(VLOOKUP(AD936,'Tabela de Apoio'!$D:$E,2,FALSE),1)=1,"",AD948)</f>
        <v/>
      </c>
      <c r="AE947" s="39" t="str">
        <f>IF(IFERROR(VLOOKUP(AE936,'Tabela de Apoio'!$D:$E,2,FALSE),1)=1,"",AE948)</f>
        <v/>
      </c>
      <c r="AF947" s="39" t="str">
        <f>IF(IFERROR(VLOOKUP(AF936,'Tabela de Apoio'!$D:$E,2,FALSE),1)=1,"",AF948)</f>
        <v/>
      </c>
      <c r="AG947" s="39" t="str">
        <f>IF(IFERROR(VLOOKUP(AG936,'Tabela de Apoio'!$D:$E,2,FALSE),1)=1,"",AG948)</f>
        <v/>
      </c>
      <c r="AH947" s="39" t="str">
        <f>IF(IFERROR(VLOOKUP(AH936,'Tabela de Apoio'!$D:$E,2,FALSE),1)=1,"",AH948)</f>
        <v/>
      </c>
      <c r="AI947" s="39" t="str">
        <f>IF(IFERROR(VLOOKUP(AI936,'Tabela de Apoio'!$D:$E,2,FALSE),1)=1,"",AI948)</f>
        <v/>
      </c>
    </row>
    <row r="948" spans="1:35" hidden="1" x14ac:dyDescent="0.25">
      <c r="B948" s="84" t="e">
        <f t="shared" si="465"/>
        <v>#VALUE!</v>
      </c>
      <c r="C948" s="84" t="e">
        <f t="shared" si="464"/>
        <v>#VALUE!</v>
      </c>
      <c r="D948" s="84">
        <f t="shared" si="464"/>
        <v>1</v>
      </c>
      <c r="E948" s="158"/>
      <c r="F948" s="97"/>
      <c r="G948" s="120"/>
      <c r="H948" s="18"/>
      <c r="I948" s="18"/>
      <c r="J948" s="56" t="s">
        <v>367</v>
      </c>
      <c r="K948" s="89"/>
      <c r="L948" s="40" t="s">
        <v>70</v>
      </c>
      <c r="M948" s="41" t="e">
        <f>_xlfn.QUARTILE.EXC($P939:$AI939,2)</f>
        <v>#NUM!</v>
      </c>
      <c r="N948" s="94"/>
      <c r="O948" s="34" t="s">
        <v>465</v>
      </c>
      <c r="P948" s="39" t="str">
        <f t="shared" ref="P948:AI948" si="469">IF(P946="","",IF((_xlfn.STDEV.S($P945:$AI946)/AVERAGE($P945:$AI946))&lt;25%,P946,IF(OR(P946&gt;(AVERAGE($P945:$AI946)+_xlfn.STDEV.S($P945:$AI946)),P946&lt;(AVERAGE($P945:$AI946)-_xlfn.STDEV.S($P945:$AI946))),"DESCARTADO",P946)))</f>
        <v/>
      </c>
      <c r="Q948" s="39" t="str">
        <f t="shared" si="469"/>
        <v/>
      </c>
      <c r="R948" s="39" t="str">
        <f t="shared" si="469"/>
        <v/>
      </c>
      <c r="S948" s="39" t="str">
        <f t="shared" si="469"/>
        <v/>
      </c>
      <c r="T948" s="39" t="str">
        <f t="shared" si="469"/>
        <v/>
      </c>
      <c r="U948" s="39" t="str">
        <f t="shared" si="469"/>
        <v/>
      </c>
      <c r="V948" s="39" t="str">
        <f t="shared" si="469"/>
        <v/>
      </c>
      <c r="W948" s="39" t="str">
        <f t="shared" si="469"/>
        <v/>
      </c>
      <c r="X948" s="39" t="str">
        <f t="shared" si="469"/>
        <v/>
      </c>
      <c r="Y948" s="39" t="str">
        <f t="shared" si="469"/>
        <v/>
      </c>
      <c r="Z948" s="39" t="str">
        <f t="shared" si="469"/>
        <v/>
      </c>
      <c r="AA948" s="39" t="str">
        <f t="shared" si="469"/>
        <v/>
      </c>
      <c r="AB948" s="39" t="str">
        <f t="shared" si="469"/>
        <v/>
      </c>
      <c r="AC948" s="39" t="str">
        <f t="shared" si="469"/>
        <v/>
      </c>
      <c r="AD948" s="39" t="str">
        <f t="shared" si="469"/>
        <v/>
      </c>
      <c r="AE948" s="39" t="str">
        <f t="shared" si="469"/>
        <v/>
      </c>
      <c r="AF948" s="39" t="str">
        <f t="shared" si="469"/>
        <v/>
      </c>
      <c r="AG948" s="39" t="str">
        <f t="shared" si="469"/>
        <v/>
      </c>
      <c r="AH948" s="39" t="str">
        <f t="shared" si="469"/>
        <v/>
      </c>
      <c r="AI948" s="39" t="str">
        <f t="shared" si="469"/>
        <v/>
      </c>
    </row>
    <row r="949" spans="1:35" hidden="1" x14ac:dyDescent="0.25">
      <c r="B949" s="84" t="e">
        <f t="shared" si="465"/>
        <v>#VALUE!</v>
      </c>
      <c r="C949" s="84" t="e">
        <f t="shared" si="464"/>
        <v>#VALUE!</v>
      </c>
      <c r="D949" s="84">
        <f t="shared" si="464"/>
        <v>1</v>
      </c>
      <c r="E949" s="158"/>
      <c r="F949" s="97"/>
      <c r="G949" s="120"/>
      <c r="H949" s="18"/>
      <c r="I949" s="18"/>
      <c r="J949" s="56" t="s">
        <v>366</v>
      </c>
      <c r="K949" s="89"/>
      <c r="L949" s="40" t="s">
        <v>76</v>
      </c>
      <c r="M949" s="41">
        <f>MIN($P938:$AI938)</f>
        <v>0</v>
      </c>
      <c r="N949" s="94"/>
      <c r="O949" s="34" t="s">
        <v>466</v>
      </c>
      <c r="P949" s="39" t="str">
        <f>IF(IFERROR(VLOOKUP(P936,'Tabela de Apoio'!$D:$E,2,FALSE),1)=1,"",P950)</f>
        <v/>
      </c>
      <c r="Q949" s="39" t="str">
        <f>IF(IFERROR(VLOOKUP(Q936,'Tabela de Apoio'!$D:$E,2,FALSE),1)=1,"",Q950)</f>
        <v/>
      </c>
      <c r="R949" s="39" t="str">
        <f>IF(IFERROR(VLOOKUP(R936,'Tabela de Apoio'!$D:$E,2,FALSE),1)=1,"",R950)</f>
        <v/>
      </c>
      <c r="S949" s="39" t="str">
        <f>IF(IFERROR(VLOOKUP(S936,'Tabela de Apoio'!$D:$E,2,FALSE),1)=1,"",S950)</f>
        <v/>
      </c>
      <c r="T949" s="39" t="str">
        <f>IF(IFERROR(VLOOKUP(T936,'Tabela de Apoio'!$D:$E,2,FALSE),1)=1,"",T950)</f>
        <v/>
      </c>
      <c r="U949" s="39" t="str">
        <f>IF(IFERROR(VLOOKUP(U936,'Tabela de Apoio'!$D:$E,2,FALSE),1)=1,"",U950)</f>
        <v/>
      </c>
      <c r="V949" s="39" t="str">
        <f>IF(IFERROR(VLOOKUP(V936,'Tabela de Apoio'!$D:$E,2,FALSE),1)=1,"",V950)</f>
        <v/>
      </c>
      <c r="W949" s="39" t="str">
        <f>IF(IFERROR(VLOOKUP(W936,'Tabela de Apoio'!$D:$E,2,FALSE),1)=1,"",W950)</f>
        <v/>
      </c>
      <c r="X949" s="39" t="str">
        <f>IF(IFERROR(VLOOKUP(X936,'Tabela de Apoio'!$D:$E,2,FALSE),1)=1,"",X950)</f>
        <v/>
      </c>
      <c r="Y949" s="39" t="str">
        <f>IF(IFERROR(VLOOKUP(Y936,'Tabela de Apoio'!$D:$E,2,FALSE),1)=1,"",Y950)</f>
        <v/>
      </c>
      <c r="Z949" s="39" t="str">
        <f>IF(IFERROR(VLOOKUP(Z936,'Tabela de Apoio'!$D:$E,2,FALSE),1)=1,"",Z950)</f>
        <v/>
      </c>
      <c r="AA949" s="39" t="str">
        <f>IF(IFERROR(VLOOKUP(AA936,'Tabela de Apoio'!$D:$E,2,FALSE),1)=1,"",AA950)</f>
        <v/>
      </c>
      <c r="AB949" s="39" t="str">
        <f>IF(IFERROR(VLOOKUP(AB936,'Tabela de Apoio'!$D:$E,2,FALSE),1)=1,"",AB950)</f>
        <v/>
      </c>
      <c r="AC949" s="39" t="str">
        <f>IF(IFERROR(VLOOKUP(AC936,'Tabela de Apoio'!$D:$E,2,FALSE),1)=1,"",AC950)</f>
        <v/>
      </c>
      <c r="AD949" s="39" t="str">
        <f>IF(IFERROR(VLOOKUP(AD936,'Tabela de Apoio'!$D:$E,2,FALSE),1)=1,"",AD950)</f>
        <v/>
      </c>
      <c r="AE949" s="39" t="str">
        <f>IF(IFERROR(VLOOKUP(AE936,'Tabela de Apoio'!$D:$E,2,FALSE),1)=1,"",AE950)</f>
        <v/>
      </c>
      <c r="AF949" s="39" t="str">
        <f>IF(IFERROR(VLOOKUP(AF936,'Tabela de Apoio'!$D:$E,2,FALSE),1)=1,"",AF950)</f>
        <v/>
      </c>
      <c r="AG949" s="39" t="str">
        <f>IF(IFERROR(VLOOKUP(AG936,'Tabela de Apoio'!$D:$E,2,FALSE),1)=1,"",AG950)</f>
        <v/>
      </c>
      <c r="AH949" s="39" t="str">
        <f>IF(IFERROR(VLOOKUP(AH936,'Tabela de Apoio'!$D:$E,2,FALSE),1)=1,"",AH950)</f>
        <v/>
      </c>
      <c r="AI949" s="39" t="str">
        <f>IF(IFERROR(VLOOKUP(AI936,'Tabela de Apoio'!$D:$E,2,FALSE),1)=1,"",AI950)</f>
        <v/>
      </c>
    </row>
    <row r="950" spans="1:35" hidden="1" x14ac:dyDescent="0.25">
      <c r="B950" s="84" t="e">
        <f t="shared" si="465"/>
        <v>#VALUE!</v>
      </c>
      <c r="C950" s="84" t="e">
        <f t="shared" si="464"/>
        <v>#VALUE!</v>
      </c>
      <c r="D950" s="84">
        <f t="shared" si="464"/>
        <v>1</v>
      </c>
      <c r="E950" s="158"/>
      <c r="F950" s="97"/>
      <c r="G950" s="120"/>
      <c r="H950" s="18"/>
      <c r="I950" s="18"/>
      <c r="J950" s="56" t="s">
        <v>366</v>
      </c>
      <c r="K950" s="89"/>
      <c r="L950" s="40" t="s">
        <v>71</v>
      </c>
      <c r="M950" s="41">
        <f>MAX($P938:$AI938)</f>
        <v>0</v>
      </c>
      <c r="N950" s="94"/>
      <c r="O950" s="34" t="s">
        <v>467</v>
      </c>
      <c r="P950" s="39" t="str">
        <f t="shared" ref="P950:AI950" si="470">IF(P948="","",IF((_xlfn.STDEV.S($P947:$AI948)/AVERAGE($P947:$AI948))&lt;25%,P948,IF(OR(P948&gt;(AVERAGE($P947:$AI948)+_xlfn.STDEV.S($P947:$AI948)),P948&lt;(AVERAGE($P947:$AI948)-_xlfn.STDEV.S($P947:$AI948))),"DESCARTADO",P948)))</f>
        <v/>
      </c>
      <c r="Q950" s="39" t="str">
        <f t="shared" si="470"/>
        <v/>
      </c>
      <c r="R950" s="39" t="str">
        <f t="shared" si="470"/>
        <v/>
      </c>
      <c r="S950" s="39" t="str">
        <f t="shared" si="470"/>
        <v/>
      </c>
      <c r="T950" s="39" t="str">
        <f t="shared" si="470"/>
        <v/>
      </c>
      <c r="U950" s="39" t="str">
        <f t="shared" si="470"/>
        <v/>
      </c>
      <c r="V950" s="39" t="str">
        <f t="shared" si="470"/>
        <v/>
      </c>
      <c r="W950" s="39" t="str">
        <f t="shared" si="470"/>
        <v/>
      </c>
      <c r="X950" s="39" t="str">
        <f t="shared" si="470"/>
        <v/>
      </c>
      <c r="Y950" s="39" t="str">
        <f t="shared" si="470"/>
        <v/>
      </c>
      <c r="Z950" s="39" t="str">
        <f t="shared" si="470"/>
        <v/>
      </c>
      <c r="AA950" s="39" t="str">
        <f t="shared" si="470"/>
        <v/>
      </c>
      <c r="AB950" s="39" t="str">
        <f t="shared" si="470"/>
        <v/>
      </c>
      <c r="AC950" s="39" t="str">
        <f t="shared" si="470"/>
        <v/>
      </c>
      <c r="AD950" s="39" t="str">
        <f t="shared" si="470"/>
        <v/>
      </c>
      <c r="AE950" s="39" t="str">
        <f t="shared" si="470"/>
        <v/>
      </c>
      <c r="AF950" s="39" t="str">
        <f t="shared" si="470"/>
        <v/>
      </c>
      <c r="AG950" s="39" t="str">
        <f t="shared" si="470"/>
        <v/>
      </c>
      <c r="AH950" s="39" t="str">
        <f t="shared" si="470"/>
        <v/>
      </c>
      <c r="AI950" s="39" t="str">
        <f t="shared" si="470"/>
        <v/>
      </c>
    </row>
    <row r="951" spans="1:35" hidden="1" x14ac:dyDescent="0.25">
      <c r="B951" s="84" t="e">
        <f t="shared" si="465"/>
        <v>#VALUE!</v>
      </c>
      <c r="C951" s="84" t="e">
        <f t="shared" si="464"/>
        <v>#VALUE!</v>
      </c>
      <c r="D951" s="84">
        <f t="shared" si="464"/>
        <v>1</v>
      </c>
      <c r="E951" s="158"/>
      <c r="F951" s="97"/>
      <c r="G951" s="121"/>
      <c r="H951"/>
      <c r="I951"/>
      <c r="J951" s="6" t="str">
        <f>INDEX(J941:J950,MATCH(L934,L941:L950,0))</f>
        <v>A</v>
      </c>
      <c r="K951" s="89"/>
      <c r="L951" s="26"/>
      <c r="M951" s="26"/>
      <c r="N951" s="94"/>
      <c r="O951" s="34" t="s">
        <v>58</v>
      </c>
      <c r="P951" s="39" t="str">
        <f>IF(IFERROR(VLOOKUP(P936,'Tabela de Apoio'!$D:$E,2,FALSE),1)=1,"",P952)</f>
        <v/>
      </c>
      <c r="Q951" s="39" t="str">
        <f>IF(IFERROR(VLOOKUP(Q936,'Tabela de Apoio'!$D:$E,2,FALSE),1)=1,"",Q952)</f>
        <v/>
      </c>
      <c r="R951" s="39" t="str">
        <f>IF(IFERROR(VLOOKUP(R936,'Tabela de Apoio'!$D:$E,2,FALSE),1)=1,"",R952)</f>
        <v/>
      </c>
      <c r="S951" s="39" t="str">
        <f>IF(IFERROR(VLOOKUP(S936,'Tabela de Apoio'!$D:$E,2,FALSE),1)=1,"",S952)</f>
        <v/>
      </c>
      <c r="T951" s="39" t="str">
        <f>IF(IFERROR(VLOOKUP(T936,'Tabela de Apoio'!$D:$E,2,FALSE),1)=1,"",T952)</f>
        <v/>
      </c>
      <c r="U951" s="39" t="str">
        <f>IF(IFERROR(VLOOKUP(U936,'Tabela de Apoio'!$D:$E,2,FALSE),1)=1,"",U952)</f>
        <v/>
      </c>
      <c r="V951" s="39" t="str">
        <f>IF(IFERROR(VLOOKUP(V936,'Tabela de Apoio'!$D:$E,2,FALSE),1)=1,"",V952)</f>
        <v/>
      </c>
      <c r="W951" s="39" t="str">
        <f>IF(IFERROR(VLOOKUP(W936,'Tabela de Apoio'!$D:$E,2,FALSE),1)=1,"",W952)</f>
        <v/>
      </c>
      <c r="X951" s="39" t="str">
        <f>IF(IFERROR(VLOOKUP(X936,'Tabela de Apoio'!$D:$E,2,FALSE),1)=1,"",X952)</f>
        <v/>
      </c>
      <c r="Y951" s="39" t="str">
        <f>IF(IFERROR(VLOOKUP(Y936,'Tabela de Apoio'!$D:$E,2,FALSE),1)=1,"",Y952)</f>
        <v/>
      </c>
      <c r="Z951" s="39" t="str">
        <f>IF(IFERROR(VLOOKUP(Z936,'Tabela de Apoio'!$D:$E,2,FALSE),1)=1,"",Z952)</f>
        <v/>
      </c>
      <c r="AA951" s="39" t="str">
        <f>IF(IFERROR(VLOOKUP(AA936,'Tabela de Apoio'!$D:$E,2,FALSE),1)=1,"",AA952)</f>
        <v/>
      </c>
      <c r="AB951" s="39" t="str">
        <f>IF(IFERROR(VLOOKUP(AB936,'Tabela de Apoio'!$D:$E,2,FALSE),1)=1,"",AB952)</f>
        <v/>
      </c>
      <c r="AC951" s="39" t="str">
        <f>IF(IFERROR(VLOOKUP(AC936,'Tabela de Apoio'!$D:$E,2,FALSE),1)=1,"",AC952)</f>
        <v/>
      </c>
      <c r="AD951" s="39" t="str">
        <f>IF(IFERROR(VLOOKUP(AD936,'Tabela de Apoio'!$D:$E,2,FALSE),1)=1,"",AD952)</f>
        <v/>
      </c>
      <c r="AE951" s="39" t="str">
        <f>IF(IFERROR(VLOOKUP(AE936,'Tabela de Apoio'!$D:$E,2,FALSE),1)=1,"",AE952)</f>
        <v/>
      </c>
      <c r="AF951" s="39" t="str">
        <f>IF(IFERROR(VLOOKUP(AF936,'Tabela de Apoio'!$D:$E,2,FALSE),1)=1,"",AF952)</f>
        <v/>
      </c>
      <c r="AG951" s="39" t="str">
        <f>IF(IFERROR(VLOOKUP(AG936,'Tabela de Apoio'!$D:$E,2,FALSE),1)=1,"",AG952)</f>
        <v/>
      </c>
      <c r="AH951" s="39" t="str">
        <f>IF(IFERROR(VLOOKUP(AH936,'Tabela de Apoio'!$D:$E,2,FALSE),1)=1,"",AH952)</f>
        <v/>
      </c>
      <c r="AI951" s="39" t="str">
        <f>IF(IFERROR(VLOOKUP(AI936,'Tabela de Apoio'!$D:$E,2,FALSE),1)=1,"",AI952)</f>
        <v/>
      </c>
    </row>
    <row r="952" spans="1:35" x14ac:dyDescent="0.25">
      <c r="B952" s="84" t="e">
        <f t="shared" si="465"/>
        <v>#VALUE!</v>
      </c>
      <c r="C952" s="84" t="e">
        <f t="shared" si="464"/>
        <v>#VALUE!</v>
      </c>
      <c r="D952" s="84">
        <f t="shared" si="464"/>
        <v>1</v>
      </c>
      <c r="E952" s="158"/>
      <c r="F952" s="97"/>
      <c r="G952" s="118"/>
      <c r="H952" s="159"/>
      <c r="I952" s="159"/>
      <c r="J952" s="160"/>
      <c r="K952" s="90" t="e">
        <f>_xlfn.STDEV.S($P952:$AI952)/AVERAGE($P952:$AI952)</f>
        <v>#DIV/0!</v>
      </c>
      <c r="L952" s="122" t="s">
        <v>77</v>
      </c>
      <c r="M952" s="22" t="str">
        <f>IFERROR(ROUND(M934*M936,2),"")</f>
        <v/>
      </c>
      <c r="N952" s="94" t="str">
        <f>IF("C"=J951,1,"")</f>
        <v/>
      </c>
      <c r="O952" s="34" t="s">
        <v>56</v>
      </c>
      <c r="P952" s="39" t="str">
        <f t="shared" ref="P952:AI952" si="471">IFERROR(IF(P950="","",IF((_xlfn.STDEV.S($P949:$AI950)/AVERAGE($P949:$AI950))&lt;25%,P950,IF(OR(P950&gt;(AVERAGE($P949:$AI950)+_xlfn.STDEV.S($P949:$AI950)),P950&lt;(AVERAGE($P949:$AI950)-_xlfn.STDEV.S($P949:$AI950))),"DESCARTADO",P950))),)</f>
        <v/>
      </c>
      <c r="Q952" s="39" t="str">
        <f t="shared" si="471"/>
        <v/>
      </c>
      <c r="R952" s="39" t="str">
        <f t="shared" si="471"/>
        <v/>
      </c>
      <c r="S952" s="39" t="str">
        <f t="shared" si="471"/>
        <v/>
      </c>
      <c r="T952" s="39" t="str">
        <f t="shared" si="471"/>
        <v/>
      </c>
      <c r="U952" s="39" t="str">
        <f t="shared" si="471"/>
        <v/>
      </c>
      <c r="V952" s="39" t="str">
        <f t="shared" si="471"/>
        <v/>
      </c>
      <c r="W952" s="39" t="str">
        <f t="shared" si="471"/>
        <v/>
      </c>
      <c r="X952" s="39" t="str">
        <f t="shared" si="471"/>
        <v/>
      </c>
      <c r="Y952" s="39" t="str">
        <f t="shared" si="471"/>
        <v/>
      </c>
      <c r="Z952" s="39" t="str">
        <f t="shared" si="471"/>
        <v/>
      </c>
      <c r="AA952" s="39" t="str">
        <f t="shared" si="471"/>
        <v/>
      </c>
      <c r="AB952" s="39" t="str">
        <f t="shared" si="471"/>
        <v/>
      </c>
      <c r="AC952" s="39" t="str">
        <f t="shared" si="471"/>
        <v/>
      </c>
      <c r="AD952" s="39" t="str">
        <f t="shared" si="471"/>
        <v/>
      </c>
      <c r="AE952" s="39" t="str">
        <f t="shared" si="471"/>
        <v/>
      </c>
      <c r="AF952" s="39" t="str">
        <f t="shared" si="471"/>
        <v/>
      </c>
      <c r="AG952" s="39" t="str">
        <f t="shared" si="471"/>
        <v/>
      </c>
      <c r="AH952" s="39" t="str">
        <f t="shared" si="471"/>
        <v/>
      </c>
      <c r="AI952" s="39" t="str">
        <f t="shared" si="471"/>
        <v/>
      </c>
    </row>
    <row r="954" spans="1:35" s="18" customFormat="1" x14ac:dyDescent="0.25">
      <c r="A954" s="89"/>
      <c r="B954" s="83" t="e">
        <f>LARGE(IFERROR(IF(B952+1&gt;$H$8,"",B952+1),""),1)</f>
        <v>#VALUE!</v>
      </c>
      <c r="C954" s="83" t="e">
        <f>E959</f>
        <v>#VALUE!</v>
      </c>
      <c r="D954" s="83">
        <f>E955</f>
        <v>1</v>
      </c>
      <c r="E954" s="57" t="s">
        <v>9</v>
      </c>
      <c r="F954" s="96"/>
      <c r="G954" s="57" t="s">
        <v>19</v>
      </c>
      <c r="H954" s="5" t="e">
        <f>INDEX('BASE FORMAÇÃO'!B:B,B954+1)</f>
        <v>#VALUE!</v>
      </c>
      <c r="I954" s="19" t="s">
        <v>20</v>
      </c>
      <c r="J954" s="5" t="e">
        <f>INDEX('BASE FORMAÇÃO'!K:K,B954+1)</f>
        <v>#VALUE!</v>
      </c>
      <c r="K954" s="88"/>
      <c r="L954" s="173" t="s">
        <v>75</v>
      </c>
      <c r="M954" s="167" t="str">
        <f>IF(OR(ISBLANK($O$7),ISBLANK($H$8),ISBLANK($O$6),ISBLANK($O$5),ISBLANK($H$5)),"",IFERROR(IF(VLOOKUP(L954,L961:M970,2,FALSE)&lt;1,ROUND(VLOOKUP(L954,L961:M970,2,FALSE),4),ROUND(VLOOKUP(L954,L961:M970,2,FALSE),2)),""))</f>
        <v/>
      </c>
      <c r="N954" s="92"/>
      <c r="O954" s="34" t="s">
        <v>22</v>
      </c>
      <c r="P954" s="53"/>
      <c r="Q954" s="53"/>
      <c r="R954" s="53"/>
      <c r="S954" s="53"/>
      <c r="T954" s="53"/>
      <c r="U954" s="53"/>
      <c r="V954" s="53"/>
      <c r="W954" s="53"/>
      <c r="X954" s="53"/>
      <c r="Y954" s="53"/>
      <c r="Z954" s="53"/>
      <c r="AA954" s="53"/>
      <c r="AB954" s="53"/>
      <c r="AC954" s="53"/>
      <c r="AD954" s="53"/>
      <c r="AE954" s="53"/>
      <c r="AF954" s="53"/>
      <c r="AG954" s="53"/>
      <c r="AH954" s="53"/>
      <c r="AI954" s="53"/>
    </row>
    <row r="955" spans="1:35" s="18" customFormat="1" x14ac:dyDescent="0.25">
      <c r="A955" s="89"/>
      <c r="B955" s="84" t="e">
        <f t="shared" ref="B955:D957" si="472">B954</f>
        <v>#VALUE!</v>
      </c>
      <c r="C955" s="84" t="e">
        <f t="shared" si="472"/>
        <v>#VALUE!</v>
      </c>
      <c r="D955" s="84">
        <f t="shared" si="472"/>
        <v>1</v>
      </c>
      <c r="E955" s="150">
        <f>IFERROR(IF(E959=INDEX(E:E,ROW()-16),INDEX(E:E,ROW()-20)+1,1),1)</f>
        <v>1</v>
      </c>
      <c r="F955" s="116"/>
      <c r="G955" s="155" t="s">
        <v>1</v>
      </c>
      <c r="H955" s="161" t="e">
        <f>INDEX('BASE FORMAÇÃO'!C:C,B954+1)</f>
        <v>#VALUE!</v>
      </c>
      <c r="I955" s="161"/>
      <c r="J955" s="162"/>
      <c r="K955" s="89"/>
      <c r="L955" s="174"/>
      <c r="M955" s="168"/>
      <c r="N955" s="93"/>
      <c r="O955" s="34" t="s">
        <v>17</v>
      </c>
      <c r="P955" s="54"/>
      <c r="Q955" s="54"/>
      <c r="R955" s="54"/>
      <c r="S955" s="54"/>
      <c r="T955" s="54"/>
      <c r="U955" s="54"/>
      <c r="V955" s="54"/>
      <c r="W955" s="54"/>
      <c r="X955" s="54"/>
      <c r="Y955" s="54"/>
      <c r="Z955" s="54"/>
      <c r="AA955" s="54"/>
      <c r="AB955" s="54"/>
      <c r="AC955" s="54"/>
      <c r="AD955" s="54"/>
      <c r="AE955" s="54"/>
      <c r="AF955" s="54"/>
      <c r="AG955" s="54"/>
      <c r="AH955" s="54"/>
      <c r="AI955" s="54"/>
    </row>
    <row r="956" spans="1:35" s="21" customFormat="1" x14ac:dyDescent="0.25">
      <c r="A956" s="98"/>
      <c r="B956" s="84" t="e">
        <f t="shared" si="472"/>
        <v>#VALUE!</v>
      </c>
      <c r="C956" s="84" t="e">
        <f t="shared" si="472"/>
        <v>#VALUE!</v>
      </c>
      <c r="D956" s="84">
        <f t="shared" si="472"/>
        <v>1</v>
      </c>
      <c r="E956" s="151"/>
      <c r="F956" s="117"/>
      <c r="G956" s="156"/>
      <c r="H956" s="163"/>
      <c r="I956" s="163"/>
      <c r="J956" s="164"/>
      <c r="K956" s="85"/>
      <c r="L956" s="169" t="s">
        <v>78</v>
      </c>
      <c r="M956" s="171" t="e">
        <f>INDEX('BASE FORMAÇÃO'!H:H,B958+1)</f>
        <v>#VALUE!</v>
      </c>
      <c r="N956" s="94"/>
      <c r="O956" s="34" t="s">
        <v>12</v>
      </c>
      <c r="P956" s="55"/>
      <c r="Q956" s="55"/>
      <c r="R956" s="55"/>
      <c r="S956" s="55"/>
      <c r="T956" s="55"/>
      <c r="U956" s="55"/>
      <c r="V956" s="55"/>
      <c r="W956" s="55"/>
      <c r="X956" s="55"/>
      <c r="Y956" s="55"/>
      <c r="Z956" s="55"/>
      <c r="AA956" s="55"/>
      <c r="AB956" s="55"/>
      <c r="AC956" s="55"/>
      <c r="AD956" s="55"/>
      <c r="AE956" s="55"/>
      <c r="AF956" s="55"/>
      <c r="AG956" s="55"/>
      <c r="AH956" s="55"/>
      <c r="AI956" s="55"/>
    </row>
    <row r="957" spans="1:35" s="21" customFormat="1" x14ac:dyDescent="0.25">
      <c r="A957" s="98"/>
      <c r="B957" s="84" t="e">
        <f t="shared" si="472"/>
        <v>#VALUE!</v>
      </c>
      <c r="C957" s="84" t="e">
        <f t="shared" si="472"/>
        <v>#VALUE!</v>
      </c>
      <c r="D957" s="84">
        <f t="shared" si="472"/>
        <v>1</v>
      </c>
      <c r="E957" s="152"/>
      <c r="F957" s="117"/>
      <c r="G957" s="157"/>
      <c r="H957" s="165"/>
      <c r="I957" s="165"/>
      <c r="J957" s="166"/>
      <c r="K957" s="85"/>
      <c r="L957" s="170"/>
      <c r="M957" s="172"/>
      <c r="N957" s="94"/>
      <c r="O957" s="34" t="s">
        <v>549</v>
      </c>
      <c r="P957" s="55"/>
      <c r="Q957" s="55"/>
      <c r="R957" s="55"/>
      <c r="S957" s="55"/>
      <c r="T957" s="55"/>
      <c r="U957" s="55"/>
      <c r="V957" s="55"/>
      <c r="W957" s="55"/>
      <c r="X957" s="55"/>
      <c r="Y957" s="55"/>
      <c r="Z957" s="55"/>
      <c r="AA957" s="55"/>
      <c r="AB957" s="55"/>
      <c r="AC957" s="55"/>
      <c r="AD957" s="55"/>
      <c r="AE957" s="55"/>
      <c r="AF957" s="55"/>
      <c r="AG957" s="55"/>
      <c r="AH957" s="55"/>
      <c r="AI957" s="55"/>
    </row>
    <row r="958" spans="1:35" x14ac:dyDescent="0.25">
      <c r="B958" s="84" t="e">
        <f>B956</f>
        <v>#VALUE!</v>
      </c>
      <c r="C958" s="84" t="e">
        <f>C956</f>
        <v>#VALUE!</v>
      </c>
      <c r="D958" s="84">
        <f>D956</f>
        <v>1</v>
      </c>
      <c r="E958" s="57" t="s">
        <v>401</v>
      </c>
      <c r="F958" s="117"/>
      <c r="G958" s="24"/>
      <c r="H958" s="153"/>
      <c r="I958" s="154"/>
      <c r="J958" s="154"/>
      <c r="K958" s="90" t="e">
        <f>_xlfn.STDEV.S($P958:$AI958)/AVERAGE($P958:$AI958)</f>
        <v>#DIV/0!</v>
      </c>
      <c r="L958" s="122" t="s">
        <v>2</v>
      </c>
      <c r="M958" s="5" t="e">
        <f>INDEX('BASE FORMAÇÃO'!D:D,B958+1)</f>
        <v>#VALUE!</v>
      </c>
      <c r="N958" s="94">
        <f>IF("A"=J971,1,"")</f>
        <v>1</v>
      </c>
      <c r="O958" s="34" t="s">
        <v>23</v>
      </c>
      <c r="P958" s="36" t="str">
        <f t="array" ref="P958">IF(P954="","",IF(OR(P955="",AND(YEAR(P955)=YEAR($O$7),MONTH(MAX('Tabela de Apoio'!$A:$A))&lt;=MONTH(P955))),P954,(INDEX('Tabela de Apoio'!$B:$B,MATCH('FORMAÇÃO DE PREÇO'!$O$7,'Tabela de Apoio'!$A:$A,1))/INDEX('Tabela de Apoio'!$B:$B,MATCH('FORMAÇÃO DE PREÇO'!P955,'Tabela de Apoio'!$A:$A,1)-1))*P954))</f>
        <v/>
      </c>
      <c r="Q958" s="36" t="str">
        <f t="array" ref="Q958">IF(Q954="","",IF(OR(Q955="",AND(YEAR(Q955)=YEAR($O$7),MONTH(MAX('Tabela de Apoio'!$A:$A))&lt;=MONTH(Q955))),Q954,(INDEX('Tabela de Apoio'!$B:$B,MATCH('FORMAÇÃO DE PREÇO'!$O$7,'Tabela de Apoio'!$A:$A,1))/INDEX('Tabela de Apoio'!$B:$B,MATCH('FORMAÇÃO DE PREÇO'!Q955,'Tabela de Apoio'!$A:$A,1)-1))*Q954))</f>
        <v/>
      </c>
      <c r="R958" s="36" t="str">
        <f t="array" ref="R958">IF(R954="","",IF(OR(R955="",AND(YEAR(R955)=YEAR($O$7),MONTH(MAX('Tabela de Apoio'!$A:$A))&lt;=MONTH(R955))),R954,(INDEX('Tabela de Apoio'!$B:$B,MATCH('FORMAÇÃO DE PREÇO'!$O$7,'Tabela de Apoio'!$A:$A,1))/INDEX('Tabela de Apoio'!$B:$B,MATCH('FORMAÇÃO DE PREÇO'!R955,'Tabela de Apoio'!$A:$A,1)-1))*R954))</f>
        <v/>
      </c>
      <c r="S958" s="36" t="str">
        <f t="array" ref="S958">IF(S954="","",IF(OR(S955="",AND(YEAR(S955)=YEAR($O$7),MONTH(MAX('Tabela de Apoio'!$A:$A))&lt;=MONTH(S955))),S954,(INDEX('Tabela de Apoio'!$B:$B,MATCH('FORMAÇÃO DE PREÇO'!$O$7,'Tabela de Apoio'!$A:$A,1))/INDEX('Tabela de Apoio'!$B:$B,MATCH('FORMAÇÃO DE PREÇO'!S955,'Tabela de Apoio'!$A:$A,1)-1))*S954))</f>
        <v/>
      </c>
      <c r="T958" s="36" t="str">
        <f t="array" ref="T958">IF(T954="","",IF(OR(T955="",AND(YEAR(T955)=YEAR($O$7),MONTH(MAX('Tabela de Apoio'!$A:$A))&lt;=MONTH(T955))),T954,(INDEX('Tabela de Apoio'!$B:$B,MATCH('FORMAÇÃO DE PREÇO'!$O$7,'Tabela de Apoio'!$A:$A,1))/INDEX('Tabela de Apoio'!$B:$B,MATCH('FORMAÇÃO DE PREÇO'!T955,'Tabela de Apoio'!$A:$A,1)-1))*T954))</f>
        <v/>
      </c>
      <c r="U958" s="36" t="str">
        <f t="array" ref="U958">IF(U954="","",IF(OR(U955="",AND(YEAR(U955)=YEAR($O$7),MONTH(MAX('Tabela de Apoio'!$A:$A))&lt;=MONTH(U955))),U954,(INDEX('Tabela de Apoio'!$B:$B,MATCH('FORMAÇÃO DE PREÇO'!$O$7,'Tabela de Apoio'!$A:$A,1))/INDEX('Tabela de Apoio'!$B:$B,MATCH('FORMAÇÃO DE PREÇO'!U955,'Tabela de Apoio'!$A:$A,1)-1))*U954))</f>
        <v/>
      </c>
      <c r="V958" s="36" t="str">
        <f t="array" ref="V958">IF(V954="","",IF(OR(V955="",AND(YEAR(V955)=YEAR($O$7),MONTH(MAX('Tabela de Apoio'!$A:$A))&lt;=MONTH(V955))),V954,(INDEX('Tabela de Apoio'!$B:$B,MATCH('FORMAÇÃO DE PREÇO'!$O$7,'Tabela de Apoio'!$A:$A,1))/INDEX('Tabela de Apoio'!$B:$B,MATCH('FORMAÇÃO DE PREÇO'!V955,'Tabela de Apoio'!$A:$A,1)-1))*V954))</f>
        <v/>
      </c>
      <c r="W958" s="36" t="str">
        <f t="array" ref="W958">IF(W954="","",IF(OR(W955="",AND(YEAR(W955)=YEAR($O$7),MONTH(MAX('Tabela de Apoio'!$A:$A))&lt;=MONTH(W955))),W954,(INDEX('Tabela de Apoio'!$B:$B,MATCH('FORMAÇÃO DE PREÇO'!$O$7,'Tabela de Apoio'!$A:$A,1))/INDEX('Tabela de Apoio'!$B:$B,MATCH('FORMAÇÃO DE PREÇO'!W955,'Tabela de Apoio'!$A:$A,1)-1))*W954))</f>
        <v/>
      </c>
      <c r="X958" s="36" t="str">
        <f t="array" ref="X958">IF(X954="","",IF(OR(X955="",AND(YEAR(X955)=YEAR($O$7),MONTH(MAX('Tabela de Apoio'!$A:$A))&lt;=MONTH(X955))),X954,(INDEX('Tabela de Apoio'!$B:$B,MATCH('FORMAÇÃO DE PREÇO'!$O$7,'Tabela de Apoio'!$A:$A,1))/INDEX('Tabela de Apoio'!$B:$B,MATCH('FORMAÇÃO DE PREÇO'!X955,'Tabela de Apoio'!$A:$A,1)-1))*X954))</f>
        <v/>
      </c>
      <c r="Y958" s="36" t="str">
        <f t="array" ref="Y958">IF(Y954="","",IF(OR(Y955="",AND(YEAR(Y955)=YEAR($O$7),MONTH(MAX('Tabela de Apoio'!$A:$A))&lt;=MONTH(Y955))),Y954,(INDEX('Tabela de Apoio'!$B:$B,MATCH('FORMAÇÃO DE PREÇO'!$O$7,'Tabela de Apoio'!$A:$A,1))/INDEX('Tabela de Apoio'!$B:$B,MATCH('FORMAÇÃO DE PREÇO'!Y955,'Tabela de Apoio'!$A:$A,1)-1))*Y954))</f>
        <v/>
      </c>
      <c r="Z958" s="36" t="str">
        <f t="array" ref="Z958">IF(Z954="","",IF(OR(Z955="",AND(YEAR(Z955)=YEAR($O$7),MONTH(MAX('Tabela de Apoio'!$A:$A))&lt;=MONTH(Z955))),Z954,(INDEX('Tabela de Apoio'!$B:$B,MATCH('FORMAÇÃO DE PREÇO'!$O$7,'Tabela de Apoio'!$A:$A,1))/INDEX('Tabela de Apoio'!$B:$B,MATCH('FORMAÇÃO DE PREÇO'!Z955,'Tabela de Apoio'!$A:$A,1)-1))*Z954))</f>
        <v/>
      </c>
      <c r="AA958" s="36" t="str">
        <f t="array" ref="AA958">IF(AA954="","",IF(OR(AA955="",AND(YEAR(AA955)=YEAR($O$7),MONTH(MAX('Tabela de Apoio'!$A:$A))&lt;=MONTH(AA955))),AA954,(INDEX('Tabela de Apoio'!$B:$B,MATCH('FORMAÇÃO DE PREÇO'!$O$7,'Tabela de Apoio'!$A:$A,1))/INDEX('Tabela de Apoio'!$B:$B,MATCH('FORMAÇÃO DE PREÇO'!AA955,'Tabela de Apoio'!$A:$A,1)-1))*AA954))</f>
        <v/>
      </c>
      <c r="AB958" s="36" t="str">
        <f t="array" ref="AB958">IF(AB954="","",IF(OR(AB955="",AND(YEAR(AB955)=YEAR($O$7),MONTH(MAX('Tabela de Apoio'!$A:$A))&lt;=MONTH(AB955))),AB954,(INDEX('Tabela de Apoio'!$B:$B,MATCH('FORMAÇÃO DE PREÇO'!$O$7,'Tabela de Apoio'!$A:$A,1))/INDEX('Tabela de Apoio'!$B:$B,MATCH('FORMAÇÃO DE PREÇO'!AB955,'Tabela de Apoio'!$A:$A,1)-1))*AB954))</f>
        <v/>
      </c>
      <c r="AC958" s="36" t="str">
        <f t="array" ref="AC958">IF(AC954="","",IF(OR(AC955="",AND(YEAR(AC955)=YEAR($O$7),MONTH(MAX('Tabela de Apoio'!$A:$A))&lt;=MONTH(AC955))),AC954,(INDEX('Tabela de Apoio'!$B:$B,MATCH('FORMAÇÃO DE PREÇO'!$O$7,'Tabela de Apoio'!$A:$A,1))/INDEX('Tabela de Apoio'!$B:$B,MATCH('FORMAÇÃO DE PREÇO'!AC955,'Tabela de Apoio'!$A:$A,1)-1))*AC954))</f>
        <v/>
      </c>
      <c r="AD958" s="36" t="str">
        <f t="array" ref="AD958">IF(AD954="","",IF(OR(AD955="",AND(YEAR(AD955)=YEAR($O$7),MONTH(MAX('Tabela de Apoio'!$A:$A))&lt;=MONTH(AD955))),AD954,(INDEX('Tabela de Apoio'!$B:$B,MATCH('FORMAÇÃO DE PREÇO'!$O$7,'Tabela de Apoio'!$A:$A,1))/INDEX('Tabela de Apoio'!$B:$B,MATCH('FORMAÇÃO DE PREÇO'!AD955,'Tabela de Apoio'!$A:$A,1)-1))*AD954))</f>
        <v/>
      </c>
      <c r="AE958" s="36" t="str">
        <f t="array" ref="AE958">IF(AE954="","",IF(OR(AE955="",AND(YEAR(AE955)=YEAR($O$7),MONTH(MAX('Tabela de Apoio'!$A:$A))&lt;=MONTH(AE955))),AE954,(INDEX('Tabela de Apoio'!$B:$B,MATCH('FORMAÇÃO DE PREÇO'!$O$7,'Tabela de Apoio'!$A:$A,1))/INDEX('Tabela de Apoio'!$B:$B,MATCH('FORMAÇÃO DE PREÇO'!AE955,'Tabela de Apoio'!$A:$A,1)-1))*AE954))</f>
        <v/>
      </c>
      <c r="AF958" s="36" t="str">
        <f t="array" ref="AF958">IF(AF954="","",IF(OR(AF955="",AND(YEAR(AF955)=YEAR($O$7),MONTH(MAX('Tabela de Apoio'!$A:$A))&lt;=MONTH(AF955))),AF954,(INDEX('Tabela de Apoio'!$B:$B,MATCH('FORMAÇÃO DE PREÇO'!$O$7,'Tabela de Apoio'!$A:$A,1))/INDEX('Tabela de Apoio'!$B:$B,MATCH('FORMAÇÃO DE PREÇO'!AF955,'Tabela de Apoio'!$A:$A,1)-1))*AF954))</f>
        <v/>
      </c>
      <c r="AG958" s="36" t="str">
        <f t="array" ref="AG958">IF(AG954="","",IF(OR(AG955="",AND(YEAR(AG955)=YEAR($O$7),MONTH(MAX('Tabela de Apoio'!$A:$A))&lt;=MONTH(AG955))),AG954,(INDEX('Tabela de Apoio'!$B:$B,MATCH('FORMAÇÃO DE PREÇO'!$O$7,'Tabela de Apoio'!$A:$A,1))/INDEX('Tabela de Apoio'!$B:$B,MATCH('FORMAÇÃO DE PREÇO'!AG955,'Tabela de Apoio'!$A:$A,1)-1))*AG954))</f>
        <v/>
      </c>
      <c r="AH958" s="36" t="str">
        <f t="array" ref="AH958">IF(AH954="","",IF(OR(AH955="",AND(YEAR(AH955)=YEAR($O$7),MONTH(MAX('Tabela de Apoio'!$A:$A))&lt;=MONTH(AH955))),AH954,(INDEX('Tabela de Apoio'!$B:$B,MATCH('FORMAÇÃO DE PREÇO'!$O$7,'Tabela de Apoio'!$A:$A,1))/INDEX('Tabela de Apoio'!$B:$B,MATCH('FORMAÇÃO DE PREÇO'!AH955,'Tabela de Apoio'!$A:$A,1)-1))*AH954))</f>
        <v/>
      </c>
      <c r="AI958" s="36" t="str">
        <f t="array" ref="AI958">IF(AI954="","",IF(OR(AI955="",AND(YEAR(AI955)=YEAR($O$7),MONTH(MAX('Tabela de Apoio'!$A:$A))&lt;=MONTH(AI955))),AI954,(INDEX('Tabela de Apoio'!$B:$B,MATCH('FORMAÇÃO DE PREÇO'!$O$7,'Tabela de Apoio'!$A:$A,1))/INDEX('Tabela de Apoio'!$B:$B,MATCH('FORMAÇÃO DE PREÇO'!AI955,'Tabela de Apoio'!$A:$A,1)-1))*AI954))</f>
        <v/>
      </c>
    </row>
    <row r="959" spans="1:35" x14ac:dyDescent="0.25">
      <c r="B959" s="84" t="e">
        <f>B958</f>
        <v>#VALUE!</v>
      </c>
      <c r="C959" s="84" t="e">
        <f>C958</f>
        <v>#VALUE!</v>
      </c>
      <c r="D959" s="84">
        <f>D958</f>
        <v>1</v>
      </c>
      <c r="E959" s="158" t="e">
        <f>MAX(INDEX('BASE FORMAÇÃO'!A:A,B954+1),1)</f>
        <v>#VALUE!</v>
      </c>
      <c r="F959" s="117"/>
      <c r="G959" s="118" t="s">
        <v>363</v>
      </c>
      <c r="H959" s="159"/>
      <c r="I959" s="159"/>
      <c r="J959" s="160"/>
      <c r="K959" s="85" t="e">
        <f>_xlfn.STDEV.S($P959:$AI959)/AVERAGE($P959:$AI959)</f>
        <v>#DIV/0!</v>
      </c>
      <c r="L959" s="37" t="s">
        <v>362</v>
      </c>
      <c r="M959" s="38" t="str">
        <f>IFERROR(INDEX(K958:K972,MATCH(1,N958:N972)),"")</f>
        <v/>
      </c>
      <c r="N959" s="94" t="str">
        <f>IF("B"=J971,1,"")</f>
        <v/>
      </c>
      <c r="O959" s="34" t="s">
        <v>55</v>
      </c>
      <c r="P959" s="36" t="str">
        <f t="shared" ref="P959:AE959" si="473">IFERROR(IF(P958="","",IF(OR(P958&gt;(_xlfn.QUARTILE.EXC($P958:$AI958,3)+(_xlfn.QUARTILE.EXC($P958:$AI958,3)-_xlfn.QUARTILE.EXC($P958:$AI958,1))),P958&lt;(_xlfn.QUARTILE.EXC($P958:$AI958,1)-(_xlfn.QUARTILE.EXC($P958:$AI958,3)-_xlfn.QUARTILE.EXC($P958:$AI958,1)))),"DESCARTADO",P958)),"")</f>
        <v/>
      </c>
      <c r="Q959" s="36" t="str">
        <f t="shared" si="473"/>
        <v/>
      </c>
      <c r="R959" s="36" t="str">
        <f t="shared" si="473"/>
        <v/>
      </c>
      <c r="S959" s="36" t="str">
        <f t="shared" si="473"/>
        <v/>
      </c>
      <c r="T959" s="36" t="str">
        <f t="shared" si="473"/>
        <v/>
      </c>
      <c r="U959" s="36" t="str">
        <f t="shared" si="473"/>
        <v/>
      </c>
      <c r="V959" s="36" t="str">
        <f t="shared" si="473"/>
        <v/>
      </c>
      <c r="W959" s="36" t="str">
        <f t="shared" si="473"/>
        <v/>
      </c>
      <c r="X959" s="36" t="str">
        <f t="shared" si="473"/>
        <v/>
      </c>
      <c r="Y959" s="36" t="str">
        <f t="shared" si="473"/>
        <v/>
      </c>
      <c r="Z959" s="36" t="str">
        <f t="shared" si="473"/>
        <v/>
      </c>
      <c r="AA959" s="36" t="str">
        <f t="shared" si="473"/>
        <v/>
      </c>
      <c r="AB959" s="36" t="str">
        <f t="shared" si="473"/>
        <v/>
      </c>
      <c r="AC959" s="36" t="str">
        <f t="shared" si="473"/>
        <v/>
      </c>
      <c r="AD959" s="36" t="str">
        <f t="shared" si="473"/>
        <v/>
      </c>
      <c r="AE959" s="36" t="str">
        <f t="shared" si="473"/>
        <v/>
      </c>
      <c r="AF959" s="36" t="str">
        <f>IFERROR(IF(AF958="","",IF(OR(AF958&gt;(_xlfn.QUARTILE.EXC($P958:$AI958,3)+(_xlfn.QUARTILE.EXC($P958:$AI958,3)-_xlfn.QUARTILE.EXC($P958:$AI958,1))),AF958&lt;(_xlfn.QUARTILE.EXC($P958:$AI958,1)-(_xlfn.QUARTILE.EXC($P958:$AI958,3)-_xlfn.QUARTILE.EXC($P958:$AI958,1)))),"DESCARTADO",AF958)),"")</f>
        <v/>
      </c>
      <c r="AG959" s="36" t="str">
        <f>IFERROR(IF(AG958="","",IF(OR(AG958&gt;(_xlfn.QUARTILE.EXC($P958:$AI958,3)+(_xlfn.QUARTILE.EXC($P958:$AI958,3)-_xlfn.QUARTILE.EXC($P958:$AI958,1))),AG958&lt;(_xlfn.QUARTILE.EXC($P958:$AI958,1)-(_xlfn.QUARTILE.EXC($P958:$AI958,3)-_xlfn.QUARTILE.EXC($P958:$AI958,1)))),"DESCARTADO",AG958)),"")</f>
        <v/>
      </c>
      <c r="AH959" s="36" t="str">
        <f>IFERROR(IF(AH958="","",IF(OR(AH958&gt;(_xlfn.QUARTILE.EXC($P958:$AI958,3)+(_xlfn.QUARTILE.EXC($P958:$AI958,3)-_xlfn.QUARTILE.EXC($P958:$AI958,1))),AH958&lt;(_xlfn.QUARTILE.EXC($P958:$AI958,1)-(_xlfn.QUARTILE.EXC($P958:$AI958,3)-_xlfn.QUARTILE.EXC($P958:$AI958,1)))),"DESCARTADO",AH958)),"")</f>
        <v/>
      </c>
      <c r="AI959" s="36" t="str">
        <f>IFERROR(IF(AI958="","",IF(OR(AI958&gt;(_xlfn.QUARTILE.EXC($P958:$AI958,3)+(_xlfn.QUARTILE.EXC($P958:$AI958,3)-_xlfn.QUARTILE.EXC($P958:$AI958,1))),AI958&lt;(_xlfn.QUARTILE.EXC($P958:$AI958,1)-(_xlfn.QUARTILE.EXC($P958:$AI958,3)-_xlfn.QUARTILE.EXC($P958:$AI958,1)))),"DESCARTADO",AI958)),"")</f>
        <v/>
      </c>
    </row>
    <row r="960" spans="1:35" hidden="1" x14ac:dyDescent="0.25">
      <c r="B960" s="84" t="e">
        <f t="shared" ref="B960:D972" si="474">B959</f>
        <v>#VALUE!</v>
      </c>
      <c r="C960" s="84" t="e">
        <f t="shared" si="474"/>
        <v>#VALUE!</v>
      </c>
      <c r="D960" s="84">
        <f t="shared" si="474"/>
        <v>1</v>
      </c>
      <c r="E960" s="158"/>
      <c r="F960" s="97"/>
      <c r="G960" s="119"/>
      <c r="K960" s="90"/>
      <c r="N960" s="94"/>
      <c r="O960" s="34" t="s">
        <v>57</v>
      </c>
      <c r="P960" s="39" t="str">
        <f>IF(IFERROR(VLOOKUP(P956,'Tabela de Apoio'!$D:$E,2,FALSE),1)=1,"",P959)</f>
        <v/>
      </c>
      <c r="Q960" s="39" t="str">
        <f>IF(IFERROR(VLOOKUP(Q956,'Tabela de Apoio'!$D:$E,2,FALSE),1)=1,"",Q959)</f>
        <v/>
      </c>
      <c r="R960" s="39" t="str">
        <f>IF(IFERROR(VLOOKUP(R956,'Tabela de Apoio'!$D:$E,2,FALSE),1)=1,"",R959)</f>
        <v/>
      </c>
      <c r="S960" s="39" t="str">
        <f>IF(IFERROR(VLOOKUP(S956,'Tabela de Apoio'!$D:$E,2,FALSE),1)=1,"",S959)</f>
        <v/>
      </c>
      <c r="T960" s="39" t="str">
        <f>IF(IFERROR(VLOOKUP(T956,'Tabela de Apoio'!$D:$E,2,FALSE),1)=1,"",T959)</f>
        <v/>
      </c>
      <c r="U960" s="39" t="str">
        <f>IF(IFERROR(VLOOKUP(U956,'Tabela de Apoio'!$D:$E,2,FALSE),1)=1,"",U959)</f>
        <v/>
      </c>
      <c r="V960" s="39" t="str">
        <f>IF(IFERROR(VLOOKUP(V956,'Tabela de Apoio'!$D:$E,2,FALSE),1)=1,"",V959)</f>
        <v/>
      </c>
      <c r="W960" s="39" t="str">
        <f>IF(IFERROR(VLOOKUP(W956,'Tabela de Apoio'!$D:$E,2,FALSE),1)=1,"",W959)</f>
        <v/>
      </c>
      <c r="X960" s="39" t="str">
        <f>IF(IFERROR(VLOOKUP(X956,'Tabela de Apoio'!$D:$E,2,FALSE),1)=1,"",X959)</f>
        <v/>
      </c>
      <c r="Y960" s="39" t="str">
        <f>IF(IFERROR(VLOOKUP(Y956,'Tabela de Apoio'!$D:$E,2,FALSE),1)=1,"",Y959)</f>
        <v/>
      </c>
      <c r="Z960" s="39" t="str">
        <f>IF(IFERROR(VLOOKUP(Z956,'Tabela de Apoio'!$D:$E,2,FALSE),1)=1,"",Z959)</f>
        <v/>
      </c>
      <c r="AA960" s="39" t="str">
        <f>IF(IFERROR(VLOOKUP(AA956,'Tabela de Apoio'!$D:$E,2,FALSE),1)=1,"",AA959)</f>
        <v/>
      </c>
      <c r="AB960" s="39" t="str">
        <f>IF(IFERROR(VLOOKUP(AB956,'Tabela de Apoio'!$D:$E,2,FALSE),1)=1,"",AB959)</f>
        <v/>
      </c>
      <c r="AC960" s="39" t="str">
        <f>IF(IFERROR(VLOOKUP(AC956,'Tabela de Apoio'!$D:$E,2,FALSE),1)=1,"",AC959)</f>
        <v/>
      </c>
      <c r="AD960" s="39" t="str">
        <f>IF(IFERROR(VLOOKUP(AD956,'Tabela de Apoio'!$D:$E,2,FALSE),1)=1,"",AD959)</f>
        <v/>
      </c>
      <c r="AE960" s="39" t="str">
        <f>IF(IFERROR(VLOOKUP(AE956,'Tabela de Apoio'!$D:$E,2,FALSE),1)=1,"",AE959)</f>
        <v/>
      </c>
      <c r="AF960" s="39" t="str">
        <f>IF(IFERROR(VLOOKUP(AF956,'Tabela de Apoio'!$D:$E,2,FALSE),1)=1,"",AF959)</f>
        <v/>
      </c>
      <c r="AG960" s="39" t="str">
        <f>IF(IFERROR(VLOOKUP(AG956,'Tabela de Apoio'!$D:$E,2,FALSE),1)=1,"",AG959)</f>
        <v/>
      </c>
      <c r="AH960" s="39" t="str">
        <f>IF(IFERROR(VLOOKUP(AH956,'Tabela de Apoio'!$D:$E,2,FALSE),1)=1,"",AH959)</f>
        <v/>
      </c>
      <c r="AI960" s="39" t="str">
        <f>IF(IFERROR(VLOOKUP(AI956,'Tabela de Apoio'!$D:$E,2,FALSE),1)=1,"",AI959)</f>
        <v/>
      </c>
    </row>
    <row r="961" spans="1:35" hidden="1" x14ac:dyDescent="0.25">
      <c r="B961" s="84" t="e">
        <f t="shared" ref="B961:B972" si="475">B960</f>
        <v>#VALUE!</v>
      </c>
      <c r="C961" s="84" t="e">
        <f t="shared" si="474"/>
        <v>#VALUE!</v>
      </c>
      <c r="D961" s="84">
        <f t="shared" si="474"/>
        <v>1</v>
      </c>
      <c r="E961" s="158"/>
      <c r="F961" s="97"/>
      <c r="G961" s="120"/>
      <c r="H961" s="18"/>
      <c r="I961" s="18"/>
      <c r="J961" s="6" t="str">
        <f>IFERROR(IF(M964="",IF(_xlfn.STDEV.S($P959:$AI960)/AVERAGE($P959:$AI960)&lt;25%,J965,J966),J964),J962)</f>
        <v>A</v>
      </c>
      <c r="K961" s="89"/>
      <c r="L961" s="40" t="s">
        <v>75</v>
      </c>
      <c r="M961" s="41" t="str">
        <f>IFERROR(IF(AND(P956="Fornecedor",COUNTA(P954:AI954)=COUNTIF(P956:AI956,"Fornecedor")),M969,IF(M964="",IF(_xlfn.STDEV.S($P959:$AI960)/AVERAGE($P959:$AI960)&lt;25%,M965,M966),M964)),M962)</f>
        <v/>
      </c>
      <c r="N961" s="94"/>
      <c r="O961" s="34" t="s">
        <v>460</v>
      </c>
      <c r="P961" s="39" t="str">
        <f>IF(IFERROR(VLOOKUP(P956,'Tabela de Apoio'!$D:$E,2,FALSE),1)=1,"",P962)</f>
        <v/>
      </c>
      <c r="Q961" s="39" t="str">
        <f>IF(IFERROR(VLOOKUP(Q956,'Tabela de Apoio'!$D:$E,2,FALSE),1)=1,"",Q962)</f>
        <v/>
      </c>
      <c r="R961" s="39" t="str">
        <f>IF(IFERROR(VLOOKUP(R956,'Tabela de Apoio'!$D:$E,2,FALSE),1)=1,"",R962)</f>
        <v/>
      </c>
      <c r="S961" s="39" t="str">
        <f>IF(IFERROR(VLOOKUP(S956,'Tabela de Apoio'!$D:$E,2,FALSE),1)=1,"",S962)</f>
        <v/>
      </c>
      <c r="T961" s="39" t="str">
        <f>IF(IFERROR(VLOOKUP(T956,'Tabela de Apoio'!$D:$E,2,FALSE),1)=1,"",T962)</f>
        <v/>
      </c>
      <c r="U961" s="39" t="str">
        <f>IF(IFERROR(VLOOKUP(U956,'Tabela de Apoio'!$D:$E,2,FALSE),1)=1,"",U962)</f>
        <v/>
      </c>
      <c r="V961" s="39" t="str">
        <f>IF(IFERROR(VLOOKUP(V956,'Tabela de Apoio'!$D:$E,2,FALSE),1)=1,"",V962)</f>
        <v/>
      </c>
      <c r="W961" s="39" t="str">
        <f>IF(IFERROR(VLOOKUP(W956,'Tabela de Apoio'!$D:$E,2,FALSE),1)=1,"",W962)</f>
        <v/>
      </c>
      <c r="X961" s="39" t="str">
        <f>IF(IFERROR(VLOOKUP(X956,'Tabela de Apoio'!$D:$E,2,FALSE),1)=1,"",X962)</f>
        <v/>
      </c>
      <c r="Y961" s="39" t="str">
        <f>IF(IFERROR(VLOOKUP(Y956,'Tabela de Apoio'!$D:$E,2,FALSE),1)=1,"",Y962)</f>
        <v/>
      </c>
      <c r="Z961" s="39" t="str">
        <f>IF(IFERROR(VLOOKUP(Z956,'Tabela de Apoio'!$D:$E,2,FALSE),1)=1,"",Z962)</f>
        <v/>
      </c>
      <c r="AA961" s="39" t="str">
        <f>IF(IFERROR(VLOOKUP(AA956,'Tabela de Apoio'!$D:$E,2,FALSE),1)=1,"",AA962)</f>
        <v/>
      </c>
      <c r="AB961" s="39" t="str">
        <f>IF(IFERROR(VLOOKUP(AB956,'Tabela de Apoio'!$D:$E,2,FALSE),1)=1,"",AB962)</f>
        <v/>
      </c>
      <c r="AC961" s="39" t="str">
        <f>IF(IFERROR(VLOOKUP(AC956,'Tabela de Apoio'!$D:$E,2,FALSE),1)=1,"",AC962)</f>
        <v/>
      </c>
      <c r="AD961" s="39" t="str">
        <f>IF(IFERROR(VLOOKUP(AD956,'Tabela de Apoio'!$D:$E,2,FALSE),1)=1,"",AD962)</f>
        <v/>
      </c>
      <c r="AE961" s="39" t="str">
        <f>IF(IFERROR(VLOOKUP(AE956,'Tabela de Apoio'!$D:$E,2,FALSE),1)=1,"",AE962)</f>
        <v/>
      </c>
      <c r="AF961" s="39" t="str">
        <f>IF(IFERROR(VLOOKUP(AF956,'Tabela de Apoio'!$D:$E,2,FALSE),1)=1,"",AF962)</f>
        <v/>
      </c>
      <c r="AG961" s="39" t="str">
        <f>IF(IFERROR(VLOOKUP(AG956,'Tabela de Apoio'!$D:$E,2,FALSE),1)=1,"",AG962)</f>
        <v/>
      </c>
      <c r="AH961" s="39" t="str">
        <f>IF(IFERROR(VLOOKUP(AH956,'Tabela de Apoio'!$D:$E,2,FALSE),1)=1,"",AH962)</f>
        <v/>
      </c>
      <c r="AI961" s="39" t="str">
        <f>IF(IFERROR(VLOOKUP(AI956,'Tabela de Apoio'!$D:$E,2,FALSE),1)=1,"",AI962)</f>
        <v/>
      </c>
    </row>
    <row r="962" spans="1:35" hidden="1" x14ac:dyDescent="0.25">
      <c r="B962" s="84" t="e">
        <f t="shared" si="475"/>
        <v>#VALUE!</v>
      </c>
      <c r="C962" s="84" t="e">
        <f t="shared" si="474"/>
        <v>#VALUE!</v>
      </c>
      <c r="D962" s="84">
        <f t="shared" si="474"/>
        <v>1</v>
      </c>
      <c r="E962" s="158"/>
      <c r="F962" s="97"/>
      <c r="G962" s="120"/>
      <c r="H962" s="18"/>
      <c r="I962" s="18"/>
      <c r="J962" s="56" t="s">
        <v>366</v>
      </c>
      <c r="K962" s="89"/>
      <c r="L962" s="40" t="s">
        <v>21</v>
      </c>
      <c r="M962" s="41" t="str">
        <f>IFERROR(AVERAGE($P958:$AI958),"")</f>
        <v/>
      </c>
      <c r="N962" s="94"/>
      <c r="O962" s="34" t="s">
        <v>461</v>
      </c>
      <c r="P962" s="39" t="str">
        <f t="shared" ref="P962:AI962" si="476">IF(P959="","",IF((_xlfn.STDEV.S($P959:$AI960)/AVERAGE($P959:$AI960))&lt;25%,P959,IF(OR(P959&gt;(AVERAGE($P959:$AI960)+_xlfn.STDEV.S($P959:$AI960)),P959&lt;(AVERAGE($P959:$AI960)-_xlfn.STDEV.S($P959:$AI960))),"DESCARTADO",P959)))</f>
        <v/>
      </c>
      <c r="Q962" s="39" t="str">
        <f t="shared" si="476"/>
        <v/>
      </c>
      <c r="R962" s="39" t="str">
        <f t="shared" si="476"/>
        <v/>
      </c>
      <c r="S962" s="39" t="str">
        <f t="shared" si="476"/>
        <v/>
      </c>
      <c r="T962" s="39" t="str">
        <f t="shared" si="476"/>
        <v/>
      </c>
      <c r="U962" s="39" t="str">
        <f t="shared" si="476"/>
        <v/>
      </c>
      <c r="V962" s="39" t="str">
        <f t="shared" si="476"/>
        <v/>
      </c>
      <c r="W962" s="39" t="str">
        <f t="shared" si="476"/>
        <v/>
      </c>
      <c r="X962" s="39" t="str">
        <f t="shared" si="476"/>
        <v/>
      </c>
      <c r="Y962" s="39" t="str">
        <f t="shared" si="476"/>
        <v/>
      </c>
      <c r="Z962" s="39" t="str">
        <f t="shared" si="476"/>
        <v/>
      </c>
      <c r="AA962" s="39" t="str">
        <f t="shared" si="476"/>
        <v/>
      </c>
      <c r="AB962" s="39" t="str">
        <f t="shared" si="476"/>
        <v/>
      </c>
      <c r="AC962" s="39" t="str">
        <f t="shared" si="476"/>
        <v/>
      </c>
      <c r="AD962" s="39" t="str">
        <f t="shared" si="476"/>
        <v/>
      </c>
      <c r="AE962" s="39" t="str">
        <f t="shared" si="476"/>
        <v/>
      </c>
      <c r="AF962" s="39" t="str">
        <f t="shared" si="476"/>
        <v/>
      </c>
      <c r="AG962" s="39" t="str">
        <f t="shared" si="476"/>
        <v/>
      </c>
      <c r="AH962" s="39" t="str">
        <f t="shared" si="476"/>
        <v/>
      </c>
      <c r="AI962" s="39" t="str">
        <f t="shared" si="476"/>
        <v/>
      </c>
    </row>
    <row r="963" spans="1:35" hidden="1" x14ac:dyDescent="0.25">
      <c r="B963" s="84" t="e">
        <f t="shared" si="475"/>
        <v>#VALUE!</v>
      </c>
      <c r="C963" s="84" t="e">
        <f t="shared" si="474"/>
        <v>#VALUE!</v>
      </c>
      <c r="D963" s="84">
        <f t="shared" si="474"/>
        <v>1</v>
      </c>
      <c r="E963" s="158"/>
      <c r="F963" s="97"/>
      <c r="G963" s="119"/>
      <c r="J963" s="56" t="s">
        <v>366</v>
      </c>
      <c r="L963" s="40" t="s">
        <v>335</v>
      </c>
      <c r="M963" s="41" t="str">
        <f>IFERROR(MEDIAN($P958:$AI958),"")</f>
        <v/>
      </c>
      <c r="N963" s="94"/>
      <c r="O963" s="34" t="s">
        <v>462</v>
      </c>
      <c r="P963" s="39" t="str">
        <f>IF(IFERROR(VLOOKUP(P956,'Tabela de Apoio'!$D:$E,2,FALSE),1)=1,"",P964)</f>
        <v/>
      </c>
      <c r="Q963" s="39" t="str">
        <f>IF(IFERROR(VLOOKUP(Q956,'Tabela de Apoio'!$D:$E,2,FALSE),1)=1,"",Q964)</f>
        <v/>
      </c>
      <c r="R963" s="39" t="str">
        <f>IF(IFERROR(VLOOKUP(R956,'Tabela de Apoio'!$D:$E,2,FALSE),1)=1,"",R964)</f>
        <v/>
      </c>
      <c r="S963" s="39" t="str">
        <f>IF(IFERROR(VLOOKUP(S956,'Tabela de Apoio'!$D:$E,2,FALSE),1)=1,"",S964)</f>
        <v/>
      </c>
      <c r="T963" s="39" t="str">
        <f>IF(IFERROR(VLOOKUP(T956,'Tabela de Apoio'!$D:$E,2,FALSE),1)=1,"",T964)</f>
        <v/>
      </c>
      <c r="U963" s="39" t="str">
        <f>IF(IFERROR(VLOOKUP(U956,'Tabela de Apoio'!$D:$E,2,FALSE),1)=1,"",U964)</f>
        <v/>
      </c>
      <c r="V963" s="39" t="str">
        <f>IF(IFERROR(VLOOKUP(V956,'Tabela de Apoio'!$D:$E,2,FALSE),1)=1,"",V964)</f>
        <v/>
      </c>
      <c r="W963" s="39" t="str">
        <f>IF(IFERROR(VLOOKUP(W956,'Tabela de Apoio'!$D:$E,2,FALSE),1)=1,"",W964)</f>
        <v/>
      </c>
      <c r="X963" s="39" t="str">
        <f>IF(IFERROR(VLOOKUP(X956,'Tabela de Apoio'!$D:$E,2,FALSE),1)=1,"",X964)</f>
        <v/>
      </c>
      <c r="Y963" s="39" t="str">
        <f>IF(IFERROR(VLOOKUP(Y956,'Tabela de Apoio'!$D:$E,2,FALSE),1)=1,"",Y964)</f>
        <v/>
      </c>
      <c r="Z963" s="39" t="str">
        <f>IF(IFERROR(VLOOKUP(Z956,'Tabela de Apoio'!$D:$E,2,FALSE),1)=1,"",Z964)</f>
        <v/>
      </c>
      <c r="AA963" s="39" t="str">
        <f>IF(IFERROR(VLOOKUP(AA956,'Tabela de Apoio'!$D:$E,2,FALSE),1)=1,"",AA964)</f>
        <v/>
      </c>
      <c r="AB963" s="39" t="str">
        <f>IF(IFERROR(VLOOKUP(AB956,'Tabela de Apoio'!$D:$E,2,FALSE),1)=1,"",AB964)</f>
        <v/>
      </c>
      <c r="AC963" s="39" t="str">
        <f>IF(IFERROR(VLOOKUP(AC956,'Tabela de Apoio'!$D:$E,2,FALSE),1)=1,"",AC964)</f>
        <v/>
      </c>
      <c r="AD963" s="39" t="str">
        <f>IF(IFERROR(VLOOKUP(AD956,'Tabela de Apoio'!$D:$E,2,FALSE),1)=1,"",AD964)</f>
        <v/>
      </c>
      <c r="AE963" s="39" t="str">
        <f>IF(IFERROR(VLOOKUP(AE956,'Tabela de Apoio'!$D:$E,2,FALSE),1)=1,"",AE964)</f>
        <v/>
      </c>
      <c r="AF963" s="39" t="str">
        <f>IF(IFERROR(VLOOKUP(AF956,'Tabela de Apoio'!$D:$E,2,FALSE),1)=1,"",AF964)</f>
        <v/>
      </c>
      <c r="AG963" s="39" t="str">
        <f>IF(IFERROR(VLOOKUP(AG956,'Tabela de Apoio'!$D:$E,2,FALSE),1)=1,"",AG964)</f>
        <v/>
      </c>
      <c r="AH963" s="39" t="str">
        <f>IF(IFERROR(VLOOKUP(AH956,'Tabela de Apoio'!$D:$E,2,FALSE),1)=1,"",AH964)</f>
        <v/>
      </c>
      <c r="AI963" s="39" t="str">
        <f>IF(IFERROR(VLOOKUP(AI956,'Tabela de Apoio'!$D:$E,2,FALSE),1)=1,"",AI964)</f>
        <v/>
      </c>
    </row>
    <row r="964" spans="1:35" hidden="1" x14ac:dyDescent="0.25">
      <c r="B964" s="84" t="e">
        <f t="shared" si="475"/>
        <v>#VALUE!</v>
      </c>
      <c r="C964" s="84" t="e">
        <f t="shared" si="474"/>
        <v>#VALUE!</v>
      </c>
      <c r="D964" s="84">
        <f t="shared" si="474"/>
        <v>1</v>
      </c>
      <c r="E964" s="158"/>
      <c r="F964" s="97"/>
      <c r="G964" s="119"/>
      <c r="H964" s="18"/>
      <c r="I964" s="18"/>
      <c r="J964" s="56" t="s">
        <v>368</v>
      </c>
      <c r="K964" s="89"/>
      <c r="L964" s="40" t="s">
        <v>69</v>
      </c>
      <c r="M964" s="41" t="e">
        <f>IF(AND(COUNT($P972:$AI972)&gt;2,(_xlfn.STDEV.S($P971:$AI972)/AVERAGE($P971:$AI972))&lt;=25%),AVERAGE($P971:$AI972),"")</f>
        <v>#DIV/0!</v>
      </c>
      <c r="N964" s="94"/>
      <c r="O964" s="34" t="s">
        <v>463</v>
      </c>
      <c r="P964" s="39" t="str">
        <f t="shared" ref="P964:AI964" si="477">IF(P962="","",IF((_xlfn.STDEV.S($P961:$AI962)/AVERAGE($P961:$AI962))&lt;25%,P962,IF(OR(P962&gt;(AVERAGE($P961:$AI962)+_xlfn.STDEV.S($P961:$AI962)),P962&lt;(AVERAGE($P961:$AI962)-_xlfn.STDEV.S($P961:$AI962))),"DESCARTADO",P962)))</f>
        <v/>
      </c>
      <c r="Q964" s="39" t="str">
        <f t="shared" si="477"/>
        <v/>
      </c>
      <c r="R964" s="39" t="str">
        <f t="shared" si="477"/>
        <v/>
      </c>
      <c r="S964" s="39" t="str">
        <f t="shared" si="477"/>
        <v/>
      </c>
      <c r="T964" s="39" t="str">
        <f t="shared" si="477"/>
        <v/>
      </c>
      <c r="U964" s="39" t="str">
        <f t="shared" si="477"/>
        <v/>
      </c>
      <c r="V964" s="39" t="str">
        <f t="shared" si="477"/>
        <v/>
      </c>
      <c r="W964" s="39" t="str">
        <f t="shared" si="477"/>
        <v/>
      </c>
      <c r="X964" s="39" t="str">
        <f t="shared" si="477"/>
        <v/>
      </c>
      <c r="Y964" s="39" t="str">
        <f t="shared" si="477"/>
        <v/>
      </c>
      <c r="Z964" s="39" t="str">
        <f t="shared" si="477"/>
        <v/>
      </c>
      <c r="AA964" s="39" t="str">
        <f t="shared" si="477"/>
        <v/>
      </c>
      <c r="AB964" s="39" t="str">
        <f t="shared" si="477"/>
        <v/>
      </c>
      <c r="AC964" s="39" t="str">
        <f t="shared" si="477"/>
        <v/>
      </c>
      <c r="AD964" s="39" t="str">
        <f t="shared" si="477"/>
        <v/>
      </c>
      <c r="AE964" s="39" t="str">
        <f t="shared" si="477"/>
        <v/>
      </c>
      <c r="AF964" s="39" t="str">
        <f t="shared" si="477"/>
        <v/>
      </c>
      <c r="AG964" s="39" t="str">
        <f t="shared" si="477"/>
        <v/>
      </c>
      <c r="AH964" s="39" t="str">
        <f t="shared" si="477"/>
        <v/>
      </c>
      <c r="AI964" s="39" t="str">
        <f t="shared" si="477"/>
        <v/>
      </c>
    </row>
    <row r="965" spans="1:35" hidden="1" x14ac:dyDescent="0.25">
      <c r="B965" s="84" t="e">
        <f t="shared" si="475"/>
        <v>#VALUE!</v>
      </c>
      <c r="C965" s="84" t="e">
        <f t="shared" si="474"/>
        <v>#VALUE!</v>
      </c>
      <c r="D965" s="84">
        <f t="shared" si="474"/>
        <v>1</v>
      </c>
      <c r="E965" s="158"/>
      <c r="F965" s="97"/>
      <c r="G965" s="121"/>
      <c r="H965"/>
      <c r="I965" s="18"/>
      <c r="J965" s="56" t="s">
        <v>367</v>
      </c>
      <c r="K965" s="89"/>
      <c r="L965" s="40" t="s">
        <v>74</v>
      </c>
      <c r="M965" s="41" t="e">
        <f>AVERAGE($P959:$AI960)</f>
        <v>#DIV/0!</v>
      </c>
      <c r="N965" s="94"/>
      <c r="O965" s="34" t="s">
        <v>464</v>
      </c>
      <c r="P965" s="39" t="str">
        <f>IF(IFERROR(VLOOKUP(P956,'Tabela de Apoio'!$D:$E,2,FALSE),1)=1,"",P966)</f>
        <v/>
      </c>
      <c r="Q965" s="39" t="str">
        <f>IF(IFERROR(VLOOKUP(Q956,'Tabela de Apoio'!$D:$E,2,FALSE),1)=1,"",Q966)</f>
        <v/>
      </c>
      <c r="R965" s="39" t="str">
        <f>IF(IFERROR(VLOOKUP(R956,'Tabela de Apoio'!$D:$E,2,FALSE),1)=1,"",R966)</f>
        <v/>
      </c>
      <c r="S965" s="39" t="str">
        <f>IF(IFERROR(VLOOKUP(S956,'Tabela de Apoio'!$D:$E,2,FALSE),1)=1,"",S966)</f>
        <v/>
      </c>
      <c r="T965" s="39" t="str">
        <f>IF(IFERROR(VLOOKUP(T956,'Tabela de Apoio'!$D:$E,2,FALSE),1)=1,"",T966)</f>
        <v/>
      </c>
      <c r="U965" s="39" t="str">
        <f>IF(IFERROR(VLOOKUP(U956,'Tabela de Apoio'!$D:$E,2,FALSE),1)=1,"",U966)</f>
        <v/>
      </c>
      <c r="V965" s="39" t="str">
        <f>IF(IFERROR(VLOOKUP(V956,'Tabela de Apoio'!$D:$E,2,FALSE),1)=1,"",V966)</f>
        <v/>
      </c>
      <c r="W965" s="39" t="str">
        <f>IF(IFERROR(VLOOKUP(W956,'Tabela de Apoio'!$D:$E,2,FALSE),1)=1,"",W966)</f>
        <v/>
      </c>
      <c r="X965" s="39" t="str">
        <f>IF(IFERROR(VLOOKUP(X956,'Tabela de Apoio'!$D:$E,2,FALSE),1)=1,"",X966)</f>
        <v/>
      </c>
      <c r="Y965" s="39" t="str">
        <f>IF(IFERROR(VLOOKUP(Y956,'Tabela de Apoio'!$D:$E,2,FALSE),1)=1,"",Y966)</f>
        <v/>
      </c>
      <c r="Z965" s="39" t="str">
        <f>IF(IFERROR(VLOOKUP(Z956,'Tabela de Apoio'!$D:$E,2,FALSE),1)=1,"",Z966)</f>
        <v/>
      </c>
      <c r="AA965" s="39" t="str">
        <f>IF(IFERROR(VLOOKUP(AA956,'Tabela de Apoio'!$D:$E,2,FALSE),1)=1,"",AA966)</f>
        <v/>
      </c>
      <c r="AB965" s="39" t="str">
        <f>IF(IFERROR(VLOOKUP(AB956,'Tabela de Apoio'!$D:$E,2,FALSE),1)=1,"",AB966)</f>
        <v/>
      </c>
      <c r="AC965" s="39" t="str">
        <f>IF(IFERROR(VLOOKUP(AC956,'Tabela de Apoio'!$D:$E,2,FALSE),1)=1,"",AC966)</f>
        <v/>
      </c>
      <c r="AD965" s="39" t="str">
        <f>IF(IFERROR(VLOOKUP(AD956,'Tabela de Apoio'!$D:$E,2,FALSE),1)=1,"",AD966)</f>
        <v/>
      </c>
      <c r="AE965" s="39" t="str">
        <f>IF(IFERROR(VLOOKUP(AE956,'Tabela de Apoio'!$D:$E,2,FALSE),1)=1,"",AE966)</f>
        <v/>
      </c>
      <c r="AF965" s="39" t="str">
        <f>IF(IFERROR(VLOOKUP(AF956,'Tabela de Apoio'!$D:$E,2,FALSE),1)=1,"",AF966)</f>
        <v/>
      </c>
      <c r="AG965" s="39" t="str">
        <f>IF(IFERROR(VLOOKUP(AG956,'Tabela de Apoio'!$D:$E,2,FALSE),1)=1,"",AG966)</f>
        <v/>
      </c>
      <c r="AH965" s="39" t="str">
        <f>IF(IFERROR(VLOOKUP(AH956,'Tabela de Apoio'!$D:$E,2,FALSE),1)=1,"",AH966)</f>
        <v/>
      </c>
      <c r="AI965" s="39" t="str">
        <f>IF(IFERROR(VLOOKUP(AI956,'Tabela de Apoio'!$D:$E,2,FALSE),1)=1,"",AI966)</f>
        <v/>
      </c>
    </row>
    <row r="966" spans="1:35" hidden="1" x14ac:dyDescent="0.25">
      <c r="B966" s="84" t="e">
        <f t="shared" si="475"/>
        <v>#VALUE!</v>
      </c>
      <c r="C966" s="84" t="e">
        <f t="shared" si="474"/>
        <v>#VALUE!</v>
      </c>
      <c r="D966" s="84">
        <f t="shared" si="474"/>
        <v>1</v>
      </c>
      <c r="E966" s="158"/>
      <c r="F966" s="97"/>
      <c r="G966" s="120"/>
      <c r="H966" s="18"/>
      <c r="I966" s="18"/>
      <c r="J966" s="56" t="s">
        <v>367</v>
      </c>
      <c r="K966" s="89"/>
      <c r="L966" s="40" t="s">
        <v>72</v>
      </c>
      <c r="M966" s="41" t="e">
        <f>MEDIAN($P959:$AI959)</f>
        <v>#NUM!</v>
      </c>
      <c r="N966" s="94"/>
      <c r="O966" s="34" t="s">
        <v>465</v>
      </c>
      <c r="P966" s="39" t="str">
        <f t="shared" ref="P966:AI966" si="478">IF(P964="","",IF((_xlfn.STDEV.S($P963:$AI964)/AVERAGE($P963:$AI964))&lt;25%,P964,IF(OR(P964&gt;(AVERAGE($P963:$AI964)+_xlfn.STDEV.S($P963:$AI964)),P964&lt;(AVERAGE($P963:$AI964)-_xlfn.STDEV.S($P963:$AI964))),"DESCARTADO",P964)))</f>
        <v/>
      </c>
      <c r="Q966" s="39" t="str">
        <f t="shared" si="478"/>
        <v/>
      </c>
      <c r="R966" s="39" t="str">
        <f t="shared" si="478"/>
        <v/>
      </c>
      <c r="S966" s="39" t="str">
        <f t="shared" si="478"/>
        <v/>
      </c>
      <c r="T966" s="39" t="str">
        <f t="shared" si="478"/>
        <v/>
      </c>
      <c r="U966" s="39" t="str">
        <f t="shared" si="478"/>
        <v/>
      </c>
      <c r="V966" s="39" t="str">
        <f t="shared" si="478"/>
        <v/>
      </c>
      <c r="W966" s="39" t="str">
        <f t="shared" si="478"/>
        <v/>
      </c>
      <c r="X966" s="39" t="str">
        <f t="shared" si="478"/>
        <v/>
      </c>
      <c r="Y966" s="39" t="str">
        <f t="shared" si="478"/>
        <v/>
      </c>
      <c r="Z966" s="39" t="str">
        <f t="shared" si="478"/>
        <v/>
      </c>
      <c r="AA966" s="39" t="str">
        <f t="shared" si="478"/>
        <v/>
      </c>
      <c r="AB966" s="39" t="str">
        <f t="shared" si="478"/>
        <v/>
      </c>
      <c r="AC966" s="39" t="str">
        <f t="shared" si="478"/>
        <v/>
      </c>
      <c r="AD966" s="39" t="str">
        <f t="shared" si="478"/>
        <v/>
      </c>
      <c r="AE966" s="39" t="str">
        <f t="shared" si="478"/>
        <v/>
      </c>
      <c r="AF966" s="39" t="str">
        <f t="shared" si="478"/>
        <v/>
      </c>
      <c r="AG966" s="39" t="str">
        <f t="shared" si="478"/>
        <v/>
      </c>
      <c r="AH966" s="39" t="str">
        <f t="shared" si="478"/>
        <v/>
      </c>
      <c r="AI966" s="39" t="str">
        <f t="shared" si="478"/>
        <v/>
      </c>
    </row>
    <row r="967" spans="1:35" hidden="1" x14ac:dyDescent="0.25">
      <c r="B967" s="84" t="e">
        <f t="shared" si="475"/>
        <v>#VALUE!</v>
      </c>
      <c r="C967" s="84" t="e">
        <f t="shared" si="474"/>
        <v>#VALUE!</v>
      </c>
      <c r="D967" s="84">
        <f t="shared" si="474"/>
        <v>1</v>
      </c>
      <c r="E967" s="158"/>
      <c r="F967" s="97"/>
      <c r="G967" s="120"/>
      <c r="H967" s="18"/>
      <c r="I967" s="18"/>
      <c r="J967" s="56" t="s">
        <v>367</v>
      </c>
      <c r="K967" s="89"/>
      <c r="L967" s="40" t="s">
        <v>73</v>
      </c>
      <c r="M967" s="41" t="e">
        <f>_xlfn.QUARTILE.EXC($P959:$AI959,1)</f>
        <v>#NUM!</v>
      </c>
      <c r="N967" s="94"/>
      <c r="O967" s="34" t="s">
        <v>466</v>
      </c>
      <c r="P967" s="39" t="str">
        <f>IF(IFERROR(VLOOKUP(P956,'Tabela de Apoio'!$D:$E,2,FALSE),1)=1,"",P968)</f>
        <v/>
      </c>
      <c r="Q967" s="39" t="str">
        <f>IF(IFERROR(VLOOKUP(Q956,'Tabela de Apoio'!$D:$E,2,FALSE),1)=1,"",Q968)</f>
        <v/>
      </c>
      <c r="R967" s="39" t="str">
        <f>IF(IFERROR(VLOOKUP(R956,'Tabela de Apoio'!$D:$E,2,FALSE),1)=1,"",R968)</f>
        <v/>
      </c>
      <c r="S967" s="39" t="str">
        <f>IF(IFERROR(VLOOKUP(S956,'Tabela de Apoio'!$D:$E,2,FALSE),1)=1,"",S968)</f>
        <v/>
      </c>
      <c r="T967" s="39" t="str">
        <f>IF(IFERROR(VLOOKUP(T956,'Tabela de Apoio'!$D:$E,2,FALSE),1)=1,"",T968)</f>
        <v/>
      </c>
      <c r="U967" s="39" t="str">
        <f>IF(IFERROR(VLOOKUP(U956,'Tabela de Apoio'!$D:$E,2,FALSE),1)=1,"",U968)</f>
        <v/>
      </c>
      <c r="V967" s="39" t="str">
        <f>IF(IFERROR(VLOOKUP(V956,'Tabela de Apoio'!$D:$E,2,FALSE),1)=1,"",V968)</f>
        <v/>
      </c>
      <c r="W967" s="39" t="str">
        <f>IF(IFERROR(VLOOKUP(W956,'Tabela de Apoio'!$D:$E,2,FALSE),1)=1,"",W968)</f>
        <v/>
      </c>
      <c r="X967" s="39" t="str">
        <f>IF(IFERROR(VLOOKUP(X956,'Tabela de Apoio'!$D:$E,2,FALSE),1)=1,"",X968)</f>
        <v/>
      </c>
      <c r="Y967" s="39" t="str">
        <f>IF(IFERROR(VLOOKUP(Y956,'Tabela de Apoio'!$D:$E,2,FALSE),1)=1,"",Y968)</f>
        <v/>
      </c>
      <c r="Z967" s="39" t="str">
        <f>IF(IFERROR(VLOOKUP(Z956,'Tabela de Apoio'!$D:$E,2,FALSE),1)=1,"",Z968)</f>
        <v/>
      </c>
      <c r="AA967" s="39" t="str">
        <f>IF(IFERROR(VLOOKUP(AA956,'Tabela de Apoio'!$D:$E,2,FALSE),1)=1,"",AA968)</f>
        <v/>
      </c>
      <c r="AB967" s="39" t="str">
        <f>IF(IFERROR(VLOOKUP(AB956,'Tabela de Apoio'!$D:$E,2,FALSE),1)=1,"",AB968)</f>
        <v/>
      </c>
      <c r="AC967" s="39" t="str">
        <f>IF(IFERROR(VLOOKUP(AC956,'Tabela de Apoio'!$D:$E,2,FALSE),1)=1,"",AC968)</f>
        <v/>
      </c>
      <c r="AD967" s="39" t="str">
        <f>IF(IFERROR(VLOOKUP(AD956,'Tabela de Apoio'!$D:$E,2,FALSE),1)=1,"",AD968)</f>
        <v/>
      </c>
      <c r="AE967" s="39" t="str">
        <f>IF(IFERROR(VLOOKUP(AE956,'Tabela de Apoio'!$D:$E,2,FALSE),1)=1,"",AE968)</f>
        <v/>
      </c>
      <c r="AF967" s="39" t="str">
        <f>IF(IFERROR(VLOOKUP(AF956,'Tabela de Apoio'!$D:$E,2,FALSE),1)=1,"",AF968)</f>
        <v/>
      </c>
      <c r="AG967" s="39" t="str">
        <f>IF(IFERROR(VLOOKUP(AG956,'Tabela de Apoio'!$D:$E,2,FALSE),1)=1,"",AG968)</f>
        <v/>
      </c>
      <c r="AH967" s="39" t="str">
        <f>IF(IFERROR(VLOOKUP(AH956,'Tabela de Apoio'!$D:$E,2,FALSE),1)=1,"",AH968)</f>
        <v/>
      </c>
      <c r="AI967" s="39" t="str">
        <f>IF(IFERROR(VLOOKUP(AI956,'Tabela de Apoio'!$D:$E,2,FALSE),1)=1,"",AI968)</f>
        <v/>
      </c>
    </row>
    <row r="968" spans="1:35" hidden="1" x14ac:dyDescent="0.25">
      <c r="B968" s="84" t="e">
        <f t="shared" si="475"/>
        <v>#VALUE!</v>
      </c>
      <c r="C968" s="84" t="e">
        <f t="shared" si="474"/>
        <v>#VALUE!</v>
      </c>
      <c r="D968" s="84">
        <f t="shared" si="474"/>
        <v>1</v>
      </c>
      <c r="E968" s="158"/>
      <c r="F968" s="97"/>
      <c r="G968" s="120"/>
      <c r="H968" s="18"/>
      <c r="I968" s="18"/>
      <c r="J968" s="56" t="s">
        <v>367</v>
      </c>
      <c r="K968" s="89"/>
      <c r="L968" s="40" t="s">
        <v>70</v>
      </c>
      <c r="M968" s="41" t="e">
        <f>_xlfn.QUARTILE.EXC($P959:$AI959,2)</f>
        <v>#NUM!</v>
      </c>
      <c r="N968" s="94"/>
      <c r="O968" s="34" t="s">
        <v>467</v>
      </c>
      <c r="P968" s="39" t="str">
        <f t="shared" ref="P968:AI968" si="479">IF(P966="","",IF((_xlfn.STDEV.S($P965:$AI966)/AVERAGE($P965:$AI966))&lt;25%,P966,IF(OR(P966&gt;(AVERAGE($P965:$AI966)+_xlfn.STDEV.S($P965:$AI966)),P966&lt;(AVERAGE($P965:$AI966)-_xlfn.STDEV.S($P965:$AI966))),"DESCARTADO",P966)))</f>
        <v/>
      </c>
      <c r="Q968" s="39" t="str">
        <f t="shared" si="479"/>
        <v/>
      </c>
      <c r="R968" s="39" t="str">
        <f t="shared" si="479"/>
        <v/>
      </c>
      <c r="S968" s="39" t="str">
        <f t="shared" si="479"/>
        <v/>
      </c>
      <c r="T968" s="39" t="str">
        <f t="shared" si="479"/>
        <v/>
      </c>
      <c r="U968" s="39" t="str">
        <f t="shared" si="479"/>
        <v/>
      </c>
      <c r="V968" s="39" t="str">
        <f t="shared" si="479"/>
        <v/>
      </c>
      <c r="W968" s="39" t="str">
        <f t="shared" si="479"/>
        <v/>
      </c>
      <c r="X968" s="39" t="str">
        <f t="shared" si="479"/>
        <v/>
      </c>
      <c r="Y968" s="39" t="str">
        <f t="shared" si="479"/>
        <v/>
      </c>
      <c r="Z968" s="39" t="str">
        <f t="shared" si="479"/>
        <v/>
      </c>
      <c r="AA968" s="39" t="str">
        <f t="shared" si="479"/>
        <v/>
      </c>
      <c r="AB968" s="39" t="str">
        <f t="shared" si="479"/>
        <v/>
      </c>
      <c r="AC968" s="39" t="str">
        <f t="shared" si="479"/>
        <v/>
      </c>
      <c r="AD968" s="39" t="str">
        <f t="shared" si="479"/>
        <v/>
      </c>
      <c r="AE968" s="39" t="str">
        <f t="shared" si="479"/>
        <v/>
      </c>
      <c r="AF968" s="39" t="str">
        <f t="shared" si="479"/>
        <v/>
      </c>
      <c r="AG968" s="39" t="str">
        <f t="shared" si="479"/>
        <v/>
      </c>
      <c r="AH968" s="39" t="str">
        <f t="shared" si="479"/>
        <v/>
      </c>
      <c r="AI968" s="39" t="str">
        <f t="shared" si="479"/>
        <v/>
      </c>
    </row>
    <row r="969" spans="1:35" hidden="1" x14ac:dyDescent="0.25">
      <c r="B969" s="84" t="e">
        <f t="shared" si="475"/>
        <v>#VALUE!</v>
      </c>
      <c r="C969" s="84" t="e">
        <f t="shared" si="474"/>
        <v>#VALUE!</v>
      </c>
      <c r="D969" s="84">
        <f t="shared" si="474"/>
        <v>1</v>
      </c>
      <c r="E969" s="158"/>
      <c r="F969" s="97"/>
      <c r="G969" s="120"/>
      <c r="H969" s="18"/>
      <c r="I969" s="18"/>
      <c r="J969" s="56" t="s">
        <v>366</v>
      </c>
      <c r="K969" s="89"/>
      <c r="L969" s="40" t="s">
        <v>76</v>
      </c>
      <c r="M969" s="41">
        <f>MIN($P958:$AI958)</f>
        <v>0</v>
      </c>
      <c r="N969" s="94"/>
      <c r="O969" s="34" t="s">
        <v>468</v>
      </c>
      <c r="P969" s="39" t="str">
        <f>IF(IFERROR(VLOOKUP(P956,'Tabela de Apoio'!$D:$E,2,FALSE),1)=1,"",P970)</f>
        <v/>
      </c>
      <c r="Q969" s="39" t="str">
        <f>IF(IFERROR(VLOOKUP(Q956,'Tabela de Apoio'!$D:$E,2,FALSE),1)=1,"",Q970)</f>
        <v/>
      </c>
      <c r="R969" s="39" t="str">
        <f>IF(IFERROR(VLOOKUP(R956,'Tabela de Apoio'!$D:$E,2,FALSE),1)=1,"",R970)</f>
        <v/>
      </c>
      <c r="S969" s="39" t="str">
        <f>IF(IFERROR(VLOOKUP(S956,'Tabela de Apoio'!$D:$E,2,FALSE),1)=1,"",S970)</f>
        <v/>
      </c>
      <c r="T969" s="39" t="str">
        <f>IF(IFERROR(VLOOKUP(T956,'Tabela de Apoio'!$D:$E,2,FALSE),1)=1,"",T970)</f>
        <v/>
      </c>
      <c r="U969" s="39" t="str">
        <f>IF(IFERROR(VLOOKUP(U956,'Tabela de Apoio'!$D:$E,2,FALSE),1)=1,"",U970)</f>
        <v/>
      </c>
      <c r="V969" s="39" t="str">
        <f>IF(IFERROR(VLOOKUP(V956,'Tabela de Apoio'!$D:$E,2,FALSE),1)=1,"",V970)</f>
        <v/>
      </c>
      <c r="W969" s="39" t="str">
        <f>IF(IFERROR(VLOOKUP(W956,'Tabela de Apoio'!$D:$E,2,FALSE),1)=1,"",W970)</f>
        <v/>
      </c>
      <c r="X969" s="39" t="str">
        <f>IF(IFERROR(VLOOKUP(X956,'Tabela de Apoio'!$D:$E,2,FALSE),1)=1,"",X970)</f>
        <v/>
      </c>
      <c r="Y969" s="39" t="str">
        <f>IF(IFERROR(VLOOKUP(Y956,'Tabela de Apoio'!$D:$E,2,FALSE),1)=1,"",Y970)</f>
        <v/>
      </c>
      <c r="Z969" s="39" t="str">
        <f>IF(IFERROR(VLOOKUP(Z956,'Tabela de Apoio'!$D:$E,2,FALSE),1)=1,"",Z970)</f>
        <v/>
      </c>
      <c r="AA969" s="39" t="str">
        <f>IF(IFERROR(VLOOKUP(AA956,'Tabela de Apoio'!$D:$E,2,FALSE),1)=1,"",AA970)</f>
        <v/>
      </c>
      <c r="AB969" s="39" t="str">
        <f>IF(IFERROR(VLOOKUP(AB956,'Tabela de Apoio'!$D:$E,2,FALSE),1)=1,"",AB970)</f>
        <v/>
      </c>
      <c r="AC969" s="39" t="str">
        <f>IF(IFERROR(VLOOKUP(AC956,'Tabela de Apoio'!$D:$E,2,FALSE),1)=1,"",AC970)</f>
        <v/>
      </c>
      <c r="AD969" s="39" t="str">
        <f>IF(IFERROR(VLOOKUP(AD956,'Tabela de Apoio'!$D:$E,2,FALSE),1)=1,"",AD970)</f>
        <v/>
      </c>
      <c r="AE969" s="39" t="str">
        <f>IF(IFERROR(VLOOKUP(AE956,'Tabela de Apoio'!$D:$E,2,FALSE),1)=1,"",AE970)</f>
        <v/>
      </c>
      <c r="AF969" s="39" t="str">
        <f>IF(IFERROR(VLOOKUP(AF956,'Tabela de Apoio'!$D:$E,2,FALSE),1)=1,"",AF970)</f>
        <v/>
      </c>
      <c r="AG969" s="39" t="str">
        <f>IF(IFERROR(VLOOKUP(AG956,'Tabela de Apoio'!$D:$E,2,FALSE),1)=1,"",AG970)</f>
        <v/>
      </c>
      <c r="AH969" s="39" t="str">
        <f>IF(IFERROR(VLOOKUP(AH956,'Tabela de Apoio'!$D:$E,2,FALSE),1)=1,"",AH970)</f>
        <v/>
      </c>
      <c r="AI969" s="39" t="str">
        <f>IF(IFERROR(VLOOKUP(AI956,'Tabela de Apoio'!$D:$E,2,FALSE),1)=1,"",AI970)</f>
        <v/>
      </c>
    </row>
    <row r="970" spans="1:35" hidden="1" x14ac:dyDescent="0.25">
      <c r="B970" s="84" t="e">
        <f t="shared" si="475"/>
        <v>#VALUE!</v>
      </c>
      <c r="C970" s="84" t="e">
        <f t="shared" si="474"/>
        <v>#VALUE!</v>
      </c>
      <c r="D970" s="84">
        <f t="shared" si="474"/>
        <v>1</v>
      </c>
      <c r="E970" s="158"/>
      <c r="F970" s="97"/>
      <c r="G970" s="120"/>
      <c r="H970" s="18"/>
      <c r="I970" s="18"/>
      <c r="J970" s="56" t="s">
        <v>366</v>
      </c>
      <c r="K970" s="89"/>
      <c r="L970" s="40" t="s">
        <v>71</v>
      </c>
      <c r="M970" s="41">
        <f>MAX($P958:$AI958)</f>
        <v>0</v>
      </c>
      <c r="N970" s="94"/>
      <c r="O970" s="34" t="s">
        <v>469</v>
      </c>
      <c r="P970" s="39" t="str">
        <f t="shared" ref="P970:AI970" si="480">IF(P968="","",IF((_xlfn.STDEV.S($P967:$AI968)/AVERAGE($P967:$AI968))&lt;25%,P968,IF(OR(P968&gt;(AVERAGE($P967:$AI968)+_xlfn.STDEV.S($P967:$AI968)),P968&lt;(AVERAGE($P967:$AI968)-_xlfn.STDEV.S($P967:$AI968))),"DESCARTADO",P968)))</f>
        <v/>
      </c>
      <c r="Q970" s="39" t="str">
        <f t="shared" si="480"/>
        <v/>
      </c>
      <c r="R970" s="39" t="str">
        <f t="shared" si="480"/>
        <v/>
      </c>
      <c r="S970" s="39" t="str">
        <f t="shared" si="480"/>
        <v/>
      </c>
      <c r="T970" s="39" t="str">
        <f t="shared" si="480"/>
        <v/>
      </c>
      <c r="U970" s="39" t="str">
        <f t="shared" si="480"/>
        <v/>
      </c>
      <c r="V970" s="39" t="str">
        <f t="shared" si="480"/>
        <v/>
      </c>
      <c r="W970" s="39" t="str">
        <f t="shared" si="480"/>
        <v/>
      </c>
      <c r="X970" s="39" t="str">
        <f t="shared" si="480"/>
        <v/>
      </c>
      <c r="Y970" s="39" t="str">
        <f t="shared" si="480"/>
        <v/>
      </c>
      <c r="Z970" s="39" t="str">
        <f t="shared" si="480"/>
        <v/>
      </c>
      <c r="AA970" s="39" t="str">
        <f t="shared" si="480"/>
        <v/>
      </c>
      <c r="AB970" s="39" t="str">
        <f t="shared" si="480"/>
        <v/>
      </c>
      <c r="AC970" s="39" t="str">
        <f t="shared" si="480"/>
        <v/>
      </c>
      <c r="AD970" s="39" t="str">
        <f t="shared" si="480"/>
        <v/>
      </c>
      <c r="AE970" s="39" t="str">
        <f t="shared" si="480"/>
        <v/>
      </c>
      <c r="AF970" s="39" t="str">
        <f t="shared" si="480"/>
        <v/>
      </c>
      <c r="AG970" s="39" t="str">
        <f t="shared" si="480"/>
        <v/>
      </c>
      <c r="AH970" s="39" t="str">
        <f t="shared" si="480"/>
        <v/>
      </c>
      <c r="AI970" s="39" t="str">
        <f t="shared" si="480"/>
        <v/>
      </c>
    </row>
    <row r="971" spans="1:35" hidden="1" x14ac:dyDescent="0.25">
      <c r="B971" s="84" t="e">
        <f t="shared" si="475"/>
        <v>#VALUE!</v>
      </c>
      <c r="C971" s="84" t="e">
        <f t="shared" si="474"/>
        <v>#VALUE!</v>
      </c>
      <c r="D971" s="84">
        <f t="shared" si="474"/>
        <v>1</v>
      </c>
      <c r="E971" s="158"/>
      <c r="F971" s="97"/>
      <c r="G971" s="121"/>
      <c r="H971"/>
      <c r="I971"/>
      <c r="J971" s="6" t="str">
        <f>INDEX(J961:J970,MATCH(L954,L961:L970,0))</f>
        <v>A</v>
      </c>
      <c r="K971" s="89"/>
      <c r="L971" s="26"/>
      <c r="M971" s="26"/>
      <c r="N971" s="94"/>
      <c r="O971" s="34" t="s">
        <v>58</v>
      </c>
      <c r="P971" s="39" t="str">
        <f>IF(IFERROR(VLOOKUP(P956,'Tabela de Apoio'!$D:$E,2,FALSE),1)=1,"",P972)</f>
        <v/>
      </c>
      <c r="Q971" s="39" t="str">
        <f>IF(IFERROR(VLOOKUP(Q956,'Tabela de Apoio'!$D:$E,2,FALSE),1)=1,"",Q972)</f>
        <v/>
      </c>
      <c r="R971" s="39" t="str">
        <f>IF(IFERROR(VLOOKUP(R956,'Tabela de Apoio'!$D:$E,2,FALSE),1)=1,"",R972)</f>
        <v/>
      </c>
      <c r="S971" s="39" t="str">
        <f>IF(IFERROR(VLOOKUP(S956,'Tabela de Apoio'!$D:$E,2,FALSE),1)=1,"",S972)</f>
        <v/>
      </c>
      <c r="T971" s="39" t="str">
        <f>IF(IFERROR(VLOOKUP(T956,'Tabela de Apoio'!$D:$E,2,FALSE),1)=1,"",T972)</f>
        <v/>
      </c>
      <c r="U971" s="39" t="str">
        <f>IF(IFERROR(VLOOKUP(U956,'Tabela de Apoio'!$D:$E,2,FALSE),1)=1,"",U972)</f>
        <v/>
      </c>
      <c r="V971" s="39" t="str">
        <f>IF(IFERROR(VLOOKUP(V956,'Tabela de Apoio'!$D:$E,2,FALSE),1)=1,"",V972)</f>
        <v/>
      </c>
      <c r="W971" s="39" t="str">
        <f>IF(IFERROR(VLOOKUP(W956,'Tabela de Apoio'!$D:$E,2,FALSE),1)=1,"",W972)</f>
        <v/>
      </c>
      <c r="X971" s="39" t="str">
        <f>IF(IFERROR(VLOOKUP(X956,'Tabela de Apoio'!$D:$E,2,FALSE),1)=1,"",X972)</f>
        <v/>
      </c>
      <c r="Y971" s="39" t="str">
        <f>IF(IFERROR(VLOOKUP(Y956,'Tabela de Apoio'!$D:$E,2,FALSE),1)=1,"",Y972)</f>
        <v/>
      </c>
      <c r="Z971" s="39" t="str">
        <f>IF(IFERROR(VLOOKUP(Z956,'Tabela de Apoio'!$D:$E,2,FALSE),1)=1,"",Z972)</f>
        <v/>
      </c>
      <c r="AA971" s="39" t="str">
        <f>IF(IFERROR(VLOOKUP(AA956,'Tabela de Apoio'!$D:$E,2,FALSE),1)=1,"",AA972)</f>
        <v/>
      </c>
      <c r="AB971" s="39" t="str">
        <f>IF(IFERROR(VLOOKUP(AB956,'Tabela de Apoio'!$D:$E,2,FALSE),1)=1,"",AB972)</f>
        <v/>
      </c>
      <c r="AC971" s="39" t="str">
        <f>IF(IFERROR(VLOOKUP(AC956,'Tabela de Apoio'!$D:$E,2,FALSE),1)=1,"",AC972)</f>
        <v/>
      </c>
      <c r="AD971" s="39" t="str">
        <f>IF(IFERROR(VLOOKUP(AD956,'Tabela de Apoio'!$D:$E,2,FALSE),1)=1,"",AD972)</f>
        <v/>
      </c>
      <c r="AE971" s="39" t="str">
        <f>IF(IFERROR(VLOOKUP(AE956,'Tabela de Apoio'!$D:$E,2,FALSE),1)=1,"",AE972)</f>
        <v/>
      </c>
      <c r="AF971" s="39" t="str">
        <f>IF(IFERROR(VLOOKUP(AF956,'Tabela de Apoio'!$D:$E,2,FALSE),1)=1,"",AF972)</f>
        <v/>
      </c>
      <c r="AG971" s="39" t="str">
        <f>IF(IFERROR(VLOOKUP(AG956,'Tabela de Apoio'!$D:$E,2,FALSE),1)=1,"",AG972)</f>
        <v/>
      </c>
      <c r="AH971" s="39" t="str">
        <f>IF(IFERROR(VLOOKUP(AH956,'Tabela de Apoio'!$D:$E,2,FALSE),1)=1,"",AH972)</f>
        <v/>
      </c>
      <c r="AI971" s="39" t="str">
        <f>IF(IFERROR(VLOOKUP(AI956,'Tabela de Apoio'!$D:$E,2,FALSE),1)=1,"",AI972)</f>
        <v/>
      </c>
    </row>
    <row r="972" spans="1:35" x14ac:dyDescent="0.25">
      <c r="B972" s="84" t="e">
        <f t="shared" si="475"/>
        <v>#VALUE!</v>
      </c>
      <c r="C972" s="84" t="e">
        <f t="shared" si="474"/>
        <v>#VALUE!</v>
      </c>
      <c r="D972" s="84">
        <f t="shared" si="474"/>
        <v>1</v>
      </c>
      <c r="E972" s="158"/>
      <c r="F972" s="97"/>
      <c r="G972" s="118"/>
      <c r="H972" s="159"/>
      <c r="I972" s="159"/>
      <c r="J972" s="160"/>
      <c r="K972" s="90" t="e">
        <f>_xlfn.STDEV.S($P972:$AI972)/AVERAGE($P972:$AI972)</f>
        <v>#DIV/0!</v>
      </c>
      <c r="L972" s="122" t="s">
        <v>77</v>
      </c>
      <c r="M972" s="22" t="str">
        <f>IFERROR(ROUND(M954*M956,2),"")</f>
        <v/>
      </c>
      <c r="N972" s="94" t="str">
        <f>IF("C"=J971,1,"")</f>
        <v/>
      </c>
      <c r="O972" s="34" t="s">
        <v>56</v>
      </c>
      <c r="P972" s="39" t="str">
        <f t="shared" ref="P972:AI972" si="481">IFERROR(IF(P970="","",IF((_xlfn.STDEV.S($P969:$AI970)/AVERAGE($P969:$AI970))&lt;25%,P970,IF(OR(P970&gt;(AVERAGE($P969:$AI970)+_xlfn.STDEV.S($P969:$AI970)),P970&lt;(AVERAGE($P969:$AI970)-_xlfn.STDEV.S($P969:$AI970))),"DESCARTADO",P970))),)</f>
        <v/>
      </c>
      <c r="Q972" s="39" t="str">
        <f t="shared" si="481"/>
        <v/>
      </c>
      <c r="R972" s="39" t="str">
        <f t="shared" si="481"/>
        <v/>
      </c>
      <c r="S972" s="39" t="str">
        <f t="shared" si="481"/>
        <v/>
      </c>
      <c r="T972" s="39" t="str">
        <f t="shared" si="481"/>
        <v/>
      </c>
      <c r="U972" s="39" t="str">
        <f t="shared" si="481"/>
        <v/>
      </c>
      <c r="V972" s="39" t="str">
        <f t="shared" si="481"/>
        <v/>
      </c>
      <c r="W972" s="39" t="str">
        <f t="shared" si="481"/>
        <v/>
      </c>
      <c r="X972" s="39" t="str">
        <f t="shared" si="481"/>
        <v/>
      </c>
      <c r="Y972" s="39" t="str">
        <f t="shared" si="481"/>
        <v/>
      </c>
      <c r="Z972" s="39" t="str">
        <f t="shared" si="481"/>
        <v/>
      </c>
      <c r="AA972" s="39" t="str">
        <f t="shared" si="481"/>
        <v/>
      </c>
      <c r="AB972" s="39" t="str">
        <f t="shared" si="481"/>
        <v/>
      </c>
      <c r="AC972" s="39" t="str">
        <f t="shared" si="481"/>
        <v/>
      </c>
      <c r="AD972" s="39" t="str">
        <f t="shared" si="481"/>
        <v/>
      </c>
      <c r="AE972" s="39" t="str">
        <f t="shared" si="481"/>
        <v/>
      </c>
      <c r="AF972" s="39" t="str">
        <f t="shared" si="481"/>
        <v/>
      </c>
      <c r="AG972" s="39" t="str">
        <f t="shared" si="481"/>
        <v/>
      </c>
      <c r="AH972" s="39" t="str">
        <f t="shared" si="481"/>
        <v/>
      </c>
      <c r="AI972" s="39" t="str">
        <f t="shared" si="481"/>
        <v/>
      </c>
    </row>
    <row r="974" spans="1:35" s="18" customFormat="1" x14ac:dyDescent="0.25">
      <c r="A974" s="89"/>
      <c r="B974" s="83" t="e">
        <f>LARGE(IFERROR(IF(B972+1&gt;$H$8,"",B972+1),""),1)</f>
        <v>#VALUE!</v>
      </c>
      <c r="C974" s="83" t="e">
        <f>E979</f>
        <v>#VALUE!</v>
      </c>
      <c r="D974" s="83">
        <f>E975</f>
        <v>1</v>
      </c>
      <c r="E974" s="57" t="s">
        <v>9</v>
      </c>
      <c r="F974" s="96"/>
      <c r="G974" s="57" t="s">
        <v>19</v>
      </c>
      <c r="H974" s="5" t="e">
        <f>INDEX('BASE FORMAÇÃO'!B:B,B974+1)</f>
        <v>#VALUE!</v>
      </c>
      <c r="I974" s="19" t="s">
        <v>20</v>
      </c>
      <c r="J974" s="5" t="e">
        <f>INDEX('BASE FORMAÇÃO'!K:K,B974+1)</f>
        <v>#VALUE!</v>
      </c>
      <c r="K974" s="88"/>
      <c r="L974" s="173" t="s">
        <v>75</v>
      </c>
      <c r="M974" s="167" t="str">
        <f>IF(OR(ISBLANK($O$7),ISBLANK($H$8),ISBLANK($O$6),ISBLANK($O$5),ISBLANK($H$5)),"",IFERROR(IF(VLOOKUP(L974,L981:M990,2,FALSE)&lt;1,ROUND(VLOOKUP(L974,L981:M990,2,FALSE),4),ROUND(VLOOKUP(L974,L981:M990,2,FALSE),2)),""))</f>
        <v/>
      </c>
      <c r="N974" s="92"/>
      <c r="O974" s="34" t="s">
        <v>22</v>
      </c>
      <c r="P974" s="53"/>
      <c r="Q974" s="53"/>
      <c r="R974" s="53"/>
      <c r="S974" s="53"/>
      <c r="T974" s="53"/>
      <c r="U974" s="53"/>
      <c r="V974" s="53"/>
      <c r="W974" s="53"/>
      <c r="X974" s="53"/>
      <c r="Y974" s="53"/>
      <c r="Z974" s="53"/>
      <c r="AA974" s="53"/>
      <c r="AB974" s="53"/>
      <c r="AC974" s="53"/>
      <c r="AD974" s="53"/>
      <c r="AE974" s="53"/>
      <c r="AF974" s="53"/>
      <c r="AG974" s="53"/>
      <c r="AH974" s="53"/>
      <c r="AI974" s="53"/>
    </row>
    <row r="975" spans="1:35" s="18" customFormat="1" x14ac:dyDescent="0.25">
      <c r="A975" s="89"/>
      <c r="B975" s="84" t="e">
        <f t="shared" ref="B975:D977" si="482">B974</f>
        <v>#VALUE!</v>
      </c>
      <c r="C975" s="84" t="e">
        <f t="shared" si="482"/>
        <v>#VALUE!</v>
      </c>
      <c r="D975" s="84">
        <f t="shared" si="482"/>
        <v>1</v>
      </c>
      <c r="E975" s="150">
        <f>IFERROR(IF(E979=INDEX(E:E,ROW()-16),INDEX(E:E,ROW()-20)+1,1),1)</f>
        <v>1</v>
      </c>
      <c r="F975" s="116"/>
      <c r="G975" s="155" t="s">
        <v>1</v>
      </c>
      <c r="H975" s="161" t="e">
        <f>INDEX('BASE FORMAÇÃO'!C:C,B974+1)</f>
        <v>#VALUE!</v>
      </c>
      <c r="I975" s="161"/>
      <c r="J975" s="162"/>
      <c r="K975" s="89"/>
      <c r="L975" s="174"/>
      <c r="M975" s="168"/>
      <c r="N975" s="93"/>
      <c r="O975" s="34" t="s">
        <v>17</v>
      </c>
      <c r="P975" s="54"/>
      <c r="Q975" s="54"/>
      <c r="R975" s="54"/>
      <c r="S975" s="54"/>
      <c r="T975" s="54"/>
      <c r="U975" s="54"/>
      <c r="V975" s="54"/>
      <c r="W975" s="54"/>
      <c r="X975" s="54"/>
      <c r="Y975" s="54"/>
      <c r="Z975" s="54"/>
      <c r="AA975" s="54"/>
      <c r="AB975" s="54"/>
      <c r="AC975" s="54"/>
      <c r="AD975" s="54"/>
      <c r="AE975" s="54"/>
      <c r="AF975" s="54"/>
      <c r="AG975" s="54"/>
      <c r="AH975" s="54"/>
      <c r="AI975" s="54"/>
    </row>
    <row r="976" spans="1:35" s="21" customFormat="1" x14ac:dyDescent="0.25">
      <c r="A976" s="98"/>
      <c r="B976" s="84" t="e">
        <f t="shared" si="482"/>
        <v>#VALUE!</v>
      </c>
      <c r="C976" s="84" t="e">
        <f t="shared" si="482"/>
        <v>#VALUE!</v>
      </c>
      <c r="D976" s="84">
        <f t="shared" si="482"/>
        <v>1</v>
      </c>
      <c r="E976" s="151"/>
      <c r="F976" s="117"/>
      <c r="G976" s="156"/>
      <c r="H976" s="163"/>
      <c r="I976" s="163"/>
      <c r="J976" s="164"/>
      <c r="K976" s="85"/>
      <c r="L976" s="169" t="s">
        <v>78</v>
      </c>
      <c r="M976" s="171" t="e">
        <f>INDEX('BASE FORMAÇÃO'!H:H,B978+1)</f>
        <v>#VALUE!</v>
      </c>
      <c r="N976" s="94"/>
      <c r="O976" s="34" t="s">
        <v>12</v>
      </c>
      <c r="P976" s="55"/>
      <c r="Q976" s="55"/>
      <c r="R976" s="55"/>
      <c r="S976" s="55"/>
      <c r="T976" s="55"/>
      <c r="U976" s="55"/>
      <c r="V976" s="55"/>
      <c r="W976" s="55"/>
      <c r="X976" s="55"/>
      <c r="Y976" s="55"/>
      <c r="Z976" s="55"/>
      <c r="AA976" s="55"/>
      <c r="AB976" s="55"/>
      <c r="AC976" s="55"/>
      <c r="AD976" s="55"/>
      <c r="AE976" s="55"/>
      <c r="AF976" s="55"/>
      <c r="AG976" s="55"/>
      <c r="AH976" s="55"/>
      <c r="AI976" s="55"/>
    </row>
    <row r="977" spans="1:35" s="21" customFormat="1" x14ac:dyDescent="0.25">
      <c r="A977" s="98"/>
      <c r="B977" s="84" t="e">
        <f t="shared" si="482"/>
        <v>#VALUE!</v>
      </c>
      <c r="C977" s="84" t="e">
        <f t="shared" si="482"/>
        <v>#VALUE!</v>
      </c>
      <c r="D977" s="84">
        <f t="shared" si="482"/>
        <v>1</v>
      </c>
      <c r="E977" s="152"/>
      <c r="F977" s="117"/>
      <c r="G977" s="157"/>
      <c r="H977" s="165"/>
      <c r="I977" s="165"/>
      <c r="J977" s="166"/>
      <c r="K977" s="85"/>
      <c r="L977" s="170"/>
      <c r="M977" s="172"/>
      <c r="N977" s="94"/>
      <c r="O977" s="34" t="s">
        <v>549</v>
      </c>
      <c r="P977" s="55"/>
      <c r="Q977" s="55"/>
      <c r="R977" s="55"/>
      <c r="S977" s="55"/>
      <c r="T977" s="55"/>
      <c r="U977" s="55"/>
      <c r="V977" s="55"/>
      <c r="W977" s="55"/>
      <c r="X977" s="55"/>
      <c r="Y977" s="55"/>
      <c r="Z977" s="55"/>
      <c r="AA977" s="55"/>
      <c r="AB977" s="55"/>
      <c r="AC977" s="55"/>
      <c r="AD977" s="55"/>
      <c r="AE977" s="55"/>
      <c r="AF977" s="55"/>
      <c r="AG977" s="55"/>
      <c r="AH977" s="55"/>
      <c r="AI977" s="55"/>
    </row>
    <row r="978" spans="1:35" x14ac:dyDescent="0.25">
      <c r="B978" s="84" t="e">
        <f>B976</f>
        <v>#VALUE!</v>
      </c>
      <c r="C978" s="84" t="e">
        <f>C976</f>
        <v>#VALUE!</v>
      </c>
      <c r="D978" s="84">
        <f>D976</f>
        <v>1</v>
      </c>
      <c r="E978" s="57" t="s">
        <v>401</v>
      </c>
      <c r="F978" s="117"/>
      <c r="G978" s="24"/>
      <c r="H978" s="153"/>
      <c r="I978" s="154"/>
      <c r="J978" s="154"/>
      <c r="K978" s="90" t="e">
        <f>_xlfn.STDEV.S($P978:$AI978)/AVERAGE($P978:$AI978)</f>
        <v>#DIV/0!</v>
      </c>
      <c r="L978" s="122" t="s">
        <v>2</v>
      </c>
      <c r="M978" s="5" t="e">
        <f>INDEX('BASE FORMAÇÃO'!D:D,B978+1)</f>
        <v>#VALUE!</v>
      </c>
      <c r="N978" s="94">
        <f>IF("A"=J991,1,"")</f>
        <v>1</v>
      </c>
      <c r="O978" s="34" t="s">
        <v>23</v>
      </c>
      <c r="P978" s="36" t="str">
        <f t="array" ref="P978">IF(P974="","",IF(OR(P975="",AND(YEAR(P975)=YEAR($O$7),MONTH(MAX('Tabela de Apoio'!$A:$A))&lt;=MONTH(P975))),P974,(INDEX('Tabela de Apoio'!$B:$B,MATCH('FORMAÇÃO DE PREÇO'!$O$7,'Tabela de Apoio'!$A:$A,1))/INDEX('Tabela de Apoio'!$B:$B,MATCH('FORMAÇÃO DE PREÇO'!P975,'Tabela de Apoio'!$A:$A,1)-1))*P974))</f>
        <v/>
      </c>
      <c r="Q978" s="36" t="str">
        <f t="array" ref="Q978">IF(Q974="","",IF(OR(Q975="",AND(YEAR(Q975)=YEAR($O$7),MONTH(MAX('Tabela de Apoio'!$A:$A))&lt;=MONTH(Q975))),Q974,(INDEX('Tabela de Apoio'!$B:$B,MATCH('FORMAÇÃO DE PREÇO'!$O$7,'Tabela de Apoio'!$A:$A,1))/INDEX('Tabela de Apoio'!$B:$B,MATCH('FORMAÇÃO DE PREÇO'!Q975,'Tabela de Apoio'!$A:$A,1)-1))*Q974))</f>
        <v/>
      </c>
      <c r="R978" s="36" t="str">
        <f t="array" ref="R978">IF(R974="","",IF(OR(R975="",AND(YEAR(R975)=YEAR($O$7),MONTH(MAX('Tabela de Apoio'!$A:$A))&lt;=MONTH(R975))),R974,(INDEX('Tabela de Apoio'!$B:$B,MATCH('FORMAÇÃO DE PREÇO'!$O$7,'Tabela de Apoio'!$A:$A,1))/INDEX('Tabela de Apoio'!$B:$B,MATCH('FORMAÇÃO DE PREÇO'!R975,'Tabela de Apoio'!$A:$A,1)-1))*R974))</f>
        <v/>
      </c>
      <c r="S978" s="36" t="str">
        <f t="array" ref="S978">IF(S974="","",IF(OR(S975="",AND(YEAR(S975)=YEAR($O$7),MONTH(MAX('Tabela de Apoio'!$A:$A))&lt;=MONTH(S975))),S974,(INDEX('Tabela de Apoio'!$B:$B,MATCH('FORMAÇÃO DE PREÇO'!$O$7,'Tabela de Apoio'!$A:$A,1))/INDEX('Tabela de Apoio'!$B:$B,MATCH('FORMAÇÃO DE PREÇO'!S975,'Tabela de Apoio'!$A:$A,1)-1))*S974))</f>
        <v/>
      </c>
      <c r="T978" s="36" t="str">
        <f t="array" ref="T978">IF(T974="","",IF(OR(T975="",AND(YEAR(T975)=YEAR($O$7),MONTH(MAX('Tabela de Apoio'!$A:$A))&lt;=MONTH(T975))),T974,(INDEX('Tabela de Apoio'!$B:$B,MATCH('FORMAÇÃO DE PREÇO'!$O$7,'Tabela de Apoio'!$A:$A,1))/INDEX('Tabela de Apoio'!$B:$B,MATCH('FORMAÇÃO DE PREÇO'!T975,'Tabela de Apoio'!$A:$A,1)-1))*T974))</f>
        <v/>
      </c>
      <c r="U978" s="36" t="str">
        <f t="array" ref="U978">IF(U974="","",IF(OR(U975="",AND(YEAR(U975)=YEAR($O$7),MONTH(MAX('Tabela de Apoio'!$A:$A))&lt;=MONTH(U975))),U974,(INDEX('Tabela de Apoio'!$B:$B,MATCH('FORMAÇÃO DE PREÇO'!$O$7,'Tabela de Apoio'!$A:$A,1))/INDEX('Tabela de Apoio'!$B:$B,MATCH('FORMAÇÃO DE PREÇO'!U975,'Tabela de Apoio'!$A:$A,1)-1))*U974))</f>
        <v/>
      </c>
      <c r="V978" s="36" t="str">
        <f t="array" ref="V978">IF(V974="","",IF(OR(V975="",AND(YEAR(V975)=YEAR($O$7),MONTH(MAX('Tabela de Apoio'!$A:$A))&lt;=MONTH(V975))),V974,(INDEX('Tabela de Apoio'!$B:$B,MATCH('FORMAÇÃO DE PREÇO'!$O$7,'Tabela de Apoio'!$A:$A,1))/INDEX('Tabela de Apoio'!$B:$B,MATCH('FORMAÇÃO DE PREÇO'!V975,'Tabela de Apoio'!$A:$A,1)-1))*V974))</f>
        <v/>
      </c>
      <c r="W978" s="36" t="str">
        <f t="array" ref="W978">IF(W974="","",IF(OR(W975="",AND(YEAR(W975)=YEAR($O$7),MONTH(MAX('Tabela de Apoio'!$A:$A))&lt;=MONTH(W975))),W974,(INDEX('Tabela de Apoio'!$B:$B,MATCH('FORMAÇÃO DE PREÇO'!$O$7,'Tabela de Apoio'!$A:$A,1))/INDEX('Tabela de Apoio'!$B:$B,MATCH('FORMAÇÃO DE PREÇO'!W975,'Tabela de Apoio'!$A:$A,1)-1))*W974))</f>
        <v/>
      </c>
      <c r="X978" s="36" t="str">
        <f t="array" ref="X978">IF(X974="","",IF(OR(X975="",AND(YEAR(X975)=YEAR($O$7),MONTH(MAX('Tabela de Apoio'!$A:$A))&lt;=MONTH(X975))),X974,(INDEX('Tabela de Apoio'!$B:$B,MATCH('FORMAÇÃO DE PREÇO'!$O$7,'Tabela de Apoio'!$A:$A,1))/INDEX('Tabela de Apoio'!$B:$B,MATCH('FORMAÇÃO DE PREÇO'!X975,'Tabela de Apoio'!$A:$A,1)-1))*X974))</f>
        <v/>
      </c>
      <c r="Y978" s="36" t="str">
        <f t="array" ref="Y978">IF(Y974="","",IF(OR(Y975="",AND(YEAR(Y975)=YEAR($O$7),MONTH(MAX('Tabela de Apoio'!$A:$A))&lt;=MONTH(Y975))),Y974,(INDEX('Tabela de Apoio'!$B:$B,MATCH('FORMAÇÃO DE PREÇO'!$O$7,'Tabela de Apoio'!$A:$A,1))/INDEX('Tabela de Apoio'!$B:$B,MATCH('FORMAÇÃO DE PREÇO'!Y975,'Tabela de Apoio'!$A:$A,1)-1))*Y974))</f>
        <v/>
      </c>
      <c r="Z978" s="36" t="str">
        <f t="array" ref="Z978">IF(Z974="","",IF(OR(Z975="",AND(YEAR(Z975)=YEAR($O$7),MONTH(MAX('Tabela de Apoio'!$A:$A))&lt;=MONTH(Z975))),Z974,(INDEX('Tabela de Apoio'!$B:$B,MATCH('FORMAÇÃO DE PREÇO'!$O$7,'Tabela de Apoio'!$A:$A,1))/INDEX('Tabela de Apoio'!$B:$B,MATCH('FORMAÇÃO DE PREÇO'!Z975,'Tabela de Apoio'!$A:$A,1)-1))*Z974))</f>
        <v/>
      </c>
      <c r="AA978" s="36" t="str">
        <f t="array" ref="AA978">IF(AA974="","",IF(OR(AA975="",AND(YEAR(AA975)=YEAR($O$7),MONTH(MAX('Tabela de Apoio'!$A:$A))&lt;=MONTH(AA975))),AA974,(INDEX('Tabela de Apoio'!$B:$B,MATCH('FORMAÇÃO DE PREÇO'!$O$7,'Tabela de Apoio'!$A:$A,1))/INDEX('Tabela de Apoio'!$B:$B,MATCH('FORMAÇÃO DE PREÇO'!AA975,'Tabela de Apoio'!$A:$A,1)-1))*AA974))</f>
        <v/>
      </c>
      <c r="AB978" s="36" t="str">
        <f t="array" ref="AB978">IF(AB974="","",IF(OR(AB975="",AND(YEAR(AB975)=YEAR($O$7),MONTH(MAX('Tabela de Apoio'!$A:$A))&lt;=MONTH(AB975))),AB974,(INDEX('Tabela de Apoio'!$B:$B,MATCH('FORMAÇÃO DE PREÇO'!$O$7,'Tabela de Apoio'!$A:$A,1))/INDEX('Tabela de Apoio'!$B:$B,MATCH('FORMAÇÃO DE PREÇO'!AB975,'Tabela de Apoio'!$A:$A,1)-1))*AB974))</f>
        <v/>
      </c>
      <c r="AC978" s="36" t="str">
        <f t="array" ref="AC978">IF(AC974="","",IF(OR(AC975="",AND(YEAR(AC975)=YEAR($O$7),MONTH(MAX('Tabela de Apoio'!$A:$A))&lt;=MONTH(AC975))),AC974,(INDEX('Tabela de Apoio'!$B:$B,MATCH('FORMAÇÃO DE PREÇO'!$O$7,'Tabela de Apoio'!$A:$A,1))/INDEX('Tabela de Apoio'!$B:$B,MATCH('FORMAÇÃO DE PREÇO'!AC975,'Tabela de Apoio'!$A:$A,1)-1))*AC974))</f>
        <v/>
      </c>
      <c r="AD978" s="36" t="str">
        <f t="array" ref="AD978">IF(AD974="","",IF(OR(AD975="",AND(YEAR(AD975)=YEAR($O$7),MONTH(MAX('Tabela de Apoio'!$A:$A))&lt;=MONTH(AD975))),AD974,(INDEX('Tabela de Apoio'!$B:$B,MATCH('FORMAÇÃO DE PREÇO'!$O$7,'Tabela de Apoio'!$A:$A,1))/INDEX('Tabela de Apoio'!$B:$B,MATCH('FORMAÇÃO DE PREÇO'!AD975,'Tabela de Apoio'!$A:$A,1)-1))*AD974))</f>
        <v/>
      </c>
      <c r="AE978" s="36" t="str">
        <f t="array" ref="AE978">IF(AE974="","",IF(OR(AE975="",AND(YEAR(AE975)=YEAR($O$7),MONTH(MAX('Tabela de Apoio'!$A:$A))&lt;=MONTH(AE975))),AE974,(INDEX('Tabela de Apoio'!$B:$B,MATCH('FORMAÇÃO DE PREÇO'!$O$7,'Tabela de Apoio'!$A:$A,1))/INDEX('Tabela de Apoio'!$B:$B,MATCH('FORMAÇÃO DE PREÇO'!AE975,'Tabela de Apoio'!$A:$A,1)-1))*AE974))</f>
        <v/>
      </c>
      <c r="AF978" s="36" t="str">
        <f t="array" ref="AF978">IF(AF974="","",IF(OR(AF975="",AND(YEAR(AF975)=YEAR($O$7),MONTH(MAX('Tabela de Apoio'!$A:$A))&lt;=MONTH(AF975))),AF974,(INDEX('Tabela de Apoio'!$B:$B,MATCH('FORMAÇÃO DE PREÇO'!$O$7,'Tabela de Apoio'!$A:$A,1))/INDEX('Tabela de Apoio'!$B:$B,MATCH('FORMAÇÃO DE PREÇO'!AF975,'Tabela de Apoio'!$A:$A,1)-1))*AF974))</f>
        <v/>
      </c>
      <c r="AG978" s="36" t="str">
        <f t="array" ref="AG978">IF(AG974="","",IF(OR(AG975="",AND(YEAR(AG975)=YEAR($O$7),MONTH(MAX('Tabela de Apoio'!$A:$A))&lt;=MONTH(AG975))),AG974,(INDEX('Tabela de Apoio'!$B:$B,MATCH('FORMAÇÃO DE PREÇO'!$O$7,'Tabela de Apoio'!$A:$A,1))/INDEX('Tabela de Apoio'!$B:$B,MATCH('FORMAÇÃO DE PREÇO'!AG975,'Tabela de Apoio'!$A:$A,1)-1))*AG974))</f>
        <v/>
      </c>
      <c r="AH978" s="36" t="str">
        <f t="array" ref="AH978">IF(AH974="","",IF(OR(AH975="",AND(YEAR(AH975)=YEAR($O$7),MONTH(MAX('Tabela de Apoio'!$A:$A))&lt;=MONTH(AH975))),AH974,(INDEX('Tabela de Apoio'!$B:$B,MATCH('FORMAÇÃO DE PREÇO'!$O$7,'Tabela de Apoio'!$A:$A,1))/INDEX('Tabela de Apoio'!$B:$B,MATCH('FORMAÇÃO DE PREÇO'!AH975,'Tabela de Apoio'!$A:$A,1)-1))*AH974))</f>
        <v/>
      </c>
      <c r="AI978" s="36" t="str">
        <f t="array" ref="AI978">IF(AI974="","",IF(OR(AI975="",AND(YEAR(AI975)=YEAR($O$7),MONTH(MAX('Tabela de Apoio'!$A:$A))&lt;=MONTH(AI975))),AI974,(INDEX('Tabela de Apoio'!$B:$B,MATCH('FORMAÇÃO DE PREÇO'!$O$7,'Tabela de Apoio'!$A:$A,1))/INDEX('Tabela de Apoio'!$B:$B,MATCH('FORMAÇÃO DE PREÇO'!AI975,'Tabela de Apoio'!$A:$A,1)-1))*AI974))</f>
        <v/>
      </c>
    </row>
    <row r="979" spans="1:35" x14ac:dyDescent="0.25">
      <c r="B979" s="84" t="e">
        <f>B978</f>
        <v>#VALUE!</v>
      </c>
      <c r="C979" s="84" t="e">
        <f>C978</f>
        <v>#VALUE!</v>
      </c>
      <c r="D979" s="84">
        <f>D978</f>
        <v>1</v>
      </c>
      <c r="E979" s="158" t="e">
        <f>MAX(INDEX('BASE FORMAÇÃO'!A:A,B974+1),1)</f>
        <v>#VALUE!</v>
      </c>
      <c r="F979" s="117"/>
      <c r="G979" s="118" t="s">
        <v>363</v>
      </c>
      <c r="H979" s="159"/>
      <c r="I979" s="159"/>
      <c r="J979" s="160"/>
      <c r="K979" s="85" t="e">
        <f>_xlfn.STDEV.S($P979:$AI979)/AVERAGE($P979:$AI979)</f>
        <v>#DIV/0!</v>
      </c>
      <c r="L979" s="37" t="s">
        <v>362</v>
      </c>
      <c r="M979" s="38" t="str">
        <f>IFERROR(INDEX(K978:K992,MATCH(1,N978:N992)),"")</f>
        <v/>
      </c>
      <c r="N979" s="94" t="str">
        <f>IF("B"=J991,1,"")</f>
        <v/>
      </c>
      <c r="O979" s="34" t="s">
        <v>55</v>
      </c>
      <c r="P979" s="36" t="str">
        <f t="shared" ref="P979:AE979" si="483">IFERROR(IF(P978="","",IF(OR(P978&gt;(_xlfn.QUARTILE.EXC($P978:$AI978,3)+(_xlfn.QUARTILE.EXC($P978:$AI978,3)-_xlfn.QUARTILE.EXC($P978:$AI978,1))),P978&lt;(_xlfn.QUARTILE.EXC($P978:$AI978,1)-(_xlfn.QUARTILE.EXC($P978:$AI978,3)-_xlfn.QUARTILE.EXC($P978:$AI978,1)))),"DESCARTADO",P978)),"")</f>
        <v/>
      </c>
      <c r="Q979" s="36" t="str">
        <f t="shared" si="483"/>
        <v/>
      </c>
      <c r="R979" s="36" t="str">
        <f t="shared" si="483"/>
        <v/>
      </c>
      <c r="S979" s="36" t="str">
        <f t="shared" si="483"/>
        <v/>
      </c>
      <c r="T979" s="36" t="str">
        <f t="shared" si="483"/>
        <v/>
      </c>
      <c r="U979" s="36" t="str">
        <f t="shared" si="483"/>
        <v/>
      </c>
      <c r="V979" s="36" t="str">
        <f t="shared" si="483"/>
        <v/>
      </c>
      <c r="W979" s="36" t="str">
        <f t="shared" si="483"/>
        <v/>
      </c>
      <c r="X979" s="36" t="str">
        <f t="shared" si="483"/>
        <v/>
      </c>
      <c r="Y979" s="36" t="str">
        <f t="shared" si="483"/>
        <v/>
      </c>
      <c r="Z979" s="36" t="str">
        <f t="shared" si="483"/>
        <v/>
      </c>
      <c r="AA979" s="36" t="str">
        <f t="shared" si="483"/>
        <v/>
      </c>
      <c r="AB979" s="36" t="str">
        <f t="shared" si="483"/>
        <v/>
      </c>
      <c r="AC979" s="36" t="str">
        <f t="shared" si="483"/>
        <v/>
      </c>
      <c r="AD979" s="36" t="str">
        <f t="shared" si="483"/>
        <v/>
      </c>
      <c r="AE979" s="36" t="str">
        <f t="shared" si="483"/>
        <v/>
      </c>
      <c r="AF979" s="36" t="str">
        <f>IFERROR(IF(AF978="","",IF(OR(AF978&gt;(_xlfn.QUARTILE.EXC($P978:$AI978,3)+(_xlfn.QUARTILE.EXC($P978:$AI978,3)-_xlfn.QUARTILE.EXC($P978:$AI978,1))),AF978&lt;(_xlfn.QUARTILE.EXC($P978:$AI978,1)-(_xlfn.QUARTILE.EXC($P978:$AI978,3)-_xlfn.QUARTILE.EXC($P978:$AI978,1)))),"DESCARTADO",AF978)),"")</f>
        <v/>
      </c>
      <c r="AG979" s="36" t="str">
        <f>IFERROR(IF(AG978="","",IF(OR(AG978&gt;(_xlfn.QUARTILE.EXC($P978:$AI978,3)+(_xlfn.QUARTILE.EXC($P978:$AI978,3)-_xlfn.QUARTILE.EXC($P978:$AI978,1))),AG978&lt;(_xlfn.QUARTILE.EXC($P978:$AI978,1)-(_xlfn.QUARTILE.EXC($P978:$AI978,3)-_xlfn.QUARTILE.EXC($P978:$AI978,1)))),"DESCARTADO",AG978)),"")</f>
        <v/>
      </c>
      <c r="AH979" s="36" t="str">
        <f>IFERROR(IF(AH978="","",IF(OR(AH978&gt;(_xlfn.QUARTILE.EXC($P978:$AI978,3)+(_xlfn.QUARTILE.EXC($P978:$AI978,3)-_xlfn.QUARTILE.EXC($P978:$AI978,1))),AH978&lt;(_xlfn.QUARTILE.EXC($P978:$AI978,1)-(_xlfn.QUARTILE.EXC($P978:$AI978,3)-_xlfn.QUARTILE.EXC($P978:$AI978,1)))),"DESCARTADO",AH978)),"")</f>
        <v/>
      </c>
      <c r="AI979" s="36" t="str">
        <f>IFERROR(IF(AI978="","",IF(OR(AI978&gt;(_xlfn.QUARTILE.EXC($P978:$AI978,3)+(_xlfn.QUARTILE.EXC($P978:$AI978,3)-_xlfn.QUARTILE.EXC($P978:$AI978,1))),AI978&lt;(_xlfn.QUARTILE.EXC($P978:$AI978,1)-(_xlfn.QUARTILE.EXC($P978:$AI978,3)-_xlfn.QUARTILE.EXC($P978:$AI978,1)))),"DESCARTADO",AI978)),"")</f>
        <v/>
      </c>
    </row>
    <row r="980" spans="1:35" hidden="1" x14ac:dyDescent="0.25">
      <c r="B980" s="84" t="e">
        <f t="shared" ref="B980:D992" si="484">B979</f>
        <v>#VALUE!</v>
      </c>
      <c r="C980" s="84" t="e">
        <f t="shared" si="484"/>
        <v>#VALUE!</v>
      </c>
      <c r="D980" s="84">
        <f t="shared" si="484"/>
        <v>1</v>
      </c>
      <c r="E980" s="158"/>
      <c r="F980" s="97"/>
      <c r="G980" s="119"/>
      <c r="K980" s="90"/>
      <c r="N980" s="94"/>
      <c r="O980" s="34" t="s">
        <v>57</v>
      </c>
      <c r="P980" s="39" t="str">
        <f>IF(IFERROR(VLOOKUP(P976,'Tabela de Apoio'!$D:$E,2,FALSE),1)=1,"",P979)</f>
        <v/>
      </c>
      <c r="Q980" s="39" t="str">
        <f>IF(IFERROR(VLOOKUP(Q976,'Tabela de Apoio'!$D:$E,2,FALSE),1)=1,"",Q979)</f>
        <v/>
      </c>
      <c r="R980" s="39" t="str">
        <f>IF(IFERROR(VLOOKUP(R976,'Tabela de Apoio'!$D:$E,2,FALSE),1)=1,"",R979)</f>
        <v/>
      </c>
      <c r="S980" s="39" t="str">
        <f>IF(IFERROR(VLOOKUP(S976,'Tabela de Apoio'!$D:$E,2,FALSE),1)=1,"",S979)</f>
        <v/>
      </c>
      <c r="T980" s="39" t="str">
        <f>IF(IFERROR(VLOOKUP(T976,'Tabela de Apoio'!$D:$E,2,FALSE),1)=1,"",T979)</f>
        <v/>
      </c>
      <c r="U980" s="39" t="str">
        <f>IF(IFERROR(VLOOKUP(U976,'Tabela de Apoio'!$D:$E,2,FALSE),1)=1,"",U979)</f>
        <v/>
      </c>
      <c r="V980" s="39" t="str">
        <f>IF(IFERROR(VLOOKUP(V976,'Tabela de Apoio'!$D:$E,2,FALSE),1)=1,"",V979)</f>
        <v/>
      </c>
      <c r="W980" s="39" t="str">
        <f>IF(IFERROR(VLOOKUP(W976,'Tabela de Apoio'!$D:$E,2,FALSE),1)=1,"",W979)</f>
        <v/>
      </c>
      <c r="X980" s="39" t="str">
        <f>IF(IFERROR(VLOOKUP(X976,'Tabela de Apoio'!$D:$E,2,FALSE),1)=1,"",X979)</f>
        <v/>
      </c>
      <c r="Y980" s="39" t="str">
        <f>IF(IFERROR(VLOOKUP(Y976,'Tabela de Apoio'!$D:$E,2,FALSE),1)=1,"",Y979)</f>
        <v/>
      </c>
      <c r="Z980" s="39" t="str">
        <f>IF(IFERROR(VLOOKUP(Z976,'Tabela de Apoio'!$D:$E,2,FALSE),1)=1,"",Z979)</f>
        <v/>
      </c>
      <c r="AA980" s="39" t="str">
        <f>IF(IFERROR(VLOOKUP(AA976,'Tabela de Apoio'!$D:$E,2,FALSE),1)=1,"",AA979)</f>
        <v/>
      </c>
      <c r="AB980" s="39" t="str">
        <f>IF(IFERROR(VLOOKUP(AB976,'Tabela de Apoio'!$D:$E,2,FALSE),1)=1,"",AB979)</f>
        <v/>
      </c>
      <c r="AC980" s="39" t="str">
        <f>IF(IFERROR(VLOOKUP(AC976,'Tabela de Apoio'!$D:$E,2,FALSE),1)=1,"",AC979)</f>
        <v/>
      </c>
      <c r="AD980" s="39" t="str">
        <f>IF(IFERROR(VLOOKUP(AD976,'Tabela de Apoio'!$D:$E,2,FALSE),1)=1,"",AD979)</f>
        <v/>
      </c>
      <c r="AE980" s="39" t="str">
        <f>IF(IFERROR(VLOOKUP(AE976,'Tabela de Apoio'!$D:$E,2,FALSE),1)=1,"",AE979)</f>
        <v/>
      </c>
      <c r="AF980" s="39" t="str">
        <f>IF(IFERROR(VLOOKUP(AF976,'Tabela de Apoio'!$D:$E,2,FALSE),1)=1,"",AF979)</f>
        <v/>
      </c>
      <c r="AG980" s="39" t="str">
        <f>IF(IFERROR(VLOOKUP(AG976,'Tabela de Apoio'!$D:$E,2,FALSE),1)=1,"",AG979)</f>
        <v/>
      </c>
      <c r="AH980" s="39" t="str">
        <f>IF(IFERROR(VLOOKUP(AH976,'Tabela de Apoio'!$D:$E,2,FALSE),1)=1,"",AH979)</f>
        <v/>
      </c>
      <c r="AI980" s="39" t="str">
        <f>IF(IFERROR(VLOOKUP(AI976,'Tabela de Apoio'!$D:$E,2,FALSE),1)=1,"",AI979)</f>
        <v/>
      </c>
    </row>
    <row r="981" spans="1:35" hidden="1" x14ac:dyDescent="0.25">
      <c r="B981" s="84" t="e">
        <f t="shared" ref="B981:B992" si="485">B980</f>
        <v>#VALUE!</v>
      </c>
      <c r="C981" s="84" t="e">
        <f t="shared" si="484"/>
        <v>#VALUE!</v>
      </c>
      <c r="D981" s="84">
        <f t="shared" si="484"/>
        <v>1</v>
      </c>
      <c r="E981" s="158"/>
      <c r="F981" s="97"/>
      <c r="G981" s="120"/>
      <c r="H981" s="18"/>
      <c r="I981" s="18"/>
      <c r="J981" s="6" t="str">
        <f>IFERROR(IF(M984="",IF(_xlfn.STDEV.S($P979:$AI980)/AVERAGE($P979:$AI980)&lt;25%,J985,J986),J984),J982)</f>
        <v>A</v>
      </c>
      <c r="K981" s="89"/>
      <c r="L981" s="40" t="s">
        <v>75</v>
      </c>
      <c r="M981" s="41" t="str">
        <f>IFERROR(IF(AND(P976="Fornecedor",COUNTA(P974:AI974)=COUNTIF(P976:AI976,"Fornecedor")),M989,IF(M984="",IF(_xlfn.STDEV.S($P979:$AI980)/AVERAGE($P979:$AI980)&lt;25%,M985,M986),M984)),M982)</f>
        <v/>
      </c>
      <c r="N981" s="94"/>
      <c r="O981" s="34" t="s">
        <v>462</v>
      </c>
      <c r="P981" s="39" t="str">
        <f>IF(IFERROR(VLOOKUP(P976,'Tabela de Apoio'!$D:$E,2,FALSE),1)=1,"",P982)</f>
        <v/>
      </c>
      <c r="Q981" s="39" t="str">
        <f>IF(IFERROR(VLOOKUP(Q976,'Tabela de Apoio'!$D:$E,2,FALSE),1)=1,"",Q982)</f>
        <v/>
      </c>
      <c r="R981" s="39" t="str">
        <f>IF(IFERROR(VLOOKUP(R976,'Tabela de Apoio'!$D:$E,2,FALSE),1)=1,"",R982)</f>
        <v/>
      </c>
      <c r="S981" s="39" t="str">
        <f>IF(IFERROR(VLOOKUP(S976,'Tabela de Apoio'!$D:$E,2,FALSE),1)=1,"",S982)</f>
        <v/>
      </c>
      <c r="T981" s="39" t="str">
        <f>IF(IFERROR(VLOOKUP(T976,'Tabela de Apoio'!$D:$E,2,FALSE),1)=1,"",T982)</f>
        <v/>
      </c>
      <c r="U981" s="39" t="str">
        <f>IF(IFERROR(VLOOKUP(U976,'Tabela de Apoio'!$D:$E,2,FALSE),1)=1,"",U982)</f>
        <v/>
      </c>
      <c r="V981" s="39" t="str">
        <f>IF(IFERROR(VLOOKUP(V976,'Tabela de Apoio'!$D:$E,2,FALSE),1)=1,"",V982)</f>
        <v/>
      </c>
      <c r="W981" s="39" t="str">
        <f>IF(IFERROR(VLOOKUP(W976,'Tabela de Apoio'!$D:$E,2,FALSE),1)=1,"",W982)</f>
        <v/>
      </c>
      <c r="X981" s="39" t="str">
        <f>IF(IFERROR(VLOOKUP(X976,'Tabela de Apoio'!$D:$E,2,FALSE),1)=1,"",X982)</f>
        <v/>
      </c>
      <c r="Y981" s="39" t="str">
        <f>IF(IFERROR(VLOOKUP(Y976,'Tabela de Apoio'!$D:$E,2,FALSE),1)=1,"",Y982)</f>
        <v/>
      </c>
      <c r="Z981" s="39" t="str">
        <f>IF(IFERROR(VLOOKUP(Z976,'Tabela de Apoio'!$D:$E,2,FALSE),1)=1,"",Z982)</f>
        <v/>
      </c>
      <c r="AA981" s="39" t="str">
        <f>IF(IFERROR(VLOOKUP(AA976,'Tabela de Apoio'!$D:$E,2,FALSE),1)=1,"",AA982)</f>
        <v/>
      </c>
      <c r="AB981" s="39" t="str">
        <f>IF(IFERROR(VLOOKUP(AB976,'Tabela de Apoio'!$D:$E,2,FALSE),1)=1,"",AB982)</f>
        <v/>
      </c>
      <c r="AC981" s="39" t="str">
        <f>IF(IFERROR(VLOOKUP(AC976,'Tabela de Apoio'!$D:$E,2,FALSE),1)=1,"",AC982)</f>
        <v/>
      </c>
      <c r="AD981" s="39" t="str">
        <f>IF(IFERROR(VLOOKUP(AD976,'Tabela de Apoio'!$D:$E,2,FALSE),1)=1,"",AD982)</f>
        <v/>
      </c>
      <c r="AE981" s="39" t="str">
        <f>IF(IFERROR(VLOOKUP(AE976,'Tabela de Apoio'!$D:$E,2,FALSE),1)=1,"",AE982)</f>
        <v/>
      </c>
      <c r="AF981" s="39" t="str">
        <f>IF(IFERROR(VLOOKUP(AF976,'Tabela de Apoio'!$D:$E,2,FALSE),1)=1,"",AF982)</f>
        <v/>
      </c>
      <c r="AG981" s="39" t="str">
        <f>IF(IFERROR(VLOOKUP(AG976,'Tabela de Apoio'!$D:$E,2,FALSE),1)=1,"",AG982)</f>
        <v/>
      </c>
      <c r="AH981" s="39" t="str">
        <f>IF(IFERROR(VLOOKUP(AH976,'Tabela de Apoio'!$D:$E,2,FALSE),1)=1,"",AH982)</f>
        <v/>
      </c>
      <c r="AI981" s="39" t="str">
        <f>IF(IFERROR(VLOOKUP(AI976,'Tabela de Apoio'!$D:$E,2,FALSE),1)=1,"",AI982)</f>
        <v/>
      </c>
    </row>
    <row r="982" spans="1:35" hidden="1" x14ac:dyDescent="0.25">
      <c r="B982" s="84" t="e">
        <f t="shared" si="485"/>
        <v>#VALUE!</v>
      </c>
      <c r="C982" s="84" t="e">
        <f t="shared" si="484"/>
        <v>#VALUE!</v>
      </c>
      <c r="D982" s="84">
        <f t="shared" si="484"/>
        <v>1</v>
      </c>
      <c r="E982" s="158"/>
      <c r="F982" s="97"/>
      <c r="G982" s="120"/>
      <c r="H982" s="18"/>
      <c r="I982" s="18"/>
      <c r="J982" s="56" t="s">
        <v>366</v>
      </c>
      <c r="K982" s="89"/>
      <c r="L982" s="40" t="s">
        <v>21</v>
      </c>
      <c r="M982" s="41" t="str">
        <f>IFERROR(AVERAGE($P978:$AI978),"")</f>
        <v/>
      </c>
      <c r="N982" s="94"/>
      <c r="O982" s="34" t="s">
        <v>463</v>
      </c>
      <c r="P982" s="39" t="str">
        <f t="shared" ref="P982:AI982" si="486">IF(P979="","",IF((_xlfn.STDEV.S($P979:$AI980)/AVERAGE($P979:$AI980))&lt;25%,P979,IF(OR(P979&gt;(AVERAGE($P979:$AI980)+_xlfn.STDEV.S($P979:$AI980)),P979&lt;(AVERAGE($P979:$AI980)-_xlfn.STDEV.S($P979:$AI980))),"DESCARTADO",P979)))</f>
        <v/>
      </c>
      <c r="Q982" s="39" t="str">
        <f t="shared" si="486"/>
        <v/>
      </c>
      <c r="R982" s="39" t="str">
        <f t="shared" si="486"/>
        <v/>
      </c>
      <c r="S982" s="39" t="str">
        <f t="shared" si="486"/>
        <v/>
      </c>
      <c r="T982" s="39" t="str">
        <f t="shared" si="486"/>
        <v/>
      </c>
      <c r="U982" s="39" t="str">
        <f t="shared" si="486"/>
        <v/>
      </c>
      <c r="V982" s="39" t="str">
        <f t="shared" si="486"/>
        <v/>
      </c>
      <c r="W982" s="39" t="str">
        <f t="shared" si="486"/>
        <v/>
      </c>
      <c r="X982" s="39" t="str">
        <f t="shared" si="486"/>
        <v/>
      </c>
      <c r="Y982" s="39" t="str">
        <f t="shared" si="486"/>
        <v/>
      </c>
      <c r="Z982" s="39" t="str">
        <f t="shared" si="486"/>
        <v/>
      </c>
      <c r="AA982" s="39" t="str">
        <f t="shared" si="486"/>
        <v/>
      </c>
      <c r="AB982" s="39" t="str">
        <f t="shared" si="486"/>
        <v/>
      </c>
      <c r="AC982" s="39" t="str">
        <f t="shared" si="486"/>
        <v/>
      </c>
      <c r="AD982" s="39" t="str">
        <f t="shared" si="486"/>
        <v/>
      </c>
      <c r="AE982" s="39" t="str">
        <f t="shared" si="486"/>
        <v/>
      </c>
      <c r="AF982" s="39" t="str">
        <f t="shared" si="486"/>
        <v/>
      </c>
      <c r="AG982" s="39" t="str">
        <f t="shared" si="486"/>
        <v/>
      </c>
      <c r="AH982" s="39" t="str">
        <f t="shared" si="486"/>
        <v/>
      </c>
      <c r="AI982" s="39" t="str">
        <f t="shared" si="486"/>
        <v/>
      </c>
    </row>
    <row r="983" spans="1:35" hidden="1" x14ac:dyDescent="0.25">
      <c r="B983" s="84" t="e">
        <f t="shared" si="485"/>
        <v>#VALUE!</v>
      </c>
      <c r="C983" s="84" t="e">
        <f t="shared" si="484"/>
        <v>#VALUE!</v>
      </c>
      <c r="D983" s="84">
        <f t="shared" si="484"/>
        <v>1</v>
      </c>
      <c r="E983" s="158"/>
      <c r="F983" s="97"/>
      <c r="G983" s="119"/>
      <c r="J983" s="56" t="s">
        <v>366</v>
      </c>
      <c r="L983" s="40" t="s">
        <v>335</v>
      </c>
      <c r="M983" s="41" t="str">
        <f>IFERROR(MEDIAN($P978:$AI978),"")</f>
        <v/>
      </c>
      <c r="N983" s="94"/>
      <c r="O983" s="34" t="s">
        <v>464</v>
      </c>
      <c r="P983" s="39" t="str">
        <f>IF(IFERROR(VLOOKUP(P976,'Tabela de Apoio'!$D:$E,2,FALSE),1)=1,"",P984)</f>
        <v/>
      </c>
      <c r="Q983" s="39" t="str">
        <f>IF(IFERROR(VLOOKUP(Q976,'Tabela de Apoio'!$D:$E,2,FALSE),1)=1,"",Q984)</f>
        <v/>
      </c>
      <c r="R983" s="39" t="str">
        <f>IF(IFERROR(VLOOKUP(R976,'Tabela de Apoio'!$D:$E,2,FALSE),1)=1,"",R984)</f>
        <v/>
      </c>
      <c r="S983" s="39" t="str">
        <f>IF(IFERROR(VLOOKUP(S976,'Tabela de Apoio'!$D:$E,2,FALSE),1)=1,"",S984)</f>
        <v/>
      </c>
      <c r="T983" s="39" t="str">
        <f>IF(IFERROR(VLOOKUP(T976,'Tabela de Apoio'!$D:$E,2,FALSE),1)=1,"",T984)</f>
        <v/>
      </c>
      <c r="U983" s="39" t="str">
        <f>IF(IFERROR(VLOOKUP(U976,'Tabela de Apoio'!$D:$E,2,FALSE),1)=1,"",U984)</f>
        <v/>
      </c>
      <c r="V983" s="39" t="str">
        <f>IF(IFERROR(VLOOKUP(V976,'Tabela de Apoio'!$D:$E,2,FALSE),1)=1,"",V984)</f>
        <v/>
      </c>
      <c r="W983" s="39" t="str">
        <f>IF(IFERROR(VLOOKUP(W976,'Tabela de Apoio'!$D:$E,2,FALSE),1)=1,"",W984)</f>
        <v/>
      </c>
      <c r="X983" s="39" t="str">
        <f>IF(IFERROR(VLOOKUP(X976,'Tabela de Apoio'!$D:$E,2,FALSE),1)=1,"",X984)</f>
        <v/>
      </c>
      <c r="Y983" s="39" t="str">
        <f>IF(IFERROR(VLOOKUP(Y976,'Tabela de Apoio'!$D:$E,2,FALSE),1)=1,"",Y984)</f>
        <v/>
      </c>
      <c r="Z983" s="39" t="str">
        <f>IF(IFERROR(VLOOKUP(Z976,'Tabela de Apoio'!$D:$E,2,FALSE),1)=1,"",Z984)</f>
        <v/>
      </c>
      <c r="AA983" s="39" t="str">
        <f>IF(IFERROR(VLOOKUP(AA976,'Tabela de Apoio'!$D:$E,2,FALSE),1)=1,"",AA984)</f>
        <v/>
      </c>
      <c r="AB983" s="39" t="str">
        <f>IF(IFERROR(VLOOKUP(AB976,'Tabela de Apoio'!$D:$E,2,FALSE),1)=1,"",AB984)</f>
        <v/>
      </c>
      <c r="AC983" s="39" t="str">
        <f>IF(IFERROR(VLOOKUP(AC976,'Tabela de Apoio'!$D:$E,2,FALSE),1)=1,"",AC984)</f>
        <v/>
      </c>
      <c r="AD983" s="39" t="str">
        <f>IF(IFERROR(VLOOKUP(AD976,'Tabela de Apoio'!$D:$E,2,FALSE),1)=1,"",AD984)</f>
        <v/>
      </c>
      <c r="AE983" s="39" t="str">
        <f>IF(IFERROR(VLOOKUP(AE976,'Tabela de Apoio'!$D:$E,2,FALSE),1)=1,"",AE984)</f>
        <v/>
      </c>
      <c r="AF983" s="39" t="str">
        <f>IF(IFERROR(VLOOKUP(AF976,'Tabela de Apoio'!$D:$E,2,FALSE),1)=1,"",AF984)</f>
        <v/>
      </c>
      <c r="AG983" s="39" t="str">
        <f>IF(IFERROR(VLOOKUP(AG976,'Tabela de Apoio'!$D:$E,2,FALSE),1)=1,"",AG984)</f>
        <v/>
      </c>
      <c r="AH983" s="39" t="str">
        <f>IF(IFERROR(VLOOKUP(AH976,'Tabela de Apoio'!$D:$E,2,FALSE),1)=1,"",AH984)</f>
        <v/>
      </c>
      <c r="AI983" s="39" t="str">
        <f>IF(IFERROR(VLOOKUP(AI976,'Tabela de Apoio'!$D:$E,2,FALSE),1)=1,"",AI984)</f>
        <v/>
      </c>
    </row>
    <row r="984" spans="1:35" hidden="1" x14ac:dyDescent="0.25">
      <c r="B984" s="84" t="e">
        <f t="shared" si="485"/>
        <v>#VALUE!</v>
      </c>
      <c r="C984" s="84" t="e">
        <f t="shared" si="484"/>
        <v>#VALUE!</v>
      </c>
      <c r="D984" s="84">
        <f t="shared" si="484"/>
        <v>1</v>
      </c>
      <c r="E984" s="158"/>
      <c r="F984" s="97"/>
      <c r="G984" s="119"/>
      <c r="H984" s="18"/>
      <c r="I984" s="18"/>
      <c r="J984" s="56" t="s">
        <v>368</v>
      </c>
      <c r="K984" s="89"/>
      <c r="L984" s="40" t="s">
        <v>69</v>
      </c>
      <c r="M984" s="41" t="e">
        <f>IF(AND(COUNT($P992:$AI992)&gt;2,(_xlfn.STDEV.S($P991:$AI992)/AVERAGE($P991:$AI992))&lt;=25%),AVERAGE($P991:$AI992),"")</f>
        <v>#DIV/0!</v>
      </c>
      <c r="N984" s="94"/>
      <c r="O984" s="34" t="s">
        <v>465</v>
      </c>
      <c r="P984" s="39" t="str">
        <f t="shared" ref="P984:AI984" si="487">IF(P982="","",IF((_xlfn.STDEV.S($P981:$AI982)/AVERAGE($P981:$AI982))&lt;25%,P982,IF(OR(P982&gt;(AVERAGE($P981:$AI982)+_xlfn.STDEV.S($P981:$AI982)),P982&lt;(AVERAGE($P981:$AI982)-_xlfn.STDEV.S($P981:$AI982))),"DESCARTADO",P982)))</f>
        <v/>
      </c>
      <c r="Q984" s="39" t="str">
        <f t="shared" si="487"/>
        <v/>
      </c>
      <c r="R984" s="39" t="str">
        <f t="shared" si="487"/>
        <v/>
      </c>
      <c r="S984" s="39" t="str">
        <f t="shared" si="487"/>
        <v/>
      </c>
      <c r="T984" s="39" t="str">
        <f t="shared" si="487"/>
        <v/>
      </c>
      <c r="U984" s="39" t="str">
        <f t="shared" si="487"/>
        <v/>
      </c>
      <c r="V984" s="39" t="str">
        <f t="shared" si="487"/>
        <v/>
      </c>
      <c r="W984" s="39" t="str">
        <f t="shared" si="487"/>
        <v/>
      </c>
      <c r="X984" s="39" t="str">
        <f t="shared" si="487"/>
        <v/>
      </c>
      <c r="Y984" s="39" t="str">
        <f t="shared" si="487"/>
        <v/>
      </c>
      <c r="Z984" s="39" t="str">
        <f t="shared" si="487"/>
        <v/>
      </c>
      <c r="AA984" s="39" t="str">
        <f t="shared" si="487"/>
        <v/>
      </c>
      <c r="AB984" s="39" t="str">
        <f t="shared" si="487"/>
        <v/>
      </c>
      <c r="AC984" s="39" t="str">
        <f t="shared" si="487"/>
        <v/>
      </c>
      <c r="AD984" s="39" t="str">
        <f t="shared" si="487"/>
        <v/>
      </c>
      <c r="AE984" s="39" t="str">
        <f t="shared" si="487"/>
        <v/>
      </c>
      <c r="AF984" s="39" t="str">
        <f t="shared" si="487"/>
        <v/>
      </c>
      <c r="AG984" s="39" t="str">
        <f t="shared" si="487"/>
        <v/>
      </c>
      <c r="AH984" s="39" t="str">
        <f t="shared" si="487"/>
        <v/>
      </c>
      <c r="AI984" s="39" t="str">
        <f t="shared" si="487"/>
        <v/>
      </c>
    </row>
    <row r="985" spans="1:35" hidden="1" x14ac:dyDescent="0.25">
      <c r="B985" s="84" t="e">
        <f t="shared" si="485"/>
        <v>#VALUE!</v>
      </c>
      <c r="C985" s="84" t="e">
        <f t="shared" si="484"/>
        <v>#VALUE!</v>
      </c>
      <c r="D985" s="84">
        <f t="shared" si="484"/>
        <v>1</v>
      </c>
      <c r="E985" s="158"/>
      <c r="F985" s="97"/>
      <c r="G985" s="121"/>
      <c r="H985"/>
      <c r="I985" s="18"/>
      <c r="J985" s="56" t="s">
        <v>367</v>
      </c>
      <c r="K985" s="89"/>
      <c r="L985" s="40" t="s">
        <v>74</v>
      </c>
      <c r="M985" s="41" t="e">
        <f>AVERAGE($P979:$AI980)</f>
        <v>#DIV/0!</v>
      </c>
      <c r="N985" s="94"/>
      <c r="O985" s="34" t="s">
        <v>466</v>
      </c>
      <c r="P985" s="39" t="str">
        <f>IF(IFERROR(VLOOKUP(P976,'Tabela de Apoio'!$D:$E,2,FALSE),1)=1,"",P986)</f>
        <v/>
      </c>
      <c r="Q985" s="39" t="str">
        <f>IF(IFERROR(VLOOKUP(Q976,'Tabela de Apoio'!$D:$E,2,FALSE),1)=1,"",Q986)</f>
        <v/>
      </c>
      <c r="R985" s="39" t="str">
        <f>IF(IFERROR(VLOOKUP(R976,'Tabela de Apoio'!$D:$E,2,FALSE),1)=1,"",R986)</f>
        <v/>
      </c>
      <c r="S985" s="39" t="str">
        <f>IF(IFERROR(VLOOKUP(S976,'Tabela de Apoio'!$D:$E,2,FALSE),1)=1,"",S986)</f>
        <v/>
      </c>
      <c r="T985" s="39" t="str">
        <f>IF(IFERROR(VLOOKUP(T976,'Tabela de Apoio'!$D:$E,2,FALSE),1)=1,"",T986)</f>
        <v/>
      </c>
      <c r="U985" s="39" t="str">
        <f>IF(IFERROR(VLOOKUP(U976,'Tabela de Apoio'!$D:$E,2,FALSE),1)=1,"",U986)</f>
        <v/>
      </c>
      <c r="V985" s="39" t="str">
        <f>IF(IFERROR(VLOOKUP(V976,'Tabela de Apoio'!$D:$E,2,FALSE),1)=1,"",V986)</f>
        <v/>
      </c>
      <c r="W985" s="39" t="str">
        <f>IF(IFERROR(VLOOKUP(W976,'Tabela de Apoio'!$D:$E,2,FALSE),1)=1,"",W986)</f>
        <v/>
      </c>
      <c r="X985" s="39" t="str">
        <f>IF(IFERROR(VLOOKUP(X976,'Tabela de Apoio'!$D:$E,2,FALSE),1)=1,"",X986)</f>
        <v/>
      </c>
      <c r="Y985" s="39" t="str">
        <f>IF(IFERROR(VLOOKUP(Y976,'Tabela de Apoio'!$D:$E,2,FALSE),1)=1,"",Y986)</f>
        <v/>
      </c>
      <c r="Z985" s="39" t="str">
        <f>IF(IFERROR(VLOOKUP(Z976,'Tabela de Apoio'!$D:$E,2,FALSE),1)=1,"",Z986)</f>
        <v/>
      </c>
      <c r="AA985" s="39" t="str">
        <f>IF(IFERROR(VLOOKUP(AA976,'Tabela de Apoio'!$D:$E,2,FALSE),1)=1,"",AA986)</f>
        <v/>
      </c>
      <c r="AB985" s="39" t="str">
        <f>IF(IFERROR(VLOOKUP(AB976,'Tabela de Apoio'!$D:$E,2,FALSE),1)=1,"",AB986)</f>
        <v/>
      </c>
      <c r="AC985" s="39" t="str">
        <f>IF(IFERROR(VLOOKUP(AC976,'Tabela de Apoio'!$D:$E,2,FALSE),1)=1,"",AC986)</f>
        <v/>
      </c>
      <c r="AD985" s="39" t="str">
        <f>IF(IFERROR(VLOOKUP(AD976,'Tabela de Apoio'!$D:$E,2,FALSE),1)=1,"",AD986)</f>
        <v/>
      </c>
      <c r="AE985" s="39" t="str">
        <f>IF(IFERROR(VLOOKUP(AE976,'Tabela de Apoio'!$D:$E,2,FALSE),1)=1,"",AE986)</f>
        <v/>
      </c>
      <c r="AF985" s="39" t="str">
        <f>IF(IFERROR(VLOOKUP(AF976,'Tabela de Apoio'!$D:$E,2,FALSE),1)=1,"",AF986)</f>
        <v/>
      </c>
      <c r="AG985" s="39" t="str">
        <f>IF(IFERROR(VLOOKUP(AG976,'Tabela de Apoio'!$D:$E,2,FALSE),1)=1,"",AG986)</f>
        <v/>
      </c>
      <c r="AH985" s="39" t="str">
        <f>IF(IFERROR(VLOOKUP(AH976,'Tabela de Apoio'!$D:$E,2,FALSE),1)=1,"",AH986)</f>
        <v/>
      </c>
      <c r="AI985" s="39" t="str">
        <f>IF(IFERROR(VLOOKUP(AI976,'Tabela de Apoio'!$D:$E,2,FALSE),1)=1,"",AI986)</f>
        <v/>
      </c>
    </row>
    <row r="986" spans="1:35" hidden="1" x14ac:dyDescent="0.25">
      <c r="B986" s="84" t="e">
        <f t="shared" si="485"/>
        <v>#VALUE!</v>
      </c>
      <c r="C986" s="84" t="e">
        <f t="shared" si="484"/>
        <v>#VALUE!</v>
      </c>
      <c r="D986" s="84">
        <f t="shared" si="484"/>
        <v>1</v>
      </c>
      <c r="E986" s="158"/>
      <c r="F986" s="97"/>
      <c r="G986" s="120"/>
      <c r="H986" s="18"/>
      <c r="I986" s="18"/>
      <c r="J986" s="56" t="s">
        <v>367</v>
      </c>
      <c r="K986" s="89"/>
      <c r="L986" s="40" t="s">
        <v>72</v>
      </c>
      <c r="M986" s="41" t="e">
        <f>MEDIAN($P979:$AI979)</f>
        <v>#NUM!</v>
      </c>
      <c r="N986" s="94"/>
      <c r="O986" s="34" t="s">
        <v>467</v>
      </c>
      <c r="P986" s="39" t="str">
        <f t="shared" ref="P986:AI986" si="488">IF(P984="","",IF((_xlfn.STDEV.S($P983:$AI984)/AVERAGE($P983:$AI984))&lt;25%,P984,IF(OR(P984&gt;(AVERAGE($P983:$AI984)+_xlfn.STDEV.S($P983:$AI984)),P984&lt;(AVERAGE($P983:$AI984)-_xlfn.STDEV.S($P983:$AI984))),"DESCARTADO",P984)))</f>
        <v/>
      </c>
      <c r="Q986" s="39" t="str">
        <f t="shared" si="488"/>
        <v/>
      </c>
      <c r="R986" s="39" t="str">
        <f t="shared" si="488"/>
        <v/>
      </c>
      <c r="S986" s="39" t="str">
        <f t="shared" si="488"/>
        <v/>
      </c>
      <c r="T986" s="39" t="str">
        <f t="shared" si="488"/>
        <v/>
      </c>
      <c r="U986" s="39" t="str">
        <f t="shared" si="488"/>
        <v/>
      </c>
      <c r="V986" s="39" t="str">
        <f t="shared" si="488"/>
        <v/>
      </c>
      <c r="W986" s="39" t="str">
        <f t="shared" si="488"/>
        <v/>
      </c>
      <c r="X986" s="39" t="str">
        <f t="shared" si="488"/>
        <v/>
      </c>
      <c r="Y986" s="39" t="str">
        <f t="shared" si="488"/>
        <v/>
      </c>
      <c r="Z986" s="39" t="str">
        <f t="shared" si="488"/>
        <v/>
      </c>
      <c r="AA986" s="39" t="str">
        <f t="shared" si="488"/>
        <v/>
      </c>
      <c r="AB986" s="39" t="str">
        <f t="shared" si="488"/>
        <v/>
      </c>
      <c r="AC986" s="39" t="str">
        <f t="shared" si="488"/>
        <v/>
      </c>
      <c r="AD986" s="39" t="str">
        <f t="shared" si="488"/>
        <v/>
      </c>
      <c r="AE986" s="39" t="str">
        <f t="shared" si="488"/>
        <v/>
      </c>
      <c r="AF986" s="39" t="str">
        <f t="shared" si="488"/>
        <v/>
      </c>
      <c r="AG986" s="39" t="str">
        <f t="shared" si="488"/>
        <v/>
      </c>
      <c r="AH986" s="39" t="str">
        <f t="shared" si="488"/>
        <v/>
      </c>
      <c r="AI986" s="39" t="str">
        <f t="shared" si="488"/>
        <v/>
      </c>
    </row>
    <row r="987" spans="1:35" hidden="1" x14ac:dyDescent="0.25">
      <c r="B987" s="84" t="e">
        <f t="shared" si="485"/>
        <v>#VALUE!</v>
      </c>
      <c r="C987" s="84" t="e">
        <f t="shared" si="484"/>
        <v>#VALUE!</v>
      </c>
      <c r="D987" s="84">
        <f t="shared" si="484"/>
        <v>1</v>
      </c>
      <c r="E987" s="158"/>
      <c r="F987" s="97"/>
      <c r="G987" s="120"/>
      <c r="H987" s="18"/>
      <c r="I987" s="18"/>
      <c r="J987" s="56" t="s">
        <v>367</v>
      </c>
      <c r="K987" s="89"/>
      <c r="L987" s="40" t="s">
        <v>73</v>
      </c>
      <c r="M987" s="41" t="e">
        <f>_xlfn.QUARTILE.EXC($P979:$AI979,1)</f>
        <v>#NUM!</v>
      </c>
      <c r="N987" s="94"/>
      <c r="O987" s="34" t="s">
        <v>468</v>
      </c>
      <c r="P987" s="39" t="str">
        <f>IF(IFERROR(VLOOKUP(P976,'Tabela de Apoio'!$D:$E,2,FALSE),1)=1,"",P988)</f>
        <v/>
      </c>
      <c r="Q987" s="39" t="str">
        <f>IF(IFERROR(VLOOKUP(Q976,'Tabela de Apoio'!$D:$E,2,FALSE),1)=1,"",Q988)</f>
        <v/>
      </c>
      <c r="R987" s="39" t="str">
        <f>IF(IFERROR(VLOOKUP(R976,'Tabela de Apoio'!$D:$E,2,FALSE),1)=1,"",R988)</f>
        <v/>
      </c>
      <c r="S987" s="39" t="str">
        <f>IF(IFERROR(VLOOKUP(S976,'Tabela de Apoio'!$D:$E,2,FALSE),1)=1,"",S988)</f>
        <v/>
      </c>
      <c r="T987" s="39" t="str">
        <f>IF(IFERROR(VLOOKUP(T976,'Tabela de Apoio'!$D:$E,2,FALSE),1)=1,"",T988)</f>
        <v/>
      </c>
      <c r="U987" s="39" t="str">
        <f>IF(IFERROR(VLOOKUP(U976,'Tabela de Apoio'!$D:$E,2,FALSE),1)=1,"",U988)</f>
        <v/>
      </c>
      <c r="V987" s="39" t="str">
        <f>IF(IFERROR(VLOOKUP(V976,'Tabela de Apoio'!$D:$E,2,FALSE),1)=1,"",V988)</f>
        <v/>
      </c>
      <c r="W987" s="39" t="str">
        <f>IF(IFERROR(VLOOKUP(W976,'Tabela de Apoio'!$D:$E,2,FALSE),1)=1,"",W988)</f>
        <v/>
      </c>
      <c r="X987" s="39" t="str">
        <f>IF(IFERROR(VLOOKUP(X976,'Tabela de Apoio'!$D:$E,2,FALSE),1)=1,"",X988)</f>
        <v/>
      </c>
      <c r="Y987" s="39" t="str">
        <f>IF(IFERROR(VLOOKUP(Y976,'Tabela de Apoio'!$D:$E,2,FALSE),1)=1,"",Y988)</f>
        <v/>
      </c>
      <c r="Z987" s="39" t="str">
        <f>IF(IFERROR(VLOOKUP(Z976,'Tabela de Apoio'!$D:$E,2,FALSE),1)=1,"",Z988)</f>
        <v/>
      </c>
      <c r="AA987" s="39" t="str">
        <f>IF(IFERROR(VLOOKUP(AA976,'Tabela de Apoio'!$D:$E,2,FALSE),1)=1,"",AA988)</f>
        <v/>
      </c>
      <c r="AB987" s="39" t="str">
        <f>IF(IFERROR(VLOOKUP(AB976,'Tabela de Apoio'!$D:$E,2,FALSE),1)=1,"",AB988)</f>
        <v/>
      </c>
      <c r="AC987" s="39" t="str">
        <f>IF(IFERROR(VLOOKUP(AC976,'Tabela de Apoio'!$D:$E,2,FALSE),1)=1,"",AC988)</f>
        <v/>
      </c>
      <c r="AD987" s="39" t="str">
        <f>IF(IFERROR(VLOOKUP(AD976,'Tabela de Apoio'!$D:$E,2,FALSE),1)=1,"",AD988)</f>
        <v/>
      </c>
      <c r="AE987" s="39" t="str">
        <f>IF(IFERROR(VLOOKUP(AE976,'Tabela de Apoio'!$D:$E,2,FALSE),1)=1,"",AE988)</f>
        <v/>
      </c>
      <c r="AF987" s="39" t="str">
        <f>IF(IFERROR(VLOOKUP(AF976,'Tabela de Apoio'!$D:$E,2,FALSE),1)=1,"",AF988)</f>
        <v/>
      </c>
      <c r="AG987" s="39" t="str">
        <f>IF(IFERROR(VLOOKUP(AG976,'Tabela de Apoio'!$D:$E,2,FALSE),1)=1,"",AG988)</f>
        <v/>
      </c>
      <c r="AH987" s="39" t="str">
        <f>IF(IFERROR(VLOOKUP(AH976,'Tabela de Apoio'!$D:$E,2,FALSE),1)=1,"",AH988)</f>
        <v/>
      </c>
      <c r="AI987" s="39" t="str">
        <f>IF(IFERROR(VLOOKUP(AI976,'Tabela de Apoio'!$D:$E,2,FALSE),1)=1,"",AI988)</f>
        <v/>
      </c>
    </row>
    <row r="988" spans="1:35" hidden="1" x14ac:dyDescent="0.25">
      <c r="B988" s="84" t="e">
        <f t="shared" si="485"/>
        <v>#VALUE!</v>
      </c>
      <c r="C988" s="84" t="e">
        <f t="shared" si="484"/>
        <v>#VALUE!</v>
      </c>
      <c r="D988" s="84">
        <f t="shared" si="484"/>
        <v>1</v>
      </c>
      <c r="E988" s="158"/>
      <c r="F988" s="97"/>
      <c r="G988" s="120"/>
      <c r="H988" s="18"/>
      <c r="I988" s="18"/>
      <c r="J988" s="56" t="s">
        <v>367</v>
      </c>
      <c r="K988" s="89"/>
      <c r="L988" s="40" t="s">
        <v>70</v>
      </c>
      <c r="M988" s="41" t="e">
        <f>_xlfn.QUARTILE.EXC($P979:$AI979,2)</f>
        <v>#NUM!</v>
      </c>
      <c r="N988" s="94"/>
      <c r="O988" s="34" t="s">
        <v>469</v>
      </c>
      <c r="P988" s="39" t="str">
        <f t="shared" ref="P988:AI988" si="489">IF(P986="","",IF((_xlfn.STDEV.S($P985:$AI986)/AVERAGE($P985:$AI986))&lt;25%,P986,IF(OR(P986&gt;(AVERAGE($P985:$AI986)+_xlfn.STDEV.S($P985:$AI986)),P986&lt;(AVERAGE($P985:$AI986)-_xlfn.STDEV.S($P985:$AI986))),"DESCARTADO",P986)))</f>
        <v/>
      </c>
      <c r="Q988" s="39" t="str">
        <f t="shared" si="489"/>
        <v/>
      </c>
      <c r="R988" s="39" t="str">
        <f t="shared" si="489"/>
        <v/>
      </c>
      <c r="S988" s="39" t="str">
        <f t="shared" si="489"/>
        <v/>
      </c>
      <c r="T988" s="39" t="str">
        <f t="shared" si="489"/>
        <v/>
      </c>
      <c r="U988" s="39" t="str">
        <f t="shared" si="489"/>
        <v/>
      </c>
      <c r="V988" s="39" t="str">
        <f t="shared" si="489"/>
        <v/>
      </c>
      <c r="W988" s="39" t="str">
        <f t="shared" si="489"/>
        <v/>
      </c>
      <c r="X988" s="39" t="str">
        <f t="shared" si="489"/>
        <v/>
      </c>
      <c r="Y988" s="39" t="str">
        <f t="shared" si="489"/>
        <v/>
      </c>
      <c r="Z988" s="39" t="str">
        <f t="shared" si="489"/>
        <v/>
      </c>
      <c r="AA988" s="39" t="str">
        <f t="shared" si="489"/>
        <v/>
      </c>
      <c r="AB988" s="39" t="str">
        <f t="shared" si="489"/>
        <v/>
      </c>
      <c r="AC988" s="39" t="str">
        <f t="shared" si="489"/>
        <v/>
      </c>
      <c r="AD988" s="39" t="str">
        <f t="shared" si="489"/>
        <v/>
      </c>
      <c r="AE988" s="39" t="str">
        <f t="shared" si="489"/>
        <v/>
      </c>
      <c r="AF988" s="39" t="str">
        <f t="shared" si="489"/>
        <v/>
      </c>
      <c r="AG988" s="39" t="str">
        <f t="shared" si="489"/>
        <v/>
      </c>
      <c r="AH988" s="39" t="str">
        <f t="shared" si="489"/>
        <v/>
      </c>
      <c r="AI988" s="39" t="str">
        <f t="shared" si="489"/>
        <v/>
      </c>
    </row>
    <row r="989" spans="1:35" hidden="1" x14ac:dyDescent="0.25">
      <c r="B989" s="84" t="e">
        <f t="shared" si="485"/>
        <v>#VALUE!</v>
      </c>
      <c r="C989" s="84" t="e">
        <f t="shared" si="484"/>
        <v>#VALUE!</v>
      </c>
      <c r="D989" s="84">
        <f t="shared" si="484"/>
        <v>1</v>
      </c>
      <c r="E989" s="158"/>
      <c r="F989" s="97"/>
      <c r="G989" s="120"/>
      <c r="H989" s="18"/>
      <c r="I989" s="18"/>
      <c r="J989" s="56" t="s">
        <v>366</v>
      </c>
      <c r="K989" s="89"/>
      <c r="L989" s="40" t="s">
        <v>76</v>
      </c>
      <c r="M989" s="41">
        <f>MIN($P978:$AI978)</f>
        <v>0</v>
      </c>
      <c r="N989" s="94"/>
      <c r="O989" s="34" t="s">
        <v>470</v>
      </c>
      <c r="P989" s="39" t="str">
        <f>IF(IFERROR(VLOOKUP(P976,'Tabela de Apoio'!$D:$E,2,FALSE),1)=1,"",P990)</f>
        <v/>
      </c>
      <c r="Q989" s="39" t="str">
        <f>IF(IFERROR(VLOOKUP(Q976,'Tabela de Apoio'!$D:$E,2,FALSE),1)=1,"",Q990)</f>
        <v/>
      </c>
      <c r="R989" s="39" t="str">
        <f>IF(IFERROR(VLOOKUP(R976,'Tabela de Apoio'!$D:$E,2,FALSE),1)=1,"",R990)</f>
        <v/>
      </c>
      <c r="S989" s="39" t="str">
        <f>IF(IFERROR(VLOOKUP(S976,'Tabela de Apoio'!$D:$E,2,FALSE),1)=1,"",S990)</f>
        <v/>
      </c>
      <c r="T989" s="39" t="str">
        <f>IF(IFERROR(VLOOKUP(T976,'Tabela de Apoio'!$D:$E,2,FALSE),1)=1,"",T990)</f>
        <v/>
      </c>
      <c r="U989" s="39" t="str">
        <f>IF(IFERROR(VLOOKUP(U976,'Tabela de Apoio'!$D:$E,2,FALSE),1)=1,"",U990)</f>
        <v/>
      </c>
      <c r="V989" s="39" t="str">
        <f>IF(IFERROR(VLOOKUP(V976,'Tabela de Apoio'!$D:$E,2,FALSE),1)=1,"",V990)</f>
        <v/>
      </c>
      <c r="W989" s="39" t="str">
        <f>IF(IFERROR(VLOOKUP(W976,'Tabela de Apoio'!$D:$E,2,FALSE),1)=1,"",W990)</f>
        <v/>
      </c>
      <c r="X989" s="39" t="str">
        <f>IF(IFERROR(VLOOKUP(X976,'Tabela de Apoio'!$D:$E,2,FALSE),1)=1,"",X990)</f>
        <v/>
      </c>
      <c r="Y989" s="39" t="str">
        <f>IF(IFERROR(VLOOKUP(Y976,'Tabela de Apoio'!$D:$E,2,FALSE),1)=1,"",Y990)</f>
        <v/>
      </c>
      <c r="Z989" s="39" t="str">
        <f>IF(IFERROR(VLOOKUP(Z976,'Tabela de Apoio'!$D:$E,2,FALSE),1)=1,"",Z990)</f>
        <v/>
      </c>
      <c r="AA989" s="39" t="str">
        <f>IF(IFERROR(VLOOKUP(AA976,'Tabela de Apoio'!$D:$E,2,FALSE),1)=1,"",AA990)</f>
        <v/>
      </c>
      <c r="AB989" s="39" t="str">
        <f>IF(IFERROR(VLOOKUP(AB976,'Tabela de Apoio'!$D:$E,2,FALSE),1)=1,"",AB990)</f>
        <v/>
      </c>
      <c r="AC989" s="39" t="str">
        <f>IF(IFERROR(VLOOKUP(AC976,'Tabela de Apoio'!$D:$E,2,FALSE),1)=1,"",AC990)</f>
        <v/>
      </c>
      <c r="AD989" s="39" t="str">
        <f>IF(IFERROR(VLOOKUP(AD976,'Tabela de Apoio'!$D:$E,2,FALSE),1)=1,"",AD990)</f>
        <v/>
      </c>
      <c r="AE989" s="39" t="str">
        <f>IF(IFERROR(VLOOKUP(AE976,'Tabela de Apoio'!$D:$E,2,FALSE),1)=1,"",AE990)</f>
        <v/>
      </c>
      <c r="AF989" s="39" t="str">
        <f>IF(IFERROR(VLOOKUP(AF976,'Tabela de Apoio'!$D:$E,2,FALSE),1)=1,"",AF990)</f>
        <v/>
      </c>
      <c r="AG989" s="39" t="str">
        <f>IF(IFERROR(VLOOKUP(AG976,'Tabela de Apoio'!$D:$E,2,FALSE),1)=1,"",AG990)</f>
        <v/>
      </c>
      <c r="AH989" s="39" t="str">
        <f>IF(IFERROR(VLOOKUP(AH976,'Tabela de Apoio'!$D:$E,2,FALSE),1)=1,"",AH990)</f>
        <v/>
      </c>
      <c r="AI989" s="39" t="str">
        <f>IF(IFERROR(VLOOKUP(AI976,'Tabela de Apoio'!$D:$E,2,FALSE),1)=1,"",AI990)</f>
        <v/>
      </c>
    </row>
    <row r="990" spans="1:35" hidden="1" x14ac:dyDescent="0.25">
      <c r="B990" s="84" t="e">
        <f t="shared" si="485"/>
        <v>#VALUE!</v>
      </c>
      <c r="C990" s="84" t="e">
        <f t="shared" si="484"/>
        <v>#VALUE!</v>
      </c>
      <c r="D990" s="84">
        <f t="shared" si="484"/>
        <v>1</v>
      </c>
      <c r="E990" s="158"/>
      <c r="F990" s="97"/>
      <c r="G990" s="120"/>
      <c r="H990" s="18"/>
      <c r="I990" s="18"/>
      <c r="J990" s="56" t="s">
        <v>366</v>
      </c>
      <c r="K990" s="89"/>
      <c r="L990" s="40" t="s">
        <v>71</v>
      </c>
      <c r="M990" s="41">
        <f>MAX($P978:$AI978)</f>
        <v>0</v>
      </c>
      <c r="N990" s="94"/>
      <c r="O990" s="34" t="s">
        <v>471</v>
      </c>
      <c r="P990" s="39" t="str">
        <f t="shared" ref="P990:AI990" si="490">IF(P988="","",IF((_xlfn.STDEV.S($P987:$AI988)/AVERAGE($P987:$AI988))&lt;25%,P988,IF(OR(P988&gt;(AVERAGE($P987:$AI988)+_xlfn.STDEV.S($P987:$AI988)),P988&lt;(AVERAGE($P987:$AI988)-_xlfn.STDEV.S($P987:$AI988))),"DESCARTADO",P988)))</f>
        <v/>
      </c>
      <c r="Q990" s="39" t="str">
        <f t="shared" si="490"/>
        <v/>
      </c>
      <c r="R990" s="39" t="str">
        <f t="shared" si="490"/>
        <v/>
      </c>
      <c r="S990" s="39" t="str">
        <f t="shared" si="490"/>
        <v/>
      </c>
      <c r="T990" s="39" t="str">
        <f t="shared" si="490"/>
        <v/>
      </c>
      <c r="U990" s="39" t="str">
        <f t="shared" si="490"/>
        <v/>
      </c>
      <c r="V990" s="39" t="str">
        <f t="shared" si="490"/>
        <v/>
      </c>
      <c r="W990" s="39" t="str">
        <f t="shared" si="490"/>
        <v/>
      </c>
      <c r="X990" s="39" t="str">
        <f t="shared" si="490"/>
        <v/>
      </c>
      <c r="Y990" s="39" t="str">
        <f t="shared" si="490"/>
        <v/>
      </c>
      <c r="Z990" s="39" t="str">
        <f t="shared" si="490"/>
        <v/>
      </c>
      <c r="AA990" s="39" t="str">
        <f t="shared" si="490"/>
        <v/>
      </c>
      <c r="AB990" s="39" t="str">
        <f t="shared" si="490"/>
        <v/>
      </c>
      <c r="AC990" s="39" t="str">
        <f t="shared" si="490"/>
        <v/>
      </c>
      <c r="AD990" s="39" t="str">
        <f t="shared" si="490"/>
        <v/>
      </c>
      <c r="AE990" s="39" t="str">
        <f t="shared" si="490"/>
        <v/>
      </c>
      <c r="AF990" s="39" t="str">
        <f t="shared" si="490"/>
        <v/>
      </c>
      <c r="AG990" s="39" t="str">
        <f t="shared" si="490"/>
        <v/>
      </c>
      <c r="AH990" s="39" t="str">
        <f t="shared" si="490"/>
        <v/>
      </c>
      <c r="AI990" s="39" t="str">
        <f t="shared" si="490"/>
        <v/>
      </c>
    </row>
    <row r="991" spans="1:35" hidden="1" x14ac:dyDescent="0.25">
      <c r="B991" s="84" t="e">
        <f t="shared" si="485"/>
        <v>#VALUE!</v>
      </c>
      <c r="C991" s="84" t="e">
        <f t="shared" si="484"/>
        <v>#VALUE!</v>
      </c>
      <c r="D991" s="84">
        <f t="shared" si="484"/>
        <v>1</v>
      </c>
      <c r="E991" s="158"/>
      <c r="F991" s="97"/>
      <c r="G991" s="121"/>
      <c r="H991"/>
      <c r="I991"/>
      <c r="J991" s="6" t="str">
        <f>INDEX(J981:J990,MATCH(L974,L981:L990,0))</f>
        <v>A</v>
      </c>
      <c r="K991" s="89"/>
      <c r="L991" s="26"/>
      <c r="M991" s="26"/>
      <c r="N991" s="94"/>
      <c r="O991" s="34" t="s">
        <v>58</v>
      </c>
      <c r="P991" s="39" t="str">
        <f>IF(IFERROR(VLOOKUP(P976,'Tabela de Apoio'!$D:$E,2,FALSE),1)=1,"",P992)</f>
        <v/>
      </c>
      <c r="Q991" s="39" t="str">
        <f>IF(IFERROR(VLOOKUP(Q976,'Tabela de Apoio'!$D:$E,2,FALSE),1)=1,"",Q992)</f>
        <v/>
      </c>
      <c r="R991" s="39" t="str">
        <f>IF(IFERROR(VLOOKUP(R976,'Tabela de Apoio'!$D:$E,2,FALSE),1)=1,"",R992)</f>
        <v/>
      </c>
      <c r="S991" s="39" t="str">
        <f>IF(IFERROR(VLOOKUP(S976,'Tabela de Apoio'!$D:$E,2,FALSE),1)=1,"",S992)</f>
        <v/>
      </c>
      <c r="T991" s="39" t="str">
        <f>IF(IFERROR(VLOOKUP(T976,'Tabela de Apoio'!$D:$E,2,FALSE),1)=1,"",T992)</f>
        <v/>
      </c>
      <c r="U991" s="39" t="str">
        <f>IF(IFERROR(VLOOKUP(U976,'Tabela de Apoio'!$D:$E,2,FALSE),1)=1,"",U992)</f>
        <v/>
      </c>
      <c r="V991" s="39" t="str">
        <f>IF(IFERROR(VLOOKUP(V976,'Tabela de Apoio'!$D:$E,2,FALSE),1)=1,"",V992)</f>
        <v/>
      </c>
      <c r="W991" s="39" t="str">
        <f>IF(IFERROR(VLOOKUP(W976,'Tabela de Apoio'!$D:$E,2,FALSE),1)=1,"",W992)</f>
        <v/>
      </c>
      <c r="X991" s="39" t="str">
        <f>IF(IFERROR(VLOOKUP(X976,'Tabela de Apoio'!$D:$E,2,FALSE),1)=1,"",X992)</f>
        <v/>
      </c>
      <c r="Y991" s="39" t="str">
        <f>IF(IFERROR(VLOOKUP(Y976,'Tabela de Apoio'!$D:$E,2,FALSE),1)=1,"",Y992)</f>
        <v/>
      </c>
      <c r="Z991" s="39" t="str">
        <f>IF(IFERROR(VLOOKUP(Z976,'Tabela de Apoio'!$D:$E,2,FALSE),1)=1,"",Z992)</f>
        <v/>
      </c>
      <c r="AA991" s="39" t="str">
        <f>IF(IFERROR(VLOOKUP(AA976,'Tabela de Apoio'!$D:$E,2,FALSE),1)=1,"",AA992)</f>
        <v/>
      </c>
      <c r="AB991" s="39" t="str">
        <f>IF(IFERROR(VLOOKUP(AB976,'Tabela de Apoio'!$D:$E,2,FALSE),1)=1,"",AB992)</f>
        <v/>
      </c>
      <c r="AC991" s="39" t="str">
        <f>IF(IFERROR(VLOOKUP(AC976,'Tabela de Apoio'!$D:$E,2,FALSE),1)=1,"",AC992)</f>
        <v/>
      </c>
      <c r="AD991" s="39" t="str">
        <f>IF(IFERROR(VLOOKUP(AD976,'Tabela de Apoio'!$D:$E,2,FALSE),1)=1,"",AD992)</f>
        <v/>
      </c>
      <c r="AE991" s="39" t="str">
        <f>IF(IFERROR(VLOOKUP(AE976,'Tabela de Apoio'!$D:$E,2,FALSE),1)=1,"",AE992)</f>
        <v/>
      </c>
      <c r="AF991" s="39" t="str">
        <f>IF(IFERROR(VLOOKUP(AF976,'Tabela de Apoio'!$D:$E,2,FALSE),1)=1,"",AF992)</f>
        <v/>
      </c>
      <c r="AG991" s="39" t="str">
        <f>IF(IFERROR(VLOOKUP(AG976,'Tabela de Apoio'!$D:$E,2,FALSE),1)=1,"",AG992)</f>
        <v/>
      </c>
      <c r="AH991" s="39" t="str">
        <f>IF(IFERROR(VLOOKUP(AH976,'Tabela de Apoio'!$D:$E,2,FALSE),1)=1,"",AH992)</f>
        <v/>
      </c>
      <c r="AI991" s="39" t="str">
        <f>IF(IFERROR(VLOOKUP(AI976,'Tabela de Apoio'!$D:$E,2,FALSE),1)=1,"",AI992)</f>
        <v/>
      </c>
    </row>
    <row r="992" spans="1:35" x14ac:dyDescent="0.25">
      <c r="B992" s="84" t="e">
        <f t="shared" si="485"/>
        <v>#VALUE!</v>
      </c>
      <c r="C992" s="84" t="e">
        <f t="shared" si="484"/>
        <v>#VALUE!</v>
      </c>
      <c r="D992" s="84">
        <f t="shared" si="484"/>
        <v>1</v>
      </c>
      <c r="E992" s="158"/>
      <c r="F992" s="97"/>
      <c r="G992" s="118"/>
      <c r="H992" s="159"/>
      <c r="I992" s="159"/>
      <c r="J992" s="160"/>
      <c r="K992" s="90" t="e">
        <f>_xlfn.STDEV.S($P992:$AI992)/AVERAGE($P992:$AI992)</f>
        <v>#DIV/0!</v>
      </c>
      <c r="L992" s="122" t="s">
        <v>77</v>
      </c>
      <c r="M992" s="22" t="str">
        <f>IFERROR(ROUND(M974*M976,2),"")</f>
        <v/>
      </c>
      <c r="N992" s="94" t="str">
        <f>IF("C"=J991,1,"")</f>
        <v/>
      </c>
      <c r="O992" s="34" t="s">
        <v>56</v>
      </c>
      <c r="P992" s="39" t="str">
        <f t="shared" ref="P992:AI992" si="491">IFERROR(IF(P990="","",IF((_xlfn.STDEV.S($P989:$AI990)/AVERAGE($P989:$AI990))&lt;25%,P990,IF(OR(P990&gt;(AVERAGE($P989:$AI990)+_xlfn.STDEV.S($P989:$AI990)),P990&lt;(AVERAGE($P989:$AI990)-_xlfn.STDEV.S($P989:$AI990))),"DESCARTADO",P990))),)</f>
        <v/>
      </c>
      <c r="Q992" s="39" t="str">
        <f t="shared" si="491"/>
        <v/>
      </c>
      <c r="R992" s="39" t="str">
        <f t="shared" si="491"/>
        <v/>
      </c>
      <c r="S992" s="39" t="str">
        <f t="shared" si="491"/>
        <v/>
      </c>
      <c r="T992" s="39" t="str">
        <f t="shared" si="491"/>
        <v/>
      </c>
      <c r="U992" s="39" t="str">
        <f t="shared" si="491"/>
        <v/>
      </c>
      <c r="V992" s="39" t="str">
        <f t="shared" si="491"/>
        <v/>
      </c>
      <c r="W992" s="39" t="str">
        <f t="shared" si="491"/>
        <v/>
      </c>
      <c r="X992" s="39" t="str">
        <f t="shared" si="491"/>
        <v/>
      </c>
      <c r="Y992" s="39" t="str">
        <f t="shared" si="491"/>
        <v/>
      </c>
      <c r="Z992" s="39" t="str">
        <f t="shared" si="491"/>
        <v/>
      </c>
      <c r="AA992" s="39" t="str">
        <f t="shared" si="491"/>
        <v/>
      </c>
      <c r="AB992" s="39" t="str">
        <f t="shared" si="491"/>
        <v/>
      </c>
      <c r="AC992" s="39" t="str">
        <f t="shared" si="491"/>
        <v/>
      </c>
      <c r="AD992" s="39" t="str">
        <f t="shared" si="491"/>
        <v/>
      </c>
      <c r="AE992" s="39" t="str">
        <f t="shared" si="491"/>
        <v/>
      </c>
      <c r="AF992" s="39" t="str">
        <f t="shared" si="491"/>
        <v/>
      </c>
      <c r="AG992" s="39" t="str">
        <f t="shared" si="491"/>
        <v/>
      </c>
      <c r="AH992" s="39" t="str">
        <f t="shared" si="491"/>
        <v/>
      </c>
      <c r="AI992" s="39" t="str">
        <f t="shared" si="491"/>
        <v/>
      </c>
    </row>
    <row r="994" spans="1:35" s="18" customFormat="1" x14ac:dyDescent="0.25">
      <c r="A994" s="89"/>
      <c r="B994" s="83" t="e">
        <f>LARGE(IFERROR(IF(B992+1&gt;$H$8,"",B992+1),""),1)</f>
        <v>#VALUE!</v>
      </c>
      <c r="C994" s="83" t="e">
        <f>E999</f>
        <v>#VALUE!</v>
      </c>
      <c r="D994" s="83">
        <f>E995</f>
        <v>1</v>
      </c>
      <c r="E994" s="57" t="s">
        <v>9</v>
      </c>
      <c r="F994" s="96"/>
      <c r="G994" s="57" t="s">
        <v>19</v>
      </c>
      <c r="H994" s="5" t="e">
        <f>INDEX('BASE FORMAÇÃO'!B:B,B994+1)</f>
        <v>#VALUE!</v>
      </c>
      <c r="I994" s="19" t="s">
        <v>20</v>
      </c>
      <c r="J994" s="5" t="e">
        <f>INDEX('BASE FORMAÇÃO'!K:K,B994+1)</f>
        <v>#VALUE!</v>
      </c>
      <c r="K994" s="88"/>
      <c r="L994" s="173" t="s">
        <v>75</v>
      </c>
      <c r="M994" s="167" t="str">
        <f>IF(OR(ISBLANK($O$7),ISBLANK($H$8),ISBLANK($O$6),ISBLANK($O$5),ISBLANK($H$5)),"",IFERROR(IF(VLOOKUP(L994,L1001:M1010,2,FALSE)&lt;1,ROUND(VLOOKUP(L994,L1001:M1010,2,FALSE),4),ROUND(VLOOKUP(L994,L1001:M1010,2,FALSE),2)),""))</f>
        <v/>
      </c>
      <c r="N994" s="92"/>
      <c r="O994" s="34" t="s">
        <v>22</v>
      </c>
      <c r="P994" s="53"/>
      <c r="Q994" s="53"/>
      <c r="R994" s="53"/>
      <c r="S994" s="53"/>
      <c r="T994" s="53"/>
      <c r="U994" s="53"/>
      <c r="V994" s="53"/>
      <c r="W994" s="53"/>
      <c r="X994" s="53"/>
      <c r="Y994" s="53"/>
      <c r="Z994" s="53"/>
      <c r="AA994" s="53"/>
      <c r="AB994" s="53"/>
      <c r="AC994" s="53"/>
      <c r="AD994" s="53"/>
      <c r="AE994" s="53"/>
      <c r="AF994" s="53"/>
      <c r="AG994" s="53"/>
      <c r="AH994" s="53"/>
      <c r="AI994" s="53"/>
    </row>
    <row r="995" spans="1:35" s="18" customFormat="1" x14ac:dyDescent="0.25">
      <c r="A995" s="89"/>
      <c r="B995" s="84" t="e">
        <f t="shared" ref="B995:D997" si="492">B994</f>
        <v>#VALUE!</v>
      </c>
      <c r="C995" s="84" t="e">
        <f t="shared" si="492"/>
        <v>#VALUE!</v>
      </c>
      <c r="D995" s="84">
        <f t="shared" si="492"/>
        <v>1</v>
      </c>
      <c r="E995" s="150">
        <f>IFERROR(IF(E999=INDEX(E:E,ROW()-16),INDEX(E:E,ROW()-20)+1,1),1)</f>
        <v>1</v>
      </c>
      <c r="F995" s="116"/>
      <c r="G995" s="155" t="s">
        <v>1</v>
      </c>
      <c r="H995" s="161" t="e">
        <f>INDEX('BASE FORMAÇÃO'!C:C,B994+1)</f>
        <v>#VALUE!</v>
      </c>
      <c r="I995" s="161"/>
      <c r="J995" s="162"/>
      <c r="K995" s="89"/>
      <c r="L995" s="174"/>
      <c r="M995" s="168"/>
      <c r="N995" s="93"/>
      <c r="O995" s="34" t="s">
        <v>17</v>
      </c>
      <c r="P995" s="54"/>
      <c r="Q995" s="54"/>
      <c r="R995" s="54"/>
      <c r="S995" s="54"/>
      <c r="T995" s="54"/>
      <c r="U995" s="54"/>
      <c r="V995" s="54"/>
      <c r="W995" s="54"/>
      <c r="X995" s="54"/>
      <c r="Y995" s="54"/>
      <c r="Z995" s="54"/>
      <c r="AA995" s="54"/>
      <c r="AB995" s="54"/>
      <c r="AC995" s="54"/>
      <c r="AD995" s="54"/>
      <c r="AE995" s="54"/>
      <c r="AF995" s="54"/>
      <c r="AG995" s="54"/>
      <c r="AH995" s="54"/>
      <c r="AI995" s="54"/>
    </row>
    <row r="996" spans="1:35" s="21" customFormat="1" x14ac:dyDescent="0.25">
      <c r="A996" s="98"/>
      <c r="B996" s="84" t="e">
        <f t="shared" si="492"/>
        <v>#VALUE!</v>
      </c>
      <c r="C996" s="84" t="e">
        <f t="shared" si="492"/>
        <v>#VALUE!</v>
      </c>
      <c r="D996" s="84">
        <f t="shared" si="492"/>
        <v>1</v>
      </c>
      <c r="E996" s="151"/>
      <c r="F996" s="117"/>
      <c r="G996" s="156"/>
      <c r="H996" s="163"/>
      <c r="I996" s="163"/>
      <c r="J996" s="164"/>
      <c r="K996" s="85"/>
      <c r="L996" s="169" t="s">
        <v>78</v>
      </c>
      <c r="M996" s="171" t="e">
        <f>INDEX('BASE FORMAÇÃO'!H:H,B998+1)</f>
        <v>#VALUE!</v>
      </c>
      <c r="N996" s="94"/>
      <c r="O996" s="34" t="s">
        <v>12</v>
      </c>
      <c r="P996" s="55"/>
      <c r="Q996" s="55"/>
      <c r="R996" s="55"/>
      <c r="S996" s="55"/>
      <c r="T996" s="55"/>
      <c r="U996" s="55"/>
      <c r="V996" s="55"/>
      <c r="W996" s="55"/>
      <c r="X996" s="55"/>
      <c r="Y996" s="55"/>
      <c r="Z996" s="55"/>
      <c r="AA996" s="55"/>
      <c r="AB996" s="55"/>
      <c r="AC996" s="55"/>
      <c r="AD996" s="55"/>
      <c r="AE996" s="55"/>
      <c r="AF996" s="55"/>
      <c r="AG996" s="55"/>
      <c r="AH996" s="55"/>
      <c r="AI996" s="55"/>
    </row>
    <row r="997" spans="1:35" s="21" customFormat="1" x14ac:dyDescent="0.25">
      <c r="A997" s="98"/>
      <c r="B997" s="84" t="e">
        <f t="shared" si="492"/>
        <v>#VALUE!</v>
      </c>
      <c r="C997" s="84" t="e">
        <f t="shared" si="492"/>
        <v>#VALUE!</v>
      </c>
      <c r="D997" s="84">
        <f t="shared" si="492"/>
        <v>1</v>
      </c>
      <c r="E997" s="152"/>
      <c r="F997" s="117"/>
      <c r="G997" s="157"/>
      <c r="H997" s="165"/>
      <c r="I997" s="165"/>
      <c r="J997" s="166"/>
      <c r="K997" s="85"/>
      <c r="L997" s="170"/>
      <c r="M997" s="172"/>
      <c r="N997" s="94"/>
      <c r="O997" s="34" t="s">
        <v>549</v>
      </c>
      <c r="P997" s="55"/>
      <c r="Q997" s="55"/>
      <c r="R997" s="55"/>
      <c r="S997" s="55"/>
      <c r="T997" s="55"/>
      <c r="U997" s="55"/>
      <c r="V997" s="55"/>
      <c r="W997" s="55"/>
      <c r="X997" s="55"/>
      <c r="Y997" s="55"/>
      <c r="Z997" s="55"/>
      <c r="AA997" s="55"/>
      <c r="AB997" s="55"/>
      <c r="AC997" s="55"/>
      <c r="AD997" s="55"/>
      <c r="AE997" s="55"/>
      <c r="AF997" s="55"/>
      <c r="AG997" s="55"/>
      <c r="AH997" s="55"/>
      <c r="AI997" s="55"/>
    </row>
    <row r="998" spans="1:35" x14ac:dyDescent="0.25">
      <c r="B998" s="84" t="e">
        <f>B996</f>
        <v>#VALUE!</v>
      </c>
      <c r="C998" s="84" t="e">
        <f>C996</f>
        <v>#VALUE!</v>
      </c>
      <c r="D998" s="84">
        <f>D996</f>
        <v>1</v>
      </c>
      <c r="E998" s="57" t="s">
        <v>401</v>
      </c>
      <c r="F998" s="117"/>
      <c r="G998" s="24"/>
      <c r="H998" s="153"/>
      <c r="I998" s="154"/>
      <c r="J998" s="154"/>
      <c r="K998" s="90" t="e">
        <f>_xlfn.STDEV.S($P998:$AI998)/AVERAGE($P998:$AI998)</f>
        <v>#DIV/0!</v>
      </c>
      <c r="L998" s="122" t="s">
        <v>2</v>
      </c>
      <c r="M998" s="5" t="e">
        <f>INDEX('BASE FORMAÇÃO'!D:D,B998+1)</f>
        <v>#VALUE!</v>
      </c>
      <c r="N998" s="94">
        <f>IF("A"=J1011,1,"")</f>
        <v>1</v>
      </c>
      <c r="O998" s="34" t="s">
        <v>23</v>
      </c>
      <c r="P998" s="36" t="str">
        <f t="array" ref="P998">IF(P994="","",IF(OR(P995="",AND(YEAR(P995)=YEAR($O$7),MONTH(MAX('Tabela de Apoio'!$A:$A))&lt;=MONTH(P995))),P994,(INDEX('Tabela de Apoio'!$B:$B,MATCH('FORMAÇÃO DE PREÇO'!$O$7,'Tabela de Apoio'!$A:$A,1))/INDEX('Tabela de Apoio'!$B:$B,MATCH('FORMAÇÃO DE PREÇO'!P995,'Tabela de Apoio'!$A:$A,1)-1))*P994))</f>
        <v/>
      </c>
      <c r="Q998" s="36" t="str">
        <f t="array" ref="Q998">IF(Q994="","",IF(OR(Q995="",AND(YEAR(Q995)=YEAR($O$7),MONTH(MAX('Tabela de Apoio'!$A:$A))&lt;=MONTH(Q995))),Q994,(INDEX('Tabela de Apoio'!$B:$B,MATCH('FORMAÇÃO DE PREÇO'!$O$7,'Tabela de Apoio'!$A:$A,1))/INDEX('Tabela de Apoio'!$B:$B,MATCH('FORMAÇÃO DE PREÇO'!Q995,'Tabela de Apoio'!$A:$A,1)-1))*Q994))</f>
        <v/>
      </c>
      <c r="R998" s="36" t="str">
        <f t="array" ref="R998">IF(R994="","",IF(OR(R995="",AND(YEAR(R995)=YEAR($O$7),MONTH(MAX('Tabela de Apoio'!$A:$A))&lt;=MONTH(R995))),R994,(INDEX('Tabela de Apoio'!$B:$B,MATCH('FORMAÇÃO DE PREÇO'!$O$7,'Tabela de Apoio'!$A:$A,1))/INDEX('Tabela de Apoio'!$B:$B,MATCH('FORMAÇÃO DE PREÇO'!R995,'Tabela de Apoio'!$A:$A,1)-1))*R994))</f>
        <v/>
      </c>
      <c r="S998" s="36" t="str">
        <f t="array" ref="S998">IF(S994="","",IF(OR(S995="",AND(YEAR(S995)=YEAR($O$7),MONTH(MAX('Tabela de Apoio'!$A:$A))&lt;=MONTH(S995))),S994,(INDEX('Tabela de Apoio'!$B:$B,MATCH('FORMAÇÃO DE PREÇO'!$O$7,'Tabela de Apoio'!$A:$A,1))/INDEX('Tabela de Apoio'!$B:$B,MATCH('FORMAÇÃO DE PREÇO'!S995,'Tabela de Apoio'!$A:$A,1)-1))*S994))</f>
        <v/>
      </c>
      <c r="T998" s="36" t="str">
        <f t="array" ref="T998">IF(T994="","",IF(OR(T995="",AND(YEAR(T995)=YEAR($O$7),MONTH(MAX('Tabela de Apoio'!$A:$A))&lt;=MONTH(T995))),T994,(INDEX('Tabela de Apoio'!$B:$B,MATCH('FORMAÇÃO DE PREÇO'!$O$7,'Tabela de Apoio'!$A:$A,1))/INDEX('Tabela de Apoio'!$B:$B,MATCH('FORMAÇÃO DE PREÇO'!T995,'Tabela de Apoio'!$A:$A,1)-1))*T994))</f>
        <v/>
      </c>
      <c r="U998" s="36" t="str">
        <f t="array" ref="U998">IF(U994="","",IF(OR(U995="",AND(YEAR(U995)=YEAR($O$7),MONTH(MAX('Tabela de Apoio'!$A:$A))&lt;=MONTH(U995))),U994,(INDEX('Tabela de Apoio'!$B:$B,MATCH('FORMAÇÃO DE PREÇO'!$O$7,'Tabela de Apoio'!$A:$A,1))/INDEX('Tabela de Apoio'!$B:$B,MATCH('FORMAÇÃO DE PREÇO'!U995,'Tabela de Apoio'!$A:$A,1)-1))*U994))</f>
        <v/>
      </c>
      <c r="V998" s="36" t="str">
        <f t="array" ref="V998">IF(V994="","",IF(OR(V995="",AND(YEAR(V995)=YEAR($O$7),MONTH(MAX('Tabela de Apoio'!$A:$A))&lt;=MONTH(V995))),V994,(INDEX('Tabela de Apoio'!$B:$B,MATCH('FORMAÇÃO DE PREÇO'!$O$7,'Tabela de Apoio'!$A:$A,1))/INDEX('Tabela de Apoio'!$B:$B,MATCH('FORMAÇÃO DE PREÇO'!V995,'Tabela de Apoio'!$A:$A,1)-1))*V994))</f>
        <v/>
      </c>
      <c r="W998" s="36" t="str">
        <f t="array" ref="W998">IF(W994="","",IF(OR(W995="",AND(YEAR(W995)=YEAR($O$7),MONTH(MAX('Tabela de Apoio'!$A:$A))&lt;=MONTH(W995))),W994,(INDEX('Tabela de Apoio'!$B:$B,MATCH('FORMAÇÃO DE PREÇO'!$O$7,'Tabela de Apoio'!$A:$A,1))/INDEX('Tabela de Apoio'!$B:$B,MATCH('FORMAÇÃO DE PREÇO'!W995,'Tabela de Apoio'!$A:$A,1)-1))*W994))</f>
        <v/>
      </c>
      <c r="X998" s="36" t="str">
        <f t="array" ref="X998">IF(X994="","",IF(OR(X995="",AND(YEAR(X995)=YEAR($O$7),MONTH(MAX('Tabela de Apoio'!$A:$A))&lt;=MONTH(X995))),X994,(INDEX('Tabela de Apoio'!$B:$B,MATCH('FORMAÇÃO DE PREÇO'!$O$7,'Tabela de Apoio'!$A:$A,1))/INDEX('Tabela de Apoio'!$B:$B,MATCH('FORMAÇÃO DE PREÇO'!X995,'Tabela de Apoio'!$A:$A,1)-1))*X994))</f>
        <v/>
      </c>
      <c r="Y998" s="36" t="str">
        <f t="array" ref="Y998">IF(Y994="","",IF(OR(Y995="",AND(YEAR(Y995)=YEAR($O$7),MONTH(MAX('Tabela de Apoio'!$A:$A))&lt;=MONTH(Y995))),Y994,(INDEX('Tabela de Apoio'!$B:$B,MATCH('FORMAÇÃO DE PREÇO'!$O$7,'Tabela de Apoio'!$A:$A,1))/INDEX('Tabela de Apoio'!$B:$B,MATCH('FORMAÇÃO DE PREÇO'!Y995,'Tabela de Apoio'!$A:$A,1)-1))*Y994))</f>
        <v/>
      </c>
      <c r="Z998" s="36" t="str">
        <f t="array" ref="Z998">IF(Z994="","",IF(OR(Z995="",AND(YEAR(Z995)=YEAR($O$7),MONTH(MAX('Tabela de Apoio'!$A:$A))&lt;=MONTH(Z995))),Z994,(INDEX('Tabela de Apoio'!$B:$B,MATCH('FORMAÇÃO DE PREÇO'!$O$7,'Tabela de Apoio'!$A:$A,1))/INDEX('Tabela de Apoio'!$B:$B,MATCH('FORMAÇÃO DE PREÇO'!Z995,'Tabela de Apoio'!$A:$A,1)-1))*Z994))</f>
        <v/>
      </c>
      <c r="AA998" s="36" t="str">
        <f t="array" ref="AA998">IF(AA994="","",IF(OR(AA995="",AND(YEAR(AA995)=YEAR($O$7),MONTH(MAX('Tabela de Apoio'!$A:$A))&lt;=MONTH(AA995))),AA994,(INDEX('Tabela de Apoio'!$B:$B,MATCH('FORMAÇÃO DE PREÇO'!$O$7,'Tabela de Apoio'!$A:$A,1))/INDEX('Tabela de Apoio'!$B:$B,MATCH('FORMAÇÃO DE PREÇO'!AA995,'Tabela de Apoio'!$A:$A,1)-1))*AA994))</f>
        <v/>
      </c>
      <c r="AB998" s="36" t="str">
        <f t="array" ref="AB998">IF(AB994="","",IF(OR(AB995="",AND(YEAR(AB995)=YEAR($O$7),MONTH(MAX('Tabela de Apoio'!$A:$A))&lt;=MONTH(AB995))),AB994,(INDEX('Tabela de Apoio'!$B:$B,MATCH('FORMAÇÃO DE PREÇO'!$O$7,'Tabela de Apoio'!$A:$A,1))/INDEX('Tabela de Apoio'!$B:$B,MATCH('FORMAÇÃO DE PREÇO'!AB995,'Tabela de Apoio'!$A:$A,1)-1))*AB994))</f>
        <v/>
      </c>
      <c r="AC998" s="36" t="str">
        <f t="array" ref="AC998">IF(AC994="","",IF(OR(AC995="",AND(YEAR(AC995)=YEAR($O$7),MONTH(MAX('Tabela de Apoio'!$A:$A))&lt;=MONTH(AC995))),AC994,(INDEX('Tabela de Apoio'!$B:$B,MATCH('FORMAÇÃO DE PREÇO'!$O$7,'Tabela de Apoio'!$A:$A,1))/INDEX('Tabela de Apoio'!$B:$B,MATCH('FORMAÇÃO DE PREÇO'!AC995,'Tabela de Apoio'!$A:$A,1)-1))*AC994))</f>
        <v/>
      </c>
      <c r="AD998" s="36" t="str">
        <f t="array" ref="AD998">IF(AD994="","",IF(OR(AD995="",AND(YEAR(AD995)=YEAR($O$7),MONTH(MAX('Tabela de Apoio'!$A:$A))&lt;=MONTH(AD995))),AD994,(INDEX('Tabela de Apoio'!$B:$B,MATCH('FORMAÇÃO DE PREÇO'!$O$7,'Tabela de Apoio'!$A:$A,1))/INDEX('Tabela de Apoio'!$B:$B,MATCH('FORMAÇÃO DE PREÇO'!AD995,'Tabela de Apoio'!$A:$A,1)-1))*AD994))</f>
        <v/>
      </c>
      <c r="AE998" s="36" t="str">
        <f t="array" ref="AE998">IF(AE994="","",IF(OR(AE995="",AND(YEAR(AE995)=YEAR($O$7),MONTH(MAX('Tabela de Apoio'!$A:$A))&lt;=MONTH(AE995))),AE994,(INDEX('Tabela de Apoio'!$B:$B,MATCH('FORMAÇÃO DE PREÇO'!$O$7,'Tabela de Apoio'!$A:$A,1))/INDEX('Tabela de Apoio'!$B:$B,MATCH('FORMAÇÃO DE PREÇO'!AE995,'Tabela de Apoio'!$A:$A,1)-1))*AE994))</f>
        <v/>
      </c>
      <c r="AF998" s="36" t="str">
        <f t="array" ref="AF998">IF(AF994="","",IF(OR(AF995="",AND(YEAR(AF995)=YEAR($O$7),MONTH(MAX('Tabela de Apoio'!$A:$A))&lt;=MONTH(AF995))),AF994,(INDEX('Tabela de Apoio'!$B:$B,MATCH('FORMAÇÃO DE PREÇO'!$O$7,'Tabela de Apoio'!$A:$A,1))/INDEX('Tabela de Apoio'!$B:$B,MATCH('FORMAÇÃO DE PREÇO'!AF995,'Tabela de Apoio'!$A:$A,1)-1))*AF994))</f>
        <v/>
      </c>
      <c r="AG998" s="36" t="str">
        <f t="array" ref="AG998">IF(AG994="","",IF(OR(AG995="",AND(YEAR(AG995)=YEAR($O$7),MONTH(MAX('Tabela de Apoio'!$A:$A))&lt;=MONTH(AG995))),AG994,(INDEX('Tabela de Apoio'!$B:$B,MATCH('FORMAÇÃO DE PREÇO'!$O$7,'Tabela de Apoio'!$A:$A,1))/INDEX('Tabela de Apoio'!$B:$B,MATCH('FORMAÇÃO DE PREÇO'!AG995,'Tabela de Apoio'!$A:$A,1)-1))*AG994))</f>
        <v/>
      </c>
      <c r="AH998" s="36" t="str">
        <f t="array" ref="AH998">IF(AH994="","",IF(OR(AH995="",AND(YEAR(AH995)=YEAR($O$7),MONTH(MAX('Tabela de Apoio'!$A:$A))&lt;=MONTH(AH995))),AH994,(INDEX('Tabela de Apoio'!$B:$B,MATCH('FORMAÇÃO DE PREÇO'!$O$7,'Tabela de Apoio'!$A:$A,1))/INDEX('Tabela de Apoio'!$B:$B,MATCH('FORMAÇÃO DE PREÇO'!AH995,'Tabela de Apoio'!$A:$A,1)-1))*AH994))</f>
        <v/>
      </c>
      <c r="AI998" s="36" t="str">
        <f t="array" ref="AI998">IF(AI994="","",IF(OR(AI995="",AND(YEAR(AI995)=YEAR($O$7),MONTH(MAX('Tabela de Apoio'!$A:$A))&lt;=MONTH(AI995))),AI994,(INDEX('Tabela de Apoio'!$B:$B,MATCH('FORMAÇÃO DE PREÇO'!$O$7,'Tabela de Apoio'!$A:$A,1))/INDEX('Tabela de Apoio'!$B:$B,MATCH('FORMAÇÃO DE PREÇO'!AI995,'Tabela de Apoio'!$A:$A,1)-1))*AI994))</f>
        <v/>
      </c>
    </row>
    <row r="999" spans="1:35" x14ac:dyDescent="0.25">
      <c r="B999" s="84" t="e">
        <f>B998</f>
        <v>#VALUE!</v>
      </c>
      <c r="C999" s="84" t="e">
        <f>C998</f>
        <v>#VALUE!</v>
      </c>
      <c r="D999" s="84">
        <f>D998</f>
        <v>1</v>
      </c>
      <c r="E999" s="158" t="e">
        <f>MAX(INDEX('BASE FORMAÇÃO'!A:A,B994+1),1)</f>
        <v>#VALUE!</v>
      </c>
      <c r="F999" s="117"/>
      <c r="G999" s="118" t="s">
        <v>363</v>
      </c>
      <c r="H999" s="159"/>
      <c r="I999" s="159"/>
      <c r="J999" s="160"/>
      <c r="K999" s="85" t="e">
        <f>_xlfn.STDEV.S($P999:$AI999)/AVERAGE($P999:$AI999)</f>
        <v>#DIV/0!</v>
      </c>
      <c r="L999" s="37" t="s">
        <v>362</v>
      </c>
      <c r="M999" s="38" t="str">
        <f>IFERROR(INDEX(K998:K1012,MATCH(1,N998:N1012)),"")</f>
        <v/>
      </c>
      <c r="N999" s="94" t="str">
        <f>IF("B"=J1011,1,"")</f>
        <v/>
      </c>
      <c r="O999" s="34" t="s">
        <v>55</v>
      </c>
      <c r="P999" s="36" t="str">
        <f t="shared" ref="P999:AE999" si="493">IFERROR(IF(P998="","",IF(OR(P998&gt;(_xlfn.QUARTILE.EXC($P998:$AI998,3)+(_xlfn.QUARTILE.EXC($P998:$AI998,3)-_xlfn.QUARTILE.EXC($P998:$AI998,1))),P998&lt;(_xlfn.QUARTILE.EXC($P998:$AI998,1)-(_xlfn.QUARTILE.EXC($P998:$AI998,3)-_xlfn.QUARTILE.EXC($P998:$AI998,1)))),"DESCARTADO",P998)),"")</f>
        <v/>
      </c>
      <c r="Q999" s="36" t="str">
        <f t="shared" si="493"/>
        <v/>
      </c>
      <c r="R999" s="36" t="str">
        <f t="shared" si="493"/>
        <v/>
      </c>
      <c r="S999" s="36" t="str">
        <f t="shared" si="493"/>
        <v/>
      </c>
      <c r="T999" s="36" t="str">
        <f t="shared" si="493"/>
        <v/>
      </c>
      <c r="U999" s="36" t="str">
        <f t="shared" si="493"/>
        <v/>
      </c>
      <c r="V999" s="36" t="str">
        <f t="shared" si="493"/>
        <v/>
      </c>
      <c r="W999" s="36" t="str">
        <f t="shared" si="493"/>
        <v/>
      </c>
      <c r="X999" s="36" t="str">
        <f t="shared" si="493"/>
        <v/>
      </c>
      <c r="Y999" s="36" t="str">
        <f t="shared" si="493"/>
        <v/>
      </c>
      <c r="Z999" s="36" t="str">
        <f t="shared" si="493"/>
        <v/>
      </c>
      <c r="AA999" s="36" t="str">
        <f t="shared" si="493"/>
        <v/>
      </c>
      <c r="AB999" s="36" t="str">
        <f t="shared" si="493"/>
        <v/>
      </c>
      <c r="AC999" s="36" t="str">
        <f t="shared" si="493"/>
        <v/>
      </c>
      <c r="AD999" s="36" t="str">
        <f t="shared" si="493"/>
        <v/>
      </c>
      <c r="AE999" s="36" t="str">
        <f t="shared" si="493"/>
        <v/>
      </c>
      <c r="AF999" s="36" t="str">
        <f>IFERROR(IF(AF998="","",IF(OR(AF998&gt;(_xlfn.QUARTILE.EXC($P998:$AI998,3)+(_xlfn.QUARTILE.EXC($P998:$AI998,3)-_xlfn.QUARTILE.EXC($P998:$AI998,1))),AF998&lt;(_xlfn.QUARTILE.EXC($P998:$AI998,1)-(_xlfn.QUARTILE.EXC($P998:$AI998,3)-_xlfn.QUARTILE.EXC($P998:$AI998,1)))),"DESCARTADO",AF998)),"")</f>
        <v/>
      </c>
      <c r="AG999" s="36" t="str">
        <f>IFERROR(IF(AG998="","",IF(OR(AG998&gt;(_xlfn.QUARTILE.EXC($P998:$AI998,3)+(_xlfn.QUARTILE.EXC($P998:$AI998,3)-_xlfn.QUARTILE.EXC($P998:$AI998,1))),AG998&lt;(_xlfn.QUARTILE.EXC($P998:$AI998,1)-(_xlfn.QUARTILE.EXC($P998:$AI998,3)-_xlfn.QUARTILE.EXC($P998:$AI998,1)))),"DESCARTADO",AG998)),"")</f>
        <v/>
      </c>
      <c r="AH999" s="36" t="str">
        <f>IFERROR(IF(AH998="","",IF(OR(AH998&gt;(_xlfn.QUARTILE.EXC($P998:$AI998,3)+(_xlfn.QUARTILE.EXC($P998:$AI998,3)-_xlfn.QUARTILE.EXC($P998:$AI998,1))),AH998&lt;(_xlfn.QUARTILE.EXC($P998:$AI998,1)-(_xlfn.QUARTILE.EXC($P998:$AI998,3)-_xlfn.QUARTILE.EXC($P998:$AI998,1)))),"DESCARTADO",AH998)),"")</f>
        <v/>
      </c>
      <c r="AI999" s="36" t="str">
        <f>IFERROR(IF(AI998="","",IF(OR(AI998&gt;(_xlfn.QUARTILE.EXC($P998:$AI998,3)+(_xlfn.QUARTILE.EXC($P998:$AI998,3)-_xlfn.QUARTILE.EXC($P998:$AI998,1))),AI998&lt;(_xlfn.QUARTILE.EXC($P998:$AI998,1)-(_xlfn.QUARTILE.EXC($P998:$AI998,3)-_xlfn.QUARTILE.EXC($P998:$AI998,1)))),"DESCARTADO",AI998)),"")</f>
        <v/>
      </c>
    </row>
    <row r="1000" spans="1:35" hidden="1" x14ac:dyDescent="0.25">
      <c r="B1000" s="84" t="e">
        <f t="shared" ref="B1000:D1012" si="494">B999</f>
        <v>#VALUE!</v>
      </c>
      <c r="C1000" s="84" t="e">
        <f t="shared" si="494"/>
        <v>#VALUE!</v>
      </c>
      <c r="D1000" s="84">
        <f t="shared" si="494"/>
        <v>1</v>
      </c>
      <c r="E1000" s="158"/>
      <c r="F1000" s="97"/>
      <c r="G1000" s="119"/>
      <c r="K1000" s="90"/>
      <c r="N1000" s="94"/>
      <c r="O1000" s="34" t="s">
        <v>57</v>
      </c>
      <c r="P1000" s="39" t="str">
        <f>IF(IFERROR(VLOOKUP(P996,'Tabela de Apoio'!$D:$E,2,FALSE),1)=1,"",P999)</f>
        <v/>
      </c>
      <c r="Q1000" s="39" t="str">
        <f>IF(IFERROR(VLOOKUP(Q996,'Tabela de Apoio'!$D:$E,2,FALSE),1)=1,"",Q999)</f>
        <v/>
      </c>
      <c r="R1000" s="39" t="str">
        <f>IF(IFERROR(VLOOKUP(R996,'Tabela de Apoio'!$D:$E,2,FALSE),1)=1,"",R999)</f>
        <v/>
      </c>
      <c r="S1000" s="39" t="str">
        <f>IF(IFERROR(VLOOKUP(S996,'Tabela de Apoio'!$D:$E,2,FALSE),1)=1,"",S999)</f>
        <v/>
      </c>
      <c r="T1000" s="39" t="str">
        <f>IF(IFERROR(VLOOKUP(T996,'Tabela de Apoio'!$D:$E,2,FALSE),1)=1,"",T999)</f>
        <v/>
      </c>
      <c r="U1000" s="39" t="str">
        <f>IF(IFERROR(VLOOKUP(U996,'Tabela de Apoio'!$D:$E,2,FALSE),1)=1,"",U999)</f>
        <v/>
      </c>
      <c r="V1000" s="39" t="str">
        <f>IF(IFERROR(VLOOKUP(V996,'Tabela de Apoio'!$D:$E,2,FALSE),1)=1,"",V999)</f>
        <v/>
      </c>
      <c r="W1000" s="39" t="str">
        <f>IF(IFERROR(VLOOKUP(W996,'Tabela de Apoio'!$D:$E,2,FALSE),1)=1,"",W999)</f>
        <v/>
      </c>
      <c r="X1000" s="39" t="str">
        <f>IF(IFERROR(VLOOKUP(X996,'Tabela de Apoio'!$D:$E,2,FALSE),1)=1,"",X999)</f>
        <v/>
      </c>
      <c r="Y1000" s="39" t="str">
        <f>IF(IFERROR(VLOOKUP(Y996,'Tabela de Apoio'!$D:$E,2,FALSE),1)=1,"",Y999)</f>
        <v/>
      </c>
      <c r="Z1000" s="39" t="str">
        <f>IF(IFERROR(VLOOKUP(Z996,'Tabela de Apoio'!$D:$E,2,FALSE),1)=1,"",Z999)</f>
        <v/>
      </c>
      <c r="AA1000" s="39" t="str">
        <f>IF(IFERROR(VLOOKUP(AA996,'Tabela de Apoio'!$D:$E,2,FALSE),1)=1,"",AA999)</f>
        <v/>
      </c>
      <c r="AB1000" s="39" t="str">
        <f>IF(IFERROR(VLOOKUP(AB996,'Tabela de Apoio'!$D:$E,2,FALSE),1)=1,"",AB999)</f>
        <v/>
      </c>
      <c r="AC1000" s="39" t="str">
        <f>IF(IFERROR(VLOOKUP(AC996,'Tabela de Apoio'!$D:$E,2,FALSE),1)=1,"",AC999)</f>
        <v/>
      </c>
      <c r="AD1000" s="39" t="str">
        <f>IF(IFERROR(VLOOKUP(AD996,'Tabela de Apoio'!$D:$E,2,FALSE),1)=1,"",AD999)</f>
        <v/>
      </c>
      <c r="AE1000" s="39" t="str">
        <f>IF(IFERROR(VLOOKUP(AE996,'Tabela de Apoio'!$D:$E,2,FALSE),1)=1,"",AE999)</f>
        <v/>
      </c>
      <c r="AF1000" s="39" t="str">
        <f>IF(IFERROR(VLOOKUP(AF996,'Tabela de Apoio'!$D:$E,2,FALSE),1)=1,"",AF999)</f>
        <v/>
      </c>
      <c r="AG1000" s="39" t="str">
        <f>IF(IFERROR(VLOOKUP(AG996,'Tabela de Apoio'!$D:$E,2,FALSE),1)=1,"",AG999)</f>
        <v/>
      </c>
      <c r="AH1000" s="39" t="str">
        <f>IF(IFERROR(VLOOKUP(AH996,'Tabela de Apoio'!$D:$E,2,FALSE),1)=1,"",AH999)</f>
        <v/>
      </c>
      <c r="AI1000" s="39" t="str">
        <f>IF(IFERROR(VLOOKUP(AI996,'Tabela de Apoio'!$D:$E,2,FALSE),1)=1,"",AI999)</f>
        <v/>
      </c>
    </row>
    <row r="1001" spans="1:35" hidden="1" x14ac:dyDescent="0.25">
      <c r="B1001" s="84" t="e">
        <f t="shared" ref="B1001:B1012" si="495">B1000</f>
        <v>#VALUE!</v>
      </c>
      <c r="C1001" s="84" t="e">
        <f t="shared" si="494"/>
        <v>#VALUE!</v>
      </c>
      <c r="D1001" s="84">
        <f t="shared" si="494"/>
        <v>1</v>
      </c>
      <c r="E1001" s="158"/>
      <c r="F1001" s="97"/>
      <c r="G1001" s="120"/>
      <c r="H1001" s="18"/>
      <c r="I1001" s="18"/>
      <c r="J1001" s="6" t="str">
        <f>IFERROR(IF(M1004="",IF(_xlfn.STDEV.S($P999:$AI1000)/AVERAGE($P999:$AI1000)&lt;25%,J1005,J1006),J1004),J1002)</f>
        <v>A</v>
      </c>
      <c r="K1001" s="89"/>
      <c r="L1001" s="40" t="s">
        <v>75</v>
      </c>
      <c r="M1001" s="41" t="str">
        <f>IFERROR(IF(AND(P996="Fornecedor",COUNTA(P994:AI994)=COUNTIF(P996:AI996,"Fornecedor")),M1009,IF(M1004="",IF(_xlfn.STDEV.S($P999:$AI1000)/AVERAGE($P999:$AI1000)&lt;25%,M1005,M1006),M1004)),M1002)</f>
        <v/>
      </c>
      <c r="N1001" s="94"/>
      <c r="O1001" s="34" t="s">
        <v>464</v>
      </c>
      <c r="P1001" s="39" t="str">
        <f>IF(IFERROR(VLOOKUP(P996,'Tabela de Apoio'!$D:$E,2,FALSE),1)=1,"",P1002)</f>
        <v/>
      </c>
      <c r="Q1001" s="39" t="str">
        <f>IF(IFERROR(VLOOKUP(Q996,'Tabela de Apoio'!$D:$E,2,FALSE),1)=1,"",Q1002)</f>
        <v/>
      </c>
      <c r="R1001" s="39" t="str">
        <f>IF(IFERROR(VLOOKUP(R996,'Tabela de Apoio'!$D:$E,2,FALSE),1)=1,"",R1002)</f>
        <v/>
      </c>
      <c r="S1001" s="39" t="str">
        <f>IF(IFERROR(VLOOKUP(S996,'Tabela de Apoio'!$D:$E,2,FALSE),1)=1,"",S1002)</f>
        <v/>
      </c>
      <c r="T1001" s="39" t="str">
        <f>IF(IFERROR(VLOOKUP(T996,'Tabela de Apoio'!$D:$E,2,FALSE),1)=1,"",T1002)</f>
        <v/>
      </c>
      <c r="U1001" s="39" t="str">
        <f>IF(IFERROR(VLOOKUP(U996,'Tabela de Apoio'!$D:$E,2,FALSE),1)=1,"",U1002)</f>
        <v/>
      </c>
      <c r="V1001" s="39" t="str">
        <f>IF(IFERROR(VLOOKUP(V996,'Tabela de Apoio'!$D:$E,2,FALSE),1)=1,"",V1002)</f>
        <v/>
      </c>
      <c r="W1001" s="39" t="str">
        <f>IF(IFERROR(VLOOKUP(W996,'Tabela de Apoio'!$D:$E,2,FALSE),1)=1,"",W1002)</f>
        <v/>
      </c>
      <c r="X1001" s="39" t="str">
        <f>IF(IFERROR(VLOOKUP(X996,'Tabela de Apoio'!$D:$E,2,FALSE),1)=1,"",X1002)</f>
        <v/>
      </c>
      <c r="Y1001" s="39" t="str">
        <f>IF(IFERROR(VLOOKUP(Y996,'Tabela de Apoio'!$D:$E,2,FALSE),1)=1,"",Y1002)</f>
        <v/>
      </c>
      <c r="Z1001" s="39" t="str">
        <f>IF(IFERROR(VLOOKUP(Z996,'Tabela de Apoio'!$D:$E,2,FALSE),1)=1,"",Z1002)</f>
        <v/>
      </c>
      <c r="AA1001" s="39" t="str">
        <f>IF(IFERROR(VLOOKUP(AA996,'Tabela de Apoio'!$D:$E,2,FALSE),1)=1,"",AA1002)</f>
        <v/>
      </c>
      <c r="AB1001" s="39" t="str">
        <f>IF(IFERROR(VLOOKUP(AB996,'Tabela de Apoio'!$D:$E,2,FALSE),1)=1,"",AB1002)</f>
        <v/>
      </c>
      <c r="AC1001" s="39" t="str">
        <f>IF(IFERROR(VLOOKUP(AC996,'Tabela de Apoio'!$D:$E,2,FALSE),1)=1,"",AC1002)</f>
        <v/>
      </c>
      <c r="AD1001" s="39" t="str">
        <f>IF(IFERROR(VLOOKUP(AD996,'Tabela de Apoio'!$D:$E,2,FALSE),1)=1,"",AD1002)</f>
        <v/>
      </c>
      <c r="AE1001" s="39" t="str">
        <f>IF(IFERROR(VLOOKUP(AE996,'Tabela de Apoio'!$D:$E,2,FALSE),1)=1,"",AE1002)</f>
        <v/>
      </c>
      <c r="AF1001" s="39" t="str">
        <f>IF(IFERROR(VLOOKUP(AF996,'Tabela de Apoio'!$D:$E,2,FALSE),1)=1,"",AF1002)</f>
        <v/>
      </c>
      <c r="AG1001" s="39" t="str">
        <f>IF(IFERROR(VLOOKUP(AG996,'Tabela de Apoio'!$D:$E,2,FALSE),1)=1,"",AG1002)</f>
        <v/>
      </c>
      <c r="AH1001" s="39" t="str">
        <f>IF(IFERROR(VLOOKUP(AH996,'Tabela de Apoio'!$D:$E,2,FALSE),1)=1,"",AH1002)</f>
        <v/>
      </c>
      <c r="AI1001" s="39" t="str">
        <f>IF(IFERROR(VLOOKUP(AI996,'Tabela de Apoio'!$D:$E,2,FALSE),1)=1,"",AI1002)</f>
        <v/>
      </c>
    </row>
    <row r="1002" spans="1:35" hidden="1" x14ac:dyDescent="0.25">
      <c r="B1002" s="84" t="e">
        <f t="shared" si="495"/>
        <v>#VALUE!</v>
      </c>
      <c r="C1002" s="84" t="e">
        <f t="shared" si="494"/>
        <v>#VALUE!</v>
      </c>
      <c r="D1002" s="84">
        <f t="shared" si="494"/>
        <v>1</v>
      </c>
      <c r="E1002" s="158"/>
      <c r="F1002" s="97"/>
      <c r="G1002" s="120"/>
      <c r="H1002" s="18"/>
      <c r="I1002" s="18"/>
      <c r="J1002" s="56" t="s">
        <v>366</v>
      </c>
      <c r="K1002" s="89"/>
      <c r="L1002" s="40" t="s">
        <v>21</v>
      </c>
      <c r="M1002" s="41" t="str">
        <f>IFERROR(AVERAGE($P998:$AI998),"")</f>
        <v/>
      </c>
      <c r="N1002" s="94"/>
      <c r="O1002" s="34" t="s">
        <v>465</v>
      </c>
      <c r="P1002" s="39" t="str">
        <f t="shared" ref="P1002:AI1002" si="496">IF(P999="","",IF((_xlfn.STDEV.S($P999:$AI1000)/AVERAGE($P999:$AI1000))&lt;25%,P999,IF(OR(P999&gt;(AVERAGE($P999:$AI1000)+_xlfn.STDEV.S($P999:$AI1000)),P999&lt;(AVERAGE($P999:$AI1000)-_xlfn.STDEV.S($P999:$AI1000))),"DESCARTADO",P999)))</f>
        <v/>
      </c>
      <c r="Q1002" s="39" t="str">
        <f t="shared" si="496"/>
        <v/>
      </c>
      <c r="R1002" s="39" t="str">
        <f t="shared" si="496"/>
        <v/>
      </c>
      <c r="S1002" s="39" t="str">
        <f t="shared" si="496"/>
        <v/>
      </c>
      <c r="T1002" s="39" t="str">
        <f t="shared" si="496"/>
        <v/>
      </c>
      <c r="U1002" s="39" t="str">
        <f t="shared" si="496"/>
        <v/>
      </c>
      <c r="V1002" s="39" t="str">
        <f t="shared" si="496"/>
        <v/>
      </c>
      <c r="W1002" s="39" t="str">
        <f t="shared" si="496"/>
        <v/>
      </c>
      <c r="X1002" s="39" t="str">
        <f t="shared" si="496"/>
        <v/>
      </c>
      <c r="Y1002" s="39" t="str">
        <f t="shared" si="496"/>
        <v/>
      </c>
      <c r="Z1002" s="39" t="str">
        <f t="shared" si="496"/>
        <v/>
      </c>
      <c r="AA1002" s="39" t="str">
        <f t="shared" si="496"/>
        <v/>
      </c>
      <c r="AB1002" s="39" t="str">
        <f t="shared" si="496"/>
        <v/>
      </c>
      <c r="AC1002" s="39" t="str">
        <f t="shared" si="496"/>
        <v/>
      </c>
      <c r="AD1002" s="39" t="str">
        <f t="shared" si="496"/>
        <v/>
      </c>
      <c r="AE1002" s="39" t="str">
        <f t="shared" si="496"/>
        <v/>
      </c>
      <c r="AF1002" s="39" t="str">
        <f t="shared" si="496"/>
        <v/>
      </c>
      <c r="AG1002" s="39" t="str">
        <f t="shared" si="496"/>
        <v/>
      </c>
      <c r="AH1002" s="39" t="str">
        <f t="shared" si="496"/>
        <v/>
      </c>
      <c r="AI1002" s="39" t="str">
        <f t="shared" si="496"/>
        <v/>
      </c>
    </row>
    <row r="1003" spans="1:35" hidden="1" x14ac:dyDescent="0.25">
      <c r="B1003" s="84" t="e">
        <f t="shared" si="495"/>
        <v>#VALUE!</v>
      </c>
      <c r="C1003" s="84" t="e">
        <f t="shared" si="494"/>
        <v>#VALUE!</v>
      </c>
      <c r="D1003" s="84">
        <f t="shared" si="494"/>
        <v>1</v>
      </c>
      <c r="E1003" s="158"/>
      <c r="F1003" s="97"/>
      <c r="G1003" s="119"/>
      <c r="J1003" s="56" t="s">
        <v>366</v>
      </c>
      <c r="L1003" s="40" t="s">
        <v>335</v>
      </c>
      <c r="M1003" s="41" t="str">
        <f>IFERROR(MEDIAN($P998:$AI998),"")</f>
        <v/>
      </c>
      <c r="N1003" s="94"/>
      <c r="O1003" s="34" t="s">
        <v>466</v>
      </c>
      <c r="P1003" s="39" t="str">
        <f>IF(IFERROR(VLOOKUP(P996,'Tabela de Apoio'!$D:$E,2,FALSE),1)=1,"",P1004)</f>
        <v/>
      </c>
      <c r="Q1003" s="39" t="str">
        <f>IF(IFERROR(VLOOKUP(Q996,'Tabela de Apoio'!$D:$E,2,FALSE),1)=1,"",Q1004)</f>
        <v/>
      </c>
      <c r="R1003" s="39" t="str">
        <f>IF(IFERROR(VLOOKUP(R996,'Tabela de Apoio'!$D:$E,2,FALSE),1)=1,"",R1004)</f>
        <v/>
      </c>
      <c r="S1003" s="39" t="str">
        <f>IF(IFERROR(VLOOKUP(S996,'Tabela de Apoio'!$D:$E,2,FALSE),1)=1,"",S1004)</f>
        <v/>
      </c>
      <c r="T1003" s="39" t="str">
        <f>IF(IFERROR(VLOOKUP(T996,'Tabela de Apoio'!$D:$E,2,FALSE),1)=1,"",T1004)</f>
        <v/>
      </c>
      <c r="U1003" s="39" t="str">
        <f>IF(IFERROR(VLOOKUP(U996,'Tabela de Apoio'!$D:$E,2,FALSE),1)=1,"",U1004)</f>
        <v/>
      </c>
      <c r="V1003" s="39" t="str">
        <f>IF(IFERROR(VLOOKUP(V996,'Tabela de Apoio'!$D:$E,2,FALSE),1)=1,"",V1004)</f>
        <v/>
      </c>
      <c r="W1003" s="39" t="str">
        <f>IF(IFERROR(VLOOKUP(W996,'Tabela de Apoio'!$D:$E,2,FALSE),1)=1,"",W1004)</f>
        <v/>
      </c>
      <c r="X1003" s="39" t="str">
        <f>IF(IFERROR(VLOOKUP(X996,'Tabela de Apoio'!$D:$E,2,FALSE),1)=1,"",X1004)</f>
        <v/>
      </c>
      <c r="Y1003" s="39" t="str">
        <f>IF(IFERROR(VLOOKUP(Y996,'Tabela de Apoio'!$D:$E,2,FALSE),1)=1,"",Y1004)</f>
        <v/>
      </c>
      <c r="Z1003" s="39" t="str">
        <f>IF(IFERROR(VLOOKUP(Z996,'Tabela de Apoio'!$D:$E,2,FALSE),1)=1,"",Z1004)</f>
        <v/>
      </c>
      <c r="AA1003" s="39" t="str">
        <f>IF(IFERROR(VLOOKUP(AA996,'Tabela de Apoio'!$D:$E,2,FALSE),1)=1,"",AA1004)</f>
        <v/>
      </c>
      <c r="AB1003" s="39" t="str">
        <f>IF(IFERROR(VLOOKUP(AB996,'Tabela de Apoio'!$D:$E,2,FALSE),1)=1,"",AB1004)</f>
        <v/>
      </c>
      <c r="AC1003" s="39" t="str">
        <f>IF(IFERROR(VLOOKUP(AC996,'Tabela de Apoio'!$D:$E,2,FALSE),1)=1,"",AC1004)</f>
        <v/>
      </c>
      <c r="AD1003" s="39" t="str">
        <f>IF(IFERROR(VLOOKUP(AD996,'Tabela de Apoio'!$D:$E,2,FALSE),1)=1,"",AD1004)</f>
        <v/>
      </c>
      <c r="AE1003" s="39" t="str">
        <f>IF(IFERROR(VLOOKUP(AE996,'Tabela de Apoio'!$D:$E,2,FALSE),1)=1,"",AE1004)</f>
        <v/>
      </c>
      <c r="AF1003" s="39" t="str">
        <f>IF(IFERROR(VLOOKUP(AF996,'Tabela de Apoio'!$D:$E,2,FALSE),1)=1,"",AF1004)</f>
        <v/>
      </c>
      <c r="AG1003" s="39" t="str">
        <f>IF(IFERROR(VLOOKUP(AG996,'Tabela de Apoio'!$D:$E,2,FALSE),1)=1,"",AG1004)</f>
        <v/>
      </c>
      <c r="AH1003" s="39" t="str">
        <f>IF(IFERROR(VLOOKUP(AH996,'Tabela de Apoio'!$D:$E,2,FALSE),1)=1,"",AH1004)</f>
        <v/>
      </c>
      <c r="AI1003" s="39" t="str">
        <f>IF(IFERROR(VLOOKUP(AI996,'Tabela de Apoio'!$D:$E,2,FALSE),1)=1,"",AI1004)</f>
        <v/>
      </c>
    </row>
    <row r="1004" spans="1:35" hidden="1" x14ac:dyDescent="0.25">
      <c r="B1004" s="84" t="e">
        <f t="shared" si="495"/>
        <v>#VALUE!</v>
      </c>
      <c r="C1004" s="84" t="e">
        <f t="shared" si="494"/>
        <v>#VALUE!</v>
      </c>
      <c r="D1004" s="84">
        <f t="shared" si="494"/>
        <v>1</v>
      </c>
      <c r="E1004" s="158"/>
      <c r="F1004" s="97"/>
      <c r="G1004" s="119"/>
      <c r="H1004" s="18"/>
      <c r="I1004" s="18"/>
      <c r="J1004" s="56" t="s">
        <v>368</v>
      </c>
      <c r="K1004" s="89"/>
      <c r="L1004" s="40" t="s">
        <v>69</v>
      </c>
      <c r="M1004" s="41" t="e">
        <f>IF(AND(COUNT($P1012:$AI1012)&gt;2,(_xlfn.STDEV.S($P1011:$AI1012)/AVERAGE($P1011:$AI1012))&lt;=25%),AVERAGE($P1011:$AI1012),"")</f>
        <v>#DIV/0!</v>
      </c>
      <c r="N1004" s="94"/>
      <c r="O1004" s="34" t="s">
        <v>467</v>
      </c>
      <c r="P1004" s="39" t="str">
        <f t="shared" ref="P1004:AI1004" si="497">IF(P1002="","",IF((_xlfn.STDEV.S($P1001:$AI1002)/AVERAGE($P1001:$AI1002))&lt;25%,P1002,IF(OR(P1002&gt;(AVERAGE($P1001:$AI1002)+_xlfn.STDEV.S($P1001:$AI1002)),P1002&lt;(AVERAGE($P1001:$AI1002)-_xlfn.STDEV.S($P1001:$AI1002))),"DESCARTADO",P1002)))</f>
        <v/>
      </c>
      <c r="Q1004" s="39" t="str">
        <f t="shared" si="497"/>
        <v/>
      </c>
      <c r="R1004" s="39" t="str">
        <f t="shared" si="497"/>
        <v/>
      </c>
      <c r="S1004" s="39" t="str">
        <f t="shared" si="497"/>
        <v/>
      </c>
      <c r="T1004" s="39" t="str">
        <f t="shared" si="497"/>
        <v/>
      </c>
      <c r="U1004" s="39" t="str">
        <f t="shared" si="497"/>
        <v/>
      </c>
      <c r="V1004" s="39" t="str">
        <f t="shared" si="497"/>
        <v/>
      </c>
      <c r="W1004" s="39" t="str">
        <f t="shared" si="497"/>
        <v/>
      </c>
      <c r="X1004" s="39" t="str">
        <f t="shared" si="497"/>
        <v/>
      </c>
      <c r="Y1004" s="39" t="str">
        <f t="shared" si="497"/>
        <v/>
      </c>
      <c r="Z1004" s="39" t="str">
        <f t="shared" si="497"/>
        <v/>
      </c>
      <c r="AA1004" s="39" t="str">
        <f t="shared" si="497"/>
        <v/>
      </c>
      <c r="AB1004" s="39" t="str">
        <f t="shared" si="497"/>
        <v/>
      </c>
      <c r="AC1004" s="39" t="str">
        <f t="shared" si="497"/>
        <v/>
      </c>
      <c r="AD1004" s="39" t="str">
        <f t="shared" si="497"/>
        <v/>
      </c>
      <c r="AE1004" s="39" t="str">
        <f t="shared" si="497"/>
        <v/>
      </c>
      <c r="AF1004" s="39" t="str">
        <f t="shared" si="497"/>
        <v/>
      </c>
      <c r="AG1004" s="39" t="str">
        <f t="shared" si="497"/>
        <v/>
      </c>
      <c r="AH1004" s="39" t="str">
        <f t="shared" si="497"/>
        <v/>
      </c>
      <c r="AI1004" s="39" t="str">
        <f t="shared" si="497"/>
        <v/>
      </c>
    </row>
    <row r="1005" spans="1:35" hidden="1" x14ac:dyDescent="0.25">
      <c r="B1005" s="84" t="e">
        <f t="shared" si="495"/>
        <v>#VALUE!</v>
      </c>
      <c r="C1005" s="84" t="e">
        <f t="shared" si="494"/>
        <v>#VALUE!</v>
      </c>
      <c r="D1005" s="84">
        <f t="shared" si="494"/>
        <v>1</v>
      </c>
      <c r="E1005" s="158"/>
      <c r="F1005" s="97"/>
      <c r="G1005" s="121"/>
      <c r="H1005"/>
      <c r="I1005" s="18"/>
      <c r="J1005" s="56" t="s">
        <v>367</v>
      </c>
      <c r="K1005" s="89"/>
      <c r="L1005" s="40" t="s">
        <v>74</v>
      </c>
      <c r="M1005" s="41" t="e">
        <f>AVERAGE($P999:$AI1000)</f>
        <v>#DIV/0!</v>
      </c>
      <c r="N1005" s="94"/>
      <c r="O1005" s="34" t="s">
        <v>468</v>
      </c>
      <c r="P1005" s="39" t="str">
        <f>IF(IFERROR(VLOOKUP(P996,'Tabela de Apoio'!$D:$E,2,FALSE),1)=1,"",P1006)</f>
        <v/>
      </c>
      <c r="Q1005" s="39" t="str">
        <f>IF(IFERROR(VLOOKUP(Q996,'Tabela de Apoio'!$D:$E,2,FALSE),1)=1,"",Q1006)</f>
        <v/>
      </c>
      <c r="R1005" s="39" t="str">
        <f>IF(IFERROR(VLOOKUP(R996,'Tabela de Apoio'!$D:$E,2,FALSE),1)=1,"",R1006)</f>
        <v/>
      </c>
      <c r="S1005" s="39" t="str">
        <f>IF(IFERROR(VLOOKUP(S996,'Tabela de Apoio'!$D:$E,2,FALSE),1)=1,"",S1006)</f>
        <v/>
      </c>
      <c r="T1005" s="39" t="str">
        <f>IF(IFERROR(VLOOKUP(T996,'Tabela de Apoio'!$D:$E,2,FALSE),1)=1,"",T1006)</f>
        <v/>
      </c>
      <c r="U1005" s="39" t="str">
        <f>IF(IFERROR(VLOOKUP(U996,'Tabela de Apoio'!$D:$E,2,FALSE),1)=1,"",U1006)</f>
        <v/>
      </c>
      <c r="V1005" s="39" t="str">
        <f>IF(IFERROR(VLOOKUP(V996,'Tabela de Apoio'!$D:$E,2,FALSE),1)=1,"",V1006)</f>
        <v/>
      </c>
      <c r="W1005" s="39" t="str">
        <f>IF(IFERROR(VLOOKUP(W996,'Tabela de Apoio'!$D:$E,2,FALSE),1)=1,"",W1006)</f>
        <v/>
      </c>
      <c r="X1005" s="39" t="str">
        <f>IF(IFERROR(VLOOKUP(X996,'Tabela de Apoio'!$D:$E,2,FALSE),1)=1,"",X1006)</f>
        <v/>
      </c>
      <c r="Y1005" s="39" t="str">
        <f>IF(IFERROR(VLOOKUP(Y996,'Tabela de Apoio'!$D:$E,2,FALSE),1)=1,"",Y1006)</f>
        <v/>
      </c>
      <c r="Z1005" s="39" t="str">
        <f>IF(IFERROR(VLOOKUP(Z996,'Tabela de Apoio'!$D:$E,2,FALSE),1)=1,"",Z1006)</f>
        <v/>
      </c>
      <c r="AA1005" s="39" t="str">
        <f>IF(IFERROR(VLOOKUP(AA996,'Tabela de Apoio'!$D:$E,2,FALSE),1)=1,"",AA1006)</f>
        <v/>
      </c>
      <c r="AB1005" s="39" t="str">
        <f>IF(IFERROR(VLOOKUP(AB996,'Tabela de Apoio'!$D:$E,2,FALSE),1)=1,"",AB1006)</f>
        <v/>
      </c>
      <c r="AC1005" s="39" t="str">
        <f>IF(IFERROR(VLOOKUP(AC996,'Tabela de Apoio'!$D:$E,2,FALSE),1)=1,"",AC1006)</f>
        <v/>
      </c>
      <c r="AD1005" s="39" t="str">
        <f>IF(IFERROR(VLOOKUP(AD996,'Tabela de Apoio'!$D:$E,2,FALSE),1)=1,"",AD1006)</f>
        <v/>
      </c>
      <c r="AE1005" s="39" t="str">
        <f>IF(IFERROR(VLOOKUP(AE996,'Tabela de Apoio'!$D:$E,2,FALSE),1)=1,"",AE1006)</f>
        <v/>
      </c>
      <c r="AF1005" s="39" t="str">
        <f>IF(IFERROR(VLOOKUP(AF996,'Tabela de Apoio'!$D:$E,2,FALSE),1)=1,"",AF1006)</f>
        <v/>
      </c>
      <c r="AG1005" s="39" t="str">
        <f>IF(IFERROR(VLOOKUP(AG996,'Tabela de Apoio'!$D:$E,2,FALSE),1)=1,"",AG1006)</f>
        <v/>
      </c>
      <c r="AH1005" s="39" t="str">
        <f>IF(IFERROR(VLOOKUP(AH996,'Tabela de Apoio'!$D:$E,2,FALSE),1)=1,"",AH1006)</f>
        <v/>
      </c>
      <c r="AI1005" s="39" t="str">
        <f>IF(IFERROR(VLOOKUP(AI996,'Tabela de Apoio'!$D:$E,2,FALSE),1)=1,"",AI1006)</f>
        <v/>
      </c>
    </row>
    <row r="1006" spans="1:35" hidden="1" x14ac:dyDescent="0.25">
      <c r="B1006" s="84" t="e">
        <f t="shared" si="495"/>
        <v>#VALUE!</v>
      </c>
      <c r="C1006" s="84" t="e">
        <f t="shared" si="494"/>
        <v>#VALUE!</v>
      </c>
      <c r="D1006" s="84">
        <f t="shared" si="494"/>
        <v>1</v>
      </c>
      <c r="E1006" s="158"/>
      <c r="F1006" s="97"/>
      <c r="G1006" s="120"/>
      <c r="H1006" s="18"/>
      <c r="I1006" s="18"/>
      <c r="J1006" s="56" t="s">
        <v>367</v>
      </c>
      <c r="K1006" s="89"/>
      <c r="L1006" s="40" t="s">
        <v>72</v>
      </c>
      <c r="M1006" s="41" t="e">
        <f>MEDIAN($P999:$AI999)</f>
        <v>#NUM!</v>
      </c>
      <c r="N1006" s="94"/>
      <c r="O1006" s="34" t="s">
        <v>469</v>
      </c>
      <c r="P1006" s="39" t="str">
        <f t="shared" ref="P1006:AI1006" si="498">IF(P1004="","",IF((_xlfn.STDEV.S($P1003:$AI1004)/AVERAGE($P1003:$AI1004))&lt;25%,P1004,IF(OR(P1004&gt;(AVERAGE($P1003:$AI1004)+_xlfn.STDEV.S($P1003:$AI1004)),P1004&lt;(AVERAGE($P1003:$AI1004)-_xlfn.STDEV.S($P1003:$AI1004))),"DESCARTADO",P1004)))</f>
        <v/>
      </c>
      <c r="Q1006" s="39" t="str">
        <f t="shared" si="498"/>
        <v/>
      </c>
      <c r="R1006" s="39" t="str">
        <f t="shared" si="498"/>
        <v/>
      </c>
      <c r="S1006" s="39" t="str">
        <f t="shared" si="498"/>
        <v/>
      </c>
      <c r="T1006" s="39" t="str">
        <f t="shared" si="498"/>
        <v/>
      </c>
      <c r="U1006" s="39" t="str">
        <f t="shared" si="498"/>
        <v/>
      </c>
      <c r="V1006" s="39" t="str">
        <f t="shared" si="498"/>
        <v/>
      </c>
      <c r="W1006" s="39" t="str">
        <f t="shared" si="498"/>
        <v/>
      </c>
      <c r="X1006" s="39" t="str">
        <f t="shared" si="498"/>
        <v/>
      </c>
      <c r="Y1006" s="39" t="str">
        <f t="shared" si="498"/>
        <v/>
      </c>
      <c r="Z1006" s="39" t="str">
        <f t="shared" si="498"/>
        <v/>
      </c>
      <c r="AA1006" s="39" t="str">
        <f t="shared" si="498"/>
        <v/>
      </c>
      <c r="AB1006" s="39" t="str">
        <f t="shared" si="498"/>
        <v/>
      </c>
      <c r="AC1006" s="39" t="str">
        <f t="shared" si="498"/>
        <v/>
      </c>
      <c r="AD1006" s="39" t="str">
        <f t="shared" si="498"/>
        <v/>
      </c>
      <c r="AE1006" s="39" t="str">
        <f t="shared" si="498"/>
        <v/>
      </c>
      <c r="AF1006" s="39" t="str">
        <f t="shared" si="498"/>
        <v/>
      </c>
      <c r="AG1006" s="39" t="str">
        <f t="shared" si="498"/>
        <v/>
      </c>
      <c r="AH1006" s="39" t="str">
        <f t="shared" si="498"/>
        <v/>
      </c>
      <c r="AI1006" s="39" t="str">
        <f t="shared" si="498"/>
        <v/>
      </c>
    </row>
    <row r="1007" spans="1:35" hidden="1" x14ac:dyDescent="0.25">
      <c r="B1007" s="84" t="e">
        <f t="shared" si="495"/>
        <v>#VALUE!</v>
      </c>
      <c r="C1007" s="84" t="e">
        <f t="shared" si="494"/>
        <v>#VALUE!</v>
      </c>
      <c r="D1007" s="84">
        <f t="shared" si="494"/>
        <v>1</v>
      </c>
      <c r="E1007" s="158"/>
      <c r="F1007" s="97"/>
      <c r="G1007" s="120"/>
      <c r="H1007" s="18"/>
      <c r="I1007" s="18"/>
      <c r="J1007" s="56" t="s">
        <v>367</v>
      </c>
      <c r="K1007" s="89"/>
      <c r="L1007" s="40" t="s">
        <v>73</v>
      </c>
      <c r="M1007" s="41" t="e">
        <f>_xlfn.QUARTILE.EXC($P999:$AI999,1)</f>
        <v>#NUM!</v>
      </c>
      <c r="N1007" s="94"/>
      <c r="O1007" s="34" t="s">
        <v>470</v>
      </c>
      <c r="P1007" s="39" t="str">
        <f>IF(IFERROR(VLOOKUP(P996,'Tabela de Apoio'!$D:$E,2,FALSE),1)=1,"",P1008)</f>
        <v/>
      </c>
      <c r="Q1007" s="39" t="str">
        <f>IF(IFERROR(VLOOKUP(Q996,'Tabela de Apoio'!$D:$E,2,FALSE),1)=1,"",Q1008)</f>
        <v/>
      </c>
      <c r="R1007" s="39" t="str">
        <f>IF(IFERROR(VLOOKUP(R996,'Tabela de Apoio'!$D:$E,2,FALSE),1)=1,"",R1008)</f>
        <v/>
      </c>
      <c r="S1007" s="39" t="str">
        <f>IF(IFERROR(VLOOKUP(S996,'Tabela de Apoio'!$D:$E,2,FALSE),1)=1,"",S1008)</f>
        <v/>
      </c>
      <c r="T1007" s="39" t="str">
        <f>IF(IFERROR(VLOOKUP(T996,'Tabela de Apoio'!$D:$E,2,FALSE),1)=1,"",T1008)</f>
        <v/>
      </c>
      <c r="U1007" s="39" t="str">
        <f>IF(IFERROR(VLOOKUP(U996,'Tabela de Apoio'!$D:$E,2,FALSE),1)=1,"",U1008)</f>
        <v/>
      </c>
      <c r="V1007" s="39" t="str">
        <f>IF(IFERROR(VLOOKUP(V996,'Tabela de Apoio'!$D:$E,2,FALSE),1)=1,"",V1008)</f>
        <v/>
      </c>
      <c r="W1007" s="39" t="str">
        <f>IF(IFERROR(VLOOKUP(W996,'Tabela de Apoio'!$D:$E,2,FALSE),1)=1,"",W1008)</f>
        <v/>
      </c>
      <c r="X1007" s="39" t="str">
        <f>IF(IFERROR(VLOOKUP(X996,'Tabela de Apoio'!$D:$E,2,FALSE),1)=1,"",X1008)</f>
        <v/>
      </c>
      <c r="Y1007" s="39" t="str">
        <f>IF(IFERROR(VLOOKUP(Y996,'Tabela de Apoio'!$D:$E,2,FALSE),1)=1,"",Y1008)</f>
        <v/>
      </c>
      <c r="Z1007" s="39" t="str">
        <f>IF(IFERROR(VLOOKUP(Z996,'Tabela de Apoio'!$D:$E,2,FALSE),1)=1,"",Z1008)</f>
        <v/>
      </c>
      <c r="AA1007" s="39" t="str">
        <f>IF(IFERROR(VLOOKUP(AA996,'Tabela de Apoio'!$D:$E,2,FALSE),1)=1,"",AA1008)</f>
        <v/>
      </c>
      <c r="AB1007" s="39" t="str">
        <f>IF(IFERROR(VLOOKUP(AB996,'Tabela de Apoio'!$D:$E,2,FALSE),1)=1,"",AB1008)</f>
        <v/>
      </c>
      <c r="AC1007" s="39" t="str">
        <f>IF(IFERROR(VLOOKUP(AC996,'Tabela de Apoio'!$D:$E,2,FALSE),1)=1,"",AC1008)</f>
        <v/>
      </c>
      <c r="AD1007" s="39" t="str">
        <f>IF(IFERROR(VLOOKUP(AD996,'Tabela de Apoio'!$D:$E,2,FALSE),1)=1,"",AD1008)</f>
        <v/>
      </c>
      <c r="AE1007" s="39" t="str">
        <f>IF(IFERROR(VLOOKUP(AE996,'Tabela de Apoio'!$D:$E,2,FALSE),1)=1,"",AE1008)</f>
        <v/>
      </c>
      <c r="AF1007" s="39" t="str">
        <f>IF(IFERROR(VLOOKUP(AF996,'Tabela de Apoio'!$D:$E,2,FALSE),1)=1,"",AF1008)</f>
        <v/>
      </c>
      <c r="AG1007" s="39" t="str">
        <f>IF(IFERROR(VLOOKUP(AG996,'Tabela de Apoio'!$D:$E,2,FALSE),1)=1,"",AG1008)</f>
        <v/>
      </c>
      <c r="AH1007" s="39" t="str">
        <f>IF(IFERROR(VLOOKUP(AH996,'Tabela de Apoio'!$D:$E,2,FALSE),1)=1,"",AH1008)</f>
        <v/>
      </c>
      <c r="AI1007" s="39" t="str">
        <f>IF(IFERROR(VLOOKUP(AI996,'Tabela de Apoio'!$D:$E,2,FALSE),1)=1,"",AI1008)</f>
        <v/>
      </c>
    </row>
    <row r="1008" spans="1:35" hidden="1" x14ac:dyDescent="0.25">
      <c r="B1008" s="84" t="e">
        <f t="shared" si="495"/>
        <v>#VALUE!</v>
      </c>
      <c r="C1008" s="84" t="e">
        <f t="shared" si="494"/>
        <v>#VALUE!</v>
      </c>
      <c r="D1008" s="84">
        <f t="shared" si="494"/>
        <v>1</v>
      </c>
      <c r="E1008" s="158"/>
      <c r="F1008" s="97"/>
      <c r="G1008" s="120"/>
      <c r="H1008" s="18"/>
      <c r="I1008" s="18"/>
      <c r="J1008" s="56" t="s">
        <v>367</v>
      </c>
      <c r="K1008" s="89"/>
      <c r="L1008" s="40" t="s">
        <v>70</v>
      </c>
      <c r="M1008" s="41" t="e">
        <f>_xlfn.QUARTILE.EXC($P999:$AI999,2)</f>
        <v>#NUM!</v>
      </c>
      <c r="N1008" s="94"/>
      <c r="O1008" s="34" t="s">
        <v>471</v>
      </c>
      <c r="P1008" s="39" t="str">
        <f t="shared" ref="P1008:AI1008" si="499">IF(P1006="","",IF((_xlfn.STDEV.S($P1005:$AI1006)/AVERAGE($P1005:$AI1006))&lt;25%,P1006,IF(OR(P1006&gt;(AVERAGE($P1005:$AI1006)+_xlfn.STDEV.S($P1005:$AI1006)),P1006&lt;(AVERAGE($P1005:$AI1006)-_xlfn.STDEV.S($P1005:$AI1006))),"DESCARTADO",P1006)))</f>
        <v/>
      </c>
      <c r="Q1008" s="39" t="str">
        <f t="shared" si="499"/>
        <v/>
      </c>
      <c r="R1008" s="39" t="str">
        <f t="shared" si="499"/>
        <v/>
      </c>
      <c r="S1008" s="39" t="str">
        <f t="shared" si="499"/>
        <v/>
      </c>
      <c r="T1008" s="39" t="str">
        <f t="shared" si="499"/>
        <v/>
      </c>
      <c r="U1008" s="39" t="str">
        <f t="shared" si="499"/>
        <v/>
      </c>
      <c r="V1008" s="39" t="str">
        <f t="shared" si="499"/>
        <v/>
      </c>
      <c r="W1008" s="39" t="str">
        <f t="shared" si="499"/>
        <v/>
      </c>
      <c r="X1008" s="39" t="str">
        <f t="shared" si="499"/>
        <v/>
      </c>
      <c r="Y1008" s="39" t="str">
        <f t="shared" si="499"/>
        <v/>
      </c>
      <c r="Z1008" s="39" t="str">
        <f t="shared" si="499"/>
        <v/>
      </c>
      <c r="AA1008" s="39" t="str">
        <f t="shared" si="499"/>
        <v/>
      </c>
      <c r="AB1008" s="39" t="str">
        <f t="shared" si="499"/>
        <v/>
      </c>
      <c r="AC1008" s="39" t="str">
        <f t="shared" si="499"/>
        <v/>
      </c>
      <c r="AD1008" s="39" t="str">
        <f t="shared" si="499"/>
        <v/>
      </c>
      <c r="AE1008" s="39" t="str">
        <f t="shared" si="499"/>
        <v/>
      </c>
      <c r="AF1008" s="39" t="str">
        <f t="shared" si="499"/>
        <v/>
      </c>
      <c r="AG1008" s="39" t="str">
        <f t="shared" si="499"/>
        <v/>
      </c>
      <c r="AH1008" s="39" t="str">
        <f t="shared" si="499"/>
        <v/>
      </c>
      <c r="AI1008" s="39" t="str">
        <f t="shared" si="499"/>
        <v/>
      </c>
    </row>
    <row r="1009" spans="1:35" hidden="1" x14ac:dyDescent="0.25">
      <c r="B1009" s="84" t="e">
        <f t="shared" si="495"/>
        <v>#VALUE!</v>
      </c>
      <c r="C1009" s="84" t="e">
        <f t="shared" si="494"/>
        <v>#VALUE!</v>
      </c>
      <c r="D1009" s="84">
        <f t="shared" si="494"/>
        <v>1</v>
      </c>
      <c r="E1009" s="158"/>
      <c r="F1009" s="97"/>
      <c r="G1009" s="120"/>
      <c r="H1009" s="18"/>
      <c r="I1009" s="18"/>
      <c r="J1009" s="56" t="s">
        <v>366</v>
      </c>
      <c r="K1009" s="89"/>
      <c r="L1009" s="40" t="s">
        <v>76</v>
      </c>
      <c r="M1009" s="41">
        <f>MIN($P998:$AI998)</f>
        <v>0</v>
      </c>
      <c r="N1009" s="94"/>
      <c r="O1009" s="34" t="s">
        <v>472</v>
      </c>
      <c r="P1009" s="39" t="str">
        <f>IF(IFERROR(VLOOKUP(P996,'Tabela de Apoio'!$D:$E,2,FALSE),1)=1,"",P1010)</f>
        <v/>
      </c>
      <c r="Q1009" s="39" t="str">
        <f>IF(IFERROR(VLOOKUP(Q996,'Tabela de Apoio'!$D:$E,2,FALSE),1)=1,"",Q1010)</f>
        <v/>
      </c>
      <c r="R1009" s="39" t="str">
        <f>IF(IFERROR(VLOOKUP(R996,'Tabela de Apoio'!$D:$E,2,FALSE),1)=1,"",R1010)</f>
        <v/>
      </c>
      <c r="S1009" s="39" t="str">
        <f>IF(IFERROR(VLOOKUP(S996,'Tabela de Apoio'!$D:$E,2,FALSE),1)=1,"",S1010)</f>
        <v/>
      </c>
      <c r="T1009" s="39" t="str">
        <f>IF(IFERROR(VLOOKUP(T996,'Tabela de Apoio'!$D:$E,2,FALSE),1)=1,"",T1010)</f>
        <v/>
      </c>
      <c r="U1009" s="39" t="str">
        <f>IF(IFERROR(VLOOKUP(U996,'Tabela de Apoio'!$D:$E,2,FALSE),1)=1,"",U1010)</f>
        <v/>
      </c>
      <c r="V1009" s="39" t="str">
        <f>IF(IFERROR(VLOOKUP(V996,'Tabela de Apoio'!$D:$E,2,FALSE),1)=1,"",V1010)</f>
        <v/>
      </c>
      <c r="W1009" s="39" t="str">
        <f>IF(IFERROR(VLOOKUP(W996,'Tabela de Apoio'!$D:$E,2,FALSE),1)=1,"",W1010)</f>
        <v/>
      </c>
      <c r="X1009" s="39" t="str">
        <f>IF(IFERROR(VLOOKUP(X996,'Tabela de Apoio'!$D:$E,2,FALSE),1)=1,"",X1010)</f>
        <v/>
      </c>
      <c r="Y1009" s="39" t="str">
        <f>IF(IFERROR(VLOOKUP(Y996,'Tabela de Apoio'!$D:$E,2,FALSE),1)=1,"",Y1010)</f>
        <v/>
      </c>
      <c r="Z1009" s="39" t="str">
        <f>IF(IFERROR(VLOOKUP(Z996,'Tabela de Apoio'!$D:$E,2,FALSE),1)=1,"",Z1010)</f>
        <v/>
      </c>
      <c r="AA1009" s="39" t="str">
        <f>IF(IFERROR(VLOOKUP(AA996,'Tabela de Apoio'!$D:$E,2,FALSE),1)=1,"",AA1010)</f>
        <v/>
      </c>
      <c r="AB1009" s="39" t="str">
        <f>IF(IFERROR(VLOOKUP(AB996,'Tabela de Apoio'!$D:$E,2,FALSE),1)=1,"",AB1010)</f>
        <v/>
      </c>
      <c r="AC1009" s="39" t="str">
        <f>IF(IFERROR(VLOOKUP(AC996,'Tabela de Apoio'!$D:$E,2,FALSE),1)=1,"",AC1010)</f>
        <v/>
      </c>
      <c r="AD1009" s="39" t="str">
        <f>IF(IFERROR(VLOOKUP(AD996,'Tabela de Apoio'!$D:$E,2,FALSE),1)=1,"",AD1010)</f>
        <v/>
      </c>
      <c r="AE1009" s="39" t="str">
        <f>IF(IFERROR(VLOOKUP(AE996,'Tabela de Apoio'!$D:$E,2,FALSE),1)=1,"",AE1010)</f>
        <v/>
      </c>
      <c r="AF1009" s="39" t="str">
        <f>IF(IFERROR(VLOOKUP(AF996,'Tabela de Apoio'!$D:$E,2,FALSE),1)=1,"",AF1010)</f>
        <v/>
      </c>
      <c r="AG1009" s="39" t="str">
        <f>IF(IFERROR(VLOOKUP(AG996,'Tabela de Apoio'!$D:$E,2,FALSE),1)=1,"",AG1010)</f>
        <v/>
      </c>
      <c r="AH1009" s="39" t="str">
        <f>IF(IFERROR(VLOOKUP(AH996,'Tabela de Apoio'!$D:$E,2,FALSE),1)=1,"",AH1010)</f>
        <v/>
      </c>
      <c r="AI1009" s="39" t="str">
        <f>IF(IFERROR(VLOOKUP(AI996,'Tabela de Apoio'!$D:$E,2,FALSE),1)=1,"",AI1010)</f>
        <v/>
      </c>
    </row>
    <row r="1010" spans="1:35" hidden="1" x14ac:dyDescent="0.25">
      <c r="B1010" s="84" t="e">
        <f t="shared" si="495"/>
        <v>#VALUE!</v>
      </c>
      <c r="C1010" s="84" t="e">
        <f t="shared" si="494"/>
        <v>#VALUE!</v>
      </c>
      <c r="D1010" s="84">
        <f t="shared" si="494"/>
        <v>1</v>
      </c>
      <c r="E1010" s="158"/>
      <c r="F1010" s="97"/>
      <c r="G1010" s="120"/>
      <c r="H1010" s="18"/>
      <c r="I1010" s="18"/>
      <c r="J1010" s="56" t="s">
        <v>366</v>
      </c>
      <c r="K1010" s="89"/>
      <c r="L1010" s="40" t="s">
        <v>71</v>
      </c>
      <c r="M1010" s="41">
        <f>MAX($P998:$AI998)</f>
        <v>0</v>
      </c>
      <c r="N1010" s="94"/>
      <c r="O1010" s="34" t="s">
        <v>473</v>
      </c>
      <c r="P1010" s="39" t="str">
        <f t="shared" ref="P1010:AI1010" si="500">IF(P1008="","",IF((_xlfn.STDEV.S($P1007:$AI1008)/AVERAGE($P1007:$AI1008))&lt;25%,P1008,IF(OR(P1008&gt;(AVERAGE($P1007:$AI1008)+_xlfn.STDEV.S($P1007:$AI1008)),P1008&lt;(AVERAGE($P1007:$AI1008)-_xlfn.STDEV.S($P1007:$AI1008))),"DESCARTADO",P1008)))</f>
        <v/>
      </c>
      <c r="Q1010" s="39" t="str">
        <f t="shared" si="500"/>
        <v/>
      </c>
      <c r="R1010" s="39" t="str">
        <f t="shared" si="500"/>
        <v/>
      </c>
      <c r="S1010" s="39" t="str">
        <f t="shared" si="500"/>
        <v/>
      </c>
      <c r="T1010" s="39" t="str">
        <f t="shared" si="500"/>
        <v/>
      </c>
      <c r="U1010" s="39" t="str">
        <f t="shared" si="500"/>
        <v/>
      </c>
      <c r="V1010" s="39" t="str">
        <f t="shared" si="500"/>
        <v/>
      </c>
      <c r="W1010" s="39" t="str">
        <f t="shared" si="500"/>
        <v/>
      </c>
      <c r="X1010" s="39" t="str">
        <f t="shared" si="500"/>
        <v/>
      </c>
      <c r="Y1010" s="39" t="str">
        <f t="shared" si="500"/>
        <v/>
      </c>
      <c r="Z1010" s="39" t="str">
        <f t="shared" si="500"/>
        <v/>
      </c>
      <c r="AA1010" s="39" t="str">
        <f t="shared" si="500"/>
        <v/>
      </c>
      <c r="AB1010" s="39" t="str">
        <f t="shared" si="500"/>
        <v/>
      </c>
      <c r="AC1010" s="39" t="str">
        <f t="shared" si="500"/>
        <v/>
      </c>
      <c r="AD1010" s="39" t="str">
        <f t="shared" si="500"/>
        <v/>
      </c>
      <c r="AE1010" s="39" t="str">
        <f t="shared" si="500"/>
        <v/>
      </c>
      <c r="AF1010" s="39" t="str">
        <f t="shared" si="500"/>
        <v/>
      </c>
      <c r="AG1010" s="39" t="str">
        <f t="shared" si="500"/>
        <v/>
      </c>
      <c r="AH1010" s="39" t="str">
        <f t="shared" si="500"/>
        <v/>
      </c>
      <c r="AI1010" s="39" t="str">
        <f t="shared" si="500"/>
        <v/>
      </c>
    </row>
    <row r="1011" spans="1:35" hidden="1" x14ac:dyDescent="0.25">
      <c r="B1011" s="84" t="e">
        <f t="shared" si="495"/>
        <v>#VALUE!</v>
      </c>
      <c r="C1011" s="84" t="e">
        <f t="shared" si="494"/>
        <v>#VALUE!</v>
      </c>
      <c r="D1011" s="84">
        <f t="shared" si="494"/>
        <v>1</v>
      </c>
      <c r="E1011" s="158"/>
      <c r="F1011" s="97"/>
      <c r="G1011" s="121"/>
      <c r="H1011"/>
      <c r="I1011"/>
      <c r="J1011" s="6" t="str">
        <f>INDEX(J1001:J1010,MATCH(L994,L1001:L1010,0))</f>
        <v>A</v>
      </c>
      <c r="K1011" s="89"/>
      <c r="L1011" s="26"/>
      <c r="M1011" s="26"/>
      <c r="N1011" s="94"/>
      <c r="O1011" s="34" t="s">
        <v>58</v>
      </c>
      <c r="P1011" s="39" t="str">
        <f>IF(IFERROR(VLOOKUP(P996,'Tabela de Apoio'!$D:$E,2,FALSE),1)=1,"",P1012)</f>
        <v/>
      </c>
      <c r="Q1011" s="39" t="str">
        <f>IF(IFERROR(VLOOKUP(Q996,'Tabela de Apoio'!$D:$E,2,FALSE),1)=1,"",Q1012)</f>
        <v/>
      </c>
      <c r="R1011" s="39" t="str">
        <f>IF(IFERROR(VLOOKUP(R996,'Tabela de Apoio'!$D:$E,2,FALSE),1)=1,"",R1012)</f>
        <v/>
      </c>
      <c r="S1011" s="39" t="str">
        <f>IF(IFERROR(VLOOKUP(S996,'Tabela de Apoio'!$D:$E,2,FALSE),1)=1,"",S1012)</f>
        <v/>
      </c>
      <c r="T1011" s="39" t="str">
        <f>IF(IFERROR(VLOOKUP(T996,'Tabela de Apoio'!$D:$E,2,FALSE),1)=1,"",T1012)</f>
        <v/>
      </c>
      <c r="U1011" s="39" t="str">
        <f>IF(IFERROR(VLOOKUP(U996,'Tabela de Apoio'!$D:$E,2,FALSE),1)=1,"",U1012)</f>
        <v/>
      </c>
      <c r="V1011" s="39" t="str">
        <f>IF(IFERROR(VLOOKUP(V996,'Tabela de Apoio'!$D:$E,2,FALSE),1)=1,"",V1012)</f>
        <v/>
      </c>
      <c r="W1011" s="39" t="str">
        <f>IF(IFERROR(VLOOKUP(W996,'Tabela de Apoio'!$D:$E,2,FALSE),1)=1,"",W1012)</f>
        <v/>
      </c>
      <c r="X1011" s="39" t="str">
        <f>IF(IFERROR(VLOOKUP(X996,'Tabela de Apoio'!$D:$E,2,FALSE),1)=1,"",X1012)</f>
        <v/>
      </c>
      <c r="Y1011" s="39" t="str">
        <f>IF(IFERROR(VLOOKUP(Y996,'Tabela de Apoio'!$D:$E,2,FALSE),1)=1,"",Y1012)</f>
        <v/>
      </c>
      <c r="Z1011" s="39" t="str">
        <f>IF(IFERROR(VLOOKUP(Z996,'Tabela de Apoio'!$D:$E,2,FALSE),1)=1,"",Z1012)</f>
        <v/>
      </c>
      <c r="AA1011" s="39" t="str">
        <f>IF(IFERROR(VLOOKUP(AA996,'Tabela de Apoio'!$D:$E,2,FALSE),1)=1,"",AA1012)</f>
        <v/>
      </c>
      <c r="AB1011" s="39" t="str">
        <f>IF(IFERROR(VLOOKUP(AB996,'Tabela de Apoio'!$D:$E,2,FALSE),1)=1,"",AB1012)</f>
        <v/>
      </c>
      <c r="AC1011" s="39" t="str">
        <f>IF(IFERROR(VLOOKUP(AC996,'Tabela de Apoio'!$D:$E,2,FALSE),1)=1,"",AC1012)</f>
        <v/>
      </c>
      <c r="AD1011" s="39" t="str">
        <f>IF(IFERROR(VLOOKUP(AD996,'Tabela de Apoio'!$D:$E,2,FALSE),1)=1,"",AD1012)</f>
        <v/>
      </c>
      <c r="AE1011" s="39" t="str">
        <f>IF(IFERROR(VLOOKUP(AE996,'Tabela de Apoio'!$D:$E,2,FALSE),1)=1,"",AE1012)</f>
        <v/>
      </c>
      <c r="AF1011" s="39" t="str">
        <f>IF(IFERROR(VLOOKUP(AF996,'Tabela de Apoio'!$D:$E,2,FALSE),1)=1,"",AF1012)</f>
        <v/>
      </c>
      <c r="AG1011" s="39" t="str">
        <f>IF(IFERROR(VLOOKUP(AG996,'Tabela de Apoio'!$D:$E,2,FALSE),1)=1,"",AG1012)</f>
        <v/>
      </c>
      <c r="AH1011" s="39" t="str">
        <f>IF(IFERROR(VLOOKUP(AH996,'Tabela de Apoio'!$D:$E,2,FALSE),1)=1,"",AH1012)</f>
        <v/>
      </c>
      <c r="AI1011" s="39" t="str">
        <f>IF(IFERROR(VLOOKUP(AI996,'Tabela de Apoio'!$D:$E,2,FALSE),1)=1,"",AI1012)</f>
        <v/>
      </c>
    </row>
    <row r="1012" spans="1:35" x14ac:dyDescent="0.25">
      <c r="B1012" s="84" t="e">
        <f t="shared" si="495"/>
        <v>#VALUE!</v>
      </c>
      <c r="C1012" s="84" t="e">
        <f t="shared" si="494"/>
        <v>#VALUE!</v>
      </c>
      <c r="D1012" s="84">
        <f t="shared" si="494"/>
        <v>1</v>
      </c>
      <c r="E1012" s="158"/>
      <c r="F1012" s="97"/>
      <c r="G1012" s="118"/>
      <c r="H1012" s="159"/>
      <c r="I1012" s="159"/>
      <c r="J1012" s="160"/>
      <c r="K1012" s="90" t="e">
        <f>_xlfn.STDEV.S($P1012:$AI1012)/AVERAGE($P1012:$AI1012)</f>
        <v>#DIV/0!</v>
      </c>
      <c r="L1012" s="122" t="s">
        <v>77</v>
      </c>
      <c r="M1012" s="22" t="str">
        <f>IFERROR(ROUND(M994*M996,2),"")</f>
        <v/>
      </c>
      <c r="N1012" s="94" t="str">
        <f>IF("C"=J1011,1,"")</f>
        <v/>
      </c>
      <c r="O1012" s="34" t="s">
        <v>56</v>
      </c>
      <c r="P1012" s="39" t="str">
        <f t="shared" ref="P1012:AI1012" si="501">IFERROR(IF(P1010="","",IF((_xlfn.STDEV.S($P1009:$AI1010)/AVERAGE($P1009:$AI1010))&lt;25%,P1010,IF(OR(P1010&gt;(AVERAGE($P1009:$AI1010)+_xlfn.STDEV.S($P1009:$AI1010)),P1010&lt;(AVERAGE($P1009:$AI1010)-_xlfn.STDEV.S($P1009:$AI1010))),"DESCARTADO",P1010))),)</f>
        <v/>
      </c>
      <c r="Q1012" s="39" t="str">
        <f t="shared" si="501"/>
        <v/>
      </c>
      <c r="R1012" s="39" t="str">
        <f t="shared" si="501"/>
        <v/>
      </c>
      <c r="S1012" s="39" t="str">
        <f t="shared" si="501"/>
        <v/>
      </c>
      <c r="T1012" s="39" t="str">
        <f t="shared" si="501"/>
        <v/>
      </c>
      <c r="U1012" s="39" t="str">
        <f t="shared" si="501"/>
        <v/>
      </c>
      <c r="V1012" s="39" t="str">
        <f t="shared" si="501"/>
        <v/>
      </c>
      <c r="W1012" s="39" t="str">
        <f t="shared" si="501"/>
        <v/>
      </c>
      <c r="X1012" s="39" t="str">
        <f t="shared" si="501"/>
        <v/>
      </c>
      <c r="Y1012" s="39" t="str">
        <f t="shared" si="501"/>
        <v/>
      </c>
      <c r="Z1012" s="39" t="str">
        <f t="shared" si="501"/>
        <v/>
      </c>
      <c r="AA1012" s="39" t="str">
        <f t="shared" si="501"/>
        <v/>
      </c>
      <c r="AB1012" s="39" t="str">
        <f t="shared" si="501"/>
        <v/>
      </c>
      <c r="AC1012" s="39" t="str">
        <f t="shared" si="501"/>
        <v/>
      </c>
      <c r="AD1012" s="39" t="str">
        <f t="shared" si="501"/>
        <v/>
      </c>
      <c r="AE1012" s="39" t="str">
        <f t="shared" si="501"/>
        <v/>
      </c>
      <c r="AF1012" s="39" t="str">
        <f t="shared" si="501"/>
        <v/>
      </c>
      <c r="AG1012" s="39" t="str">
        <f t="shared" si="501"/>
        <v/>
      </c>
      <c r="AH1012" s="39" t="str">
        <f t="shared" si="501"/>
        <v/>
      </c>
      <c r="AI1012" s="39" t="str">
        <f t="shared" si="501"/>
        <v/>
      </c>
    </row>
    <row r="1014" spans="1:35" s="18" customFormat="1" x14ac:dyDescent="0.25">
      <c r="A1014" s="89"/>
      <c r="B1014" s="83" t="e">
        <f>LARGE(IFERROR(IF(B1012+1&gt;$H$8,"",B1012+1),""),1)</f>
        <v>#VALUE!</v>
      </c>
      <c r="C1014" s="83" t="e">
        <f>E1019</f>
        <v>#VALUE!</v>
      </c>
      <c r="D1014" s="83">
        <f>E1015</f>
        <v>1</v>
      </c>
      <c r="E1014" s="57" t="s">
        <v>9</v>
      </c>
      <c r="F1014" s="96"/>
      <c r="G1014" s="57" t="s">
        <v>19</v>
      </c>
      <c r="H1014" s="5" t="e">
        <f>INDEX('BASE FORMAÇÃO'!B:B,B1014+1)</f>
        <v>#VALUE!</v>
      </c>
      <c r="I1014" s="19" t="s">
        <v>20</v>
      </c>
      <c r="J1014" s="5" t="e">
        <f>INDEX('BASE FORMAÇÃO'!K:K,B1014+1)</f>
        <v>#VALUE!</v>
      </c>
      <c r="K1014" s="88"/>
      <c r="L1014" s="173" t="s">
        <v>75</v>
      </c>
      <c r="M1014" s="167" t="str">
        <f>IF(OR(ISBLANK($O$7),ISBLANK($H$8),ISBLANK($O$6),ISBLANK($O$5),ISBLANK($H$5)),"",IFERROR(IF(VLOOKUP(L1014,L1021:M1030,2,FALSE)&lt;1,ROUND(VLOOKUP(L1014,L1021:M1030,2,FALSE),4),ROUND(VLOOKUP(L1014,L1021:M1030,2,FALSE),2)),""))</f>
        <v/>
      </c>
      <c r="N1014" s="92"/>
      <c r="O1014" s="34" t="s">
        <v>22</v>
      </c>
      <c r="P1014" s="53"/>
      <c r="Q1014" s="53"/>
      <c r="R1014" s="53"/>
      <c r="S1014" s="53"/>
      <c r="T1014" s="53"/>
      <c r="U1014" s="53"/>
      <c r="V1014" s="53"/>
      <c r="W1014" s="53"/>
      <c r="X1014" s="53"/>
      <c r="Y1014" s="53"/>
      <c r="Z1014" s="53"/>
      <c r="AA1014" s="53"/>
      <c r="AB1014" s="53"/>
      <c r="AC1014" s="53"/>
      <c r="AD1014" s="53"/>
      <c r="AE1014" s="53"/>
      <c r="AF1014" s="53"/>
      <c r="AG1014" s="53"/>
      <c r="AH1014" s="53"/>
      <c r="AI1014" s="53"/>
    </row>
    <row r="1015" spans="1:35" s="18" customFormat="1" x14ac:dyDescent="0.25">
      <c r="A1015" s="89"/>
      <c r="B1015" s="84" t="e">
        <f t="shared" ref="B1015:D1017" si="502">B1014</f>
        <v>#VALUE!</v>
      </c>
      <c r="C1015" s="84" t="e">
        <f t="shared" si="502"/>
        <v>#VALUE!</v>
      </c>
      <c r="D1015" s="84">
        <f t="shared" si="502"/>
        <v>1</v>
      </c>
      <c r="E1015" s="150">
        <f>IFERROR(IF(E1019=INDEX(E:E,ROW()-16),INDEX(E:E,ROW()-20)+1,1),1)</f>
        <v>1</v>
      </c>
      <c r="F1015" s="116"/>
      <c r="G1015" s="155" t="s">
        <v>1</v>
      </c>
      <c r="H1015" s="161" t="e">
        <f>INDEX('BASE FORMAÇÃO'!C:C,B1014+1)</f>
        <v>#VALUE!</v>
      </c>
      <c r="I1015" s="161"/>
      <c r="J1015" s="162"/>
      <c r="K1015" s="89"/>
      <c r="L1015" s="174"/>
      <c r="M1015" s="168"/>
      <c r="N1015" s="93"/>
      <c r="O1015" s="34" t="s">
        <v>17</v>
      </c>
      <c r="P1015" s="54"/>
      <c r="Q1015" s="54"/>
      <c r="R1015" s="54"/>
      <c r="S1015" s="54"/>
      <c r="T1015" s="54"/>
      <c r="U1015" s="54"/>
      <c r="V1015" s="54"/>
      <c r="W1015" s="54"/>
      <c r="X1015" s="54"/>
      <c r="Y1015" s="54"/>
      <c r="Z1015" s="54"/>
      <c r="AA1015" s="54"/>
      <c r="AB1015" s="54"/>
      <c r="AC1015" s="54"/>
      <c r="AD1015" s="54"/>
      <c r="AE1015" s="54"/>
      <c r="AF1015" s="54"/>
      <c r="AG1015" s="54"/>
      <c r="AH1015" s="54"/>
      <c r="AI1015" s="54"/>
    </row>
    <row r="1016" spans="1:35" s="21" customFormat="1" x14ac:dyDescent="0.25">
      <c r="A1016" s="98"/>
      <c r="B1016" s="84" t="e">
        <f t="shared" si="502"/>
        <v>#VALUE!</v>
      </c>
      <c r="C1016" s="84" t="e">
        <f t="shared" si="502"/>
        <v>#VALUE!</v>
      </c>
      <c r="D1016" s="84">
        <f t="shared" si="502"/>
        <v>1</v>
      </c>
      <c r="E1016" s="151"/>
      <c r="F1016" s="117"/>
      <c r="G1016" s="156"/>
      <c r="H1016" s="163"/>
      <c r="I1016" s="163"/>
      <c r="J1016" s="164"/>
      <c r="K1016" s="85"/>
      <c r="L1016" s="169" t="s">
        <v>78</v>
      </c>
      <c r="M1016" s="171" t="e">
        <f>INDEX('BASE FORMAÇÃO'!H:H,B1018+1)</f>
        <v>#VALUE!</v>
      </c>
      <c r="N1016" s="94"/>
      <c r="O1016" s="34" t="s">
        <v>12</v>
      </c>
      <c r="P1016" s="55"/>
      <c r="Q1016" s="55"/>
      <c r="R1016" s="55"/>
      <c r="S1016" s="55"/>
      <c r="T1016" s="55"/>
      <c r="U1016" s="55"/>
      <c r="V1016" s="55"/>
      <c r="W1016" s="55"/>
      <c r="X1016" s="55"/>
      <c r="Y1016" s="55"/>
      <c r="Z1016" s="55"/>
      <c r="AA1016" s="55"/>
      <c r="AB1016" s="55"/>
      <c r="AC1016" s="55"/>
      <c r="AD1016" s="55"/>
      <c r="AE1016" s="55"/>
      <c r="AF1016" s="55"/>
      <c r="AG1016" s="55"/>
      <c r="AH1016" s="55"/>
      <c r="AI1016" s="55"/>
    </row>
    <row r="1017" spans="1:35" s="21" customFormat="1" x14ac:dyDescent="0.25">
      <c r="A1017" s="98"/>
      <c r="B1017" s="84" t="e">
        <f t="shared" si="502"/>
        <v>#VALUE!</v>
      </c>
      <c r="C1017" s="84" t="e">
        <f t="shared" si="502"/>
        <v>#VALUE!</v>
      </c>
      <c r="D1017" s="84">
        <f t="shared" si="502"/>
        <v>1</v>
      </c>
      <c r="E1017" s="152"/>
      <c r="F1017" s="117"/>
      <c r="G1017" s="157"/>
      <c r="H1017" s="165"/>
      <c r="I1017" s="165"/>
      <c r="J1017" s="166"/>
      <c r="K1017" s="85"/>
      <c r="L1017" s="170"/>
      <c r="M1017" s="172"/>
      <c r="N1017" s="94"/>
      <c r="O1017" s="34" t="s">
        <v>549</v>
      </c>
      <c r="P1017" s="55"/>
      <c r="Q1017" s="55"/>
      <c r="R1017" s="55"/>
      <c r="S1017" s="55"/>
      <c r="T1017" s="55"/>
      <c r="U1017" s="55"/>
      <c r="V1017" s="55"/>
      <c r="W1017" s="55"/>
      <c r="X1017" s="55"/>
      <c r="Y1017" s="55"/>
      <c r="Z1017" s="55"/>
      <c r="AA1017" s="55"/>
      <c r="AB1017" s="55"/>
      <c r="AC1017" s="55"/>
      <c r="AD1017" s="55"/>
      <c r="AE1017" s="55"/>
      <c r="AF1017" s="55"/>
      <c r="AG1017" s="55"/>
      <c r="AH1017" s="55"/>
      <c r="AI1017" s="55"/>
    </row>
    <row r="1018" spans="1:35" x14ac:dyDescent="0.25">
      <c r="B1018" s="84" t="e">
        <f>B1016</f>
        <v>#VALUE!</v>
      </c>
      <c r="C1018" s="84" t="e">
        <f>C1016</f>
        <v>#VALUE!</v>
      </c>
      <c r="D1018" s="84">
        <f>D1016</f>
        <v>1</v>
      </c>
      <c r="E1018" s="57" t="s">
        <v>401</v>
      </c>
      <c r="F1018" s="117"/>
      <c r="G1018" s="24"/>
      <c r="H1018" s="153"/>
      <c r="I1018" s="154"/>
      <c r="J1018" s="154"/>
      <c r="K1018" s="90" t="e">
        <f>_xlfn.STDEV.S($P1018:$AI1018)/AVERAGE($P1018:$AI1018)</f>
        <v>#DIV/0!</v>
      </c>
      <c r="L1018" s="122" t="s">
        <v>2</v>
      </c>
      <c r="M1018" s="5" t="e">
        <f>INDEX('BASE FORMAÇÃO'!D:D,B1018+1)</f>
        <v>#VALUE!</v>
      </c>
      <c r="N1018" s="94">
        <f>IF("A"=J1031,1,"")</f>
        <v>1</v>
      </c>
      <c r="O1018" s="34" t="s">
        <v>23</v>
      </c>
      <c r="P1018" s="36" t="str">
        <f t="array" ref="P1018">IF(P1014="","",IF(OR(P1015="",AND(YEAR(P1015)=YEAR($O$7),MONTH(MAX('Tabela de Apoio'!$A:$A))&lt;=MONTH(P1015))),P1014,(INDEX('Tabela de Apoio'!$B:$B,MATCH('FORMAÇÃO DE PREÇO'!$O$7,'Tabela de Apoio'!$A:$A,1))/INDEX('Tabela de Apoio'!$B:$B,MATCH('FORMAÇÃO DE PREÇO'!P1015,'Tabela de Apoio'!$A:$A,1)-1))*P1014))</f>
        <v/>
      </c>
      <c r="Q1018" s="36" t="str">
        <f t="array" ref="Q1018">IF(Q1014="","",IF(OR(Q1015="",AND(YEAR(Q1015)=YEAR($O$7),MONTH(MAX('Tabela de Apoio'!$A:$A))&lt;=MONTH(Q1015))),Q1014,(INDEX('Tabela de Apoio'!$B:$B,MATCH('FORMAÇÃO DE PREÇO'!$O$7,'Tabela de Apoio'!$A:$A,1))/INDEX('Tabela de Apoio'!$B:$B,MATCH('FORMAÇÃO DE PREÇO'!Q1015,'Tabela de Apoio'!$A:$A,1)-1))*Q1014))</f>
        <v/>
      </c>
      <c r="R1018" s="36" t="str">
        <f t="array" ref="R1018">IF(R1014="","",IF(OR(R1015="",AND(YEAR(R1015)=YEAR($O$7),MONTH(MAX('Tabela de Apoio'!$A:$A))&lt;=MONTH(R1015))),R1014,(INDEX('Tabela de Apoio'!$B:$B,MATCH('FORMAÇÃO DE PREÇO'!$O$7,'Tabela de Apoio'!$A:$A,1))/INDEX('Tabela de Apoio'!$B:$B,MATCH('FORMAÇÃO DE PREÇO'!R1015,'Tabela de Apoio'!$A:$A,1)-1))*R1014))</f>
        <v/>
      </c>
      <c r="S1018" s="36" t="str">
        <f t="array" ref="S1018">IF(S1014="","",IF(OR(S1015="",AND(YEAR(S1015)=YEAR($O$7),MONTH(MAX('Tabela de Apoio'!$A:$A))&lt;=MONTH(S1015))),S1014,(INDEX('Tabela de Apoio'!$B:$B,MATCH('FORMAÇÃO DE PREÇO'!$O$7,'Tabela de Apoio'!$A:$A,1))/INDEX('Tabela de Apoio'!$B:$B,MATCH('FORMAÇÃO DE PREÇO'!S1015,'Tabela de Apoio'!$A:$A,1)-1))*S1014))</f>
        <v/>
      </c>
      <c r="T1018" s="36" t="str">
        <f t="array" ref="T1018">IF(T1014="","",IF(OR(T1015="",AND(YEAR(T1015)=YEAR($O$7),MONTH(MAX('Tabela de Apoio'!$A:$A))&lt;=MONTH(T1015))),T1014,(INDEX('Tabela de Apoio'!$B:$B,MATCH('FORMAÇÃO DE PREÇO'!$O$7,'Tabela de Apoio'!$A:$A,1))/INDEX('Tabela de Apoio'!$B:$B,MATCH('FORMAÇÃO DE PREÇO'!T1015,'Tabela de Apoio'!$A:$A,1)-1))*T1014))</f>
        <v/>
      </c>
      <c r="U1018" s="36" t="str">
        <f t="array" ref="U1018">IF(U1014="","",IF(OR(U1015="",AND(YEAR(U1015)=YEAR($O$7),MONTH(MAX('Tabela de Apoio'!$A:$A))&lt;=MONTH(U1015))),U1014,(INDEX('Tabela de Apoio'!$B:$B,MATCH('FORMAÇÃO DE PREÇO'!$O$7,'Tabela de Apoio'!$A:$A,1))/INDEX('Tabela de Apoio'!$B:$B,MATCH('FORMAÇÃO DE PREÇO'!U1015,'Tabela de Apoio'!$A:$A,1)-1))*U1014))</f>
        <v/>
      </c>
      <c r="V1018" s="36" t="str">
        <f t="array" ref="V1018">IF(V1014="","",IF(OR(V1015="",AND(YEAR(V1015)=YEAR($O$7),MONTH(MAX('Tabela de Apoio'!$A:$A))&lt;=MONTH(V1015))),V1014,(INDEX('Tabela de Apoio'!$B:$B,MATCH('FORMAÇÃO DE PREÇO'!$O$7,'Tabela de Apoio'!$A:$A,1))/INDEX('Tabela de Apoio'!$B:$B,MATCH('FORMAÇÃO DE PREÇO'!V1015,'Tabela de Apoio'!$A:$A,1)-1))*V1014))</f>
        <v/>
      </c>
      <c r="W1018" s="36" t="str">
        <f t="array" ref="W1018">IF(W1014="","",IF(OR(W1015="",AND(YEAR(W1015)=YEAR($O$7),MONTH(MAX('Tabela de Apoio'!$A:$A))&lt;=MONTH(W1015))),W1014,(INDEX('Tabela de Apoio'!$B:$B,MATCH('FORMAÇÃO DE PREÇO'!$O$7,'Tabela de Apoio'!$A:$A,1))/INDEX('Tabela de Apoio'!$B:$B,MATCH('FORMAÇÃO DE PREÇO'!W1015,'Tabela de Apoio'!$A:$A,1)-1))*W1014))</f>
        <v/>
      </c>
      <c r="X1018" s="36" t="str">
        <f t="array" ref="X1018">IF(X1014="","",IF(OR(X1015="",AND(YEAR(X1015)=YEAR($O$7),MONTH(MAX('Tabela de Apoio'!$A:$A))&lt;=MONTH(X1015))),X1014,(INDEX('Tabela de Apoio'!$B:$B,MATCH('FORMAÇÃO DE PREÇO'!$O$7,'Tabela de Apoio'!$A:$A,1))/INDEX('Tabela de Apoio'!$B:$B,MATCH('FORMAÇÃO DE PREÇO'!X1015,'Tabela de Apoio'!$A:$A,1)-1))*X1014))</f>
        <v/>
      </c>
      <c r="Y1018" s="36" t="str">
        <f t="array" ref="Y1018">IF(Y1014="","",IF(OR(Y1015="",AND(YEAR(Y1015)=YEAR($O$7),MONTH(MAX('Tabela de Apoio'!$A:$A))&lt;=MONTH(Y1015))),Y1014,(INDEX('Tabela de Apoio'!$B:$B,MATCH('FORMAÇÃO DE PREÇO'!$O$7,'Tabela de Apoio'!$A:$A,1))/INDEX('Tabela de Apoio'!$B:$B,MATCH('FORMAÇÃO DE PREÇO'!Y1015,'Tabela de Apoio'!$A:$A,1)-1))*Y1014))</f>
        <v/>
      </c>
      <c r="Z1018" s="36" t="str">
        <f t="array" ref="Z1018">IF(Z1014="","",IF(OR(Z1015="",AND(YEAR(Z1015)=YEAR($O$7),MONTH(MAX('Tabela de Apoio'!$A:$A))&lt;=MONTH(Z1015))),Z1014,(INDEX('Tabela de Apoio'!$B:$B,MATCH('FORMAÇÃO DE PREÇO'!$O$7,'Tabela de Apoio'!$A:$A,1))/INDEX('Tabela de Apoio'!$B:$B,MATCH('FORMAÇÃO DE PREÇO'!Z1015,'Tabela de Apoio'!$A:$A,1)-1))*Z1014))</f>
        <v/>
      </c>
      <c r="AA1018" s="36" t="str">
        <f t="array" ref="AA1018">IF(AA1014="","",IF(OR(AA1015="",AND(YEAR(AA1015)=YEAR($O$7),MONTH(MAX('Tabela de Apoio'!$A:$A))&lt;=MONTH(AA1015))),AA1014,(INDEX('Tabela de Apoio'!$B:$B,MATCH('FORMAÇÃO DE PREÇO'!$O$7,'Tabela de Apoio'!$A:$A,1))/INDEX('Tabela de Apoio'!$B:$B,MATCH('FORMAÇÃO DE PREÇO'!AA1015,'Tabela de Apoio'!$A:$A,1)-1))*AA1014))</f>
        <v/>
      </c>
      <c r="AB1018" s="36" t="str">
        <f t="array" ref="AB1018">IF(AB1014="","",IF(OR(AB1015="",AND(YEAR(AB1015)=YEAR($O$7),MONTH(MAX('Tabela de Apoio'!$A:$A))&lt;=MONTH(AB1015))),AB1014,(INDEX('Tabela de Apoio'!$B:$B,MATCH('FORMAÇÃO DE PREÇO'!$O$7,'Tabela de Apoio'!$A:$A,1))/INDEX('Tabela de Apoio'!$B:$B,MATCH('FORMAÇÃO DE PREÇO'!AB1015,'Tabela de Apoio'!$A:$A,1)-1))*AB1014))</f>
        <v/>
      </c>
      <c r="AC1018" s="36" t="str">
        <f t="array" ref="AC1018">IF(AC1014="","",IF(OR(AC1015="",AND(YEAR(AC1015)=YEAR($O$7),MONTH(MAX('Tabela de Apoio'!$A:$A))&lt;=MONTH(AC1015))),AC1014,(INDEX('Tabela de Apoio'!$B:$B,MATCH('FORMAÇÃO DE PREÇO'!$O$7,'Tabela de Apoio'!$A:$A,1))/INDEX('Tabela de Apoio'!$B:$B,MATCH('FORMAÇÃO DE PREÇO'!AC1015,'Tabela de Apoio'!$A:$A,1)-1))*AC1014))</f>
        <v/>
      </c>
      <c r="AD1018" s="36" t="str">
        <f t="array" ref="AD1018">IF(AD1014="","",IF(OR(AD1015="",AND(YEAR(AD1015)=YEAR($O$7),MONTH(MAX('Tabela de Apoio'!$A:$A))&lt;=MONTH(AD1015))),AD1014,(INDEX('Tabela de Apoio'!$B:$B,MATCH('FORMAÇÃO DE PREÇO'!$O$7,'Tabela de Apoio'!$A:$A,1))/INDEX('Tabela de Apoio'!$B:$B,MATCH('FORMAÇÃO DE PREÇO'!AD1015,'Tabela de Apoio'!$A:$A,1)-1))*AD1014))</f>
        <v/>
      </c>
      <c r="AE1018" s="36" t="str">
        <f t="array" ref="AE1018">IF(AE1014="","",IF(OR(AE1015="",AND(YEAR(AE1015)=YEAR($O$7),MONTH(MAX('Tabela de Apoio'!$A:$A))&lt;=MONTH(AE1015))),AE1014,(INDEX('Tabela de Apoio'!$B:$B,MATCH('FORMAÇÃO DE PREÇO'!$O$7,'Tabela de Apoio'!$A:$A,1))/INDEX('Tabela de Apoio'!$B:$B,MATCH('FORMAÇÃO DE PREÇO'!AE1015,'Tabela de Apoio'!$A:$A,1)-1))*AE1014))</f>
        <v/>
      </c>
      <c r="AF1018" s="36" t="str">
        <f t="array" ref="AF1018">IF(AF1014="","",IF(OR(AF1015="",AND(YEAR(AF1015)=YEAR($O$7),MONTH(MAX('Tabela de Apoio'!$A:$A))&lt;=MONTH(AF1015))),AF1014,(INDEX('Tabela de Apoio'!$B:$B,MATCH('FORMAÇÃO DE PREÇO'!$O$7,'Tabela de Apoio'!$A:$A,1))/INDEX('Tabela de Apoio'!$B:$B,MATCH('FORMAÇÃO DE PREÇO'!AF1015,'Tabela de Apoio'!$A:$A,1)-1))*AF1014))</f>
        <v/>
      </c>
      <c r="AG1018" s="36" t="str">
        <f t="array" ref="AG1018">IF(AG1014="","",IF(OR(AG1015="",AND(YEAR(AG1015)=YEAR($O$7),MONTH(MAX('Tabela de Apoio'!$A:$A))&lt;=MONTH(AG1015))),AG1014,(INDEX('Tabela de Apoio'!$B:$B,MATCH('FORMAÇÃO DE PREÇO'!$O$7,'Tabela de Apoio'!$A:$A,1))/INDEX('Tabela de Apoio'!$B:$B,MATCH('FORMAÇÃO DE PREÇO'!AG1015,'Tabela de Apoio'!$A:$A,1)-1))*AG1014))</f>
        <v/>
      </c>
      <c r="AH1018" s="36" t="str">
        <f t="array" ref="AH1018">IF(AH1014="","",IF(OR(AH1015="",AND(YEAR(AH1015)=YEAR($O$7),MONTH(MAX('Tabela de Apoio'!$A:$A))&lt;=MONTH(AH1015))),AH1014,(INDEX('Tabela de Apoio'!$B:$B,MATCH('FORMAÇÃO DE PREÇO'!$O$7,'Tabela de Apoio'!$A:$A,1))/INDEX('Tabela de Apoio'!$B:$B,MATCH('FORMAÇÃO DE PREÇO'!AH1015,'Tabela de Apoio'!$A:$A,1)-1))*AH1014))</f>
        <v/>
      </c>
      <c r="AI1018" s="36" t="str">
        <f t="array" ref="AI1018">IF(AI1014="","",IF(OR(AI1015="",AND(YEAR(AI1015)=YEAR($O$7),MONTH(MAX('Tabela de Apoio'!$A:$A))&lt;=MONTH(AI1015))),AI1014,(INDEX('Tabela de Apoio'!$B:$B,MATCH('FORMAÇÃO DE PREÇO'!$O$7,'Tabela de Apoio'!$A:$A,1))/INDEX('Tabela de Apoio'!$B:$B,MATCH('FORMAÇÃO DE PREÇO'!AI1015,'Tabela de Apoio'!$A:$A,1)-1))*AI1014))</f>
        <v/>
      </c>
    </row>
    <row r="1019" spans="1:35" x14ac:dyDescent="0.25">
      <c r="B1019" s="84" t="e">
        <f>B1018</f>
        <v>#VALUE!</v>
      </c>
      <c r="C1019" s="84" t="e">
        <f>C1018</f>
        <v>#VALUE!</v>
      </c>
      <c r="D1019" s="84">
        <f>D1018</f>
        <v>1</v>
      </c>
      <c r="E1019" s="158" t="e">
        <f>MAX(INDEX('BASE FORMAÇÃO'!A:A,B1014+1),1)</f>
        <v>#VALUE!</v>
      </c>
      <c r="F1019" s="117"/>
      <c r="G1019" s="118" t="s">
        <v>363</v>
      </c>
      <c r="H1019" s="159"/>
      <c r="I1019" s="159"/>
      <c r="J1019" s="160"/>
      <c r="K1019" s="85" t="e">
        <f>_xlfn.STDEV.S($P1019:$AI1019)/AVERAGE($P1019:$AI1019)</f>
        <v>#DIV/0!</v>
      </c>
      <c r="L1019" s="37" t="s">
        <v>362</v>
      </c>
      <c r="M1019" s="38" t="str">
        <f>IFERROR(INDEX(K1018:K1032,MATCH(1,N1018:N1032)),"")</f>
        <v/>
      </c>
      <c r="N1019" s="94" t="str">
        <f>IF("B"=J1031,1,"")</f>
        <v/>
      </c>
      <c r="O1019" s="34" t="s">
        <v>55</v>
      </c>
      <c r="P1019" s="36" t="str">
        <f t="shared" ref="P1019:AE1019" si="503">IFERROR(IF(P1018="","",IF(OR(P1018&gt;(_xlfn.QUARTILE.EXC($P1018:$AI1018,3)+(_xlfn.QUARTILE.EXC($P1018:$AI1018,3)-_xlfn.QUARTILE.EXC($P1018:$AI1018,1))),P1018&lt;(_xlfn.QUARTILE.EXC($P1018:$AI1018,1)-(_xlfn.QUARTILE.EXC($P1018:$AI1018,3)-_xlfn.QUARTILE.EXC($P1018:$AI1018,1)))),"DESCARTADO",P1018)),"")</f>
        <v/>
      </c>
      <c r="Q1019" s="36" t="str">
        <f t="shared" si="503"/>
        <v/>
      </c>
      <c r="R1019" s="36" t="str">
        <f t="shared" si="503"/>
        <v/>
      </c>
      <c r="S1019" s="36" t="str">
        <f t="shared" si="503"/>
        <v/>
      </c>
      <c r="T1019" s="36" t="str">
        <f t="shared" si="503"/>
        <v/>
      </c>
      <c r="U1019" s="36" t="str">
        <f t="shared" si="503"/>
        <v/>
      </c>
      <c r="V1019" s="36" t="str">
        <f t="shared" si="503"/>
        <v/>
      </c>
      <c r="W1019" s="36" t="str">
        <f t="shared" si="503"/>
        <v/>
      </c>
      <c r="X1019" s="36" t="str">
        <f t="shared" si="503"/>
        <v/>
      </c>
      <c r="Y1019" s="36" t="str">
        <f t="shared" si="503"/>
        <v/>
      </c>
      <c r="Z1019" s="36" t="str">
        <f t="shared" si="503"/>
        <v/>
      </c>
      <c r="AA1019" s="36" t="str">
        <f t="shared" si="503"/>
        <v/>
      </c>
      <c r="AB1019" s="36" t="str">
        <f t="shared" si="503"/>
        <v/>
      </c>
      <c r="AC1019" s="36" t="str">
        <f t="shared" si="503"/>
        <v/>
      </c>
      <c r="AD1019" s="36" t="str">
        <f t="shared" si="503"/>
        <v/>
      </c>
      <c r="AE1019" s="36" t="str">
        <f t="shared" si="503"/>
        <v/>
      </c>
      <c r="AF1019" s="36" t="str">
        <f>IFERROR(IF(AF1018="","",IF(OR(AF1018&gt;(_xlfn.QUARTILE.EXC($P1018:$AI1018,3)+(_xlfn.QUARTILE.EXC($P1018:$AI1018,3)-_xlfn.QUARTILE.EXC($P1018:$AI1018,1))),AF1018&lt;(_xlfn.QUARTILE.EXC($P1018:$AI1018,1)-(_xlfn.QUARTILE.EXC($P1018:$AI1018,3)-_xlfn.QUARTILE.EXC($P1018:$AI1018,1)))),"DESCARTADO",AF1018)),"")</f>
        <v/>
      </c>
      <c r="AG1019" s="36" t="str">
        <f>IFERROR(IF(AG1018="","",IF(OR(AG1018&gt;(_xlfn.QUARTILE.EXC($P1018:$AI1018,3)+(_xlfn.QUARTILE.EXC($P1018:$AI1018,3)-_xlfn.QUARTILE.EXC($P1018:$AI1018,1))),AG1018&lt;(_xlfn.QUARTILE.EXC($P1018:$AI1018,1)-(_xlfn.QUARTILE.EXC($P1018:$AI1018,3)-_xlfn.QUARTILE.EXC($P1018:$AI1018,1)))),"DESCARTADO",AG1018)),"")</f>
        <v/>
      </c>
      <c r="AH1019" s="36" t="str">
        <f>IFERROR(IF(AH1018="","",IF(OR(AH1018&gt;(_xlfn.QUARTILE.EXC($P1018:$AI1018,3)+(_xlfn.QUARTILE.EXC($P1018:$AI1018,3)-_xlfn.QUARTILE.EXC($P1018:$AI1018,1))),AH1018&lt;(_xlfn.QUARTILE.EXC($P1018:$AI1018,1)-(_xlfn.QUARTILE.EXC($P1018:$AI1018,3)-_xlfn.QUARTILE.EXC($P1018:$AI1018,1)))),"DESCARTADO",AH1018)),"")</f>
        <v/>
      </c>
      <c r="AI1019" s="36" t="str">
        <f>IFERROR(IF(AI1018="","",IF(OR(AI1018&gt;(_xlfn.QUARTILE.EXC($P1018:$AI1018,3)+(_xlfn.QUARTILE.EXC($P1018:$AI1018,3)-_xlfn.QUARTILE.EXC($P1018:$AI1018,1))),AI1018&lt;(_xlfn.QUARTILE.EXC($P1018:$AI1018,1)-(_xlfn.QUARTILE.EXC($P1018:$AI1018,3)-_xlfn.QUARTILE.EXC($P1018:$AI1018,1)))),"DESCARTADO",AI1018)),"")</f>
        <v/>
      </c>
    </row>
    <row r="1020" spans="1:35" hidden="1" x14ac:dyDescent="0.25">
      <c r="B1020" s="84" t="e">
        <f t="shared" ref="B1020:D1032" si="504">B1019</f>
        <v>#VALUE!</v>
      </c>
      <c r="C1020" s="84" t="e">
        <f t="shared" si="504"/>
        <v>#VALUE!</v>
      </c>
      <c r="D1020" s="84">
        <f t="shared" si="504"/>
        <v>1</v>
      </c>
      <c r="E1020" s="158"/>
      <c r="F1020" s="97"/>
      <c r="G1020" s="119"/>
      <c r="K1020" s="90"/>
      <c r="N1020" s="94"/>
      <c r="O1020" s="34" t="s">
        <v>57</v>
      </c>
      <c r="P1020" s="39" t="str">
        <f>IF(IFERROR(VLOOKUP(P1016,'Tabela de Apoio'!$D:$E,2,FALSE),1)=1,"",P1019)</f>
        <v/>
      </c>
      <c r="Q1020" s="39" t="str">
        <f>IF(IFERROR(VLOOKUP(Q1016,'Tabela de Apoio'!$D:$E,2,FALSE),1)=1,"",Q1019)</f>
        <v/>
      </c>
      <c r="R1020" s="39" t="str">
        <f>IF(IFERROR(VLOOKUP(R1016,'Tabela de Apoio'!$D:$E,2,FALSE),1)=1,"",R1019)</f>
        <v/>
      </c>
      <c r="S1020" s="39" t="str">
        <f>IF(IFERROR(VLOOKUP(S1016,'Tabela de Apoio'!$D:$E,2,FALSE),1)=1,"",S1019)</f>
        <v/>
      </c>
      <c r="T1020" s="39" t="str">
        <f>IF(IFERROR(VLOOKUP(T1016,'Tabela de Apoio'!$D:$E,2,FALSE),1)=1,"",T1019)</f>
        <v/>
      </c>
      <c r="U1020" s="39" t="str">
        <f>IF(IFERROR(VLOOKUP(U1016,'Tabela de Apoio'!$D:$E,2,FALSE),1)=1,"",U1019)</f>
        <v/>
      </c>
      <c r="V1020" s="39" t="str">
        <f>IF(IFERROR(VLOOKUP(V1016,'Tabela de Apoio'!$D:$E,2,FALSE),1)=1,"",V1019)</f>
        <v/>
      </c>
      <c r="W1020" s="39" t="str">
        <f>IF(IFERROR(VLOOKUP(W1016,'Tabela de Apoio'!$D:$E,2,FALSE),1)=1,"",W1019)</f>
        <v/>
      </c>
      <c r="X1020" s="39" t="str">
        <f>IF(IFERROR(VLOOKUP(X1016,'Tabela de Apoio'!$D:$E,2,FALSE),1)=1,"",X1019)</f>
        <v/>
      </c>
      <c r="Y1020" s="39" t="str">
        <f>IF(IFERROR(VLOOKUP(Y1016,'Tabela de Apoio'!$D:$E,2,FALSE),1)=1,"",Y1019)</f>
        <v/>
      </c>
      <c r="Z1020" s="39" t="str">
        <f>IF(IFERROR(VLOOKUP(Z1016,'Tabela de Apoio'!$D:$E,2,FALSE),1)=1,"",Z1019)</f>
        <v/>
      </c>
      <c r="AA1020" s="39" t="str">
        <f>IF(IFERROR(VLOOKUP(AA1016,'Tabela de Apoio'!$D:$E,2,FALSE),1)=1,"",AA1019)</f>
        <v/>
      </c>
      <c r="AB1020" s="39" t="str">
        <f>IF(IFERROR(VLOOKUP(AB1016,'Tabela de Apoio'!$D:$E,2,FALSE),1)=1,"",AB1019)</f>
        <v/>
      </c>
      <c r="AC1020" s="39" t="str">
        <f>IF(IFERROR(VLOOKUP(AC1016,'Tabela de Apoio'!$D:$E,2,FALSE),1)=1,"",AC1019)</f>
        <v/>
      </c>
      <c r="AD1020" s="39" t="str">
        <f>IF(IFERROR(VLOOKUP(AD1016,'Tabela de Apoio'!$D:$E,2,FALSE),1)=1,"",AD1019)</f>
        <v/>
      </c>
      <c r="AE1020" s="39" t="str">
        <f>IF(IFERROR(VLOOKUP(AE1016,'Tabela de Apoio'!$D:$E,2,FALSE),1)=1,"",AE1019)</f>
        <v/>
      </c>
      <c r="AF1020" s="39" t="str">
        <f>IF(IFERROR(VLOOKUP(AF1016,'Tabela de Apoio'!$D:$E,2,FALSE),1)=1,"",AF1019)</f>
        <v/>
      </c>
      <c r="AG1020" s="39" t="str">
        <f>IF(IFERROR(VLOOKUP(AG1016,'Tabela de Apoio'!$D:$E,2,FALSE),1)=1,"",AG1019)</f>
        <v/>
      </c>
      <c r="AH1020" s="39" t="str">
        <f>IF(IFERROR(VLOOKUP(AH1016,'Tabela de Apoio'!$D:$E,2,FALSE),1)=1,"",AH1019)</f>
        <v/>
      </c>
      <c r="AI1020" s="39" t="str">
        <f>IF(IFERROR(VLOOKUP(AI1016,'Tabela de Apoio'!$D:$E,2,FALSE),1)=1,"",AI1019)</f>
        <v/>
      </c>
    </row>
    <row r="1021" spans="1:35" hidden="1" x14ac:dyDescent="0.25">
      <c r="B1021" s="84" t="e">
        <f t="shared" ref="B1021:B1032" si="505">B1020</f>
        <v>#VALUE!</v>
      </c>
      <c r="C1021" s="84" t="e">
        <f t="shared" si="504"/>
        <v>#VALUE!</v>
      </c>
      <c r="D1021" s="84">
        <f t="shared" si="504"/>
        <v>1</v>
      </c>
      <c r="E1021" s="158"/>
      <c r="F1021" s="97"/>
      <c r="G1021" s="120"/>
      <c r="H1021" s="18"/>
      <c r="I1021" s="18"/>
      <c r="J1021" s="6" t="str">
        <f>IFERROR(IF(M1024="",IF(_xlfn.STDEV.S($P1019:$AI1020)/AVERAGE($P1019:$AI1020)&lt;25%,J1025,J1026),J1024),J1022)</f>
        <v>A</v>
      </c>
      <c r="K1021" s="89"/>
      <c r="L1021" s="40" t="s">
        <v>75</v>
      </c>
      <c r="M1021" s="41" t="str">
        <f>IFERROR(IF(AND(P1016="Fornecedor",COUNTA(P1014:AI1014)=COUNTIF(P1016:AI1016,"Fornecedor")),M1029,IF(M1024="",IF(_xlfn.STDEV.S($P1019:$AI1020)/AVERAGE($P1019:$AI1020)&lt;25%,M1025,M1026),M1024)),M1022)</f>
        <v/>
      </c>
      <c r="N1021" s="94"/>
      <c r="O1021" s="34" t="s">
        <v>466</v>
      </c>
      <c r="P1021" s="39" t="str">
        <f>IF(IFERROR(VLOOKUP(P1016,'Tabela de Apoio'!$D:$E,2,FALSE),1)=1,"",P1022)</f>
        <v/>
      </c>
      <c r="Q1021" s="39" t="str">
        <f>IF(IFERROR(VLOOKUP(Q1016,'Tabela de Apoio'!$D:$E,2,FALSE),1)=1,"",Q1022)</f>
        <v/>
      </c>
      <c r="R1021" s="39" t="str">
        <f>IF(IFERROR(VLOOKUP(R1016,'Tabela de Apoio'!$D:$E,2,FALSE),1)=1,"",R1022)</f>
        <v/>
      </c>
      <c r="S1021" s="39" t="str">
        <f>IF(IFERROR(VLOOKUP(S1016,'Tabela de Apoio'!$D:$E,2,FALSE),1)=1,"",S1022)</f>
        <v/>
      </c>
      <c r="T1021" s="39" t="str">
        <f>IF(IFERROR(VLOOKUP(T1016,'Tabela de Apoio'!$D:$E,2,FALSE),1)=1,"",T1022)</f>
        <v/>
      </c>
      <c r="U1021" s="39" t="str">
        <f>IF(IFERROR(VLOOKUP(U1016,'Tabela de Apoio'!$D:$E,2,FALSE),1)=1,"",U1022)</f>
        <v/>
      </c>
      <c r="V1021" s="39" t="str">
        <f>IF(IFERROR(VLOOKUP(V1016,'Tabela de Apoio'!$D:$E,2,FALSE),1)=1,"",V1022)</f>
        <v/>
      </c>
      <c r="W1021" s="39" t="str">
        <f>IF(IFERROR(VLOOKUP(W1016,'Tabela de Apoio'!$D:$E,2,FALSE),1)=1,"",W1022)</f>
        <v/>
      </c>
      <c r="X1021" s="39" t="str">
        <f>IF(IFERROR(VLOOKUP(X1016,'Tabela de Apoio'!$D:$E,2,FALSE),1)=1,"",X1022)</f>
        <v/>
      </c>
      <c r="Y1021" s="39" t="str">
        <f>IF(IFERROR(VLOOKUP(Y1016,'Tabela de Apoio'!$D:$E,2,FALSE),1)=1,"",Y1022)</f>
        <v/>
      </c>
      <c r="Z1021" s="39" t="str">
        <f>IF(IFERROR(VLOOKUP(Z1016,'Tabela de Apoio'!$D:$E,2,FALSE),1)=1,"",Z1022)</f>
        <v/>
      </c>
      <c r="AA1021" s="39" t="str">
        <f>IF(IFERROR(VLOOKUP(AA1016,'Tabela de Apoio'!$D:$E,2,FALSE),1)=1,"",AA1022)</f>
        <v/>
      </c>
      <c r="AB1021" s="39" t="str">
        <f>IF(IFERROR(VLOOKUP(AB1016,'Tabela de Apoio'!$D:$E,2,FALSE),1)=1,"",AB1022)</f>
        <v/>
      </c>
      <c r="AC1021" s="39" t="str">
        <f>IF(IFERROR(VLOOKUP(AC1016,'Tabela de Apoio'!$D:$E,2,FALSE),1)=1,"",AC1022)</f>
        <v/>
      </c>
      <c r="AD1021" s="39" t="str">
        <f>IF(IFERROR(VLOOKUP(AD1016,'Tabela de Apoio'!$D:$E,2,FALSE),1)=1,"",AD1022)</f>
        <v/>
      </c>
      <c r="AE1021" s="39" t="str">
        <f>IF(IFERROR(VLOOKUP(AE1016,'Tabela de Apoio'!$D:$E,2,FALSE),1)=1,"",AE1022)</f>
        <v/>
      </c>
      <c r="AF1021" s="39" t="str">
        <f>IF(IFERROR(VLOOKUP(AF1016,'Tabela de Apoio'!$D:$E,2,FALSE),1)=1,"",AF1022)</f>
        <v/>
      </c>
      <c r="AG1021" s="39" t="str">
        <f>IF(IFERROR(VLOOKUP(AG1016,'Tabela de Apoio'!$D:$E,2,FALSE),1)=1,"",AG1022)</f>
        <v/>
      </c>
      <c r="AH1021" s="39" t="str">
        <f>IF(IFERROR(VLOOKUP(AH1016,'Tabela de Apoio'!$D:$E,2,FALSE),1)=1,"",AH1022)</f>
        <v/>
      </c>
      <c r="AI1021" s="39" t="str">
        <f>IF(IFERROR(VLOOKUP(AI1016,'Tabela de Apoio'!$D:$E,2,FALSE),1)=1,"",AI1022)</f>
        <v/>
      </c>
    </row>
    <row r="1022" spans="1:35" hidden="1" x14ac:dyDescent="0.25">
      <c r="B1022" s="84" t="e">
        <f t="shared" si="505"/>
        <v>#VALUE!</v>
      </c>
      <c r="C1022" s="84" t="e">
        <f t="shared" si="504"/>
        <v>#VALUE!</v>
      </c>
      <c r="D1022" s="84">
        <f t="shared" si="504"/>
        <v>1</v>
      </c>
      <c r="E1022" s="158"/>
      <c r="F1022" s="97"/>
      <c r="G1022" s="120"/>
      <c r="H1022" s="18"/>
      <c r="I1022" s="18"/>
      <c r="J1022" s="56" t="s">
        <v>366</v>
      </c>
      <c r="K1022" s="89"/>
      <c r="L1022" s="40" t="s">
        <v>21</v>
      </c>
      <c r="M1022" s="41" t="str">
        <f>IFERROR(AVERAGE($P1018:$AI1018),"")</f>
        <v/>
      </c>
      <c r="N1022" s="94"/>
      <c r="O1022" s="34" t="s">
        <v>467</v>
      </c>
      <c r="P1022" s="39" t="str">
        <f t="shared" ref="P1022:AI1022" si="506">IF(P1019="","",IF((_xlfn.STDEV.S($P1019:$AI1020)/AVERAGE($P1019:$AI1020))&lt;25%,P1019,IF(OR(P1019&gt;(AVERAGE($P1019:$AI1020)+_xlfn.STDEV.S($P1019:$AI1020)),P1019&lt;(AVERAGE($P1019:$AI1020)-_xlfn.STDEV.S($P1019:$AI1020))),"DESCARTADO",P1019)))</f>
        <v/>
      </c>
      <c r="Q1022" s="39" t="str">
        <f t="shared" si="506"/>
        <v/>
      </c>
      <c r="R1022" s="39" t="str">
        <f t="shared" si="506"/>
        <v/>
      </c>
      <c r="S1022" s="39" t="str">
        <f t="shared" si="506"/>
        <v/>
      </c>
      <c r="T1022" s="39" t="str">
        <f t="shared" si="506"/>
        <v/>
      </c>
      <c r="U1022" s="39" t="str">
        <f t="shared" si="506"/>
        <v/>
      </c>
      <c r="V1022" s="39" t="str">
        <f t="shared" si="506"/>
        <v/>
      </c>
      <c r="W1022" s="39" t="str">
        <f t="shared" si="506"/>
        <v/>
      </c>
      <c r="X1022" s="39" t="str">
        <f t="shared" si="506"/>
        <v/>
      </c>
      <c r="Y1022" s="39" t="str">
        <f t="shared" si="506"/>
        <v/>
      </c>
      <c r="Z1022" s="39" t="str">
        <f t="shared" si="506"/>
        <v/>
      </c>
      <c r="AA1022" s="39" t="str">
        <f t="shared" si="506"/>
        <v/>
      </c>
      <c r="AB1022" s="39" t="str">
        <f t="shared" si="506"/>
        <v/>
      </c>
      <c r="AC1022" s="39" t="str">
        <f t="shared" si="506"/>
        <v/>
      </c>
      <c r="AD1022" s="39" t="str">
        <f t="shared" si="506"/>
        <v/>
      </c>
      <c r="AE1022" s="39" t="str">
        <f t="shared" si="506"/>
        <v/>
      </c>
      <c r="AF1022" s="39" t="str">
        <f t="shared" si="506"/>
        <v/>
      </c>
      <c r="AG1022" s="39" t="str">
        <f t="shared" si="506"/>
        <v/>
      </c>
      <c r="AH1022" s="39" t="str">
        <f t="shared" si="506"/>
        <v/>
      </c>
      <c r="AI1022" s="39" t="str">
        <f t="shared" si="506"/>
        <v/>
      </c>
    </row>
    <row r="1023" spans="1:35" hidden="1" x14ac:dyDescent="0.25">
      <c r="B1023" s="84" t="e">
        <f t="shared" si="505"/>
        <v>#VALUE!</v>
      </c>
      <c r="C1023" s="84" t="e">
        <f t="shared" si="504"/>
        <v>#VALUE!</v>
      </c>
      <c r="D1023" s="84">
        <f t="shared" si="504"/>
        <v>1</v>
      </c>
      <c r="E1023" s="158"/>
      <c r="F1023" s="97"/>
      <c r="G1023" s="119"/>
      <c r="J1023" s="56" t="s">
        <v>366</v>
      </c>
      <c r="L1023" s="40" t="s">
        <v>335</v>
      </c>
      <c r="M1023" s="41" t="str">
        <f>IFERROR(MEDIAN($P1018:$AI1018),"")</f>
        <v/>
      </c>
      <c r="N1023" s="94"/>
      <c r="O1023" s="34" t="s">
        <v>468</v>
      </c>
      <c r="P1023" s="39" t="str">
        <f>IF(IFERROR(VLOOKUP(P1016,'Tabela de Apoio'!$D:$E,2,FALSE),1)=1,"",P1024)</f>
        <v/>
      </c>
      <c r="Q1023" s="39" t="str">
        <f>IF(IFERROR(VLOOKUP(Q1016,'Tabela de Apoio'!$D:$E,2,FALSE),1)=1,"",Q1024)</f>
        <v/>
      </c>
      <c r="R1023" s="39" t="str">
        <f>IF(IFERROR(VLOOKUP(R1016,'Tabela de Apoio'!$D:$E,2,FALSE),1)=1,"",R1024)</f>
        <v/>
      </c>
      <c r="S1023" s="39" t="str">
        <f>IF(IFERROR(VLOOKUP(S1016,'Tabela de Apoio'!$D:$E,2,FALSE),1)=1,"",S1024)</f>
        <v/>
      </c>
      <c r="T1023" s="39" t="str">
        <f>IF(IFERROR(VLOOKUP(T1016,'Tabela de Apoio'!$D:$E,2,FALSE),1)=1,"",T1024)</f>
        <v/>
      </c>
      <c r="U1023" s="39" t="str">
        <f>IF(IFERROR(VLOOKUP(U1016,'Tabela de Apoio'!$D:$E,2,FALSE),1)=1,"",U1024)</f>
        <v/>
      </c>
      <c r="V1023" s="39" t="str">
        <f>IF(IFERROR(VLOOKUP(V1016,'Tabela de Apoio'!$D:$E,2,FALSE),1)=1,"",V1024)</f>
        <v/>
      </c>
      <c r="W1023" s="39" t="str">
        <f>IF(IFERROR(VLOOKUP(W1016,'Tabela de Apoio'!$D:$E,2,FALSE),1)=1,"",W1024)</f>
        <v/>
      </c>
      <c r="X1023" s="39" t="str">
        <f>IF(IFERROR(VLOOKUP(X1016,'Tabela de Apoio'!$D:$E,2,FALSE),1)=1,"",X1024)</f>
        <v/>
      </c>
      <c r="Y1023" s="39" t="str">
        <f>IF(IFERROR(VLOOKUP(Y1016,'Tabela de Apoio'!$D:$E,2,FALSE),1)=1,"",Y1024)</f>
        <v/>
      </c>
      <c r="Z1023" s="39" t="str">
        <f>IF(IFERROR(VLOOKUP(Z1016,'Tabela de Apoio'!$D:$E,2,FALSE),1)=1,"",Z1024)</f>
        <v/>
      </c>
      <c r="AA1023" s="39" t="str">
        <f>IF(IFERROR(VLOOKUP(AA1016,'Tabela de Apoio'!$D:$E,2,FALSE),1)=1,"",AA1024)</f>
        <v/>
      </c>
      <c r="AB1023" s="39" t="str">
        <f>IF(IFERROR(VLOOKUP(AB1016,'Tabela de Apoio'!$D:$E,2,FALSE),1)=1,"",AB1024)</f>
        <v/>
      </c>
      <c r="AC1023" s="39" t="str">
        <f>IF(IFERROR(VLOOKUP(AC1016,'Tabela de Apoio'!$D:$E,2,FALSE),1)=1,"",AC1024)</f>
        <v/>
      </c>
      <c r="AD1023" s="39" t="str">
        <f>IF(IFERROR(VLOOKUP(AD1016,'Tabela de Apoio'!$D:$E,2,FALSE),1)=1,"",AD1024)</f>
        <v/>
      </c>
      <c r="AE1023" s="39" t="str">
        <f>IF(IFERROR(VLOOKUP(AE1016,'Tabela de Apoio'!$D:$E,2,FALSE),1)=1,"",AE1024)</f>
        <v/>
      </c>
      <c r="AF1023" s="39" t="str">
        <f>IF(IFERROR(VLOOKUP(AF1016,'Tabela de Apoio'!$D:$E,2,FALSE),1)=1,"",AF1024)</f>
        <v/>
      </c>
      <c r="AG1023" s="39" t="str">
        <f>IF(IFERROR(VLOOKUP(AG1016,'Tabela de Apoio'!$D:$E,2,FALSE),1)=1,"",AG1024)</f>
        <v/>
      </c>
      <c r="AH1023" s="39" t="str">
        <f>IF(IFERROR(VLOOKUP(AH1016,'Tabela de Apoio'!$D:$E,2,FALSE),1)=1,"",AH1024)</f>
        <v/>
      </c>
      <c r="AI1023" s="39" t="str">
        <f>IF(IFERROR(VLOOKUP(AI1016,'Tabela de Apoio'!$D:$E,2,FALSE),1)=1,"",AI1024)</f>
        <v/>
      </c>
    </row>
    <row r="1024" spans="1:35" hidden="1" x14ac:dyDescent="0.25">
      <c r="B1024" s="84" t="e">
        <f t="shared" si="505"/>
        <v>#VALUE!</v>
      </c>
      <c r="C1024" s="84" t="e">
        <f t="shared" si="504"/>
        <v>#VALUE!</v>
      </c>
      <c r="D1024" s="84">
        <f t="shared" si="504"/>
        <v>1</v>
      </c>
      <c r="E1024" s="158"/>
      <c r="F1024" s="97"/>
      <c r="G1024" s="119"/>
      <c r="H1024" s="18"/>
      <c r="I1024" s="18"/>
      <c r="J1024" s="56" t="s">
        <v>368</v>
      </c>
      <c r="K1024" s="89"/>
      <c r="L1024" s="40" t="s">
        <v>69</v>
      </c>
      <c r="M1024" s="41" t="e">
        <f>IF(AND(COUNT($P1032:$AI1032)&gt;2,(_xlfn.STDEV.S($P1031:$AI1032)/AVERAGE($P1031:$AI1032))&lt;=25%),AVERAGE($P1031:$AI1032),"")</f>
        <v>#DIV/0!</v>
      </c>
      <c r="N1024" s="94"/>
      <c r="O1024" s="34" t="s">
        <v>469</v>
      </c>
      <c r="P1024" s="39" t="str">
        <f t="shared" ref="P1024:AI1024" si="507">IF(P1022="","",IF((_xlfn.STDEV.S($P1021:$AI1022)/AVERAGE($P1021:$AI1022))&lt;25%,P1022,IF(OR(P1022&gt;(AVERAGE($P1021:$AI1022)+_xlfn.STDEV.S($P1021:$AI1022)),P1022&lt;(AVERAGE($P1021:$AI1022)-_xlfn.STDEV.S($P1021:$AI1022))),"DESCARTADO",P1022)))</f>
        <v/>
      </c>
      <c r="Q1024" s="39" t="str">
        <f t="shared" si="507"/>
        <v/>
      </c>
      <c r="R1024" s="39" t="str">
        <f t="shared" si="507"/>
        <v/>
      </c>
      <c r="S1024" s="39" t="str">
        <f t="shared" si="507"/>
        <v/>
      </c>
      <c r="T1024" s="39" t="str">
        <f t="shared" si="507"/>
        <v/>
      </c>
      <c r="U1024" s="39" t="str">
        <f t="shared" si="507"/>
        <v/>
      </c>
      <c r="V1024" s="39" t="str">
        <f t="shared" si="507"/>
        <v/>
      </c>
      <c r="W1024" s="39" t="str">
        <f t="shared" si="507"/>
        <v/>
      </c>
      <c r="X1024" s="39" t="str">
        <f t="shared" si="507"/>
        <v/>
      </c>
      <c r="Y1024" s="39" t="str">
        <f t="shared" si="507"/>
        <v/>
      </c>
      <c r="Z1024" s="39" t="str">
        <f t="shared" si="507"/>
        <v/>
      </c>
      <c r="AA1024" s="39" t="str">
        <f t="shared" si="507"/>
        <v/>
      </c>
      <c r="AB1024" s="39" t="str">
        <f t="shared" si="507"/>
        <v/>
      </c>
      <c r="AC1024" s="39" t="str">
        <f t="shared" si="507"/>
        <v/>
      </c>
      <c r="AD1024" s="39" t="str">
        <f t="shared" si="507"/>
        <v/>
      </c>
      <c r="AE1024" s="39" t="str">
        <f t="shared" si="507"/>
        <v/>
      </c>
      <c r="AF1024" s="39" t="str">
        <f t="shared" si="507"/>
        <v/>
      </c>
      <c r="AG1024" s="39" t="str">
        <f t="shared" si="507"/>
        <v/>
      </c>
      <c r="AH1024" s="39" t="str">
        <f t="shared" si="507"/>
        <v/>
      </c>
      <c r="AI1024" s="39" t="str">
        <f t="shared" si="507"/>
        <v/>
      </c>
    </row>
    <row r="1025" spans="1:35" hidden="1" x14ac:dyDescent="0.25">
      <c r="B1025" s="84" t="e">
        <f t="shared" si="505"/>
        <v>#VALUE!</v>
      </c>
      <c r="C1025" s="84" t="e">
        <f t="shared" si="504"/>
        <v>#VALUE!</v>
      </c>
      <c r="D1025" s="84">
        <f t="shared" si="504"/>
        <v>1</v>
      </c>
      <c r="E1025" s="158"/>
      <c r="F1025" s="97"/>
      <c r="G1025" s="121"/>
      <c r="H1025"/>
      <c r="I1025" s="18"/>
      <c r="J1025" s="56" t="s">
        <v>367</v>
      </c>
      <c r="K1025" s="89"/>
      <c r="L1025" s="40" t="s">
        <v>74</v>
      </c>
      <c r="M1025" s="41" t="e">
        <f>AVERAGE($P1019:$AI1020)</f>
        <v>#DIV/0!</v>
      </c>
      <c r="N1025" s="94"/>
      <c r="O1025" s="34" t="s">
        <v>470</v>
      </c>
      <c r="P1025" s="39" t="str">
        <f>IF(IFERROR(VLOOKUP(P1016,'Tabela de Apoio'!$D:$E,2,FALSE),1)=1,"",P1026)</f>
        <v/>
      </c>
      <c r="Q1025" s="39" t="str">
        <f>IF(IFERROR(VLOOKUP(Q1016,'Tabela de Apoio'!$D:$E,2,FALSE),1)=1,"",Q1026)</f>
        <v/>
      </c>
      <c r="R1025" s="39" t="str">
        <f>IF(IFERROR(VLOOKUP(R1016,'Tabela de Apoio'!$D:$E,2,FALSE),1)=1,"",R1026)</f>
        <v/>
      </c>
      <c r="S1025" s="39" t="str">
        <f>IF(IFERROR(VLOOKUP(S1016,'Tabela de Apoio'!$D:$E,2,FALSE),1)=1,"",S1026)</f>
        <v/>
      </c>
      <c r="T1025" s="39" t="str">
        <f>IF(IFERROR(VLOOKUP(T1016,'Tabela de Apoio'!$D:$E,2,FALSE),1)=1,"",T1026)</f>
        <v/>
      </c>
      <c r="U1025" s="39" t="str">
        <f>IF(IFERROR(VLOOKUP(U1016,'Tabela de Apoio'!$D:$E,2,FALSE),1)=1,"",U1026)</f>
        <v/>
      </c>
      <c r="V1025" s="39" t="str">
        <f>IF(IFERROR(VLOOKUP(V1016,'Tabela de Apoio'!$D:$E,2,FALSE),1)=1,"",V1026)</f>
        <v/>
      </c>
      <c r="W1025" s="39" t="str">
        <f>IF(IFERROR(VLOOKUP(W1016,'Tabela de Apoio'!$D:$E,2,FALSE),1)=1,"",W1026)</f>
        <v/>
      </c>
      <c r="X1025" s="39" t="str">
        <f>IF(IFERROR(VLOOKUP(X1016,'Tabela de Apoio'!$D:$E,2,FALSE),1)=1,"",X1026)</f>
        <v/>
      </c>
      <c r="Y1025" s="39" t="str">
        <f>IF(IFERROR(VLOOKUP(Y1016,'Tabela de Apoio'!$D:$E,2,FALSE),1)=1,"",Y1026)</f>
        <v/>
      </c>
      <c r="Z1025" s="39" t="str">
        <f>IF(IFERROR(VLOOKUP(Z1016,'Tabela de Apoio'!$D:$E,2,FALSE),1)=1,"",Z1026)</f>
        <v/>
      </c>
      <c r="AA1025" s="39" t="str">
        <f>IF(IFERROR(VLOOKUP(AA1016,'Tabela de Apoio'!$D:$E,2,FALSE),1)=1,"",AA1026)</f>
        <v/>
      </c>
      <c r="AB1025" s="39" t="str">
        <f>IF(IFERROR(VLOOKUP(AB1016,'Tabela de Apoio'!$D:$E,2,FALSE),1)=1,"",AB1026)</f>
        <v/>
      </c>
      <c r="AC1025" s="39" t="str">
        <f>IF(IFERROR(VLOOKUP(AC1016,'Tabela de Apoio'!$D:$E,2,FALSE),1)=1,"",AC1026)</f>
        <v/>
      </c>
      <c r="AD1025" s="39" t="str">
        <f>IF(IFERROR(VLOOKUP(AD1016,'Tabela de Apoio'!$D:$E,2,FALSE),1)=1,"",AD1026)</f>
        <v/>
      </c>
      <c r="AE1025" s="39" t="str">
        <f>IF(IFERROR(VLOOKUP(AE1016,'Tabela de Apoio'!$D:$E,2,FALSE),1)=1,"",AE1026)</f>
        <v/>
      </c>
      <c r="AF1025" s="39" t="str">
        <f>IF(IFERROR(VLOOKUP(AF1016,'Tabela de Apoio'!$D:$E,2,FALSE),1)=1,"",AF1026)</f>
        <v/>
      </c>
      <c r="AG1025" s="39" t="str">
        <f>IF(IFERROR(VLOOKUP(AG1016,'Tabela de Apoio'!$D:$E,2,FALSE),1)=1,"",AG1026)</f>
        <v/>
      </c>
      <c r="AH1025" s="39" t="str">
        <f>IF(IFERROR(VLOOKUP(AH1016,'Tabela de Apoio'!$D:$E,2,FALSE),1)=1,"",AH1026)</f>
        <v/>
      </c>
      <c r="AI1025" s="39" t="str">
        <f>IF(IFERROR(VLOOKUP(AI1016,'Tabela de Apoio'!$D:$E,2,FALSE),1)=1,"",AI1026)</f>
        <v/>
      </c>
    </row>
    <row r="1026" spans="1:35" hidden="1" x14ac:dyDescent="0.25">
      <c r="B1026" s="84" t="e">
        <f t="shared" si="505"/>
        <v>#VALUE!</v>
      </c>
      <c r="C1026" s="84" t="e">
        <f t="shared" si="504"/>
        <v>#VALUE!</v>
      </c>
      <c r="D1026" s="84">
        <f t="shared" si="504"/>
        <v>1</v>
      </c>
      <c r="E1026" s="158"/>
      <c r="F1026" s="97"/>
      <c r="G1026" s="120"/>
      <c r="H1026" s="18"/>
      <c r="I1026" s="18"/>
      <c r="J1026" s="56" t="s">
        <v>367</v>
      </c>
      <c r="K1026" s="89"/>
      <c r="L1026" s="40" t="s">
        <v>72</v>
      </c>
      <c r="M1026" s="41" t="e">
        <f>MEDIAN($P1019:$AI1019)</f>
        <v>#NUM!</v>
      </c>
      <c r="N1026" s="94"/>
      <c r="O1026" s="34" t="s">
        <v>471</v>
      </c>
      <c r="P1026" s="39" t="str">
        <f t="shared" ref="P1026:AI1026" si="508">IF(P1024="","",IF((_xlfn.STDEV.S($P1023:$AI1024)/AVERAGE($P1023:$AI1024))&lt;25%,P1024,IF(OR(P1024&gt;(AVERAGE($P1023:$AI1024)+_xlfn.STDEV.S($P1023:$AI1024)),P1024&lt;(AVERAGE($P1023:$AI1024)-_xlfn.STDEV.S($P1023:$AI1024))),"DESCARTADO",P1024)))</f>
        <v/>
      </c>
      <c r="Q1026" s="39" t="str">
        <f t="shared" si="508"/>
        <v/>
      </c>
      <c r="R1026" s="39" t="str">
        <f t="shared" si="508"/>
        <v/>
      </c>
      <c r="S1026" s="39" t="str">
        <f t="shared" si="508"/>
        <v/>
      </c>
      <c r="T1026" s="39" t="str">
        <f t="shared" si="508"/>
        <v/>
      </c>
      <c r="U1026" s="39" t="str">
        <f t="shared" si="508"/>
        <v/>
      </c>
      <c r="V1026" s="39" t="str">
        <f t="shared" si="508"/>
        <v/>
      </c>
      <c r="W1026" s="39" t="str">
        <f t="shared" si="508"/>
        <v/>
      </c>
      <c r="X1026" s="39" t="str">
        <f t="shared" si="508"/>
        <v/>
      </c>
      <c r="Y1026" s="39" t="str">
        <f t="shared" si="508"/>
        <v/>
      </c>
      <c r="Z1026" s="39" t="str">
        <f t="shared" si="508"/>
        <v/>
      </c>
      <c r="AA1026" s="39" t="str">
        <f t="shared" si="508"/>
        <v/>
      </c>
      <c r="AB1026" s="39" t="str">
        <f t="shared" si="508"/>
        <v/>
      </c>
      <c r="AC1026" s="39" t="str">
        <f t="shared" si="508"/>
        <v/>
      </c>
      <c r="AD1026" s="39" t="str">
        <f t="shared" si="508"/>
        <v/>
      </c>
      <c r="AE1026" s="39" t="str">
        <f t="shared" si="508"/>
        <v/>
      </c>
      <c r="AF1026" s="39" t="str">
        <f t="shared" si="508"/>
        <v/>
      </c>
      <c r="AG1026" s="39" t="str">
        <f t="shared" si="508"/>
        <v/>
      </c>
      <c r="AH1026" s="39" t="str">
        <f t="shared" si="508"/>
        <v/>
      </c>
      <c r="AI1026" s="39" t="str">
        <f t="shared" si="508"/>
        <v/>
      </c>
    </row>
    <row r="1027" spans="1:35" hidden="1" x14ac:dyDescent="0.25">
      <c r="B1027" s="84" t="e">
        <f t="shared" si="505"/>
        <v>#VALUE!</v>
      </c>
      <c r="C1027" s="84" t="e">
        <f t="shared" si="504"/>
        <v>#VALUE!</v>
      </c>
      <c r="D1027" s="84">
        <f t="shared" si="504"/>
        <v>1</v>
      </c>
      <c r="E1027" s="158"/>
      <c r="F1027" s="97"/>
      <c r="G1027" s="120"/>
      <c r="H1027" s="18"/>
      <c r="I1027" s="18"/>
      <c r="J1027" s="56" t="s">
        <v>367</v>
      </c>
      <c r="K1027" s="89"/>
      <c r="L1027" s="40" t="s">
        <v>73</v>
      </c>
      <c r="M1027" s="41" t="e">
        <f>_xlfn.QUARTILE.EXC($P1019:$AI1019,1)</f>
        <v>#NUM!</v>
      </c>
      <c r="N1027" s="94"/>
      <c r="O1027" s="34" t="s">
        <v>472</v>
      </c>
      <c r="P1027" s="39" t="str">
        <f>IF(IFERROR(VLOOKUP(P1016,'Tabela de Apoio'!$D:$E,2,FALSE),1)=1,"",P1028)</f>
        <v/>
      </c>
      <c r="Q1027" s="39" t="str">
        <f>IF(IFERROR(VLOOKUP(Q1016,'Tabela de Apoio'!$D:$E,2,FALSE),1)=1,"",Q1028)</f>
        <v/>
      </c>
      <c r="R1027" s="39" t="str">
        <f>IF(IFERROR(VLOOKUP(R1016,'Tabela de Apoio'!$D:$E,2,FALSE),1)=1,"",R1028)</f>
        <v/>
      </c>
      <c r="S1027" s="39" t="str">
        <f>IF(IFERROR(VLOOKUP(S1016,'Tabela de Apoio'!$D:$E,2,FALSE),1)=1,"",S1028)</f>
        <v/>
      </c>
      <c r="T1027" s="39" t="str">
        <f>IF(IFERROR(VLOOKUP(T1016,'Tabela de Apoio'!$D:$E,2,FALSE),1)=1,"",T1028)</f>
        <v/>
      </c>
      <c r="U1027" s="39" t="str">
        <f>IF(IFERROR(VLOOKUP(U1016,'Tabela de Apoio'!$D:$E,2,FALSE),1)=1,"",U1028)</f>
        <v/>
      </c>
      <c r="V1027" s="39" t="str">
        <f>IF(IFERROR(VLOOKUP(V1016,'Tabela de Apoio'!$D:$E,2,FALSE),1)=1,"",V1028)</f>
        <v/>
      </c>
      <c r="W1027" s="39" t="str">
        <f>IF(IFERROR(VLOOKUP(W1016,'Tabela de Apoio'!$D:$E,2,FALSE),1)=1,"",W1028)</f>
        <v/>
      </c>
      <c r="X1027" s="39" t="str">
        <f>IF(IFERROR(VLOOKUP(X1016,'Tabela de Apoio'!$D:$E,2,FALSE),1)=1,"",X1028)</f>
        <v/>
      </c>
      <c r="Y1027" s="39" t="str">
        <f>IF(IFERROR(VLOOKUP(Y1016,'Tabela de Apoio'!$D:$E,2,FALSE),1)=1,"",Y1028)</f>
        <v/>
      </c>
      <c r="Z1027" s="39" t="str">
        <f>IF(IFERROR(VLOOKUP(Z1016,'Tabela de Apoio'!$D:$E,2,FALSE),1)=1,"",Z1028)</f>
        <v/>
      </c>
      <c r="AA1027" s="39" t="str">
        <f>IF(IFERROR(VLOOKUP(AA1016,'Tabela de Apoio'!$D:$E,2,FALSE),1)=1,"",AA1028)</f>
        <v/>
      </c>
      <c r="AB1027" s="39" t="str">
        <f>IF(IFERROR(VLOOKUP(AB1016,'Tabela de Apoio'!$D:$E,2,FALSE),1)=1,"",AB1028)</f>
        <v/>
      </c>
      <c r="AC1027" s="39" t="str">
        <f>IF(IFERROR(VLOOKUP(AC1016,'Tabela de Apoio'!$D:$E,2,FALSE),1)=1,"",AC1028)</f>
        <v/>
      </c>
      <c r="AD1027" s="39" t="str">
        <f>IF(IFERROR(VLOOKUP(AD1016,'Tabela de Apoio'!$D:$E,2,FALSE),1)=1,"",AD1028)</f>
        <v/>
      </c>
      <c r="AE1027" s="39" t="str">
        <f>IF(IFERROR(VLOOKUP(AE1016,'Tabela de Apoio'!$D:$E,2,FALSE),1)=1,"",AE1028)</f>
        <v/>
      </c>
      <c r="AF1027" s="39" t="str">
        <f>IF(IFERROR(VLOOKUP(AF1016,'Tabela de Apoio'!$D:$E,2,FALSE),1)=1,"",AF1028)</f>
        <v/>
      </c>
      <c r="AG1027" s="39" t="str">
        <f>IF(IFERROR(VLOOKUP(AG1016,'Tabela de Apoio'!$D:$E,2,FALSE),1)=1,"",AG1028)</f>
        <v/>
      </c>
      <c r="AH1027" s="39" t="str">
        <f>IF(IFERROR(VLOOKUP(AH1016,'Tabela de Apoio'!$D:$E,2,FALSE),1)=1,"",AH1028)</f>
        <v/>
      </c>
      <c r="AI1027" s="39" t="str">
        <f>IF(IFERROR(VLOOKUP(AI1016,'Tabela de Apoio'!$D:$E,2,FALSE),1)=1,"",AI1028)</f>
        <v/>
      </c>
    </row>
    <row r="1028" spans="1:35" hidden="1" x14ac:dyDescent="0.25">
      <c r="B1028" s="84" t="e">
        <f t="shared" si="505"/>
        <v>#VALUE!</v>
      </c>
      <c r="C1028" s="84" t="e">
        <f t="shared" si="504"/>
        <v>#VALUE!</v>
      </c>
      <c r="D1028" s="84">
        <f t="shared" si="504"/>
        <v>1</v>
      </c>
      <c r="E1028" s="158"/>
      <c r="F1028" s="97"/>
      <c r="G1028" s="120"/>
      <c r="H1028" s="18"/>
      <c r="I1028" s="18"/>
      <c r="J1028" s="56" t="s">
        <v>367</v>
      </c>
      <c r="K1028" s="89"/>
      <c r="L1028" s="40" t="s">
        <v>70</v>
      </c>
      <c r="M1028" s="41" t="e">
        <f>_xlfn.QUARTILE.EXC($P1019:$AI1019,2)</f>
        <v>#NUM!</v>
      </c>
      <c r="N1028" s="94"/>
      <c r="O1028" s="34" t="s">
        <v>473</v>
      </c>
      <c r="P1028" s="39" t="str">
        <f t="shared" ref="P1028:AI1028" si="509">IF(P1026="","",IF((_xlfn.STDEV.S($P1025:$AI1026)/AVERAGE($P1025:$AI1026))&lt;25%,P1026,IF(OR(P1026&gt;(AVERAGE($P1025:$AI1026)+_xlfn.STDEV.S($P1025:$AI1026)),P1026&lt;(AVERAGE($P1025:$AI1026)-_xlfn.STDEV.S($P1025:$AI1026))),"DESCARTADO",P1026)))</f>
        <v/>
      </c>
      <c r="Q1028" s="39" t="str">
        <f t="shared" si="509"/>
        <v/>
      </c>
      <c r="R1028" s="39" t="str">
        <f t="shared" si="509"/>
        <v/>
      </c>
      <c r="S1028" s="39" t="str">
        <f t="shared" si="509"/>
        <v/>
      </c>
      <c r="T1028" s="39" t="str">
        <f t="shared" si="509"/>
        <v/>
      </c>
      <c r="U1028" s="39" t="str">
        <f t="shared" si="509"/>
        <v/>
      </c>
      <c r="V1028" s="39" t="str">
        <f t="shared" si="509"/>
        <v/>
      </c>
      <c r="W1028" s="39" t="str">
        <f t="shared" si="509"/>
        <v/>
      </c>
      <c r="X1028" s="39" t="str">
        <f t="shared" si="509"/>
        <v/>
      </c>
      <c r="Y1028" s="39" t="str">
        <f t="shared" si="509"/>
        <v/>
      </c>
      <c r="Z1028" s="39" t="str">
        <f t="shared" si="509"/>
        <v/>
      </c>
      <c r="AA1028" s="39" t="str">
        <f t="shared" si="509"/>
        <v/>
      </c>
      <c r="AB1028" s="39" t="str">
        <f t="shared" si="509"/>
        <v/>
      </c>
      <c r="AC1028" s="39" t="str">
        <f t="shared" si="509"/>
        <v/>
      </c>
      <c r="AD1028" s="39" t="str">
        <f t="shared" si="509"/>
        <v/>
      </c>
      <c r="AE1028" s="39" t="str">
        <f t="shared" si="509"/>
        <v/>
      </c>
      <c r="AF1028" s="39" t="str">
        <f t="shared" si="509"/>
        <v/>
      </c>
      <c r="AG1028" s="39" t="str">
        <f t="shared" si="509"/>
        <v/>
      </c>
      <c r="AH1028" s="39" t="str">
        <f t="shared" si="509"/>
        <v/>
      </c>
      <c r="AI1028" s="39" t="str">
        <f t="shared" si="509"/>
        <v/>
      </c>
    </row>
    <row r="1029" spans="1:35" hidden="1" x14ac:dyDescent="0.25">
      <c r="B1029" s="84" t="e">
        <f t="shared" si="505"/>
        <v>#VALUE!</v>
      </c>
      <c r="C1029" s="84" t="e">
        <f t="shared" si="504"/>
        <v>#VALUE!</v>
      </c>
      <c r="D1029" s="84">
        <f t="shared" si="504"/>
        <v>1</v>
      </c>
      <c r="E1029" s="158"/>
      <c r="F1029" s="97"/>
      <c r="G1029" s="120"/>
      <c r="H1029" s="18"/>
      <c r="I1029" s="18"/>
      <c r="J1029" s="56" t="s">
        <v>366</v>
      </c>
      <c r="K1029" s="89"/>
      <c r="L1029" s="40" t="s">
        <v>76</v>
      </c>
      <c r="M1029" s="41">
        <f>MIN($P1018:$AI1018)</f>
        <v>0</v>
      </c>
      <c r="N1029" s="94"/>
      <c r="O1029" s="34" t="s">
        <v>474</v>
      </c>
      <c r="P1029" s="39" t="str">
        <f>IF(IFERROR(VLOOKUP(P1016,'Tabela de Apoio'!$D:$E,2,FALSE),1)=1,"",P1030)</f>
        <v/>
      </c>
      <c r="Q1029" s="39" t="str">
        <f>IF(IFERROR(VLOOKUP(Q1016,'Tabela de Apoio'!$D:$E,2,FALSE),1)=1,"",Q1030)</f>
        <v/>
      </c>
      <c r="R1029" s="39" t="str">
        <f>IF(IFERROR(VLOOKUP(R1016,'Tabela de Apoio'!$D:$E,2,FALSE),1)=1,"",R1030)</f>
        <v/>
      </c>
      <c r="S1029" s="39" t="str">
        <f>IF(IFERROR(VLOOKUP(S1016,'Tabela de Apoio'!$D:$E,2,FALSE),1)=1,"",S1030)</f>
        <v/>
      </c>
      <c r="T1029" s="39" t="str">
        <f>IF(IFERROR(VLOOKUP(T1016,'Tabela de Apoio'!$D:$E,2,FALSE),1)=1,"",T1030)</f>
        <v/>
      </c>
      <c r="U1029" s="39" t="str">
        <f>IF(IFERROR(VLOOKUP(U1016,'Tabela de Apoio'!$D:$E,2,FALSE),1)=1,"",U1030)</f>
        <v/>
      </c>
      <c r="V1029" s="39" t="str">
        <f>IF(IFERROR(VLOOKUP(V1016,'Tabela de Apoio'!$D:$E,2,FALSE),1)=1,"",V1030)</f>
        <v/>
      </c>
      <c r="W1029" s="39" t="str">
        <f>IF(IFERROR(VLOOKUP(W1016,'Tabela de Apoio'!$D:$E,2,FALSE),1)=1,"",W1030)</f>
        <v/>
      </c>
      <c r="X1029" s="39" t="str">
        <f>IF(IFERROR(VLOOKUP(X1016,'Tabela de Apoio'!$D:$E,2,FALSE),1)=1,"",X1030)</f>
        <v/>
      </c>
      <c r="Y1029" s="39" t="str">
        <f>IF(IFERROR(VLOOKUP(Y1016,'Tabela de Apoio'!$D:$E,2,FALSE),1)=1,"",Y1030)</f>
        <v/>
      </c>
      <c r="Z1029" s="39" t="str">
        <f>IF(IFERROR(VLOOKUP(Z1016,'Tabela de Apoio'!$D:$E,2,FALSE),1)=1,"",Z1030)</f>
        <v/>
      </c>
      <c r="AA1029" s="39" t="str">
        <f>IF(IFERROR(VLOOKUP(AA1016,'Tabela de Apoio'!$D:$E,2,FALSE),1)=1,"",AA1030)</f>
        <v/>
      </c>
      <c r="AB1029" s="39" t="str">
        <f>IF(IFERROR(VLOOKUP(AB1016,'Tabela de Apoio'!$D:$E,2,FALSE),1)=1,"",AB1030)</f>
        <v/>
      </c>
      <c r="AC1029" s="39" t="str">
        <f>IF(IFERROR(VLOOKUP(AC1016,'Tabela de Apoio'!$D:$E,2,FALSE),1)=1,"",AC1030)</f>
        <v/>
      </c>
      <c r="AD1029" s="39" t="str">
        <f>IF(IFERROR(VLOOKUP(AD1016,'Tabela de Apoio'!$D:$E,2,FALSE),1)=1,"",AD1030)</f>
        <v/>
      </c>
      <c r="AE1029" s="39" t="str">
        <f>IF(IFERROR(VLOOKUP(AE1016,'Tabela de Apoio'!$D:$E,2,FALSE),1)=1,"",AE1030)</f>
        <v/>
      </c>
      <c r="AF1029" s="39" t="str">
        <f>IF(IFERROR(VLOOKUP(AF1016,'Tabela de Apoio'!$D:$E,2,FALSE),1)=1,"",AF1030)</f>
        <v/>
      </c>
      <c r="AG1029" s="39" t="str">
        <f>IF(IFERROR(VLOOKUP(AG1016,'Tabela de Apoio'!$D:$E,2,FALSE),1)=1,"",AG1030)</f>
        <v/>
      </c>
      <c r="AH1029" s="39" t="str">
        <f>IF(IFERROR(VLOOKUP(AH1016,'Tabela de Apoio'!$D:$E,2,FALSE),1)=1,"",AH1030)</f>
        <v/>
      </c>
      <c r="AI1029" s="39" t="str">
        <f>IF(IFERROR(VLOOKUP(AI1016,'Tabela de Apoio'!$D:$E,2,FALSE),1)=1,"",AI1030)</f>
        <v/>
      </c>
    </row>
    <row r="1030" spans="1:35" hidden="1" x14ac:dyDescent="0.25">
      <c r="B1030" s="84" t="e">
        <f t="shared" si="505"/>
        <v>#VALUE!</v>
      </c>
      <c r="C1030" s="84" t="e">
        <f t="shared" si="504"/>
        <v>#VALUE!</v>
      </c>
      <c r="D1030" s="84">
        <f t="shared" si="504"/>
        <v>1</v>
      </c>
      <c r="E1030" s="158"/>
      <c r="F1030" s="97"/>
      <c r="G1030" s="120"/>
      <c r="H1030" s="18"/>
      <c r="I1030" s="18"/>
      <c r="J1030" s="56" t="s">
        <v>366</v>
      </c>
      <c r="K1030" s="89"/>
      <c r="L1030" s="40" t="s">
        <v>71</v>
      </c>
      <c r="M1030" s="41">
        <f>MAX($P1018:$AI1018)</f>
        <v>0</v>
      </c>
      <c r="N1030" s="94"/>
      <c r="O1030" s="34" t="s">
        <v>475</v>
      </c>
      <c r="P1030" s="39" t="str">
        <f t="shared" ref="P1030:AI1030" si="510">IF(P1028="","",IF((_xlfn.STDEV.S($P1027:$AI1028)/AVERAGE($P1027:$AI1028))&lt;25%,P1028,IF(OR(P1028&gt;(AVERAGE($P1027:$AI1028)+_xlfn.STDEV.S($P1027:$AI1028)),P1028&lt;(AVERAGE($P1027:$AI1028)-_xlfn.STDEV.S($P1027:$AI1028))),"DESCARTADO",P1028)))</f>
        <v/>
      </c>
      <c r="Q1030" s="39" t="str">
        <f t="shared" si="510"/>
        <v/>
      </c>
      <c r="R1030" s="39" t="str">
        <f t="shared" si="510"/>
        <v/>
      </c>
      <c r="S1030" s="39" t="str">
        <f t="shared" si="510"/>
        <v/>
      </c>
      <c r="T1030" s="39" t="str">
        <f t="shared" si="510"/>
        <v/>
      </c>
      <c r="U1030" s="39" t="str">
        <f t="shared" si="510"/>
        <v/>
      </c>
      <c r="V1030" s="39" t="str">
        <f t="shared" si="510"/>
        <v/>
      </c>
      <c r="W1030" s="39" t="str">
        <f t="shared" si="510"/>
        <v/>
      </c>
      <c r="X1030" s="39" t="str">
        <f t="shared" si="510"/>
        <v/>
      </c>
      <c r="Y1030" s="39" t="str">
        <f t="shared" si="510"/>
        <v/>
      </c>
      <c r="Z1030" s="39" t="str">
        <f t="shared" si="510"/>
        <v/>
      </c>
      <c r="AA1030" s="39" t="str">
        <f t="shared" si="510"/>
        <v/>
      </c>
      <c r="AB1030" s="39" t="str">
        <f t="shared" si="510"/>
        <v/>
      </c>
      <c r="AC1030" s="39" t="str">
        <f t="shared" si="510"/>
        <v/>
      </c>
      <c r="AD1030" s="39" t="str">
        <f t="shared" si="510"/>
        <v/>
      </c>
      <c r="AE1030" s="39" t="str">
        <f t="shared" si="510"/>
        <v/>
      </c>
      <c r="AF1030" s="39" t="str">
        <f t="shared" si="510"/>
        <v/>
      </c>
      <c r="AG1030" s="39" t="str">
        <f t="shared" si="510"/>
        <v/>
      </c>
      <c r="AH1030" s="39" t="str">
        <f t="shared" si="510"/>
        <v/>
      </c>
      <c r="AI1030" s="39" t="str">
        <f t="shared" si="510"/>
        <v/>
      </c>
    </row>
    <row r="1031" spans="1:35" hidden="1" x14ac:dyDescent="0.25">
      <c r="B1031" s="84" t="e">
        <f t="shared" si="505"/>
        <v>#VALUE!</v>
      </c>
      <c r="C1031" s="84" t="e">
        <f t="shared" si="504"/>
        <v>#VALUE!</v>
      </c>
      <c r="D1031" s="84">
        <f t="shared" si="504"/>
        <v>1</v>
      </c>
      <c r="E1031" s="158"/>
      <c r="F1031" s="97"/>
      <c r="G1031" s="121"/>
      <c r="H1031"/>
      <c r="I1031"/>
      <c r="J1031" s="6" t="str">
        <f>INDEX(J1021:J1030,MATCH(L1014,L1021:L1030,0))</f>
        <v>A</v>
      </c>
      <c r="K1031" s="89"/>
      <c r="L1031" s="26"/>
      <c r="M1031" s="26"/>
      <c r="N1031" s="94"/>
      <c r="O1031" s="34" t="s">
        <v>58</v>
      </c>
      <c r="P1031" s="39" t="str">
        <f>IF(IFERROR(VLOOKUP(P1016,'Tabela de Apoio'!$D:$E,2,FALSE),1)=1,"",P1032)</f>
        <v/>
      </c>
      <c r="Q1031" s="39" t="str">
        <f>IF(IFERROR(VLOOKUP(Q1016,'Tabela de Apoio'!$D:$E,2,FALSE),1)=1,"",Q1032)</f>
        <v/>
      </c>
      <c r="R1031" s="39" t="str">
        <f>IF(IFERROR(VLOOKUP(R1016,'Tabela de Apoio'!$D:$E,2,FALSE),1)=1,"",R1032)</f>
        <v/>
      </c>
      <c r="S1031" s="39" t="str">
        <f>IF(IFERROR(VLOOKUP(S1016,'Tabela de Apoio'!$D:$E,2,FALSE),1)=1,"",S1032)</f>
        <v/>
      </c>
      <c r="T1031" s="39" t="str">
        <f>IF(IFERROR(VLOOKUP(T1016,'Tabela de Apoio'!$D:$E,2,FALSE),1)=1,"",T1032)</f>
        <v/>
      </c>
      <c r="U1031" s="39" t="str">
        <f>IF(IFERROR(VLOOKUP(U1016,'Tabela de Apoio'!$D:$E,2,FALSE),1)=1,"",U1032)</f>
        <v/>
      </c>
      <c r="V1031" s="39" t="str">
        <f>IF(IFERROR(VLOOKUP(V1016,'Tabela de Apoio'!$D:$E,2,FALSE),1)=1,"",V1032)</f>
        <v/>
      </c>
      <c r="W1031" s="39" t="str">
        <f>IF(IFERROR(VLOOKUP(W1016,'Tabela de Apoio'!$D:$E,2,FALSE),1)=1,"",W1032)</f>
        <v/>
      </c>
      <c r="X1031" s="39" t="str">
        <f>IF(IFERROR(VLOOKUP(X1016,'Tabela de Apoio'!$D:$E,2,FALSE),1)=1,"",X1032)</f>
        <v/>
      </c>
      <c r="Y1031" s="39" t="str">
        <f>IF(IFERROR(VLOOKUP(Y1016,'Tabela de Apoio'!$D:$E,2,FALSE),1)=1,"",Y1032)</f>
        <v/>
      </c>
      <c r="Z1031" s="39" t="str">
        <f>IF(IFERROR(VLOOKUP(Z1016,'Tabela de Apoio'!$D:$E,2,FALSE),1)=1,"",Z1032)</f>
        <v/>
      </c>
      <c r="AA1031" s="39" t="str">
        <f>IF(IFERROR(VLOOKUP(AA1016,'Tabela de Apoio'!$D:$E,2,FALSE),1)=1,"",AA1032)</f>
        <v/>
      </c>
      <c r="AB1031" s="39" t="str">
        <f>IF(IFERROR(VLOOKUP(AB1016,'Tabela de Apoio'!$D:$E,2,FALSE),1)=1,"",AB1032)</f>
        <v/>
      </c>
      <c r="AC1031" s="39" t="str">
        <f>IF(IFERROR(VLOOKUP(AC1016,'Tabela de Apoio'!$D:$E,2,FALSE),1)=1,"",AC1032)</f>
        <v/>
      </c>
      <c r="AD1031" s="39" t="str">
        <f>IF(IFERROR(VLOOKUP(AD1016,'Tabela de Apoio'!$D:$E,2,FALSE),1)=1,"",AD1032)</f>
        <v/>
      </c>
      <c r="AE1031" s="39" t="str">
        <f>IF(IFERROR(VLOOKUP(AE1016,'Tabela de Apoio'!$D:$E,2,FALSE),1)=1,"",AE1032)</f>
        <v/>
      </c>
      <c r="AF1031" s="39" t="str">
        <f>IF(IFERROR(VLOOKUP(AF1016,'Tabela de Apoio'!$D:$E,2,FALSE),1)=1,"",AF1032)</f>
        <v/>
      </c>
      <c r="AG1031" s="39" t="str">
        <f>IF(IFERROR(VLOOKUP(AG1016,'Tabela de Apoio'!$D:$E,2,FALSE),1)=1,"",AG1032)</f>
        <v/>
      </c>
      <c r="AH1031" s="39" t="str">
        <f>IF(IFERROR(VLOOKUP(AH1016,'Tabela de Apoio'!$D:$E,2,FALSE),1)=1,"",AH1032)</f>
        <v/>
      </c>
      <c r="AI1031" s="39" t="str">
        <f>IF(IFERROR(VLOOKUP(AI1016,'Tabela de Apoio'!$D:$E,2,FALSE),1)=1,"",AI1032)</f>
        <v/>
      </c>
    </row>
    <row r="1032" spans="1:35" x14ac:dyDescent="0.25">
      <c r="B1032" s="84" t="e">
        <f t="shared" si="505"/>
        <v>#VALUE!</v>
      </c>
      <c r="C1032" s="84" t="e">
        <f t="shared" si="504"/>
        <v>#VALUE!</v>
      </c>
      <c r="D1032" s="84">
        <f t="shared" si="504"/>
        <v>1</v>
      </c>
      <c r="E1032" s="158"/>
      <c r="F1032" s="97"/>
      <c r="G1032" s="118"/>
      <c r="H1032" s="159"/>
      <c r="I1032" s="159"/>
      <c r="J1032" s="160"/>
      <c r="K1032" s="90" t="e">
        <f>_xlfn.STDEV.S($P1032:$AI1032)/AVERAGE($P1032:$AI1032)</f>
        <v>#DIV/0!</v>
      </c>
      <c r="L1032" s="122" t="s">
        <v>77</v>
      </c>
      <c r="M1032" s="22" t="str">
        <f>IFERROR(ROUND(M1014*M1016,2),"")</f>
        <v/>
      </c>
      <c r="N1032" s="94" t="str">
        <f>IF("C"=J1031,1,"")</f>
        <v/>
      </c>
      <c r="O1032" s="34" t="s">
        <v>56</v>
      </c>
      <c r="P1032" s="39" t="str">
        <f t="shared" ref="P1032:AI1032" si="511">IFERROR(IF(P1030="","",IF((_xlfn.STDEV.S($P1029:$AI1030)/AVERAGE($P1029:$AI1030))&lt;25%,P1030,IF(OR(P1030&gt;(AVERAGE($P1029:$AI1030)+_xlfn.STDEV.S($P1029:$AI1030)),P1030&lt;(AVERAGE($P1029:$AI1030)-_xlfn.STDEV.S($P1029:$AI1030))),"DESCARTADO",P1030))),)</f>
        <v/>
      </c>
      <c r="Q1032" s="39" t="str">
        <f t="shared" si="511"/>
        <v/>
      </c>
      <c r="R1032" s="39" t="str">
        <f t="shared" si="511"/>
        <v/>
      </c>
      <c r="S1032" s="39" t="str">
        <f t="shared" si="511"/>
        <v/>
      </c>
      <c r="T1032" s="39" t="str">
        <f t="shared" si="511"/>
        <v/>
      </c>
      <c r="U1032" s="39" t="str">
        <f t="shared" si="511"/>
        <v/>
      </c>
      <c r="V1032" s="39" t="str">
        <f t="shared" si="511"/>
        <v/>
      </c>
      <c r="W1032" s="39" t="str">
        <f t="shared" si="511"/>
        <v/>
      </c>
      <c r="X1032" s="39" t="str">
        <f t="shared" si="511"/>
        <v/>
      </c>
      <c r="Y1032" s="39" t="str">
        <f t="shared" si="511"/>
        <v/>
      </c>
      <c r="Z1032" s="39" t="str">
        <f t="shared" si="511"/>
        <v/>
      </c>
      <c r="AA1032" s="39" t="str">
        <f t="shared" si="511"/>
        <v/>
      </c>
      <c r="AB1032" s="39" t="str">
        <f t="shared" si="511"/>
        <v/>
      </c>
      <c r="AC1032" s="39" t="str">
        <f t="shared" si="511"/>
        <v/>
      </c>
      <c r="AD1032" s="39" t="str">
        <f t="shared" si="511"/>
        <v/>
      </c>
      <c r="AE1032" s="39" t="str">
        <f t="shared" si="511"/>
        <v/>
      </c>
      <c r="AF1032" s="39" t="str">
        <f t="shared" si="511"/>
        <v/>
      </c>
      <c r="AG1032" s="39" t="str">
        <f t="shared" si="511"/>
        <v/>
      </c>
      <c r="AH1032" s="39" t="str">
        <f t="shared" si="511"/>
        <v/>
      </c>
      <c r="AI1032" s="39" t="str">
        <f t="shared" si="511"/>
        <v/>
      </c>
    </row>
    <row r="1034" spans="1:35" s="18" customFormat="1" x14ac:dyDescent="0.25">
      <c r="A1034" s="89"/>
      <c r="B1034" s="83" t="e">
        <f>LARGE(IFERROR(IF(B1032+1&gt;$H$8,"",B1032+1),""),1)</f>
        <v>#VALUE!</v>
      </c>
      <c r="C1034" s="83" t="e">
        <f>E1039</f>
        <v>#VALUE!</v>
      </c>
      <c r="D1034" s="83">
        <f>E1035</f>
        <v>1</v>
      </c>
      <c r="E1034" s="57" t="s">
        <v>9</v>
      </c>
      <c r="F1034" s="96"/>
      <c r="G1034" s="57" t="s">
        <v>19</v>
      </c>
      <c r="H1034" s="5" t="e">
        <f>INDEX('BASE FORMAÇÃO'!B:B,B1034+1)</f>
        <v>#VALUE!</v>
      </c>
      <c r="I1034" s="19" t="s">
        <v>20</v>
      </c>
      <c r="J1034" s="5" t="e">
        <f>INDEX('BASE FORMAÇÃO'!K:K,B1034+1)</f>
        <v>#VALUE!</v>
      </c>
      <c r="K1034" s="88"/>
      <c r="L1034" s="173" t="s">
        <v>75</v>
      </c>
      <c r="M1034" s="167" t="str">
        <f>IF(OR(ISBLANK($O$7),ISBLANK($H$8),ISBLANK($O$6),ISBLANK($O$5),ISBLANK($H$5)),"",IFERROR(IF(VLOOKUP(L1034,L1041:M1050,2,FALSE)&lt;1,ROUND(VLOOKUP(L1034,L1041:M1050,2,FALSE),4),ROUND(VLOOKUP(L1034,L1041:M1050,2,FALSE),2)),""))</f>
        <v/>
      </c>
      <c r="N1034" s="92"/>
      <c r="O1034" s="34" t="s">
        <v>22</v>
      </c>
      <c r="P1034" s="53"/>
      <c r="Q1034" s="53"/>
      <c r="R1034" s="53"/>
      <c r="S1034" s="53"/>
      <c r="T1034" s="53"/>
      <c r="U1034" s="53"/>
      <c r="V1034" s="53"/>
      <c r="W1034" s="53"/>
      <c r="X1034" s="53"/>
      <c r="Y1034" s="53"/>
      <c r="Z1034" s="53"/>
      <c r="AA1034" s="53"/>
      <c r="AB1034" s="53"/>
      <c r="AC1034" s="53"/>
      <c r="AD1034" s="53"/>
      <c r="AE1034" s="53"/>
      <c r="AF1034" s="53"/>
      <c r="AG1034" s="53"/>
      <c r="AH1034" s="53"/>
      <c r="AI1034" s="53"/>
    </row>
    <row r="1035" spans="1:35" s="18" customFormat="1" x14ac:dyDescent="0.25">
      <c r="A1035" s="89"/>
      <c r="B1035" s="84" t="e">
        <f t="shared" ref="B1035:D1037" si="512">B1034</f>
        <v>#VALUE!</v>
      </c>
      <c r="C1035" s="84" t="e">
        <f t="shared" si="512"/>
        <v>#VALUE!</v>
      </c>
      <c r="D1035" s="84">
        <f t="shared" si="512"/>
        <v>1</v>
      </c>
      <c r="E1035" s="150">
        <f>IFERROR(IF(E1039=INDEX(E:E,ROW()-16),INDEX(E:E,ROW()-20)+1,1),1)</f>
        <v>1</v>
      </c>
      <c r="F1035" s="116"/>
      <c r="G1035" s="155" t="s">
        <v>1</v>
      </c>
      <c r="H1035" s="161" t="e">
        <f>INDEX('BASE FORMAÇÃO'!C:C,B1034+1)</f>
        <v>#VALUE!</v>
      </c>
      <c r="I1035" s="161"/>
      <c r="J1035" s="162"/>
      <c r="K1035" s="89"/>
      <c r="L1035" s="174"/>
      <c r="M1035" s="168"/>
      <c r="N1035" s="93"/>
      <c r="O1035" s="34" t="s">
        <v>17</v>
      </c>
      <c r="P1035" s="54"/>
      <c r="Q1035" s="54"/>
      <c r="R1035" s="54"/>
      <c r="S1035" s="54"/>
      <c r="T1035" s="54"/>
      <c r="U1035" s="54"/>
      <c r="V1035" s="54"/>
      <c r="W1035" s="54"/>
      <c r="X1035" s="54"/>
      <c r="Y1035" s="54"/>
      <c r="Z1035" s="54"/>
      <c r="AA1035" s="54"/>
      <c r="AB1035" s="54"/>
      <c r="AC1035" s="54"/>
      <c r="AD1035" s="54"/>
      <c r="AE1035" s="54"/>
      <c r="AF1035" s="54"/>
      <c r="AG1035" s="54"/>
      <c r="AH1035" s="54"/>
      <c r="AI1035" s="54"/>
    </row>
    <row r="1036" spans="1:35" s="21" customFormat="1" x14ac:dyDescent="0.25">
      <c r="A1036" s="98"/>
      <c r="B1036" s="84" t="e">
        <f t="shared" si="512"/>
        <v>#VALUE!</v>
      </c>
      <c r="C1036" s="84" t="e">
        <f t="shared" si="512"/>
        <v>#VALUE!</v>
      </c>
      <c r="D1036" s="84">
        <f t="shared" si="512"/>
        <v>1</v>
      </c>
      <c r="E1036" s="151"/>
      <c r="F1036" s="117"/>
      <c r="G1036" s="156"/>
      <c r="H1036" s="163"/>
      <c r="I1036" s="163"/>
      <c r="J1036" s="164"/>
      <c r="K1036" s="85"/>
      <c r="L1036" s="169" t="s">
        <v>78</v>
      </c>
      <c r="M1036" s="171" t="e">
        <f>INDEX('BASE FORMAÇÃO'!H:H,B1038+1)</f>
        <v>#VALUE!</v>
      </c>
      <c r="N1036" s="94"/>
      <c r="O1036" s="34" t="s">
        <v>12</v>
      </c>
      <c r="P1036" s="55"/>
      <c r="Q1036" s="55"/>
      <c r="R1036" s="55"/>
      <c r="S1036" s="55"/>
      <c r="T1036" s="55"/>
      <c r="U1036" s="55"/>
      <c r="V1036" s="55"/>
      <c r="W1036" s="55"/>
      <c r="X1036" s="55"/>
      <c r="Y1036" s="55"/>
      <c r="Z1036" s="55"/>
      <c r="AA1036" s="55"/>
      <c r="AB1036" s="55"/>
      <c r="AC1036" s="55"/>
      <c r="AD1036" s="55"/>
      <c r="AE1036" s="55"/>
      <c r="AF1036" s="55"/>
      <c r="AG1036" s="55"/>
      <c r="AH1036" s="55"/>
      <c r="AI1036" s="55"/>
    </row>
    <row r="1037" spans="1:35" s="21" customFormat="1" x14ac:dyDescent="0.25">
      <c r="A1037" s="98"/>
      <c r="B1037" s="84" t="e">
        <f t="shared" si="512"/>
        <v>#VALUE!</v>
      </c>
      <c r="C1037" s="84" t="e">
        <f t="shared" si="512"/>
        <v>#VALUE!</v>
      </c>
      <c r="D1037" s="84">
        <f t="shared" si="512"/>
        <v>1</v>
      </c>
      <c r="E1037" s="152"/>
      <c r="F1037" s="117"/>
      <c r="G1037" s="157"/>
      <c r="H1037" s="165"/>
      <c r="I1037" s="165"/>
      <c r="J1037" s="166"/>
      <c r="K1037" s="85"/>
      <c r="L1037" s="170"/>
      <c r="M1037" s="172"/>
      <c r="N1037" s="94"/>
      <c r="O1037" s="34" t="s">
        <v>549</v>
      </c>
      <c r="P1037" s="55"/>
      <c r="Q1037" s="55"/>
      <c r="R1037" s="55"/>
      <c r="S1037" s="55"/>
      <c r="T1037" s="55"/>
      <c r="U1037" s="55"/>
      <c r="V1037" s="55"/>
      <c r="W1037" s="55"/>
      <c r="X1037" s="55"/>
      <c r="Y1037" s="55"/>
      <c r="Z1037" s="55"/>
      <c r="AA1037" s="55"/>
      <c r="AB1037" s="55"/>
      <c r="AC1037" s="55"/>
      <c r="AD1037" s="55"/>
      <c r="AE1037" s="55"/>
      <c r="AF1037" s="55"/>
      <c r="AG1037" s="55"/>
      <c r="AH1037" s="55"/>
      <c r="AI1037" s="55"/>
    </row>
    <row r="1038" spans="1:35" x14ac:dyDescent="0.25">
      <c r="B1038" s="84" t="e">
        <f>B1036</f>
        <v>#VALUE!</v>
      </c>
      <c r="C1038" s="84" t="e">
        <f>C1036</f>
        <v>#VALUE!</v>
      </c>
      <c r="D1038" s="84">
        <f>D1036</f>
        <v>1</v>
      </c>
      <c r="E1038" s="57" t="s">
        <v>401</v>
      </c>
      <c r="F1038" s="117"/>
      <c r="G1038" s="24"/>
      <c r="H1038" s="153"/>
      <c r="I1038" s="154"/>
      <c r="J1038" s="154"/>
      <c r="K1038" s="90" t="e">
        <f>_xlfn.STDEV.S($P1038:$AI1038)/AVERAGE($P1038:$AI1038)</f>
        <v>#DIV/0!</v>
      </c>
      <c r="L1038" s="122" t="s">
        <v>2</v>
      </c>
      <c r="M1038" s="5" t="e">
        <f>INDEX('BASE FORMAÇÃO'!D:D,B1038+1)</f>
        <v>#VALUE!</v>
      </c>
      <c r="N1038" s="94">
        <f>IF("A"=J1051,1,"")</f>
        <v>1</v>
      </c>
      <c r="O1038" s="34" t="s">
        <v>23</v>
      </c>
      <c r="P1038" s="36" t="str">
        <f t="array" ref="P1038">IF(P1034="","",IF(OR(P1035="",AND(YEAR(P1035)=YEAR($O$7),MONTH(MAX('Tabela de Apoio'!$A:$A))&lt;=MONTH(P1035))),P1034,(INDEX('Tabela de Apoio'!$B:$B,MATCH('FORMAÇÃO DE PREÇO'!$O$7,'Tabela de Apoio'!$A:$A,1))/INDEX('Tabela de Apoio'!$B:$B,MATCH('FORMAÇÃO DE PREÇO'!P1035,'Tabela de Apoio'!$A:$A,1)-1))*P1034))</f>
        <v/>
      </c>
      <c r="Q1038" s="36" t="str">
        <f t="array" ref="Q1038">IF(Q1034="","",IF(OR(Q1035="",AND(YEAR(Q1035)=YEAR($O$7),MONTH(MAX('Tabela de Apoio'!$A:$A))&lt;=MONTH(Q1035))),Q1034,(INDEX('Tabela de Apoio'!$B:$B,MATCH('FORMAÇÃO DE PREÇO'!$O$7,'Tabela de Apoio'!$A:$A,1))/INDEX('Tabela de Apoio'!$B:$B,MATCH('FORMAÇÃO DE PREÇO'!Q1035,'Tabela de Apoio'!$A:$A,1)-1))*Q1034))</f>
        <v/>
      </c>
      <c r="R1038" s="36" t="str">
        <f t="array" ref="R1038">IF(R1034="","",IF(OR(R1035="",AND(YEAR(R1035)=YEAR($O$7),MONTH(MAX('Tabela de Apoio'!$A:$A))&lt;=MONTH(R1035))),R1034,(INDEX('Tabela de Apoio'!$B:$B,MATCH('FORMAÇÃO DE PREÇO'!$O$7,'Tabela de Apoio'!$A:$A,1))/INDEX('Tabela de Apoio'!$B:$B,MATCH('FORMAÇÃO DE PREÇO'!R1035,'Tabela de Apoio'!$A:$A,1)-1))*R1034))</f>
        <v/>
      </c>
      <c r="S1038" s="36" t="str">
        <f t="array" ref="S1038">IF(S1034="","",IF(OR(S1035="",AND(YEAR(S1035)=YEAR($O$7),MONTH(MAX('Tabela de Apoio'!$A:$A))&lt;=MONTH(S1035))),S1034,(INDEX('Tabela de Apoio'!$B:$B,MATCH('FORMAÇÃO DE PREÇO'!$O$7,'Tabela de Apoio'!$A:$A,1))/INDEX('Tabela de Apoio'!$B:$B,MATCH('FORMAÇÃO DE PREÇO'!S1035,'Tabela de Apoio'!$A:$A,1)-1))*S1034))</f>
        <v/>
      </c>
      <c r="T1038" s="36" t="str">
        <f t="array" ref="T1038">IF(T1034="","",IF(OR(T1035="",AND(YEAR(T1035)=YEAR($O$7),MONTH(MAX('Tabela de Apoio'!$A:$A))&lt;=MONTH(T1035))),T1034,(INDEX('Tabela de Apoio'!$B:$B,MATCH('FORMAÇÃO DE PREÇO'!$O$7,'Tabela de Apoio'!$A:$A,1))/INDEX('Tabela de Apoio'!$B:$B,MATCH('FORMAÇÃO DE PREÇO'!T1035,'Tabela de Apoio'!$A:$A,1)-1))*T1034))</f>
        <v/>
      </c>
      <c r="U1038" s="36" t="str">
        <f t="array" ref="U1038">IF(U1034="","",IF(OR(U1035="",AND(YEAR(U1035)=YEAR($O$7),MONTH(MAX('Tabela de Apoio'!$A:$A))&lt;=MONTH(U1035))),U1034,(INDEX('Tabela de Apoio'!$B:$B,MATCH('FORMAÇÃO DE PREÇO'!$O$7,'Tabela de Apoio'!$A:$A,1))/INDEX('Tabela de Apoio'!$B:$B,MATCH('FORMAÇÃO DE PREÇO'!U1035,'Tabela de Apoio'!$A:$A,1)-1))*U1034))</f>
        <v/>
      </c>
      <c r="V1038" s="36" t="str">
        <f t="array" ref="V1038">IF(V1034="","",IF(OR(V1035="",AND(YEAR(V1035)=YEAR($O$7),MONTH(MAX('Tabela de Apoio'!$A:$A))&lt;=MONTH(V1035))),V1034,(INDEX('Tabela de Apoio'!$B:$B,MATCH('FORMAÇÃO DE PREÇO'!$O$7,'Tabela de Apoio'!$A:$A,1))/INDEX('Tabela de Apoio'!$B:$B,MATCH('FORMAÇÃO DE PREÇO'!V1035,'Tabela de Apoio'!$A:$A,1)-1))*V1034))</f>
        <v/>
      </c>
      <c r="W1038" s="36" t="str">
        <f t="array" ref="W1038">IF(W1034="","",IF(OR(W1035="",AND(YEAR(W1035)=YEAR($O$7),MONTH(MAX('Tabela de Apoio'!$A:$A))&lt;=MONTH(W1035))),W1034,(INDEX('Tabela de Apoio'!$B:$B,MATCH('FORMAÇÃO DE PREÇO'!$O$7,'Tabela de Apoio'!$A:$A,1))/INDEX('Tabela de Apoio'!$B:$B,MATCH('FORMAÇÃO DE PREÇO'!W1035,'Tabela de Apoio'!$A:$A,1)-1))*W1034))</f>
        <v/>
      </c>
      <c r="X1038" s="36" t="str">
        <f t="array" ref="X1038">IF(X1034="","",IF(OR(X1035="",AND(YEAR(X1035)=YEAR($O$7),MONTH(MAX('Tabela de Apoio'!$A:$A))&lt;=MONTH(X1035))),X1034,(INDEX('Tabela de Apoio'!$B:$B,MATCH('FORMAÇÃO DE PREÇO'!$O$7,'Tabela de Apoio'!$A:$A,1))/INDEX('Tabela de Apoio'!$B:$B,MATCH('FORMAÇÃO DE PREÇO'!X1035,'Tabela de Apoio'!$A:$A,1)-1))*X1034))</f>
        <v/>
      </c>
      <c r="Y1038" s="36" t="str">
        <f t="array" ref="Y1038">IF(Y1034="","",IF(OR(Y1035="",AND(YEAR(Y1035)=YEAR($O$7),MONTH(MAX('Tabela de Apoio'!$A:$A))&lt;=MONTH(Y1035))),Y1034,(INDEX('Tabela de Apoio'!$B:$B,MATCH('FORMAÇÃO DE PREÇO'!$O$7,'Tabela de Apoio'!$A:$A,1))/INDEX('Tabela de Apoio'!$B:$B,MATCH('FORMAÇÃO DE PREÇO'!Y1035,'Tabela de Apoio'!$A:$A,1)-1))*Y1034))</f>
        <v/>
      </c>
      <c r="Z1038" s="36" t="str">
        <f t="array" ref="Z1038">IF(Z1034="","",IF(OR(Z1035="",AND(YEAR(Z1035)=YEAR($O$7),MONTH(MAX('Tabela de Apoio'!$A:$A))&lt;=MONTH(Z1035))),Z1034,(INDEX('Tabela de Apoio'!$B:$B,MATCH('FORMAÇÃO DE PREÇO'!$O$7,'Tabela de Apoio'!$A:$A,1))/INDEX('Tabela de Apoio'!$B:$B,MATCH('FORMAÇÃO DE PREÇO'!Z1035,'Tabela de Apoio'!$A:$A,1)-1))*Z1034))</f>
        <v/>
      </c>
      <c r="AA1038" s="36" t="str">
        <f t="array" ref="AA1038">IF(AA1034="","",IF(OR(AA1035="",AND(YEAR(AA1035)=YEAR($O$7),MONTH(MAX('Tabela de Apoio'!$A:$A))&lt;=MONTH(AA1035))),AA1034,(INDEX('Tabela de Apoio'!$B:$B,MATCH('FORMAÇÃO DE PREÇO'!$O$7,'Tabela de Apoio'!$A:$A,1))/INDEX('Tabela de Apoio'!$B:$B,MATCH('FORMAÇÃO DE PREÇO'!AA1035,'Tabela de Apoio'!$A:$A,1)-1))*AA1034))</f>
        <v/>
      </c>
      <c r="AB1038" s="36" t="str">
        <f t="array" ref="AB1038">IF(AB1034="","",IF(OR(AB1035="",AND(YEAR(AB1035)=YEAR($O$7),MONTH(MAX('Tabela de Apoio'!$A:$A))&lt;=MONTH(AB1035))),AB1034,(INDEX('Tabela de Apoio'!$B:$B,MATCH('FORMAÇÃO DE PREÇO'!$O$7,'Tabela de Apoio'!$A:$A,1))/INDEX('Tabela de Apoio'!$B:$B,MATCH('FORMAÇÃO DE PREÇO'!AB1035,'Tabela de Apoio'!$A:$A,1)-1))*AB1034))</f>
        <v/>
      </c>
      <c r="AC1038" s="36" t="str">
        <f t="array" ref="AC1038">IF(AC1034="","",IF(OR(AC1035="",AND(YEAR(AC1035)=YEAR($O$7),MONTH(MAX('Tabela de Apoio'!$A:$A))&lt;=MONTH(AC1035))),AC1034,(INDEX('Tabela de Apoio'!$B:$B,MATCH('FORMAÇÃO DE PREÇO'!$O$7,'Tabela de Apoio'!$A:$A,1))/INDEX('Tabela de Apoio'!$B:$B,MATCH('FORMAÇÃO DE PREÇO'!AC1035,'Tabela de Apoio'!$A:$A,1)-1))*AC1034))</f>
        <v/>
      </c>
      <c r="AD1038" s="36" t="str">
        <f t="array" ref="AD1038">IF(AD1034="","",IF(OR(AD1035="",AND(YEAR(AD1035)=YEAR($O$7),MONTH(MAX('Tabela de Apoio'!$A:$A))&lt;=MONTH(AD1035))),AD1034,(INDEX('Tabela de Apoio'!$B:$B,MATCH('FORMAÇÃO DE PREÇO'!$O$7,'Tabela de Apoio'!$A:$A,1))/INDEX('Tabela de Apoio'!$B:$B,MATCH('FORMAÇÃO DE PREÇO'!AD1035,'Tabela de Apoio'!$A:$A,1)-1))*AD1034))</f>
        <v/>
      </c>
      <c r="AE1038" s="36" t="str">
        <f t="array" ref="AE1038">IF(AE1034="","",IF(OR(AE1035="",AND(YEAR(AE1035)=YEAR($O$7),MONTH(MAX('Tabela de Apoio'!$A:$A))&lt;=MONTH(AE1035))),AE1034,(INDEX('Tabela de Apoio'!$B:$B,MATCH('FORMAÇÃO DE PREÇO'!$O$7,'Tabela de Apoio'!$A:$A,1))/INDEX('Tabela de Apoio'!$B:$B,MATCH('FORMAÇÃO DE PREÇO'!AE1035,'Tabela de Apoio'!$A:$A,1)-1))*AE1034))</f>
        <v/>
      </c>
      <c r="AF1038" s="36" t="str">
        <f t="array" ref="AF1038">IF(AF1034="","",IF(OR(AF1035="",AND(YEAR(AF1035)=YEAR($O$7),MONTH(MAX('Tabela de Apoio'!$A:$A))&lt;=MONTH(AF1035))),AF1034,(INDEX('Tabela de Apoio'!$B:$B,MATCH('FORMAÇÃO DE PREÇO'!$O$7,'Tabela de Apoio'!$A:$A,1))/INDEX('Tabela de Apoio'!$B:$B,MATCH('FORMAÇÃO DE PREÇO'!AF1035,'Tabela de Apoio'!$A:$A,1)-1))*AF1034))</f>
        <v/>
      </c>
      <c r="AG1038" s="36" t="str">
        <f t="array" ref="AG1038">IF(AG1034="","",IF(OR(AG1035="",AND(YEAR(AG1035)=YEAR($O$7),MONTH(MAX('Tabela de Apoio'!$A:$A))&lt;=MONTH(AG1035))),AG1034,(INDEX('Tabela de Apoio'!$B:$B,MATCH('FORMAÇÃO DE PREÇO'!$O$7,'Tabela de Apoio'!$A:$A,1))/INDEX('Tabela de Apoio'!$B:$B,MATCH('FORMAÇÃO DE PREÇO'!AG1035,'Tabela de Apoio'!$A:$A,1)-1))*AG1034))</f>
        <v/>
      </c>
      <c r="AH1038" s="36" t="str">
        <f t="array" ref="AH1038">IF(AH1034="","",IF(OR(AH1035="",AND(YEAR(AH1035)=YEAR($O$7),MONTH(MAX('Tabela de Apoio'!$A:$A))&lt;=MONTH(AH1035))),AH1034,(INDEX('Tabela de Apoio'!$B:$B,MATCH('FORMAÇÃO DE PREÇO'!$O$7,'Tabela de Apoio'!$A:$A,1))/INDEX('Tabela de Apoio'!$B:$B,MATCH('FORMAÇÃO DE PREÇO'!AH1035,'Tabela de Apoio'!$A:$A,1)-1))*AH1034))</f>
        <v/>
      </c>
      <c r="AI1038" s="36" t="str">
        <f t="array" ref="AI1038">IF(AI1034="","",IF(OR(AI1035="",AND(YEAR(AI1035)=YEAR($O$7),MONTH(MAX('Tabela de Apoio'!$A:$A))&lt;=MONTH(AI1035))),AI1034,(INDEX('Tabela de Apoio'!$B:$B,MATCH('FORMAÇÃO DE PREÇO'!$O$7,'Tabela de Apoio'!$A:$A,1))/INDEX('Tabela de Apoio'!$B:$B,MATCH('FORMAÇÃO DE PREÇO'!AI1035,'Tabela de Apoio'!$A:$A,1)-1))*AI1034))</f>
        <v/>
      </c>
    </row>
    <row r="1039" spans="1:35" x14ac:dyDescent="0.25">
      <c r="B1039" s="84" t="e">
        <f>B1038</f>
        <v>#VALUE!</v>
      </c>
      <c r="C1039" s="84" t="e">
        <f>C1038</f>
        <v>#VALUE!</v>
      </c>
      <c r="D1039" s="84">
        <f>D1038</f>
        <v>1</v>
      </c>
      <c r="E1039" s="158" t="e">
        <f>MAX(INDEX('BASE FORMAÇÃO'!A:A,B1034+1),1)</f>
        <v>#VALUE!</v>
      </c>
      <c r="F1039" s="117"/>
      <c r="G1039" s="118" t="s">
        <v>363</v>
      </c>
      <c r="H1039" s="159"/>
      <c r="I1039" s="159"/>
      <c r="J1039" s="160"/>
      <c r="K1039" s="85" t="e">
        <f>_xlfn.STDEV.S($P1039:$AI1039)/AVERAGE($P1039:$AI1039)</f>
        <v>#DIV/0!</v>
      </c>
      <c r="L1039" s="37" t="s">
        <v>362</v>
      </c>
      <c r="M1039" s="38" t="str">
        <f>IFERROR(INDEX(K1038:K1052,MATCH(1,N1038:N1052)),"")</f>
        <v/>
      </c>
      <c r="N1039" s="94" t="str">
        <f>IF("B"=J1051,1,"")</f>
        <v/>
      </c>
      <c r="O1039" s="34" t="s">
        <v>55</v>
      </c>
      <c r="P1039" s="36" t="str">
        <f t="shared" ref="P1039:AE1039" si="513">IFERROR(IF(P1038="","",IF(OR(P1038&gt;(_xlfn.QUARTILE.EXC($P1038:$AI1038,3)+(_xlfn.QUARTILE.EXC($P1038:$AI1038,3)-_xlfn.QUARTILE.EXC($P1038:$AI1038,1))),P1038&lt;(_xlfn.QUARTILE.EXC($P1038:$AI1038,1)-(_xlfn.QUARTILE.EXC($P1038:$AI1038,3)-_xlfn.QUARTILE.EXC($P1038:$AI1038,1)))),"DESCARTADO",P1038)),"")</f>
        <v/>
      </c>
      <c r="Q1039" s="36" t="str">
        <f t="shared" si="513"/>
        <v/>
      </c>
      <c r="R1039" s="36" t="str">
        <f t="shared" si="513"/>
        <v/>
      </c>
      <c r="S1039" s="36" t="str">
        <f t="shared" si="513"/>
        <v/>
      </c>
      <c r="T1039" s="36" t="str">
        <f t="shared" si="513"/>
        <v/>
      </c>
      <c r="U1039" s="36" t="str">
        <f t="shared" si="513"/>
        <v/>
      </c>
      <c r="V1039" s="36" t="str">
        <f t="shared" si="513"/>
        <v/>
      </c>
      <c r="W1039" s="36" t="str">
        <f t="shared" si="513"/>
        <v/>
      </c>
      <c r="X1039" s="36" t="str">
        <f t="shared" si="513"/>
        <v/>
      </c>
      <c r="Y1039" s="36" t="str">
        <f t="shared" si="513"/>
        <v/>
      </c>
      <c r="Z1039" s="36" t="str">
        <f t="shared" si="513"/>
        <v/>
      </c>
      <c r="AA1039" s="36" t="str">
        <f t="shared" si="513"/>
        <v/>
      </c>
      <c r="AB1039" s="36" t="str">
        <f t="shared" si="513"/>
        <v/>
      </c>
      <c r="AC1039" s="36" t="str">
        <f t="shared" si="513"/>
        <v/>
      </c>
      <c r="AD1039" s="36" t="str">
        <f t="shared" si="513"/>
        <v/>
      </c>
      <c r="AE1039" s="36" t="str">
        <f t="shared" si="513"/>
        <v/>
      </c>
      <c r="AF1039" s="36" t="str">
        <f>IFERROR(IF(AF1038="","",IF(OR(AF1038&gt;(_xlfn.QUARTILE.EXC($P1038:$AI1038,3)+(_xlfn.QUARTILE.EXC($P1038:$AI1038,3)-_xlfn.QUARTILE.EXC($P1038:$AI1038,1))),AF1038&lt;(_xlfn.QUARTILE.EXC($P1038:$AI1038,1)-(_xlfn.QUARTILE.EXC($P1038:$AI1038,3)-_xlfn.QUARTILE.EXC($P1038:$AI1038,1)))),"DESCARTADO",AF1038)),"")</f>
        <v/>
      </c>
      <c r="AG1039" s="36" t="str">
        <f>IFERROR(IF(AG1038="","",IF(OR(AG1038&gt;(_xlfn.QUARTILE.EXC($P1038:$AI1038,3)+(_xlfn.QUARTILE.EXC($P1038:$AI1038,3)-_xlfn.QUARTILE.EXC($P1038:$AI1038,1))),AG1038&lt;(_xlfn.QUARTILE.EXC($P1038:$AI1038,1)-(_xlfn.QUARTILE.EXC($P1038:$AI1038,3)-_xlfn.QUARTILE.EXC($P1038:$AI1038,1)))),"DESCARTADO",AG1038)),"")</f>
        <v/>
      </c>
      <c r="AH1039" s="36" t="str">
        <f>IFERROR(IF(AH1038="","",IF(OR(AH1038&gt;(_xlfn.QUARTILE.EXC($P1038:$AI1038,3)+(_xlfn.QUARTILE.EXC($P1038:$AI1038,3)-_xlfn.QUARTILE.EXC($P1038:$AI1038,1))),AH1038&lt;(_xlfn.QUARTILE.EXC($P1038:$AI1038,1)-(_xlfn.QUARTILE.EXC($P1038:$AI1038,3)-_xlfn.QUARTILE.EXC($P1038:$AI1038,1)))),"DESCARTADO",AH1038)),"")</f>
        <v/>
      </c>
      <c r="AI1039" s="36" t="str">
        <f>IFERROR(IF(AI1038="","",IF(OR(AI1038&gt;(_xlfn.QUARTILE.EXC($P1038:$AI1038,3)+(_xlfn.QUARTILE.EXC($P1038:$AI1038,3)-_xlfn.QUARTILE.EXC($P1038:$AI1038,1))),AI1038&lt;(_xlfn.QUARTILE.EXC($P1038:$AI1038,1)-(_xlfn.QUARTILE.EXC($P1038:$AI1038,3)-_xlfn.QUARTILE.EXC($P1038:$AI1038,1)))),"DESCARTADO",AI1038)),"")</f>
        <v/>
      </c>
    </row>
    <row r="1040" spans="1:35" hidden="1" x14ac:dyDescent="0.25">
      <c r="B1040" s="84" t="e">
        <f t="shared" ref="B1040:D1052" si="514">B1039</f>
        <v>#VALUE!</v>
      </c>
      <c r="C1040" s="84" t="e">
        <f t="shared" si="514"/>
        <v>#VALUE!</v>
      </c>
      <c r="D1040" s="84">
        <f t="shared" si="514"/>
        <v>1</v>
      </c>
      <c r="E1040" s="158"/>
      <c r="F1040" s="97"/>
      <c r="G1040" s="119"/>
      <c r="K1040" s="90"/>
      <c r="N1040" s="94"/>
      <c r="O1040" s="34" t="s">
        <v>57</v>
      </c>
      <c r="P1040" s="39" t="str">
        <f>IF(IFERROR(VLOOKUP(P1036,'Tabela de Apoio'!$D:$E,2,FALSE),1)=1,"",P1039)</f>
        <v/>
      </c>
      <c r="Q1040" s="39" t="str">
        <f>IF(IFERROR(VLOOKUP(Q1036,'Tabela de Apoio'!$D:$E,2,FALSE),1)=1,"",Q1039)</f>
        <v/>
      </c>
      <c r="R1040" s="39" t="str">
        <f>IF(IFERROR(VLOOKUP(R1036,'Tabela de Apoio'!$D:$E,2,FALSE),1)=1,"",R1039)</f>
        <v/>
      </c>
      <c r="S1040" s="39" t="str">
        <f>IF(IFERROR(VLOOKUP(S1036,'Tabela de Apoio'!$D:$E,2,FALSE),1)=1,"",S1039)</f>
        <v/>
      </c>
      <c r="T1040" s="39" t="str">
        <f>IF(IFERROR(VLOOKUP(T1036,'Tabela de Apoio'!$D:$E,2,FALSE),1)=1,"",T1039)</f>
        <v/>
      </c>
      <c r="U1040" s="39" t="str">
        <f>IF(IFERROR(VLOOKUP(U1036,'Tabela de Apoio'!$D:$E,2,FALSE),1)=1,"",U1039)</f>
        <v/>
      </c>
      <c r="V1040" s="39" t="str">
        <f>IF(IFERROR(VLOOKUP(V1036,'Tabela de Apoio'!$D:$E,2,FALSE),1)=1,"",V1039)</f>
        <v/>
      </c>
      <c r="W1040" s="39" t="str">
        <f>IF(IFERROR(VLOOKUP(W1036,'Tabela de Apoio'!$D:$E,2,FALSE),1)=1,"",W1039)</f>
        <v/>
      </c>
      <c r="X1040" s="39" t="str">
        <f>IF(IFERROR(VLOOKUP(X1036,'Tabela de Apoio'!$D:$E,2,FALSE),1)=1,"",X1039)</f>
        <v/>
      </c>
      <c r="Y1040" s="39" t="str">
        <f>IF(IFERROR(VLOOKUP(Y1036,'Tabela de Apoio'!$D:$E,2,FALSE),1)=1,"",Y1039)</f>
        <v/>
      </c>
      <c r="Z1040" s="39" t="str">
        <f>IF(IFERROR(VLOOKUP(Z1036,'Tabela de Apoio'!$D:$E,2,FALSE),1)=1,"",Z1039)</f>
        <v/>
      </c>
      <c r="AA1040" s="39" t="str">
        <f>IF(IFERROR(VLOOKUP(AA1036,'Tabela de Apoio'!$D:$E,2,FALSE),1)=1,"",AA1039)</f>
        <v/>
      </c>
      <c r="AB1040" s="39" t="str">
        <f>IF(IFERROR(VLOOKUP(AB1036,'Tabela de Apoio'!$D:$E,2,FALSE),1)=1,"",AB1039)</f>
        <v/>
      </c>
      <c r="AC1040" s="39" t="str">
        <f>IF(IFERROR(VLOOKUP(AC1036,'Tabela de Apoio'!$D:$E,2,FALSE),1)=1,"",AC1039)</f>
        <v/>
      </c>
      <c r="AD1040" s="39" t="str">
        <f>IF(IFERROR(VLOOKUP(AD1036,'Tabela de Apoio'!$D:$E,2,FALSE),1)=1,"",AD1039)</f>
        <v/>
      </c>
      <c r="AE1040" s="39" t="str">
        <f>IF(IFERROR(VLOOKUP(AE1036,'Tabela de Apoio'!$D:$E,2,FALSE),1)=1,"",AE1039)</f>
        <v/>
      </c>
      <c r="AF1040" s="39" t="str">
        <f>IF(IFERROR(VLOOKUP(AF1036,'Tabela de Apoio'!$D:$E,2,FALSE),1)=1,"",AF1039)</f>
        <v/>
      </c>
      <c r="AG1040" s="39" t="str">
        <f>IF(IFERROR(VLOOKUP(AG1036,'Tabela de Apoio'!$D:$E,2,FALSE),1)=1,"",AG1039)</f>
        <v/>
      </c>
      <c r="AH1040" s="39" t="str">
        <f>IF(IFERROR(VLOOKUP(AH1036,'Tabela de Apoio'!$D:$E,2,FALSE),1)=1,"",AH1039)</f>
        <v/>
      </c>
      <c r="AI1040" s="39" t="str">
        <f>IF(IFERROR(VLOOKUP(AI1036,'Tabela de Apoio'!$D:$E,2,FALSE),1)=1,"",AI1039)</f>
        <v/>
      </c>
    </row>
    <row r="1041" spans="1:35" hidden="1" x14ac:dyDescent="0.25">
      <c r="B1041" s="84" t="e">
        <f t="shared" ref="B1041:B1052" si="515">B1040</f>
        <v>#VALUE!</v>
      </c>
      <c r="C1041" s="84" t="e">
        <f t="shared" si="514"/>
        <v>#VALUE!</v>
      </c>
      <c r="D1041" s="84">
        <f t="shared" si="514"/>
        <v>1</v>
      </c>
      <c r="E1041" s="158"/>
      <c r="F1041" s="97"/>
      <c r="G1041" s="120"/>
      <c r="H1041" s="18"/>
      <c r="I1041" s="18"/>
      <c r="J1041" s="6" t="str">
        <f>IFERROR(IF(M1044="",IF(_xlfn.STDEV.S($P1039:$AI1040)/AVERAGE($P1039:$AI1040)&lt;25%,J1045,J1046),J1044),J1042)</f>
        <v>A</v>
      </c>
      <c r="K1041" s="89"/>
      <c r="L1041" s="40" t="s">
        <v>75</v>
      </c>
      <c r="M1041" s="41" t="str">
        <f>IFERROR(IF(AND(P1036="Fornecedor",COUNTA(P1034:AI1034)=COUNTIF(P1036:AI1036,"Fornecedor")),M1049,IF(M1044="",IF(_xlfn.STDEV.S($P1039:$AI1040)/AVERAGE($P1039:$AI1040)&lt;25%,M1045,M1046),M1044)),M1042)</f>
        <v/>
      </c>
      <c r="N1041" s="94"/>
      <c r="O1041" s="34" t="s">
        <v>468</v>
      </c>
      <c r="P1041" s="39" t="str">
        <f>IF(IFERROR(VLOOKUP(P1036,'Tabela de Apoio'!$D:$E,2,FALSE),1)=1,"",P1042)</f>
        <v/>
      </c>
      <c r="Q1041" s="39" t="str">
        <f>IF(IFERROR(VLOOKUP(Q1036,'Tabela de Apoio'!$D:$E,2,FALSE),1)=1,"",Q1042)</f>
        <v/>
      </c>
      <c r="R1041" s="39" t="str">
        <f>IF(IFERROR(VLOOKUP(R1036,'Tabela de Apoio'!$D:$E,2,FALSE),1)=1,"",R1042)</f>
        <v/>
      </c>
      <c r="S1041" s="39" t="str">
        <f>IF(IFERROR(VLOOKUP(S1036,'Tabela de Apoio'!$D:$E,2,FALSE),1)=1,"",S1042)</f>
        <v/>
      </c>
      <c r="T1041" s="39" t="str">
        <f>IF(IFERROR(VLOOKUP(T1036,'Tabela de Apoio'!$D:$E,2,FALSE),1)=1,"",T1042)</f>
        <v/>
      </c>
      <c r="U1041" s="39" t="str">
        <f>IF(IFERROR(VLOOKUP(U1036,'Tabela de Apoio'!$D:$E,2,FALSE),1)=1,"",U1042)</f>
        <v/>
      </c>
      <c r="V1041" s="39" t="str">
        <f>IF(IFERROR(VLOOKUP(V1036,'Tabela de Apoio'!$D:$E,2,FALSE),1)=1,"",V1042)</f>
        <v/>
      </c>
      <c r="W1041" s="39" t="str">
        <f>IF(IFERROR(VLOOKUP(W1036,'Tabela de Apoio'!$D:$E,2,FALSE),1)=1,"",W1042)</f>
        <v/>
      </c>
      <c r="X1041" s="39" t="str">
        <f>IF(IFERROR(VLOOKUP(X1036,'Tabela de Apoio'!$D:$E,2,FALSE),1)=1,"",X1042)</f>
        <v/>
      </c>
      <c r="Y1041" s="39" t="str">
        <f>IF(IFERROR(VLOOKUP(Y1036,'Tabela de Apoio'!$D:$E,2,FALSE),1)=1,"",Y1042)</f>
        <v/>
      </c>
      <c r="Z1041" s="39" t="str">
        <f>IF(IFERROR(VLOOKUP(Z1036,'Tabela de Apoio'!$D:$E,2,FALSE),1)=1,"",Z1042)</f>
        <v/>
      </c>
      <c r="AA1041" s="39" t="str">
        <f>IF(IFERROR(VLOOKUP(AA1036,'Tabela de Apoio'!$D:$E,2,FALSE),1)=1,"",AA1042)</f>
        <v/>
      </c>
      <c r="AB1041" s="39" t="str">
        <f>IF(IFERROR(VLOOKUP(AB1036,'Tabela de Apoio'!$D:$E,2,FALSE),1)=1,"",AB1042)</f>
        <v/>
      </c>
      <c r="AC1041" s="39" t="str">
        <f>IF(IFERROR(VLOOKUP(AC1036,'Tabela de Apoio'!$D:$E,2,FALSE),1)=1,"",AC1042)</f>
        <v/>
      </c>
      <c r="AD1041" s="39" t="str">
        <f>IF(IFERROR(VLOOKUP(AD1036,'Tabela de Apoio'!$D:$E,2,FALSE),1)=1,"",AD1042)</f>
        <v/>
      </c>
      <c r="AE1041" s="39" t="str">
        <f>IF(IFERROR(VLOOKUP(AE1036,'Tabela de Apoio'!$D:$E,2,FALSE),1)=1,"",AE1042)</f>
        <v/>
      </c>
      <c r="AF1041" s="39" t="str">
        <f>IF(IFERROR(VLOOKUP(AF1036,'Tabela de Apoio'!$D:$E,2,FALSE),1)=1,"",AF1042)</f>
        <v/>
      </c>
      <c r="AG1041" s="39" t="str">
        <f>IF(IFERROR(VLOOKUP(AG1036,'Tabela de Apoio'!$D:$E,2,FALSE),1)=1,"",AG1042)</f>
        <v/>
      </c>
      <c r="AH1041" s="39" t="str">
        <f>IF(IFERROR(VLOOKUP(AH1036,'Tabela de Apoio'!$D:$E,2,FALSE),1)=1,"",AH1042)</f>
        <v/>
      </c>
      <c r="AI1041" s="39" t="str">
        <f>IF(IFERROR(VLOOKUP(AI1036,'Tabela de Apoio'!$D:$E,2,FALSE),1)=1,"",AI1042)</f>
        <v/>
      </c>
    </row>
    <row r="1042" spans="1:35" hidden="1" x14ac:dyDescent="0.25">
      <c r="B1042" s="84" t="e">
        <f t="shared" si="515"/>
        <v>#VALUE!</v>
      </c>
      <c r="C1042" s="84" t="e">
        <f t="shared" si="514"/>
        <v>#VALUE!</v>
      </c>
      <c r="D1042" s="84">
        <f t="shared" si="514"/>
        <v>1</v>
      </c>
      <c r="E1042" s="158"/>
      <c r="F1042" s="97"/>
      <c r="G1042" s="120"/>
      <c r="H1042" s="18"/>
      <c r="I1042" s="18"/>
      <c r="J1042" s="56" t="s">
        <v>366</v>
      </c>
      <c r="K1042" s="89"/>
      <c r="L1042" s="40" t="s">
        <v>21</v>
      </c>
      <c r="M1042" s="41" t="str">
        <f>IFERROR(AVERAGE($P1038:$AI1038),"")</f>
        <v/>
      </c>
      <c r="N1042" s="94"/>
      <c r="O1042" s="34" t="s">
        <v>469</v>
      </c>
      <c r="P1042" s="39" t="str">
        <f t="shared" ref="P1042:AI1042" si="516">IF(P1039="","",IF((_xlfn.STDEV.S($P1039:$AI1040)/AVERAGE($P1039:$AI1040))&lt;25%,P1039,IF(OR(P1039&gt;(AVERAGE($P1039:$AI1040)+_xlfn.STDEV.S($P1039:$AI1040)),P1039&lt;(AVERAGE($P1039:$AI1040)-_xlfn.STDEV.S($P1039:$AI1040))),"DESCARTADO",P1039)))</f>
        <v/>
      </c>
      <c r="Q1042" s="39" t="str">
        <f t="shared" si="516"/>
        <v/>
      </c>
      <c r="R1042" s="39" t="str">
        <f t="shared" si="516"/>
        <v/>
      </c>
      <c r="S1042" s="39" t="str">
        <f t="shared" si="516"/>
        <v/>
      </c>
      <c r="T1042" s="39" t="str">
        <f t="shared" si="516"/>
        <v/>
      </c>
      <c r="U1042" s="39" t="str">
        <f t="shared" si="516"/>
        <v/>
      </c>
      <c r="V1042" s="39" t="str">
        <f t="shared" si="516"/>
        <v/>
      </c>
      <c r="W1042" s="39" t="str">
        <f t="shared" si="516"/>
        <v/>
      </c>
      <c r="X1042" s="39" t="str">
        <f t="shared" si="516"/>
        <v/>
      </c>
      <c r="Y1042" s="39" t="str">
        <f t="shared" si="516"/>
        <v/>
      </c>
      <c r="Z1042" s="39" t="str">
        <f t="shared" si="516"/>
        <v/>
      </c>
      <c r="AA1042" s="39" t="str">
        <f t="shared" si="516"/>
        <v/>
      </c>
      <c r="AB1042" s="39" t="str">
        <f t="shared" si="516"/>
        <v/>
      </c>
      <c r="AC1042" s="39" t="str">
        <f t="shared" si="516"/>
        <v/>
      </c>
      <c r="AD1042" s="39" t="str">
        <f t="shared" si="516"/>
        <v/>
      </c>
      <c r="AE1042" s="39" t="str">
        <f t="shared" si="516"/>
        <v/>
      </c>
      <c r="AF1042" s="39" t="str">
        <f t="shared" si="516"/>
        <v/>
      </c>
      <c r="AG1042" s="39" t="str">
        <f t="shared" si="516"/>
        <v/>
      </c>
      <c r="AH1042" s="39" t="str">
        <f t="shared" si="516"/>
        <v/>
      </c>
      <c r="AI1042" s="39" t="str">
        <f t="shared" si="516"/>
        <v/>
      </c>
    </row>
    <row r="1043" spans="1:35" hidden="1" x14ac:dyDescent="0.25">
      <c r="B1043" s="84" t="e">
        <f t="shared" si="515"/>
        <v>#VALUE!</v>
      </c>
      <c r="C1043" s="84" t="e">
        <f t="shared" si="514"/>
        <v>#VALUE!</v>
      </c>
      <c r="D1043" s="84">
        <f t="shared" si="514"/>
        <v>1</v>
      </c>
      <c r="E1043" s="158"/>
      <c r="F1043" s="97"/>
      <c r="G1043" s="119"/>
      <c r="J1043" s="56" t="s">
        <v>366</v>
      </c>
      <c r="L1043" s="40" t="s">
        <v>335</v>
      </c>
      <c r="M1043" s="41" t="str">
        <f>IFERROR(MEDIAN($P1038:$AI1038),"")</f>
        <v/>
      </c>
      <c r="N1043" s="94"/>
      <c r="O1043" s="34" t="s">
        <v>470</v>
      </c>
      <c r="P1043" s="39" t="str">
        <f>IF(IFERROR(VLOOKUP(P1036,'Tabela de Apoio'!$D:$E,2,FALSE),1)=1,"",P1044)</f>
        <v/>
      </c>
      <c r="Q1043" s="39" t="str">
        <f>IF(IFERROR(VLOOKUP(Q1036,'Tabela de Apoio'!$D:$E,2,FALSE),1)=1,"",Q1044)</f>
        <v/>
      </c>
      <c r="R1043" s="39" t="str">
        <f>IF(IFERROR(VLOOKUP(R1036,'Tabela de Apoio'!$D:$E,2,FALSE),1)=1,"",R1044)</f>
        <v/>
      </c>
      <c r="S1043" s="39" t="str">
        <f>IF(IFERROR(VLOOKUP(S1036,'Tabela de Apoio'!$D:$E,2,FALSE),1)=1,"",S1044)</f>
        <v/>
      </c>
      <c r="T1043" s="39" t="str">
        <f>IF(IFERROR(VLOOKUP(T1036,'Tabela de Apoio'!$D:$E,2,FALSE),1)=1,"",T1044)</f>
        <v/>
      </c>
      <c r="U1043" s="39" t="str">
        <f>IF(IFERROR(VLOOKUP(U1036,'Tabela de Apoio'!$D:$E,2,FALSE),1)=1,"",U1044)</f>
        <v/>
      </c>
      <c r="V1043" s="39" t="str">
        <f>IF(IFERROR(VLOOKUP(V1036,'Tabela de Apoio'!$D:$E,2,FALSE),1)=1,"",V1044)</f>
        <v/>
      </c>
      <c r="W1043" s="39" t="str">
        <f>IF(IFERROR(VLOOKUP(W1036,'Tabela de Apoio'!$D:$E,2,FALSE),1)=1,"",W1044)</f>
        <v/>
      </c>
      <c r="X1043" s="39" t="str">
        <f>IF(IFERROR(VLOOKUP(X1036,'Tabela de Apoio'!$D:$E,2,FALSE),1)=1,"",X1044)</f>
        <v/>
      </c>
      <c r="Y1043" s="39" t="str">
        <f>IF(IFERROR(VLOOKUP(Y1036,'Tabela de Apoio'!$D:$E,2,FALSE),1)=1,"",Y1044)</f>
        <v/>
      </c>
      <c r="Z1043" s="39" t="str">
        <f>IF(IFERROR(VLOOKUP(Z1036,'Tabela de Apoio'!$D:$E,2,FALSE),1)=1,"",Z1044)</f>
        <v/>
      </c>
      <c r="AA1043" s="39" t="str">
        <f>IF(IFERROR(VLOOKUP(AA1036,'Tabela de Apoio'!$D:$E,2,FALSE),1)=1,"",AA1044)</f>
        <v/>
      </c>
      <c r="AB1043" s="39" t="str">
        <f>IF(IFERROR(VLOOKUP(AB1036,'Tabela de Apoio'!$D:$E,2,FALSE),1)=1,"",AB1044)</f>
        <v/>
      </c>
      <c r="AC1043" s="39" t="str">
        <f>IF(IFERROR(VLOOKUP(AC1036,'Tabela de Apoio'!$D:$E,2,FALSE),1)=1,"",AC1044)</f>
        <v/>
      </c>
      <c r="AD1043" s="39" t="str">
        <f>IF(IFERROR(VLOOKUP(AD1036,'Tabela de Apoio'!$D:$E,2,FALSE),1)=1,"",AD1044)</f>
        <v/>
      </c>
      <c r="AE1043" s="39" t="str">
        <f>IF(IFERROR(VLOOKUP(AE1036,'Tabela de Apoio'!$D:$E,2,FALSE),1)=1,"",AE1044)</f>
        <v/>
      </c>
      <c r="AF1043" s="39" t="str">
        <f>IF(IFERROR(VLOOKUP(AF1036,'Tabela de Apoio'!$D:$E,2,FALSE),1)=1,"",AF1044)</f>
        <v/>
      </c>
      <c r="AG1043" s="39" t="str">
        <f>IF(IFERROR(VLOOKUP(AG1036,'Tabela de Apoio'!$D:$E,2,FALSE),1)=1,"",AG1044)</f>
        <v/>
      </c>
      <c r="AH1043" s="39" t="str">
        <f>IF(IFERROR(VLOOKUP(AH1036,'Tabela de Apoio'!$D:$E,2,FALSE),1)=1,"",AH1044)</f>
        <v/>
      </c>
      <c r="AI1043" s="39" t="str">
        <f>IF(IFERROR(VLOOKUP(AI1036,'Tabela de Apoio'!$D:$E,2,FALSE),1)=1,"",AI1044)</f>
        <v/>
      </c>
    </row>
    <row r="1044" spans="1:35" hidden="1" x14ac:dyDescent="0.25">
      <c r="B1044" s="84" t="e">
        <f t="shared" si="515"/>
        <v>#VALUE!</v>
      </c>
      <c r="C1044" s="84" t="e">
        <f t="shared" si="514"/>
        <v>#VALUE!</v>
      </c>
      <c r="D1044" s="84">
        <f t="shared" si="514"/>
        <v>1</v>
      </c>
      <c r="E1044" s="158"/>
      <c r="F1044" s="97"/>
      <c r="G1044" s="119"/>
      <c r="H1044" s="18"/>
      <c r="I1044" s="18"/>
      <c r="J1044" s="56" t="s">
        <v>368</v>
      </c>
      <c r="K1044" s="89"/>
      <c r="L1044" s="40" t="s">
        <v>69</v>
      </c>
      <c r="M1044" s="41" t="e">
        <f>IF(AND(COUNT($P1052:$AI1052)&gt;2,(_xlfn.STDEV.S($P1051:$AI1052)/AVERAGE($P1051:$AI1052))&lt;=25%),AVERAGE($P1051:$AI1052),"")</f>
        <v>#DIV/0!</v>
      </c>
      <c r="N1044" s="94"/>
      <c r="O1044" s="34" t="s">
        <v>471</v>
      </c>
      <c r="P1044" s="39" t="str">
        <f t="shared" ref="P1044:AI1044" si="517">IF(P1042="","",IF((_xlfn.STDEV.S($P1041:$AI1042)/AVERAGE($P1041:$AI1042))&lt;25%,P1042,IF(OR(P1042&gt;(AVERAGE($P1041:$AI1042)+_xlfn.STDEV.S($P1041:$AI1042)),P1042&lt;(AVERAGE($P1041:$AI1042)-_xlfn.STDEV.S($P1041:$AI1042))),"DESCARTADO",P1042)))</f>
        <v/>
      </c>
      <c r="Q1044" s="39" t="str">
        <f t="shared" si="517"/>
        <v/>
      </c>
      <c r="R1044" s="39" t="str">
        <f t="shared" si="517"/>
        <v/>
      </c>
      <c r="S1044" s="39" t="str">
        <f t="shared" si="517"/>
        <v/>
      </c>
      <c r="T1044" s="39" t="str">
        <f t="shared" si="517"/>
        <v/>
      </c>
      <c r="U1044" s="39" t="str">
        <f t="shared" si="517"/>
        <v/>
      </c>
      <c r="V1044" s="39" t="str">
        <f t="shared" si="517"/>
        <v/>
      </c>
      <c r="W1044" s="39" t="str">
        <f t="shared" si="517"/>
        <v/>
      </c>
      <c r="X1044" s="39" t="str">
        <f t="shared" si="517"/>
        <v/>
      </c>
      <c r="Y1044" s="39" t="str">
        <f t="shared" si="517"/>
        <v/>
      </c>
      <c r="Z1044" s="39" t="str">
        <f t="shared" si="517"/>
        <v/>
      </c>
      <c r="AA1044" s="39" t="str">
        <f t="shared" si="517"/>
        <v/>
      </c>
      <c r="AB1044" s="39" t="str">
        <f t="shared" si="517"/>
        <v/>
      </c>
      <c r="AC1044" s="39" t="str">
        <f t="shared" si="517"/>
        <v/>
      </c>
      <c r="AD1044" s="39" t="str">
        <f t="shared" si="517"/>
        <v/>
      </c>
      <c r="AE1044" s="39" t="str">
        <f t="shared" si="517"/>
        <v/>
      </c>
      <c r="AF1044" s="39" t="str">
        <f t="shared" si="517"/>
        <v/>
      </c>
      <c r="AG1044" s="39" t="str">
        <f t="shared" si="517"/>
        <v/>
      </c>
      <c r="AH1044" s="39" t="str">
        <f t="shared" si="517"/>
        <v/>
      </c>
      <c r="AI1044" s="39" t="str">
        <f t="shared" si="517"/>
        <v/>
      </c>
    </row>
    <row r="1045" spans="1:35" hidden="1" x14ac:dyDescent="0.25">
      <c r="B1045" s="84" t="e">
        <f t="shared" si="515"/>
        <v>#VALUE!</v>
      </c>
      <c r="C1045" s="84" t="e">
        <f t="shared" si="514"/>
        <v>#VALUE!</v>
      </c>
      <c r="D1045" s="84">
        <f t="shared" si="514"/>
        <v>1</v>
      </c>
      <c r="E1045" s="158"/>
      <c r="F1045" s="97"/>
      <c r="G1045" s="121"/>
      <c r="H1045"/>
      <c r="I1045" s="18"/>
      <c r="J1045" s="56" t="s">
        <v>367</v>
      </c>
      <c r="K1045" s="89"/>
      <c r="L1045" s="40" t="s">
        <v>74</v>
      </c>
      <c r="M1045" s="41" t="e">
        <f>AVERAGE($P1039:$AI1040)</f>
        <v>#DIV/0!</v>
      </c>
      <c r="N1045" s="94"/>
      <c r="O1045" s="34" t="s">
        <v>472</v>
      </c>
      <c r="P1045" s="39" t="str">
        <f>IF(IFERROR(VLOOKUP(P1036,'Tabela de Apoio'!$D:$E,2,FALSE),1)=1,"",P1046)</f>
        <v/>
      </c>
      <c r="Q1045" s="39" t="str">
        <f>IF(IFERROR(VLOOKUP(Q1036,'Tabela de Apoio'!$D:$E,2,FALSE),1)=1,"",Q1046)</f>
        <v/>
      </c>
      <c r="R1045" s="39" t="str">
        <f>IF(IFERROR(VLOOKUP(R1036,'Tabela de Apoio'!$D:$E,2,FALSE),1)=1,"",R1046)</f>
        <v/>
      </c>
      <c r="S1045" s="39" t="str">
        <f>IF(IFERROR(VLOOKUP(S1036,'Tabela de Apoio'!$D:$E,2,FALSE),1)=1,"",S1046)</f>
        <v/>
      </c>
      <c r="T1045" s="39" t="str">
        <f>IF(IFERROR(VLOOKUP(T1036,'Tabela de Apoio'!$D:$E,2,FALSE),1)=1,"",T1046)</f>
        <v/>
      </c>
      <c r="U1045" s="39" t="str">
        <f>IF(IFERROR(VLOOKUP(U1036,'Tabela de Apoio'!$D:$E,2,FALSE),1)=1,"",U1046)</f>
        <v/>
      </c>
      <c r="V1045" s="39" t="str">
        <f>IF(IFERROR(VLOOKUP(V1036,'Tabela de Apoio'!$D:$E,2,FALSE),1)=1,"",V1046)</f>
        <v/>
      </c>
      <c r="W1045" s="39" t="str">
        <f>IF(IFERROR(VLOOKUP(W1036,'Tabela de Apoio'!$D:$E,2,FALSE),1)=1,"",W1046)</f>
        <v/>
      </c>
      <c r="X1045" s="39" t="str">
        <f>IF(IFERROR(VLOOKUP(X1036,'Tabela de Apoio'!$D:$E,2,FALSE),1)=1,"",X1046)</f>
        <v/>
      </c>
      <c r="Y1045" s="39" t="str">
        <f>IF(IFERROR(VLOOKUP(Y1036,'Tabela de Apoio'!$D:$E,2,FALSE),1)=1,"",Y1046)</f>
        <v/>
      </c>
      <c r="Z1045" s="39" t="str">
        <f>IF(IFERROR(VLOOKUP(Z1036,'Tabela de Apoio'!$D:$E,2,FALSE),1)=1,"",Z1046)</f>
        <v/>
      </c>
      <c r="AA1045" s="39" t="str">
        <f>IF(IFERROR(VLOOKUP(AA1036,'Tabela de Apoio'!$D:$E,2,FALSE),1)=1,"",AA1046)</f>
        <v/>
      </c>
      <c r="AB1045" s="39" t="str">
        <f>IF(IFERROR(VLOOKUP(AB1036,'Tabela de Apoio'!$D:$E,2,FALSE),1)=1,"",AB1046)</f>
        <v/>
      </c>
      <c r="AC1045" s="39" t="str">
        <f>IF(IFERROR(VLOOKUP(AC1036,'Tabela de Apoio'!$D:$E,2,FALSE),1)=1,"",AC1046)</f>
        <v/>
      </c>
      <c r="AD1045" s="39" t="str">
        <f>IF(IFERROR(VLOOKUP(AD1036,'Tabela de Apoio'!$D:$E,2,FALSE),1)=1,"",AD1046)</f>
        <v/>
      </c>
      <c r="AE1045" s="39" t="str">
        <f>IF(IFERROR(VLOOKUP(AE1036,'Tabela de Apoio'!$D:$E,2,FALSE),1)=1,"",AE1046)</f>
        <v/>
      </c>
      <c r="AF1045" s="39" t="str">
        <f>IF(IFERROR(VLOOKUP(AF1036,'Tabela de Apoio'!$D:$E,2,FALSE),1)=1,"",AF1046)</f>
        <v/>
      </c>
      <c r="AG1045" s="39" t="str">
        <f>IF(IFERROR(VLOOKUP(AG1036,'Tabela de Apoio'!$D:$E,2,FALSE),1)=1,"",AG1046)</f>
        <v/>
      </c>
      <c r="AH1045" s="39" t="str">
        <f>IF(IFERROR(VLOOKUP(AH1036,'Tabela de Apoio'!$D:$E,2,FALSE),1)=1,"",AH1046)</f>
        <v/>
      </c>
      <c r="AI1045" s="39" t="str">
        <f>IF(IFERROR(VLOOKUP(AI1036,'Tabela de Apoio'!$D:$E,2,FALSE),1)=1,"",AI1046)</f>
        <v/>
      </c>
    </row>
    <row r="1046" spans="1:35" hidden="1" x14ac:dyDescent="0.25">
      <c r="B1046" s="84" t="e">
        <f t="shared" si="515"/>
        <v>#VALUE!</v>
      </c>
      <c r="C1046" s="84" t="e">
        <f t="shared" si="514"/>
        <v>#VALUE!</v>
      </c>
      <c r="D1046" s="84">
        <f t="shared" si="514"/>
        <v>1</v>
      </c>
      <c r="E1046" s="158"/>
      <c r="F1046" s="97"/>
      <c r="G1046" s="120"/>
      <c r="H1046" s="18"/>
      <c r="I1046" s="18"/>
      <c r="J1046" s="56" t="s">
        <v>367</v>
      </c>
      <c r="K1046" s="89"/>
      <c r="L1046" s="40" t="s">
        <v>72</v>
      </c>
      <c r="M1046" s="41" t="e">
        <f>MEDIAN($P1039:$AI1039)</f>
        <v>#NUM!</v>
      </c>
      <c r="N1046" s="94"/>
      <c r="O1046" s="34" t="s">
        <v>473</v>
      </c>
      <c r="P1046" s="39" t="str">
        <f t="shared" ref="P1046:AI1046" si="518">IF(P1044="","",IF((_xlfn.STDEV.S($P1043:$AI1044)/AVERAGE($P1043:$AI1044))&lt;25%,P1044,IF(OR(P1044&gt;(AVERAGE($P1043:$AI1044)+_xlfn.STDEV.S($P1043:$AI1044)),P1044&lt;(AVERAGE($P1043:$AI1044)-_xlfn.STDEV.S($P1043:$AI1044))),"DESCARTADO",P1044)))</f>
        <v/>
      </c>
      <c r="Q1046" s="39" t="str">
        <f t="shared" si="518"/>
        <v/>
      </c>
      <c r="R1046" s="39" t="str">
        <f t="shared" si="518"/>
        <v/>
      </c>
      <c r="S1046" s="39" t="str">
        <f t="shared" si="518"/>
        <v/>
      </c>
      <c r="T1046" s="39" t="str">
        <f t="shared" si="518"/>
        <v/>
      </c>
      <c r="U1046" s="39" t="str">
        <f t="shared" si="518"/>
        <v/>
      </c>
      <c r="V1046" s="39" t="str">
        <f t="shared" si="518"/>
        <v/>
      </c>
      <c r="W1046" s="39" t="str">
        <f t="shared" si="518"/>
        <v/>
      </c>
      <c r="X1046" s="39" t="str">
        <f t="shared" si="518"/>
        <v/>
      </c>
      <c r="Y1046" s="39" t="str">
        <f t="shared" si="518"/>
        <v/>
      </c>
      <c r="Z1046" s="39" t="str">
        <f t="shared" si="518"/>
        <v/>
      </c>
      <c r="AA1046" s="39" t="str">
        <f t="shared" si="518"/>
        <v/>
      </c>
      <c r="AB1046" s="39" t="str">
        <f t="shared" si="518"/>
        <v/>
      </c>
      <c r="AC1046" s="39" t="str">
        <f t="shared" si="518"/>
        <v/>
      </c>
      <c r="AD1046" s="39" t="str">
        <f t="shared" si="518"/>
        <v/>
      </c>
      <c r="AE1046" s="39" t="str">
        <f t="shared" si="518"/>
        <v/>
      </c>
      <c r="AF1046" s="39" t="str">
        <f t="shared" si="518"/>
        <v/>
      </c>
      <c r="AG1046" s="39" t="str">
        <f t="shared" si="518"/>
        <v/>
      </c>
      <c r="AH1046" s="39" t="str">
        <f t="shared" si="518"/>
        <v/>
      </c>
      <c r="AI1046" s="39" t="str">
        <f t="shared" si="518"/>
        <v/>
      </c>
    </row>
    <row r="1047" spans="1:35" hidden="1" x14ac:dyDescent="0.25">
      <c r="B1047" s="84" t="e">
        <f t="shared" si="515"/>
        <v>#VALUE!</v>
      </c>
      <c r="C1047" s="84" t="e">
        <f t="shared" si="514"/>
        <v>#VALUE!</v>
      </c>
      <c r="D1047" s="84">
        <f t="shared" si="514"/>
        <v>1</v>
      </c>
      <c r="E1047" s="158"/>
      <c r="F1047" s="97"/>
      <c r="G1047" s="120"/>
      <c r="H1047" s="18"/>
      <c r="I1047" s="18"/>
      <c r="J1047" s="56" t="s">
        <v>367</v>
      </c>
      <c r="K1047" s="89"/>
      <c r="L1047" s="40" t="s">
        <v>73</v>
      </c>
      <c r="M1047" s="41" t="e">
        <f>_xlfn.QUARTILE.EXC($P1039:$AI1039,1)</f>
        <v>#NUM!</v>
      </c>
      <c r="N1047" s="94"/>
      <c r="O1047" s="34" t="s">
        <v>474</v>
      </c>
      <c r="P1047" s="39" t="str">
        <f>IF(IFERROR(VLOOKUP(P1036,'Tabela de Apoio'!$D:$E,2,FALSE),1)=1,"",P1048)</f>
        <v/>
      </c>
      <c r="Q1047" s="39" t="str">
        <f>IF(IFERROR(VLOOKUP(Q1036,'Tabela de Apoio'!$D:$E,2,FALSE),1)=1,"",Q1048)</f>
        <v/>
      </c>
      <c r="R1047" s="39" t="str">
        <f>IF(IFERROR(VLOOKUP(R1036,'Tabela de Apoio'!$D:$E,2,FALSE),1)=1,"",R1048)</f>
        <v/>
      </c>
      <c r="S1047" s="39" t="str">
        <f>IF(IFERROR(VLOOKUP(S1036,'Tabela de Apoio'!$D:$E,2,FALSE),1)=1,"",S1048)</f>
        <v/>
      </c>
      <c r="T1047" s="39" t="str">
        <f>IF(IFERROR(VLOOKUP(T1036,'Tabela de Apoio'!$D:$E,2,FALSE),1)=1,"",T1048)</f>
        <v/>
      </c>
      <c r="U1047" s="39" t="str">
        <f>IF(IFERROR(VLOOKUP(U1036,'Tabela de Apoio'!$D:$E,2,FALSE),1)=1,"",U1048)</f>
        <v/>
      </c>
      <c r="V1047" s="39" t="str">
        <f>IF(IFERROR(VLOOKUP(V1036,'Tabela de Apoio'!$D:$E,2,FALSE),1)=1,"",V1048)</f>
        <v/>
      </c>
      <c r="W1047" s="39" t="str">
        <f>IF(IFERROR(VLOOKUP(W1036,'Tabela de Apoio'!$D:$E,2,FALSE),1)=1,"",W1048)</f>
        <v/>
      </c>
      <c r="X1047" s="39" t="str">
        <f>IF(IFERROR(VLOOKUP(X1036,'Tabela de Apoio'!$D:$E,2,FALSE),1)=1,"",X1048)</f>
        <v/>
      </c>
      <c r="Y1047" s="39" t="str">
        <f>IF(IFERROR(VLOOKUP(Y1036,'Tabela de Apoio'!$D:$E,2,FALSE),1)=1,"",Y1048)</f>
        <v/>
      </c>
      <c r="Z1047" s="39" t="str">
        <f>IF(IFERROR(VLOOKUP(Z1036,'Tabela de Apoio'!$D:$E,2,FALSE),1)=1,"",Z1048)</f>
        <v/>
      </c>
      <c r="AA1047" s="39" t="str">
        <f>IF(IFERROR(VLOOKUP(AA1036,'Tabela de Apoio'!$D:$E,2,FALSE),1)=1,"",AA1048)</f>
        <v/>
      </c>
      <c r="AB1047" s="39" t="str">
        <f>IF(IFERROR(VLOOKUP(AB1036,'Tabela de Apoio'!$D:$E,2,FALSE),1)=1,"",AB1048)</f>
        <v/>
      </c>
      <c r="AC1047" s="39" t="str">
        <f>IF(IFERROR(VLOOKUP(AC1036,'Tabela de Apoio'!$D:$E,2,FALSE),1)=1,"",AC1048)</f>
        <v/>
      </c>
      <c r="AD1047" s="39" t="str">
        <f>IF(IFERROR(VLOOKUP(AD1036,'Tabela de Apoio'!$D:$E,2,FALSE),1)=1,"",AD1048)</f>
        <v/>
      </c>
      <c r="AE1047" s="39" t="str">
        <f>IF(IFERROR(VLOOKUP(AE1036,'Tabela de Apoio'!$D:$E,2,FALSE),1)=1,"",AE1048)</f>
        <v/>
      </c>
      <c r="AF1047" s="39" t="str">
        <f>IF(IFERROR(VLOOKUP(AF1036,'Tabela de Apoio'!$D:$E,2,FALSE),1)=1,"",AF1048)</f>
        <v/>
      </c>
      <c r="AG1047" s="39" t="str">
        <f>IF(IFERROR(VLOOKUP(AG1036,'Tabela de Apoio'!$D:$E,2,FALSE),1)=1,"",AG1048)</f>
        <v/>
      </c>
      <c r="AH1047" s="39" t="str">
        <f>IF(IFERROR(VLOOKUP(AH1036,'Tabela de Apoio'!$D:$E,2,FALSE),1)=1,"",AH1048)</f>
        <v/>
      </c>
      <c r="AI1047" s="39" t="str">
        <f>IF(IFERROR(VLOOKUP(AI1036,'Tabela de Apoio'!$D:$E,2,FALSE),1)=1,"",AI1048)</f>
        <v/>
      </c>
    </row>
    <row r="1048" spans="1:35" hidden="1" x14ac:dyDescent="0.25">
      <c r="B1048" s="84" t="e">
        <f t="shared" si="515"/>
        <v>#VALUE!</v>
      </c>
      <c r="C1048" s="84" t="e">
        <f t="shared" si="514"/>
        <v>#VALUE!</v>
      </c>
      <c r="D1048" s="84">
        <f t="shared" si="514"/>
        <v>1</v>
      </c>
      <c r="E1048" s="158"/>
      <c r="F1048" s="97"/>
      <c r="G1048" s="120"/>
      <c r="H1048" s="18"/>
      <c r="I1048" s="18"/>
      <c r="J1048" s="56" t="s">
        <v>367</v>
      </c>
      <c r="K1048" s="89"/>
      <c r="L1048" s="40" t="s">
        <v>70</v>
      </c>
      <c r="M1048" s="41" t="e">
        <f>_xlfn.QUARTILE.EXC($P1039:$AI1039,2)</f>
        <v>#NUM!</v>
      </c>
      <c r="N1048" s="94"/>
      <c r="O1048" s="34" t="s">
        <v>475</v>
      </c>
      <c r="P1048" s="39" t="str">
        <f t="shared" ref="P1048:AI1048" si="519">IF(P1046="","",IF((_xlfn.STDEV.S($P1045:$AI1046)/AVERAGE($P1045:$AI1046))&lt;25%,P1046,IF(OR(P1046&gt;(AVERAGE($P1045:$AI1046)+_xlfn.STDEV.S($P1045:$AI1046)),P1046&lt;(AVERAGE($P1045:$AI1046)-_xlfn.STDEV.S($P1045:$AI1046))),"DESCARTADO",P1046)))</f>
        <v/>
      </c>
      <c r="Q1048" s="39" t="str">
        <f t="shared" si="519"/>
        <v/>
      </c>
      <c r="R1048" s="39" t="str">
        <f t="shared" si="519"/>
        <v/>
      </c>
      <c r="S1048" s="39" t="str">
        <f t="shared" si="519"/>
        <v/>
      </c>
      <c r="T1048" s="39" t="str">
        <f t="shared" si="519"/>
        <v/>
      </c>
      <c r="U1048" s="39" t="str">
        <f t="shared" si="519"/>
        <v/>
      </c>
      <c r="V1048" s="39" t="str">
        <f t="shared" si="519"/>
        <v/>
      </c>
      <c r="W1048" s="39" t="str">
        <f t="shared" si="519"/>
        <v/>
      </c>
      <c r="X1048" s="39" t="str">
        <f t="shared" si="519"/>
        <v/>
      </c>
      <c r="Y1048" s="39" t="str">
        <f t="shared" si="519"/>
        <v/>
      </c>
      <c r="Z1048" s="39" t="str">
        <f t="shared" si="519"/>
        <v/>
      </c>
      <c r="AA1048" s="39" t="str">
        <f t="shared" si="519"/>
        <v/>
      </c>
      <c r="AB1048" s="39" t="str">
        <f t="shared" si="519"/>
        <v/>
      </c>
      <c r="AC1048" s="39" t="str">
        <f t="shared" si="519"/>
        <v/>
      </c>
      <c r="AD1048" s="39" t="str">
        <f t="shared" si="519"/>
        <v/>
      </c>
      <c r="AE1048" s="39" t="str">
        <f t="shared" si="519"/>
        <v/>
      </c>
      <c r="AF1048" s="39" t="str">
        <f t="shared" si="519"/>
        <v/>
      </c>
      <c r="AG1048" s="39" t="str">
        <f t="shared" si="519"/>
        <v/>
      </c>
      <c r="AH1048" s="39" t="str">
        <f t="shared" si="519"/>
        <v/>
      </c>
      <c r="AI1048" s="39" t="str">
        <f t="shared" si="519"/>
        <v/>
      </c>
    </row>
    <row r="1049" spans="1:35" hidden="1" x14ac:dyDescent="0.25">
      <c r="B1049" s="84" t="e">
        <f t="shared" si="515"/>
        <v>#VALUE!</v>
      </c>
      <c r="C1049" s="84" t="e">
        <f t="shared" si="514"/>
        <v>#VALUE!</v>
      </c>
      <c r="D1049" s="84">
        <f t="shared" si="514"/>
        <v>1</v>
      </c>
      <c r="E1049" s="158"/>
      <c r="F1049" s="97"/>
      <c r="G1049" s="120"/>
      <c r="H1049" s="18"/>
      <c r="I1049" s="18"/>
      <c r="J1049" s="56" t="s">
        <v>366</v>
      </c>
      <c r="K1049" s="89"/>
      <c r="L1049" s="40" t="s">
        <v>76</v>
      </c>
      <c r="M1049" s="41">
        <f>MIN($P1038:$AI1038)</f>
        <v>0</v>
      </c>
      <c r="N1049" s="94"/>
      <c r="O1049" s="34" t="s">
        <v>476</v>
      </c>
      <c r="P1049" s="39" t="str">
        <f>IF(IFERROR(VLOOKUP(P1036,'Tabela de Apoio'!$D:$E,2,FALSE),1)=1,"",P1050)</f>
        <v/>
      </c>
      <c r="Q1049" s="39" t="str">
        <f>IF(IFERROR(VLOOKUP(Q1036,'Tabela de Apoio'!$D:$E,2,FALSE),1)=1,"",Q1050)</f>
        <v/>
      </c>
      <c r="R1049" s="39" t="str">
        <f>IF(IFERROR(VLOOKUP(R1036,'Tabela de Apoio'!$D:$E,2,FALSE),1)=1,"",R1050)</f>
        <v/>
      </c>
      <c r="S1049" s="39" t="str">
        <f>IF(IFERROR(VLOOKUP(S1036,'Tabela de Apoio'!$D:$E,2,FALSE),1)=1,"",S1050)</f>
        <v/>
      </c>
      <c r="T1049" s="39" t="str">
        <f>IF(IFERROR(VLOOKUP(T1036,'Tabela de Apoio'!$D:$E,2,FALSE),1)=1,"",T1050)</f>
        <v/>
      </c>
      <c r="U1049" s="39" t="str">
        <f>IF(IFERROR(VLOOKUP(U1036,'Tabela de Apoio'!$D:$E,2,FALSE),1)=1,"",U1050)</f>
        <v/>
      </c>
      <c r="V1049" s="39" t="str">
        <f>IF(IFERROR(VLOOKUP(V1036,'Tabela de Apoio'!$D:$E,2,FALSE),1)=1,"",V1050)</f>
        <v/>
      </c>
      <c r="W1049" s="39" t="str">
        <f>IF(IFERROR(VLOOKUP(W1036,'Tabela de Apoio'!$D:$E,2,FALSE),1)=1,"",W1050)</f>
        <v/>
      </c>
      <c r="X1049" s="39" t="str">
        <f>IF(IFERROR(VLOOKUP(X1036,'Tabela de Apoio'!$D:$E,2,FALSE),1)=1,"",X1050)</f>
        <v/>
      </c>
      <c r="Y1049" s="39" t="str">
        <f>IF(IFERROR(VLOOKUP(Y1036,'Tabela de Apoio'!$D:$E,2,FALSE),1)=1,"",Y1050)</f>
        <v/>
      </c>
      <c r="Z1049" s="39" t="str">
        <f>IF(IFERROR(VLOOKUP(Z1036,'Tabela de Apoio'!$D:$E,2,FALSE),1)=1,"",Z1050)</f>
        <v/>
      </c>
      <c r="AA1049" s="39" t="str">
        <f>IF(IFERROR(VLOOKUP(AA1036,'Tabela de Apoio'!$D:$E,2,FALSE),1)=1,"",AA1050)</f>
        <v/>
      </c>
      <c r="AB1049" s="39" t="str">
        <f>IF(IFERROR(VLOOKUP(AB1036,'Tabela de Apoio'!$D:$E,2,FALSE),1)=1,"",AB1050)</f>
        <v/>
      </c>
      <c r="AC1049" s="39" t="str">
        <f>IF(IFERROR(VLOOKUP(AC1036,'Tabela de Apoio'!$D:$E,2,FALSE),1)=1,"",AC1050)</f>
        <v/>
      </c>
      <c r="AD1049" s="39" t="str">
        <f>IF(IFERROR(VLOOKUP(AD1036,'Tabela de Apoio'!$D:$E,2,FALSE),1)=1,"",AD1050)</f>
        <v/>
      </c>
      <c r="AE1049" s="39" t="str">
        <f>IF(IFERROR(VLOOKUP(AE1036,'Tabela de Apoio'!$D:$E,2,FALSE),1)=1,"",AE1050)</f>
        <v/>
      </c>
      <c r="AF1049" s="39" t="str">
        <f>IF(IFERROR(VLOOKUP(AF1036,'Tabela de Apoio'!$D:$E,2,FALSE),1)=1,"",AF1050)</f>
        <v/>
      </c>
      <c r="AG1049" s="39" t="str">
        <f>IF(IFERROR(VLOOKUP(AG1036,'Tabela de Apoio'!$D:$E,2,FALSE),1)=1,"",AG1050)</f>
        <v/>
      </c>
      <c r="AH1049" s="39" t="str">
        <f>IF(IFERROR(VLOOKUP(AH1036,'Tabela de Apoio'!$D:$E,2,FALSE),1)=1,"",AH1050)</f>
        <v/>
      </c>
      <c r="AI1049" s="39" t="str">
        <f>IF(IFERROR(VLOOKUP(AI1036,'Tabela de Apoio'!$D:$E,2,FALSE),1)=1,"",AI1050)</f>
        <v/>
      </c>
    </row>
    <row r="1050" spans="1:35" hidden="1" x14ac:dyDescent="0.25">
      <c r="B1050" s="84" t="e">
        <f t="shared" si="515"/>
        <v>#VALUE!</v>
      </c>
      <c r="C1050" s="84" t="e">
        <f t="shared" si="514"/>
        <v>#VALUE!</v>
      </c>
      <c r="D1050" s="84">
        <f t="shared" si="514"/>
        <v>1</v>
      </c>
      <c r="E1050" s="158"/>
      <c r="F1050" s="97"/>
      <c r="G1050" s="120"/>
      <c r="H1050" s="18"/>
      <c r="I1050" s="18"/>
      <c r="J1050" s="56" t="s">
        <v>366</v>
      </c>
      <c r="K1050" s="89"/>
      <c r="L1050" s="40" t="s">
        <v>71</v>
      </c>
      <c r="M1050" s="41">
        <f>MAX($P1038:$AI1038)</f>
        <v>0</v>
      </c>
      <c r="N1050" s="94"/>
      <c r="O1050" s="34" t="s">
        <v>477</v>
      </c>
      <c r="P1050" s="39" t="str">
        <f t="shared" ref="P1050:AI1050" si="520">IF(P1048="","",IF((_xlfn.STDEV.S($P1047:$AI1048)/AVERAGE($P1047:$AI1048))&lt;25%,P1048,IF(OR(P1048&gt;(AVERAGE($P1047:$AI1048)+_xlfn.STDEV.S($P1047:$AI1048)),P1048&lt;(AVERAGE($P1047:$AI1048)-_xlfn.STDEV.S($P1047:$AI1048))),"DESCARTADO",P1048)))</f>
        <v/>
      </c>
      <c r="Q1050" s="39" t="str">
        <f t="shared" si="520"/>
        <v/>
      </c>
      <c r="R1050" s="39" t="str">
        <f t="shared" si="520"/>
        <v/>
      </c>
      <c r="S1050" s="39" t="str">
        <f t="shared" si="520"/>
        <v/>
      </c>
      <c r="T1050" s="39" t="str">
        <f t="shared" si="520"/>
        <v/>
      </c>
      <c r="U1050" s="39" t="str">
        <f t="shared" si="520"/>
        <v/>
      </c>
      <c r="V1050" s="39" t="str">
        <f t="shared" si="520"/>
        <v/>
      </c>
      <c r="W1050" s="39" t="str">
        <f t="shared" si="520"/>
        <v/>
      </c>
      <c r="X1050" s="39" t="str">
        <f t="shared" si="520"/>
        <v/>
      </c>
      <c r="Y1050" s="39" t="str">
        <f t="shared" si="520"/>
        <v/>
      </c>
      <c r="Z1050" s="39" t="str">
        <f t="shared" si="520"/>
        <v/>
      </c>
      <c r="AA1050" s="39" t="str">
        <f t="shared" si="520"/>
        <v/>
      </c>
      <c r="AB1050" s="39" t="str">
        <f t="shared" si="520"/>
        <v/>
      </c>
      <c r="AC1050" s="39" t="str">
        <f t="shared" si="520"/>
        <v/>
      </c>
      <c r="AD1050" s="39" t="str">
        <f t="shared" si="520"/>
        <v/>
      </c>
      <c r="AE1050" s="39" t="str">
        <f t="shared" si="520"/>
        <v/>
      </c>
      <c r="AF1050" s="39" t="str">
        <f t="shared" si="520"/>
        <v/>
      </c>
      <c r="AG1050" s="39" t="str">
        <f t="shared" si="520"/>
        <v/>
      </c>
      <c r="AH1050" s="39" t="str">
        <f t="shared" si="520"/>
        <v/>
      </c>
      <c r="AI1050" s="39" t="str">
        <f t="shared" si="520"/>
        <v/>
      </c>
    </row>
    <row r="1051" spans="1:35" hidden="1" x14ac:dyDescent="0.25">
      <c r="B1051" s="84" t="e">
        <f t="shared" si="515"/>
        <v>#VALUE!</v>
      </c>
      <c r="C1051" s="84" t="e">
        <f t="shared" si="514"/>
        <v>#VALUE!</v>
      </c>
      <c r="D1051" s="84">
        <f t="shared" si="514"/>
        <v>1</v>
      </c>
      <c r="E1051" s="158"/>
      <c r="F1051" s="97"/>
      <c r="G1051" s="121"/>
      <c r="H1051"/>
      <c r="I1051"/>
      <c r="J1051" s="6" t="str">
        <f>INDEX(J1041:J1050,MATCH(L1034,L1041:L1050,0))</f>
        <v>A</v>
      </c>
      <c r="K1051" s="89"/>
      <c r="L1051" s="26"/>
      <c r="M1051" s="26"/>
      <c r="N1051" s="94"/>
      <c r="O1051" s="34" t="s">
        <v>58</v>
      </c>
      <c r="P1051" s="39" t="str">
        <f>IF(IFERROR(VLOOKUP(P1036,'Tabela de Apoio'!$D:$E,2,FALSE),1)=1,"",P1052)</f>
        <v/>
      </c>
      <c r="Q1051" s="39" t="str">
        <f>IF(IFERROR(VLOOKUP(Q1036,'Tabela de Apoio'!$D:$E,2,FALSE),1)=1,"",Q1052)</f>
        <v/>
      </c>
      <c r="R1051" s="39" t="str">
        <f>IF(IFERROR(VLOOKUP(R1036,'Tabela de Apoio'!$D:$E,2,FALSE),1)=1,"",R1052)</f>
        <v/>
      </c>
      <c r="S1051" s="39" t="str">
        <f>IF(IFERROR(VLOOKUP(S1036,'Tabela de Apoio'!$D:$E,2,FALSE),1)=1,"",S1052)</f>
        <v/>
      </c>
      <c r="T1051" s="39" t="str">
        <f>IF(IFERROR(VLOOKUP(T1036,'Tabela de Apoio'!$D:$E,2,FALSE),1)=1,"",T1052)</f>
        <v/>
      </c>
      <c r="U1051" s="39" t="str">
        <f>IF(IFERROR(VLOOKUP(U1036,'Tabela de Apoio'!$D:$E,2,FALSE),1)=1,"",U1052)</f>
        <v/>
      </c>
      <c r="V1051" s="39" t="str">
        <f>IF(IFERROR(VLOOKUP(V1036,'Tabela de Apoio'!$D:$E,2,FALSE),1)=1,"",V1052)</f>
        <v/>
      </c>
      <c r="W1051" s="39" t="str">
        <f>IF(IFERROR(VLOOKUP(W1036,'Tabela de Apoio'!$D:$E,2,FALSE),1)=1,"",W1052)</f>
        <v/>
      </c>
      <c r="X1051" s="39" t="str">
        <f>IF(IFERROR(VLOOKUP(X1036,'Tabela de Apoio'!$D:$E,2,FALSE),1)=1,"",X1052)</f>
        <v/>
      </c>
      <c r="Y1051" s="39" t="str">
        <f>IF(IFERROR(VLOOKUP(Y1036,'Tabela de Apoio'!$D:$E,2,FALSE),1)=1,"",Y1052)</f>
        <v/>
      </c>
      <c r="Z1051" s="39" t="str">
        <f>IF(IFERROR(VLOOKUP(Z1036,'Tabela de Apoio'!$D:$E,2,FALSE),1)=1,"",Z1052)</f>
        <v/>
      </c>
      <c r="AA1051" s="39" t="str">
        <f>IF(IFERROR(VLOOKUP(AA1036,'Tabela de Apoio'!$D:$E,2,FALSE),1)=1,"",AA1052)</f>
        <v/>
      </c>
      <c r="AB1051" s="39" t="str">
        <f>IF(IFERROR(VLOOKUP(AB1036,'Tabela de Apoio'!$D:$E,2,FALSE),1)=1,"",AB1052)</f>
        <v/>
      </c>
      <c r="AC1051" s="39" t="str">
        <f>IF(IFERROR(VLOOKUP(AC1036,'Tabela de Apoio'!$D:$E,2,FALSE),1)=1,"",AC1052)</f>
        <v/>
      </c>
      <c r="AD1051" s="39" t="str">
        <f>IF(IFERROR(VLOOKUP(AD1036,'Tabela de Apoio'!$D:$E,2,FALSE),1)=1,"",AD1052)</f>
        <v/>
      </c>
      <c r="AE1051" s="39" t="str">
        <f>IF(IFERROR(VLOOKUP(AE1036,'Tabela de Apoio'!$D:$E,2,FALSE),1)=1,"",AE1052)</f>
        <v/>
      </c>
      <c r="AF1051" s="39" t="str">
        <f>IF(IFERROR(VLOOKUP(AF1036,'Tabela de Apoio'!$D:$E,2,FALSE),1)=1,"",AF1052)</f>
        <v/>
      </c>
      <c r="AG1051" s="39" t="str">
        <f>IF(IFERROR(VLOOKUP(AG1036,'Tabela de Apoio'!$D:$E,2,FALSE),1)=1,"",AG1052)</f>
        <v/>
      </c>
      <c r="AH1051" s="39" t="str">
        <f>IF(IFERROR(VLOOKUP(AH1036,'Tabela de Apoio'!$D:$E,2,FALSE),1)=1,"",AH1052)</f>
        <v/>
      </c>
      <c r="AI1051" s="39" t="str">
        <f>IF(IFERROR(VLOOKUP(AI1036,'Tabela de Apoio'!$D:$E,2,FALSE),1)=1,"",AI1052)</f>
        <v/>
      </c>
    </row>
    <row r="1052" spans="1:35" x14ac:dyDescent="0.25">
      <c r="B1052" s="84" t="e">
        <f t="shared" si="515"/>
        <v>#VALUE!</v>
      </c>
      <c r="C1052" s="84" t="e">
        <f t="shared" si="514"/>
        <v>#VALUE!</v>
      </c>
      <c r="D1052" s="84">
        <f t="shared" si="514"/>
        <v>1</v>
      </c>
      <c r="E1052" s="158"/>
      <c r="F1052" s="97"/>
      <c r="G1052" s="118"/>
      <c r="H1052" s="159"/>
      <c r="I1052" s="159"/>
      <c r="J1052" s="160"/>
      <c r="K1052" s="90" t="e">
        <f>_xlfn.STDEV.S($P1052:$AI1052)/AVERAGE($P1052:$AI1052)</f>
        <v>#DIV/0!</v>
      </c>
      <c r="L1052" s="122" t="s">
        <v>77</v>
      </c>
      <c r="M1052" s="22" t="str">
        <f>IFERROR(ROUND(M1034*M1036,2),"")</f>
        <v/>
      </c>
      <c r="N1052" s="94" t="str">
        <f>IF("C"=J1051,1,"")</f>
        <v/>
      </c>
      <c r="O1052" s="34" t="s">
        <v>56</v>
      </c>
      <c r="P1052" s="39" t="str">
        <f t="shared" ref="P1052:AI1052" si="521">IFERROR(IF(P1050="","",IF((_xlfn.STDEV.S($P1049:$AI1050)/AVERAGE($P1049:$AI1050))&lt;25%,P1050,IF(OR(P1050&gt;(AVERAGE($P1049:$AI1050)+_xlfn.STDEV.S($P1049:$AI1050)),P1050&lt;(AVERAGE($P1049:$AI1050)-_xlfn.STDEV.S($P1049:$AI1050))),"DESCARTADO",P1050))),)</f>
        <v/>
      </c>
      <c r="Q1052" s="39" t="str">
        <f t="shared" si="521"/>
        <v/>
      </c>
      <c r="R1052" s="39" t="str">
        <f t="shared" si="521"/>
        <v/>
      </c>
      <c r="S1052" s="39" t="str">
        <f t="shared" si="521"/>
        <v/>
      </c>
      <c r="T1052" s="39" t="str">
        <f t="shared" si="521"/>
        <v/>
      </c>
      <c r="U1052" s="39" t="str">
        <f t="shared" si="521"/>
        <v/>
      </c>
      <c r="V1052" s="39" t="str">
        <f t="shared" si="521"/>
        <v/>
      </c>
      <c r="W1052" s="39" t="str">
        <f t="shared" si="521"/>
        <v/>
      </c>
      <c r="X1052" s="39" t="str">
        <f t="shared" si="521"/>
        <v/>
      </c>
      <c r="Y1052" s="39" t="str">
        <f t="shared" si="521"/>
        <v/>
      </c>
      <c r="Z1052" s="39" t="str">
        <f t="shared" si="521"/>
        <v/>
      </c>
      <c r="AA1052" s="39" t="str">
        <f t="shared" si="521"/>
        <v/>
      </c>
      <c r="AB1052" s="39" t="str">
        <f t="shared" si="521"/>
        <v/>
      </c>
      <c r="AC1052" s="39" t="str">
        <f t="shared" si="521"/>
        <v/>
      </c>
      <c r="AD1052" s="39" t="str">
        <f t="shared" si="521"/>
        <v/>
      </c>
      <c r="AE1052" s="39" t="str">
        <f t="shared" si="521"/>
        <v/>
      </c>
      <c r="AF1052" s="39" t="str">
        <f t="shared" si="521"/>
        <v/>
      </c>
      <c r="AG1052" s="39" t="str">
        <f t="shared" si="521"/>
        <v/>
      </c>
      <c r="AH1052" s="39" t="str">
        <f t="shared" si="521"/>
        <v/>
      </c>
      <c r="AI1052" s="39" t="str">
        <f t="shared" si="521"/>
        <v/>
      </c>
    </row>
    <row r="1054" spans="1:35" s="18" customFormat="1" x14ac:dyDescent="0.25">
      <c r="A1054" s="89"/>
      <c r="B1054" s="83" t="e">
        <f>LARGE(IFERROR(IF(B1052+1&gt;$H$8,"",B1052+1),""),1)</f>
        <v>#VALUE!</v>
      </c>
      <c r="C1054" s="83" t="e">
        <f>E1059</f>
        <v>#VALUE!</v>
      </c>
      <c r="D1054" s="83">
        <f>E1055</f>
        <v>1</v>
      </c>
      <c r="E1054" s="57" t="s">
        <v>9</v>
      </c>
      <c r="F1054" s="96"/>
      <c r="G1054" s="57" t="s">
        <v>19</v>
      </c>
      <c r="H1054" s="5" t="e">
        <f>INDEX('BASE FORMAÇÃO'!B:B,B1054+1)</f>
        <v>#VALUE!</v>
      </c>
      <c r="I1054" s="19" t="s">
        <v>20</v>
      </c>
      <c r="J1054" s="5" t="e">
        <f>INDEX('BASE FORMAÇÃO'!K:K,B1054+1)</f>
        <v>#VALUE!</v>
      </c>
      <c r="K1054" s="88"/>
      <c r="L1054" s="173" t="s">
        <v>75</v>
      </c>
      <c r="M1054" s="167" t="str">
        <f>IF(OR(ISBLANK($O$7),ISBLANK($H$8),ISBLANK($O$6),ISBLANK($O$5),ISBLANK($H$5)),"",IFERROR(IF(VLOOKUP(L1054,L1061:M1070,2,FALSE)&lt;1,ROUND(VLOOKUP(L1054,L1061:M1070,2,FALSE),4),ROUND(VLOOKUP(L1054,L1061:M1070,2,FALSE),2)),""))</f>
        <v/>
      </c>
      <c r="N1054" s="92"/>
      <c r="O1054" s="34" t="s">
        <v>22</v>
      </c>
      <c r="P1054" s="53"/>
      <c r="Q1054" s="53"/>
      <c r="R1054" s="53"/>
      <c r="S1054" s="53"/>
      <c r="T1054" s="53"/>
      <c r="U1054" s="53"/>
      <c r="V1054" s="53"/>
      <c r="W1054" s="53"/>
      <c r="X1054" s="53"/>
      <c r="Y1054" s="53"/>
      <c r="Z1054" s="53"/>
      <c r="AA1054" s="53"/>
      <c r="AB1054" s="53"/>
      <c r="AC1054" s="53"/>
      <c r="AD1054" s="53"/>
      <c r="AE1054" s="53"/>
      <c r="AF1054" s="53"/>
      <c r="AG1054" s="53"/>
      <c r="AH1054" s="53"/>
      <c r="AI1054" s="53"/>
    </row>
    <row r="1055" spans="1:35" s="18" customFormat="1" x14ac:dyDescent="0.25">
      <c r="A1055" s="89"/>
      <c r="B1055" s="84" t="e">
        <f t="shared" ref="B1055:D1057" si="522">B1054</f>
        <v>#VALUE!</v>
      </c>
      <c r="C1055" s="84" t="e">
        <f t="shared" si="522"/>
        <v>#VALUE!</v>
      </c>
      <c r="D1055" s="84">
        <f t="shared" si="522"/>
        <v>1</v>
      </c>
      <c r="E1055" s="150">
        <f>IFERROR(IF(E1059=INDEX(E:E,ROW()-16),INDEX(E:E,ROW()-20)+1,1),1)</f>
        <v>1</v>
      </c>
      <c r="F1055" s="116"/>
      <c r="G1055" s="155" t="s">
        <v>1</v>
      </c>
      <c r="H1055" s="161" t="e">
        <f>INDEX('BASE FORMAÇÃO'!C:C,B1054+1)</f>
        <v>#VALUE!</v>
      </c>
      <c r="I1055" s="161"/>
      <c r="J1055" s="162"/>
      <c r="K1055" s="89"/>
      <c r="L1055" s="174"/>
      <c r="M1055" s="168"/>
      <c r="N1055" s="93"/>
      <c r="O1055" s="34" t="s">
        <v>17</v>
      </c>
      <c r="P1055" s="54"/>
      <c r="Q1055" s="54"/>
      <c r="R1055" s="54"/>
      <c r="S1055" s="54"/>
      <c r="T1055" s="54"/>
      <c r="U1055" s="54"/>
      <c r="V1055" s="54"/>
      <c r="W1055" s="54"/>
      <c r="X1055" s="54"/>
      <c r="Y1055" s="54"/>
      <c r="Z1055" s="54"/>
      <c r="AA1055" s="54"/>
      <c r="AB1055" s="54"/>
      <c r="AC1055" s="54"/>
      <c r="AD1055" s="54"/>
      <c r="AE1055" s="54"/>
      <c r="AF1055" s="54"/>
      <c r="AG1055" s="54"/>
      <c r="AH1055" s="54"/>
      <c r="AI1055" s="54"/>
    </row>
    <row r="1056" spans="1:35" s="21" customFormat="1" x14ac:dyDescent="0.25">
      <c r="A1056" s="98"/>
      <c r="B1056" s="84" t="e">
        <f t="shared" si="522"/>
        <v>#VALUE!</v>
      </c>
      <c r="C1056" s="84" t="e">
        <f t="shared" si="522"/>
        <v>#VALUE!</v>
      </c>
      <c r="D1056" s="84">
        <f t="shared" si="522"/>
        <v>1</v>
      </c>
      <c r="E1056" s="151"/>
      <c r="F1056" s="117"/>
      <c r="G1056" s="156"/>
      <c r="H1056" s="163"/>
      <c r="I1056" s="163"/>
      <c r="J1056" s="164"/>
      <c r="K1056" s="85"/>
      <c r="L1056" s="169" t="s">
        <v>78</v>
      </c>
      <c r="M1056" s="171" t="e">
        <f>INDEX('BASE FORMAÇÃO'!H:H,B1058+1)</f>
        <v>#VALUE!</v>
      </c>
      <c r="N1056" s="94"/>
      <c r="O1056" s="34" t="s">
        <v>12</v>
      </c>
      <c r="P1056" s="55"/>
      <c r="Q1056" s="55"/>
      <c r="R1056" s="55"/>
      <c r="S1056" s="55"/>
      <c r="T1056" s="55"/>
      <c r="U1056" s="55"/>
      <c r="V1056" s="55"/>
      <c r="W1056" s="55"/>
      <c r="X1056" s="55"/>
      <c r="Y1056" s="55"/>
      <c r="Z1056" s="55"/>
      <c r="AA1056" s="55"/>
      <c r="AB1056" s="55"/>
      <c r="AC1056" s="55"/>
      <c r="AD1056" s="55"/>
      <c r="AE1056" s="55"/>
      <c r="AF1056" s="55"/>
      <c r="AG1056" s="55"/>
      <c r="AH1056" s="55"/>
      <c r="AI1056" s="55"/>
    </row>
    <row r="1057" spans="1:35" s="21" customFormat="1" x14ac:dyDescent="0.25">
      <c r="A1057" s="98"/>
      <c r="B1057" s="84" t="e">
        <f t="shared" si="522"/>
        <v>#VALUE!</v>
      </c>
      <c r="C1057" s="84" t="e">
        <f t="shared" si="522"/>
        <v>#VALUE!</v>
      </c>
      <c r="D1057" s="84">
        <f t="shared" si="522"/>
        <v>1</v>
      </c>
      <c r="E1057" s="152"/>
      <c r="F1057" s="117"/>
      <c r="G1057" s="157"/>
      <c r="H1057" s="165"/>
      <c r="I1057" s="165"/>
      <c r="J1057" s="166"/>
      <c r="K1057" s="85"/>
      <c r="L1057" s="170"/>
      <c r="M1057" s="172"/>
      <c r="N1057" s="94"/>
      <c r="O1057" s="34" t="s">
        <v>549</v>
      </c>
      <c r="P1057" s="55"/>
      <c r="Q1057" s="55"/>
      <c r="R1057" s="55"/>
      <c r="S1057" s="55"/>
      <c r="T1057" s="55"/>
      <c r="U1057" s="55"/>
      <c r="V1057" s="55"/>
      <c r="W1057" s="55"/>
      <c r="X1057" s="55"/>
      <c r="Y1057" s="55"/>
      <c r="Z1057" s="55"/>
      <c r="AA1057" s="55"/>
      <c r="AB1057" s="55"/>
      <c r="AC1057" s="55"/>
      <c r="AD1057" s="55"/>
      <c r="AE1057" s="55"/>
      <c r="AF1057" s="55"/>
      <c r="AG1057" s="55"/>
      <c r="AH1057" s="55"/>
      <c r="AI1057" s="55"/>
    </row>
    <row r="1058" spans="1:35" x14ac:dyDescent="0.25">
      <c r="B1058" s="84" t="e">
        <f>B1056</f>
        <v>#VALUE!</v>
      </c>
      <c r="C1058" s="84" t="e">
        <f>C1056</f>
        <v>#VALUE!</v>
      </c>
      <c r="D1058" s="84">
        <f>D1056</f>
        <v>1</v>
      </c>
      <c r="E1058" s="57" t="s">
        <v>401</v>
      </c>
      <c r="F1058" s="117"/>
      <c r="G1058" s="24"/>
      <c r="H1058" s="153"/>
      <c r="I1058" s="154"/>
      <c r="J1058" s="154"/>
      <c r="K1058" s="90" t="e">
        <f>_xlfn.STDEV.S($P1058:$AI1058)/AVERAGE($P1058:$AI1058)</f>
        <v>#DIV/0!</v>
      </c>
      <c r="L1058" s="122" t="s">
        <v>2</v>
      </c>
      <c r="M1058" s="5" t="e">
        <f>INDEX('BASE FORMAÇÃO'!D:D,B1058+1)</f>
        <v>#VALUE!</v>
      </c>
      <c r="N1058" s="94">
        <f>IF("A"=J1071,1,"")</f>
        <v>1</v>
      </c>
      <c r="O1058" s="34" t="s">
        <v>23</v>
      </c>
      <c r="P1058" s="36" t="str">
        <f t="array" ref="P1058">IF(P1054="","",IF(OR(P1055="",AND(YEAR(P1055)=YEAR($O$7),MONTH(MAX('Tabela de Apoio'!$A:$A))&lt;=MONTH(P1055))),P1054,(INDEX('Tabela de Apoio'!$B:$B,MATCH('FORMAÇÃO DE PREÇO'!$O$7,'Tabela de Apoio'!$A:$A,1))/INDEX('Tabela de Apoio'!$B:$B,MATCH('FORMAÇÃO DE PREÇO'!P1055,'Tabela de Apoio'!$A:$A,1)-1))*P1054))</f>
        <v/>
      </c>
      <c r="Q1058" s="36" t="str">
        <f t="array" ref="Q1058">IF(Q1054="","",IF(OR(Q1055="",AND(YEAR(Q1055)=YEAR($O$7),MONTH(MAX('Tabela de Apoio'!$A:$A))&lt;=MONTH(Q1055))),Q1054,(INDEX('Tabela de Apoio'!$B:$B,MATCH('FORMAÇÃO DE PREÇO'!$O$7,'Tabela de Apoio'!$A:$A,1))/INDEX('Tabela de Apoio'!$B:$B,MATCH('FORMAÇÃO DE PREÇO'!Q1055,'Tabela de Apoio'!$A:$A,1)-1))*Q1054))</f>
        <v/>
      </c>
      <c r="R1058" s="36" t="str">
        <f t="array" ref="R1058">IF(R1054="","",IF(OR(R1055="",AND(YEAR(R1055)=YEAR($O$7),MONTH(MAX('Tabela de Apoio'!$A:$A))&lt;=MONTH(R1055))),R1054,(INDEX('Tabela de Apoio'!$B:$B,MATCH('FORMAÇÃO DE PREÇO'!$O$7,'Tabela de Apoio'!$A:$A,1))/INDEX('Tabela de Apoio'!$B:$B,MATCH('FORMAÇÃO DE PREÇO'!R1055,'Tabela de Apoio'!$A:$A,1)-1))*R1054))</f>
        <v/>
      </c>
      <c r="S1058" s="36" t="str">
        <f t="array" ref="S1058">IF(S1054="","",IF(OR(S1055="",AND(YEAR(S1055)=YEAR($O$7),MONTH(MAX('Tabela de Apoio'!$A:$A))&lt;=MONTH(S1055))),S1054,(INDEX('Tabela de Apoio'!$B:$B,MATCH('FORMAÇÃO DE PREÇO'!$O$7,'Tabela de Apoio'!$A:$A,1))/INDEX('Tabela de Apoio'!$B:$B,MATCH('FORMAÇÃO DE PREÇO'!S1055,'Tabela de Apoio'!$A:$A,1)-1))*S1054))</f>
        <v/>
      </c>
      <c r="T1058" s="36" t="str">
        <f t="array" ref="T1058">IF(T1054="","",IF(OR(T1055="",AND(YEAR(T1055)=YEAR($O$7),MONTH(MAX('Tabela de Apoio'!$A:$A))&lt;=MONTH(T1055))),T1054,(INDEX('Tabela de Apoio'!$B:$B,MATCH('FORMAÇÃO DE PREÇO'!$O$7,'Tabela de Apoio'!$A:$A,1))/INDEX('Tabela de Apoio'!$B:$B,MATCH('FORMAÇÃO DE PREÇO'!T1055,'Tabela de Apoio'!$A:$A,1)-1))*T1054))</f>
        <v/>
      </c>
      <c r="U1058" s="36" t="str">
        <f t="array" ref="U1058">IF(U1054="","",IF(OR(U1055="",AND(YEAR(U1055)=YEAR($O$7),MONTH(MAX('Tabela de Apoio'!$A:$A))&lt;=MONTH(U1055))),U1054,(INDEX('Tabela de Apoio'!$B:$B,MATCH('FORMAÇÃO DE PREÇO'!$O$7,'Tabela de Apoio'!$A:$A,1))/INDEX('Tabela de Apoio'!$B:$B,MATCH('FORMAÇÃO DE PREÇO'!U1055,'Tabela de Apoio'!$A:$A,1)-1))*U1054))</f>
        <v/>
      </c>
      <c r="V1058" s="36" t="str">
        <f t="array" ref="V1058">IF(V1054="","",IF(OR(V1055="",AND(YEAR(V1055)=YEAR($O$7),MONTH(MAX('Tabela de Apoio'!$A:$A))&lt;=MONTH(V1055))),V1054,(INDEX('Tabela de Apoio'!$B:$B,MATCH('FORMAÇÃO DE PREÇO'!$O$7,'Tabela de Apoio'!$A:$A,1))/INDEX('Tabela de Apoio'!$B:$B,MATCH('FORMAÇÃO DE PREÇO'!V1055,'Tabela de Apoio'!$A:$A,1)-1))*V1054))</f>
        <v/>
      </c>
      <c r="W1058" s="36" t="str">
        <f t="array" ref="W1058">IF(W1054="","",IF(OR(W1055="",AND(YEAR(W1055)=YEAR($O$7),MONTH(MAX('Tabela de Apoio'!$A:$A))&lt;=MONTH(W1055))),W1054,(INDEX('Tabela de Apoio'!$B:$B,MATCH('FORMAÇÃO DE PREÇO'!$O$7,'Tabela de Apoio'!$A:$A,1))/INDEX('Tabela de Apoio'!$B:$B,MATCH('FORMAÇÃO DE PREÇO'!W1055,'Tabela de Apoio'!$A:$A,1)-1))*W1054))</f>
        <v/>
      </c>
      <c r="X1058" s="36" t="str">
        <f t="array" ref="X1058">IF(X1054="","",IF(OR(X1055="",AND(YEAR(X1055)=YEAR($O$7),MONTH(MAX('Tabela de Apoio'!$A:$A))&lt;=MONTH(X1055))),X1054,(INDEX('Tabela de Apoio'!$B:$B,MATCH('FORMAÇÃO DE PREÇO'!$O$7,'Tabela de Apoio'!$A:$A,1))/INDEX('Tabela de Apoio'!$B:$B,MATCH('FORMAÇÃO DE PREÇO'!X1055,'Tabela de Apoio'!$A:$A,1)-1))*X1054))</f>
        <v/>
      </c>
      <c r="Y1058" s="36" t="str">
        <f t="array" ref="Y1058">IF(Y1054="","",IF(OR(Y1055="",AND(YEAR(Y1055)=YEAR($O$7),MONTH(MAX('Tabela de Apoio'!$A:$A))&lt;=MONTH(Y1055))),Y1054,(INDEX('Tabela de Apoio'!$B:$B,MATCH('FORMAÇÃO DE PREÇO'!$O$7,'Tabela de Apoio'!$A:$A,1))/INDEX('Tabela de Apoio'!$B:$B,MATCH('FORMAÇÃO DE PREÇO'!Y1055,'Tabela de Apoio'!$A:$A,1)-1))*Y1054))</f>
        <v/>
      </c>
      <c r="Z1058" s="36" t="str">
        <f t="array" ref="Z1058">IF(Z1054="","",IF(OR(Z1055="",AND(YEAR(Z1055)=YEAR($O$7),MONTH(MAX('Tabela de Apoio'!$A:$A))&lt;=MONTH(Z1055))),Z1054,(INDEX('Tabela de Apoio'!$B:$B,MATCH('FORMAÇÃO DE PREÇO'!$O$7,'Tabela de Apoio'!$A:$A,1))/INDEX('Tabela de Apoio'!$B:$B,MATCH('FORMAÇÃO DE PREÇO'!Z1055,'Tabela de Apoio'!$A:$A,1)-1))*Z1054))</f>
        <v/>
      </c>
      <c r="AA1058" s="36" t="str">
        <f t="array" ref="AA1058">IF(AA1054="","",IF(OR(AA1055="",AND(YEAR(AA1055)=YEAR($O$7),MONTH(MAX('Tabela de Apoio'!$A:$A))&lt;=MONTH(AA1055))),AA1054,(INDEX('Tabela de Apoio'!$B:$B,MATCH('FORMAÇÃO DE PREÇO'!$O$7,'Tabela de Apoio'!$A:$A,1))/INDEX('Tabela de Apoio'!$B:$B,MATCH('FORMAÇÃO DE PREÇO'!AA1055,'Tabela de Apoio'!$A:$A,1)-1))*AA1054))</f>
        <v/>
      </c>
      <c r="AB1058" s="36" t="str">
        <f t="array" ref="AB1058">IF(AB1054="","",IF(OR(AB1055="",AND(YEAR(AB1055)=YEAR($O$7),MONTH(MAX('Tabela de Apoio'!$A:$A))&lt;=MONTH(AB1055))),AB1054,(INDEX('Tabela de Apoio'!$B:$B,MATCH('FORMAÇÃO DE PREÇO'!$O$7,'Tabela de Apoio'!$A:$A,1))/INDEX('Tabela de Apoio'!$B:$B,MATCH('FORMAÇÃO DE PREÇO'!AB1055,'Tabela de Apoio'!$A:$A,1)-1))*AB1054))</f>
        <v/>
      </c>
      <c r="AC1058" s="36" t="str">
        <f t="array" ref="AC1058">IF(AC1054="","",IF(OR(AC1055="",AND(YEAR(AC1055)=YEAR($O$7),MONTH(MAX('Tabela de Apoio'!$A:$A))&lt;=MONTH(AC1055))),AC1054,(INDEX('Tabela de Apoio'!$B:$B,MATCH('FORMAÇÃO DE PREÇO'!$O$7,'Tabela de Apoio'!$A:$A,1))/INDEX('Tabela de Apoio'!$B:$B,MATCH('FORMAÇÃO DE PREÇO'!AC1055,'Tabela de Apoio'!$A:$A,1)-1))*AC1054))</f>
        <v/>
      </c>
      <c r="AD1058" s="36" t="str">
        <f t="array" ref="AD1058">IF(AD1054="","",IF(OR(AD1055="",AND(YEAR(AD1055)=YEAR($O$7),MONTH(MAX('Tabela de Apoio'!$A:$A))&lt;=MONTH(AD1055))),AD1054,(INDEX('Tabela de Apoio'!$B:$B,MATCH('FORMAÇÃO DE PREÇO'!$O$7,'Tabela de Apoio'!$A:$A,1))/INDEX('Tabela de Apoio'!$B:$B,MATCH('FORMAÇÃO DE PREÇO'!AD1055,'Tabela de Apoio'!$A:$A,1)-1))*AD1054))</f>
        <v/>
      </c>
      <c r="AE1058" s="36" t="str">
        <f t="array" ref="AE1058">IF(AE1054="","",IF(OR(AE1055="",AND(YEAR(AE1055)=YEAR($O$7),MONTH(MAX('Tabela de Apoio'!$A:$A))&lt;=MONTH(AE1055))),AE1054,(INDEX('Tabela de Apoio'!$B:$B,MATCH('FORMAÇÃO DE PREÇO'!$O$7,'Tabela de Apoio'!$A:$A,1))/INDEX('Tabela de Apoio'!$B:$B,MATCH('FORMAÇÃO DE PREÇO'!AE1055,'Tabela de Apoio'!$A:$A,1)-1))*AE1054))</f>
        <v/>
      </c>
      <c r="AF1058" s="36" t="str">
        <f t="array" ref="AF1058">IF(AF1054="","",IF(OR(AF1055="",AND(YEAR(AF1055)=YEAR($O$7),MONTH(MAX('Tabela de Apoio'!$A:$A))&lt;=MONTH(AF1055))),AF1054,(INDEX('Tabela de Apoio'!$B:$B,MATCH('FORMAÇÃO DE PREÇO'!$O$7,'Tabela de Apoio'!$A:$A,1))/INDEX('Tabela de Apoio'!$B:$B,MATCH('FORMAÇÃO DE PREÇO'!AF1055,'Tabela de Apoio'!$A:$A,1)-1))*AF1054))</f>
        <v/>
      </c>
      <c r="AG1058" s="36" t="str">
        <f t="array" ref="AG1058">IF(AG1054="","",IF(OR(AG1055="",AND(YEAR(AG1055)=YEAR($O$7),MONTH(MAX('Tabela de Apoio'!$A:$A))&lt;=MONTH(AG1055))),AG1054,(INDEX('Tabela de Apoio'!$B:$B,MATCH('FORMAÇÃO DE PREÇO'!$O$7,'Tabela de Apoio'!$A:$A,1))/INDEX('Tabela de Apoio'!$B:$B,MATCH('FORMAÇÃO DE PREÇO'!AG1055,'Tabela de Apoio'!$A:$A,1)-1))*AG1054))</f>
        <v/>
      </c>
      <c r="AH1058" s="36" t="str">
        <f t="array" ref="AH1058">IF(AH1054="","",IF(OR(AH1055="",AND(YEAR(AH1055)=YEAR($O$7),MONTH(MAX('Tabela de Apoio'!$A:$A))&lt;=MONTH(AH1055))),AH1054,(INDEX('Tabela de Apoio'!$B:$B,MATCH('FORMAÇÃO DE PREÇO'!$O$7,'Tabela de Apoio'!$A:$A,1))/INDEX('Tabela de Apoio'!$B:$B,MATCH('FORMAÇÃO DE PREÇO'!AH1055,'Tabela de Apoio'!$A:$A,1)-1))*AH1054))</f>
        <v/>
      </c>
      <c r="AI1058" s="36" t="str">
        <f t="array" ref="AI1058">IF(AI1054="","",IF(OR(AI1055="",AND(YEAR(AI1055)=YEAR($O$7),MONTH(MAX('Tabela de Apoio'!$A:$A))&lt;=MONTH(AI1055))),AI1054,(INDEX('Tabela de Apoio'!$B:$B,MATCH('FORMAÇÃO DE PREÇO'!$O$7,'Tabela de Apoio'!$A:$A,1))/INDEX('Tabela de Apoio'!$B:$B,MATCH('FORMAÇÃO DE PREÇO'!AI1055,'Tabela de Apoio'!$A:$A,1)-1))*AI1054))</f>
        <v/>
      </c>
    </row>
    <row r="1059" spans="1:35" x14ac:dyDescent="0.25">
      <c r="B1059" s="84" t="e">
        <f>B1058</f>
        <v>#VALUE!</v>
      </c>
      <c r="C1059" s="84" t="e">
        <f>C1058</f>
        <v>#VALUE!</v>
      </c>
      <c r="D1059" s="84">
        <f>D1058</f>
        <v>1</v>
      </c>
      <c r="E1059" s="158" t="e">
        <f>MAX(INDEX('BASE FORMAÇÃO'!A:A,B1054+1),1)</f>
        <v>#VALUE!</v>
      </c>
      <c r="F1059" s="117"/>
      <c r="G1059" s="118" t="s">
        <v>363</v>
      </c>
      <c r="H1059" s="159"/>
      <c r="I1059" s="159"/>
      <c r="J1059" s="160"/>
      <c r="K1059" s="85" t="e">
        <f>_xlfn.STDEV.S($P1059:$AI1059)/AVERAGE($P1059:$AI1059)</f>
        <v>#DIV/0!</v>
      </c>
      <c r="L1059" s="37" t="s">
        <v>362</v>
      </c>
      <c r="M1059" s="38" t="str">
        <f>IFERROR(INDEX(K1058:K1072,MATCH(1,N1058:N1072)),"")</f>
        <v/>
      </c>
      <c r="N1059" s="94" t="str">
        <f>IF("B"=J1071,1,"")</f>
        <v/>
      </c>
      <c r="O1059" s="34" t="s">
        <v>55</v>
      </c>
      <c r="P1059" s="36" t="str">
        <f t="shared" ref="P1059:AE1059" si="523">IFERROR(IF(P1058="","",IF(OR(P1058&gt;(_xlfn.QUARTILE.EXC($P1058:$AI1058,3)+(_xlfn.QUARTILE.EXC($P1058:$AI1058,3)-_xlfn.QUARTILE.EXC($P1058:$AI1058,1))),P1058&lt;(_xlfn.QUARTILE.EXC($P1058:$AI1058,1)-(_xlfn.QUARTILE.EXC($P1058:$AI1058,3)-_xlfn.QUARTILE.EXC($P1058:$AI1058,1)))),"DESCARTADO",P1058)),"")</f>
        <v/>
      </c>
      <c r="Q1059" s="36" t="str">
        <f t="shared" si="523"/>
        <v/>
      </c>
      <c r="R1059" s="36" t="str">
        <f t="shared" si="523"/>
        <v/>
      </c>
      <c r="S1059" s="36" t="str">
        <f t="shared" si="523"/>
        <v/>
      </c>
      <c r="T1059" s="36" t="str">
        <f t="shared" si="523"/>
        <v/>
      </c>
      <c r="U1059" s="36" t="str">
        <f t="shared" si="523"/>
        <v/>
      </c>
      <c r="V1059" s="36" t="str">
        <f t="shared" si="523"/>
        <v/>
      </c>
      <c r="W1059" s="36" t="str">
        <f t="shared" si="523"/>
        <v/>
      </c>
      <c r="X1059" s="36" t="str">
        <f t="shared" si="523"/>
        <v/>
      </c>
      <c r="Y1059" s="36" t="str">
        <f t="shared" si="523"/>
        <v/>
      </c>
      <c r="Z1059" s="36" t="str">
        <f t="shared" si="523"/>
        <v/>
      </c>
      <c r="AA1059" s="36" t="str">
        <f t="shared" si="523"/>
        <v/>
      </c>
      <c r="AB1059" s="36" t="str">
        <f t="shared" si="523"/>
        <v/>
      </c>
      <c r="AC1059" s="36" t="str">
        <f t="shared" si="523"/>
        <v/>
      </c>
      <c r="AD1059" s="36" t="str">
        <f t="shared" si="523"/>
        <v/>
      </c>
      <c r="AE1059" s="36" t="str">
        <f t="shared" si="523"/>
        <v/>
      </c>
      <c r="AF1059" s="36" t="str">
        <f>IFERROR(IF(AF1058="","",IF(OR(AF1058&gt;(_xlfn.QUARTILE.EXC($P1058:$AI1058,3)+(_xlfn.QUARTILE.EXC($P1058:$AI1058,3)-_xlfn.QUARTILE.EXC($P1058:$AI1058,1))),AF1058&lt;(_xlfn.QUARTILE.EXC($P1058:$AI1058,1)-(_xlfn.QUARTILE.EXC($P1058:$AI1058,3)-_xlfn.QUARTILE.EXC($P1058:$AI1058,1)))),"DESCARTADO",AF1058)),"")</f>
        <v/>
      </c>
      <c r="AG1059" s="36" t="str">
        <f>IFERROR(IF(AG1058="","",IF(OR(AG1058&gt;(_xlfn.QUARTILE.EXC($P1058:$AI1058,3)+(_xlfn.QUARTILE.EXC($P1058:$AI1058,3)-_xlfn.QUARTILE.EXC($P1058:$AI1058,1))),AG1058&lt;(_xlfn.QUARTILE.EXC($P1058:$AI1058,1)-(_xlfn.QUARTILE.EXC($P1058:$AI1058,3)-_xlfn.QUARTILE.EXC($P1058:$AI1058,1)))),"DESCARTADO",AG1058)),"")</f>
        <v/>
      </c>
      <c r="AH1059" s="36" t="str">
        <f>IFERROR(IF(AH1058="","",IF(OR(AH1058&gt;(_xlfn.QUARTILE.EXC($P1058:$AI1058,3)+(_xlfn.QUARTILE.EXC($P1058:$AI1058,3)-_xlfn.QUARTILE.EXC($P1058:$AI1058,1))),AH1058&lt;(_xlfn.QUARTILE.EXC($P1058:$AI1058,1)-(_xlfn.QUARTILE.EXC($P1058:$AI1058,3)-_xlfn.QUARTILE.EXC($P1058:$AI1058,1)))),"DESCARTADO",AH1058)),"")</f>
        <v/>
      </c>
      <c r="AI1059" s="36" t="str">
        <f>IFERROR(IF(AI1058="","",IF(OR(AI1058&gt;(_xlfn.QUARTILE.EXC($P1058:$AI1058,3)+(_xlfn.QUARTILE.EXC($P1058:$AI1058,3)-_xlfn.QUARTILE.EXC($P1058:$AI1058,1))),AI1058&lt;(_xlfn.QUARTILE.EXC($P1058:$AI1058,1)-(_xlfn.QUARTILE.EXC($P1058:$AI1058,3)-_xlfn.QUARTILE.EXC($P1058:$AI1058,1)))),"DESCARTADO",AI1058)),"")</f>
        <v/>
      </c>
    </row>
    <row r="1060" spans="1:35" hidden="1" x14ac:dyDescent="0.25">
      <c r="B1060" s="84" t="e">
        <f t="shared" ref="B1060:D1072" si="524">B1059</f>
        <v>#VALUE!</v>
      </c>
      <c r="C1060" s="84" t="e">
        <f t="shared" si="524"/>
        <v>#VALUE!</v>
      </c>
      <c r="D1060" s="84">
        <f t="shared" si="524"/>
        <v>1</v>
      </c>
      <c r="E1060" s="158"/>
      <c r="F1060" s="97"/>
      <c r="G1060" s="119"/>
      <c r="K1060" s="90"/>
      <c r="N1060" s="94"/>
      <c r="O1060" s="34" t="s">
        <v>57</v>
      </c>
      <c r="P1060" s="39" t="str">
        <f>IF(IFERROR(VLOOKUP(P1056,'Tabela de Apoio'!$D:$E,2,FALSE),1)=1,"",P1059)</f>
        <v/>
      </c>
      <c r="Q1060" s="39" t="str">
        <f>IF(IFERROR(VLOOKUP(Q1056,'Tabela de Apoio'!$D:$E,2,FALSE),1)=1,"",Q1059)</f>
        <v/>
      </c>
      <c r="R1060" s="39" t="str">
        <f>IF(IFERROR(VLOOKUP(R1056,'Tabela de Apoio'!$D:$E,2,FALSE),1)=1,"",R1059)</f>
        <v/>
      </c>
      <c r="S1060" s="39" t="str">
        <f>IF(IFERROR(VLOOKUP(S1056,'Tabela de Apoio'!$D:$E,2,FALSE),1)=1,"",S1059)</f>
        <v/>
      </c>
      <c r="T1060" s="39" t="str">
        <f>IF(IFERROR(VLOOKUP(T1056,'Tabela de Apoio'!$D:$E,2,FALSE),1)=1,"",T1059)</f>
        <v/>
      </c>
      <c r="U1060" s="39" t="str">
        <f>IF(IFERROR(VLOOKUP(U1056,'Tabela de Apoio'!$D:$E,2,FALSE),1)=1,"",U1059)</f>
        <v/>
      </c>
      <c r="V1060" s="39" t="str">
        <f>IF(IFERROR(VLOOKUP(V1056,'Tabela de Apoio'!$D:$E,2,FALSE),1)=1,"",V1059)</f>
        <v/>
      </c>
      <c r="W1060" s="39" t="str">
        <f>IF(IFERROR(VLOOKUP(W1056,'Tabela de Apoio'!$D:$E,2,FALSE),1)=1,"",W1059)</f>
        <v/>
      </c>
      <c r="X1060" s="39" t="str">
        <f>IF(IFERROR(VLOOKUP(X1056,'Tabela de Apoio'!$D:$E,2,FALSE),1)=1,"",X1059)</f>
        <v/>
      </c>
      <c r="Y1060" s="39" t="str">
        <f>IF(IFERROR(VLOOKUP(Y1056,'Tabela de Apoio'!$D:$E,2,FALSE),1)=1,"",Y1059)</f>
        <v/>
      </c>
      <c r="Z1060" s="39" t="str">
        <f>IF(IFERROR(VLOOKUP(Z1056,'Tabela de Apoio'!$D:$E,2,FALSE),1)=1,"",Z1059)</f>
        <v/>
      </c>
      <c r="AA1060" s="39" t="str">
        <f>IF(IFERROR(VLOOKUP(AA1056,'Tabela de Apoio'!$D:$E,2,FALSE),1)=1,"",AA1059)</f>
        <v/>
      </c>
      <c r="AB1060" s="39" t="str">
        <f>IF(IFERROR(VLOOKUP(AB1056,'Tabela de Apoio'!$D:$E,2,FALSE),1)=1,"",AB1059)</f>
        <v/>
      </c>
      <c r="AC1060" s="39" t="str">
        <f>IF(IFERROR(VLOOKUP(AC1056,'Tabela de Apoio'!$D:$E,2,FALSE),1)=1,"",AC1059)</f>
        <v/>
      </c>
      <c r="AD1060" s="39" t="str">
        <f>IF(IFERROR(VLOOKUP(AD1056,'Tabela de Apoio'!$D:$E,2,FALSE),1)=1,"",AD1059)</f>
        <v/>
      </c>
      <c r="AE1060" s="39" t="str">
        <f>IF(IFERROR(VLOOKUP(AE1056,'Tabela de Apoio'!$D:$E,2,FALSE),1)=1,"",AE1059)</f>
        <v/>
      </c>
      <c r="AF1060" s="39" t="str">
        <f>IF(IFERROR(VLOOKUP(AF1056,'Tabela de Apoio'!$D:$E,2,FALSE),1)=1,"",AF1059)</f>
        <v/>
      </c>
      <c r="AG1060" s="39" t="str">
        <f>IF(IFERROR(VLOOKUP(AG1056,'Tabela de Apoio'!$D:$E,2,FALSE),1)=1,"",AG1059)</f>
        <v/>
      </c>
      <c r="AH1060" s="39" t="str">
        <f>IF(IFERROR(VLOOKUP(AH1056,'Tabela de Apoio'!$D:$E,2,FALSE),1)=1,"",AH1059)</f>
        <v/>
      </c>
      <c r="AI1060" s="39" t="str">
        <f>IF(IFERROR(VLOOKUP(AI1056,'Tabela de Apoio'!$D:$E,2,FALSE),1)=1,"",AI1059)</f>
        <v/>
      </c>
    </row>
    <row r="1061" spans="1:35" hidden="1" x14ac:dyDescent="0.25">
      <c r="B1061" s="84" t="e">
        <f t="shared" ref="B1061:B1072" si="525">B1060</f>
        <v>#VALUE!</v>
      </c>
      <c r="C1061" s="84" t="e">
        <f t="shared" si="524"/>
        <v>#VALUE!</v>
      </c>
      <c r="D1061" s="84">
        <f t="shared" si="524"/>
        <v>1</v>
      </c>
      <c r="E1061" s="158"/>
      <c r="F1061" s="97"/>
      <c r="G1061" s="120"/>
      <c r="H1061" s="18"/>
      <c r="I1061" s="18"/>
      <c r="J1061" s="6" t="str">
        <f>IFERROR(IF(M1064="",IF(_xlfn.STDEV.S($P1059:$AI1060)/AVERAGE($P1059:$AI1060)&lt;25%,J1065,J1066),J1064),J1062)</f>
        <v>A</v>
      </c>
      <c r="K1061" s="89"/>
      <c r="L1061" s="40" t="s">
        <v>75</v>
      </c>
      <c r="M1061" s="41" t="str">
        <f>IFERROR(IF(AND(P1056="Fornecedor",COUNTA(P1054:AI1054)=COUNTIF(P1056:AI1056,"Fornecedor")),M1069,IF(M1064="",IF(_xlfn.STDEV.S($P1059:$AI1060)/AVERAGE($P1059:$AI1060)&lt;25%,M1065,M1066),M1064)),M1062)</f>
        <v/>
      </c>
      <c r="N1061" s="94"/>
      <c r="O1061" s="34" t="s">
        <v>470</v>
      </c>
      <c r="P1061" s="39" t="str">
        <f>IF(IFERROR(VLOOKUP(P1056,'Tabela de Apoio'!$D:$E,2,FALSE),1)=1,"",P1062)</f>
        <v/>
      </c>
      <c r="Q1061" s="39" t="str">
        <f>IF(IFERROR(VLOOKUP(Q1056,'Tabela de Apoio'!$D:$E,2,FALSE),1)=1,"",Q1062)</f>
        <v/>
      </c>
      <c r="R1061" s="39" t="str">
        <f>IF(IFERROR(VLOOKUP(R1056,'Tabela de Apoio'!$D:$E,2,FALSE),1)=1,"",R1062)</f>
        <v/>
      </c>
      <c r="S1061" s="39" t="str">
        <f>IF(IFERROR(VLOOKUP(S1056,'Tabela de Apoio'!$D:$E,2,FALSE),1)=1,"",S1062)</f>
        <v/>
      </c>
      <c r="T1061" s="39" t="str">
        <f>IF(IFERROR(VLOOKUP(T1056,'Tabela de Apoio'!$D:$E,2,FALSE),1)=1,"",T1062)</f>
        <v/>
      </c>
      <c r="U1061" s="39" t="str">
        <f>IF(IFERROR(VLOOKUP(U1056,'Tabela de Apoio'!$D:$E,2,FALSE),1)=1,"",U1062)</f>
        <v/>
      </c>
      <c r="V1061" s="39" t="str">
        <f>IF(IFERROR(VLOOKUP(V1056,'Tabela de Apoio'!$D:$E,2,FALSE),1)=1,"",V1062)</f>
        <v/>
      </c>
      <c r="W1061" s="39" t="str">
        <f>IF(IFERROR(VLOOKUP(W1056,'Tabela de Apoio'!$D:$E,2,FALSE),1)=1,"",W1062)</f>
        <v/>
      </c>
      <c r="X1061" s="39" t="str">
        <f>IF(IFERROR(VLOOKUP(X1056,'Tabela de Apoio'!$D:$E,2,FALSE),1)=1,"",X1062)</f>
        <v/>
      </c>
      <c r="Y1061" s="39" t="str">
        <f>IF(IFERROR(VLOOKUP(Y1056,'Tabela de Apoio'!$D:$E,2,FALSE),1)=1,"",Y1062)</f>
        <v/>
      </c>
      <c r="Z1061" s="39" t="str">
        <f>IF(IFERROR(VLOOKUP(Z1056,'Tabela de Apoio'!$D:$E,2,FALSE),1)=1,"",Z1062)</f>
        <v/>
      </c>
      <c r="AA1061" s="39" t="str">
        <f>IF(IFERROR(VLOOKUP(AA1056,'Tabela de Apoio'!$D:$E,2,FALSE),1)=1,"",AA1062)</f>
        <v/>
      </c>
      <c r="AB1061" s="39" t="str">
        <f>IF(IFERROR(VLOOKUP(AB1056,'Tabela de Apoio'!$D:$E,2,FALSE),1)=1,"",AB1062)</f>
        <v/>
      </c>
      <c r="AC1061" s="39" t="str">
        <f>IF(IFERROR(VLOOKUP(AC1056,'Tabela de Apoio'!$D:$E,2,FALSE),1)=1,"",AC1062)</f>
        <v/>
      </c>
      <c r="AD1061" s="39" t="str">
        <f>IF(IFERROR(VLOOKUP(AD1056,'Tabela de Apoio'!$D:$E,2,FALSE),1)=1,"",AD1062)</f>
        <v/>
      </c>
      <c r="AE1061" s="39" t="str">
        <f>IF(IFERROR(VLOOKUP(AE1056,'Tabela de Apoio'!$D:$E,2,FALSE),1)=1,"",AE1062)</f>
        <v/>
      </c>
      <c r="AF1061" s="39" t="str">
        <f>IF(IFERROR(VLOOKUP(AF1056,'Tabela de Apoio'!$D:$E,2,FALSE),1)=1,"",AF1062)</f>
        <v/>
      </c>
      <c r="AG1061" s="39" t="str">
        <f>IF(IFERROR(VLOOKUP(AG1056,'Tabela de Apoio'!$D:$E,2,FALSE),1)=1,"",AG1062)</f>
        <v/>
      </c>
      <c r="AH1061" s="39" t="str">
        <f>IF(IFERROR(VLOOKUP(AH1056,'Tabela de Apoio'!$D:$E,2,FALSE),1)=1,"",AH1062)</f>
        <v/>
      </c>
      <c r="AI1061" s="39" t="str">
        <f>IF(IFERROR(VLOOKUP(AI1056,'Tabela de Apoio'!$D:$E,2,FALSE),1)=1,"",AI1062)</f>
        <v/>
      </c>
    </row>
    <row r="1062" spans="1:35" hidden="1" x14ac:dyDescent="0.25">
      <c r="B1062" s="84" t="e">
        <f t="shared" si="525"/>
        <v>#VALUE!</v>
      </c>
      <c r="C1062" s="84" t="e">
        <f t="shared" si="524"/>
        <v>#VALUE!</v>
      </c>
      <c r="D1062" s="84">
        <f t="shared" si="524"/>
        <v>1</v>
      </c>
      <c r="E1062" s="158"/>
      <c r="F1062" s="97"/>
      <c r="G1062" s="120"/>
      <c r="H1062" s="18"/>
      <c r="I1062" s="18"/>
      <c r="J1062" s="56" t="s">
        <v>366</v>
      </c>
      <c r="K1062" s="89"/>
      <c r="L1062" s="40" t="s">
        <v>21</v>
      </c>
      <c r="M1062" s="41" t="str">
        <f>IFERROR(AVERAGE($P1058:$AI1058),"")</f>
        <v/>
      </c>
      <c r="N1062" s="94"/>
      <c r="O1062" s="34" t="s">
        <v>471</v>
      </c>
      <c r="P1062" s="39" t="str">
        <f t="shared" ref="P1062:AI1062" si="526">IF(P1059="","",IF((_xlfn.STDEV.S($P1059:$AI1060)/AVERAGE($P1059:$AI1060))&lt;25%,P1059,IF(OR(P1059&gt;(AVERAGE($P1059:$AI1060)+_xlfn.STDEV.S($P1059:$AI1060)),P1059&lt;(AVERAGE($P1059:$AI1060)-_xlfn.STDEV.S($P1059:$AI1060))),"DESCARTADO",P1059)))</f>
        <v/>
      </c>
      <c r="Q1062" s="39" t="str">
        <f t="shared" si="526"/>
        <v/>
      </c>
      <c r="R1062" s="39" t="str">
        <f t="shared" si="526"/>
        <v/>
      </c>
      <c r="S1062" s="39" t="str">
        <f t="shared" si="526"/>
        <v/>
      </c>
      <c r="T1062" s="39" t="str">
        <f t="shared" si="526"/>
        <v/>
      </c>
      <c r="U1062" s="39" t="str">
        <f t="shared" si="526"/>
        <v/>
      </c>
      <c r="V1062" s="39" t="str">
        <f t="shared" si="526"/>
        <v/>
      </c>
      <c r="W1062" s="39" t="str">
        <f t="shared" si="526"/>
        <v/>
      </c>
      <c r="X1062" s="39" t="str">
        <f t="shared" si="526"/>
        <v/>
      </c>
      <c r="Y1062" s="39" t="str">
        <f t="shared" si="526"/>
        <v/>
      </c>
      <c r="Z1062" s="39" t="str">
        <f t="shared" si="526"/>
        <v/>
      </c>
      <c r="AA1062" s="39" t="str">
        <f t="shared" si="526"/>
        <v/>
      </c>
      <c r="AB1062" s="39" t="str">
        <f t="shared" si="526"/>
        <v/>
      </c>
      <c r="AC1062" s="39" t="str">
        <f t="shared" si="526"/>
        <v/>
      </c>
      <c r="AD1062" s="39" t="str">
        <f t="shared" si="526"/>
        <v/>
      </c>
      <c r="AE1062" s="39" t="str">
        <f t="shared" si="526"/>
        <v/>
      </c>
      <c r="AF1062" s="39" t="str">
        <f t="shared" si="526"/>
        <v/>
      </c>
      <c r="AG1062" s="39" t="str">
        <f t="shared" si="526"/>
        <v/>
      </c>
      <c r="AH1062" s="39" t="str">
        <f t="shared" si="526"/>
        <v/>
      </c>
      <c r="AI1062" s="39" t="str">
        <f t="shared" si="526"/>
        <v/>
      </c>
    </row>
    <row r="1063" spans="1:35" hidden="1" x14ac:dyDescent="0.25">
      <c r="B1063" s="84" t="e">
        <f t="shared" si="525"/>
        <v>#VALUE!</v>
      </c>
      <c r="C1063" s="84" t="e">
        <f t="shared" si="524"/>
        <v>#VALUE!</v>
      </c>
      <c r="D1063" s="84">
        <f t="shared" si="524"/>
        <v>1</v>
      </c>
      <c r="E1063" s="158"/>
      <c r="F1063" s="97"/>
      <c r="G1063" s="119"/>
      <c r="J1063" s="56" t="s">
        <v>366</v>
      </c>
      <c r="L1063" s="40" t="s">
        <v>335</v>
      </c>
      <c r="M1063" s="41" t="str">
        <f>IFERROR(MEDIAN($P1058:$AI1058),"")</f>
        <v/>
      </c>
      <c r="N1063" s="94"/>
      <c r="O1063" s="34" t="s">
        <v>472</v>
      </c>
      <c r="P1063" s="39" t="str">
        <f>IF(IFERROR(VLOOKUP(P1056,'Tabela de Apoio'!$D:$E,2,FALSE),1)=1,"",P1064)</f>
        <v/>
      </c>
      <c r="Q1063" s="39" t="str">
        <f>IF(IFERROR(VLOOKUP(Q1056,'Tabela de Apoio'!$D:$E,2,FALSE),1)=1,"",Q1064)</f>
        <v/>
      </c>
      <c r="R1063" s="39" t="str">
        <f>IF(IFERROR(VLOOKUP(R1056,'Tabela de Apoio'!$D:$E,2,FALSE),1)=1,"",R1064)</f>
        <v/>
      </c>
      <c r="S1063" s="39" t="str">
        <f>IF(IFERROR(VLOOKUP(S1056,'Tabela de Apoio'!$D:$E,2,FALSE),1)=1,"",S1064)</f>
        <v/>
      </c>
      <c r="T1063" s="39" t="str">
        <f>IF(IFERROR(VLOOKUP(T1056,'Tabela de Apoio'!$D:$E,2,FALSE),1)=1,"",T1064)</f>
        <v/>
      </c>
      <c r="U1063" s="39" t="str">
        <f>IF(IFERROR(VLOOKUP(U1056,'Tabela de Apoio'!$D:$E,2,FALSE),1)=1,"",U1064)</f>
        <v/>
      </c>
      <c r="V1063" s="39" t="str">
        <f>IF(IFERROR(VLOOKUP(V1056,'Tabela de Apoio'!$D:$E,2,FALSE),1)=1,"",V1064)</f>
        <v/>
      </c>
      <c r="W1063" s="39" t="str">
        <f>IF(IFERROR(VLOOKUP(W1056,'Tabela de Apoio'!$D:$E,2,FALSE),1)=1,"",W1064)</f>
        <v/>
      </c>
      <c r="X1063" s="39" t="str">
        <f>IF(IFERROR(VLOOKUP(X1056,'Tabela de Apoio'!$D:$E,2,FALSE),1)=1,"",X1064)</f>
        <v/>
      </c>
      <c r="Y1063" s="39" t="str">
        <f>IF(IFERROR(VLOOKUP(Y1056,'Tabela de Apoio'!$D:$E,2,FALSE),1)=1,"",Y1064)</f>
        <v/>
      </c>
      <c r="Z1063" s="39" t="str">
        <f>IF(IFERROR(VLOOKUP(Z1056,'Tabela de Apoio'!$D:$E,2,FALSE),1)=1,"",Z1064)</f>
        <v/>
      </c>
      <c r="AA1063" s="39" t="str">
        <f>IF(IFERROR(VLOOKUP(AA1056,'Tabela de Apoio'!$D:$E,2,FALSE),1)=1,"",AA1064)</f>
        <v/>
      </c>
      <c r="AB1063" s="39" t="str">
        <f>IF(IFERROR(VLOOKUP(AB1056,'Tabela de Apoio'!$D:$E,2,FALSE),1)=1,"",AB1064)</f>
        <v/>
      </c>
      <c r="AC1063" s="39" t="str">
        <f>IF(IFERROR(VLOOKUP(AC1056,'Tabela de Apoio'!$D:$E,2,FALSE),1)=1,"",AC1064)</f>
        <v/>
      </c>
      <c r="AD1063" s="39" t="str">
        <f>IF(IFERROR(VLOOKUP(AD1056,'Tabela de Apoio'!$D:$E,2,FALSE),1)=1,"",AD1064)</f>
        <v/>
      </c>
      <c r="AE1063" s="39" t="str">
        <f>IF(IFERROR(VLOOKUP(AE1056,'Tabela de Apoio'!$D:$E,2,FALSE),1)=1,"",AE1064)</f>
        <v/>
      </c>
      <c r="AF1063" s="39" t="str">
        <f>IF(IFERROR(VLOOKUP(AF1056,'Tabela de Apoio'!$D:$E,2,FALSE),1)=1,"",AF1064)</f>
        <v/>
      </c>
      <c r="AG1063" s="39" t="str">
        <f>IF(IFERROR(VLOOKUP(AG1056,'Tabela de Apoio'!$D:$E,2,FALSE),1)=1,"",AG1064)</f>
        <v/>
      </c>
      <c r="AH1063" s="39" t="str">
        <f>IF(IFERROR(VLOOKUP(AH1056,'Tabela de Apoio'!$D:$E,2,FALSE),1)=1,"",AH1064)</f>
        <v/>
      </c>
      <c r="AI1063" s="39" t="str">
        <f>IF(IFERROR(VLOOKUP(AI1056,'Tabela de Apoio'!$D:$E,2,FALSE),1)=1,"",AI1064)</f>
        <v/>
      </c>
    </row>
    <row r="1064" spans="1:35" hidden="1" x14ac:dyDescent="0.25">
      <c r="B1064" s="84" t="e">
        <f t="shared" si="525"/>
        <v>#VALUE!</v>
      </c>
      <c r="C1064" s="84" t="e">
        <f t="shared" si="524"/>
        <v>#VALUE!</v>
      </c>
      <c r="D1064" s="84">
        <f t="shared" si="524"/>
        <v>1</v>
      </c>
      <c r="E1064" s="158"/>
      <c r="F1064" s="97"/>
      <c r="G1064" s="119"/>
      <c r="H1064" s="18"/>
      <c r="I1064" s="18"/>
      <c r="J1064" s="56" t="s">
        <v>368</v>
      </c>
      <c r="K1064" s="89"/>
      <c r="L1064" s="40" t="s">
        <v>69</v>
      </c>
      <c r="M1064" s="41" t="e">
        <f>IF(AND(COUNT($P1072:$AI1072)&gt;2,(_xlfn.STDEV.S($P1071:$AI1072)/AVERAGE($P1071:$AI1072))&lt;=25%),AVERAGE($P1071:$AI1072),"")</f>
        <v>#DIV/0!</v>
      </c>
      <c r="N1064" s="94"/>
      <c r="O1064" s="34" t="s">
        <v>473</v>
      </c>
      <c r="P1064" s="39" t="str">
        <f t="shared" ref="P1064:AI1064" si="527">IF(P1062="","",IF((_xlfn.STDEV.S($P1061:$AI1062)/AVERAGE($P1061:$AI1062))&lt;25%,P1062,IF(OR(P1062&gt;(AVERAGE($P1061:$AI1062)+_xlfn.STDEV.S($P1061:$AI1062)),P1062&lt;(AVERAGE($P1061:$AI1062)-_xlfn.STDEV.S($P1061:$AI1062))),"DESCARTADO",P1062)))</f>
        <v/>
      </c>
      <c r="Q1064" s="39" t="str">
        <f t="shared" si="527"/>
        <v/>
      </c>
      <c r="R1064" s="39" t="str">
        <f t="shared" si="527"/>
        <v/>
      </c>
      <c r="S1064" s="39" t="str">
        <f t="shared" si="527"/>
        <v/>
      </c>
      <c r="T1064" s="39" t="str">
        <f t="shared" si="527"/>
        <v/>
      </c>
      <c r="U1064" s="39" t="str">
        <f t="shared" si="527"/>
        <v/>
      </c>
      <c r="V1064" s="39" t="str">
        <f t="shared" si="527"/>
        <v/>
      </c>
      <c r="W1064" s="39" t="str">
        <f t="shared" si="527"/>
        <v/>
      </c>
      <c r="X1064" s="39" t="str">
        <f t="shared" si="527"/>
        <v/>
      </c>
      <c r="Y1064" s="39" t="str">
        <f t="shared" si="527"/>
        <v/>
      </c>
      <c r="Z1064" s="39" t="str">
        <f t="shared" si="527"/>
        <v/>
      </c>
      <c r="AA1064" s="39" t="str">
        <f t="shared" si="527"/>
        <v/>
      </c>
      <c r="AB1064" s="39" t="str">
        <f t="shared" si="527"/>
        <v/>
      </c>
      <c r="AC1064" s="39" t="str">
        <f t="shared" si="527"/>
        <v/>
      </c>
      <c r="AD1064" s="39" t="str">
        <f t="shared" si="527"/>
        <v/>
      </c>
      <c r="AE1064" s="39" t="str">
        <f t="shared" si="527"/>
        <v/>
      </c>
      <c r="AF1064" s="39" t="str">
        <f t="shared" si="527"/>
        <v/>
      </c>
      <c r="AG1064" s="39" t="str">
        <f t="shared" si="527"/>
        <v/>
      </c>
      <c r="AH1064" s="39" t="str">
        <f t="shared" si="527"/>
        <v/>
      </c>
      <c r="AI1064" s="39" t="str">
        <f t="shared" si="527"/>
        <v/>
      </c>
    </row>
    <row r="1065" spans="1:35" hidden="1" x14ac:dyDescent="0.25">
      <c r="B1065" s="84" t="e">
        <f t="shared" si="525"/>
        <v>#VALUE!</v>
      </c>
      <c r="C1065" s="84" t="e">
        <f t="shared" si="524"/>
        <v>#VALUE!</v>
      </c>
      <c r="D1065" s="84">
        <f t="shared" si="524"/>
        <v>1</v>
      </c>
      <c r="E1065" s="158"/>
      <c r="F1065" s="97"/>
      <c r="G1065" s="121"/>
      <c r="H1065"/>
      <c r="I1065" s="18"/>
      <c r="J1065" s="56" t="s">
        <v>367</v>
      </c>
      <c r="K1065" s="89"/>
      <c r="L1065" s="40" t="s">
        <v>74</v>
      </c>
      <c r="M1065" s="41" t="e">
        <f>AVERAGE($P1059:$AI1060)</f>
        <v>#DIV/0!</v>
      </c>
      <c r="N1065" s="94"/>
      <c r="O1065" s="34" t="s">
        <v>474</v>
      </c>
      <c r="P1065" s="39" t="str">
        <f>IF(IFERROR(VLOOKUP(P1056,'Tabela de Apoio'!$D:$E,2,FALSE),1)=1,"",P1066)</f>
        <v/>
      </c>
      <c r="Q1065" s="39" t="str">
        <f>IF(IFERROR(VLOOKUP(Q1056,'Tabela de Apoio'!$D:$E,2,FALSE),1)=1,"",Q1066)</f>
        <v/>
      </c>
      <c r="R1065" s="39" t="str">
        <f>IF(IFERROR(VLOOKUP(R1056,'Tabela de Apoio'!$D:$E,2,FALSE),1)=1,"",R1066)</f>
        <v/>
      </c>
      <c r="S1065" s="39" t="str">
        <f>IF(IFERROR(VLOOKUP(S1056,'Tabela de Apoio'!$D:$E,2,FALSE),1)=1,"",S1066)</f>
        <v/>
      </c>
      <c r="T1065" s="39" t="str">
        <f>IF(IFERROR(VLOOKUP(T1056,'Tabela de Apoio'!$D:$E,2,FALSE),1)=1,"",T1066)</f>
        <v/>
      </c>
      <c r="U1065" s="39" t="str">
        <f>IF(IFERROR(VLOOKUP(U1056,'Tabela de Apoio'!$D:$E,2,FALSE),1)=1,"",U1066)</f>
        <v/>
      </c>
      <c r="V1065" s="39" t="str">
        <f>IF(IFERROR(VLOOKUP(V1056,'Tabela de Apoio'!$D:$E,2,FALSE),1)=1,"",V1066)</f>
        <v/>
      </c>
      <c r="W1065" s="39" t="str">
        <f>IF(IFERROR(VLOOKUP(W1056,'Tabela de Apoio'!$D:$E,2,FALSE),1)=1,"",W1066)</f>
        <v/>
      </c>
      <c r="X1065" s="39" t="str">
        <f>IF(IFERROR(VLOOKUP(X1056,'Tabela de Apoio'!$D:$E,2,FALSE),1)=1,"",X1066)</f>
        <v/>
      </c>
      <c r="Y1065" s="39" t="str">
        <f>IF(IFERROR(VLOOKUP(Y1056,'Tabela de Apoio'!$D:$E,2,FALSE),1)=1,"",Y1066)</f>
        <v/>
      </c>
      <c r="Z1065" s="39" t="str">
        <f>IF(IFERROR(VLOOKUP(Z1056,'Tabela de Apoio'!$D:$E,2,FALSE),1)=1,"",Z1066)</f>
        <v/>
      </c>
      <c r="AA1065" s="39" t="str">
        <f>IF(IFERROR(VLOOKUP(AA1056,'Tabela de Apoio'!$D:$E,2,FALSE),1)=1,"",AA1066)</f>
        <v/>
      </c>
      <c r="AB1065" s="39" t="str">
        <f>IF(IFERROR(VLOOKUP(AB1056,'Tabela de Apoio'!$D:$E,2,FALSE),1)=1,"",AB1066)</f>
        <v/>
      </c>
      <c r="AC1065" s="39" t="str">
        <f>IF(IFERROR(VLOOKUP(AC1056,'Tabela de Apoio'!$D:$E,2,FALSE),1)=1,"",AC1066)</f>
        <v/>
      </c>
      <c r="AD1065" s="39" t="str">
        <f>IF(IFERROR(VLOOKUP(AD1056,'Tabela de Apoio'!$D:$E,2,FALSE),1)=1,"",AD1066)</f>
        <v/>
      </c>
      <c r="AE1065" s="39" t="str">
        <f>IF(IFERROR(VLOOKUP(AE1056,'Tabela de Apoio'!$D:$E,2,FALSE),1)=1,"",AE1066)</f>
        <v/>
      </c>
      <c r="AF1065" s="39" t="str">
        <f>IF(IFERROR(VLOOKUP(AF1056,'Tabela de Apoio'!$D:$E,2,FALSE),1)=1,"",AF1066)</f>
        <v/>
      </c>
      <c r="AG1065" s="39" t="str">
        <f>IF(IFERROR(VLOOKUP(AG1056,'Tabela de Apoio'!$D:$E,2,FALSE),1)=1,"",AG1066)</f>
        <v/>
      </c>
      <c r="AH1065" s="39" t="str">
        <f>IF(IFERROR(VLOOKUP(AH1056,'Tabela de Apoio'!$D:$E,2,FALSE),1)=1,"",AH1066)</f>
        <v/>
      </c>
      <c r="AI1065" s="39" t="str">
        <f>IF(IFERROR(VLOOKUP(AI1056,'Tabela de Apoio'!$D:$E,2,FALSE),1)=1,"",AI1066)</f>
        <v/>
      </c>
    </row>
    <row r="1066" spans="1:35" hidden="1" x14ac:dyDescent="0.25">
      <c r="B1066" s="84" t="e">
        <f t="shared" si="525"/>
        <v>#VALUE!</v>
      </c>
      <c r="C1066" s="84" t="e">
        <f t="shared" si="524"/>
        <v>#VALUE!</v>
      </c>
      <c r="D1066" s="84">
        <f t="shared" si="524"/>
        <v>1</v>
      </c>
      <c r="E1066" s="158"/>
      <c r="F1066" s="97"/>
      <c r="G1066" s="120"/>
      <c r="H1066" s="18"/>
      <c r="I1066" s="18"/>
      <c r="J1066" s="56" t="s">
        <v>367</v>
      </c>
      <c r="K1066" s="89"/>
      <c r="L1066" s="40" t="s">
        <v>72</v>
      </c>
      <c r="M1066" s="41" t="e">
        <f>MEDIAN($P1059:$AI1059)</f>
        <v>#NUM!</v>
      </c>
      <c r="N1066" s="94"/>
      <c r="O1066" s="34" t="s">
        <v>475</v>
      </c>
      <c r="P1066" s="39" t="str">
        <f t="shared" ref="P1066:AI1066" si="528">IF(P1064="","",IF((_xlfn.STDEV.S($P1063:$AI1064)/AVERAGE($P1063:$AI1064))&lt;25%,P1064,IF(OR(P1064&gt;(AVERAGE($P1063:$AI1064)+_xlfn.STDEV.S($P1063:$AI1064)),P1064&lt;(AVERAGE($P1063:$AI1064)-_xlfn.STDEV.S($P1063:$AI1064))),"DESCARTADO",P1064)))</f>
        <v/>
      </c>
      <c r="Q1066" s="39" t="str">
        <f t="shared" si="528"/>
        <v/>
      </c>
      <c r="R1066" s="39" t="str">
        <f t="shared" si="528"/>
        <v/>
      </c>
      <c r="S1066" s="39" t="str">
        <f t="shared" si="528"/>
        <v/>
      </c>
      <c r="T1066" s="39" t="str">
        <f t="shared" si="528"/>
        <v/>
      </c>
      <c r="U1066" s="39" t="str">
        <f t="shared" si="528"/>
        <v/>
      </c>
      <c r="V1066" s="39" t="str">
        <f t="shared" si="528"/>
        <v/>
      </c>
      <c r="W1066" s="39" t="str">
        <f t="shared" si="528"/>
        <v/>
      </c>
      <c r="X1066" s="39" t="str">
        <f t="shared" si="528"/>
        <v/>
      </c>
      <c r="Y1066" s="39" t="str">
        <f t="shared" si="528"/>
        <v/>
      </c>
      <c r="Z1066" s="39" t="str">
        <f t="shared" si="528"/>
        <v/>
      </c>
      <c r="AA1066" s="39" t="str">
        <f t="shared" si="528"/>
        <v/>
      </c>
      <c r="AB1066" s="39" t="str">
        <f t="shared" si="528"/>
        <v/>
      </c>
      <c r="AC1066" s="39" t="str">
        <f t="shared" si="528"/>
        <v/>
      </c>
      <c r="AD1066" s="39" t="str">
        <f t="shared" si="528"/>
        <v/>
      </c>
      <c r="AE1066" s="39" t="str">
        <f t="shared" si="528"/>
        <v/>
      </c>
      <c r="AF1066" s="39" t="str">
        <f t="shared" si="528"/>
        <v/>
      </c>
      <c r="AG1066" s="39" t="str">
        <f t="shared" si="528"/>
        <v/>
      </c>
      <c r="AH1066" s="39" t="str">
        <f t="shared" si="528"/>
        <v/>
      </c>
      <c r="AI1066" s="39" t="str">
        <f t="shared" si="528"/>
        <v/>
      </c>
    </row>
    <row r="1067" spans="1:35" hidden="1" x14ac:dyDescent="0.25">
      <c r="B1067" s="84" t="e">
        <f t="shared" si="525"/>
        <v>#VALUE!</v>
      </c>
      <c r="C1067" s="84" t="e">
        <f t="shared" si="524"/>
        <v>#VALUE!</v>
      </c>
      <c r="D1067" s="84">
        <f t="shared" si="524"/>
        <v>1</v>
      </c>
      <c r="E1067" s="158"/>
      <c r="F1067" s="97"/>
      <c r="G1067" s="120"/>
      <c r="H1067" s="18"/>
      <c r="I1067" s="18"/>
      <c r="J1067" s="56" t="s">
        <v>367</v>
      </c>
      <c r="K1067" s="89"/>
      <c r="L1067" s="40" t="s">
        <v>73</v>
      </c>
      <c r="M1067" s="41" t="e">
        <f>_xlfn.QUARTILE.EXC($P1059:$AI1059,1)</f>
        <v>#NUM!</v>
      </c>
      <c r="N1067" s="94"/>
      <c r="O1067" s="34" t="s">
        <v>476</v>
      </c>
      <c r="P1067" s="39" t="str">
        <f>IF(IFERROR(VLOOKUP(P1056,'Tabela de Apoio'!$D:$E,2,FALSE),1)=1,"",P1068)</f>
        <v/>
      </c>
      <c r="Q1067" s="39" t="str">
        <f>IF(IFERROR(VLOOKUP(Q1056,'Tabela de Apoio'!$D:$E,2,FALSE),1)=1,"",Q1068)</f>
        <v/>
      </c>
      <c r="R1067" s="39" t="str">
        <f>IF(IFERROR(VLOOKUP(R1056,'Tabela de Apoio'!$D:$E,2,FALSE),1)=1,"",R1068)</f>
        <v/>
      </c>
      <c r="S1067" s="39" t="str">
        <f>IF(IFERROR(VLOOKUP(S1056,'Tabela de Apoio'!$D:$E,2,FALSE),1)=1,"",S1068)</f>
        <v/>
      </c>
      <c r="T1067" s="39" t="str">
        <f>IF(IFERROR(VLOOKUP(T1056,'Tabela de Apoio'!$D:$E,2,FALSE),1)=1,"",T1068)</f>
        <v/>
      </c>
      <c r="U1067" s="39" t="str">
        <f>IF(IFERROR(VLOOKUP(U1056,'Tabela de Apoio'!$D:$E,2,FALSE),1)=1,"",U1068)</f>
        <v/>
      </c>
      <c r="V1067" s="39" t="str">
        <f>IF(IFERROR(VLOOKUP(V1056,'Tabela de Apoio'!$D:$E,2,FALSE),1)=1,"",V1068)</f>
        <v/>
      </c>
      <c r="W1067" s="39" t="str">
        <f>IF(IFERROR(VLOOKUP(W1056,'Tabela de Apoio'!$D:$E,2,FALSE),1)=1,"",W1068)</f>
        <v/>
      </c>
      <c r="X1067" s="39" t="str">
        <f>IF(IFERROR(VLOOKUP(X1056,'Tabela de Apoio'!$D:$E,2,FALSE),1)=1,"",X1068)</f>
        <v/>
      </c>
      <c r="Y1067" s="39" t="str">
        <f>IF(IFERROR(VLOOKUP(Y1056,'Tabela de Apoio'!$D:$E,2,FALSE),1)=1,"",Y1068)</f>
        <v/>
      </c>
      <c r="Z1067" s="39" t="str">
        <f>IF(IFERROR(VLOOKUP(Z1056,'Tabela de Apoio'!$D:$E,2,FALSE),1)=1,"",Z1068)</f>
        <v/>
      </c>
      <c r="AA1067" s="39" t="str">
        <f>IF(IFERROR(VLOOKUP(AA1056,'Tabela de Apoio'!$D:$E,2,FALSE),1)=1,"",AA1068)</f>
        <v/>
      </c>
      <c r="AB1067" s="39" t="str">
        <f>IF(IFERROR(VLOOKUP(AB1056,'Tabela de Apoio'!$D:$E,2,FALSE),1)=1,"",AB1068)</f>
        <v/>
      </c>
      <c r="AC1067" s="39" t="str">
        <f>IF(IFERROR(VLOOKUP(AC1056,'Tabela de Apoio'!$D:$E,2,FALSE),1)=1,"",AC1068)</f>
        <v/>
      </c>
      <c r="AD1067" s="39" t="str">
        <f>IF(IFERROR(VLOOKUP(AD1056,'Tabela de Apoio'!$D:$E,2,FALSE),1)=1,"",AD1068)</f>
        <v/>
      </c>
      <c r="AE1067" s="39" t="str">
        <f>IF(IFERROR(VLOOKUP(AE1056,'Tabela de Apoio'!$D:$E,2,FALSE),1)=1,"",AE1068)</f>
        <v/>
      </c>
      <c r="AF1067" s="39" t="str">
        <f>IF(IFERROR(VLOOKUP(AF1056,'Tabela de Apoio'!$D:$E,2,FALSE),1)=1,"",AF1068)</f>
        <v/>
      </c>
      <c r="AG1067" s="39" t="str">
        <f>IF(IFERROR(VLOOKUP(AG1056,'Tabela de Apoio'!$D:$E,2,FALSE),1)=1,"",AG1068)</f>
        <v/>
      </c>
      <c r="AH1067" s="39" t="str">
        <f>IF(IFERROR(VLOOKUP(AH1056,'Tabela de Apoio'!$D:$E,2,FALSE),1)=1,"",AH1068)</f>
        <v/>
      </c>
      <c r="AI1067" s="39" t="str">
        <f>IF(IFERROR(VLOOKUP(AI1056,'Tabela de Apoio'!$D:$E,2,FALSE),1)=1,"",AI1068)</f>
        <v/>
      </c>
    </row>
    <row r="1068" spans="1:35" hidden="1" x14ac:dyDescent="0.25">
      <c r="B1068" s="84" t="e">
        <f t="shared" si="525"/>
        <v>#VALUE!</v>
      </c>
      <c r="C1068" s="84" t="e">
        <f t="shared" si="524"/>
        <v>#VALUE!</v>
      </c>
      <c r="D1068" s="84">
        <f t="shared" si="524"/>
        <v>1</v>
      </c>
      <c r="E1068" s="158"/>
      <c r="F1068" s="97"/>
      <c r="G1068" s="120"/>
      <c r="H1068" s="18"/>
      <c r="I1068" s="18"/>
      <c r="J1068" s="56" t="s">
        <v>367</v>
      </c>
      <c r="K1068" s="89"/>
      <c r="L1068" s="40" t="s">
        <v>70</v>
      </c>
      <c r="M1068" s="41" t="e">
        <f>_xlfn.QUARTILE.EXC($P1059:$AI1059,2)</f>
        <v>#NUM!</v>
      </c>
      <c r="N1068" s="94"/>
      <c r="O1068" s="34" t="s">
        <v>477</v>
      </c>
      <c r="P1068" s="39" t="str">
        <f t="shared" ref="P1068:AI1068" si="529">IF(P1066="","",IF((_xlfn.STDEV.S($P1065:$AI1066)/AVERAGE($P1065:$AI1066))&lt;25%,P1066,IF(OR(P1066&gt;(AVERAGE($P1065:$AI1066)+_xlfn.STDEV.S($P1065:$AI1066)),P1066&lt;(AVERAGE($P1065:$AI1066)-_xlfn.STDEV.S($P1065:$AI1066))),"DESCARTADO",P1066)))</f>
        <v/>
      </c>
      <c r="Q1068" s="39" t="str">
        <f t="shared" si="529"/>
        <v/>
      </c>
      <c r="R1068" s="39" t="str">
        <f t="shared" si="529"/>
        <v/>
      </c>
      <c r="S1068" s="39" t="str">
        <f t="shared" si="529"/>
        <v/>
      </c>
      <c r="T1068" s="39" t="str">
        <f t="shared" si="529"/>
        <v/>
      </c>
      <c r="U1068" s="39" t="str">
        <f t="shared" si="529"/>
        <v/>
      </c>
      <c r="V1068" s="39" t="str">
        <f t="shared" si="529"/>
        <v/>
      </c>
      <c r="W1068" s="39" t="str">
        <f t="shared" si="529"/>
        <v/>
      </c>
      <c r="X1068" s="39" t="str">
        <f t="shared" si="529"/>
        <v/>
      </c>
      <c r="Y1068" s="39" t="str">
        <f t="shared" si="529"/>
        <v/>
      </c>
      <c r="Z1068" s="39" t="str">
        <f t="shared" si="529"/>
        <v/>
      </c>
      <c r="AA1068" s="39" t="str">
        <f t="shared" si="529"/>
        <v/>
      </c>
      <c r="AB1068" s="39" t="str">
        <f t="shared" si="529"/>
        <v/>
      </c>
      <c r="AC1068" s="39" t="str">
        <f t="shared" si="529"/>
        <v/>
      </c>
      <c r="AD1068" s="39" t="str">
        <f t="shared" si="529"/>
        <v/>
      </c>
      <c r="AE1068" s="39" t="str">
        <f t="shared" si="529"/>
        <v/>
      </c>
      <c r="AF1068" s="39" t="str">
        <f t="shared" si="529"/>
        <v/>
      </c>
      <c r="AG1068" s="39" t="str">
        <f t="shared" si="529"/>
        <v/>
      </c>
      <c r="AH1068" s="39" t="str">
        <f t="shared" si="529"/>
        <v/>
      </c>
      <c r="AI1068" s="39" t="str">
        <f t="shared" si="529"/>
        <v/>
      </c>
    </row>
    <row r="1069" spans="1:35" hidden="1" x14ac:dyDescent="0.25">
      <c r="B1069" s="84" t="e">
        <f t="shared" si="525"/>
        <v>#VALUE!</v>
      </c>
      <c r="C1069" s="84" t="e">
        <f t="shared" si="524"/>
        <v>#VALUE!</v>
      </c>
      <c r="D1069" s="84">
        <f t="shared" si="524"/>
        <v>1</v>
      </c>
      <c r="E1069" s="158"/>
      <c r="F1069" s="97"/>
      <c r="G1069" s="120"/>
      <c r="H1069" s="18"/>
      <c r="I1069" s="18"/>
      <c r="J1069" s="56" t="s">
        <v>366</v>
      </c>
      <c r="K1069" s="89"/>
      <c r="L1069" s="40" t="s">
        <v>76</v>
      </c>
      <c r="M1069" s="41">
        <f>MIN($P1058:$AI1058)</f>
        <v>0</v>
      </c>
      <c r="N1069" s="94"/>
      <c r="O1069" s="34" t="s">
        <v>478</v>
      </c>
      <c r="P1069" s="39" t="str">
        <f>IF(IFERROR(VLOOKUP(P1056,'Tabela de Apoio'!$D:$E,2,FALSE),1)=1,"",P1070)</f>
        <v/>
      </c>
      <c r="Q1069" s="39" t="str">
        <f>IF(IFERROR(VLOOKUP(Q1056,'Tabela de Apoio'!$D:$E,2,FALSE),1)=1,"",Q1070)</f>
        <v/>
      </c>
      <c r="R1069" s="39" t="str">
        <f>IF(IFERROR(VLOOKUP(R1056,'Tabela de Apoio'!$D:$E,2,FALSE),1)=1,"",R1070)</f>
        <v/>
      </c>
      <c r="S1069" s="39" t="str">
        <f>IF(IFERROR(VLOOKUP(S1056,'Tabela de Apoio'!$D:$E,2,FALSE),1)=1,"",S1070)</f>
        <v/>
      </c>
      <c r="T1069" s="39" t="str">
        <f>IF(IFERROR(VLOOKUP(T1056,'Tabela de Apoio'!$D:$E,2,FALSE),1)=1,"",T1070)</f>
        <v/>
      </c>
      <c r="U1069" s="39" t="str">
        <f>IF(IFERROR(VLOOKUP(U1056,'Tabela de Apoio'!$D:$E,2,FALSE),1)=1,"",U1070)</f>
        <v/>
      </c>
      <c r="V1069" s="39" t="str">
        <f>IF(IFERROR(VLOOKUP(V1056,'Tabela de Apoio'!$D:$E,2,FALSE),1)=1,"",V1070)</f>
        <v/>
      </c>
      <c r="W1069" s="39" t="str">
        <f>IF(IFERROR(VLOOKUP(W1056,'Tabela de Apoio'!$D:$E,2,FALSE),1)=1,"",W1070)</f>
        <v/>
      </c>
      <c r="X1069" s="39" t="str">
        <f>IF(IFERROR(VLOOKUP(X1056,'Tabela de Apoio'!$D:$E,2,FALSE),1)=1,"",X1070)</f>
        <v/>
      </c>
      <c r="Y1069" s="39" t="str">
        <f>IF(IFERROR(VLOOKUP(Y1056,'Tabela de Apoio'!$D:$E,2,FALSE),1)=1,"",Y1070)</f>
        <v/>
      </c>
      <c r="Z1069" s="39" t="str">
        <f>IF(IFERROR(VLOOKUP(Z1056,'Tabela de Apoio'!$D:$E,2,FALSE),1)=1,"",Z1070)</f>
        <v/>
      </c>
      <c r="AA1069" s="39" t="str">
        <f>IF(IFERROR(VLOOKUP(AA1056,'Tabela de Apoio'!$D:$E,2,FALSE),1)=1,"",AA1070)</f>
        <v/>
      </c>
      <c r="AB1069" s="39" t="str">
        <f>IF(IFERROR(VLOOKUP(AB1056,'Tabela de Apoio'!$D:$E,2,FALSE),1)=1,"",AB1070)</f>
        <v/>
      </c>
      <c r="AC1069" s="39" t="str">
        <f>IF(IFERROR(VLOOKUP(AC1056,'Tabela de Apoio'!$D:$E,2,FALSE),1)=1,"",AC1070)</f>
        <v/>
      </c>
      <c r="AD1069" s="39" t="str">
        <f>IF(IFERROR(VLOOKUP(AD1056,'Tabela de Apoio'!$D:$E,2,FALSE),1)=1,"",AD1070)</f>
        <v/>
      </c>
      <c r="AE1069" s="39" t="str">
        <f>IF(IFERROR(VLOOKUP(AE1056,'Tabela de Apoio'!$D:$E,2,FALSE),1)=1,"",AE1070)</f>
        <v/>
      </c>
      <c r="AF1069" s="39" t="str">
        <f>IF(IFERROR(VLOOKUP(AF1056,'Tabela de Apoio'!$D:$E,2,FALSE),1)=1,"",AF1070)</f>
        <v/>
      </c>
      <c r="AG1069" s="39" t="str">
        <f>IF(IFERROR(VLOOKUP(AG1056,'Tabela de Apoio'!$D:$E,2,FALSE),1)=1,"",AG1070)</f>
        <v/>
      </c>
      <c r="AH1069" s="39" t="str">
        <f>IF(IFERROR(VLOOKUP(AH1056,'Tabela de Apoio'!$D:$E,2,FALSE),1)=1,"",AH1070)</f>
        <v/>
      </c>
      <c r="AI1069" s="39" t="str">
        <f>IF(IFERROR(VLOOKUP(AI1056,'Tabela de Apoio'!$D:$E,2,FALSE),1)=1,"",AI1070)</f>
        <v/>
      </c>
    </row>
    <row r="1070" spans="1:35" hidden="1" x14ac:dyDescent="0.25">
      <c r="B1070" s="84" t="e">
        <f t="shared" si="525"/>
        <v>#VALUE!</v>
      </c>
      <c r="C1070" s="84" t="e">
        <f t="shared" si="524"/>
        <v>#VALUE!</v>
      </c>
      <c r="D1070" s="84">
        <f t="shared" si="524"/>
        <v>1</v>
      </c>
      <c r="E1070" s="158"/>
      <c r="F1070" s="97"/>
      <c r="G1070" s="120"/>
      <c r="H1070" s="18"/>
      <c r="I1070" s="18"/>
      <c r="J1070" s="56" t="s">
        <v>366</v>
      </c>
      <c r="K1070" s="89"/>
      <c r="L1070" s="40" t="s">
        <v>71</v>
      </c>
      <c r="M1070" s="41">
        <f>MAX($P1058:$AI1058)</f>
        <v>0</v>
      </c>
      <c r="N1070" s="94"/>
      <c r="O1070" s="34" t="s">
        <v>479</v>
      </c>
      <c r="P1070" s="39" t="str">
        <f t="shared" ref="P1070:AI1070" si="530">IF(P1068="","",IF((_xlfn.STDEV.S($P1067:$AI1068)/AVERAGE($P1067:$AI1068))&lt;25%,P1068,IF(OR(P1068&gt;(AVERAGE($P1067:$AI1068)+_xlfn.STDEV.S($P1067:$AI1068)),P1068&lt;(AVERAGE($P1067:$AI1068)-_xlfn.STDEV.S($P1067:$AI1068))),"DESCARTADO",P1068)))</f>
        <v/>
      </c>
      <c r="Q1070" s="39" t="str">
        <f t="shared" si="530"/>
        <v/>
      </c>
      <c r="R1070" s="39" t="str">
        <f t="shared" si="530"/>
        <v/>
      </c>
      <c r="S1070" s="39" t="str">
        <f t="shared" si="530"/>
        <v/>
      </c>
      <c r="T1070" s="39" t="str">
        <f t="shared" si="530"/>
        <v/>
      </c>
      <c r="U1070" s="39" t="str">
        <f t="shared" si="530"/>
        <v/>
      </c>
      <c r="V1070" s="39" t="str">
        <f t="shared" si="530"/>
        <v/>
      </c>
      <c r="W1070" s="39" t="str">
        <f t="shared" si="530"/>
        <v/>
      </c>
      <c r="X1070" s="39" t="str">
        <f t="shared" si="530"/>
        <v/>
      </c>
      <c r="Y1070" s="39" t="str">
        <f t="shared" si="530"/>
        <v/>
      </c>
      <c r="Z1070" s="39" t="str">
        <f t="shared" si="530"/>
        <v/>
      </c>
      <c r="AA1070" s="39" t="str">
        <f t="shared" si="530"/>
        <v/>
      </c>
      <c r="AB1070" s="39" t="str">
        <f t="shared" si="530"/>
        <v/>
      </c>
      <c r="AC1070" s="39" t="str">
        <f t="shared" si="530"/>
        <v/>
      </c>
      <c r="AD1070" s="39" t="str">
        <f t="shared" si="530"/>
        <v/>
      </c>
      <c r="AE1070" s="39" t="str">
        <f t="shared" si="530"/>
        <v/>
      </c>
      <c r="AF1070" s="39" t="str">
        <f t="shared" si="530"/>
        <v/>
      </c>
      <c r="AG1070" s="39" t="str">
        <f t="shared" si="530"/>
        <v/>
      </c>
      <c r="AH1070" s="39" t="str">
        <f t="shared" si="530"/>
        <v/>
      </c>
      <c r="AI1070" s="39" t="str">
        <f t="shared" si="530"/>
        <v/>
      </c>
    </row>
    <row r="1071" spans="1:35" hidden="1" x14ac:dyDescent="0.25">
      <c r="B1071" s="84" t="e">
        <f t="shared" si="525"/>
        <v>#VALUE!</v>
      </c>
      <c r="C1071" s="84" t="e">
        <f t="shared" si="524"/>
        <v>#VALUE!</v>
      </c>
      <c r="D1071" s="84">
        <f t="shared" si="524"/>
        <v>1</v>
      </c>
      <c r="E1071" s="158"/>
      <c r="F1071" s="97"/>
      <c r="G1071" s="121"/>
      <c r="H1071"/>
      <c r="I1071"/>
      <c r="J1071" s="6" t="str">
        <f>INDEX(J1061:J1070,MATCH(L1054,L1061:L1070,0))</f>
        <v>A</v>
      </c>
      <c r="K1071" s="89"/>
      <c r="L1071" s="26"/>
      <c r="M1071" s="26"/>
      <c r="N1071" s="94"/>
      <c r="O1071" s="34" t="s">
        <v>58</v>
      </c>
      <c r="P1071" s="39" t="str">
        <f>IF(IFERROR(VLOOKUP(P1056,'Tabela de Apoio'!$D:$E,2,FALSE),1)=1,"",P1072)</f>
        <v/>
      </c>
      <c r="Q1071" s="39" t="str">
        <f>IF(IFERROR(VLOOKUP(Q1056,'Tabela de Apoio'!$D:$E,2,FALSE),1)=1,"",Q1072)</f>
        <v/>
      </c>
      <c r="R1071" s="39" t="str">
        <f>IF(IFERROR(VLOOKUP(R1056,'Tabela de Apoio'!$D:$E,2,FALSE),1)=1,"",R1072)</f>
        <v/>
      </c>
      <c r="S1071" s="39" t="str">
        <f>IF(IFERROR(VLOOKUP(S1056,'Tabela de Apoio'!$D:$E,2,FALSE),1)=1,"",S1072)</f>
        <v/>
      </c>
      <c r="T1071" s="39" t="str">
        <f>IF(IFERROR(VLOOKUP(T1056,'Tabela de Apoio'!$D:$E,2,FALSE),1)=1,"",T1072)</f>
        <v/>
      </c>
      <c r="U1071" s="39" t="str">
        <f>IF(IFERROR(VLOOKUP(U1056,'Tabela de Apoio'!$D:$E,2,FALSE),1)=1,"",U1072)</f>
        <v/>
      </c>
      <c r="V1071" s="39" t="str">
        <f>IF(IFERROR(VLOOKUP(V1056,'Tabela de Apoio'!$D:$E,2,FALSE),1)=1,"",V1072)</f>
        <v/>
      </c>
      <c r="W1071" s="39" t="str">
        <f>IF(IFERROR(VLOOKUP(W1056,'Tabela de Apoio'!$D:$E,2,FALSE),1)=1,"",W1072)</f>
        <v/>
      </c>
      <c r="X1071" s="39" t="str">
        <f>IF(IFERROR(VLOOKUP(X1056,'Tabela de Apoio'!$D:$E,2,FALSE),1)=1,"",X1072)</f>
        <v/>
      </c>
      <c r="Y1071" s="39" t="str">
        <f>IF(IFERROR(VLOOKUP(Y1056,'Tabela de Apoio'!$D:$E,2,FALSE),1)=1,"",Y1072)</f>
        <v/>
      </c>
      <c r="Z1071" s="39" t="str">
        <f>IF(IFERROR(VLOOKUP(Z1056,'Tabela de Apoio'!$D:$E,2,FALSE),1)=1,"",Z1072)</f>
        <v/>
      </c>
      <c r="AA1071" s="39" t="str">
        <f>IF(IFERROR(VLOOKUP(AA1056,'Tabela de Apoio'!$D:$E,2,FALSE),1)=1,"",AA1072)</f>
        <v/>
      </c>
      <c r="AB1071" s="39" t="str">
        <f>IF(IFERROR(VLOOKUP(AB1056,'Tabela de Apoio'!$D:$E,2,FALSE),1)=1,"",AB1072)</f>
        <v/>
      </c>
      <c r="AC1071" s="39" t="str">
        <f>IF(IFERROR(VLOOKUP(AC1056,'Tabela de Apoio'!$D:$E,2,FALSE),1)=1,"",AC1072)</f>
        <v/>
      </c>
      <c r="AD1071" s="39" t="str">
        <f>IF(IFERROR(VLOOKUP(AD1056,'Tabela de Apoio'!$D:$E,2,FALSE),1)=1,"",AD1072)</f>
        <v/>
      </c>
      <c r="AE1071" s="39" t="str">
        <f>IF(IFERROR(VLOOKUP(AE1056,'Tabela de Apoio'!$D:$E,2,FALSE),1)=1,"",AE1072)</f>
        <v/>
      </c>
      <c r="AF1071" s="39" t="str">
        <f>IF(IFERROR(VLOOKUP(AF1056,'Tabela de Apoio'!$D:$E,2,FALSE),1)=1,"",AF1072)</f>
        <v/>
      </c>
      <c r="AG1071" s="39" t="str">
        <f>IF(IFERROR(VLOOKUP(AG1056,'Tabela de Apoio'!$D:$E,2,FALSE),1)=1,"",AG1072)</f>
        <v/>
      </c>
      <c r="AH1071" s="39" t="str">
        <f>IF(IFERROR(VLOOKUP(AH1056,'Tabela de Apoio'!$D:$E,2,FALSE),1)=1,"",AH1072)</f>
        <v/>
      </c>
      <c r="AI1071" s="39" t="str">
        <f>IF(IFERROR(VLOOKUP(AI1056,'Tabela de Apoio'!$D:$E,2,FALSE),1)=1,"",AI1072)</f>
        <v/>
      </c>
    </row>
    <row r="1072" spans="1:35" x14ac:dyDescent="0.25">
      <c r="B1072" s="84" t="e">
        <f t="shared" si="525"/>
        <v>#VALUE!</v>
      </c>
      <c r="C1072" s="84" t="e">
        <f t="shared" si="524"/>
        <v>#VALUE!</v>
      </c>
      <c r="D1072" s="84">
        <f t="shared" si="524"/>
        <v>1</v>
      </c>
      <c r="E1072" s="158"/>
      <c r="F1072" s="97"/>
      <c r="G1072" s="118"/>
      <c r="H1072" s="159"/>
      <c r="I1072" s="159"/>
      <c r="J1072" s="160"/>
      <c r="K1072" s="90" t="e">
        <f>_xlfn.STDEV.S($P1072:$AI1072)/AVERAGE($P1072:$AI1072)</f>
        <v>#DIV/0!</v>
      </c>
      <c r="L1072" s="122" t="s">
        <v>77</v>
      </c>
      <c r="M1072" s="22" t="str">
        <f>IFERROR(ROUND(M1054*M1056,2),"")</f>
        <v/>
      </c>
      <c r="N1072" s="94" t="str">
        <f>IF("C"=J1071,1,"")</f>
        <v/>
      </c>
      <c r="O1072" s="34" t="s">
        <v>56</v>
      </c>
      <c r="P1072" s="39" t="str">
        <f t="shared" ref="P1072:AI1072" si="531">IFERROR(IF(P1070="","",IF((_xlfn.STDEV.S($P1069:$AI1070)/AVERAGE($P1069:$AI1070))&lt;25%,P1070,IF(OR(P1070&gt;(AVERAGE($P1069:$AI1070)+_xlfn.STDEV.S($P1069:$AI1070)),P1070&lt;(AVERAGE($P1069:$AI1070)-_xlfn.STDEV.S($P1069:$AI1070))),"DESCARTADO",P1070))),)</f>
        <v/>
      </c>
      <c r="Q1072" s="39" t="str">
        <f t="shared" si="531"/>
        <v/>
      </c>
      <c r="R1072" s="39" t="str">
        <f t="shared" si="531"/>
        <v/>
      </c>
      <c r="S1072" s="39" t="str">
        <f t="shared" si="531"/>
        <v/>
      </c>
      <c r="T1072" s="39" t="str">
        <f t="shared" si="531"/>
        <v/>
      </c>
      <c r="U1072" s="39" t="str">
        <f t="shared" si="531"/>
        <v/>
      </c>
      <c r="V1072" s="39" t="str">
        <f t="shared" si="531"/>
        <v/>
      </c>
      <c r="W1072" s="39" t="str">
        <f t="shared" si="531"/>
        <v/>
      </c>
      <c r="X1072" s="39" t="str">
        <f t="shared" si="531"/>
        <v/>
      </c>
      <c r="Y1072" s="39" t="str">
        <f t="shared" si="531"/>
        <v/>
      </c>
      <c r="Z1072" s="39" t="str">
        <f t="shared" si="531"/>
        <v/>
      </c>
      <c r="AA1072" s="39" t="str">
        <f t="shared" si="531"/>
        <v/>
      </c>
      <c r="AB1072" s="39" t="str">
        <f t="shared" si="531"/>
        <v/>
      </c>
      <c r="AC1072" s="39" t="str">
        <f t="shared" si="531"/>
        <v/>
      </c>
      <c r="AD1072" s="39" t="str">
        <f t="shared" si="531"/>
        <v/>
      </c>
      <c r="AE1072" s="39" t="str">
        <f t="shared" si="531"/>
        <v/>
      </c>
      <c r="AF1072" s="39" t="str">
        <f t="shared" si="531"/>
        <v/>
      </c>
      <c r="AG1072" s="39" t="str">
        <f t="shared" si="531"/>
        <v/>
      </c>
      <c r="AH1072" s="39" t="str">
        <f t="shared" si="531"/>
        <v/>
      </c>
      <c r="AI1072" s="39" t="str">
        <f t="shared" si="531"/>
        <v/>
      </c>
    </row>
    <row r="1074" spans="1:35" s="18" customFormat="1" x14ac:dyDescent="0.25">
      <c r="A1074" s="89"/>
      <c r="B1074" s="83" t="e">
        <f>LARGE(IFERROR(IF(B1072+1&gt;$H$8,"",B1072+1),""),1)</f>
        <v>#VALUE!</v>
      </c>
      <c r="C1074" s="83" t="e">
        <f>E1079</f>
        <v>#VALUE!</v>
      </c>
      <c r="D1074" s="83">
        <f>E1075</f>
        <v>1</v>
      </c>
      <c r="E1074" s="57" t="s">
        <v>9</v>
      </c>
      <c r="F1074" s="96"/>
      <c r="G1074" s="57" t="s">
        <v>19</v>
      </c>
      <c r="H1074" s="5" t="e">
        <f>INDEX('BASE FORMAÇÃO'!B:B,B1074+1)</f>
        <v>#VALUE!</v>
      </c>
      <c r="I1074" s="19" t="s">
        <v>20</v>
      </c>
      <c r="J1074" s="5" t="e">
        <f>INDEX('BASE FORMAÇÃO'!K:K,B1074+1)</f>
        <v>#VALUE!</v>
      </c>
      <c r="K1074" s="88"/>
      <c r="L1074" s="173" t="s">
        <v>75</v>
      </c>
      <c r="M1074" s="167" t="str">
        <f>IF(OR(ISBLANK($O$7),ISBLANK($H$8),ISBLANK($O$6),ISBLANK($O$5),ISBLANK($H$5)),"",IFERROR(IF(VLOOKUP(L1074,L1081:M1090,2,FALSE)&lt;1,ROUND(VLOOKUP(L1074,L1081:M1090,2,FALSE),4),ROUND(VLOOKUP(L1074,L1081:M1090,2,FALSE),2)),""))</f>
        <v/>
      </c>
      <c r="N1074" s="92"/>
      <c r="O1074" s="34" t="s">
        <v>22</v>
      </c>
      <c r="P1074" s="53"/>
      <c r="Q1074" s="53"/>
      <c r="R1074" s="53"/>
      <c r="S1074" s="53"/>
      <c r="T1074" s="53"/>
      <c r="U1074" s="53"/>
      <c r="V1074" s="53"/>
      <c r="W1074" s="53"/>
      <c r="X1074" s="53"/>
      <c r="Y1074" s="53"/>
      <c r="Z1074" s="53"/>
      <c r="AA1074" s="53"/>
      <c r="AB1074" s="53"/>
      <c r="AC1074" s="53"/>
      <c r="AD1074" s="53"/>
      <c r="AE1074" s="53"/>
      <c r="AF1074" s="53"/>
      <c r="AG1074" s="53"/>
      <c r="AH1074" s="53"/>
      <c r="AI1074" s="53"/>
    </row>
    <row r="1075" spans="1:35" s="18" customFormat="1" x14ac:dyDescent="0.25">
      <c r="A1075" s="89"/>
      <c r="B1075" s="84" t="e">
        <f t="shared" ref="B1075:D1077" si="532">B1074</f>
        <v>#VALUE!</v>
      </c>
      <c r="C1075" s="84" t="e">
        <f t="shared" si="532"/>
        <v>#VALUE!</v>
      </c>
      <c r="D1075" s="84">
        <f t="shared" si="532"/>
        <v>1</v>
      </c>
      <c r="E1075" s="150">
        <f>IFERROR(IF(E1079=INDEX(E:E,ROW()-16),INDEX(E:E,ROW()-20)+1,1),1)</f>
        <v>1</v>
      </c>
      <c r="F1075" s="116"/>
      <c r="G1075" s="155" t="s">
        <v>1</v>
      </c>
      <c r="H1075" s="161" t="e">
        <f>INDEX('BASE FORMAÇÃO'!C:C,B1074+1)</f>
        <v>#VALUE!</v>
      </c>
      <c r="I1075" s="161"/>
      <c r="J1075" s="162"/>
      <c r="K1075" s="89"/>
      <c r="L1075" s="174"/>
      <c r="M1075" s="168"/>
      <c r="N1075" s="93"/>
      <c r="O1075" s="34" t="s">
        <v>17</v>
      </c>
      <c r="P1075" s="54"/>
      <c r="Q1075" s="54"/>
      <c r="R1075" s="54"/>
      <c r="S1075" s="54"/>
      <c r="T1075" s="54"/>
      <c r="U1075" s="54"/>
      <c r="V1075" s="54"/>
      <c r="W1075" s="54"/>
      <c r="X1075" s="54"/>
      <c r="Y1075" s="54"/>
      <c r="Z1075" s="54"/>
      <c r="AA1075" s="54"/>
      <c r="AB1075" s="54"/>
      <c r="AC1075" s="54"/>
      <c r="AD1075" s="54"/>
      <c r="AE1075" s="54"/>
      <c r="AF1075" s="54"/>
      <c r="AG1075" s="54"/>
      <c r="AH1075" s="54"/>
      <c r="AI1075" s="54"/>
    </row>
    <row r="1076" spans="1:35" s="21" customFormat="1" x14ac:dyDescent="0.25">
      <c r="A1076" s="98"/>
      <c r="B1076" s="84" t="e">
        <f t="shared" si="532"/>
        <v>#VALUE!</v>
      </c>
      <c r="C1076" s="84" t="e">
        <f t="shared" si="532"/>
        <v>#VALUE!</v>
      </c>
      <c r="D1076" s="84">
        <f t="shared" si="532"/>
        <v>1</v>
      </c>
      <c r="E1076" s="151"/>
      <c r="F1076" s="117"/>
      <c r="G1076" s="156"/>
      <c r="H1076" s="163"/>
      <c r="I1076" s="163"/>
      <c r="J1076" s="164"/>
      <c r="K1076" s="85"/>
      <c r="L1076" s="169" t="s">
        <v>78</v>
      </c>
      <c r="M1076" s="171" t="e">
        <f>INDEX('BASE FORMAÇÃO'!H:H,B1078+1)</f>
        <v>#VALUE!</v>
      </c>
      <c r="N1076" s="94"/>
      <c r="O1076" s="34" t="s">
        <v>12</v>
      </c>
      <c r="P1076" s="55"/>
      <c r="Q1076" s="55"/>
      <c r="R1076" s="55"/>
      <c r="S1076" s="55"/>
      <c r="T1076" s="55"/>
      <c r="U1076" s="55"/>
      <c r="V1076" s="55"/>
      <c r="W1076" s="55"/>
      <c r="X1076" s="55"/>
      <c r="Y1076" s="55"/>
      <c r="Z1076" s="55"/>
      <c r="AA1076" s="55"/>
      <c r="AB1076" s="55"/>
      <c r="AC1076" s="55"/>
      <c r="AD1076" s="55"/>
      <c r="AE1076" s="55"/>
      <c r="AF1076" s="55"/>
      <c r="AG1076" s="55"/>
      <c r="AH1076" s="55"/>
      <c r="AI1076" s="55"/>
    </row>
    <row r="1077" spans="1:35" s="21" customFormat="1" x14ac:dyDescent="0.25">
      <c r="A1077" s="98"/>
      <c r="B1077" s="84" t="e">
        <f t="shared" si="532"/>
        <v>#VALUE!</v>
      </c>
      <c r="C1077" s="84" t="e">
        <f t="shared" si="532"/>
        <v>#VALUE!</v>
      </c>
      <c r="D1077" s="84">
        <f t="shared" si="532"/>
        <v>1</v>
      </c>
      <c r="E1077" s="152"/>
      <c r="F1077" s="117"/>
      <c r="G1077" s="157"/>
      <c r="H1077" s="165"/>
      <c r="I1077" s="165"/>
      <c r="J1077" s="166"/>
      <c r="K1077" s="85"/>
      <c r="L1077" s="170"/>
      <c r="M1077" s="172"/>
      <c r="N1077" s="94"/>
      <c r="O1077" s="34" t="s">
        <v>549</v>
      </c>
      <c r="P1077" s="55"/>
      <c r="Q1077" s="55"/>
      <c r="R1077" s="55"/>
      <c r="S1077" s="55"/>
      <c r="T1077" s="55"/>
      <c r="U1077" s="55"/>
      <c r="V1077" s="55"/>
      <c r="W1077" s="55"/>
      <c r="X1077" s="55"/>
      <c r="Y1077" s="55"/>
      <c r="Z1077" s="55"/>
      <c r="AA1077" s="55"/>
      <c r="AB1077" s="55"/>
      <c r="AC1077" s="55"/>
      <c r="AD1077" s="55"/>
      <c r="AE1077" s="55"/>
      <c r="AF1077" s="55"/>
      <c r="AG1077" s="55"/>
      <c r="AH1077" s="55"/>
      <c r="AI1077" s="55"/>
    </row>
    <row r="1078" spans="1:35" x14ac:dyDescent="0.25">
      <c r="B1078" s="84" t="e">
        <f>B1076</f>
        <v>#VALUE!</v>
      </c>
      <c r="C1078" s="84" t="e">
        <f>C1076</f>
        <v>#VALUE!</v>
      </c>
      <c r="D1078" s="84">
        <f>D1076</f>
        <v>1</v>
      </c>
      <c r="E1078" s="57" t="s">
        <v>401</v>
      </c>
      <c r="F1078" s="117"/>
      <c r="G1078" s="24"/>
      <c r="H1078" s="153"/>
      <c r="I1078" s="154"/>
      <c r="J1078" s="154"/>
      <c r="K1078" s="90" t="e">
        <f>_xlfn.STDEV.S($P1078:$AI1078)/AVERAGE($P1078:$AI1078)</f>
        <v>#DIV/0!</v>
      </c>
      <c r="L1078" s="122" t="s">
        <v>2</v>
      </c>
      <c r="M1078" s="5" t="e">
        <f>INDEX('BASE FORMAÇÃO'!D:D,B1078+1)</f>
        <v>#VALUE!</v>
      </c>
      <c r="N1078" s="94">
        <f>IF("A"=J1091,1,"")</f>
        <v>1</v>
      </c>
      <c r="O1078" s="34" t="s">
        <v>23</v>
      </c>
      <c r="P1078" s="36" t="str">
        <f t="array" ref="P1078">IF(P1074="","",IF(OR(P1075="",AND(YEAR(P1075)=YEAR($O$7),MONTH(MAX('Tabela de Apoio'!$A:$A))&lt;=MONTH(P1075))),P1074,(INDEX('Tabela de Apoio'!$B:$B,MATCH('FORMAÇÃO DE PREÇO'!$O$7,'Tabela de Apoio'!$A:$A,1))/INDEX('Tabela de Apoio'!$B:$B,MATCH('FORMAÇÃO DE PREÇO'!P1075,'Tabela de Apoio'!$A:$A,1)-1))*P1074))</f>
        <v/>
      </c>
      <c r="Q1078" s="36" t="str">
        <f t="array" ref="Q1078">IF(Q1074="","",IF(OR(Q1075="",AND(YEAR(Q1075)=YEAR($O$7),MONTH(MAX('Tabela de Apoio'!$A:$A))&lt;=MONTH(Q1075))),Q1074,(INDEX('Tabela de Apoio'!$B:$B,MATCH('FORMAÇÃO DE PREÇO'!$O$7,'Tabela de Apoio'!$A:$A,1))/INDEX('Tabela de Apoio'!$B:$B,MATCH('FORMAÇÃO DE PREÇO'!Q1075,'Tabela de Apoio'!$A:$A,1)-1))*Q1074))</f>
        <v/>
      </c>
      <c r="R1078" s="36" t="str">
        <f t="array" ref="R1078">IF(R1074="","",IF(OR(R1075="",AND(YEAR(R1075)=YEAR($O$7),MONTH(MAX('Tabela de Apoio'!$A:$A))&lt;=MONTH(R1075))),R1074,(INDEX('Tabela de Apoio'!$B:$B,MATCH('FORMAÇÃO DE PREÇO'!$O$7,'Tabela de Apoio'!$A:$A,1))/INDEX('Tabela de Apoio'!$B:$B,MATCH('FORMAÇÃO DE PREÇO'!R1075,'Tabela de Apoio'!$A:$A,1)-1))*R1074))</f>
        <v/>
      </c>
      <c r="S1078" s="36" t="str">
        <f t="array" ref="S1078">IF(S1074="","",IF(OR(S1075="",AND(YEAR(S1075)=YEAR($O$7),MONTH(MAX('Tabela de Apoio'!$A:$A))&lt;=MONTH(S1075))),S1074,(INDEX('Tabela de Apoio'!$B:$B,MATCH('FORMAÇÃO DE PREÇO'!$O$7,'Tabela de Apoio'!$A:$A,1))/INDEX('Tabela de Apoio'!$B:$B,MATCH('FORMAÇÃO DE PREÇO'!S1075,'Tabela de Apoio'!$A:$A,1)-1))*S1074))</f>
        <v/>
      </c>
      <c r="T1078" s="36" t="str">
        <f t="array" ref="T1078">IF(T1074="","",IF(OR(T1075="",AND(YEAR(T1075)=YEAR($O$7),MONTH(MAX('Tabela de Apoio'!$A:$A))&lt;=MONTH(T1075))),T1074,(INDEX('Tabela de Apoio'!$B:$B,MATCH('FORMAÇÃO DE PREÇO'!$O$7,'Tabela de Apoio'!$A:$A,1))/INDEX('Tabela de Apoio'!$B:$B,MATCH('FORMAÇÃO DE PREÇO'!T1075,'Tabela de Apoio'!$A:$A,1)-1))*T1074))</f>
        <v/>
      </c>
      <c r="U1078" s="36" t="str">
        <f t="array" ref="U1078">IF(U1074="","",IF(OR(U1075="",AND(YEAR(U1075)=YEAR($O$7),MONTH(MAX('Tabela de Apoio'!$A:$A))&lt;=MONTH(U1075))),U1074,(INDEX('Tabela de Apoio'!$B:$B,MATCH('FORMAÇÃO DE PREÇO'!$O$7,'Tabela de Apoio'!$A:$A,1))/INDEX('Tabela de Apoio'!$B:$B,MATCH('FORMAÇÃO DE PREÇO'!U1075,'Tabela de Apoio'!$A:$A,1)-1))*U1074))</f>
        <v/>
      </c>
      <c r="V1078" s="36" t="str">
        <f t="array" ref="V1078">IF(V1074="","",IF(OR(V1075="",AND(YEAR(V1075)=YEAR($O$7),MONTH(MAX('Tabela de Apoio'!$A:$A))&lt;=MONTH(V1075))),V1074,(INDEX('Tabela de Apoio'!$B:$B,MATCH('FORMAÇÃO DE PREÇO'!$O$7,'Tabela de Apoio'!$A:$A,1))/INDEX('Tabela de Apoio'!$B:$B,MATCH('FORMAÇÃO DE PREÇO'!V1075,'Tabela de Apoio'!$A:$A,1)-1))*V1074))</f>
        <v/>
      </c>
      <c r="W1078" s="36" t="str">
        <f t="array" ref="W1078">IF(W1074="","",IF(OR(W1075="",AND(YEAR(W1075)=YEAR($O$7),MONTH(MAX('Tabela de Apoio'!$A:$A))&lt;=MONTH(W1075))),W1074,(INDEX('Tabela de Apoio'!$B:$B,MATCH('FORMAÇÃO DE PREÇO'!$O$7,'Tabela de Apoio'!$A:$A,1))/INDEX('Tabela de Apoio'!$B:$B,MATCH('FORMAÇÃO DE PREÇO'!W1075,'Tabela de Apoio'!$A:$A,1)-1))*W1074))</f>
        <v/>
      </c>
      <c r="X1078" s="36" t="str">
        <f t="array" ref="X1078">IF(X1074="","",IF(OR(X1075="",AND(YEAR(X1075)=YEAR($O$7),MONTH(MAX('Tabela de Apoio'!$A:$A))&lt;=MONTH(X1075))),X1074,(INDEX('Tabela de Apoio'!$B:$B,MATCH('FORMAÇÃO DE PREÇO'!$O$7,'Tabela de Apoio'!$A:$A,1))/INDEX('Tabela de Apoio'!$B:$B,MATCH('FORMAÇÃO DE PREÇO'!X1075,'Tabela de Apoio'!$A:$A,1)-1))*X1074))</f>
        <v/>
      </c>
      <c r="Y1078" s="36" t="str">
        <f t="array" ref="Y1078">IF(Y1074="","",IF(OR(Y1075="",AND(YEAR(Y1075)=YEAR($O$7),MONTH(MAX('Tabela de Apoio'!$A:$A))&lt;=MONTH(Y1075))),Y1074,(INDEX('Tabela de Apoio'!$B:$B,MATCH('FORMAÇÃO DE PREÇO'!$O$7,'Tabela de Apoio'!$A:$A,1))/INDEX('Tabela de Apoio'!$B:$B,MATCH('FORMAÇÃO DE PREÇO'!Y1075,'Tabela de Apoio'!$A:$A,1)-1))*Y1074))</f>
        <v/>
      </c>
      <c r="Z1078" s="36" t="str">
        <f t="array" ref="Z1078">IF(Z1074="","",IF(OR(Z1075="",AND(YEAR(Z1075)=YEAR($O$7),MONTH(MAX('Tabela de Apoio'!$A:$A))&lt;=MONTH(Z1075))),Z1074,(INDEX('Tabela de Apoio'!$B:$B,MATCH('FORMAÇÃO DE PREÇO'!$O$7,'Tabela de Apoio'!$A:$A,1))/INDEX('Tabela de Apoio'!$B:$B,MATCH('FORMAÇÃO DE PREÇO'!Z1075,'Tabela de Apoio'!$A:$A,1)-1))*Z1074))</f>
        <v/>
      </c>
      <c r="AA1078" s="36" t="str">
        <f t="array" ref="AA1078">IF(AA1074="","",IF(OR(AA1075="",AND(YEAR(AA1075)=YEAR($O$7),MONTH(MAX('Tabela de Apoio'!$A:$A))&lt;=MONTH(AA1075))),AA1074,(INDEX('Tabela de Apoio'!$B:$B,MATCH('FORMAÇÃO DE PREÇO'!$O$7,'Tabela de Apoio'!$A:$A,1))/INDEX('Tabela de Apoio'!$B:$B,MATCH('FORMAÇÃO DE PREÇO'!AA1075,'Tabela de Apoio'!$A:$A,1)-1))*AA1074))</f>
        <v/>
      </c>
      <c r="AB1078" s="36" t="str">
        <f t="array" ref="AB1078">IF(AB1074="","",IF(OR(AB1075="",AND(YEAR(AB1075)=YEAR($O$7),MONTH(MAX('Tabela de Apoio'!$A:$A))&lt;=MONTH(AB1075))),AB1074,(INDEX('Tabela de Apoio'!$B:$B,MATCH('FORMAÇÃO DE PREÇO'!$O$7,'Tabela de Apoio'!$A:$A,1))/INDEX('Tabela de Apoio'!$B:$B,MATCH('FORMAÇÃO DE PREÇO'!AB1075,'Tabela de Apoio'!$A:$A,1)-1))*AB1074))</f>
        <v/>
      </c>
      <c r="AC1078" s="36" t="str">
        <f t="array" ref="AC1078">IF(AC1074="","",IF(OR(AC1075="",AND(YEAR(AC1075)=YEAR($O$7),MONTH(MAX('Tabela de Apoio'!$A:$A))&lt;=MONTH(AC1075))),AC1074,(INDEX('Tabela de Apoio'!$B:$B,MATCH('FORMAÇÃO DE PREÇO'!$O$7,'Tabela de Apoio'!$A:$A,1))/INDEX('Tabela de Apoio'!$B:$B,MATCH('FORMAÇÃO DE PREÇO'!AC1075,'Tabela de Apoio'!$A:$A,1)-1))*AC1074))</f>
        <v/>
      </c>
      <c r="AD1078" s="36" t="str">
        <f t="array" ref="AD1078">IF(AD1074="","",IF(OR(AD1075="",AND(YEAR(AD1075)=YEAR($O$7),MONTH(MAX('Tabela de Apoio'!$A:$A))&lt;=MONTH(AD1075))),AD1074,(INDEX('Tabela de Apoio'!$B:$B,MATCH('FORMAÇÃO DE PREÇO'!$O$7,'Tabela de Apoio'!$A:$A,1))/INDEX('Tabela de Apoio'!$B:$B,MATCH('FORMAÇÃO DE PREÇO'!AD1075,'Tabela de Apoio'!$A:$A,1)-1))*AD1074))</f>
        <v/>
      </c>
      <c r="AE1078" s="36" t="str">
        <f t="array" ref="AE1078">IF(AE1074="","",IF(OR(AE1075="",AND(YEAR(AE1075)=YEAR($O$7),MONTH(MAX('Tabela de Apoio'!$A:$A))&lt;=MONTH(AE1075))),AE1074,(INDEX('Tabela de Apoio'!$B:$B,MATCH('FORMAÇÃO DE PREÇO'!$O$7,'Tabela de Apoio'!$A:$A,1))/INDEX('Tabela de Apoio'!$B:$B,MATCH('FORMAÇÃO DE PREÇO'!AE1075,'Tabela de Apoio'!$A:$A,1)-1))*AE1074))</f>
        <v/>
      </c>
      <c r="AF1078" s="36" t="str">
        <f t="array" ref="AF1078">IF(AF1074="","",IF(OR(AF1075="",AND(YEAR(AF1075)=YEAR($O$7),MONTH(MAX('Tabela de Apoio'!$A:$A))&lt;=MONTH(AF1075))),AF1074,(INDEX('Tabela de Apoio'!$B:$B,MATCH('FORMAÇÃO DE PREÇO'!$O$7,'Tabela de Apoio'!$A:$A,1))/INDEX('Tabela de Apoio'!$B:$B,MATCH('FORMAÇÃO DE PREÇO'!AF1075,'Tabela de Apoio'!$A:$A,1)-1))*AF1074))</f>
        <v/>
      </c>
      <c r="AG1078" s="36" t="str">
        <f t="array" ref="AG1078">IF(AG1074="","",IF(OR(AG1075="",AND(YEAR(AG1075)=YEAR($O$7),MONTH(MAX('Tabela de Apoio'!$A:$A))&lt;=MONTH(AG1075))),AG1074,(INDEX('Tabela de Apoio'!$B:$B,MATCH('FORMAÇÃO DE PREÇO'!$O$7,'Tabela de Apoio'!$A:$A,1))/INDEX('Tabela de Apoio'!$B:$B,MATCH('FORMAÇÃO DE PREÇO'!AG1075,'Tabela de Apoio'!$A:$A,1)-1))*AG1074))</f>
        <v/>
      </c>
      <c r="AH1078" s="36" t="str">
        <f t="array" ref="AH1078">IF(AH1074="","",IF(OR(AH1075="",AND(YEAR(AH1075)=YEAR($O$7),MONTH(MAX('Tabela de Apoio'!$A:$A))&lt;=MONTH(AH1075))),AH1074,(INDEX('Tabela de Apoio'!$B:$B,MATCH('FORMAÇÃO DE PREÇO'!$O$7,'Tabela de Apoio'!$A:$A,1))/INDEX('Tabela de Apoio'!$B:$B,MATCH('FORMAÇÃO DE PREÇO'!AH1075,'Tabela de Apoio'!$A:$A,1)-1))*AH1074))</f>
        <v/>
      </c>
      <c r="AI1078" s="36" t="str">
        <f t="array" ref="AI1078">IF(AI1074="","",IF(OR(AI1075="",AND(YEAR(AI1075)=YEAR($O$7),MONTH(MAX('Tabela de Apoio'!$A:$A))&lt;=MONTH(AI1075))),AI1074,(INDEX('Tabela de Apoio'!$B:$B,MATCH('FORMAÇÃO DE PREÇO'!$O$7,'Tabela de Apoio'!$A:$A,1))/INDEX('Tabela de Apoio'!$B:$B,MATCH('FORMAÇÃO DE PREÇO'!AI1075,'Tabela de Apoio'!$A:$A,1)-1))*AI1074))</f>
        <v/>
      </c>
    </row>
    <row r="1079" spans="1:35" x14ac:dyDescent="0.25">
      <c r="B1079" s="84" t="e">
        <f>B1078</f>
        <v>#VALUE!</v>
      </c>
      <c r="C1079" s="84" t="e">
        <f>C1078</f>
        <v>#VALUE!</v>
      </c>
      <c r="D1079" s="84">
        <f>D1078</f>
        <v>1</v>
      </c>
      <c r="E1079" s="158" t="e">
        <f>MAX(INDEX('BASE FORMAÇÃO'!A:A,B1074+1),1)</f>
        <v>#VALUE!</v>
      </c>
      <c r="F1079" s="117"/>
      <c r="G1079" s="118" t="s">
        <v>363</v>
      </c>
      <c r="H1079" s="159"/>
      <c r="I1079" s="159"/>
      <c r="J1079" s="160"/>
      <c r="K1079" s="85" t="e">
        <f>_xlfn.STDEV.S($P1079:$AI1079)/AVERAGE($P1079:$AI1079)</f>
        <v>#DIV/0!</v>
      </c>
      <c r="L1079" s="37" t="s">
        <v>362</v>
      </c>
      <c r="M1079" s="38" t="str">
        <f>IFERROR(INDEX(K1078:K1092,MATCH(1,N1078:N1092)),"")</f>
        <v/>
      </c>
      <c r="N1079" s="94" t="str">
        <f>IF("B"=J1091,1,"")</f>
        <v/>
      </c>
      <c r="O1079" s="34" t="s">
        <v>55</v>
      </c>
      <c r="P1079" s="36" t="str">
        <f t="shared" ref="P1079:AE1079" si="533">IFERROR(IF(P1078="","",IF(OR(P1078&gt;(_xlfn.QUARTILE.EXC($P1078:$AI1078,3)+(_xlfn.QUARTILE.EXC($P1078:$AI1078,3)-_xlfn.QUARTILE.EXC($P1078:$AI1078,1))),P1078&lt;(_xlfn.QUARTILE.EXC($P1078:$AI1078,1)-(_xlfn.QUARTILE.EXC($P1078:$AI1078,3)-_xlfn.QUARTILE.EXC($P1078:$AI1078,1)))),"DESCARTADO",P1078)),"")</f>
        <v/>
      </c>
      <c r="Q1079" s="36" t="str">
        <f t="shared" si="533"/>
        <v/>
      </c>
      <c r="R1079" s="36" t="str">
        <f t="shared" si="533"/>
        <v/>
      </c>
      <c r="S1079" s="36" t="str">
        <f t="shared" si="533"/>
        <v/>
      </c>
      <c r="T1079" s="36" t="str">
        <f t="shared" si="533"/>
        <v/>
      </c>
      <c r="U1079" s="36" t="str">
        <f t="shared" si="533"/>
        <v/>
      </c>
      <c r="V1079" s="36" t="str">
        <f t="shared" si="533"/>
        <v/>
      </c>
      <c r="W1079" s="36" t="str">
        <f t="shared" si="533"/>
        <v/>
      </c>
      <c r="X1079" s="36" t="str">
        <f t="shared" si="533"/>
        <v/>
      </c>
      <c r="Y1079" s="36" t="str">
        <f t="shared" si="533"/>
        <v/>
      </c>
      <c r="Z1079" s="36" t="str">
        <f t="shared" si="533"/>
        <v/>
      </c>
      <c r="AA1079" s="36" t="str">
        <f t="shared" si="533"/>
        <v/>
      </c>
      <c r="AB1079" s="36" t="str">
        <f t="shared" si="533"/>
        <v/>
      </c>
      <c r="AC1079" s="36" t="str">
        <f t="shared" si="533"/>
        <v/>
      </c>
      <c r="AD1079" s="36" t="str">
        <f t="shared" si="533"/>
        <v/>
      </c>
      <c r="AE1079" s="36" t="str">
        <f t="shared" si="533"/>
        <v/>
      </c>
      <c r="AF1079" s="36" t="str">
        <f>IFERROR(IF(AF1078="","",IF(OR(AF1078&gt;(_xlfn.QUARTILE.EXC($P1078:$AI1078,3)+(_xlfn.QUARTILE.EXC($P1078:$AI1078,3)-_xlfn.QUARTILE.EXC($P1078:$AI1078,1))),AF1078&lt;(_xlfn.QUARTILE.EXC($P1078:$AI1078,1)-(_xlfn.QUARTILE.EXC($P1078:$AI1078,3)-_xlfn.QUARTILE.EXC($P1078:$AI1078,1)))),"DESCARTADO",AF1078)),"")</f>
        <v/>
      </c>
      <c r="AG1079" s="36" t="str">
        <f>IFERROR(IF(AG1078="","",IF(OR(AG1078&gt;(_xlfn.QUARTILE.EXC($P1078:$AI1078,3)+(_xlfn.QUARTILE.EXC($P1078:$AI1078,3)-_xlfn.QUARTILE.EXC($P1078:$AI1078,1))),AG1078&lt;(_xlfn.QUARTILE.EXC($P1078:$AI1078,1)-(_xlfn.QUARTILE.EXC($P1078:$AI1078,3)-_xlfn.QUARTILE.EXC($P1078:$AI1078,1)))),"DESCARTADO",AG1078)),"")</f>
        <v/>
      </c>
      <c r="AH1079" s="36" t="str">
        <f>IFERROR(IF(AH1078="","",IF(OR(AH1078&gt;(_xlfn.QUARTILE.EXC($P1078:$AI1078,3)+(_xlfn.QUARTILE.EXC($P1078:$AI1078,3)-_xlfn.QUARTILE.EXC($P1078:$AI1078,1))),AH1078&lt;(_xlfn.QUARTILE.EXC($P1078:$AI1078,1)-(_xlfn.QUARTILE.EXC($P1078:$AI1078,3)-_xlfn.QUARTILE.EXC($P1078:$AI1078,1)))),"DESCARTADO",AH1078)),"")</f>
        <v/>
      </c>
      <c r="AI1079" s="36" t="str">
        <f>IFERROR(IF(AI1078="","",IF(OR(AI1078&gt;(_xlfn.QUARTILE.EXC($P1078:$AI1078,3)+(_xlfn.QUARTILE.EXC($P1078:$AI1078,3)-_xlfn.QUARTILE.EXC($P1078:$AI1078,1))),AI1078&lt;(_xlfn.QUARTILE.EXC($P1078:$AI1078,1)-(_xlfn.QUARTILE.EXC($P1078:$AI1078,3)-_xlfn.QUARTILE.EXC($P1078:$AI1078,1)))),"DESCARTADO",AI1078)),"")</f>
        <v/>
      </c>
    </row>
    <row r="1080" spans="1:35" hidden="1" x14ac:dyDescent="0.25">
      <c r="B1080" s="84" t="e">
        <f t="shared" ref="B1080:D1092" si="534">B1079</f>
        <v>#VALUE!</v>
      </c>
      <c r="C1080" s="84" t="e">
        <f t="shared" si="534"/>
        <v>#VALUE!</v>
      </c>
      <c r="D1080" s="84">
        <f t="shared" si="534"/>
        <v>1</v>
      </c>
      <c r="E1080" s="158"/>
      <c r="F1080" s="97"/>
      <c r="G1080" s="119"/>
      <c r="K1080" s="90"/>
      <c r="N1080" s="94"/>
      <c r="O1080" s="34" t="s">
        <v>57</v>
      </c>
      <c r="P1080" s="39" t="str">
        <f>IF(IFERROR(VLOOKUP(P1076,'Tabela de Apoio'!$D:$E,2,FALSE),1)=1,"",P1079)</f>
        <v/>
      </c>
      <c r="Q1080" s="39" t="str">
        <f>IF(IFERROR(VLOOKUP(Q1076,'Tabela de Apoio'!$D:$E,2,FALSE),1)=1,"",Q1079)</f>
        <v/>
      </c>
      <c r="R1080" s="39" t="str">
        <f>IF(IFERROR(VLOOKUP(R1076,'Tabela de Apoio'!$D:$E,2,FALSE),1)=1,"",R1079)</f>
        <v/>
      </c>
      <c r="S1080" s="39" t="str">
        <f>IF(IFERROR(VLOOKUP(S1076,'Tabela de Apoio'!$D:$E,2,FALSE),1)=1,"",S1079)</f>
        <v/>
      </c>
      <c r="T1080" s="39" t="str">
        <f>IF(IFERROR(VLOOKUP(T1076,'Tabela de Apoio'!$D:$E,2,FALSE),1)=1,"",T1079)</f>
        <v/>
      </c>
      <c r="U1080" s="39" t="str">
        <f>IF(IFERROR(VLOOKUP(U1076,'Tabela de Apoio'!$D:$E,2,FALSE),1)=1,"",U1079)</f>
        <v/>
      </c>
      <c r="V1080" s="39" t="str">
        <f>IF(IFERROR(VLOOKUP(V1076,'Tabela de Apoio'!$D:$E,2,FALSE),1)=1,"",V1079)</f>
        <v/>
      </c>
      <c r="W1080" s="39" t="str">
        <f>IF(IFERROR(VLOOKUP(W1076,'Tabela de Apoio'!$D:$E,2,FALSE),1)=1,"",W1079)</f>
        <v/>
      </c>
      <c r="X1080" s="39" t="str">
        <f>IF(IFERROR(VLOOKUP(X1076,'Tabela de Apoio'!$D:$E,2,FALSE),1)=1,"",X1079)</f>
        <v/>
      </c>
      <c r="Y1080" s="39" t="str">
        <f>IF(IFERROR(VLOOKUP(Y1076,'Tabela de Apoio'!$D:$E,2,FALSE),1)=1,"",Y1079)</f>
        <v/>
      </c>
      <c r="Z1080" s="39" t="str">
        <f>IF(IFERROR(VLOOKUP(Z1076,'Tabela de Apoio'!$D:$E,2,FALSE),1)=1,"",Z1079)</f>
        <v/>
      </c>
      <c r="AA1080" s="39" t="str">
        <f>IF(IFERROR(VLOOKUP(AA1076,'Tabela de Apoio'!$D:$E,2,FALSE),1)=1,"",AA1079)</f>
        <v/>
      </c>
      <c r="AB1080" s="39" t="str">
        <f>IF(IFERROR(VLOOKUP(AB1076,'Tabela de Apoio'!$D:$E,2,FALSE),1)=1,"",AB1079)</f>
        <v/>
      </c>
      <c r="AC1080" s="39" t="str">
        <f>IF(IFERROR(VLOOKUP(AC1076,'Tabela de Apoio'!$D:$E,2,FALSE),1)=1,"",AC1079)</f>
        <v/>
      </c>
      <c r="AD1080" s="39" t="str">
        <f>IF(IFERROR(VLOOKUP(AD1076,'Tabela de Apoio'!$D:$E,2,FALSE),1)=1,"",AD1079)</f>
        <v/>
      </c>
      <c r="AE1080" s="39" t="str">
        <f>IF(IFERROR(VLOOKUP(AE1076,'Tabela de Apoio'!$D:$E,2,FALSE),1)=1,"",AE1079)</f>
        <v/>
      </c>
      <c r="AF1080" s="39" t="str">
        <f>IF(IFERROR(VLOOKUP(AF1076,'Tabela de Apoio'!$D:$E,2,FALSE),1)=1,"",AF1079)</f>
        <v/>
      </c>
      <c r="AG1080" s="39" t="str">
        <f>IF(IFERROR(VLOOKUP(AG1076,'Tabela de Apoio'!$D:$E,2,FALSE),1)=1,"",AG1079)</f>
        <v/>
      </c>
      <c r="AH1080" s="39" t="str">
        <f>IF(IFERROR(VLOOKUP(AH1076,'Tabela de Apoio'!$D:$E,2,FALSE),1)=1,"",AH1079)</f>
        <v/>
      </c>
      <c r="AI1080" s="39" t="str">
        <f>IF(IFERROR(VLOOKUP(AI1076,'Tabela de Apoio'!$D:$E,2,FALSE),1)=1,"",AI1079)</f>
        <v/>
      </c>
    </row>
    <row r="1081" spans="1:35" hidden="1" x14ac:dyDescent="0.25">
      <c r="B1081" s="84" t="e">
        <f t="shared" ref="B1081:B1092" si="535">B1080</f>
        <v>#VALUE!</v>
      </c>
      <c r="C1081" s="84" t="e">
        <f t="shared" si="534"/>
        <v>#VALUE!</v>
      </c>
      <c r="D1081" s="84">
        <f t="shared" si="534"/>
        <v>1</v>
      </c>
      <c r="E1081" s="158"/>
      <c r="F1081" s="97"/>
      <c r="G1081" s="120"/>
      <c r="H1081" s="18"/>
      <c r="I1081" s="18"/>
      <c r="J1081" s="6" t="str">
        <f>IFERROR(IF(M1084="",IF(_xlfn.STDEV.S($P1079:$AI1080)/AVERAGE($P1079:$AI1080)&lt;25%,J1085,J1086),J1084),J1082)</f>
        <v>A</v>
      </c>
      <c r="K1081" s="89"/>
      <c r="L1081" s="40" t="s">
        <v>75</v>
      </c>
      <c r="M1081" s="41" t="str">
        <f>IFERROR(IF(AND(P1076="Fornecedor",COUNTA(P1074:AI1074)=COUNTIF(P1076:AI1076,"Fornecedor")),M1089,IF(M1084="",IF(_xlfn.STDEV.S($P1079:$AI1080)/AVERAGE($P1079:$AI1080)&lt;25%,M1085,M1086),M1084)),M1082)</f>
        <v/>
      </c>
      <c r="N1081" s="94"/>
      <c r="O1081" s="34" t="s">
        <v>472</v>
      </c>
      <c r="P1081" s="39" t="str">
        <f>IF(IFERROR(VLOOKUP(P1076,'Tabela de Apoio'!$D:$E,2,FALSE),1)=1,"",P1082)</f>
        <v/>
      </c>
      <c r="Q1081" s="39" t="str">
        <f>IF(IFERROR(VLOOKUP(Q1076,'Tabela de Apoio'!$D:$E,2,FALSE),1)=1,"",Q1082)</f>
        <v/>
      </c>
      <c r="R1081" s="39" t="str">
        <f>IF(IFERROR(VLOOKUP(R1076,'Tabela de Apoio'!$D:$E,2,FALSE),1)=1,"",R1082)</f>
        <v/>
      </c>
      <c r="S1081" s="39" t="str">
        <f>IF(IFERROR(VLOOKUP(S1076,'Tabela de Apoio'!$D:$E,2,FALSE),1)=1,"",S1082)</f>
        <v/>
      </c>
      <c r="T1081" s="39" t="str">
        <f>IF(IFERROR(VLOOKUP(T1076,'Tabela de Apoio'!$D:$E,2,FALSE),1)=1,"",T1082)</f>
        <v/>
      </c>
      <c r="U1081" s="39" t="str">
        <f>IF(IFERROR(VLOOKUP(U1076,'Tabela de Apoio'!$D:$E,2,FALSE),1)=1,"",U1082)</f>
        <v/>
      </c>
      <c r="V1081" s="39" t="str">
        <f>IF(IFERROR(VLOOKUP(V1076,'Tabela de Apoio'!$D:$E,2,FALSE),1)=1,"",V1082)</f>
        <v/>
      </c>
      <c r="W1081" s="39" t="str">
        <f>IF(IFERROR(VLOOKUP(W1076,'Tabela de Apoio'!$D:$E,2,FALSE),1)=1,"",W1082)</f>
        <v/>
      </c>
      <c r="X1081" s="39" t="str">
        <f>IF(IFERROR(VLOOKUP(X1076,'Tabela de Apoio'!$D:$E,2,FALSE),1)=1,"",X1082)</f>
        <v/>
      </c>
      <c r="Y1081" s="39" t="str">
        <f>IF(IFERROR(VLOOKUP(Y1076,'Tabela de Apoio'!$D:$E,2,FALSE),1)=1,"",Y1082)</f>
        <v/>
      </c>
      <c r="Z1081" s="39" t="str">
        <f>IF(IFERROR(VLOOKUP(Z1076,'Tabela de Apoio'!$D:$E,2,FALSE),1)=1,"",Z1082)</f>
        <v/>
      </c>
      <c r="AA1081" s="39" t="str">
        <f>IF(IFERROR(VLOOKUP(AA1076,'Tabela de Apoio'!$D:$E,2,FALSE),1)=1,"",AA1082)</f>
        <v/>
      </c>
      <c r="AB1081" s="39" t="str">
        <f>IF(IFERROR(VLOOKUP(AB1076,'Tabela de Apoio'!$D:$E,2,FALSE),1)=1,"",AB1082)</f>
        <v/>
      </c>
      <c r="AC1081" s="39" t="str">
        <f>IF(IFERROR(VLOOKUP(AC1076,'Tabela de Apoio'!$D:$E,2,FALSE),1)=1,"",AC1082)</f>
        <v/>
      </c>
      <c r="AD1081" s="39" t="str">
        <f>IF(IFERROR(VLOOKUP(AD1076,'Tabela de Apoio'!$D:$E,2,FALSE),1)=1,"",AD1082)</f>
        <v/>
      </c>
      <c r="AE1081" s="39" t="str">
        <f>IF(IFERROR(VLOOKUP(AE1076,'Tabela de Apoio'!$D:$E,2,FALSE),1)=1,"",AE1082)</f>
        <v/>
      </c>
      <c r="AF1081" s="39" t="str">
        <f>IF(IFERROR(VLOOKUP(AF1076,'Tabela de Apoio'!$D:$E,2,FALSE),1)=1,"",AF1082)</f>
        <v/>
      </c>
      <c r="AG1081" s="39" t="str">
        <f>IF(IFERROR(VLOOKUP(AG1076,'Tabela de Apoio'!$D:$E,2,FALSE),1)=1,"",AG1082)</f>
        <v/>
      </c>
      <c r="AH1081" s="39" t="str">
        <f>IF(IFERROR(VLOOKUP(AH1076,'Tabela de Apoio'!$D:$E,2,FALSE),1)=1,"",AH1082)</f>
        <v/>
      </c>
      <c r="AI1081" s="39" t="str">
        <f>IF(IFERROR(VLOOKUP(AI1076,'Tabela de Apoio'!$D:$E,2,FALSE),1)=1,"",AI1082)</f>
        <v/>
      </c>
    </row>
    <row r="1082" spans="1:35" hidden="1" x14ac:dyDescent="0.25">
      <c r="B1082" s="84" t="e">
        <f t="shared" si="535"/>
        <v>#VALUE!</v>
      </c>
      <c r="C1082" s="84" t="e">
        <f t="shared" si="534"/>
        <v>#VALUE!</v>
      </c>
      <c r="D1082" s="84">
        <f t="shared" si="534"/>
        <v>1</v>
      </c>
      <c r="E1082" s="158"/>
      <c r="F1082" s="97"/>
      <c r="G1082" s="120"/>
      <c r="H1082" s="18"/>
      <c r="I1082" s="18"/>
      <c r="J1082" s="56" t="s">
        <v>366</v>
      </c>
      <c r="K1082" s="89"/>
      <c r="L1082" s="40" t="s">
        <v>21</v>
      </c>
      <c r="M1082" s="41" t="str">
        <f>IFERROR(AVERAGE($P1078:$AI1078),"")</f>
        <v/>
      </c>
      <c r="N1082" s="94"/>
      <c r="O1082" s="34" t="s">
        <v>473</v>
      </c>
      <c r="P1082" s="39" t="str">
        <f t="shared" ref="P1082:AI1082" si="536">IF(P1079="","",IF((_xlfn.STDEV.S($P1079:$AI1080)/AVERAGE($P1079:$AI1080))&lt;25%,P1079,IF(OR(P1079&gt;(AVERAGE($P1079:$AI1080)+_xlfn.STDEV.S($P1079:$AI1080)),P1079&lt;(AVERAGE($P1079:$AI1080)-_xlfn.STDEV.S($P1079:$AI1080))),"DESCARTADO",P1079)))</f>
        <v/>
      </c>
      <c r="Q1082" s="39" t="str">
        <f t="shared" si="536"/>
        <v/>
      </c>
      <c r="R1082" s="39" t="str">
        <f t="shared" si="536"/>
        <v/>
      </c>
      <c r="S1082" s="39" t="str">
        <f t="shared" si="536"/>
        <v/>
      </c>
      <c r="T1082" s="39" t="str">
        <f t="shared" si="536"/>
        <v/>
      </c>
      <c r="U1082" s="39" t="str">
        <f t="shared" si="536"/>
        <v/>
      </c>
      <c r="V1082" s="39" t="str">
        <f t="shared" si="536"/>
        <v/>
      </c>
      <c r="W1082" s="39" t="str">
        <f t="shared" si="536"/>
        <v/>
      </c>
      <c r="X1082" s="39" t="str">
        <f t="shared" si="536"/>
        <v/>
      </c>
      <c r="Y1082" s="39" t="str">
        <f t="shared" si="536"/>
        <v/>
      </c>
      <c r="Z1082" s="39" t="str">
        <f t="shared" si="536"/>
        <v/>
      </c>
      <c r="AA1082" s="39" t="str">
        <f t="shared" si="536"/>
        <v/>
      </c>
      <c r="AB1082" s="39" t="str">
        <f t="shared" si="536"/>
        <v/>
      </c>
      <c r="AC1082" s="39" t="str">
        <f t="shared" si="536"/>
        <v/>
      </c>
      <c r="AD1082" s="39" t="str">
        <f t="shared" si="536"/>
        <v/>
      </c>
      <c r="AE1082" s="39" t="str">
        <f t="shared" si="536"/>
        <v/>
      </c>
      <c r="AF1082" s="39" t="str">
        <f t="shared" si="536"/>
        <v/>
      </c>
      <c r="AG1082" s="39" t="str">
        <f t="shared" si="536"/>
        <v/>
      </c>
      <c r="AH1082" s="39" t="str">
        <f t="shared" si="536"/>
        <v/>
      </c>
      <c r="AI1082" s="39" t="str">
        <f t="shared" si="536"/>
        <v/>
      </c>
    </row>
    <row r="1083" spans="1:35" hidden="1" x14ac:dyDescent="0.25">
      <c r="B1083" s="84" t="e">
        <f t="shared" si="535"/>
        <v>#VALUE!</v>
      </c>
      <c r="C1083" s="84" t="e">
        <f t="shared" si="534"/>
        <v>#VALUE!</v>
      </c>
      <c r="D1083" s="84">
        <f t="shared" si="534"/>
        <v>1</v>
      </c>
      <c r="E1083" s="158"/>
      <c r="F1083" s="97"/>
      <c r="G1083" s="119"/>
      <c r="J1083" s="56" t="s">
        <v>366</v>
      </c>
      <c r="L1083" s="40" t="s">
        <v>335</v>
      </c>
      <c r="M1083" s="41" t="str">
        <f>IFERROR(MEDIAN($P1078:$AI1078),"")</f>
        <v/>
      </c>
      <c r="N1083" s="94"/>
      <c r="O1083" s="34" t="s">
        <v>474</v>
      </c>
      <c r="P1083" s="39" t="str">
        <f>IF(IFERROR(VLOOKUP(P1076,'Tabela de Apoio'!$D:$E,2,FALSE),1)=1,"",P1084)</f>
        <v/>
      </c>
      <c r="Q1083" s="39" t="str">
        <f>IF(IFERROR(VLOOKUP(Q1076,'Tabela de Apoio'!$D:$E,2,FALSE),1)=1,"",Q1084)</f>
        <v/>
      </c>
      <c r="R1083" s="39" t="str">
        <f>IF(IFERROR(VLOOKUP(R1076,'Tabela de Apoio'!$D:$E,2,FALSE),1)=1,"",R1084)</f>
        <v/>
      </c>
      <c r="S1083" s="39" t="str">
        <f>IF(IFERROR(VLOOKUP(S1076,'Tabela de Apoio'!$D:$E,2,FALSE),1)=1,"",S1084)</f>
        <v/>
      </c>
      <c r="T1083" s="39" t="str">
        <f>IF(IFERROR(VLOOKUP(T1076,'Tabela de Apoio'!$D:$E,2,FALSE),1)=1,"",T1084)</f>
        <v/>
      </c>
      <c r="U1083" s="39" t="str">
        <f>IF(IFERROR(VLOOKUP(U1076,'Tabela de Apoio'!$D:$E,2,FALSE),1)=1,"",U1084)</f>
        <v/>
      </c>
      <c r="V1083" s="39" t="str">
        <f>IF(IFERROR(VLOOKUP(V1076,'Tabela de Apoio'!$D:$E,2,FALSE),1)=1,"",V1084)</f>
        <v/>
      </c>
      <c r="W1083" s="39" t="str">
        <f>IF(IFERROR(VLOOKUP(W1076,'Tabela de Apoio'!$D:$E,2,FALSE),1)=1,"",W1084)</f>
        <v/>
      </c>
      <c r="X1083" s="39" t="str">
        <f>IF(IFERROR(VLOOKUP(X1076,'Tabela de Apoio'!$D:$E,2,FALSE),1)=1,"",X1084)</f>
        <v/>
      </c>
      <c r="Y1083" s="39" t="str">
        <f>IF(IFERROR(VLOOKUP(Y1076,'Tabela de Apoio'!$D:$E,2,FALSE),1)=1,"",Y1084)</f>
        <v/>
      </c>
      <c r="Z1083" s="39" t="str">
        <f>IF(IFERROR(VLOOKUP(Z1076,'Tabela de Apoio'!$D:$E,2,FALSE),1)=1,"",Z1084)</f>
        <v/>
      </c>
      <c r="AA1083" s="39" t="str">
        <f>IF(IFERROR(VLOOKUP(AA1076,'Tabela de Apoio'!$D:$E,2,FALSE),1)=1,"",AA1084)</f>
        <v/>
      </c>
      <c r="AB1083" s="39" t="str">
        <f>IF(IFERROR(VLOOKUP(AB1076,'Tabela de Apoio'!$D:$E,2,FALSE),1)=1,"",AB1084)</f>
        <v/>
      </c>
      <c r="AC1083" s="39" t="str">
        <f>IF(IFERROR(VLOOKUP(AC1076,'Tabela de Apoio'!$D:$E,2,FALSE),1)=1,"",AC1084)</f>
        <v/>
      </c>
      <c r="AD1083" s="39" t="str">
        <f>IF(IFERROR(VLOOKUP(AD1076,'Tabela de Apoio'!$D:$E,2,FALSE),1)=1,"",AD1084)</f>
        <v/>
      </c>
      <c r="AE1083" s="39" t="str">
        <f>IF(IFERROR(VLOOKUP(AE1076,'Tabela de Apoio'!$D:$E,2,FALSE),1)=1,"",AE1084)</f>
        <v/>
      </c>
      <c r="AF1083" s="39" t="str">
        <f>IF(IFERROR(VLOOKUP(AF1076,'Tabela de Apoio'!$D:$E,2,FALSE),1)=1,"",AF1084)</f>
        <v/>
      </c>
      <c r="AG1083" s="39" t="str">
        <f>IF(IFERROR(VLOOKUP(AG1076,'Tabela de Apoio'!$D:$E,2,FALSE),1)=1,"",AG1084)</f>
        <v/>
      </c>
      <c r="AH1083" s="39" t="str">
        <f>IF(IFERROR(VLOOKUP(AH1076,'Tabela de Apoio'!$D:$E,2,FALSE),1)=1,"",AH1084)</f>
        <v/>
      </c>
      <c r="AI1083" s="39" t="str">
        <f>IF(IFERROR(VLOOKUP(AI1076,'Tabela de Apoio'!$D:$E,2,FALSE),1)=1,"",AI1084)</f>
        <v/>
      </c>
    </row>
    <row r="1084" spans="1:35" hidden="1" x14ac:dyDescent="0.25">
      <c r="B1084" s="84" t="e">
        <f t="shared" si="535"/>
        <v>#VALUE!</v>
      </c>
      <c r="C1084" s="84" t="e">
        <f t="shared" si="534"/>
        <v>#VALUE!</v>
      </c>
      <c r="D1084" s="84">
        <f t="shared" si="534"/>
        <v>1</v>
      </c>
      <c r="E1084" s="158"/>
      <c r="F1084" s="97"/>
      <c r="G1084" s="119"/>
      <c r="H1084" s="18"/>
      <c r="I1084" s="18"/>
      <c r="J1084" s="56" t="s">
        <v>368</v>
      </c>
      <c r="K1084" s="89"/>
      <c r="L1084" s="40" t="s">
        <v>69</v>
      </c>
      <c r="M1084" s="41" t="e">
        <f>IF(AND(COUNT($P1092:$AI1092)&gt;2,(_xlfn.STDEV.S($P1091:$AI1092)/AVERAGE($P1091:$AI1092))&lt;=25%),AVERAGE($P1091:$AI1092),"")</f>
        <v>#DIV/0!</v>
      </c>
      <c r="N1084" s="94"/>
      <c r="O1084" s="34" t="s">
        <v>475</v>
      </c>
      <c r="P1084" s="39" t="str">
        <f t="shared" ref="P1084:AI1084" si="537">IF(P1082="","",IF((_xlfn.STDEV.S($P1081:$AI1082)/AVERAGE($P1081:$AI1082))&lt;25%,P1082,IF(OR(P1082&gt;(AVERAGE($P1081:$AI1082)+_xlfn.STDEV.S($P1081:$AI1082)),P1082&lt;(AVERAGE($P1081:$AI1082)-_xlfn.STDEV.S($P1081:$AI1082))),"DESCARTADO",P1082)))</f>
        <v/>
      </c>
      <c r="Q1084" s="39" t="str">
        <f t="shared" si="537"/>
        <v/>
      </c>
      <c r="R1084" s="39" t="str">
        <f t="shared" si="537"/>
        <v/>
      </c>
      <c r="S1084" s="39" t="str">
        <f t="shared" si="537"/>
        <v/>
      </c>
      <c r="T1084" s="39" t="str">
        <f t="shared" si="537"/>
        <v/>
      </c>
      <c r="U1084" s="39" t="str">
        <f t="shared" si="537"/>
        <v/>
      </c>
      <c r="V1084" s="39" t="str">
        <f t="shared" si="537"/>
        <v/>
      </c>
      <c r="W1084" s="39" t="str">
        <f t="shared" si="537"/>
        <v/>
      </c>
      <c r="X1084" s="39" t="str">
        <f t="shared" si="537"/>
        <v/>
      </c>
      <c r="Y1084" s="39" t="str">
        <f t="shared" si="537"/>
        <v/>
      </c>
      <c r="Z1084" s="39" t="str">
        <f t="shared" si="537"/>
        <v/>
      </c>
      <c r="AA1084" s="39" t="str">
        <f t="shared" si="537"/>
        <v/>
      </c>
      <c r="AB1084" s="39" t="str">
        <f t="shared" si="537"/>
        <v/>
      </c>
      <c r="AC1084" s="39" t="str">
        <f t="shared" si="537"/>
        <v/>
      </c>
      <c r="AD1084" s="39" t="str">
        <f t="shared" si="537"/>
        <v/>
      </c>
      <c r="AE1084" s="39" t="str">
        <f t="shared" si="537"/>
        <v/>
      </c>
      <c r="AF1084" s="39" t="str">
        <f t="shared" si="537"/>
        <v/>
      </c>
      <c r="AG1084" s="39" t="str">
        <f t="shared" si="537"/>
        <v/>
      </c>
      <c r="AH1084" s="39" t="str">
        <f t="shared" si="537"/>
        <v/>
      </c>
      <c r="AI1084" s="39" t="str">
        <f t="shared" si="537"/>
        <v/>
      </c>
    </row>
    <row r="1085" spans="1:35" hidden="1" x14ac:dyDescent="0.25">
      <c r="B1085" s="84" t="e">
        <f t="shared" si="535"/>
        <v>#VALUE!</v>
      </c>
      <c r="C1085" s="84" t="e">
        <f t="shared" si="534"/>
        <v>#VALUE!</v>
      </c>
      <c r="D1085" s="84">
        <f t="shared" si="534"/>
        <v>1</v>
      </c>
      <c r="E1085" s="158"/>
      <c r="F1085" s="97"/>
      <c r="G1085" s="121"/>
      <c r="H1085"/>
      <c r="I1085" s="18"/>
      <c r="J1085" s="56" t="s">
        <v>367</v>
      </c>
      <c r="K1085" s="89"/>
      <c r="L1085" s="40" t="s">
        <v>74</v>
      </c>
      <c r="M1085" s="41" t="e">
        <f>AVERAGE($P1079:$AI1080)</f>
        <v>#DIV/0!</v>
      </c>
      <c r="N1085" s="94"/>
      <c r="O1085" s="34" t="s">
        <v>476</v>
      </c>
      <c r="P1085" s="39" t="str">
        <f>IF(IFERROR(VLOOKUP(P1076,'Tabela de Apoio'!$D:$E,2,FALSE),1)=1,"",P1086)</f>
        <v/>
      </c>
      <c r="Q1085" s="39" t="str">
        <f>IF(IFERROR(VLOOKUP(Q1076,'Tabela de Apoio'!$D:$E,2,FALSE),1)=1,"",Q1086)</f>
        <v/>
      </c>
      <c r="R1085" s="39" t="str">
        <f>IF(IFERROR(VLOOKUP(R1076,'Tabela de Apoio'!$D:$E,2,FALSE),1)=1,"",R1086)</f>
        <v/>
      </c>
      <c r="S1085" s="39" t="str">
        <f>IF(IFERROR(VLOOKUP(S1076,'Tabela de Apoio'!$D:$E,2,FALSE),1)=1,"",S1086)</f>
        <v/>
      </c>
      <c r="T1085" s="39" t="str">
        <f>IF(IFERROR(VLOOKUP(T1076,'Tabela de Apoio'!$D:$E,2,FALSE),1)=1,"",T1086)</f>
        <v/>
      </c>
      <c r="U1085" s="39" t="str">
        <f>IF(IFERROR(VLOOKUP(U1076,'Tabela de Apoio'!$D:$E,2,FALSE),1)=1,"",U1086)</f>
        <v/>
      </c>
      <c r="V1085" s="39" t="str">
        <f>IF(IFERROR(VLOOKUP(V1076,'Tabela de Apoio'!$D:$E,2,FALSE),1)=1,"",V1086)</f>
        <v/>
      </c>
      <c r="W1085" s="39" t="str">
        <f>IF(IFERROR(VLOOKUP(W1076,'Tabela de Apoio'!$D:$E,2,FALSE),1)=1,"",W1086)</f>
        <v/>
      </c>
      <c r="X1085" s="39" t="str">
        <f>IF(IFERROR(VLOOKUP(X1076,'Tabela de Apoio'!$D:$E,2,FALSE),1)=1,"",X1086)</f>
        <v/>
      </c>
      <c r="Y1085" s="39" t="str">
        <f>IF(IFERROR(VLOOKUP(Y1076,'Tabela de Apoio'!$D:$E,2,FALSE),1)=1,"",Y1086)</f>
        <v/>
      </c>
      <c r="Z1085" s="39" t="str">
        <f>IF(IFERROR(VLOOKUP(Z1076,'Tabela de Apoio'!$D:$E,2,FALSE),1)=1,"",Z1086)</f>
        <v/>
      </c>
      <c r="AA1085" s="39" t="str">
        <f>IF(IFERROR(VLOOKUP(AA1076,'Tabela de Apoio'!$D:$E,2,FALSE),1)=1,"",AA1086)</f>
        <v/>
      </c>
      <c r="AB1085" s="39" t="str">
        <f>IF(IFERROR(VLOOKUP(AB1076,'Tabela de Apoio'!$D:$E,2,FALSE),1)=1,"",AB1086)</f>
        <v/>
      </c>
      <c r="AC1085" s="39" t="str">
        <f>IF(IFERROR(VLOOKUP(AC1076,'Tabela de Apoio'!$D:$E,2,FALSE),1)=1,"",AC1086)</f>
        <v/>
      </c>
      <c r="AD1085" s="39" t="str">
        <f>IF(IFERROR(VLOOKUP(AD1076,'Tabela de Apoio'!$D:$E,2,FALSE),1)=1,"",AD1086)</f>
        <v/>
      </c>
      <c r="AE1085" s="39" t="str">
        <f>IF(IFERROR(VLOOKUP(AE1076,'Tabela de Apoio'!$D:$E,2,FALSE),1)=1,"",AE1086)</f>
        <v/>
      </c>
      <c r="AF1085" s="39" t="str">
        <f>IF(IFERROR(VLOOKUP(AF1076,'Tabela de Apoio'!$D:$E,2,FALSE),1)=1,"",AF1086)</f>
        <v/>
      </c>
      <c r="AG1085" s="39" t="str">
        <f>IF(IFERROR(VLOOKUP(AG1076,'Tabela de Apoio'!$D:$E,2,FALSE),1)=1,"",AG1086)</f>
        <v/>
      </c>
      <c r="AH1085" s="39" t="str">
        <f>IF(IFERROR(VLOOKUP(AH1076,'Tabela de Apoio'!$D:$E,2,FALSE),1)=1,"",AH1086)</f>
        <v/>
      </c>
      <c r="AI1085" s="39" t="str">
        <f>IF(IFERROR(VLOOKUP(AI1076,'Tabela de Apoio'!$D:$E,2,FALSE),1)=1,"",AI1086)</f>
        <v/>
      </c>
    </row>
    <row r="1086" spans="1:35" hidden="1" x14ac:dyDescent="0.25">
      <c r="B1086" s="84" t="e">
        <f t="shared" si="535"/>
        <v>#VALUE!</v>
      </c>
      <c r="C1086" s="84" t="e">
        <f t="shared" si="534"/>
        <v>#VALUE!</v>
      </c>
      <c r="D1086" s="84">
        <f t="shared" si="534"/>
        <v>1</v>
      </c>
      <c r="E1086" s="158"/>
      <c r="F1086" s="97"/>
      <c r="G1086" s="120"/>
      <c r="H1086" s="18"/>
      <c r="I1086" s="18"/>
      <c r="J1086" s="56" t="s">
        <v>367</v>
      </c>
      <c r="K1086" s="89"/>
      <c r="L1086" s="40" t="s">
        <v>72</v>
      </c>
      <c r="M1086" s="41" t="e">
        <f>MEDIAN($P1079:$AI1079)</f>
        <v>#NUM!</v>
      </c>
      <c r="N1086" s="94"/>
      <c r="O1086" s="34" t="s">
        <v>477</v>
      </c>
      <c r="P1086" s="39" t="str">
        <f t="shared" ref="P1086:AI1086" si="538">IF(P1084="","",IF((_xlfn.STDEV.S($P1083:$AI1084)/AVERAGE($P1083:$AI1084))&lt;25%,P1084,IF(OR(P1084&gt;(AVERAGE($P1083:$AI1084)+_xlfn.STDEV.S($P1083:$AI1084)),P1084&lt;(AVERAGE($P1083:$AI1084)-_xlfn.STDEV.S($P1083:$AI1084))),"DESCARTADO",P1084)))</f>
        <v/>
      </c>
      <c r="Q1086" s="39" t="str">
        <f t="shared" si="538"/>
        <v/>
      </c>
      <c r="R1086" s="39" t="str">
        <f t="shared" si="538"/>
        <v/>
      </c>
      <c r="S1086" s="39" t="str">
        <f t="shared" si="538"/>
        <v/>
      </c>
      <c r="T1086" s="39" t="str">
        <f t="shared" si="538"/>
        <v/>
      </c>
      <c r="U1086" s="39" t="str">
        <f t="shared" si="538"/>
        <v/>
      </c>
      <c r="V1086" s="39" t="str">
        <f t="shared" si="538"/>
        <v/>
      </c>
      <c r="W1086" s="39" t="str">
        <f t="shared" si="538"/>
        <v/>
      </c>
      <c r="X1086" s="39" t="str">
        <f t="shared" si="538"/>
        <v/>
      </c>
      <c r="Y1086" s="39" t="str">
        <f t="shared" si="538"/>
        <v/>
      </c>
      <c r="Z1086" s="39" t="str">
        <f t="shared" si="538"/>
        <v/>
      </c>
      <c r="AA1086" s="39" t="str">
        <f t="shared" si="538"/>
        <v/>
      </c>
      <c r="AB1086" s="39" t="str">
        <f t="shared" si="538"/>
        <v/>
      </c>
      <c r="AC1086" s="39" t="str">
        <f t="shared" si="538"/>
        <v/>
      </c>
      <c r="AD1086" s="39" t="str">
        <f t="shared" si="538"/>
        <v/>
      </c>
      <c r="AE1086" s="39" t="str">
        <f t="shared" si="538"/>
        <v/>
      </c>
      <c r="AF1086" s="39" t="str">
        <f t="shared" si="538"/>
        <v/>
      </c>
      <c r="AG1086" s="39" t="str">
        <f t="shared" si="538"/>
        <v/>
      </c>
      <c r="AH1086" s="39" t="str">
        <f t="shared" si="538"/>
        <v/>
      </c>
      <c r="AI1086" s="39" t="str">
        <f t="shared" si="538"/>
        <v/>
      </c>
    </row>
    <row r="1087" spans="1:35" hidden="1" x14ac:dyDescent="0.25">
      <c r="B1087" s="84" t="e">
        <f t="shared" si="535"/>
        <v>#VALUE!</v>
      </c>
      <c r="C1087" s="84" t="e">
        <f t="shared" si="534"/>
        <v>#VALUE!</v>
      </c>
      <c r="D1087" s="84">
        <f t="shared" si="534"/>
        <v>1</v>
      </c>
      <c r="E1087" s="158"/>
      <c r="F1087" s="97"/>
      <c r="G1087" s="120"/>
      <c r="H1087" s="18"/>
      <c r="I1087" s="18"/>
      <c r="J1087" s="56" t="s">
        <v>367</v>
      </c>
      <c r="K1087" s="89"/>
      <c r="L1087" s="40" t="s">
        <v>73</v>
      </c>
      <c r="M1087" s="41" t="e">
        <f>_xlfn.QUARTILE.EXC($P1079:$AI1079,1)</f>
        <v>#NUM!</v>
      </c>
      <c r="N1087" s="94"/>
      <c r="O1087" s="34" t="s">
        <v>478</v>
      </c>
      <c r="P1087" s="39" t="str">
        <f>IF(IFERROR(VLOOKUP(P1076,'Tabela de Apoio'!$D:$E,2,FALSE),1)=1,"",P1088)</f>
        <v/>
      </c>
      <c r="Q1087" s="39" t="str">
        <f>IF(IFERROR(VLOOKUP(Q1076,'Tabela de Apoio'!$D:$E,2,FALSE),1)=1,"",Q1088)</f>
        <v/>
      </c>
      <c r="R1087" s="39" t="str">
        <f>IF(IFERROR(VLOOKUP(R1076,'Tabela de Apoio'!$D:$E,2,FALSE),1)=1,"",R1088)</f>
        <v/>
      </c>
      <c r="S1087" s="39" t="str">
        <f>IF(IFERROR(VLOOKUP(S1076,'Tabela de Apoio'!$D:$E,2,FALSE),1)=1,"",S1088)</f>
        <v/>
      </c>
      <c r="T1087" s="39" t="str">
        <f>IF(IFERROR(VLOOKUP(T1076,'Tabela de Apoio'!$D:$E,2,FALSE),1)=1,"",T1088)</f>
        <v/>
      </c>
      <c r="U1087" s="39" t="str">
        <f>IF(IFERROR(VLOOKUP(U1076,'Tabela de Apoio'!$D:$E,2,FALSE),1)=1,"",U1088)</f>
        <v/>
      </c>
      <c r="V1087" s="39" t="str">
        <f>IF(IFERROR(VLOOKUP(V1076,'Tabela de Apoio'!$D:$E,2,FALSE),1)=1,"",V1088)</f>
        <v/>
      </c>
      <c r="W1087" s="39" t="str">
        <f>IF(IFERROR(VLOOKUP(W1076,'Tabela de Apoio'!$D:$E,2,FALSE),1)=1,"",W1088)</f>
        <v/>
      </c>
      <c r="X1087" s="39" t="str">
        <f>IF(IFERROR(VLOOKUP(X1076,'Tabela de Apoio'!$D:$E,2,FALSE),1)=1,"",X1088)</f>
        <v/>
      </c>
      <c r="Y1087" s="39" t="str">
        <f>IF(IFERROR(VLOOKUP(Y1076,'Tabela de Apoio'!$D:$E,2,FALSE),1)=1,"",Y1088)</f>
        <v/>
      </c>
      <c r="Z1087" s="39" t="str">
        <f>IF(IFERROR(VLOOKUP(Z1076,'Tabela de Apoio'!$D:$E,2,FALSE),1)=1,"",Z1088)</f>
        <v/>
      </c>
      <c r="AA1087" s="39" t="str">
        <f>IF(IFERROR(VLOOKUP(AA1076,'Tabela de Apoio'!$D:$E,2,FALSE),1)=1,"",AA1088)</f>
        <v/>
      </c>
      <c r="AB1087" s="39" t="str">
        <f>IF(IFERROR(VLOOKUP(AB1076,'Tabela de Apoio'!$D:$E,2,FALSE),1)=1,"",AB1088)</f>
        <v/>
      </c>
      <c r="AC1087" s="39" t="str">
        <f>IF(IFERROR(VLOOKUP(AC1076,'Tabela de Apoio'!$D:$E,2,FALSE),1)=1,"",AC1088)</f>
        <v/>
      </c>
      <c r="AD1087" s="39" t="str">
        <f>IF(IFERROR(VLOOKUP(AD1076,'Tabela de Apoio'!$D:$E,2,FALSE),1)=1,"",AD1088)</f>
        <v/>
      </c>
      <c r="AE1087" s="39" t="str">
        <f>IF(IFERROR(VLOOKUP(AE1076,'Tabela de Apoio'!$D:$E,2,FALSE),1)=1,"",AE1088)</f>
        <v/>
      </c>
      <c r="AF1087" s="39" t="str">
        <f>IF(IFERROR(VLOOKUP(AF1076,'Tabela de Apoio'!$D:$E,2,FALSE),1)=1,"",AF1088)</f>
        <v/>
      </c>
      <c r="AG1087" s="39" t="str">
        <f>IF(IFERROR(VLOOKUP(AG1076,'Tabela de Apoio'!$D:$E,2,FALSE),1)=1,"",AG1088)</f>
        <v/>
      </c>
      <c r="AH1087" s="39" t="str">
        <f>IF(IFERROR(VLOOKUP(AH1076,'Tabela de Apoio'!$D:$E,2,FALSE),1)=1,"",AH1088)</f>
        <v/>
      </c>
      <c r="AI1087" s="39" t="str">
        <f>IF(IFERROR(VLOOKUP(AI1076,'Tabela de Apoio'!$D:$E,2,FALSE),1)=1,"",AI1088)</f>
        <v/>
      </c>
    </row>
    <row r="1088" spans="1:35" hidden="1" x14ac:dyDescent="0.25">
      <c r="B1088" s="84" t="e">
        <f t="shared" si="535"/>
        <v>#VALUE!</v>
      </c>
      <c r="C1088" s="84" t="e">
        <f t="shared" si="534"/>
        <v>#VALUE!</v>
      </c>
      <c r="D1088" s="84">
        <f t="shared" si="534"/>
        <v>1</v>
      </c>
      <c r="E1088" s="158"/>
      <c r="F1088" s="97"/>
      <c r="G1088" s="120"/>
      <c r="H1088" s="18"/>
      <c r="I1088" s="18"/>
      <c r="J1088" s="56" t="s">
        <v>367</v>
      </c>
      <c r="K1088" s="89"/>
      <c r="L1088" s="40" t="s">
        <v>70</v>
      </c>
      <c r="M1088" s="41" t="e">
        <f>_xlfn.QUARTILE.EXC($P1079:$AI1079,2)</f>
        <v>#NUM!</v>
      </c>
      <c r="N1088" s="94"/>
      <c r="O1088" s="34" t="s">
        <v>479</v>
      </c>
      <c r="P1088" s="39" t="str">
        <f t="shared" ref="P1088:AI1088" si="539">IF(P1086="","",IF((_xlfn.STDEV.S($P1085:$AI1086)/AVERAGE($P1085:$AI1086))&lt;25%,P1086,IF(OR(P1086&gt;(AVERAGE($P1085:$AI1086)+_xlfn.STDEV.S($P1085:$AI1086)),P1086&lt;(AVERAGE($P1085:$AI1086)-_xlfn.STDEV.S($P1085:$AI1086))),"DESCARTADO",P1086)))</f>
        <v/>
      </c>
      <c r="Q1088" s="39" t="str">
        <f t="shared" si="539"/>
        <v/>
      </c>
      <c r="R1088" s="39" t="str">
        <f t="shared" si="539"/>
        <v/>
      </c>
      <c r="S1088" s="39" t="str">
        <f t="shared" si="539"/>
        <v/>
      </c>
      <c r="T1088" s="39" t="str">
        <f t="shared" si="539"/>
        <v/>
      </c>
      <c r="U1088" s="39" t="str">
        <f t="shared" si="539"/>
        <v/>
      </c>
      <c r="V1088" s="39" t="str">
        <f t="shared" si="539"/>
        <v/>
      </c>
      <c r="W1088" s="39" t="str">
        <f t="shared" si="539"/>
        <v/>
      </c>
      <c r="X1088" s="39" t="str">
        <f t="shared" si="539"/>
        <v/>
      </c>
      <c r="Y1088" s="39" t="str">
        <f t="shared" si="539"/>
        <v/>
      </c>
      <c r="Z1088" s="39" t="str">
        <f t="shared" si="539"/>
        <v/>
      </c>
      <c r="AA1088" s="39" t="str">
        <f t="shared" si="539"/>
        <v/>
      </c>
      <c r="AB1088" s="39" t="str">
        <f t="shared" si="539"/>
        <v/>
      </c>
      <c r="AC1088" s="39" t="str">
        <f t="shared" si="539"/>
        <v/>
      </c>
      <c r="AD1088" s="39" t="str">
        <f t="shared" si="539"/>
        <v/>
      </c>
      <c r="AE1088" s="39" t="str">
        <f t="shared" si="539"/>
        <v/>
      </c>
      <c r="AF1088" s="39" t="str">
        <f t="shared" si="539"/>
        <v/>
      </c>
      <c r="AG1088" s="39" t="str">
        <f t="shared" si="539"/>
        <v/>
      </c>
      <c r="AH1088" s="39" t="str">
        <f t="shared" si="539"/>
        <v/>
      </c>
      <c r="AI1088" s="39" t="str">
        <f t="shared" si="539"/>
        <v/>
      </c>
    </row>
    <row r="1089" spans="1:35" hidden="1" x14ac:dyDescent="0.25">
      <c r="B1089" s="84" t="e">
        <f t="shared" si="535"/>
        <v>#VALUE!</v>
      </c>
      <c r="C1089" s="84" t="e">
        <f t="shared" si="534"/>
        <v>#VALUE!</v>
      </c>
      <c r="D1089" s="84">
        <f t="shared" si="534"/>
        <v>1</v>
      </c>
      <c r="E1089" s="158"/>
      <c r="F1089" s="97"/>
      <c r="G1089" s="120"/>
      <c r="H1089" s="18"/>
      <c r="I1089" s="18"/>
      <c r="J1089" s="56" t="s">
        <v>366</v>
      </c>
      <c r="K1089" s="89"/>
      <c r="L1089" s="40" t="s">
        <v>76</v>
      </c>
      <c r="M1089" s="41">
        <f>MIN($P1078:$AI1078)</f>
        <v>0</v>
      </c>
      <c r="N1089" s="94"/>
      <c r="O1089" s="34" t="s">
        <v>480</v>
      </c>
      <c r="P1089" s="39" t="str">
        <f>IF(IFERROR(VLOOKUP(P1076,'Tabela de Apoio'!$D:$E,2,FALSE),1)=1,"",P1090)</f>
        <v/>
      </c>
      <c r="Q1089" s="39" t="str">
        <f>IF(IFERROR(VLOOKUP(Q1076,'Tabela de Apoio'!$D:$E,2,FALSE),1)=1,"",Q1090)</f>
        <v/>
      </c>
      <c r="R1089" s="39" t="str">
        <f>IF(IFERROR(VLOOKUP(R1076,'Tabela de Apoio'!$D:$E,2,FALSE),1)=1,"",R1090)</f>
        <v/>
      </c>
      <c r="S1089" s="39" t="str">
        <f>IF(IFERROR(VLOOKUP(S1076,'Tabela de Apoio'!$D:$E,2,FALSE),1)=1,"",S1090)</f>
        <v/>
      </c>
      <c r="T1089" s="39" t="str">
        <f>IF(IFERROR(VLOOKUP(T1076,'Tabela de Apoio'!$D:$E,2,FALSE),1)=1,"",T1090)</f>
        <v/>
      </c>
      <c r="U1089" s="39" t="str">
        <f>IF(IFERROR(VLOOKUP(U1076,'Tabela de Apoio'!$D:$E,2,FALSE),1)=1,"",U1090)</f>
        <v/>
      </c>
      <c r="V1089" s="39" t="str">
        <f>IF(IFERROR(VLOOKUP(V1076,'Tabela de Apoio'!$D:$E,2,FALSE),1)=1,"",V1090)</f>
        <v/>
      </c>
      <c r="W1089" s="39" t="str">
        <f>IF(IFERROR(VLOOKUP(W1076,'Tabela de Apoio'!$D:$E,2,FALSE),1)=1,"",W1090)</f>
        <v/>
      </c>
      <c r="X1089" s="39" t="str">
        <f>IF(IFERROR(VLOOKUP(X1076,'Tabela de Apoio'!$D:$E,2,FALSE),1)=1,"",X1090)</f>
        <v/>
      </c>
      <c r="Y1089" s="39" t="str">
        <f>IF(IFERROR(VLOOKUP(Y1076,'Tabela de Apoio'!$D:$E,2,FALSE),1)=1,"",Y1090)</f>
        <v/>
      </c>
      <c r="Z1089" s="39" t="str">
        <f>IF(IFERROR(VLOOKUP(Z1076,'Tabela de Apoio'!$D:$E,2,FALSE),1)=1,"",Z1090)</f>
        <v/>
      </c>
      <c r="AA1089" s="39" t="str">
        <f>IF(IFERROR(VLOOKUP(AA1076,'Tabela de Apoio'!$D:$E,2,FALSE),1)=1,"",AA1090)</f>
        <v/>
      </c>
      <c r="AB1089" s="39" t="str">
        <f>IF(IFERROR(VLOOKUP(AB1076,'Tabela de Apoio'!$D:$E,2,FALSE),1)=1,"",AB1090)</f>
        <v/>
      </c>
      <c r="AC1089" s="39" t="str">
        <f>IF(IFERROR(VLOOKUP(AC1076,'Tabela de Apoio'!$D:$E,2,FALSE),1)=1,"",AC1090)</f>
        <v/>
      </c>
      <c r="AD1089" s="39" t="str">
        <f>IF(IFERROR(VLOOKUP(AD1076,'Tabela de Apoio'!$D:$E,2,FALSE),1)=1,"",AD1090)</f>
        <v/>
      </c>
      <c r="AE1089" s="39" t="str">
        <f>IF(IFERROR(VLOOKUP(AE1076,'Tabela de Apoio'!$D:$E,2,FALSE),1)=1,"",AE1090)</f>
        <v/>
      </c>
      <c r="AF1089" s="39" t="str">
        <f>IF(IFERROR(VLOOKUP(AF1076,'Tabela de Apoio'!$D:$E,2,FALSE),1)=1,"",AF1090)</f>
        <v/>
      </c>
      <c r="AG1089" s="39" t="str">
        <f>IF(IFERROR(VLOOKUP(AG1076,'Tabela de Apoio'!$D:$E,2,FALSE),1)=1,"",AG1090)</f>
        <v/>
      </c>
      <c r="AH1089" s="39" t="str">
        <f>IF(IFERROR(VLOOKUP(AH1076,'Tabela de Apoio'!$D:$E,2,FALSE),1)=1,"",AH1090)</f>
        <v/>
      </c>
      <c r="AI1089" s="39" t="str">
        <f>IF(IFERROR(VLOOKUP(AI1076,'Tabela de Apoio'!$D:$E,2,FALSE),1)=1,"",AI1090)</f>
        <v/>
      </c>
    </row>
    <row r="1090" spans="1:35" hidden="1" x14ac:dyDescent="0.25">
      <c r="B1090" s="84" t="e">
        <f t="shared" si="535"/>
        <v>#VALUE!</v>
      </c>
      <c r="C1090" s="84" t="e">
        <f t="shared" si="534"/>
        <v>#VALUE!</v>
      </c>
      <c r="D1090" s="84">
        <f t="shared" si="534"/>
        <v>1</v>
      </c>
      <c r="E1090" s="158"/>
      <c r="F1090" s="97"/>
      <c r="G1090" s="120"/>
      <c r="H1090" s="18"/>
      <c r="I1090" s="18"/>
      <c r="J1090" s="56" t="s">
        <v>366</v>
      </c>
      <c r="K1090" s="89"/>
      <c r="L1090" s="40" t="s">
        <v>71</v>
      </c>
      <c r="M1090" s="41">
        <f>MAX($P1078:$AI1078)</f>
        <v>0</v>
      </c>
      <c r="N1090" s="94"/>
      <c r="O1090" s="34" t="s">
        <v>481</v>
      </c>
      <c r="P1090" s="39" t="str">
        <f t="shared" ref="P1090:AI1090" si="540">IF(P1088="","",IF((_xlfn.STDEV.S($P1087:$AI1088)/AVERAGE($P1087:$AI1088))&lt;25%,P1088,IF(OR(P1088&gt;(AVERAGE($P1087:$AI1088)+_xlfn.STDEV.S($P1087:$AI1088)),P1088&lt;(AVERAGE($P1087:$AI1088)-_xlfn.STDEV.S($P1087:$AI1088))),"DESCARTADO",P1088)))</f>
        <v/>
      </c>
      <c r="Q1090" s="39" t="str">
        <f t="shared" si="540"/>
        <v/>
      </c>
      <c r="R1090" s="39" t="str">
        <f t="shared" si="540"/>
        <v/>
      </c>
      <c r="S1090" s="39" t="str">
        <f t="shared" si="540"/>
        <v/>
      </c>
      <c r="T1090" s="39" t="str">
        <f t="shared" si="540"/>
        <v/>
      </c>
      <c r="U1090" s="39" t="str">
        <f t="shared" si="540"/>
        <v/>
      </c>
      <c r="V1090" s="39" t="str">
        <f t="shared" si="540"/>
        <v/>
      </c>
      <c r="W1090" s="39" t="str">
        <f t="shared" si="540"/>
        <v/>
      </c>
      <c r="X1090" s="39" t="str">
        <f t="shared" si="540"/>
        <v/>
      </c>
      <c r="Y1090" s="39" t="str">
        <f t="shared" si="540"/>
        <v/>
      </c>
      <c r="Z1090" s="39" t="str">
        <f t="shared" si="540"/>
        <v/>
      </c>
      <c r="AA1090" s="39" t="str">
        <f t="shared" si="540"/>
        <v/>
      </c>
      <c r="AB1090" s="39" t="str">
        <f t="shared" si="540"/>
        <v/>
      </c>
      <c r="AC1090" s="39" t="str">
        <f t="shared" si="540"/>
        <v/>
      </c>
      <c r="AD1090" s="39" t="str">
        <f t="shared" si="540"/>
        <v/>
      </c>
      <c r="AE1090" s="39" t="str">
        <f t="shared" si="540"/>
        <v/>
      </c>
      <c r="AF1090" s="39" t="str">
        <f t="shared" si="540"/>
        <v/>
      </c>
      <c r="AG1090" s="39" t="str">
        <f t="shared" si="540"/>
        <v/>
      </c>
      <c r="AH1090" s="39" t="str">
        <f t="shared" si="540"/>
        <v/>
      </c>
      <c r="AI1090" s="39" t="str">
        <f t="shared" si="540"/>
        <v/>
      </c>
    </row>
    <row r="1091" spans="1:35" hidden="1" x14ac:dyDescent="0.25">
      <c r="B1091" s="84" t="e">
        <f t="shared" si="535"/>
        <v>#VALUE!</v>
      </c>
      <c r="C1091" s="84" t="e">
        <f t="shared" si="534"/>
        <v>#VALUE!</v>
      </c>
      <c r="D1091" s="84">
        <f t="shared" si="534"/>
        <v>1</v>
      </c>
      <c r="E1091" s="158"/>
      <c r="F1091" s="97"/>
      <c r="G1091" s="121"/>
      <c r="H1091"/>
      <c r="I1091"/>
      <c r="J1091" s="6" t="str">
        <f>INDEX(J1081:J1090,MATCH(L1074,L1081:L1090,0))</f>
        <v>A</v>
      </c>
      <c r="K1091" s="89"/>
      <c r="L1091" s="26"/>
      <c r="M1091" s="26"/>
      <c r="N1091" s="94"/>
      <c r="O1091" s="34" t="s">
        <v>58</v>
      </c>
      <c r="P1091" s="39" t="str">
        <f>IF(IFERROR(VLOOKUP(P1076,'Tabela de Apoio'!$D:$E,2,FALSE),1)=1,"",P1092)</f>
        <v/>
      </c>
      <c r="Q1091" s="39" t="str">
        <f>IF(IFERROR(VLOOKUP(Q1076,'Tabela de Apoio'!$D:$E,2,FALSE),1)=1,"",Q1092)</f>
        <v/>
      </c>
      <c r="R1091" s="39" t="str">
        <f>IF(IFERROR(VLOOKUP(R1076,'Tabela de Apoio'!$D:$E,2,FALSE),1)=1,"",R1092)</f>
        <v/>
      </c>
      <c r="S1091" s="39" t="str">
        <f>IF(IFERROR(VLOOKUP(S1076,'Tabela de Apoio'!$D:$E,2,FALSE),1)=1,"",S1092)</f>
        <v/>
      </c>
      <c r="T1091" s="39" t="str">
        <f>IF(IFERROR(VLOOKUP(T1076,'Tabela de Apoio'!$D:$E,2,FALSE),1)=1,"",T1092)</f>
        <v/>
      </c>
      <c r="U1091" s="39" t="str">
        <f>IF(IFERROR(VLOOKUP(U1076,'Tabela de Apoio'!$D:$E,2,FALSE),1)=1,"",U1092)</f>
        <v/>
      </c>
      <c r="V1091" s="39" t="str">
        <f>IF(IFERROR(VLOOKUP(V1076,'Tabela de Apoio'!$D:$E,2,FALSE),1)=1,"",V1092)</f>
        <v/>
      </c>
      <c r="W1091" s="39" t="str">
        <f>IF(IFERROR(VLOOKUP(W1076,'Tabela de Apoio'!$D:$E,2,FALSE),1)=1,"",W1092)</f>
        <v/>
      </c>
      <c r="X1091" s="39" t="str">
        <f>IF(IFERROR(VLOOKUP(X1076,'Tabela de Apoio'!$D:$E,2,FALSE),1)=1,"",X1092)</f>
        <v/>
      </c>
      <c r="Y1091" s="39" t="str">
        <f>IF(IFERROR(VLOOKUP(Y1076,'Tabela de Apoio'!$D:$E,2,FALSE),1)=1,"",Y1092)</f>
        <v/>
      </c>
      <c r="Z1091" s="39" t="str">
        <f>IF(IFERROR(VLOOKUP(Z1076,'Tabela de Apoio'!$D:$E,2,FALSE),1)=1,"",Z1092)</f>
        <v/>
      </c>
      <c r="AA1091" s="39" t="str">
        <f>IF(IFERROR(VLOOKUP(AA1076,'Tabela de Apoio'!$D:$E,2,FALSE),1)=1,"",AA1092)</f>
        <v/>
      </c>
      <c r="AB1091" s="39" t="str">
        <f>IF(IFERROR(VLOOKUP(AB1076,'Tabela de Apoio'!$D:$E,2,FALSE),1)=1,"",AB1092)</f>
        <v/>
      </c>
      <c r="AC1091" s="39" t="str">
        <f>IF(IFERROR(VLOOKUP(AC1076,'Tabela de Apoio'!$D:$E,2,FALSE),1)=1,"",AC1092)</f>
        <v/>
      </c>
      <c r="AD1091" s="39" t="str">
        <f>IF(IFERROR(VLOOKUP(AD1076,'Tabela de Apoio'!$D:$E,2,FALSE),1)=1,"",AD1092)</f>
        <v/>
      </c>
      <c r="AE1091" s="39" t="str">
        <f>IF(IFERROR(VLOOKUP(AE1076,'Tabela de Apoio'!$D:$E,2,FALSE),1)=1,"",AE1092)</f>
        <v/>
      </c>
      <c r="AF1091" s="39" t="str">
        <f>IF(IFERROR(VLOOKUP(AF1076,'Tabela de Apoio'!$D:$E,2,FALSE),1)=1,"",AF1092)</f>
        <v/>
      </c>
      <c r="AG1091" s="39" t="str">
        <f>IF(IFERROR(VLOOKUP(AG1076,'Tabela de Apoio'!$D:$E,2,FALSE),1)=1,"",AG1092)</f>
        <v/>
      </c>
      <c r="AH1091" s="39" t="str">
        <f>IF(IFERROR(VLOOKUP(AH1076,'Tabela de Apoio'!$D:$E,2,FALSE),1)=1,"",AH1092)</f>
        <v/>
      </c>
      <c r="AI1091" s="39" t="str">
        <f>IF(IFERROR(VLOOKUP(AI1076,'Tabela de Apoio'!$D:$E,2,FALSE),1)=1,"",AI1092)</f>
        <v/>
      </c>
    </row>
    <row r="1092" spans="1:35" x14ac:dyDescent="0.25">
      <c r="B1092" s="84" t="e">
        <f t="shared" si="535"/>
        <v>#VALUE!</v>
      </c>
      <c r="C1092" s="84" t="e">
        <f t="shared" si="534"/>
        <v>#VALUE!</v>
      </c>
      <c r="D1092" s="84">
        <f t="shared" si="534"/>
        <v>1</v>
      </c>
      <c r="E1092" s="158"/>
      <c r="F1092" s="97"/>
      <c r="G1092" s="118"/>
      <c r="H1092" s="159"/>
      <c r="I1092" s="159"/>
      <c r="J1092" s="160"/>
      <c r="K1092" s="90" t="e">
        <f>_xlfn.STDEV.S($P1092:$AI1092)/AVERAGE($P1092:$AI1092)</f>
        <v>#DIV/0!</v>
      </c>
      <c r="L1092" s="122" t="s">
        <v>77</v>
      </c>
      <c r="M1092" s="22" t="str">
        <f>IFERROR(ROUND(M1074*M1076,2),"")</f>
        <v/>
      </c>
      <c r="N1092" s="94" t="str">
        <f>IF("C"=J1091,1,"")</f>
        <v/>
      </c>
      <c r="O1092" s="34" t="s">
        <v>56</v>
      </c>
      <c r="P1092" s="39" t="str">
        <f t="shared" ref="P1092:AI1092" si="541">IFERROR(IF(P1090="","",IF((_xlfn.STDEV.S($P1089:$AI1090)/AVERAGE($P1089:$AI1090))&lt;25%,P1090,IF(OR(P1090&gt;(AVERAGE($P1089:$AI1090)+_xlfn.STDEV.S($P1089:$AI1090)),P1090&lt;(AVERAGE($P1089:$AI1090)-_xlfn.STDEV.S($P1089:$AI1090))),"DESCARTADO",P1090))),)</f>
        <v/>
      </c>
      <c r="Q1092" s="39" t="str">
        <f t="shared" si="541"/>
        <v/>
      </c>
      <c r="R1092" s="39" t="str">
        <f t="shared" si="541"/>
        <v/>
      </c>
      <c r="S1092" s="39" t="str">
        <f t="shared" si="541"/>
        <v/>
      </c>
      <c r="T1092" s="39" t="str">
        <f t="shared" si="541"/>
        <v/>
      </c>
      <c r="U1092" s="39" t="str">
        <f t="shared" si="541"/>
        <v/>
      </c>
      <c r="V1092" s="39" t="str">
        <f t="shared" si="541"/>
        <v/>
      </c>
      <c r="W1092" s="39" t="str">
        <f t="shared" si="541"/>
        <v/>
      </c>
      <c r="X1092" s="39" t="str">
        <f t="shared" si="541"/>
        <v/>
      </c>
      <c r="Y1092" s="39" t="str">
        <f t="shared" si="541"/>
        <v/>
      </c>
      <c r="Z1092" s="39" t="str">
        <f t="shared" si="541"/>
        <v/>
      </c>
      <c r="AA1092" s="39" t="str">
        <f t="shared" si="541"/>
        <v/>
      </c>
      <c r="AB1092" s="39" t="str">
        <f t="shared" si="541"/>
        <v/>
      </c>
      <c r="AC1092" s="39" t="str">
        <f t="shared" si="541"/>
        <v/>
      </c>
      <c r="AD1092" s="39" t="str">
        <f t="shared" si="541"/>
        <v/>
      </c>
      <c r="AE1092" s="39" t="str">
        <f t="shared" si="541"/>
        <v/>
      </c>
      <c r="AF1092" s="39" t="str">
        <f t="shared" si="541"/>
        <v/>
      </c>
      <c r="AG1092" s="39" t="str">
        <f t="shared" si="541"/>
        <v/>
      </c>
      <c r="AH1092" s="39" t="str">
        <f t="shared" si="541"/>
        <v/>
      </c>
      <c r="AI1092" s="39" t="str">
        <f t="shared" si="541"/>
        <v/>
      </c>
    </row>
    <row r="1094" spans="1:35" s="18" customFormat="1" x14ac:dyDescent="0.25">
      <c r="A1094" s="89"/>
      <c r="B1094" s="83" t="e">
        <f>LARGE(IFERROR(IF(B1092+1&gt;$H$8,"",B1092+1),""),1)</f>
        <v>#VALUE!</v>
      </c>
      <c r="C1094" s="83" t="e">
        <f>E1099</f>
        <v>#VALUE!</v>
      </c>
      <c r="D1094" s="83">
        <f>E1095</f>
        <v>1</v>
      </c>
      <c r="E1094" s="57" t="s">
        <v>9</v>
      </c>
      <c r="F1094" s="96"/>
      <c r="G1094" s="57" t="s">
        <v>19</v>
      </c>
      <c r="H1094" s="5" t="e">
        <f>INDEX('BASE FORMAÇÃO'!B:B,B1094+1)</f>
        <v>#VALUE!</v>
      </c>
      <c r="I1094" s="19" t="s">
        <v>20</v>
      </c>
      <c r="J1094" s="5" t="e">
        <f>INDEX('BASE FORMAÇÃO'!K:K,B1094+1)</f>
        <v>#VALUE!</v>
      </c>
      <c r="K1094" s="88"/>
      <c r="L1094" s="173" t="s">
        <v>75</v>
      </c>
      <c r="M1094" s="167" t="str">
        <f>IF(OR(ISBLANK($O$7),ISBLANK($H$8),ISBLANK($O$6),ISBLANK($O$5),ISBLANK($H$5)),"",IFERROR(IF(VLOOKUP(L1094,L1101:M1110,2,FALSE)&lt;1,ROUND(VLOOKUP(L1094,L1101:M1110,2,FALSE),4),ROUND(VLOOKUP(L1094,L1101:M1110,2,FALSE),2)),""))</f>
        <v/>
      </c>
      <c r="N1094" s="92"/>
      <c r="O1094" s="34" t="s">
        <v>22</v>
      </c>
      <c r="P1094" s="53"/>
      <c r="Q1094" s="53"/>
      <c r="R1094" s="53"/>
      <c r="S1094" s="53"/>
      <c r="T1094" s="53"/>
      <c r="U1094" s="53"/>
      <c r="V1094" s="53"/>
      <c r="W1094" s="53"/>
      <c r="X1094" s="53"/>
      <c r="Y1094" s="53"/>
      <c r="Z1094" s="53"/>
      <c r="AA1094" s="53"/>
      <c r="AB1094" s="53"/>
      <c r="AC1094" s="53"/>
      <c r="AD1094" s="53"/>
      <c r="AE1094" s="53"/>
      <c r="AF1094" s="53"/>
      <c r="AG1094" s="53"/>
      <c r="AH1094" s="53"/>
      <c r="AI1094" s="53"/>
    </row>
    <row r="1095" spans="1:35" s="18" customFormat="1" x14ac:dyDescent="0.25">
      <c r="A1095" s="89"/>
      <c r="B1095" s="84" t="e">
        <f t="shared" ref="B1095:D1097" si="542">B1094</f>
        <v>#VALUE!</v>
      </c>
      <c r="C1095" s="84" t="e">
        <f t="shared" si="542"/>
        <v>#VALUE!</v>
      </c>
      <c r="D1095" s="84">
        <f t="shared" si="542"/>
        <v>1</v>
      </c>
      <c r="E1095" s="150">
        <f>IFERROR(IF(E1099=INDEX(E:E,ROW()-16),INDEX(E:E,ROW()-20)+1,1),1)</f>
        <v>1</v>
      </c>
      <c r="F1095" s="116"/>
      <c r="G1095" s="155" t="s">
        <v>1</v>
      </c>
      <c r="H1095" s="161" t="e">
        <f>INDEX('BASE FORMAÇÃO'!C:C,B1094+1)</f>
        <v>#VALUE!</v>
      </c>
      <c r="I1095" s="161"/>
      <c r="J1095" s="162"/>
      <c r="K1095" s="89"/>
      <c r="L1095" s="174"/>
      <c r="M1095" s="168"/>
      <c r="N1095" s="93"/>
      <c r="O1095" s="34" t="s">
        <v>17</v>
      </c>
      <c r="P1095" s="54"/>
      <c r="Q1095" s="54"/>
      <c r="R1095" s="54"/>
      <c r="S1095" s="54"/>
      <c r="T1095" s="54"/>
      <c r="U1095" s="54"/>
      <c r="V1095" s="54"/>
      <c r="W1095" s="54"/>
      <c r="X1095" s="54"/>
      <c r="Y1095" s="54"/>
      <c r="Z1095" s="54"/>
      <c r="AA1095" s="54"/>
      <c r="AB1095" s="54"/>
      <c r="AC1095" s="54"/>
      <c r="AD1095" s="54"/>
      <c r="AE1095" s="54"/>
      <c r="AF1095" s="54"/>
      <c r="AG1095" s="54"/>
      <c r="AH1095" s="54"/>
      <c r="AI1095" s="54"/>
    </row>
    <row r="1096" spans="1:35" s="21" customFormat="1" x14ac:dyDescent="0.25">
      <c r="A1096" s="98"/>
      <c r="B1096" s="84" t="e">
        <f t="shared" si="542"/>
        <v>#VALUE!</v>
      </c>
      <c r="C1096" s="84" t="e">
        <f t="shared" si="542"/>
        <v>#VALUE!</v>
      </c>
      <c r="D1096" s="84">
        <f t="shared" si="542"/>
        <v>1</v>
      </c>
      <c r="E1096" s="151"/>
      <c r="F1096" s="117"/>
      <c r="G1096" s="156"/>
      <c r="H1096" s="163"/>
      <c r="I1096" s="163"/>
      <c r="J1096" s="164"/>
      <c r="K1096" s="85"/>
      <c r="L1096" s="169" t="s">
        <v>78</v>
      </c>
      <c r="M1096" s="171" t="e">
        <f>INDEX('BASE FORMAÇÃO'!H:H,B1098+1)</f>
        <v>#VALUE!</v>
      </c>
      <c r="N1096" s="94"/>
      <c r="O1096" s="34" t="s">
        <v>12</v>
      </c>
      <c r="P1096" s="55"/>
      <c r="Q1096" s="55"/>
      <c r="R1096" s="55"/>
      <c r="S1096" s="55"/>
      <c r="T1096" s="55"/>
      <c r="U1096" s="55"/>
      <c r="V1096" s="55"/>
      <c r="W1096" s="55"/>
      <c r="X1096" s="55"/>
      <c r="Y1096" s="55"/>
      <c r="Z1096" s="55"/>
      <c r="AA1096" s="55"/>
      <c r="AB1096" s="55"/>
      <c r="AC1096" s="55"/>
      <c r="AD1096" s="55"/>
      <c r="AE1096" s="55"/>
      <c r="AF1096" s="55"/>
      <c r="AG1096" s="55"/>
      <c r="AH1096" s="55"/>
      <c r="AI1096" s="55"/>
    </row>
    <row r="1097" spans="1:35" s="21" customFormat="1" x14ac:dyDescent="0.25">
      <c r="A1097" s="98"/>
      <c r="B1097" s="84" t="e">
        <f t="shared" si="542"/>
        <v>#VALUE!</v>
      </c>
      <c r="C1097" s="84" t="e">
        <f t="shared" si="542"/>
        <v>#VALUE!</v>
      </c>
      <c r="D1097" s="84">
        <f t="shared" si="542"/>
        <v>1</v>
      </c>
      <c r="E1097" s="152"/>
      <c r="F1097" s="117"/>
      <c r="G1097" s="157"/>
      <c r="H1097" s="165"/>
      <c r="I1097" s="165"/>
      <c r="J1097" s="166"/>
      <c r="K1097" s="85"/>
      <c r="L1097" s="170"/>
      <c r="M1097" s="172"/>
      <c r="N1097" s="94"/>
      <c r="O1097" s="34" t="s">
        <v>549</v>
      </c>
      <c r="P1097" s="55"/>
      <c r="Q1097" s="55"/>
      <c r="R1097" s="55"/>
      <c r="S1097" s="55"/>
      <c r="T1097" s="55"/>
      <c r="U1097" s="55"/>
      <c r="V1097" s="55"/>
      <c r="W1097" s="55"/>
      <c r="X1097" s="55"/>
      <c r="Y1097" s="55"/>
      <c r="Z1097" s="55"/>
      <c r="AA1097" s="55"/>
      <c r="AB1097" s="55"/>
      <c r="AC1097" s="55"/>
      <c r="AD1097" s="55"/>
      <c r="AE1097" s="55"/>
      <c r="AF1097" s="55"/>
      <c r="AG1097" s="55"/>
      <c r="AH1097" s="55"/>
      <c r="AI1097" s="55"/>
    </row>
    <row r="1098" spans="1:35" x14ac:dyDescent="0.25">
      <c r="B1098" s="84" t="e">
        <f>B1096</f>
        <v>#VALUE!</v>
      </c>
      <c r="C1098" s="84" t="e">
        <f>C1096</f>
        <v>#VALUE!</v>
      </c>
      <c r="D1098" s="84">
        <f>D1096</f>
        <v>1</v>
      </c>
      <c r="E1098" s="57" t="s">
        <v>401</v>
      </c>
      <c r="F1098" s="117"/>
      <c r="G1098" s="24"/>
      <c r="H1098" s="153"/>
      <c r="I1098" s="154"/>
      <c r="J1098" s="154"/>
      <c r="K1098" s="90" t="e">
        <f>_xlfn.STDEV.S($P1098:$AI1098)/AVERAGE($P1098:$AI1098)</f>
        <v>#DIV/0!</v>
      </c>
      <c r="L1098" s="122" t="s">
        <v>2</v>
      </c>
      <c r="M1098" s="5" t="e">
        <f>INDEX('BASE FORMAÇÃO'!D:D,B1098+1)</f>
        <v>#VALUE!</v>
      </c>
      <c r="N1098" s="94">
        <f>IF("A"=J1111,1,"")</f>
        <v>1</v>
      </c>
      <c r="O1098" s="34" t="s">
        <v>23</v>
      </c>
      <c r="P1098" s="36" t="str">
        <f t="array" ref="P1098">IF(P1094="","",IF(OR(P1095="",AND(YEAR(P1095)=YEAR($O$7),MONTH(MAX('Tabela de Apoio'!$A:$A))&lt;=MONTH(P1095))),P1094,(INDEX('Tabela de Apoio'!$B:$B,MATCH('FORMAÇÃO DE PREÇO'!$O$7,'Tabela de Apoio'!$A:$A,1))/INDEX('Tabela de Apoio'!$B:$B,MATCH('FORMAÇÃO DE PREÇO'!P1095,'Tabela de Apoio'!$A:$A,1)-1))*P1094))</f>
        <v/>
      </c>
      <c r="Q1098" s="36" t="str">
        <f t="array" ref="Q1098">IF(Q1094="","",IF(OR(Q1095="",AND(YEAR(Q1095)=YEAR($O$7),MONTH(MAX('Tabela de Apoio'!$A:$A))&lt;=MONTH(Q1095))),Q1094,(INDEX('Tabela de Apoio'!$B:$B,MATCH('FORMAÇÃO DE PREÇO'!$O$7,'Tabela de Apoio'!$A:$A,1))/INDEX('Tabela de Apoio'!$B:$B,MATCH('FORMAÇÃO DE PREÇO'!Q1095,'Tabela de Apoio'!$A:$A,1)-1))*Q1094))</f>
        <v/>
      </c>
      <c r="R1098" s="36" t="str">
        <f t="array" ref="R1098">IF(R1094="","",IF(OR(R1095="",AND(YEAR(R1095)=YEAR($O$7),MONTH(MAX('Tabela de Apoio'!$A:$A))&lt;=MONTH(R1095))),R1094,(INDEX('Tabela de Apoio'!$B:$B,MATCH('FORMAÇÃO DE PREÇO'!$O$7,'Tabela de Apoio'!$A:$A,1))/INDEX('Tabela de Apoio'!$B:$B,MATCH('FORMAÇÃO DE PREÇO'!R1095,'Tabela de Apoio'!$A:$A,1)-1))*R1094))</f>
        <v/>
      </c>
      <c r="S1098" s="36" t="str">
        <f t="array" ref="S1098">IF(S1094="","",IF(OR(S1095="",AND(YEAR(S1095)=YEAR($O$7),MONTH(MAX('Tabela de Apoio'!$A:$A))&lt;=MONTH(S1095))),S1094,(INDEX('Tabela de Apoio'!$B:$B,MATCH('FORMAÇÃO DE PREÇO'!$O$7,'Tabela de Apoio'!$A:$A,1))/INDEX('Tabela de Apoio'!$B:$B,MATCH('FORMAÇÃO DE PREÇO'!S1095,'Tabela de Apoio'!$A:$A,1)-1))*S1094))</f>
        <v/>
      </c>
      <c r="T1098" s="36" t="str">
        <f t="array" ref="T1098">IF(T1094="","",IF(OR(T1095="",AND(YEAR(T1095)=YEAR($O$7),MONTH(MAX('Tabela de Apoio'!$A:$A))&lt;=MONTH(T1095))),T1094,(INDEX('Tabela de Apoio'!$B:$B,MATCH('FORMAÇÃO DE PREÇO'!$O$7,'Tabela de Apoio'!$A:$A,1))/INDEX('Tabela de Apoio'!$B:$B,MATCH('FORMAÇÃO DE PREÇO'!T1095,'Tabela de Apoio'!$A:$A,1)-1))*T1094))</f>
        <v/>
      </c>
      <c r="U1098" s="36" t="str">
        <f t="array" ref="U1098">IF(U1094="","",IF(OR(U1095="",AND(YEAR(U1095)=YEAR($O$7),MONTH(MAX('Tabela de Apoio'!$A:$A))&lt;=MONTH(U1095))),U1094,(INDEX('Tabela de Apoio'!$B:$B,MATCH('FORMAÇÃO DE PREÇO'!$O$7,'Tabela de Apoio'!$A:$A,1))/INDEX('Tabela de Apoio'!$B:$B,MATCH('FORMAÇÃO DE PREÇO'!U1095,'Tabela de Apoio'!$A:$A,1)-1))*U1094))</f>
        <v/>
      </c>
      <c r="V1098" s="36" t="str">
        <f t="array" ref="V1098">IF(V1094="","",IF(OR(V1095="",AND(YEAR(V1095)=YEAR($O$7),MONTH(MAX('Tabela de Apoio'!$A:$A))&lt;=MONTH(V1095))),V1094,(INDEX('Tabela de Apoio'!$B:$B,MATCH('FORMAÇÃO DE PREÇO'!$O$7,'Tabela de Apoio'!$A:$A,1))/INDEX('Tabela de Apoio'!$B:$B,MATCH('FORMAÇÃO DE PREÇO'!V1095,'Tabela de Apoio'!$A:$A,1)-1))*V1094))</f>
        <v/>
      </c>
      <c r="W1098" s="36" t="str">
        <f t="array" ref="W1098">IF(W1094="","",IF(OR(W1095="",AND(YEAR(W1095)=YEAR($O$7),MONTH(MAX('Tabela de Apoio'!$A:$A))&lt;=MONTH(W1095))),W1094,(INDEX('Tabela de Apoio'!$B:$B,MATCH('FORMAÇÃO DE PREÇO'!$O$7,'Tabela de Apoio'!$A:$A,1))/INDEX('Tabela de Apoio'!$B:$B,MATCH('FORMAÇÃO DE PREÇO'!W1095,'Tabela de Apoio'!$A:$A,1)-1))*W1094))</f>
        <v/>
      </c>
      <c r="X1098" s="36" t="str">
        <f t="array" ref="X1098">IF(X1094="","",IF(OR(X1095="",AND(YEAR(X1095)=YEAR($O$7),MONTH(MAX('Tabela de Apoio'!$A:$A))&lt;=MONTH(X1095))),X1094,(INDEX('Tabela de Apoio'!$B:$B,MATCH('FORMAÇÃO DE PREÇO'!$O$7,'Tabela de Apoio'!$A:$A,1))/INDEX('Tabela de Apoio'!$B:$B,MATCH('FORMAÇÃO DE PREÇO'!X1095,'Tabela de Apoio'!$A:$A,1)-1))*X1094))</f>
        <v/>
      </c>
      <c r="Y1098" s="36" t="str">
        <f t="array" ref="Y1098">IF(Y1094="","",IF(OR(Y1095="",AND(YEAR(Y1095)=YEAR($O$7),MONTH(MAX('Tabela de Apoio'!$A:$A))&lt;=MONTH(Y1095))),Y1094,(INDEX('Tabela de Apoio'!$B:$B,MATCH('FORMAÇÃO DE PREÇO'!$O$7,'Tabela de Apoio'!$A:$A,1))/INDEX('Tabela de Apoio'!$B:$B,MATCH('FORMAÇÃO DE PREÇO'!Y1095,'Tabela de Apoio'!$A:$A,1)-1))*Y1094))</f>
        <v/>
      </c>
      <c r="Z1098" s="36" t="str">
        <f t="array" ref="Z1098">IF(Z1094="","",IF(OR(Z1095="",AND(YEAR(Z1095)=YEAR($O$7),MONTH(MAX('Tabela de Apoio'!$A:$A))&lt;=MONTH(Z1095))),Z1094,(INDEX('Tabela de Apoio'!$B:$B,MATCH('FORMAÇÃO DE PREÇO'!$O$7,'Tabela de Apoio'!$A:$A,1))/INDEX('Tabela de Apoio'!$B:$B,MATCH('FORMAÇÃO DE PREÇO'!Z1095,'Tabela de Apoio'!$A:$A,1)-1))*Z1094))</f>
        <v/>
      </c>
      <c r="AA1098" s="36" t="str">
        <f t="array" ref="AA1098">IF(AA1094="","",IF(OR(AA1095="",AND(YEAR(AA1095)=YEAR($O$7),MONTH(MAX('Tabela de Apoio'!$A:$A))&lt;=MONTH(AA1095))),AA1094,(INDEX('Tabela de Apoio'!$B:$B,MATCH('FORMAÇÃO DE PREÇO'!$O$7,'Tabela de Apoio'!$A:$A,1))/INDEX('Tabela de Apoio'!$B:$B,MATCH('FORMAÇÃO DE PREÇO'!AA1095,'Tabela de Apoio'!$A:$A,1)-1))*AA1094))</f>
        <v/>
      </c>
      <c r="AB1098" s="36" t="str">
        <f t="array" ref="AB1098">IF(AB1094="","",IF(OR(AB1095="",AND(YEAR(AB1095)=YEAR($O$7),MONTH(MAX('Tabela de Apoio'!$A:$A))&lt;=MONTH(AB1095))),AB1094,(INDEX('Tabela de Apoio'!$B:$B,MATCH('FORMAÇÃO DE PREÇO'!$O$7,'Tabela de Apoio'!$A:$A,1))/INDEX('Tabela de Apoio'!$B:$B,MATCH('FORMAÇÃO DE PREÇO'!AB1095,'Tabela de Apoio'!$A:$A,1)-1))*AB1094))</f>
        <v/>
      </c>
      <c r="AC1098" s="36" t="str">
        <f t="array" ref="AC1098">IF(AC1094="","",IF(OR(AC1095="",AND(YEAR(AC1095)=YEAR($O$7),MONTH(MAX('Tabela de Apoio'!$A:$A))&lt;=MONTH(AC1095))),AC1094,(INDEX('Tabela de Apoio'!$B:$B,MATCH('FORMAÇÃO DE PREÇO'!$O$7,'Tabela de Apoio'!$A:$A,1))/INDEX('Tabela de Apoio'!$B:$B,MATCH('FORMAÇÃO DE PREÇO'!AC1095,'Tabela de Apoio'!$A:$A,1)-1))*AC1094))</f>
        <v/>
      </c>
      <c r="AD1098" s="36" t="str">
        <f t="array" ref="AD1098">IF(AD1094="","",IF(OR(AD1095="",AND(YEAR(AD1095)=YEAR($O$7),MONTH(MAX('Tabela de Apoio'!$A:$A))&lt;=MONTH(AD1095))),AD1094,(INDEX('Tabela de Apoio'!$B:$B,MATCH('FORMAÇÃO DE PREÇO'!$O$7,'Tabela de Apoio'!$A:$A,1))/INDEX('Tabela de Apoio'!$B:$B,MATCH('FORMAÇÃO DE PREÇO'!AD1095,'Tabela de Apoio'!$A:$A,1)-1))*AD1094))</f>
        <v/>
      </c>
      <c r="AE1098" s="36" t="str">
        <f t="array" ref="AE1098">IF(AE1094="","",IF(OR(AE1095="",AND(YEAR(AE1095)=YEAR($O$7),MONTH(MAX('Tabela de Apoio'!$A:$A))&lt;=MONTH(AE1095))),AE1094,(INDEX('Tabela de Apoio'!$B:$B,MATCH('FORMAÇÃO DE PREÇO'!$O$7,'Tabela de Apoio'!$A:$A,1))/INDEX('Tabela de Apoio'!$B:$B,MATCH('FORMAÇÃO DE PREÇO'!AE1095,'Tabela de Apoio'!$A:$A,1)-1))*AE1094))</f>
        <v/>
      </c>
      <c r="AF1098" s="36" t="str">
        <f t="array" ref="AF1098">IF(AF1094="","",IF(OR(AF1095="",AND(YEAR(AF1095)=YEAR($O$7),MONTH(MAX('Tabela de Apoio'!$A:$A))&lt;=MONTH(AF1095))),AF1094,(INDEX('Tabela de Apoio'!$B:$B,MATCH('FORMAÇÃO DE PREÇO'!$O$7,'Tabela de Apoio'!$A:$A,1))/INDEX('Tabela de Apoio'!$B:$B,MATCH('FORMAÇÃO DE PREÇO'!AF1095,'Tabela de Apoio'!$A:$A,1)-1))*AF1094))</f>
        <v/>
      </c>
      <c r="AG1098" s="36" t="str">
        <f t="array" ref="AG1098">IF(AG1094="","",IF(OR(AG1095="",AND(YEAR(AG1095)=YEAR($O$7),MONTH(MAX('Tabela de Apoio'!$A:$A))&lt;=MONTH(AG1095))),AG1094,(INDEX('Tabela de Apoio'!$B:$B,MATCH('FORMAÇÃO DE PREÇO'!$O$7,'Tabela de Apoio'!$A:$A,1))/INDEX('Tabela de Apoio'!$B:$B,MATCH('FORMAÇÃO DE PREÇO'!AG1095,'Tabela de Apoio'!$A:$A,1)-1))*AG1094))</f>
        <v/>
      </c>
      <c r="AH1098" s="36" t="str">
        <f t="array" ref="AH1098">IF(AH1094="","",IF(OR(AH1095="",AND(YEAR(AH1095)=YEAR($O$7),MONTH(MAX('Tabela de Apoio'!$A:$A))&lt;=MONTH(AH1095))),AH1094,(INDEX('Tabela de Apoio'!$B:$B,MATCH('FORMAÇÃO DE PREÇO'!$O$7,'Tabela de Apoio'!$A:$A,1))/INDEX('Tabela de Apoio'!$B:$B,MATCH('FORMAÇÃO DE PREÇO'!AH1095,'Tabela de Apoio'!$A:$A,1)-1))*AH1094))</f>
        <v/>
      </c>
      <c r="AI1098" s="36" t="str">
        <f t="array" ref="AI1098">IF(AI1094="","",IF(OR(AI1095="",AND(YEAR(AI1095)=YEAR($O$7),MONTH(MAX('Tabela de Apoio'!$A:$A))&lt;=MONTH(AI1095))),AI1094,(INDEX('Tabela de Apoio'!$B:$B,MATCH('FORMAÇÃO DE PREÇO'!$O$7,'Tabela de Apoio'!$A:$A,1))/INDEX('Tabela de Apoio'!$B:$B,MATCH('FORMAÇÃO DE PREÇO'!AI1095,'Tabela de Apoio'!$A:$A,1)-1))*AI1094))</f>
        <v/>
      </c>
    </row>
    <row r="1099" spans="1:35" x14ac:dyDescent="0.25">
      <c r="B1099" s="84" t="e">
        <f>B1098</f>
        <v>#VALUE!</v>
      </c>
      <c r="C1099" s="84" t="e">
        <f>C1098</f>
        <v>#VALUE!</v>
      </c>
      <c r="D1099" s="84">
        <f>D1098</f>
        <v>1</v>
      </c>
      <c r="E1099" s="158" t="e">
        <f>MAX(INDEX('BASE FORMAÇÃO'!A:A,B1094+1),1)</f>
        <v>#VALUE!</v>
      </c>
      <c r="F1099" s="117"/>
      <c r="G1099" s="118" t="s">
        <v>363</v>
      </c>
      <c r="H1099" s="159"/>
      <c r="I1099" s="159"/>
      <c r="J1099" s="160"/>
      <c r="K1099" s="85" t="e">
        <f>_xlfn.STDEV.S($P1099:$AI1099)/AVERAGE($P1099:$AI1099)</f>
        <v>#DIV/0!</v>
      </c>
      <c r="L1099" s="37" t="s">
        <v>362</v>
      </c>
      <c r="M1099" s="38" t="str">
        <f>IFERROR(INDEX(K1098:K1112,MATCH(1,N1098:N1112)),"")</f>
        <v/>
      </c>
      <c r="N1099" s="94" t="str">
        <f>IF("B"=J1111,1,"")</f>
        <v/>
      </c>
      <c r="O1099" s="34" t="s">
        <v>55</v>
      </c>
      <c r="P1099" s="36" t="str">
        <f t="shared" ref="P1099:AE1099" si="543">IFERROR(IF(P1098="","",IF(OR(P1098&gt;(_xlfn.QUARTILE.EXC($P1098:$AI1098,3)+(_xlfn.QUARTILE.EXC($P1098:$AI1098,3)-_xlfn.QUARTILE.EXC($P1098:$AI1098,1))),P1098&lt;(_xlfn.QUARTILE.EXC($P1098:$AI1098,1)-(_xlfn.QUARTILE.EXC($P1098:$AI1098,3)-_xlfn.QUARTILE.EXC($P1098:$AI1098,1)))),"DESCARTADO",P1098)),"")</f>
        <v/>
      </c>
      <c r="Q1099" s="36" t="str">
        <f t="shared" si="543"/>
        <v/>
      </c>
      <c r="R1099" s="36" t="str">
        <f t="shared" si="543"/>
        <v/>
      </c>
      <c r="S1099" s="36" t="str">
        <f t="shared" si="543"/>
        <v/>
      </c>
      <c r="T1099" s="36" t="str">
        <f t="shared" si="543"/>
        <v/>
      </c>
      <c r="U1099" s="36" t="str">
        <f t="shared" si="543"/>
        <v/>
      </c>
      <c r="V1099" s="36" t="str">
        <f t="shared" si="543"/>
        <v/>
      </c>
      <c r="W1099" s="36" t="str">
        <f t="shared" si="543"/>
        <v/>
      </c>
      <c r="X1099" s="36" t="str">
        <f t="shared" si="543"/>
        <v/>
      </c>
      <c r="Y1099" s="36" t="str">
        <f t="shared" si="543"/>
        <v/>
      </c>
      <c r="Z1099" s="36" t="str">
        <f t="shared" si="543"/>
        <v/>
      </c>
      <c r="AA1099" s="36" t="str">
        <f t="shared" si="543"/>
        <v/>
      </c>
      <c r="AB1099" s="36" t="str">
        <f t="shared" si="543"/>
        <v/>
      </c>
      <c r="AC1099" s="36" t="str">
        <f t="shared" si="543"/>
        <v/>
      </c>
      <c r="AD1099" s="36" t="str">
        <f t="shared" si="543"/>
        <v/>
      </c>
      <c r="AE1099" s="36" t="str">
        <f t="shared" si="543"/>
        <v/>
      </c>
      <c r="AF1099" s="36" t="str">
        <f>IFERROR(IF(AF1098="","",IF(OR(AF1098&gt;(_xlfn.QUARTILE.EXC($P1098:$AI1098,3)+(_xlfn.QUARTILE.EXC($P1098:$AI1098,3)-_xlfn.QUARTILE.EXC($P1098:$AI1098,1))),AF1098&lt;(_xlfn.QUARTILE.EXC($P1098:$AI1098,1)-(_xlfn.QUARTILE.EXC($P1098:$AI1098,3)-_xlfn.QUARTILE.EXC($P1098:$AI1098,1)))),"DESCARTADO",AF1098)),"")</f>
        <v/>
      </c>
      <c r="AG1099" s="36" t="str">
        <f>IFERROR(IF(AG1098="","",IF(OR(AG1098&gt;(_xlfn.QUARTILE.EXC($P1098:$AI1098,3)+(_xlfn.QUARTILE.EXC($P1098:$AI1098,3)-_xlfn.QUARTILE.EXC($P1098:$AI1098,1))),AG1098&lt;(_xlfn.QUARTILE.EXC($P1098:$AI1098,1)-(_xlfn.QUARTILE.EXC($P1098:$AI1098,3)-_xlfn.QUARTILE.EXC($P1098:$AI1098,1)))),"DESCARTADO",AG1098)),"")</f>
        <v/>
      </c>
      <c r="AH1099" s="36" t="str">
        <f>IFERROR(IF(AH1098="","",IF(OR(AH1098&gt;(_xlfn.QUARTILE.EXC($P1098:$AI1098,3)+(_xlfn.QUARTILE.EXC($P1098:$AI1098,3)-_xlfn.QUARTILE.EXC($P1098:$AI1098,1))),AH1098&lt;(_xlfn.QUARTILE.EXC($P1098:$AI1098,1)-(_xlfn.QUARTILE.EXC($P1098:$AI1098,3)-_xlfn.QUARTILE.EXC($P1098:$AI1098,1)))),"DESCARTADO",AH1098)),"")</f>
        <v/>
      </c>
      <c r="AI1099" s="36" t="str">
        <f>IFERROR(IF(AI1098="","",IF(OR(AI1098&gt;(_xlfn.QUARTILE.EXC($P1098:$AI1098,3)+(_xlfn.QUARTILE.EXC($P1098:$AI1098,3)-_xlfn.QUARTILE.EXC($P1098:$AI1098,1))),AI1098&lt;(_xlfn.QUARTILE.EXC($P1098:$AI1098,1)-(_xlfn.QUARTILE.EXC($P1098:$AI1098,3)-_xlfn.QUARTILE.EXC($P1098:$AI1098,1)))),"DESCARTADO",AI1098)),"")</f>
        <v/>
      </c>
    </row>
    <row r="1100" spans="1:35" hidden="1" x14ac:dyDescent="0.25">
      <c r="B1100" s="84" t="e">
        <f t="shared" ref="B1100:D1112" si="544">B1099</f>
        <v>#VALUE!</v>
      </c>
      <c r="C1100" s="84" t="e">
        <f t="shared" si="544"/>
        <v>#VALUE!</v>
      </c>
      <c r="D1100" s="84">
        <f t="shared" si="544"/>
        <v>1</v>
      </c>
      <c r="E1100" s="158"/>
      <c r="F1100" s="97"/>
      <c r="G1100" s="119"/>
      <c r="K1100" s="90"/>
      <c r="N1100" s="94"/>
      <c r="O1100" s="34" t="s">
        <v>57</v>
      </c>
      <c r="P1100" s="39" t="str">
        <f>IF(IFERROR(VLOOKUP(P1096,'Tabela de Apoio'!$D:$E,2,FALSE),1)=1,"",P1099)</f>
        <v/>
      </c>
      <c r="Q1100" s="39" t="str">
        <f>IF(IFERROR(VLOOKUP(Q1096,'Tabela de Apoio'!$D:$E,2,FALSE),1)=1,"",Q1099)</f>
        <v/>
      </c>
      <c r="R1100" s="39" t="str">
        <f>IF(IFERROR(VLOOKUP(R1096,'Tabela de Apoio'!$D:$E,2,FALSE),1)=1,"",R1099)</f>
        <v/>
      </c>
      <c r="S1100" s="39" t="str">
        <f>IF(IFERROR(VLOOKUP(S1096,'Tabela de Apoio'!$D:$E,2,FALSE),1)=1,"",S1099)</f>
        <v/>
      </c>
      <c r="T1100" s="39" t="str">
        <f>IF(IFERROR(VLOOKUP(T1096,'Tabela de Apoio'!$D:$E,2,FALSE),1)=1,"",T1099)</f>
        <v/>
      </c>
      <c r="U1100" s="39" t="str">
        <f>IF(IFERROR(VLOOKUP(U1096,'Tabela de Apoio'!$D:$E,2,FALSE),1)=1,"",U1099)</f>
        <v/>
      </c>
      <c r="V1100" s="39" t="str">
        <f>IF(IFERROR(VLOOKUP(V1096,'Tabela de Apoio'!$D:$E,2,FALSE),1)=1,"",V1099)</f>
        <v/>
      </c>
      <c r="W1100" s="39" t="str">
        <f>IF(IFERROR(VLOOKUP(W1096,'Tabela de Apoio'!$D:$E,2,FALSE),1)=1,"",W1099)</f>
        <v/>
      </c>
      <c r="X1100" s="39" t="str">
        <f>IF(IFERROR(VLOOKUP(X1096,'Tabela de Apoio'!$D:$E,2,FALSE),1)=1,"",X1099)</f>
        <v/>
      </c>
      <c r="Y1100" s="39" t="str">
        <f>IF(IFERROR(VLOOKUP(Y1096,'Tabela de Apoio'!$D:$E,2,FALSE),1)=1,"",Y1099)</f>
        <v/>
      </c>
      <c r="Z1100" s="39" t="str">
        <f>IF(IFERROR(VLOOKUP(Z1096,'Tabela de Apoio'!$D:$E,2,FALSE),1)=1,"",Z1099)</f>
        <v/>
      </c>
      <c r="AA1100" s="39" t="str">
        <f>IF(IFERROR(VLOOKUP(AA1096,'Tabela de Apoio'!$D:$E,2,FALSE),1)=1,"",AA1099)</f>
        <v/>
      </c>
      <c r="AB1100" s="39" t="str">
        <f>IF(IFERROR(VLOOKUP(AB1096,'Tabela de Apoio'!$D:$E,2,FALSE),1)=1,"",AB1099)</f>
        <v/>
      </c>
      <c r="AC1100" s="39" t="str">
        <f>IF(IFERROR(VLOOKUP(AC1096,'Tabela de Apoio'!$D:$E,2,FALSE),1)=1,"",AC1099)</f>
        <v/>
      </c>
      <c r="AD1100" s="39" t="str">
        <f>IF(IFERROR(VLOOKUP(AD1096,'Tabela de Apoio'!$D:$E,2,FALSE),1)=1,"",AD1099)</f>
        <v/>
      </c>
      <c r="AE1100" s="39" t="str">
        <f>IF(IFERROR(VLOOKUP(AE1096,'Tabela de Apoio'!$D:$E,2,FALSE),1)=1,"",AE1099)</f>
        <v/>
      </c>
      <c r="AF1100" s="39" t="str">
        <f>IF(IFERROR(VLOOKUP(AF1096,'Tabela de Apoio'!$D:$E,2,FALSE),1)=1,"",AF1099)</f>
        <v/>
      </c>
      <c r="AG1100" s="39" t="str">
        <f>IF(IFERROR(VLOOKUP(AG1096,'Tabela de Apoio'!$D:$E,2,FALSE),1)=1,"",AG1099)</f>
        <v/>
      </c>
      <c r="AH1100" s="39" t="str">
        <f>IF(IFERROR(VLOOKUP(AH1096,'Tabela de Apoio'!$D:$E,2,FALSE),1)=1,"",AH1099)</f>
        <v/>
      </c>
      <c r="AI1100" s="39" t="str">
        <f>IF(IFERROR(VLOOKUP(AI1096,'Tabela de Apoio'!$D:$E,2,FALSE),1)=1,"",AI1099)</f>
        <v/>
      </c>
    </row>
    <row r="1101" spans="1:35" hidden="1" x14ac:dyDescent="0.25">
      <c r="B1101" s="84" t="e">
        <f t="shared" ref="B1101:B1112" si="545">B1100</f>
        <v>#VALUE!</v>
      </c>
      <c r="C1101" s="84" t="e">
        <f t="shared" si="544"/>
        <v>#VALUE!</v>
      </c>
      <c r="D1101" s="84">
        <f t="shared" si="544"/>
        <v>1</v>
      </c>
      <c r="E1101" s="158"/>
      <c r="F1101" s="97"/>
      <c r="G1101" s="120"/>
      <c r="H1101" s="18"/>
      <c r="I1101" s="18"/>
      <c r="J1101" s="6" t="str">
        <f>IFERROR(IF(M1104="",IF(_xlfn.STDEV.S($P1099:$AI1100)/AVERAGE($P1099:$AI1100)&lt;25%,J1105,J1106),J1104),J1102)</f>
        <v>A</v>
      </c>
      <c r="K1101" s="89"/>
      <c r="L1101" s="40" t="s">
        <v>75</v>
      </c>
      <c r="M1101" s="41" t="str">
        <f>IFERROR(IF(AND(P1096="Fornecedor",COUNTA(P1094:AI1094)=COUNTIF(P1096:AI1096,"Fornecedor")),M1109,IF(M1104="",IF(_xlfn.STDEV.S($P1099:$AI1100)/AVERAGE($P1099:$AI1100)&lt;25%,M1105,M1106),M1104)),M1102)</f>
        <v/>
      </c>
      <c r="N1101" s="94"/>
      <c r="O1101" s="34" t="s">
        <v>474</v>
      </c>
      <c r="P1101" s="39" t="str">
        <f>IF(IFERROR(VLOOKUP(P1096,'Tabela de Apoio'!$D:$E,2,FALSE),1)=1,"",P1102)</f>
        <v/>
      </c>
      <c r="Q1101" s="39" t="str">
        <f>IF(IFERROR(VLOOKUP(Q1096,'Tabela de Apoio'!$D:$E,2,FALSE),1)=1,"",Q1102)</f>
        <v/>
      </c>
      <c r="R1101" s="39" t="str">
        <f>IF(IFERROR(VLOOKUP(R1096,'Tabela de Apoio'!$D:$E,2,FALSE),1)=1,"",R1102)</f>
        <v/>
      </c>
      <c r="S1101" s="39" t="str">
        <f>IF(IFERROR(VLOOKUP(S1096,'Tabela de Apoio'!$D:$E,2,FALSE),1)=1,"",S1102)</f>
        <v/>
      </c>
      <c r="T1101" s="39" t="str">
        <f>IF(IFERROR(VLOOKUP(T1096,'Tabela de Apoio'!$D:$E,2,FALSE),1)=1,"",T1102)</f>
        <v/>
      </c>
      <c r="U1101" s="39" t="str">
        <f>IF(IFERROR(VLOOKUP(U1096,'Tabela de Apoio'!$D:$E,2,FALSE),1)=1,"",U1102)</f>
        <v/>
      </c>
      <c r="V1101" s="39" t="str">
        <f>IF(IFERROR(VLOOKUP(V1096,'Tabela de Apoio'!$D:$E,2,FALSE),1)=1,"",V1102)</f>
        <v/>
      </c>
      <c r="W1101" s="39" t="str">
        <f>IF(IFERROR(VLOOKUP(W1096,'Tabela de Apoio'!$D:$E,2,FALSE),1)=1,"",W1102)</f>
        <v/>
      </c>
      <c r="X1101" s="39" t="str">
        <f>IF(IFERROR(VLOOKUP(X1096,'Tabela de Apoio'!$D:$E,2,FALSE),1)=1,"",X1102)</f>
        <v/>
      </c>
      <c r="Y1101" s="39" t="str">
        <f>IF(IFERROR(VLOOKUP(Y1096,'Tabela de Apoio'!$D:$E,2,FALSE),1)=1,"",Y1102)</f>
        <v/>
      </c>
      <c r="Z1101" s="39" t="str">
        <f>IF(IFERROR(VLOOKUP(Z1096,'Tabela de Apoio'!$D:$E,2,FALSE),1)=1,"",Z1102)</f>
        <v/>
      </c>
      <c r="AA1101" s="39" t="str">
        <f>IF(IFERROR(VLOOKUP(AA1096,'Tabela de Apoio'!$D:$E,2,FALSE),1)=1,"",AA1102)</f>
        <v/>
      </c>
      <c r="AB1101" s="39" t="str">
        <f>IF(IFERROR(VLOOKUP(AB1096,'Tabela de Apoio'!$D:$E,2,FALSE),1)=1,"",AB1102)</f>
        <v/>
      </c>
      <c r="AC1101" s="39" t="str">
        <f>IF(IFERROR(VLOOKUP(AC1096,'Tabela de Apoio'!$D:$E,2,FALSE),1)=1,"",AC1102)</f>
        <v/>
      </c>
      <c r="AD1101" s="39" t="str">
        <f>IF(IFERROR(VLOOKUP(AD1096,'Tabela de Apoio'!$D:$E,2,FALSE),1)=1,"",AD1102)</f>
        <v/>
      </c>
      <c r="AE1101" s="39" t="str">
        <f>IF(IFERROR(VLOOKUP(AE1096,'Tabela de Apoio'!$D:$E,2,FALSE),1)=1,"",AE1102)</f>
        <v/>
      </c>
      <c r="AF1101" s="39" t="str">
        <f>IF(IFERROR(VLOOKUP(AF1096,'Tabela de Apoio'!$D:$E,2,FALSE),1)=1,"",AF1102)</f>
        <v/>
      </c>
      <c r="AG1101" s="39" t="str">
        <f>IF(IFERROR(VLOOKUP(AG1096,'Tabela de Apoio'!$D:$E,2,FALSE),1)=1,"",AG1102)</f>
        <v/>
      </c>
      <c r="AH1101" s="39" t="str">
        <f>IF(IFERROR(VLOOKUP(AH1096,'Tabela de Apoio'!$D:$E,2,FALSE),1)=1,"",AH1102)</f>
        <v/>
      </c>
      <c r="AI1101" s="39" t="str">
        <f>IF(IFERROR(VLOOKUP(AI1096,'Tabela de Apoio'!$D:$E,2,FALSE),1)=1,"",AI1102)</f>
        <v/>
      </c>
    </row>
    <row r="1102" spans="1:35" hidden="1" x14ac:dyDescent="0.25">
      <c r="B1102" s="84" t="e">
        <f t="shared" si="545"/>
        <v>#VALUE!</v>
      </c>
      <c r="C1102" s="84" t="e">
        <f t="shared" si="544"/>
        <v>#VALUE!</v>
      </c>
      <c r="D1102" s="84">
        <f t="shared" si="544"/>
        <v>1</v>
      </c>
      <c r="E1102" s="158"/>
      <c r="F1102" s="97"/>
      <c r="G1102" s="120"/>
      <c r="H1102" s="18"/>
      <c r="I1102" s="18"/>
      <c r="J1102" s="56" t="s">
        <v>366</v>
      </c>
      <c r="K1102" s="89"/>
      <c r="L1102" s="40" t="s">
        <v>21</v>
      </c>
      <c r="M1102" s="41" t="str">
        <f>IFERROR(AVERAGE($P1098:$AI1098),"")</f>
        <v/>
      </c>
      <c r="N1102" s="94"/>
      <c r="O1102" s="34" t="s">
        <v>475</v>
      </c>
      <c r="P1102" s="39" t="str">
        <f t="shared" ref="P1102:AI1102" si="546">IF(P1099="","",IF((_xlfn.STDEV.S($P1099:$AI1100)/AVERAGE($P1099:$AI1100))&lt;25%,P1099,IF(OR(P1099&gt;(AVERAGE($P1099:$AI1100)+_xlfn.STDEV.S($P1099:$AI1100)),P1099&lt;(AVERAGE($P1099:$AI1100)-_xlfn.STDEV.S($P1099:$AI1100))),"DESCARTADO",P1099)))</f>
        <v/>
      </c>
      <c r="Q1102" s="39" t="str">
        <f t="shared" si="546"/>
        <v/>
      </c>
      <c r="R1102" s="39" t="str">
        <f t="shared" si="546"/>
        <v/>
      </c>
      <c r="S1102" s="39" t="str">
        <f t="shared" si="546"/>
        <v/>
      </c>
      <c r="T1102" s="39" t="str">
        <f t="shared" si="546"/>
        <v/>
      </c>
      <c r="U1102" s="39" t="str">
        <f t="shared" si="546"/>
        <v/>
      </c>
      <c r="V1102" s="39" t="str">
        <f t="shared" si="546"/>
        <v/>
      </c>
      <c r="W1102" s="39" t="str">
        <f t="shared" si="546"/>
        <v/>
      </c>
      <c r="X1102" s="39" t="str">
        <f t="shared" si="546"/>
        <v/>
      </c>
      <c r="Y1102" s="39" t="str">
        <f t="shared" si="546"/>
        <v/>
      </c>
      <c r="Z1102" s="39" t="str">
        <f t="shared" si="546"/>
        <v/>
      </c>
      <c r="AA1102" s="39" t="str">
        <f t="shared" si="546"/>
        <v/>
      </c>
      <c r="AB1102" s="39" t="str">
        <f t="shared" si="546"/>
        <v/>
      </c>
      <c r="AC1102" s="39" t="str">
        <f t="shared" si="546"/>
        <v/>
      </c>
      <c r="AD1102" s="39" t="str">
        <f t="shared" si="546"/>
        <v/>
      </c>
      <c r="AE1102" s="39" t="str">
        <f t="shared" si="546"/>
        <v/>
      </c>
      <c r="AF1102" s="39" t="str">
        <f t="shared" si="546"/>
        <v/>
      </c>
      <c r="AG1102" s="39" t="str">
        <f t="shared" si="546"/>
        <v/>
      </c>
      <c r="AH1102" s="39" t="str">
        <f t="shared" si="546"/>
        <v/>
      </c>
      <c r="AI1102" s="39" t="str">
        <f t="shared" si="546"/>
        <v/>
      </c>
    </row>
    <row r="1103" spans="1:35" hidden="1" x14ac:dyDescent="0.25">
      <c r="B1103" s="84" t="e">
        <f t="shared" si="545"/>
        <v>#VALUE!</v>
      </c>
      <c r="C1103" s="84" t="e">
        <f t="shared" si="544"/>
        <v>#VALUE!</v>
      </c>
      <c r="D1103" s="84">
        <f t="shared" si="544"/>
        <v>1</v>
      </c>
      <c r="E1103" s="158"/>
      <c r="F1103" s="97"/>
      <c r="G1103" s="119"/>
      <c r="J1103" s="56" t="s">
        <v>366</v>
      </c>
      <c r="L1103" s="40" t="s">
        <v>335</v>
      </c>
      <c r="M1103" s="41" t="str">
        <f>IFERROR(MEDIAN($P1098:$AI1098),"")</f>
        <v/>
      </c>
      <c r="N1103" s="94"/>
      <c r="O1103" s="34" t="s">
        <v>476</v>
      </c>
      <c r="P1103" s="39" t="str">
        <f>IF(IFERROR(VLOOKUP(P1096,'Tabela de Apoio'!$D:$E,2,FALSE),1)=1,"",P1104)</f>
        <v/>
      </c>
      <c r="Q1103" s="39" t="str">
        <f>IF(IFERROR(VLOOKUP(Q1096,'Tabela de Apoio'!$D:$E,2,FALSE),1)=1,"",Q1104)</f>
        <v/>
      </c>
      <c r="R1103" s="39" t="str">
        <f>IF(IFERROR(VLOOKUP(R1096,'Tabela de Apoio'!$D:$E,2,FALSE),1)=1,"",R1104)</f>
        <v/>
      </c>
      <c r="S1103" s="39" t="str">
        <f>IF(IFERROR(VLOOKUP(S1096,'Tabela de Apoio'!$D:$E,2,FALSE),1)=1,"",S1104)</f>
        <v/>
      </c>
      <c r="T1103" s="39" t="str">
        <f>IF(IFERROR(VLOOKUP(T1096,'Tabela de Apoio'!$D:$E,2,FALSE),1)=1,"",T1104)</f>
        <v/>
      </c>
      <c r="U1103" s="39" t="str">
        <f>IF(IFERROR(VLOOKUP(U1096,'Tabela de Apoio'!$D:$E,2,FALSE),1)=1,"",U1104)</f>
        <v/>
      </c>
      <c r="V1103" s="39" t="str">
        <f>IF(IFERROR(VLOOKUP(V1096,'Tabela de Apoio'!$D:$E,2,FALSE),1)=1,"",V1104)</f>
        <v/>
      </c>
      <c r="W1103" s="39" t="str">
        <f>IF(IFERROR(VLOOKUP(W1096,'Tabela de Apoio'!$D:$E,2,FALSE),1)=1,"",W1104)</f>
        <v/>
      </c>
      <c r="X1103" s="39" t="str">
        <f>IF(IFERROR(VLOOKUP(X1096,'Tabela de Apoio'!$D:$E,2,FALSE),1)=1,"",X1104)</f>
        <v/>
      </c>
      <c r="Y1103" s="39" t="str">
        <f>IF(IFERROR(VLOOKUP(Y1096,'Tabela de Apoio'!$D:$E,2,FALSE),1)=1,"",Y1104)</f>
        <v/>
      </c>
      <c r="Z1103" s="39" t="str">
        <f>IF(IFERROR(VLOOKUP(Z1096,'Tabela de Apoio'!$D:$E,2,FALSE),1)=1,"",Z1104)</f>
        <v/>
      </c>
      <c r="AA1103" s="39" t="str">
        <f>IF(IFERROR(VLOOKUP(AA1096,'Tabela de Apoio'!$D:$E,2,FALSE),1)=1,"",AA1104)</f>
        <v/>
      </c>
      <c r="AB1103" s="39" t="str">
        <f>IF(IFERROR(VLOOKUP(AB1096,'Tabela de Apoio'!$D:$E,2,FALSE),1)=1,"",AB1104)</f>
        <v/>
      </c>
      <c r="AC1103" s="39" t="str">
        <f>IF(IFERROR(VLOOKUP(AC1096,'Tabela de Apoio'!$D:$E,2,FALSE),1)=1,"",AC1104)</f>
        <v/>
      </c>
      <c r="AD1103" s="39" t="str">
        <f>IF(IFERROR(VLOOKUP(AD1096,'Tabela de Apoio'!$D:$E,2,FALSE),1)=1,"",AD1104)</f>
        <v/>
      </c>
      <c r="AE1103" s="39" t="str">
        <f>IF(IFERROR(VLOOKUP(AE1096,'Tabela de Apoio'!$D:$E,2,FALSE),1)=1,"",AE1104)</f>
        <v/>
      </c>
      <c r="AF1103" s="39" t="str">
        <f>IF(IFERROR(VLOOKUP(AF1096,'Tabela de Apoio'!$D:$E,2,FALSE),1)=1,"",AF1104)</f>
        <v/>
      </c>
      <c r="AG1103" s="39" t="str">
        <f>IF(IFERROR(VLOOKUP(AG1096,'Tabela de Apoio'!$D:$E,2,FALSE),1)=1,"",AG1104)</f>
        <v/>
      </c>
      <c r="AH1103" s="39" t="str">
        <f>IF(IFERROR(VLOOKUP(AH1096,'Tabela de Apoio'!$D:$E,2,FALSE),1)=1,"",AH1104)</f>
        <v/>
      </c>
      <c r="AI1103" s="39" t="str">
        <f>IF(IFERROR(VLOOKUP(AI1096,'Tabela de Apoio'!$D:$E,2,FALSE),1)=1,"",AI1104)</f>
        <v/>
      </c>
    </row>
    <row r="1104" spans="1:35" hidden="1" x14ac:dyDescent="0.25">
      <c r="B1104" s="84" t="e">
        <f t="shared" si="545"/>
        <v>#VALUE!</v>
      </c>
      <c r="C1104" s="84" t="e">
        <f t="shared" si="544"/>
        <v>#VALUE!</v>
      </c>
      <c r="D1104" s="84">
        <f t="shared" si="544"/>
        <v>1</v>
      </c>
      <c r="E1104" s="158"/>
      <c r="F1104" s="97"/>
      <c r="G1104" s="119"/>
      <c r="H1104" s="18"/>
      <c r="I1104" s="18"/>
      <c r="J1104" s="56" t="s">
        <v>368</v>
      </c>
      <c r="K1104" s="89"/>
      <c r="L1104" s="40" t="s">
        <v>69</v>
      </c>
      <c r="M1104" s="41" t="e">
        <f>IF(AND(COUNT($P1112:$AI1112)&gt;2,(_xlfn.STDEV.S($P1111:$AI1112)/AVERAGE($P1111:$AI1112))&lt;=25%),AVERAGE($P1111:$AI1112),"")</f>
        <v>#DIV/0!</v>
      </c>
      <c r="N1104" s="94"/>
      <c r="O1104" s="34" t="s">
        <v>477</v>
      </c>
      <c r="P1104" s="39" t="str">
        <f t="shared" ref="P1104:AI1104" si="547">IF(P1102="","",IF((_xlfn.STDEV.S($P1101:$AI1102)/AVERAGE($P1101:$AI1102))&lt;25%,P1102,IF(OR(P1102&gt;(AVERAGE($P1101:$AI1102)+_xlfn.STDEV.S($P1101:$AI1102)),P1102&lt;(AVERAGE($P1101:$AI1102)-_xlfn.STDEV.S($P1101:$AI1102))),"DESCARTADO",P1102)))</f>
        <v/>
      </c>
      <c r="Q1104" s="39" t="str">
        <f t="shared" si="547"/>
        <v/>
      </c>
      <c r="R1104" s="39" t="str">
        <f t="shared" si="547"/>
        <v/>
      </c>
      <c r="S1104" s="39" t="str">
        <f t="shared" si="547"/>
        <v/>
      </c>
      <c r="T1104" s="39" t="str">
        <f t="shared" si="547"/>
        <v/>
      </c>
      <c r="U1104" s="39" t="str">
        <f t="shared" si="547"/>
        <v/>
      </c>
      <c r="V1104" s="39" t="str">
        <f t="shared" si="547"/>
        <v/>
      </c>
      <c r="W1104" s="39" t="str">
        <f t="shared" si="547"/>
        <v/>
      </c>
      <c r="X1104" s="39" t="str">
        <f t="shared" si="547"/>
        <v/>
      </c>
      <c r="Y1104" s="39" t="str">
        <f t="shared" si="547"/>
        <v/>
      </c>
      <c r="Z1104" s="39" t="str">
        <f t="shared" si="547"/>
        <v/>
      </c>
      <c r="AA1104" s="39" t="str">
        <f t="shared" si="547"/>
        <v/>
      </c>
      <c r="AB1104" s="39" t="str">
        <f t="shared" si="547"/>
        <v/>
      </c>
      <c r="AC1104" s="39" t="str">
        <f t="shared" si="547"/>
        <v/>
      </c>
      <c r="AD1104" s="39" t="str">
        <f t="shared" si="547"/>
        <v/>
      </c>
      <c r="AE1104" s="39" t="str">
        <f t="shared" si="547"/>
        <v/>
      </c>
      <c r="AF1104" s="39" t="str">
        <f t="shared" si="547"/>
        <v/>
      </c>
      <c r="AG1104" s="39" t="str">
        <f t="shared" si="547"/>
        <v/>
      </c>
      <c r="AH1104" s="39" t="str">
        <f t="shared" si="547"/>
        <v/>
      </c>
      <c r="AI1104" s="39" t="str">
        <f t="shared" si="547"/>
        <v/>
      </c>
    </row>
    <row r="1105" spans="1:35" hidden="1" x14ac:dyDescent="0.25">
      <c r="B1105" s="84" t="e">
        <f t="shared" si="545"/>
        <v>#VALUE!</v>
      </c>
      <c r="C1105" s="84" t="e">
        <f t="shared" si="544"/>
        <v>#VALUE!</v>
      </c>
      <c r="D1105" s="84">
        <f t="shared" si="544"/>
        <v>1</v>
      </c>
      <c r="E1105" s="158"/>
      <c r="F1105" s="97"/>
      <c r="G1105" s="121"/>
      <c r="H1105"/>
      <c r="I1105" s="18"/>
      <c r="J1105" s="56" t="s">
        <v>367</v>
      </c>
      <c r="K1105" s="89"/>
      <c r="L1105" s="40" t="s">
        <v>74</v>
      </c>
      <c r="M1105" s="41" t="e">
        <f>AVERAGE($P1099:$AI1100)</f>
        <v>#DIV/0!</v>
      </c>
      <c r="N1105" s="94"/>
      <c r="O1105" s="34" t="s">
        <v>478</v>
      </c>
      <c r="P1105" s="39" t="str">
        <f>IF(IFERROR(VLOOKUP(P1096,'Tabela de Apoio'!$D:$E,2,FALSE),1)=1,"",P1106)</f>
        <v/>
      </c>
      <c r="Q1105" s="39" t="str">
        <f>IF(IFERROR(VLOOKUP(Q1096,'Tabela de Apoio'!$D:$E,2,FALSE),1)=1,"",Q1106)</f>
        <v/>
      </c>
      <c r="R1105" s="39" t="str">
        <f>IF(IFERROR(VLOOKUP(R1096,'Tabela de Apoio'!$D:$E,2,FALSE),1)=1,"",R1106)</f>
        <v/>
      </c>
      <c r="S1105" s="39" t="str">
        <f>IF(IFERROR(VLOOKUP(S1096,'Tabela de Apoio'!$D:$E,2,FALSE),1)=1,"",S1106)</f>
        <v/>
      </c>
      <c r="T1105" s="39" t="str">
        <f>IF(IFERROR(VLOOKUP(T1096,'Tabela de Apoio'!$D:$E,2,FALSE),1)=1,"",T1106)</f>
        <v/>
      </c>
      <c r="U1105" s="39" t="str">
        <f>IF(IFERROR(VLOOKUP(U1096,'Tabela de Apoio'!$D:$E,2,FALSE),1)=1,"",U1106)</f>
        <v/>
      </c>
      <c r="V1105" s="39" t="str">
        <f>IF(IFERROR(VLOOKUP(V1096,'Tabela de Apoio'!$D:$E,2,FALSE),1)=1,"",V1106)</f>
        <v/>
      </c>
      <c r="W1105" s="39" t="str">
        <f>IF(IFERROR(VLOOKUP(W1096,'Tabela de Apoio'!$D:$E,2,FALSE),1)=1,"",W1106)</f>
        <v/>
      </c>
      <c r="X1105" s="39" t="str">
        <f>IF(IFERROR(VLOOKUP(X1096,'Tabela de Apoio'!$D:$E,2,FALSE),1)=1,"",X1106)</f>
        <v/>
      </c>
      <c r="Y1105" s="39" t="str">
        <f>IF(IFERROR(VLOOKUP(Y1096,'Tabela de Apoio'!$D:$E,2,FALSE),1)=1,"",Y1106)</f>
        <v/>
      </c>
      <c r="Z1105" s="39" t="str">
        <f>IF(IFERROR(VLOOKUP(Z1096,'Tabela de Apoio'!$D:$E,2,FALSE),1)=1,"",Z1106)</f>
        <v/>
      </c>
      <c r="AA1105" s="39" t="str">
        <f>IF(IFERROR(VLOOKUP(AA1096,'Tabela de Apoio'!$D:$E,2,FALSE),1)=1,"",AA1106)</f>
        <v/>
      </c>
      <c r="AB1105" s="39" t="str">
        <f>IF(IFERROR(VLOOKUP(AB1096,'Tabela de Apoio'!$D:$E,2,FALSE),1)=1,"",AB1106)</f>
        <v/>
      </c>
      <c r="AC1105" s="39" t="str">
        <f>IF(IFERROR(VLOOKUP(AC1096,'Tabela de Apoio'!$D:$E,2,FALSE),1)=1,"",AC1106)</f>
        <v/>
      </c>
      <c r="AD1105" s="39" t="str">
        <f>IF(IFERROR(VLOOKUP(AD1096,'Tabela de Apoio'!$D:$E,2,FALSE),1)=1,"",AD1106)</f>
        <v/>
      </c>
      <c r="AE1105" s="39" t="str">
        <f>IF(IFERROR(VLOOKUP(AE1096,'Tabela de Apoio'!$D:$E,2,FALSE),1)=1,"",AE1106)</f>
        <v/>
      </c>
      <c r="AF1105" s="39" t="str">
        <f>IF(IFERROR(VLOOKUP(AF1096,'Tabela de Apoio'!$D:$E,2,FALSE),1)=1,"",AF1106)</f>
        <v/>
      </c>
      <c r="AG1105" s="39" t="str">
        <f>IF(IFERROR(VLOOKUP(AG1096,'Tabela de Apoio'!$D:$E,2,FALSE),1)=1,"",AG1106)</f>
        <v/>
      </c>
      <c r="AH1105" s="39" t="str">
        <f>IF(IFERROR(VLOOKUP(AH1096,'Tabela de Apoio'!$D:$E,2,FALSE),1)=1,"",AH1106)</f>
        <v/>
      </c>
      <c r="AI1105" s="39" t="str">
        <f>IF(IFERROR(VLOOKUP(AI1096,'Tabela de Apoio'!$D:$E,2,FALSE),1)=1,"",AI1106)</f>
        <v/>
      </c>
    </row>
    <row r="1106" spans="1:35" hidden="1" x14ac:dyDescent="0.25">
      <c r="B1106" s="84" t="e">
        <f t="shared" si="545"/>
        <v>#VALUE!</v>
      </c>
      <c r="C1106" s="84" t="e">
        <f t="shared" si="544"/>
        <v>#VALUE!</v>
      </c>
      <c r="D1106" s="84">
        <f t="shared" si="544"/>
        <v>1</v>
      </c>
      <c r="E1106" s="158"/>
      <c r="F1106" s="97"/>
      <c r="G1106" s="120"/>
      <c r="H1106" s="18"/>
      <c r="I1106" s="18"/>
      <c r="J1106" s="56" t="s">
        <v>367</v>
      </c>
      <c r="K1106" s="89"/>
      <c r="L1106" s="40" t="s">
        <v>72</v>
      </c>
      <c r="M1106" s="41" t="e">
        <f>MEDIAN($P1099:$AI1099)</f>
        <v>#NUM!</v>
      </c>
      <c r="N1106" s="94"/>
      <c r="O1106" s="34" t="s">
        <v>479</v>
      </c>
      <c r="P1106" s="39" t="str">
        <f t="shared" ref="P1106:AI1106" si="548">IF(P1104="","",IF((_xlfn.STDEV.S($P1103:$AI1104)/AVERAGE($P1103:$AI1104))&lt;25%,P1104,IF(OR(P1104&gt;(AVERAGE($P1103:$AI1104)+_xlfn.STDEV.S($P1103:$AI1104)),P1104&lt;(AVERAGE($P1103:$AI1104)-_xlfn.STDEV.S($P1103:$AI1104))),"DESCARTADO",P1104)))</f>
        <v/>
      </c>
      <c r="Q1106" s="39" t="str">
        <f t="shared" si="548"/>
        <v/>
      </c>
      <c r="R1106" s="39" t="str">
        <f t="shared" si="548"/>
        <v/>
      </c>
      <c r="S1106" s="39" t="str">
        <f t="shared" si="548"/>
        <v/>
      </c>
      <c r="T1106" s="39" t="str">
        <f t="shared" si="548"/>
        <v/>
      </c>
      <c r="U1106" s="39" t="str">
        <f t="shared" si="548"/>
        <v/>
      </c>
      <c r="V1106" s="39" t="str">
        <f t="shared" si="548"/>
        <v/>
      </c>
      <c r="W1106" s="39" t="str">
        <f t="shared" si="548"/>
        <v/>
      </c>
      <c r="X1106" s="39" t="str">
        <f t="shared" si="548"/>
        <v/>
      </c>
      <c r="Y1106" s="39" t="str">
        <f t="shared" si="548"/>
        <v/>
      </c>
      <c r="Z1106" s="39" t="str">
        <f t="shared" si="548"/>
        <v/>
      </c>
      <c r="AA1106" s="39" t="str">
        <f t="shared" si="548"/>
        <v/>
      </c>
      <c r="AB1106" s="39" t="str">
        <f t="shared" si="548"/>
        <v/>
      </c>
      <c r="AC1106" s="39" t="str">
        <f t="shared" si="548"/>
        <v/>
      </c>
      <c r="AD1106" s="39" t="str">
        <f t="shared" si="548"/>
        <v/>
      </c>
      <c r="AE1106" s="39" t="str">
        <f t="shared" si="548"/>
        <v/>
      </c>
      <c r="AF1106" s="39" t="str">
        <f t="shared" si="548"/>
        <v/>
      </c>
      <c r="AG1106" s="39" t="str">
        <f t="shared" si="548"/>
        <v/>
      </c>
      <c r="AH1106" s="39" t="str">
        <f t="shared" si="548"/>
        <v/>
      </c>
      <c r="AI1106" s="39" t="str">
        <f t="shared" si="548"/>
        <v/>
      </c>
    </row>
    <row r="1107" spans="1:35" hidden="1" x14ac:dyDescent="0.25">
      <c r="B1107" s="84" t="e">
        <f t="shared" si="545"/>
        <v>#VALUE!</v>
      </c>
      <c r="C1107" s="84" t="e">
        <f t="shared" si="544"/>
        <v>#VALUE!</v>
      </c>
      <c r="D1107" s="84">
        <f t="shared" si="544"/>
        <v>1</v>
      </c>
      <c r="E1107" s="158"/>
      <c r="F1107" s="97"/>
      <c r="G1107" s="120"/>
      <c r="H1107" s="18"/>
      <c r="I1107" s="18"/>
      <c r="J1107" s="56" t="s">
        <v>367</v>
      </c>
      <c r="K1107" s="89"/>
      <c r="L1107" s="40" t="s">
        <v>73</v>
      </c>
      <c r="M1107" s="41" t="e">
        <f>_xlfn.QUARTILE.EXC($P1099:$AI1099,1)</f>
        <v>#NUM!</v>
      </c>
      <c r="N1107" s="94"/>
      <c r="O1107" s="34" t="s">
        <v>480</v>
      </c>
      <c r="P1107" s="39" t="str">
        <f>IF(IFERROR(VLOOKUP(P1096,'Tabela de Apoio'!$D:$E,2,FALSE),1)=1,"",P1108)</f>
        <v/>
      </c>
      <c r="Q1107" s="39" t="str">
        <f>IF(IFERROR(VLOOKUP(Q1096,'Tabela de Apoio'!$D:$E,2,FALSE),1)=1,"",Q1108)</f>
        <v/>
      </c>
      <c r="R1107" s="39" t="str">
        <f>IF(IFERROR(VLOOKUP(R1096,'Tabela de Apoio'!$D:$E,2,FALSE),1)=1,"",R1108)</f>
        <v/>
      </c>
      <c r="S1107" s="39" t="str">
        <f>IF(IFERROR(VLOOKUP(S1096,'Tabela de Apoio'!$D:$E,2,FALSE),1)=1,"",S1108)</f>
        <v/>
      </c>
      <c r="T1107" s="39" t="str">
        <f>IF(IFERROR(VLOOKUP(T1096,'Tabela de Apoio'!$D:$E,2,FALSE),1)=1,"",T1108)</f>
        <v/>
      </c>
      <c r="U1107" s="39" t="str">
        <f>IF(IFERROR(VLOOKUP(U1096,'Tabela de Apoio'!$D:$E,2,FALSE),1)=1,"",U1108)</f>
        <v/>
      </c>
      <c r="V1107" s="39" t="str">
        <f>IF(IFERROR(VLOOKUP(V1096,'Tabela de Apoio'!$D:$E,2,FALSE),1)=1,"",V1108)</f>
        <v/>
      </c>
      <c r="W1107" s="39" t="str">
        <f>IF(IFERROR(VLOOKUP(W1096,'Tabela de Apoio'!$D:$E,2,FALSE),1)=1,"",W1108)</f>
        <v/>
      </c>
      <c r="X1107" s="39" t="str">
        <f>IF(IFERROR(VLOOKUP(X1096,'Tabela de Apoio'!$D:$E,2,FALSE),1)=1,"",X1108)</f>
        <v/>
      </c>
      <c r="Y1107" s="39" t="str">
        <f>IF(IFERROR(VLOOKUP(Y1096,'Tabela de Apoio'!$D:$E,2,FALSE),1)=1,"",Y1108)</f>
        <v/>
      </c>
      <c r="Z1107" s="39" t="str">
        <f>IF(IFERROR(VLOOKUP(Z1096,'Tabela de Apoio'!$D:$E,2,FALSE),1)=1,"",Z1108)</f>
        <v/>
      </c>
      <c r="AA1107" s="39" t="str">
        <f>IF(IFERROR(VLOOKUP(AA1096,'Tabela de Apoio'!$D:$E,2,FALSE),1)=1,"",AA1108)</f>
        <v/>
      </c>
      <c r="AB1107" s="39" t="str">
        <f>IF(IFERROR(VLOOKUP(AB1096,'Tabela de Apoio'!$D:$E,2,FALSE),1)=1,"",AB1108)</f>
        <v/>
      </c>
      <c r="AC1107" s="39" t="str">
        <f>IF(IFERROR(VLOOKUP(AC1096,'Tabela de Apoio'!$D:$E,2,FALSE),1)=1,"",AC1108)</f>
        <v/>
      </c>
      <c r="AD1107" s="39" t="str">
        <f>IF(IFERROR(VLOOKUP(AD1096,'Tabela de Apoio'!$D:$E,2,FALSE),1)=1,"",AD1108)</f>
        <v/>
      </c>
      <c r="AE1107" s="39" t="str">
        <f>IF(IFERROR(VLOOKUP(AE1096,'Tabela de Apoio'!$D:$E,2,FALSE),1)=1,"",AE1108)</f>
        <v/>
      </c>
      <c r="AF1107" s="39" t="str">
        <f>IF(IFERROR(VLOOKUP(AF1096,'Tabela de Apoio'!$D:$E,2,FALSE),1)=1,"",AF1108)</f>
        <v/>
      </c>
      <c r="AG1107" s="39" t="str">
        <f>IF(IFERROR(VLOOKUP(AG1096,'Tabela de Apoio'!$D:$E,2,FALSE),1)=1,"",AG1108)</f>
        <v/>
      </c>
      <c r="AH1107" s="39" t="str">
        <f>IF(IFERROR(VLOOKUP(AH1096,'Tabela de Apoio'!$D:$E,2,FALSE),1)=1,"",AH1108)</f>
        <v/>
      </c>
      <c r="AI1107" s="39" t="str">
        <f>IF(IFERROR(VLOOKUP(AI1096,'Tabela de Apoio'!$D:$E,2,FALSE),1)=1,"",AI1108)</f>
        <v/>
      </c>
    </row>
    <row r="1108" spans="1:35" hidden="1" x14ac:dyDescent="0.25">
      <c r="B1108" s="84" t="e">
        <f t="shared" si="545"/>
        <v>#VALUE!</v>
      </c>
      <c r="C1108" s="84" t="e">
        <f t="shared" si="544"/>
        <v>#VALUE!</v>
      </c>
      <c r="D1108" s="84">
        <f t="shared" si="544"/>
        <v>1</v>
      </c>
      <c r="E1108" s="158"/>
      <c r="F1108" s="97"/>
      <c r="G1108" s="120"/>
      <c r="H1108" s="18"/>
      <c r="I1108" s="18"/>
      <c r="J1108" s="56" t="s">
        <v>367</v>
      </c>
      <c r="K1108" s="89"/>
      <c r="L1108" s="40" t="s">
        <v>70</v>
      </c>
      <c r="M1108" s="41" t="e">
        <f>_xlfn.QUARTILE.EXC($P1099:$AI1099,2)</f>
        <v>#NUM!</v>
      </c>
      <c r="N1108" s="94"/>
      <c r="O1108" s="34" t="s">
        <v>481</v>
      </c>
      <c r="P1108" s="39" t="str">
        <f t="shared" ref="P1108:AI1108" si="549">IF(P1106="","",IF((_xlfn.STDEV.S($P1105:$AI1106)/AVERAGE($P1105:$AI1106))&lt;25%,P1106,IF(OR(P1106&gt;(AVERAGE($P1105:$AI1106)+_xlfn.STDEV.S($P1105:$AI1106)),P1106&lt;(AVERAGE($P1105:$AI1106)-_xlfn.STDEV.S($P1105:$AI1106))),"DESCARTADO",P1106)))</f>
        <v/>
      </c>
      <c r="Q1108" s="39" t="str">
        <f t="shared" si="549"/>
        <v/>
      </c>
      <c r="R1108" s="39" t="str">
        <f t="shared" si="549"/>
        <v/>
      </c>
      <c r="S1108" s="39" t="str">
        <f t="shared" si="549"/>
        <v/>
      </c>
      <c r="T1108" s="39" t="str">
        <f t="shared" si="549"/>
        <v/>
      </c>
      <c r="U1108" s="39" t="str">
        <f t="shared" si="549"/>
        <v/>
      </c>
      <c r="V1108" s="39" t="str">
        <f t="shared" si="549"/>
        <v/>
      </c>
      <c r="W1108" s="39" t="str">
        <f t="shared" si="549"/>
        <v/>
      </c>
      <c r="X1108" s="39" t="str">
        <f t="shared" si="549"/>
        <v/>
      </c>
      <c r="Y1108" s="39" t="str">
        <f t="shared" si="549"/>
        <v/>
      </c>
      <c r="Z1108" s="39" t="str">
        <f t="shared" si="549"/>
        <v/>
      </c>
      <c r="AA1108" s="39" t="str">
        <f t="shared" si="549"/>
        <v/>
      </c>
      <c r="AB1108" s="39" t="str">
        <f t="shared" si="549"/>
        <v/>
      </c>
      <c r="AC1108" s="39" t="str">
        <f t="shared" si="549"/>
        <v/>
      </c>
      <c r="AD1108" s="39" t="str">
        <f t="shared" si="549"/>
        <v/>
      </c>
      <c r="AE1108" s="39" t="str">
        <f t="shared" si="549"/>
        <v/>
      </c>
      <c r="AF1108" s="39" t="str">
        <f t="shared" si="549"/>
        <v/>
      </c>
      <c r="AG1108" s="39" t="str">
        <f t="shared" si="549"/>
        <v/>
      </c>
      <c r="AH1108" s="39" t="str">
        <f t="shared" si="549"/>
        <v/>
      </c>
      <c r="AI1108" s="39" t="str">
        <f t="shared" si="549"/>
        <v/>
      </c>
    </row>
    <row r="1109" spans="1:35" hidden="1" x14ac:dyDescent="0.25">
      <c r="B1109" s="84" t="e">
        <f t="shared" si="545"/>
        <v>#VALUE!</v>
      </c>
      <c r="C1109" s="84" t="e">
        <f t="shared" si="544"/>
        <v>#VALUE!</v>
      </c>
      <c r="D1109" s="84">
        <f t="shared" si="544"/>
        <v>1</v>
      </c>
      <c r="E1109" s="158"/>
      <c r="F1109" s="97"/>
      <c r="G1109" s="120"/>
      <c r="H1109" s="18"/>
      <c r="I1109" s="18"/>
      <c r="J1109" s="56" t="s">
        <v>366</v>
      </c>
      <c r="K1109" s="89"/>
      <c r="L1109" s="40" t="s">
        <v>76</v>
      </c>
      <c r="M1109" s="41">
        <f>MIN($P1098:$AI1098)</f>
        <v>0</v>
      </c>
      <c r="N1109" s="94"/>
      <c r="O1109" s="34" t="s">
        <v>482</v>
      </c>
      <c r="P1109" s="39" t="str">
        <f>IF(IFERROR(VLOOKUP(P1096,'Tabela de Apoio'!$D:$E,2,FALSE),1)=1,"",P1110)</f>
        <v/>
      </c>
      <c r="Q1109" s="39" t="str">
        <f>IF(IFERROR(VLOOKUP(Q1096,'Tabela de Apoio'!$D:$E,2,FALSE),1)=1,"",Q1110)</f>
        <v/>
      </c>
      <c r="R1109" s="39" t="str">
        <f>IF(IFERROR(VLOOKUP(R1096,'Tabela de Apoio'!$D:$E,2,FALSE),1)=1,"",R1110)</f>
        <v/>
      </c>
      <c r="S1109" s="39" t="str">
        <f>IF(IFERROR(VLOOKUP(S1096,'Tabela de Apoio'!$D:$E,2,FALSE),1)=1,"",S1110)</f>
        <v/>
      </c>
      <c r="T1109" s="39" t="str">
        <f>IF(IFERROR(VLOOKUP(T1096,'Tabela de Apoio'!$D:$E,2,FALSE),1)=1,"",T1110)</f>
        <v/>
      </c>
      <c r="U1109" s="39" t="str">
        <f>IF(IFERROR(VLOOKUP(U1096,'Tabela de Apoio'!$D:$E,2,FALSE),1)=1,"",U1110)</f>
        <v/>
      </c>
      <c r="V1109" s="39" t="str">
        <f>IF(IFERROR(VLOOKUP(V1096,'Tabela de Apoio'!$D:$E,2,FALSE),1)=1,"",V1110)</f>
        <v/>
      </c>
      <c r="W1109" s="39" t="str">
        <f>IF(IFERROR(VLOOKUP(W1096,'Tabela de Apoio'!$D:$E,2,FALSE),1)=1,"",W1110)</f>
        <v/>
      </c>
      <c r="X1109" s="39" t="str">
        <f>IF(IFERROR(VLOOKUP(X1096,'Tabela de Apoio'!$D:$E,2,FALSE),1)=1,"",X1110)</f>
        <v/>
      </c>
      <c r="Y1109" s="39" t="str">
        <f>IF(IFERROR(VLOOKUP(Y1096,'Tabela de Apoio'!$D:$E,2,FALSE),1)=1,"",Y1110)</f>
        <v/>
      </c>
      <c r="Z1109" s="39" t="str">
        <f>IF(IFERROR(VLOOKUP(Z1096,'Tabela de Apoio'!$D:$E,2,FALSE),1)=1,"",Z1110)</f>
        <v/>
      </c>
      <c r="AA1109" s="39" t="str">
        <f>IF(IFERROR(VLOOKUP(AA1096,'Tabela de Apoio'!$D:$E,2,FALSE),1)=1,"",AA1110)</f>
        <v/>
      </c>
      <c r="AB1109" s="39" t="str">
        <f>IF(IFERROR(VLOOKUP(AB1096,'Tabela de Apoio'!$D:$E,2,FALSE),1)=1,"",AB1110)</f>
        <v/>
      </c>
      <c r="AC1109" s="39" t="str">
        <f>IF(IFERROR(VLOOKUP(AC1096,'Tabela de Apoio'!$D:$E,2,FALSE),1)=1,"",AC1110)</f>
        <v/>
      </c>
      <c r="AD1109" s="39" t="str">
        <f>IF(IFERROR(VLOOKUP(AD1096,'Tabela de Apoio'!$D:$E,2,FALSE),1)=1,"",AD1110)</f>
        <v/>
      </c>
      <c r="AE1109" s="39" t="str">
        <f>IF(IFERROR(VLOOKUP(AE1096,'Tabela de Apoio'!$D:$E,2,FALSE),1)=1,"",AE1110)</f>
        <v/>
      </c>
      <c r="AF1109" s="39" t="str">
        <f>IF(IFERROR(VLOOKUP(AF1096,'Tabela de Apoio'!$D:$E,2,FALSE),1)=1,"",AF1110)</f>
        <v/>
      </c>
      <c r="AG1109" s="39" t="str">
        <f>IF(IFERROR(VLOOKUP(AG1096,'Tabela de Apoio'!$D:$E,2,FALSE),1)=1,"",AG1110)</f>
        <v/>
      </c>
      <c r="AH1109" s="39" t="str">
        <f>IF(IFERROR(VLOOKUP(AH1096,'Tabela de Apoio'!$D:$E,2,FALSE),1)=1,"",AH1110)</f>
        <v/>
      </c>
      <c r="AI1109" s="39" t="str">
        <f>IF(IFERROR(VLOOKUP(AI1096,'Tabela de Apoio'!$D:$E,2,FALSE),1)=1,"",AI1110)</f>
        <v/>
      </c>
    </row>
    <row r="1110" spans="1:35" hidden="1" x14ac:dyDescent="0.25">
      <c r="B1110" s="84" t="e">
        <f t="shared" si="545"/>
        <v>#VALUE!</v>
      </c>
      <c r="C1110" s="84" t="e">
        <f t="shared" si="544"/>
        <v>#VALUE!</v>
      </c>
      <c r="D1110" s="84">
        <f t="shared" si="544"/>
        <v>1</v>
      </c>
      <c r="E1110" s="158"/>
      <c r="F1110" s="97"/>
      <c r="G1110" s="120"/>
      <c r="H1110" s="18"/>
      <c r="I1110" s="18"/>
      <c r="J1110" s="56" t="s">
        <v>366</v>
      </c>
      <c r="K1110" s="89"/>
      <c r="L1110" s="40" t="s">
        <v>71</v>
      </c>
      <c r="M1110" s="41">
        <f>MAX($P1098:$AI1098)</f>
        <v>0</v>
      </c>
      <c r="N1110" s="94"/>
      <c r="O1110" s="34" t="s">
        <v>483</v>
      </c>
      <c r="P1110" s="39" t="str">
        <f t="shared" ref="P1110:AI1110" si="550">IF(P1108="","",IF((_xlfn.STDEV.S($P1107:$AI1108)/AVERAGE($P1107:$AI1108))&lt;25%,P1108,IF(OR(P1108&gt;(AVERAGE($P1107:$AI1108)+_xlfn.STDEV.S($P1107:$AI1108)),P1108&lt;(AVERAGE($P1107:$AI1108)-_xlfn.STDEV.S($P1107:$AI1108))),"DESCARTADO",P1108)))</f>
        <v/>
      </c>
      <c r="Q1110" s="39" t="str">
        <f t="shared" si="550"/>
        <v/>
      </c>
      <c r="R1110" s="39" t="str">
        <f t="shared" si="550"/>
        <v/>
      </c>
      <c r="S1110" s="39" t="str">
        <f t="shared" si="550"/>
        <v/>
      </c>
      <c r="T1110" s="39" t="str">
        <f t="shared" si="550"/>
        <v/>
      </c>
      <c r="U1110" s="39" t="str">
        <f t="shared" si="550"/>
        <v/>
      </c>
      <c r="V1110" s="39" t="str">
        <f t="shared" si="550"/>
        <v/>
      </c>
      <c r="W1110" s="39" t="str">
        <f t="shared" si="550"/>
        <v/>
      </c>
      <c r="X1110" s="39" t="str">
        <f t="shared" si="550"/>
        <v/>
      </c>
      <c r="Y1110" s="39" t="str">
        <f t="shared" si="550"/>
        <v/>
      </c>
      <c r="Z1110" s="39" t="str">
        <f t="shared" si="550"/>
        <v/>
      </c>
      <c r="AA1110" s="39" t="str">
        <f t="shared" si="550"/>
        <v/>
      </c>
      <c r="AB1110" s="39" t="str">
        <f t="shared" si="550"/>
        <v/>
      </c>
      <c r="AC1110" s="39" t="str">
        <f t="shared" si="550"/>
        <v/>
      </c>
      <c r="AD1110" s="39" t="str">
        <f t="shared" si="550"/>
        <v/>
      </c>
      <c r="AE1110" s="39" t="str">
        <f t="shared" si="550"/>
        <v/>
      </c>
      <c r="AF1110" s="39" t="str">
        <f t="shared" si="550"/>
        <v/>
      </c>
      <c r="AG1110" s="39" t="str">
        <f t="shared" si="550"/>
        <v/>
      </c>
      <c r="AH1110" s="39" t="str">
        <f t="shared" si="550"/>
        <v/>
      </c>
      <c r="AI1110" s="39" t="str">
        <f t="shared" si="550"/>
        <v/>
      </c>
    </row>
    <row r="1111" spans="1:35" hidden="1" x14ac:dyDescent="0.25">
      <c r="B1111" s="84" t="e">
        <f t="shared" si="545"/>
        <v>#VALUE!</v>
      </c>
      <c r="C1111" s="84" t="e">
        <f t="shared" si="544"/>
        <v>#VALUE!</v>
      </c>
      <c r="D1111" s="84">
        <f t="shared" si="544"/>
        <v>1</v>
      </c>
      <c r="E1111" s="158"/>
      <c r="F1111" s="97"/>
      <c r="G1111" s="121"/>
      <c r="H1111"/>
      <c r="I1111"/>
      <c r="J1111" s="6" t="str">
        <f>INDEX(J1101:J1110,MATCH(L1094,L1101:L1110,0))</f>
        <v>A</v>
      </c>
      <c r="K1111" s="89"/>
      <c r="L1111" s="26"/>
      <c r="M1111" s="26"/>
      <c r="N1111" s="94"/>
      <c r="O1111" s="34" t="s">
        <v>58</v>
      </c>
      <c r="P1111" s="39" t="str">
        <f>IF(IFERROR(VLOOKUP(P1096,'Tabela de Apoio'!$D:$E,2,FALSE),1)=1,"",P1112)</f>
        <v/>
      </c>
      <c r="Q1111" s="39" t="str">
        <f>IF(IFERROR(VLOOKUP(Q1096,'Tabela de Apoio'!$D:$E,2,FALSE),1)=1,"",Q1112)</f>
        <v/>
      </c>
      <c r="R1111" s="39" t="str">
        <f>IF(IFERROR(VLOOKUP(R1096,'Tabela de Apoio'!$D:$E,2,FALSE),1)=1,"",R1112)</f>
        <v/>
      </c>
      <c r="S1111" s="39" t="str">
        <f>IF(IFERROR(VLOOKUP(S1096,'Tabela de Apoio'!$D:$E,2,FALSE),1)=1,"",S1112)</f>
        <v/>
      </c>
      <c r="T1111" s="39" t="str">
        <f>IF(IFERROR(VLOOKUP(T1096,'Tabela de Apoio'!$D:$E,2,FALSE),1)=1,"",T1112)</f>
        <v/>
      </c>
      <c r="U1111" s="39" t="str">
        <f>IF(IFERROR(VLOOKUP(U1096,'Tabela de Apoio'!$D:$E,2,FALSE),1)=1,"",U1112)</f>
        <v/>
      </c>
      <c r="V1111" s="39" t="str">
        <f>IF(IFERROR(VLOOKUP(V1096,'Tabela de Apoio'!$D:$E,2,FALSE),1)=1,"",V1112)</f>
        <v/>
      </c>
      <c r="W1111" s="39" t="str">
        <f>IF(IFERROR(VLOOKUP(W1096,'Tabela de Apoio'!$D:$E,2,FALSE),1)=1,"",W1112)</f>
        <v/>
      </c>
      <c r="X1111" s="39" t="str">
        <f>IF(IFERROR(VLOOKUP(X1096,'Tabela de Apoio'!$D:$E,2,FALSE),1)=1,"",X1112)</f>
        <v/>
      </c>
      <c r="Y1111" s="39" t="str">
        <f>IF(IFERROR(VLOOKUP(Y1096,'Tabela de Apoio'!$D:$E,2,FALSE),1)=1,"",Y1112)</f>
        <v/>
      </c>
      <c r="Z1111" s="39" t="str">
        <f>IF(IFERROR(VLOOKUP(Z1096,'Tabela de Apoio'!$D:$E,2,FALSE),1)=1,"",Z1112)</f>
        <v/>
      </c>
      <c r="AA1111" s="39" t="str">
        <f>IF(IFERROR(VLOOKUP(AA1096,'Tabela de Apoio'!$D:$E,2,FALSE),1)=1,"",AA1112)</f>
        <v/>
      </c>
      <c r="AB1111" s="39" t="str">
        <f>IF(IFERROR(VLOOKUP(AB1096,'Tabela de Apoio'!$D:$E,2,FALSE),1)=1,"",AB1112)</f>
        <v/>
      </c>
      <c r="AC1111" s="39" t="str">
        <f>IF(IFERROR(VLOOKUP(AC1096,'Tabela de Apoio'!$D:$E,2,FALSE),1)=1,"",AC1112)</f>
        <v/>
      </c>
      <c r="AD1111" s="39" t="str">
        <f>IF(IFERROR(VLOOKUP(AD1096,'Tabela de Apoio'!$D:$E,2,FALSE),1)=1,"",AD1112)</f>
        <v/>
      </c>
      <c r="AE1111" s="39" t="str">
        <f>IF(IFERROR(VLOOKUP(AE1096,'Tabela de Apoio'!$D:$E,2,FALSE),1)=1,"",AE1112)</f>
        <v/>
      </c>
      <c r="AF1111" s="39" t="str">
        <f>IF(IFERROR(VLOOKUP(AF1096,'Tabela de Apoio'!$D:$E,2,FALSE),1)=1,"",AF1112)</f>
        <v/>
      </c>
      <c r="AG1111" s="39" t="str">
        <f>IF(IFERROR(VLOOKUP(AG1096,'Tabela de Apoio'!$D:$E,2,FALSE),1)=1,"",AG1112)</f>
        <v/>
      </c>
      <c r="AH1111" s="39" t="str">
        <f>IF(IFERROR(VLOOKUP(AH1096,'Tabela de Apoio'!$D:$E,2,FALSE),1)=1,"",AH1112)</f>
        <v/>
      </c>
      <c r="AI1111" s="39" t="str">
        <f>IF(IFERROR(VLOOKUP(AI1096,'Tabela de Apoio'!$D:$E,2,FALSE),1)=1,"",AI1112)</f>
        <v/>
      </c>
    </row>
    <row r="1112" spans="1:35" x14ac:dyDescent="0.25">
      <c r="B1112" s="84" t="e">
        <f t="shared" si="545"/>
        <v>#VALUE!</v>
      </c>
      <c r="C1112" s="84" t="e">
        <f t="shared" si="544"/>
        <v>#VALUE!</v>
      </c>
      <c r="D1112" s="84">
        <f t="shared" si="544"/>
        <v>1</v>
      </c>
      <c r="E1112" s="158"/>
      <c r="F1112" s="97"/>
      <c r="G1112" s="118"/>
      <c r="H1112" s="159"/>
      <c r="I1112" s="159"/>
      <c r="J1112" s="160"/>
      <c r="K1112" s="90" t="e">
        <f>_xlfn.STDEV.S($P1112:$AI1112)/AVERAGE($P1112:$AI1112)</f>
        <v>#DIV/0!</v>
      </c>
      <c r="L1112" s="122" t="s">
        <v>77</v>
      </c>
      <c r="M1112" s="22" t="str">
        <f>IFERROR(ROUND(M1094*M1096,2),"")</f>
        <v/>
      </c>
      <c r="N1112" s="94" t="str">
        <f>IF("C"=J1111,1,"")</f>
        <v/>
      </c>
      <c r="O1112" s="34" t="s">
        <v>56</v>
      </c>
      <c r="P1112" s="39" t="str">
        <f t="shared" ref="P1112:AI1112" si="551">IFERROR(IF(P1110="","",IF((_xlfn.STDEV.S($P1109:$AI1110)/AVERAGE($P1109:$AI1110))&lt;25%,P1110,IF(OR(P1110&gt;(AVERAGE($P1109:$AI1110)+_xlfn.STDEV.S($P1109:$AI1110)),P1110&lt;(AVERAGE($P1109:$AI1110)-_xlfn.STDEV.S($P1109:$AI1110))),"DESCARTADO",P1110))),)</f>
        <v/>
      </c>
      <c r="Q1112" s="39" t="str">
        <f t="shared" si="551"/>
        <v/>
      </c>
      <c r="R1112" s="39" t="str">
        <f t="shared" si="551"/>
        <v/>
      </c>
      <c r="S1112" s="39" t="str">
        <f t="shared" si="551"/>
        <v/>
      </c>
      <c r="T1112" s="39" t="str">
        <f t="shared" si="551"/>
        <v/>
      </c>
      <c r="U1112" s="39" t="str">
        <f t="shared" si="551"/>
        <v/>
      </c>
      <c r="V1112" s="39" t="str">
        <f t="shared" si="551"/>
        <v/>
      </c>
      <c r="W1112" s="39" t="str">
        <f t="shared" si="551"/>
        <v/>
      </c>
      <c r="X1112" s="39" t="str">
        <f t="shared" si="551"/>
        <v/>
      </c>
      <c r="Y1112" s="39" t="str">
        <f t="shared" si="551"/>
        <v/>
      </c>
      <c r="Z1112" s="39" t="str">
        <f t="shared" si="551"/>
        <v/>
      </c>
      <c r="AA1112" s="39" t="str">
        <f t="shared" si="551"/>
        <v/>
      </c>
      <c r="AB1112" s="39" t="str">
        <f t="shared" si="551"/>
        <v/>
      </c>
      <c r="AC1112" s="39" t="str">
        <f t="shared" si="551"/>
        <v/>
      </c>
      <c r="AD1112" s="39" t="str">
        <f t="shared" si="551"/>
        <v/>
      </c>
      <c r="AE1112" s="39" t="str">
        <f t="shared" si="551"/>
        <v/>
      </c>
      <c r="AF1112" s="39" t="str">
        <f t="shared" si="551"/>
        <v/>
      </c>
      <c r="AG1112" s="39" t="str">
        <f t="shared" si="551"/>
        <v/>
      </c>
      <c r="AH1112" s="39" t="str">
        <f t="shared" si="551"/>
        <v/>
      </c>
      <c r="AI1112" s="39" t="str">
        <f t="shared" si="551"/>
        <v/>
      </c>
    </row>
    <row r="1114" spans="1:35" s="18" customFormat="1" x14ac:dyDescent="0.25">
      <c r="A1114" s="89"/>
      <c r="B1114" s="83" t="e">
        <f>LARGE(IFERROR(IF(B1112+1&gt;$H$8,"",B1112+1),""),1)</f>
        <v>#VALUE!</v>
      </c>
      <c r="C1114" s="83" t="e">
        <f>E1119</f>
        <v>#VALUE!</v>
      </c>
      <c r="D1114" s="83">
        <f>E1115</f>
        <v>1</v>
      </c>
      <c r="E1114" s="57" t="s">
        <v>9</v>
      </c>
      <c r="F1114" s="96"/>
      <c r="G1114" s="57" t="s">
        <v>19</v>
      </c>
      <c r="H1114" s="5" t="e">
        <f>INDEX('BASE FORMAÇÃO'!B:B,B1114+1)</f>
        <v>#VALUE!</v>
      </c>
      <c r="I1114" s="19" t="s">
        <v>20</v>
      </c>
      <c r="J1114" s="5" t="e">
        <f>INDEX('BASE FORMAÇÃO'!K:K,B1114+1)</f>
        <v>#VALUE!</v>
      </c>
      <c r="K1114" s="88"/>
      <c r="L1114" s="173" t="s">
        <v>75</v>
      </c>
      <c r="M1114" s="167" t="str">
        <f>IF(OR(ISBLANK($O$7),ISBLANK($H$8),ISBLANK($O$6),ISBLANK($O$5),ISBLANK($H$5)),"",IFERROR(IF(VLOOKUP(L1114,L1121:M1130,2,FALSE)&lt;1,ROUND(VLOOKUP(L1114,L1121:M1130,2,FALSE),4),ROUND(VLOOKUP(L1114,L1121:M1130,2,FALSE),2)),""))</f>
        <v/>
      </c>
      <c r="N1114" s="92"/>
      <c r="O1114" s="34" t="s">
        <v>22</v>
      </c>
      <c r="P1114" s="53"/>
      <c r="Q1114" s="53"/>
      <c r="R1114" s="53"/>
      <c r="S1114" s="53"/>
      <c r="T1114" s="53"/>
      <c r="U1114" s="53"/>
      <c r="V1114" s="53"/>
      <c r="W1114" s="53"/>
      <c r="X1114" s="53"/>
      <c r="Y1114" s="53"/>
      <c r="Z1114" s="53"/>
      <c r="AA1114" s="53"/>
      <c r="AB1114" s="53"/>
      <c r="AC1114" s="53"/>
      <c r="AD1114" s="53"/>
      <c r="AE1114" s="53"/>
      <c r="AF1114" s="53"/>
      <c r="AG1114" s="53"/>
      <c r="AH1114" s="53"/>
      <c r="AI1114" s="53"/>
    </row>
    <row r="1115" spans="1:35" s="18" customFormat="1" x14ac:dyDescent="0.25">
      <c r="A1115" s="89"/>
      <c r="B1115" s="84" t="e">
        <f t="shared" ref="B1115:D1117" si="552">B1114</f>
        <v>#VALUE!</v>
      </c>
      <c r="C1115" s="84" t="e">
        <f t="shared" si="552"/>
        <v>#VALUE!</v>
      </c>
      <c r="D1115" s="84">
        <f t="shared" si="552"/>
        <v>1</v>
      </c>
      <c r="E1115" s="150">
        <f>IFERROR(IF(E1119=INDEX(E:E,ROW()-16),INDEX(E:E,ROW()-20)+1,1),1)</f>
        <v>1</v>
      </c>
      <c r="F1115" s="116"/>
      <c r="G1115" s="155" t="s">
        <v>1</v>
      </c>
      <c r="H1115" s="161" t="e">
        <f>INDEX('BASE FORMAÇÃO'!C:C,B1114+1)</f>
        <v>#VALUE!</v>
      </c>
      <c r="I1115" s="161"/>
      <c r="J1115" s="162"/>
      <c r="K1115" s="89"/>
      <c r="L1115" s="174"/>
      <c r="M1115" s="168"/>
      <c r="N1115" s="93"/>
      <c r="O1115" s="34" t="s">
        <v>17</v>
      </c>
      <c r="P1115" s="54"/>
      <c r="Q1115" s="54"/>
      <c r="R1115" s="54"/>
      <c r="S1115" s="54"/>
      <c r="T1115" s="54"/>
      <c r="U1115" s="54"/>
      <c r="V1115" s="54"/>
      <c r="W1115" s="54"/>
      <c r="X1115" s="54"/>
      <c r="Y1115" s="54"/>
      <c r="Z1115" s="54"/>
      <c r="AA1115" s="54"/>
      <c r="AB1115" s="54"/>
      <c r="AC1115" s="54"/>
      <c r="AD1115" s="54"/>
      <c r="AE1115" s="54"/>
      <c r="AF1115" s="54"/>
      <c r="AG1115" s="54"/>
      <c r="AH1115" s="54"/>
      <c r="AI1115" s="54"/>
    </row>
    <row r="1116" spans="1:35" s="21" customFormat="1" x14ac:dyDescent="0.25">
      <c r="A1116" s="98"/>
      <c r="B1116" s="84" t="e">
        <f t="shared" si="552"/>
        <v>#VALUE!</v>
      </c>
      <c r="C1116" s="84" t="e">
        <f t="shared" si="552"/>
        <v>#VALUE!</v>
      </c>
      <c r="D1116" s="84">
        <f t="shared" si="552"/>
        <v>1</v>
      </c>
      <c r="E1116" s="151"/>
      <c r="F1116" s="117"/>
      <c r="G1116" s="156"/>
      <c r="H1116" s="163"/>
      <c r="I1116" s="163"/>
      <c r="J1116" s="164"/>
      <c r="K1116" s="85"/>
      <c r="L1116" s="169" t="s">
        <v>78</v>
      </c>
      <c r="M1116" s="171" t="e">
        <f>INDEX('BASE FORMAÇÃO'!H:H,B1118+1)</f>
        <v>#VALUE!</v>
      </c>
      <c r="N1116" s="94"/>
      <c r="O1116" s="34" t="s">
        <v>12</v>
      </c>
      <c r="P1116" s="55"/>
      <c r="Q1116" s="55"/>
      <c r="R1116" s="55"/>
      <c r="S1116" s="55"/>
      <c r="T1116" s="55"/>
      <c r="U1116" s="55"/>
      <c r="V1116" s="55"/>
      <c r="W1116" s="55"/>
      <c r="X1116" s="55"/>
      <c r="Y1116" s="55"/>
      <c r="Z1116" s="55"/>
      <c r="AA1116" s="55"/>
      <c r="AB1116" s="55"/>
      <c r="AC1116" s="55"/>
      <c r="AD1116" s="55"/>
      <c r="AE1116" s="55"/>
      <c r="AF1116" s="55"/>
      <c r="AG1116" s="55"/>
      <c r="AH1116" s="55"/>
      <c r="AI1116" s="55"/>
    </row>
    <row r="1117" spans="1:35" s="21" customFormat="1" x14ac:dyDescent="0.25">
      <c r="A1117" s="98"/>
      <c r="B1117" s="84" t="e">
        <f t="shared" si="552"/>
        <v>#VALUE!</v>
      </c>
      <c r="C1117" s="84" t="e">
        <f t="shared" si="552"/>
        <v>#VALUE!</v>
      </c>
      <c r="D1117" s="84">
        <f t="shared" si="552"/>
        <v>1</v>
      </c>
      <c r="E1117" s="152"/>
      <c r="F1117" s="117"/>
      <c r="G1117" s="157"/>
      <c r="H1117" s="165"/>
      <c r="I1117" s="165"/>
      <c r="J1117" s="166"/>
      <c r="K1117" s="85"/>
      <c r="L1117" s="170"/>
      <c r="M1117" s="172"/>
      <c r="N1117" s="94"/>
      <c r="O1117" s="34" t="s">
        <v>549</v>
      </c>
      <c r="P1117" s="55"/>
      <c r="Q1117" s="55"/>
      <c r="R1117" s="55"/>
      <c r="S1117" s="55"/>
      <c r="T1117" s="55"/>
      <c r="U1117" s="55"/>
      <c r="V1117" s="55"/>
      <c r="W1117" s="55"/>
      <c r="X1117" s="55"/>
      <c r="Y1117" s="55"/>
      <c r="Z1117" s="55"/>
      <c r="AA1117" s="55"/>
      <c r="AB1117" s="55"/>
      <c r="AC1117" s="55"/>
      <c r="AD1117" s="55"/>
      <c r="AE1117" s="55"/>
      <c r="AF1117" s="55"/>
      <c r="AG1117" s="55"/>
      <c r="AH1117" s="55"/>
      <c r="AI1117" s="55"/>
    </row>
    <row r="1118" spans="1:35" x14ac:dyDescent="0.25">
      <c r="B1118" s="84" t="e">
        <f>B1116</f>
        <v>#VALUE!</v>
      </c>
      <c r="C1118" s="84" t="e">
        <f>C1116</f>
        <v>#VALUE!</v>
      </c>
      <c r="D1118" s="84">
        <f>D1116</f>
        <v>1</v>
      </c>
      <c r="E1118" s="57" t="s">
        <v>401</v>
      </c>
      <c r="F1118" s="117"/>
      <c r="G1118" s="24"/>
      <c r="H1118" s="153"/>
      <c r="I1118" s="154"/>
      <c r="J1118" s="154"/>
      <c r="K1118" s="90" t="e">
        <f>_xlfn.STDEV.S($P1118:$AI1118)/AVERAGE($P1118:$AI1118)</f>
        <v>#DIV/0!</v>
      </c>
      <c r="L1118" s="122" t="s">
        <v>2</v>
      </c>
      <c r="M1118" s="5" t="e">
        <f>INDEX('BASE FORMAÇÃO'!D:D,B1118+1)</f>
        <v>#VALUE!</v>
      </c>
      <c r="N1118" s="94">
        <f>IF("A"=J1131,1,"")</f>
        <v>1</v>
      </c>
      <c r="O1118" s="34" t="s">
        <v>23</v>
      </c>
      <c r="P1118" s="36" t="str">
        <f t="array" ref="P1118">IF(P1114="","",IF(OR(P1115="",AND(YEAR(P1115)=YEAR($O$7),MONTH(MAX('Tabela de Apoio'!$A:$A))&lt;=MONTH(P1115))),P1114,(INDEX('Tabela de Apoio'!$B:$B,MATCH('FORMAÇÃO DE PREÇO'!$O$7,'Tabela de Apoio'!$A:$A,1))/INDEX('Tabela de Apoio'!$B:$B,MATCH('FORMAÇÃO DE PREÇO'!P1115,'Tabela de Apoio'!$A:$A,1)-1))*P1114))</f>
        <v/>
      </c>
      <c r="Q1118" s="36" t="str">
        <f t="array" ref="Q1118">IF(Q1114="","",IF(OR(Q1115="",AND(YEAR(Q1115)=YEAR($O$7),MONTH(MAX('Tabela de Apoio'!$A:$A))&lt;=MONTH(Q1115))),Q1114,(INDEX('Tabela de Apoio'!$B:$B,MATCH('FORMAÇÃO DE PREÇO'!$O$7,'Tabela de Apoio'!$A:$A,1))/INDEX('Tabela de Apoio'!$B:$B,MATCH('FORMAÇÃO DE PREÇO'!Q1115,'Tabela de Apoio'!$A:$A,1)-1))*Q1114))</f>
        <v/>
      </c>
      <c r="R1118" s="36" t="str">
        <f t="array" ref="R1118">IF(R1114="","",IF(OR(R1115="",AND(YEAR(R1115)=YEAR($O$7),MONTH(MAX('Tabela de Apoio'!$A:$A))&lt;=MONTH(R1115))),R1114,(INDEX('Tabela de Apoio'!$B:$B,MATCH('FORMAÇÃO DE PREÇO'!$O$7,'Tabela de Apoio'!$A:$A,1))/INDEX('Tabela de Apoio'!$B:$B,MATCH('FORMAÇÃO DE PREÇO'!R1115,'Tabela de Apoio'!$A:$A,1)-1))*R1114))</f>
        <v/>
      </c>
      <c r="S1118" s="36" t="str">
        <f t="array" ref="S1118">IF(S1114="","",IF(OR(S1115="",AND(YEAR(S1115)=YEAR($O$7),MONTH(MAX('Tabela de Apoio'!$A:$A))&lt;=MONTH(S1115))),S1114,(INDEX('Tabela de Apoio'!$B:$B,MATCH('FORMAÇÃO DE PREÇO'!$O$7,'Tabela de Apoio'!$A:$A,1))/INDEX('Tabela de Apoio'!$B:$B,MATCH('FORMAÇÃO DE PREÇO'!S1115,'Tabela de Apoio'!$A:$A,1)-1))*S1114))</f>
        <v/>
      </c>
      <c r="T1118" s="36" t="str">
        <f t="array" ref="T1118">IF(T1114="","",IF(OR(T1115="",AND(YEAR(T1115)=YEAR($O$7),MONTH(MAX('Tabela de Apoio'!$A:$A))&lt;=MONTH(T1115))),T1114,(INDEX('Tabela de Apoio'!$B:$B,MATCH('FORMAÇÃO DE PREÇO'!$O$7,'Tabela de Apoio'!$A:$A,1))/INDEX('Tabela de Apoio'!$B:$B,MATCH('FORMAÇÃO DE PREÇO'!T1115,'Tabela de Apoio'!$A:$A,1)-1))*T1114))</f>
        <v/>
      </c>
      <c r="U1118" s="36" t="str">
        <f t="array" ref="U1118">IF(U1114="","",IF(OR(U1115="",AND(YEAR(U1115)=YEAR($O$7),MONTH(MAX('Tabela de Apoio'!$A:$A))&lt;=MONTH(U1115))),U1114,(INDEX('Tabela de Apoio'!$B:$B,MATCH('FORMAÇÃO DE PREÇO'!$O$7,'Tabela de Apoio'!$A:$A,1))/INDEX('Tabela de Apoio'!$B:$B,MATCH('FORMAÇÃO DE PREÇO'!U1115,'Tabela de Apoio'!$A:$A,1)-1))*U1114))</f>
        <v/>
      </c>
      <c r="V1118" s="36" t="str">
        <f t="array" ref="V1118">IF(V1114="","",IF(OR(V1115="",AND(YEAR(V1115)=YEAR($O$7),MONTH(MAX('Tabela de Apoio'!$A:$A))&lt;=MONTH(V1115))),V1114,(INDEX('Tabela de Apoio'!$B:$B,MATCH('FORMAÇÃO DE PREÇO'!$O$7,'Tabela de Apoio'!$A:$A,1))/INDEX('Tabela de Apoio'!$B:$B,MATCH('FORMAÇÃO DE PREÇO'!V1115,'Tabela de Apoio'!$A:$A,1)-1))*V1114))</f>
        <v/>
      </c>
      <c r="W1118" s="36" t="str">
        <f t="array" ref="W1118">IF(W1114="","",IF(OR(W1115="",AND(YEAR(W1115)=YEAR($O$7),MONTH(MAX('Tabela de Apoio'!$A:$A))&lt;=MONTH(W1115))),W1114,(INDEX('Tabela de Apoio'!$B:$B,MATCH('FORMAÇÃO DE PREÇO'!$O$7,'Tabela de Apoio'!$A:$A,1))/INDEX('Tabela de Apoio'!$B:$B,MATCH('FORMAÇÃO DE PREÇO'!W1115,'Tabela de Apoio'!$A:$A,1)-1))*W1114))</f>
        <v/>
      </c>
      <c r="X1118" s="36" t="str">
        <f t="array" ref="X1118">IF(X1114="","",IF(OR(X1115="",AND(YEAR(X1115)=YEAR($O$7),MONTH(MAX('Tabela de Apoio'!$A:$A))&lt;=MONTH(X1115))),X1114,(INDEX('Tabela de Apoio'!$B:$B,MATCH('FORMAÇÃO DE PREÇO'!$O$7,'Tabela de Apoio'!$A:$A,1))/INDEX('Tabela de Apoio'!$B:$B,MATCH('FORMAÇÃO DE PREÇO'!X1115,'Tabela de Apoio'!$A:$A,1)-1))*X1114))</f>
        <v/>
      </c>
      <c r="Y1118" s="36" t="str">
        <f t="array" ref="Y1118">IF(Y1114="","",IF(OR(Y1115="",AND(YEAR(Y1115)=YEAR($O$7),MONTH(MAX('Tabela de Apoio'!$A:$A))&lt;=MONTH(Y1115))),Y1114,(INDEX('Tabela de Apoio'!$B:$B,MATCH('FORMAÇÃO DE PREÇO'!$O$7,'Tabela de Apoio'!$A:$A,1))/INDEX('Tabela de Apoio'!$B:$B,MATCH('FORMAÇÃO DE PREÇO'!Y1115,'Tabela de Apoio'!$A:$A,1)-1))*Y1114))</f>
        <v/>
      </c>
      <c r="Z1118" s="36" t="str">
        <f t="array" ref="Z1118">IF(Z1114="","",IF(OR(Z1115="",AND(YEAR(Z1115)=YEAR($O$7),MONTH(MAX('Tabela de Apoio'!$A:$A))&lt;=MONTH(Z1115))),Z1114,(INDEX('Tabela de Apoio'!$B:$B,MATCH('FORMAÇÃO DE PREÇO'!$O$7,'Tabela de Apoio'!$A:$A,1))/INDEX('Tabela de Apoio'!$B:$B,MATCH('FORMAÇÃO DE PREÇO'!Z1115,'Tabela de Apoio'!$A:$A,1)-1))*Z1114))</f>
        <v/>
      </c>
      <c r="AA1118" s="36" t="str">
        <f t="array" ref="AA1118">IF(AA1114="","",IF(OR(AA1115="",AND(YEAR(AA1115)=YEAR($O$7),MONTH(MAX('Tabela de Apoio'!$A:$A))&lt;=MONTH(AA1115))),AA1114,(INDEX('Tabela de Apoio'!$B:$B,MATCH('FORMAÇÃO DE PREÇO'!$O$7,'Tabela de Apoio'!$A:$A,1))/INDEX('Tabela de Apoio'!$B:$B,MATCH('FORMAÇÃO DE PREÇO'!AA1115,'Tabela de Apoio'!$A:$A,1)-1))*AA1114))</f>
        <v/>
      </c>
      <c r="AB1118" s="36" t="str">
        <f t="array" ref="AB1118">IF(AB1114="","",IF(OR(AB1115="",AND(YEAR(AB1115)=YEAR($O$7),MONTH(MAX('Tabela de Apoio'!$A:$A))&lt;=MONTH(AB1115))),AB1114,(INDEX('Tabela de Apoio'!$B:$B,MATCH('FORMAÇÃO DE PREÇO'!$O$7,'Tabela de Apoio'!$A:$A,1))/INDEX('Tabela de Apoio'!$B:$B,MATCH('FORMAÇÃO DE PREÇO'!AB1115,'Tabela de Apoio'!$A:$A,1)-1))*AB1114))</f>
        <v/>
      </c>
      <c r="AC1118" s="36" t="str">
        <f t="array" ref="AC1118">IF(AC1114="","",IF(OR(AC1115="",AND(YEAR(AC1115)=YEAR($O$7),MONTH(MAX('Tabela de Apoio'!$A:$A))&lt;=MONTH(AC1115))),AC1114,(INDEX('Tabela de Apoio'!$B:$B,MATCH('FORMAÇÃO DE PREÇO'!$O$7,'Tabela de Apoio'!$A:$A,1))/INDEX('Tabela de Apoio'!$B:$B,MATCH('FORMAÇÃO DE PREÇO'!AC1115,'Tabela de Apoio'!$A:$A,1)-1))*AC1114))</f>
        <v/>
      </c>
      <c r="AD1118" s="36" t="str">
        <f t="array" ref="AD1118">IF(AD1114="","",IF(OR(AD1115="",AND(YEAR(AD1115)=YEAR($O$7),MONTH(MAX('Tabela de Apoio'!$A:$A))&lt;=MONTH(AD1115))),AD1114,(INDEX('Tabela de Apoio'!$B:$B,MATCH('FORMAÇÃO DE PREÇO'!$O$7,'Tabela de Apoio'!$A:$A,1))/INDEX('Tabela de Apoio'!$B:$B,MATCH('FORMAÇÃO DE PREÇO'!AD1115,'Tabela de Apoio'!$A:$A,1)-1))*AD1114))</f>
        <v/>
      </c>
      <c r="AE1118" s="36" t="str">
        <f t="array" ref="AE1118">IF(AE1114="","",IF(OR(AE1115="",AND(YEAR(AE1115)=YEAR($O$7),MONTH(MAX('Tabela de Apoio'!$A:$A))&lt;=MONTH(AE1115))),AE1114,(INDEX('Tabela de Apoio'!$B:$B,MATCH('FORMAÇÃO DE PREÇO'!$O$7,'Tabela de Apoio'!$A:$A,1))/INDEX('Tabela de Apoio'!$B:$B,MATCH('FORMAÇÃO DE PREÇO'!AE1115,'Tabela de Apoio'!$A:$A,1)-1))*AE1114))</f>
        <v/>
      </c>
      <c r="AF1118" s="36" t="str">
        <f t="array" ref="AF1118">IF(AF1114="","",IF(OR(AF1115="",AND(YEAR(AF1115)=YEAR($O$7),MONTH(MAX('Tabela de Apoio'!$A:$A))&lt;=MONTH(AF1115))),AF1114,(INDEX('Tabela de Apoio'!$B:$B,MATCH('FORMAÇÃO DE PREÇO'!$O$7,'Tabela de Apoio'!$A:$A,1))/INDEX('Tabela de Apoio'!$B:$B,MATCH('FORMAÇÃO DE PREÇO'!AF1115,'Tabela de Apoio'!$A:$A,1)-1))*AF1114))</f>
        <v/>
      </c>
      <c r="AG1118" s="36" t="str">
        <f t="array" ref="AG1118">IF(AG1114="","",IF(OR(AG1115="",AND(YEAR(AG1115)=YEAR($O$7),MONTH(MAX('Tabela de Apoio'!$A:$A))&lt;=MONTH(AG1115))),AG1114,(INDEX('Tabela de Apoio'!$B:$B,MATCH('FORMAÇÃO DE PREÇO'!$O$7,'Tabela de Apoio'!$A:$A,1))/INDEX('Tabela de Apoio'!$B:$B,MATCH('FORMAÇÃO DE PREÇO'!AG1115,'Tabela de Apoio'!$A:$A,1)-1))*AG1114))</f>
        <v/>
      </c>
      <c r="AH1118" s="36" t="str">
        <f t="array" ref="AH1118">IF(AH1114="","",IF(OR(AH1115="",AND(YEAR(AH1115)=YEAR($O$7),MONTH(MAX('Tabela de Apoio'!$A:$A))&lt;=MONTH(AH1115))),AH1114,(INDEX('Tabela de Apoio'!$B:$B,MATCH('FORMAÇÃO DE PREÇO'!$O$7,'Tabela de Apoio'!$A:$A,1))/INDEX('Tabela de Apoio'!$B:$B,MATCH('FORMAÇÃO DE PREÇO'!AH1115,'Tabela de Apoio'!$A:$A,1)-1))*AH1114))</f>
        <v/>
      </c>
      <c r="AI1118" s="36" t="str">
        <f t="array" ref="AI1118">IF(AI1114="","",IF(OR(AI1115="",AND(YEAR(AI1115)=YEAR($O$7),MONTH(MAX('Tabela de Apoio'!$A:$A))&lt;=MONTH(AI1115))),AI1114,(INDEX('Tabela de Apoio'!$B:$B,MATCH('FORMAÇÃO DE PREÇO'!$O$7,'Tabela de Apoio'!$A:$A,1))/INDEX('Tabela de Apoio'!$B:$B,MATCH('FORMAÇÃO DE PREÇO'!AI1115,'Tabela de Apoio'!$A:$A,1)-1))*AI1114))</f>
        <v/>
      </c>
    </row>
    <row r="1119" spans="1:35" x14ac:dyDescent="0.25">
      <c r="B1119" s="84" t="e">
        <f>B1118</f>
        <v>#VALUE!</v>
      </c>
      <c r="C1119" s="84" t="e">
        <f>C1118</f>
        <v>#VALUE!</v>
      </c>
      <c r="D1119" s="84">
        <f>D1118</f>
        <v>1</v>
      </c>
      <c r="E1119" s="158" t="e">
        <f>MAX(INDEX('BASE FORMAÇÃO'!A:A,B1114+1),1)</f>
        <v>#VALUE!</v>
      </c>
      <c r="F1119" s="117"/>
      <c r="G1119" s="118" t="s">
        <v>363</v>
      </c>
      <c r="H1119" s="159"/>
      <c r="I1119" s="159"/>
      <c r="J1119" s="160"/>
      <c r="K1119" s="85" t="e">
        <f>_xlfn.STDEV.S($P1119:$AI1119)/AVERAGE($P1119:$AI1119)</f>
        <v>#DIV/0!</v>
      </c>
      <c r="L1119" s="37" t="s">
        <v>362</v>
      </c>
      <c r="M1119" s="38" t="str">
        <f>IFERROR(INDEX(K1118:K1132,MATCH(1,N1118:N1132)),"")</f>
        <v/>
      </c>
      <c r="N1119" s="94" t="str">
        <f>IF("B"=J1131,1,"")</f>
        <v/>
      </c>
      <c r="O1119" s="34" t="s">
        <v>55</v>
      </c>
      <c r="P1119" s="36" t="str">
        <f t="shared" ref="P1119:AE1119" si="553">IFERROR(IF(P1118="","",IF(OR(P1118&gt;(_xlfn.QUARTILE.EXC($P1118:$AI1118,3)+(_xlfn.QUARTILE.EXC($P1118:$AI1118,3)-_xlfn.QUARTILE.EXC($P1118:$AI1118,1))),P1118&lt;(_xlfn.QUARTILE.EXC($P1118:$AI1118,1)-(_xlfn.QUARTILE.EXC($P1118:$AI1118,3)-_xlfn.QUARTILE.EXC($P1118:$AI1118,1)))),"DESCARTADO",P1118)),"")</f>
        <v/>
      </c>
      <c r="Q1119" s="36" t="str">
        <f t="shared" si="553"/>
        <v/>
      </c>
      <c r="R1119" s="36" t="str">
        <f t="shared" si="553"/>
        <v/>
      </c>
      <c r="S1119" s="36" t="str">
        <f t="shared" si="553"/>
        <v/>
      </c>
      <c r="T1119" s="36" t="str">
        <f t="shared" si="553"/>
        <v/>
      </c>
      <c r="U1119" s="36" t="str">
        <f t="shared" si="553"/>
        <v/>
      </c>
      <c r="V1119" s="36" t="str">
        <f t="shared" si="553"/>
        <v/>
      </c>
      <c r="W1119" s="36" t="str">
        <f t="shared" si="553"/>
        <v/>
      </c>
      <c r="X1119" s="36" t="str">
        <f t="shared" si="553"/>
        <v/>
      </c>
      <c r="Y1119" s="36" t="str">
        <f t="shared" si="553"/>
        <v/>
      </c>
      <c r="Z1119" s="36" t="str">
        <f t="shared" si="553"/>
        <v/>
      </c>
      <c r="AA1119" s="36" t="str">
        <f t="shared" si="553"/>
        <v/>
      </c>
      <c r="AB1119" s="36" t="str">
        <f t="shared" si="553"/>
        <v/>
      </c>
      <c r="AC1119" s="36" t="str">
        <f t="shared" si="553"/>
        <v/>
      </c>
      <c r="AD1119" s="36" t="str">
        <f t="shared" si="553"/>
        <v/>
      </c>
      <c r="AE1119" s="36" t="str">
        <f t="shared" si="553"/>
        <v/>
      </c>
      <c r="AF1119" s="36" t="str">
        <f>IFERROR(IF(AF1118="","",IF(OR(AF1118&gt;(_xlfn.QUARTILE.EXC($P1118:$AI1118,3)+(_xlfn.QUARTILE.EXC($P1118:$AI1118,3)-_xlfn.QUARTILE.EXC($P1118:$AI1118,1))),AF1118&lt;(_xlfn.QUARTILE.EXC($P1118:$AI1118,1)-(_xlfn.QUARTILE.EXC($P1118:$AI1118,3)-_xlfn.QUARTILE.EXC($P1118:$AI1118,1)))),"DESCARTADO",AF1118)),"")</f>
        <v/>
      </c>
      <c r="AG1119" s="36" t="str">
        <f>IFERROR(IF(AG1118="","",IF(OR(AG1118&gt;(_xlfn.QUARTILE.EXC($P1118:$AI1118,3)+(_xlfn.QUARTILE.EXC($P1118:$AI1118,3)-_xlfn.QUARTILE.EXC($P1118:$AI1118,1))),AG1118&lt;(_xlfn.QUARTILE.EXC($P1118:$AI1118,1)-(_xlfn.QUARTILE.EXC($P1118:$AI1118,3)-_xlfn.QUARTILE.EXC($P1118:$AI1118,1)))),"DESCARTADO",AG1118)),"")</f>
        <v/>
      </c>
      <c r="AH1119" s="36" t="str">
        <f>IFERROR(IF(AH1118="","",IF(OR(AH1118&gt;(_xlfn.QUARTILE.EXC($P1118:$AI1118,3)+(_xlfn.QUARTILE.EXC($P1118:$AI1118,3)-_xlfn.QUARTILE.EXC($P1118:$AI1118,1))),AH1118&lt;(_xlfn.QUARTILE.EXC($P1118:$AI1118,1)-(_xlfn.QUARTILE.EXC($P1118:$AI1118,3)-_xlfn.QUARTILE.EXC($P1118:$AI1118,1)))),"DESCARTADO",AH1118)),"")</f>
        <v/>
      </c>
      <c r="AI1119" s="36" t="str">
        <f>IFERROR(IF(AI1118="","",IF(OR(AI1118&gt;(_xlfn.QUARTILE.EXC($P1118:$AI1118,3)+(_xlfn.QUARTILE.EXC($P1118:$AI1118,3)-_xlfn.QUARTILE.EXC($P1118:$AI1118,1))),AI1118&lt;(_xlfn.QUARTILE.EXC($P1118:$AI1118,1)-(_xlfn.QUARTILE.EXC($P1118:$AI1118,3)-_xlfn.QUARTILE.EXC($P1118:$AI1118,1)))),"DESCARTADO",AI1118)),"")</f>
        <v/>
      </c>
    </row>
    <row r="1120" spans="1:35" hidden="1" x14ac:dyDescent="0.25">
      <c r="B1120" s="84" t="e">
        <f t="shared" ref="B1120:D1132" si="554">B1119</f>
        <v>#VALUE!</v>
      </c>
      <c r="C1120" s="84" t="e">
        <f t="shared" si="554"/>
        <v>#VALUE!</v>
      </c>
      <c r="D1120" s="84">
        <f t="shared" si="554"/>
        <v>1</v>
      </c>
      <c r="E1120" s="158"/>
      <c r="F1120" s="97"/>
      <c r="G1120" s="119"/>
      <c r="K1120" s="90"/>
      <c r="N1120" s="94"/>
      <c r="O1120" s="34" t="s">
        <v>57</v>
      </c>
      <c r="P1120" s="39" t="str">
        <f>IF(IFERROR(VLOOKUP(P1116,'Tabela de Apoio'!$D:$E,2,FALSE),1)=1,"",P1119)</f>
        <v/>
      </c>
      <c r="Q1120" s="39" t="str">
        <f>IF(IFERROR(VLOOKUP(Q1116,'Tabela de Apoio'!$D:$E,2,FALSE),1)=1,"",Q1119)</f>
        <v/>
      </c>
      <c r="R1120" s="39" t="str">
        <f>IF(IFERROR(VLOOKUP(R1116,'Tabela de Apoio'!$D:$E,2,FALSE),1)=1,"",R1119)</f>
        <v/>
      </c>
      <c r="S1120" s="39" t="str">
        <f>IF(IFERROR(VLOOKUP(S1116,'Tabela de Apoio'!$D:$E,2,FALSE),1)=1,"",S1119)</f>
        <v/>
      </c>
      <c r="T1120" s="39" t="str">
        <f>IF(IFERROR(VLOOKUP(T1116,'Tabela de Apoio'!$D:$E,2,FALSE),1)=1,"",T1119)</f>
        <v/>
      </c>
      <c r="U1120" s="39" t="str">
        <f>IF(IFERROR(VLOOKUP(U1116,'Tabela de Apoio'!$D:$E,2,FALSE),1)=1,"",U1119)</f>
        <v/>
      </c>
      <c r="V1120" s="39" t="str">
        <f>IF(IFERROR(VLOOKUP(V1116,'Tabela de Apoio'!$D:$E,2,FALSE),1)=1,"",V1119)</f>
        <v/>
      </c>
      <c r="W1120" s="39" t="str">
        <f>IF(IFERROR(VLOOKUP(W1116,'Tabela de Apoio'!$D:$E,2,FALSE),1)=1,"",W1119)</f>
        <v/>
      </c>
      <c r="X1120" s="39" t="str">
        <f>IF(IFERROR(VLOOKUP(X1116,'Tabela de Apoio'!$D:$E,2,FALSE),1)=1,"",X1119)</f>
        <v/>
      </c>
      <c r="Y1120" s="39" t="str">
        <f>IF(IFERROR(VLOOKUP(Y1116,'Tabela de Apoio'!$D:$E,2,FALSE),1)=1,"",Y1119)</f>
        <v/>
      </c>
      <c r="Z1120" s="39" t="str">
        <f>IF(IFERROR(VLOOKUP(Z1116,'Tabela de Apoio'!$D:$E,2,FALSE),1)=1,"",Z1119)</f>
        <v/>
      </c>
      <c r="AA1120" s="39" t="str">
        <f>IF(IFERROR(VLOOKUP(AA1116,'Tabela de Apoio'!$D:$E,2,FALSE),1)=1,"",AA1119)</f>
        <v/>
      </c>
      <c r="AB1120" s="39" t="str">
        <f>IF(IFERROR(VLOOKUP(AB1116,'Tabela de Apoio'!$D:$E,2,FALSE),1)=1,"",AB1119)</f>
        <v/>
      </c>
      <c r="AC1120" s="39" t="str">
        <f>IF(IFERROR(VLOOKUP(AC1116,'Tabela de Apoio'!$D:$E,2,FALSE),1)=1,"",AC1119)</f>
        <v/>
      </c>
      <c r="AD1120" s="39" t="str">
        <f>IF(IFERROR(VLOOKUP(AD1116,'Tabela de Apoio'!$D:$E,2,FALSE),1)=1,"",AD1119)</f>
        <v/>
      </c>
      <c r="AE1120" s="39" t="str">
        <f>IF(IFERROR(VLOOKUP(AE1116,'Tabela de Apoio'!$D:$E,2,FALSE),1)=1,"",AE1119)</f>
        <v/>
      </c>
      <c r="AF1120" s="39" t="str">
        <f>IF(IFERROR(VLOOKUP(AF1116,'Tabela de Apoio'!$D:$E,2,FALSE),1)=1,"",AF1119)</f>
        <v/>
      </c>
      <c r="AG1120" s="39" t="str">
        <f>IF(IFERROR(VLOOKUP(AG1116,'Tabela de Apoio'!$D:$E,2,FALSE),1)=1,"",AG1119)</f>
        <v/>
      </c>
      <c r="AH1120" s="39" t="str">
        <f>IF(IFERROR(VLOOKUP(AH1116,'Tabela de Apoio'!$D:$E,2,FALSE),1)=1,"",AH1119)</f>
        <v/>
      </c>
      <c r="AI1120" s="39" t="str">
        <f>IF(IFERROR(VLOOKUP(AI1116,'Tabela de Apoio'!$D:$E,2,FALSE),1)=1,"",AI1119)</f>
        <v/>
      </c>
    </row>
    <row r="1121" spans="1:35" hidden="1" x14ac:dyDescent="0.25">
      <c r="B1121" s="84" t="e">
        <f t="shared" ref="B1121:B1132" si="555">B1120</f>
        <v>#VALUE!</v>
      </c>
      <c r="C1121" s="84" t="e">
        <f t="shared" si="554"/>
        <v>#VALUE!</v>
      </c>
      <c r="D1121" s="84">
        <f t="shared" si="554"/>
        <v>1</v>
      </c>
      <c r="E1121" s="158"/>
      <c r="F1121" s="97"/>
      <c r="G1121" s="120"/>
      <c r="H1121" s="18"/>
      <c r="I1121" s="18"/>
      <c r="J1121" s="6" t="str">
        <f>IFERROR(IF(M1124="",IF(_xlfn.STDEV.S($P1119:$AI1120)/AVERAGE($P1119:$AI1120)&lt;25%,J1125,J1126),J1124),J1122)</f>
        <v>A</v>
      </c>
      <c r="K1121" s="89"/>
      <c r="L1121" s="40" t="s">
        <v>75</v>
      </c>
      <c r="M1121" s="41" t="str">
        <f>IFERROR(IF(AND(P1116="Fornecedor",COUNTA(P1114:AI1114)=COUNTIF(P1116:AI1116,"Fornecedor")),M1129,IF(M1124="",IF(_xlfn.STDEV.S($P1119:$AI1120)/AVERAGE($P1119:$AI1120)&lt;25%,M1125,M1126),M1124)),M1122)</f>
        <v/>
      </c>
      <c r="N1121" s="94"/>
      <c r="O1121" s="34" t="s">
        <v>476</v>
      </c>
      <c r="P1121" s="39" t="str">
        <f>IF(IFERROR(VLOOKUP(P1116,'Tabela de Apoio'!$D:$E,2,FALSE),1)=1,"",P1122)</f>
        <v/>
      </c>
      <c r="Q1121" s="39" t="str">
        <f>IF(IFERROR(VLOOKUP(Q1116,'Tabela de Apoio'!$D:$E,2,FALSE),1)=1,"",Q1122)</f>
        <v/>
      </c>
      <c r="R1121" s="39" t="str">
        <f>IF(IFERROR(VLOOKUP(R1116,'Tabela de Apoio'!$D:$E,2,FALSE),1)=1,"",R1122)</f>
        <v/>
      </c>
      <c r="S1121" s="39" t="str">
        <f>IF(IFERROR(VLOOKUP(S1116,'Tabela de Apoio'!$D:$E,2,FALSE),1)=1,"",S1122)</f>
        <v/>
      </c>
      <c r="T1121" s="39" t="str">
        <f>IF(IFERROR(VLOOKUP(T1116,'Tabela de Apoio'!$D:$E,2,FALSE),1)=1,"",T1122)</f>
        <v/>
      </c>
      <c r="U1121" s="39" t="str">
        <f>IF(IFERROR(VLOOKUP(U1116,'Tabela de Apoio'!$D:$E,2,FALSE),1)=1,"",U1122)</f>
        <v/>
      </c>
      <c r="V1121" s="39" t="str">
        <f>IF(IFERROR(VLOOKUP(V1116,'Tabela de Apoio'!$D:$E,2,FALSE),1)=1,"",V1122)</f>
        <v/>
      </c>
      <c r="W1121" s="39" t="str">
        <f>IF(IFERROR(VLOOKUP(W1116,'Tabela de Apoio'!$D:$E,2,FALSE),1)=1,"",W1122)</f>
        <v/>
      </c>
      <c r="X1121" s="39" t="str">
        <f>IF(IFERROR(VLOOKUP(X1116,'Tabela de Apoio'!$D:$E,2,FALSE),1)=1,"",X1122)</f>
        <v/>
      </c>
      <c r="Y1121" s="39" t="str">
        <f>IF(IFERROR(VLOOKUP(Y1116,'Tabela de Apoio'!$D:$E,2,FALSE),1)=1,"",Y1122)</f>
        <v/>
      </c>
      <c r="Z1121" s="39" t="str">
        <f>IF(IFERROR(VLOOKUP(Z1116,'Tabela de Apoio'!$D:$E,2,FALSE),1)=1,"",Z1122)</f>
        <v/>
      </c>
      <c r="AA1121" s="39" t="str">
        <f>IF(IFERROR(VLOOKUP(AA1116,'Tabela de Apoio'!$D:$E,2,FALSE),1)=1,"",AA1122)</f>
        <v/>
      </c>
      <c r="AB1121" s="39" t="str">
        <f>IF(IFERROR(VLOOKUP(AB1116,'Tabela de Apoio'!$D:$E,2,FALSE),1)=1,"",AB1122)</f>
        <v/>
      </c>
      <c r="AC1121" s="39" t="str">
        <f>IF(IFERROR(VLOOKUP(AC1116,'Tabela de Apoio'!$D:$E,2,FALSE),1)=1,"",AC1122)</f>
        <v/>
      </c>
      <c r="AD1121" s="39" t="str">
        <f>IF(IFERROR(VLOOKUP(AD1116,'Tabela de Apoio'!$D:$E,2,FALSE),1)=1,"",AD1122)</f>
        <v/>
      </c>
      <c r="AE1121" s="39" t="str">
        <f>IF(IFERROR(VLOOKUP(AE1116,'Tabela de Apoio'!$D:$E,2,FALSE),1)=1,"",AE1122)</f>
        <v/>
      </c>
      <c r="AF1121" s="39" t="str">
        <f>IF(IFERROR(VLOOKUP(AF1116,'Tabela de Apoio'!$D:$E,2,FALSE),1)=1,"",AF1122)</f>
        <v/>
      </c>
      <c r="AG1121" s="39" t="str">
        <f>IF(IFERROR(VLOOKUP(AG1116,'Tabela de Apoio'!$D:$E,2,FALSE),1)=1,"",AG1122)</f>
        <v/>
      </c>
      <c r="AH1121" s="39" t="str">
        <f>IF(IFERROR(VLOOKUP(AH1116,'Tabela de Apoio'!$D:$E,2,FALSE),1)=1,"",AH1122)</f>
        <v/>
      </c>
      <c r="AI1121" s="39" t="str">
        <f>IF(IFERROR(VLOOKUP(AI1116,'Tabela de Apoio'!$D:$E,2,FALSE),1)=1,"",AI1122)</f>
        <v/>
      </c>
    </row>
    <row r="1122" spans="1:35" hidden="1" x14ac:dyDescent="0.25">
      <c r="B1122" s="84" t="e">
        <f t="shared" si="555"/>
        <v>#VALUE!</v>
      </c>
      <c r="C1122" s="84" t="e">
        <f t="shared" si="554"/>
        <v>#VALUE!</v>
      </c>
      <c r="D1122" s="84">
        <f t="shared" si="554"/>
        <v>1</v>
      </c>
      <c r="E1122" s="158"/>
      <c r="F1122" s="97"/>
      <c r="G1122" s="120"/>
      <c r="H1122" s="18"/>
      <c r="I1122" s="18"/>
      <c r="J1122" s="56" t="s">
        <v>366</v>
      </c>
      <c r="K1122" s="89"/>
      <c r="L1122" s="40" t="s">
        <v>21</v>
      </c>
      <c r="M1122" s="41" t="str">
        <f>IFERROR(AVERAGE($P1118:$AI1118),"")</f>
        <v/>
      </c>
      <c r="N1122" s="94"/>
      <c r="O1122" s="34" t="s">
        <v>477</v>
      </c>
      <c r="P1122" s="39" t="str">
        <f t="shared" ref="P1122:AI1122" si="556">IF(P1119="","",IF((_xlfn.STDEV.S($P1119:$AI1120)/AVERAGE($P1119:$AI1120))&lt;25%,P1119,IF(OR(P1119&gt;(AVERAGE($P1119:$AI1120)+_xlfn.STDEV.S($P1119:$AI1120)),P1119&lt;(AVERAGE($P1119:$AI1120)-_xlfn.STDEV.S($P1119:$AI1120))),"DESCARTADO",P1119)))</f>
        <v/>
      </c>
      <c r="Q1122" s="39" t="str">
        <f t="shared" si="556"/>
        <v/>
      </c>
      <c r="R1122" s="39" t="str">
        <f t="shared" si="556"/>
        <v/>
      </c>
      <c r="S1122" s="39" t="str">
        <f t="shared" si="556"/>
        <v/>
      </c>
      <c r="T1122" s="39" t="str">
        <f t="shared" si="556"/>
        <v/>
      </c>
      <c r="U1122" s="39" t="str">
        <f t="shared" si="556"/>
        <v/>
      </c>
      <c r="V1122" s="39" t="str">
        <f t="shared" si="556"/>
        <v/>
      </c>
      <c r="W1122" s="39" t="str">
        <f t="shared" si="556"/>
        <v/>
      </c>
      <c r="X1122" s="39" t="str">
        <f t="shared" si="556"/>
        <v/>
      </c>
      <c r="Y1122" s="39" t="str">
        <f t="shared" si="556"/>
        <v/>
      </c>
      <c r="Z1122" s="39" t="str">
        <f t="shared" si="556"/>
        <v/>
      </c>
      <c r="AA1122" s="39" t="str">
        <f t="shared" si="556"/>
        <v/>
      </c>
      <c r="AB1122" s="39" t="str">
        <f t="shared" si="556"/>
        <v/>
      </c>
      <c r="AC1122" s="39" t="str">
        <f t="shared" si="556"/>
        <v/>
      </c>
      <c r="AD1122" s="39" t="str">
        <f t="shared" si="556"/>
        <v/>
      </c>
      <c r="AE1122" s="39" t="str">
        <f t="shared" si="556"/>
        <v/>
      </c>
      <c r="AF1122" s="39" t="str">
        <f t="shared" si="556"/>
        <v/>
      </c>
      <c r="AG1122" s="39" t="str">
        <f t="shared" si="556"/>
        <v/>
      </c>
      <c r="AH1122" s="39" t="str">
        <f t="shared" si="556"/>
        <v/>
      </c>
      <c r="AI1122" s="39" t="str">
        <f t="shared" si="556"/>
        <v/>
      </c>
    </row>
    <row r="1123" spans="1:35" hidden="1" x14ac:dyDescent="0.25">
      <c r="B1123" s="84" t="e">
        <f t="shared" si="555"/>
        <v>#VALUE!</v>
      </c>
      <c r="C1123" s="84" t="e">
        <f t="shared" si="554"/>
        <v>#VALUE!</v>
      </c>
      <c r="D1123" s="84">
        <f t="shared" si="554"/>
        <v>1</v>
      </c>
      <c r="E1123" s="158"/>
      <c r="F1123" s="97"/>
      <c r="G1123" s="119"/>
      <c r="J1123" s="56" t="s">
        <v>366</v>
      </c>
      <c r="L1123" s="40" t="s">
        <v>335</v>
      </c>
      <c r="M1123" s="41" t="str">
        <f>IFERROR(MEDIAN($P1118:$AI1118),"")</f>
        <v/>
      </c>
      <c r="N1123" s="94"/>
      <c r="O1123" s="34" t="s">
        <v>478</v>
      </c>
      <c r="P1123" s="39" t="str">
        <f>IF(IFERROR(VLOOKUP(P1116,'Tabela de Apoio'!$D:$E,2,FALSE),1)=1,"",P1124)</f>
        <v/>
      </c>
      <c r="Q1123" s="39" t="str">
        <f>IF(IFERROR(VLOOKUP(Q1116,'Tabela de Apoio'!$D:$E,2,FALSE),1)=1,"",Q1124)</f>
        <v/>
      </c>
      <c r="R1123" s="39" t="str">
        <f>IF(IFERROR(VLOOKUP(R1116,'Tabela de Apoio'!$D:$E,2,FALSE),1)=1,"",R1124)</f>
        <v/>
      </c>
      <c r="S1123" s="39" t="str">
        <f>IF(IFERROR(VLOOKUP(S1116,'Tabela de Apoio'!$D:$E,2,FALSE),1)=1,"",S1124)</f>
        <v/>
      </c>
      <c r="T1123" s="39" t="str">
        <f>IF(IFERROR(VLOOKUP(T1116,'Tabela de Apoio'!$D:$E,2,FALSE),1)=1,"",T1124)</f>
        <v/>
      </c>
      <c r="U1123" s="39" t="str">
        <f>IF(IFERROR(VLOOKUP(U1116,'Tabela de Apoio'!$D:$E,2,FALSE),1)=1,"",U1124)</f>
        <v/>
      </c>
      <c r="V1123" s="39" t="str">
        <f>IF(IFERROR(VLOOKUP(V1116,'Tabela de Apoio'!$D:$E,2,FALSE),1)=1,"",V1124)</f>
        <v/>
      </c>
      <c r="W1123" s="39" t="str">
        <f>IF(IFERROR(VLOOKUP(W1116,'Tabela de Apoio'!$D:$E,2,FALSE),1)=1,"",W1124)</f>
        <v/>
      </c>
      <c r="X1123" s="39" t="str">
        <f>IF(IFERROR(VLOOKUP(X1116,'Tabela de Apoio'!$D:$E,2,FALSE),1)=1,"",X1124)</f>
        <v/>
      </c>
      <c r="Y1123" s="39" t="str">
        <f>IF(IFERROR(VLOOKUP(Y1116,'Tabela de Apoio'!$D:$E,2,FALSE),1)=1,"",Y1124)</f>
        <v/>
      </c>
      <c r="Z1123" s="39" t="str">
        <f>IF(IFERROR(VLOOKUP(Z1116,'Tabela de Apoio'!$D:$E,2,FALSE),1)=1,"",Z1124)</f>
        <v/>
      </c>
      <c r="AA1123" s="39" t="str">
        <f>IF(IFERROR(VLOOKUP(AA1116,'Tabela de Apoio'!$D:$E,2,FALSE),1)=1,"",AA1124)</f>
        <v/>
      </c>
      <c r="AB1123" s="39" t="str">
        <f>IF(IFERROR(VLOOKUP(AB1116,'Tabela de Apoio'!$D:$E,2,FALSE),1)=1,"",AB1124)</f>
        <v/>
      </c>
      <c r="AC1123" s="39" t="str">
        <f>IF(IFERROR(VLOOKUP(AC1116,'Tabela de Apoio'!$D:$E,2,FALSE),1)=1,"",AC1124)</f>
        <v/>
      </c>
      <c r="AD1123" s="39" t="str">
        <f>IF(IFERROR(VLOOKUP(AD1116,'Tabela de Apoio'!$D:$E,2,FALSE),1)=1,"",AD1124)</f>
        <v/>
      </c>
      <c r="AE1123" s="39" t="str">
        <f>IF(IFERROR(VLOOKUP(AE1116,'Tabela de Apoio'!$D:$E,2,FALSE),1)=1,"",AE1124)</f>
        <v/>
      </c>
      <c r="AF1123" s="39" t="str">
        <f>IF(IFERROR(VLOOKUP(AF1116,'Tabela de Apoio'!$D:$E,2,FALSE),1)=1,"",AF1124)</f>
        <v/>
      </c>
      <c r="AG1123" s="39" t="str">
        <f>IF(IFERROR(VLOOKUP(AG1116,'Tabela de Apoio'!$D:$E,2,FALSE),1)=1,"",AG1124)</f>
        <v/>
      </c>
      <c r="AH1123" s="39" t="str">
        <f>IF(IFERROR(VLOOKUP(AH1116,'Tabela de Apoio'!$D:$E,2,FALSE),1)=1,"",AH1124)</f>
        <v/>
      </c>
      <c r="AI1123" s="39" t="str">
        <f>IF(IFERROR(VLOOKUP(AI1116,'Tabela de Apoio'!$D:$E,2,FALSE),1)=1,"",AI1124)</f>
        <v/>
      </c>
    </row>
    <row r="1124" spans="1:35" hidden="1" x14ac:dyDescent="0.25">
      <c r="B1124" s="84" t="e">
        <f t="shared" si="555"/>
        <v>#VALUE!</v>
      </c>
      <c r="C1124" s="84" t="e">
        <f t="shared" si="554"/>
        <v>#VALUE!</v>
      </c>
      <c r="D1124" s="84">
        <f t="shared" si="554"/>
        <v>1</v>
      </c>
      <c r="E1124" s="158"/>
      <c r="F1124" s="97"/>
      <c r="G1124" s="119"/>
      <c r="H1124" s="18"/>
      <c r="I1124" s="18"/>
      <c r="J1124" s="56" t="s">
        <v>368</v>
      </c>
      <c r="K1124" s="89"/>
      <c r="L1124" s="40" t="s">
        <v>69</v>
      </c>
      <c r="M1124" s="41" t="e">
        <f>IF(AND(COUNT($P1132:$AI1132)&gt;2,(_xlfn.STDEV.S($P1131:$AI1132)/AVERAGE($P1131:$AI1132))&lt;=25%),AVERAGE($P1131:$AI1132),"")</f>
        <v>#DIV/0!</v>
      </c>
      <c r="N1124" s="94"/>
      <c r="O1124" s="34" t="s">
        <v>479</v>
      </c>
      <c r="P1124" s="39" t="str">
        <f t="shared" ref="P1124:AI1124" si="557">IF(P1122="","",IF((_xlfn.STDEV.S($P1121:$AI1122)/AVERAGE($P1121:$AI1122))&lt;25%,P1122,IF(OR(P1122&gt;(AVERAGE($P1121:$AI1122)+_xlfn.STDEV.S($P1121:$AI1122)),P1122&lt;(AVERAGE($P1121:$AI1122)-_xlfn.STDEV.S($P1121:$AI1122))),"DESCARTADO",P1122)))</f>
        <v/>
      </c>
      <c r="Q1124" s="39" t="str">
        <f t="shared" si="557"/>
        <v/>
      </c>
      <c r="R1124" s="39" t="str">
        <f t="shared" si="557"/>
        <v/>
      </c>
      <c r="S1124" s="39" t="str">
        <f t="shared" si="557"/>
        <v/>
      </c>
      <c r="T1124" s="39" t="str">
        <f t="shared" si="557"/>
        <v/>
      </c>
      <c r="U1124" s="39" t="str">
        <f t="shared" si="557"/>
        <v/>
      </c>
      <c r="V1124" s="39" t="str">
        <f t="shared" si="557"/>
        <v/>
      </c>
      <c r="W1124" s="39" t="str">
        <f t="shared" si="557"/>
        <v/>
      </c>
      <c r="X1124" s="39" t="str">
        <f t="shared" si="557"/>
        <v/>
      </c>
      <c r="Y1124" s="39" t="str">
        <f t="shared" si="557"/>
        <v/>
      </c>
      <c r="Z1124" s="39" t="str">
        <f t="shared" si="557"/>
        <v/>
      </c>
      <c r="AA1124" s="39" t="str">
        <f t="shared" si="557"/>
        <v/>
      </c>
      <c r="AB1124" s="39" t="str">
        <f t="shared" si="557"/>
        <v/>
      </c>
      <c r="AC1124" s="39" t="str">
        <f t="shared" si="557"/>
        <v/>
      </c>
      <c r="AD1124" s="39" t="str">
        <f t="shared" si="557"/>
        <v/>
      </c>
      <c r="AE1124" s="39" t="str">
        <f t="shared" si="557"/>
        <v/>
      </c>
      <c r="AF1124" s="39" t="str">
        <f t="shared" si="557"/>
        <v/>
      </c>
      <c r="AG1124" s="39" t="str">
        <f t="shared" si="557"/>
        <v/>
      </c>
      <c r="AH1124" s="39" t="str">
        <f t="shared" si="557"/>
        <v/>
      </c>
      <c r="AI1124" s="39" t="str">
        <f t="shared" si="557"/>
        <v/>
      </c>
    </row>
    <row r="1125" spans="1:35" hidden="1" x14ac:dyDescent="0.25">
      <c r="B1125" s="84" t="e">
        <f t="shared" si="555"/>
        <v>#VALUE!</v>
      </c>
      <c r="C1125" s="84" t="e">
        <f t="shared" si="554"/>
        <v>#VALUE!</v>
      </c>
      <c r="D1125" s="84">
        <f t="shared" si="554"/>
        <v>1</v>
      </c>
      <c r="E1125" s="158"/>
      <c r="F1125" s="97"/>
      <c r="G1125" s="121"/>
      <c r="H1125"/>
      <c r="I1125" s="18"/>
      <c r="J1125" s="56" t="s">
        <v>367</v>
      </c>
      <c r="K1125" s="89"/>
      <c r="L1125" s="40" t="s">
        <v>74</v>
      </c>
      <c r="M1125" s="41" t="e">
        <f>AVERAGE($P1119:$AI1120)</f>
        <v>#DIV/0!</v>
      </c>
      <c r="N1125" s="94"/>
      <c r="O1125" s="34" t="s">
        <v>480</v>
      </c>
      <c r="P1125" s="39" t="str">
        <f>IF(IFERROR(VLOOKUP(P1116,'Tabela de Apoio'!$D:$E,2,FALSE),1)=1,"",P1126)</f>
        <v/>
      </c>
      <c r="Q1125" s="39" t="str">
        <f>IF(IFERROR(VLOOKUP(Q1116,'Tabela de Apoio'!$D:$E,2,FALSE),1)=1,"",Q1126)</f>
        <v/>
      </c>
      <c r="R1125" s="39" t="str">
        <f>IF(IFERROR(VLOOKUP(R1116,'Tabela de Apoio'!$D:$E,2,FALSE),1)=1,"",R1126)</f>
        <v/>
      </c>
      <c r="S1125" s="39" t="str">
        <f>IF(IFERROR(VLOOKUP(S1116,'Tabela de Apoio'!$D:$E,2,FALSE),1)=1,"",S1126)</f>
        <v/>
      </c>
      <c r="T1125" s="39" t="str">
        <f>IF(IFERROR(VLOOKUP(T1116,'Tabela de Apoio'!$D:$E,2,FALSE),1)=1,"",T1126)</f>
        <v/>
      </c>
      <c r="U1125" s="39" t="str">
        <f>IF(IFERROR(VLOOKUP(U1116,'Tabela de Apoio'!$D:$E,2,FALSE),1)=1,"",U1126)</f>
        <v/>
      </c>
      <c r="V1125" s="39" t="str">
        <f>IF(IFERROR(VLOOKUP(V1116,'Tabela de Apoio'!$D:$E,2,FALSE),1)=1,"",V1126)</f>
        <v/>
      </c>
      <c r="W1125" s="39" t="str">
        <f>IF(IFERROR(VLOOKUP(W1116,'Tabela de Apoio'!$D:$E,2,FALSE),1)=1,"",W1126)</f>
        <v/>
      </c>
      <c r="X1125" s="39" t="str">
        <f>IF(IFERROR(VLOOKUP(X1116,'Tabela de Apoio'!$D:$E,2,FALSE),1)=1,"",X1126)</f>
        <v/>
      </c>
      <c r="Y1125" s="39" t="str">
        <f>IF(IFERROR(VLOOKUP(Y1116,'Tabela de Apoio'!$D:$E,2,FALSE),1)=1,"",Y1126)</f>
        <v/>
      </c>
      <c r="Z1125" s="39" t="str">
        <f>IF(IFERROR(VLOOKUP(Z1116,'Tabela de Apoio'!$D:$E,2,FALSE),1)=1,"",Z1126)</f>
        <v/>
      </c>
      <c r="AA1125" s="39" t="str">
        <f>IF(IFERROR(VLOOKUP(AA1116,'Tabela de Apoio'!$D:$E,2,FALSE),1)=1,"",AA1126)</f>
        <v/>
      </c>
      <c r="AB1125" s="39" t="str">
        <f>IF(IFERROR(VLOOKUP(AB1116,'Tabela de Apoio'!$D:$E,2,FALSE),1)=1,"",AB1126)</f>
        <v/>
      </c>
      <c r="AC1125" s="39" t="str">
        <f>IF(IFERROR(VLOOKUP(AC1116,'Tabela de Apoio'!$D:$E,2,FALSE),1)=1,"",AC1126)</f>
        <v/>
      </c>
      <c r="AD1125" s="39" t="str">
        <f>IF(IFERROR(VLOOKUP(AD1116,'Tabela de Apoio'!$D:$E,2,FALSE),1)=1,"",AD1126)</f>
        <v/>
      </c>
      <c r="AE1125" s="39" t="str">
        <f>IF(IFERROR(VLOOKUP(AE1116,'Tabela de Apoio'!$D:$E,2,FALSE),1)=1,"",AE1126)</f>
        <v/>
      </c>
      <c r="AF1125" s="39" t="str">
        <f>IF(IFERROR(VLOOKUP(AF1116,'Tabela de Apoio'!$D:$E,2,FALSE),1)=1,"",AF1126)</f>
        <v/>
      </c>
      <c r="AG1125" s="39" t="str">
        <f>IF(IFERROR(VLOOKUP(AG1116,'Tabela de Apoio'!$D:$E,2,FALSE),1)=1,"",AG1126)</f>
        <v/>
      </c>
      <c r="AH1125" s="39" t="str">
        <f>IF(IFERROR(VLOOKUP(AH1116,'Tabela de Apoio'!$D:$E,2,FALSE),1)=1,"",AH1126)</f>
        <v/>
      </c>
      <c r="AI1125" s="39" t="str">
        <f>IF(IFERROR(VLOOKUP(AI1116,'Tabela de Apoio'!$D:$E,2,FALSE),1)=1,"",AI1126)</f>
        <v/>
      </c>
    </row>
    <row r="1126" spans="1:35" hidden="1" x14ac:dyDescent="0.25">
      <c r="B1126" s="84" t="e">
        <f t="shared" si="555"/>
        <v>#VALUE!</v>
      </c>
      <c r="C1126" s="84" t="e">
        <f t="shared" si="554"/>
        <v>#VALUE!</v>
      </c>
      <c r="D1126" s="84">
        <f t="shared" si="554"/>
        <v>1</v>
      </c>
      <c r="E1126" s="158"/>
      <c r="F1126" s="97"/>
      <c r="G1126" s="120"/>
      <c r="H1126" s="18"/>
      <c r="I1126" s="18"/>
      <c r="J1126" s="56" t="s">
        <v>367</v>
      </c>
      <c r="K1126" s="89"/>
      <c r="L1126" s="40" t="s">
        <v>72</v>
      </c>
      <c r="M1126" s="41" t="e">
        <f>MEDIAN($P1119:$AI1119)</f>
        <v>#NUM!</v>
      </c>
      <c r="N1126" s="94"/>
      <c r="O1126" s="34" t="s">
        <v>481</v>
      </c>
      <c r="P1126" s="39" t="str">
        <f t="shared" ref="P1126:AI1126" si="558">IF(P1124="","",IF((_xlfn.STDEV.S($P1123:$AI1124)/AVERAGE($P1123:$AI1124))&lt;25%,P1124,IF(OR(P1124&gt;(AVERAGE($P1123:$AI1124)+_xlfn.STDEV.S($P1123:$AI1124)),P1124&lt;(AVERAGE($P1123:$AI1124)-_xlfn.STDEV.S($P1123:$AI1124))),"DESCARTADO",P1124)))</f>
        <v/>
      </c>
      <c r="Q1126" s="39" t="str">
        <f t="shared" si="558"/>
        <v/>
      </c>
      <c r="R1126" s="39" t="str">
        <f t="shared" si="558"/>
        <v/>
      </c>
      <c r="S1126" s="39" t="str">
        <f t="shared" si="558"/>
        <v/>
      </c>
      <c r="T1126" s="39" t="str">
        <f t="shared" si="558"/>
        <v/>
      </c>
      <c r="U1126" s="39" t="str">
        <f t="shared" si="558"/>
        <v/>
      </c>
      <c r="V1126" s="39" t="str">
        <f t="shared" si="558"/>
        <v/>
      </c>
      <c r="W1126" s="39" t="str">
        <f t="shared" si="558"/>
        <v/>
      </c>
      <c r="X1126" s="39" t="str">
        <f t="shared" si="558"/>
        <v/>
      </c>
      <c r="Y1126" s="39" t="str">
        <f t="shared" si="558"/>
        <v/>
      </c>
      <c r="Z1126" s="39" t="str">
        <f t="shared" si="558"/>
        <v/>
      </c>
      <c r="AA1126" s="39" t="str">
        <f t="shared" si="558"/>
        <v/>
      </c>
      <c r="AB1126" s="39" t="str">
        <f t="shared" si="558"/>
        <v/>
      </c>
      <c r="AC1126" s="39" t="str">
        <f t="shared" si="558"/>
        <v/>
      </c>
      <c r="AD1126" s="39" t="str">
        <f t="shared" si="558"/>
        <v/>
      </c>
      <c r="AE1126" s="39" t="str">
        <f t="shared" si="558"/>
        <v/>
      </c>
      <c r="AF1126" s="39" t="str">
        <f t="shared" si="558"/>
        <v/>
      </c>
      <c r="AG1126" s="39" t="str">
        <f t="shared" si="558"/>
        <v/>
      </c>
      <c r="AH1126" s="39" t="str">
        <f t="shared" si="558"/>
        <v/>
      </c>
      <c r="AI1126" s="39" t="str">
        <f t="shared" si="558"/>
        <v/>
      </c>
    </row>
    <row r="1127" spans="1:35" hidden="1" x14ac:dyDescent="0.25">
      <c r="B1127" s="84" t="e">
        <f t="shared" si="555"/>
        <v>#VALUE!</v>
      </c>
      <c r="C1127" s="84" t="e">
        <f t="shared" si="554"/>
        <v>#VALUE!</v>
      </c>
      <c r="D1127" s="84">
        <f t="shared" si="554"/>
        <v>1</v>
      </c>
      <c r="E1127" s="158"/>
      <c r="F1127" s="97"/>
      <c r="G1127" s="120"/>
      <c r="H1127" s="18"/>
      <c r="I1127" s="18"/>
      <c r="J1127" s="56" t="s">
        <v>367</v>
      </c>
      <c r="K1127" s="89"/>
      <c r="L1127" s="40" t="s">
        <v>73</v>
      </c>
      <c r="M1127" s="41" t="e">
        <f>_xlfn.QUARTILE.EXC($P1119:$AI1119,1)</f>
        <v>#NUM!</v>
      </c>
      <c r="N1127" s="94"/>
      <c r="O1127" s="34" t="s">
        <v>482</v>
      </c>
      <c r="P1127" s="39" t="str">
        <f>IF(IFERROR(VLOOKUP(P1116,'Tabela de Apoio'!$D:$E,2,FALSE),1)=1,"",P1128)</f>
        <v/>
      </c>
      <c r="Q1127" s="39" t="str">
        <f>IF(IFERROR(VLOOKUP(Q1116,'Tabela de Apoio'!$D:$E,2,FALSE),1)=1,"",Q1128)</f>
        <v/>
      </c>
      <c r="R1127" s="39" t="str">
        <f>IF(IFERROR(VLOOKUP(R1116,'Tabela de Apoio'!$D:$E,2,FALSE),1)=1,"",R1128)</f>
        <v/>
      </c>
      <c r="S1127" s="39" t="str">
        <f>IF(IFERROR(VLOOKUP(S1116,'Tabela de Apoio'!$D:$E,2,FALSE),1)=1,"",S1128)</f>
        <v/>
      </c>
      <c r="T1127" s="39" t="str">
        <f>IF(IFERROR(VLOOKUP(T1116,'Tabela de Apoio'!$D:$E,2,FALSE),1)=1,"",T1128)</f>
        <v/>
      </c>
      <c r="U1127" s="39" t="str">
        <f>IF(IFERROR(VLOOKUP(U1116,'Tabela de Apoio'!$D:$E,2,FALSE),1)=1,"",U1128)</f>
        <v/>
      </c>
      <c r="V1127" s="39" t="str">
        <f>IF(IFERROR(VLOOKUP(V1116,'Tabela de Apoio'!$D:$E,2,FALSE),1)=1,"",V1128)</f>
        <v/>
      </c>
      <c r="W1127" s="39" t="str">
        <f>IF(IFERROR(VLOOKUP(W1116,'Tabela de Apoio'!$D:$E,2,FALSE),1)=1,"",W1128)</f>
        <v/>
      </c>
      <c r="X1127" s="39" t="str">
        <f>IF(IFERROR(VLOOKUP(X1116,'Tabela de Apoio'!$D:$E,2,FALSE),1)=1,"",X1128)</f>
        <v/>
      </c>
      <c r="Y1127" s="39" t="str">
        <f>IF(IFERROR(VLOOKUP(Y1116,'Tabela de Apoio'!$D:$E,2,FALSE),1)=1,"",Y1128)</f>
        <v/>
      </c>
      <c r="Z1127" s="39" t="str">
        <f>IF(IFERROR(VLOOKUP(Z1116,'Tabela de Apoio'!$D:$E,2,FALSE),1)=1,"",Z1128)</f>
        <v/>
      </c>
      <c r="AA1127" s="39" t="str">
        <f>IF(IFERROR(VLOOKUP(AA1116,'Tabela de Apoio'!$D:$E,2,FALSE),1)=1,"",AA1128)</f>
        <v/>
      </c>
      <c r="AB1127" s="39" t="str">
        <f>IF(IFERROR(VLOOKUP(AB1116,'Tabela de Apoio'!$D:$E,2,FALSE),1)=1,"",AB1128)</f>
        <v/>
      </c>
      <c r="AC1127" s="39" t="str">
        <f>IF(IFERROR(VLOOKUP(AC1116,'Tabela de Apoio'!$D:$E,2,FALSE),1)=1,"",AC1128)</f>
        <v/>
      </c>
      <c r="AD1127" s="39" t="str">
        <f>IF(IFERROR(VLOOKUP(AD1116,'Tabela de Apoio'!$D:$E,2,FALSE),1)=1,"",AD1128)</f>
        <v/>
      </c>
      <c r="AE1127" s="39" t="str">
        <f>IF(IFERROR(VLOOKUP(AE1116,'Tabela de Apoio'!$D:$E,2,FALSE),1)=1,"",AE1128)</f>
        <v/>
      </c>
      <c r="AF1127" s="39" t="str">
        <f>IF(IFERROR(VLOOKUP(AF1116,'Tabela de Apoio'!$D:$E,2,FALSE),1)=1,"",AF1128)</f>
        <v/>
      </c>
      <c r="AG1127" s="39" t="str">
        <f>IF(IFERROR(VLOOKUP(AG1116,'Tabela de Apoio'!$D:$E,2,FALSE),1)=1,"",AG1128)</f>
        <v/>
      </c>
      <c r="AH1127" s="39" t="str">
        <f>IF(IFERROR(VLOOKUP(AH1116,'Tabela de Apoio'!$D:$E,2,FALSE),1)=1,"",AH1128)</f>
        <v/>
      </c>
      <c r="AI1127" s="39" t="str">
        <f>IF(IFERROR(VLOOKUP(AI1116,'Tabela de Apoio'!$D:$E,2,FALSE),1)=1,"",AI1128)</f>
        <v/>
      </c>
    </row>
    <row r="1128" spans="1:35" hidden="1" x14ac:dyDescent="0.25">
      <c r="B1128" s="84" t="e">
        <f t="shared" si="555"/>
        <v>#VALUE!</v>
      </c>
      <c r="C1128" s="84" t="e">
        <f t="shared" si="554"/>
        <v>#VALUE!</v>
      </c>
      <c r="D1128" s="84">
        <f t="shared" si="554"/>
        <v>1</v>
      </c>
      <c r="E1128" s="158"/>
      <c r="F1128" s="97"/>
      <c r="G1128" s="120"/>
      <c r="H1128" s="18"/>
      <c r="I1128" s="18"/>
      <c r="J1128" s="56" t="s">
        <v>367</v>
      </c>
      <c r="K1128" s="89"/>
      <c r="L1128" s="40" t="s">
        <v>70</v>
      </c>
      <c r="M1128" s="41" t="e">
        <f>_xlfn.QUARTILE.EXC($P1119:$AI1119,2)</f>
        <v>#NUM!</v>
      </c>
      <c r="N1128" s="94"/>
      <c r="O1128" s="34" t="s">
        <v>483</v>
      </c>
      <c r="P1128" s="39" t="str">
        <f t="shared" ref="P1128:AI1128" si="559">IF(P1126="","",IF((_xlfn.STDEV.S($P1125:$AI1126)/AVERAGE($P1125:$AI1126))&lt;25%,P1126,IF(OR(P1126&gt;(AVERAGE($P1125:$AI1126)+_xlfn.STDEV.S($P1125:$AI1126)),P1126&lt;(AVERAGE($P1125:$AI1126)-_xlfn.STDEV.S($P1125:$AI1126))),"DESCARTADO",P1126)))</f>
        <v/>
      </c>
      <c r="Q1128" s="39" t="str">
        <f t="shared" si="559"/>
        <v/>
      </c>
      <c r="R1128" s="39" t="str">
        <f t="shared" si="559"/>
        <v/>
      </c>
      <c r="S1128" s="39" t="str">
        <f t="shared" si="559"/>
        <v/>
      </c>
      <c r="T1128" s="39" t="str">
        <f t="shared" si="559"/>
        <v/>
      </c>
      <c r="U1128" s="39" t="str">
        <f t="shared" si="559"/>
        <v/>
      </c>
      <c r="V1128" s="39" t="str">
        <f t="shared" si="559"/>
        <v/>
      </c>
      <c r="W1128" s="39" t="str">
        <f t="shared" si="559"/>
        <v/>
      </c>
      <c r="X1128" s="39" t="str">
        <f t="shared" si="559"/>
        <v/>
      </c>
      <c r="Y1128" s="39" t="str">
        <f t="shared" si="559"/>
        <v/>
      </c>
      <c r="Z1128" s="39" t="str">
        <f t="shared" si="559"/>
        <v/>
      </c>
      <c r="AA1128" s="39" t="str">
        <f t="shared" si="559"/>
        <v/>
      </c>
      <c r="AB1128" s="39" t="str">
        <f t="shared" si="559"/>
        <v/>
      </c>
      <c r="AC1128" s="39" t="str">
        <f t="shared" si="559"/>
        <v/>
      </c>
      <c r="AD1128" s="39" t="str">
        <f t="shared" si="559"/>
        <v/>
      </c>
      <c r="AE1128" s="39" t="str">
        <f t="shared" si="559"/>
        <v/>
      </c>
      <c r="AF1128" s="39" t="str">
        <f t="shared" si="559"/>
        <v/>
      </c>
      <c r="AG1128" s="39" t="str">
        <f t="shared" si="559"/>
        <v/>
      </c>
      <c r="AH1128" s="39" t="str">
        <f t="shared" si="559"/>
        <v/>
      </c>
      <c r="AI1128" s="39" t="str">
        <f t="shared" si="559"/>
        <v/>
      </c>
    </row>
    <row r="1129" spans="1:35" hidden="1" x14ac:dyDescent="0.25">
      <c r="B1129" s="84" t="e">
        <f t="shared" si="555"/>
        <v>#VALUE!</v>
      </c>
      <c r="C1129" s="84" t="e">
        <f t="shared" si="554"/>
        <v>#VALUE!</v>
      </c>
      <c r="D1129" s="84">
        <f t="shared" si="554"/>
        <v>1</v>
      </c>
      <c r="E1129" s="158"/>
      <c r="F1129" s="97"/>
      <c r="G1129" s="120"/>
      <c r="H1129" s="18"/>
      <c r="I1129" s="18"/>
      <c r="J1129" s="56" t="s">
        <v>366</v>
      </c>
      <c r="K1129" s="89"/>
      <c r="L1129" s="40" t="s">
        <v>76</v>
      </c>
      <c r="M1129" s="41">
        <f>MIN($P1118:$AI1118)</f>
        <v>0</v>
      </c>
      <c r="N1129" s="94"/>
      <c r="O1129" s="34" t="s">
        <v>484</v>
      </c>
      <c r="P1129" s="39" t="str">
        <f>IF(IFERROR(VLOOKUP(P1116,'Tabela de Apoio'!$D:$E,2,FALSE),1)=1,"",P1130)</f>
        <v/>
      </c>
      <c r="Q1129" s="39" t="str">
        <f>IF(IFERROR(VLOOKUP(Q1116,'Tabela de Apoio'!$D:$E,2,FALSE),1)=1,"",Q1130)</f>
        <v/>
      </c>
      <c r="R1129" s="39" t="str">
        <f>IF(IFERROR(VLOOKUP(R1116,'Tabela de Apoio'!$D:$E,2,FALSE),1)=1,"",R1130)</f>
        <v/>
      </c>
      <c r="S1129" s="39" t="str">
        <f>IF(IFERROR(VLOOKUP(S1116,'Tabela de Apoio'!$D:$E,2,FALSE),1)=1,"",S1130)</f>
        <v/>
      </c>
      <c r="T1129" s="39" t="str">
        <f>IF(IFERROR(VLOOKUP(T1116,'Tabela de Apoio'!$D:$E,2,FALSE),1)=1,"",T1130)</f>
        <v/>
      </c>
      <c r="U1129" s="39" t="str">
        <f>IF(IFERROR(VLOOKUP(U1116,'Tabela de Apoio'!$D:$E,2,FALSE),1)=1,"",U1130)</f>
        <v/>
      </c>
      <c r="V1129" s="39" t="str">
        <f>IF(IFERROR(VLOOKUP(V1116,'Tabela de Apoio'!$D:$E,2,FALSE),1)=1,"",V1130)</f>
        <v/>
      </c>
      <c r="W1129" s="39" t="str">
        <f>IF(IFERROR(VLOOKUP(W1116,'Tabela de Apoio'!$D:$E,2,FALSE),1)=1,"",W1130)</f>
        <v/>
      </c>
      <c r="X1129" s="39" t="str">
        <f>IF(IFERROR(VLOOKUP(X1116,'Tabela de Apoio'!$D:$E,2,FALSE),1)=1,"",X1130)</f>
        <v/>
      </c>
      <c r="Y1129" s="39" t="str">
        <f>IF(IFERROR(VLOOKUP(Y1116,'Tabela de Apoio'!$D:$E,2,FALSE),1)=1,"",Y1130)</f>
        <v/>
      </c>
      <c r="Z1129" s="39" t="str">
        <f>IF(IFERROR(VLOOKUP(Z1116,'Tabela de Apoio'!$D:$E,2,FALSE),1)=1,"",Z1130)</f>
        <v/>
      </c>
      <c r="AA1129" s="39" t="str">
        <f>IF(IFERROR(VLOOKUP(AA1116,'Tabela de Apoio'!$D:$E,2,FALSE),1)=1,"",AA1130)</f>
        <v/>
      </c>
      <c r="AB1129" s="39" t="str">
        <f>IF(IFERROR(VLOOKUP(AB1116,'Tabela de Apoio'!$D:$E,2,FALSE),1)=1,"",AB1130)</f>
        <v/>
      </c>
      <c r="AC1129" s="39" t="str">
        <f>IF(IFERROR(VLOOKUP(AC1116,'Tabela de Apoio'!$D:$E,2,FALSE),1)=1,"",AC1130)</f>
        <v/>
      </c>
      <c r="AD1129" s="39" t="str">
        <f>IF(IFERROR(VLOOKUP(AD1116,'Tabela de Apoio'!$D:$E,2,FALSE),1)=1,"",AD1130)</f>
        <v/>
      </c>
      <c r="AE1129" s="39" t="str">
        <f>IF(IFERROR(VLOOKUP(AE1116,'Tabela de Apoio'!$D:$E,2,FALSE),1)=1,"",AE1130)</f>
        <v/>
      </c>
      <c r="AF1129" s="39" t="str">
        <f>IF(IFERROR(VLOOKUP(AF1116,'Tabela de Apoio'!$D:$E,2,FALSE),1)=1,"",AF1130)</f>
        <v/>
      </c>
      <c r="AG1129" s="39" t="str">
        <f>IF(IFERROR(VLOOKUP(AG1116,'Tabela de Apoio'!$D:$E,2,FALSE),1)=1,"",AG1130)</f>
        <v/>
      </c>
      <c r="AH1129" s="39" t="str">
        <f>IF(IFERROR(VLOOKUP(AH1116,'Tabela de Apoio'!$D:$E,2,FALSE),1)=1,"",AH1130)</f>
        <v/>
      </c>
      <c r="AI1129" s="39" t="str">
        <f>IF(IFERROR(VLOOKUP(AI1116,'Tabela de Apoio'!$D:$E,2,FALSE),1)=1,"",AI1130)</f>
        <v/>
      </c>
    </row>
    <row r="1130" spans="1:35" hidden="1" x14ac:dyDescent="0.25">
      <c r="B1130" s="84" t="e">
        <f t="shared" si="555"/>
        <v>#VALUE!</v>
      </c>
      <c r="C1130" s="84" t="e">
        <f t="shared" si="554"/>
        <v>#VALUE!</v>
      </c>
      <c r="D1130" s="84">
        <f t="shared" si="554"/>
        <v>1</v>
      </c>
      <c r="E1130" s="158"/>
      <c r="F1130" s="97"/>
      <c r="G1130" s="120"/>
      <c r="H1130" s="18"/>
      <c r="I1130" s="18"/>
      <c r="J1130" s="56" t="s">
        <v>366</v>
      </c>
      <c r="K1130" s="89"/>
      <c r="L1130" s="40" t="s">
        <v>71</v>
      </c>
      <c r="M1130" s="41">
        <f>MAX($P1118:$AI1118)</f>
        <v>0</v>
      </c>
      <c r="N1130" s="94"/>
      <c r="O1130" s="34" t="s">
        <v>485</v>
      </c>
      <c r="P1130" s="39" t="str">
        <f t="shared" ref="P1130:AI1130" si="560">IF(P1128="","",IF((_xlfn.STDEV.S($P1127:$AI1128)/AVERAGE($P1127:$AI1128))&lt;25%,P1128,IF(OR(P1128&gt;(AVERAGE($P1127:$AI1128)+_xlfn.STDEV.S($P1127:$AI1128)),P1128&lt;(AVERAGE($P1127:$AI1128)-_xlfn.STDEV.S($P1127:$AI1128))),"DESCARTADO",P1128)))</f>
        <v/>
      </c>
      <c r="Q1130" s="39" t="str">
        <f t="shared" si="560"/>
        <v/>
      </c>
      <c r="R1130" s="39" t="str">
        <f t="shared" si="560"/>
        <v/>
      </c>
      <c r="S1130" s="39" t="str">
        <f t="shared" si="560"/>
        <v/>
      </c>
      <c r="T1130" s="39" t="str">
        <f t="shared" si="560"/>
        <v/>
      </c>
      <c r="U1130" s="39" t="str">
        <f t="shared" si="560"/>
        <v/>
      </c>
      <c r="V1130" s="39" t="str">
        <f t="shared" si="560"/>
        <v/>
      </c>
      <c r="W1130" s="39" t="str">
        <f t="shared" si="560"/>
        <v/>
      </c>
      <c r="X1130" s="39" t="str">
        <f t="shared" si="560"/>
        <v/>
      </c>
      <c r="Y1130" s="39" t="str">
        <f t="shared" si="560"/>
        <v/>
      </c>
      <c r="Z1130" s="39" t="str">
        <f t="shared" si="560"/>
        <v/>
      </c>
      <c r="AA1130" s="39" t="str">
        <f t="shared" si="560"/>
        <v/>
      </c>
      <c r="AB1130" s="39" t="str">
        <f t="shared" si="560"/>
        <v/>
      </c>
      <c r="AC1130" s="39" t="str">
        <f t="shared" si="560"/>
        <v/>
      </c>
      <c r="AD1130" s="39" t="str">
        <f t="shared" si="560"/>
        <v/>
      </c>
      <c r="AE1130" s="39" t="str">
        <f t="shared" si="560"/>
        <v/>
      </c>
      <c r="AF1130" s="39" t="str">
        <f t="shared" si="560"/>
        <v/>
      </c>
      <c r="AG1130" s="39" t="str">
        <f t="shared" si="560"/>
        <v/>
      </c>
      <c r="AH1130" s="39" t="str">
        <f t="shared" si="560"/>
        <v/>
      </c>
      <c r="AI1130" s="39" t="str">
        <f t="shared" si="560"/>
        <v/>
      </c>
    </row>
    <row r="1131" spans="1:35" hidden="1" x14ac:dyDescent="0.25">
      <c r="B1131" s="84" t="e">
        <f t="shared" si="555"/>
        <v>#VALUE!</v>
      </c>
      <c r="C1131" s="84" t="e">
        <f t="shared" si="554"/>
        <v>#VALUE!</v>
      </c>
      <c r="D1131" s="84">
        <f t="shared" si="554"/>
        <v>1</v>
      </c>
      <c r="E1131" s="158"/>
      <c r="F1131" s="97"/>
      <c r="G1131" s="121"/>
      <c r="H1131"/>
      <c r="I1131"/>
      <c r="J1131" s="6" t="str">
        <f>INDEX(J1121:J1130,MATCH(L1114,L1121:L1130,0))</f>
        <v>A</v>
      </c>
      <c r="K1131" s="89"/>
      <c r="L1131" s="26"/>
      <c r="M1131" s="26"/>
      <c r="N1131" s="94"/>
      <c r="O1131" s="34" t="s">
        <v>58</v>
      </c>
      <c r="P1131" s="39" t="str">
        <f>IF(IFERROR(VLOOKUP(P1116,'Tabela de Apoio'!$D:$E,2,FALSE),1)=1,"",P1132)</f>
        <v/>
      </c>
      <c r="Q1131" s="39" t="str">
        <f>IF(IFERROR(VLOOKUP(Q1116,'Tabela de Apoio'!$D:$E,2,FALSE),1)=1,"",Q1132)</f>
        <v/>
      </c>
      <c r="R1131" s="39" t="str">
        <f>IF(IFERROR(VLOOKUP(R1116,'Tabela de Apoio'!$D:$E,2,FALSE),1)=1,"",R1132)</f>
        <v/>
      </c>
      <c r="S1131" s="39" t="str">
        <f>IF(IFERROR(VLOOKUP(S1116,'Tabela de Apoio'!$D:$E,2,FALSE),1)=1,"",S1132)</f>
        <v/>
      </c>
      <c r="T1131" s="39" t="str">
        <f>IF(IFERROR(VLOOKUP(T1116,'Tabela de Apoio'!$D:$E,2,FALSE),1)=1,"",T1132)</f>
        <v/>
      </c>
      <c r="U1131" s="39" t="str">
        <f>IF(IFERROR(VLOOKUP(U1116,'Tabela de Apoio'!$D:$E,2,FALSE),1)=1,"",U1132)</f>
        <v/>
      </c>
      <c r="V1131" s="39" t="str">
        <f>IF(IFERROR(VLOOKUP(V1116,'Tabela de Apoio'!$D:$E,2,FALSE),1)=1,"",V1132)</f>
        <v/>
      </c>
      <c r="W1131" s="39" t="str">
        <f>IF(IFERROR(VLOOKUP(W1116,'Tabela de Apoio'!$D:$E,2,FALSE),1)=1,"",W1132)</f>
        <v/>
      </c>
      <c r="X1131" s="39" t="str">
        <f>IF(IFERROR(VLOOKUP(X1116,'Tabela de Apoio'!$D:$E,2,FALSE),1)=1,"",X1132)</f>
        <v/>
      </c>
      <c r="Y1131" s="39" t="str">
        <f>IF(IFERROR(VLOOKUP(Y1116,'Tabela de Apoio'!$D:$E,2,FALSE),1)=1,"",Y1132)</f>
        <v/>
      </c>
      <c r="Z1131" s="39" t="str">
        <f>IF(IFERROR(VLOOKUP(Z1116,'Tabela de Apoio'!$D:$E,2,FALSE),1)=1,"",Z1132)</f>
        <v/>
      </c>
      <c r="AA1131" s="39" t="str">
        <f>IF(IFERROR(VLOOKUP(AA1116,'Tabela de Apoio'!$D:$E,2,FALSE),1)=1,"",AA1132)</f>
        <v/>
      </c>
      <c r="AB1131" s="39" t="str">
        <f>IF(IFERROR(VLOOKUP(AB1116,'Tabela de Apoio'!$D:$E,2,FALSE),1)=1,"",AB1132)</f>
        <v/>
      </c>
      <c r="AC1131" s="39" t="str">
        <f>IF(IFERROR(VLOOKUP(AC1116,'Tabela de Apoio'!$D:$E,2,FALSE),1)=1,"",AC1132)</f>
        <v/>
      </c>
      <c r="AD1131" s="39" t="str">
        <f>IF(IFERROR(VLOOKUP(AD1116,'Tabela de Apoio'!$D:$E,2,FALSE),1)=1,"",AD1132)</f>
        <v/>
      </c>
      <c r="AE1131" s="39" t="str">
        <f>IF(IFERROR(VLOOKUP(AE1116,'Tabela de Apoio'!$D:$E,2,FALSE),1)=1,"",AE1132)</f>
        <v/>
      </c>
      <c r="AF1131" s="39" t="str">
        <f>IF(IFERROR(VLOOKUP(AF1116,'Tabela de Apoio'!$D:$E,2,FALSE),1)=1,"",AF1132)</f>
        <v/>
      </c>
      <c r="AG1131" s="39" t="str">
        <f>IF(IFERROR(VLOOKUP(AG1116,'Tabela de Apoio'!$D:$E,2,FALSE),1)=1,"",AG1132)</f>
        <v/>
      </c>
      <c r="AH1131" s="39" t="str">
        <f>IF(IFERROR(VLOOKUP(AH1116,'Tabela de Apoio'!$D:$E,2,FALSE),1)=1,"",AH1132)</f>
        <v/>
      </c>
      <c r="AI1131" s="39" t="str">
        <f>IF(IFERROR(VLOOKUP(AI1116,'Tabela de Apoio'!$D:$E,2,FALSE),1)=1,"",AI1132)</f>
        <v/>
      </c>
    </row>
    <row r="1132" spans="1:35" x14ac:dyDescent="0.25">
      <c r="B1132" s="84" t="e">
        <f t="shared" si="555"/>
        <v>#VALUE!</v>
      </c>
      <c r="C1132" s="84" t="e">
        <f t="shared" si="554"/>
        <v>#VALUE!</v>
      </c>
      <c r="D1132" s="84">
        <f t="shared" si="554"/>
        <v>1</v>
      </c>
      <c r="E1132" s="158"/>
      <c r="F1132" s="97"/>
      <c r="G1132" s="118"/>
      <c r="H1132" s="159"/>
      <c r="I1132" s="159"/>
      <c r="J1132" s="160"/>
      <c r="K1132" s="90" t="e">
        <f>_xlfn.STDEV.S($P1132:$AI1132)/AVERAGE($P1132:$AI1132)</f>
        <v>#DIV/0!</v>
      </c>
      <c r="L1132" s="122" t="s">
        <v>77</v>
      </c>
      <c r="M1132" s="22" t="str">
        <f>IFERROR(ROUND(M1114*M1116,2),"")</f>
        <v/>
      </c>
      <c r="N1132" s="94" t="str">
        <f>IF("C"=J1131,1,"")</f>
        <v/>
      </c>
      <c r="O1132" s="34" t="s">
        <v>56</v>
      </c>
      <c r="P1132" s="39" t="str">
        <f t="shared" ref="P1132:AI1132" si="561">IFERROR(IF(P1130="","",IF((_xlfn.STDEV.S($P1129:$AI1130)/AVERAGE($P1129:$AI1130))&lt;25%,P1130,IF(OR(P1130&gt;(AVERAGE($P1129:$AI1130)+_xlfn.STDEV.S($P1129:$AI1130)),P1130&lt;(AVERAGE($P1129:$AI1130)-_xlfn.STDEV.S($P1129:$AI1130))),"DESCARTADO",P1130))),)</f>
        <v/>
      </c>
      <c r="Q1132" s="39" t="str">
        <f t="shared" si="561"/>
        <v/>
      </c>
      <c r="R1132" s="39" t="str">
        <f t="shared" si="561"/>
        <v/>
      </c>
      <c r="S1132" s="39" t="str">
        <f t="shared" si="561"/>
        <v/>
      </c>
      <c r="T1132" s="39" t="str">
        <f t="shared" si="561"/>
        <v/>
      </c>
      <c r="U1132" s="39" t="str">
        <f t="shared" si="561"/>
        <v/>
      </c>
      <c r="V1132" s="39" t="str">
        <f t="shared" si="561"/>
        <v/>
      </c>
      <c r="W1132" s="39" t="str">
        <f t="shared" si="561"/>
        <v/>
      </c>
      <c r="X1132" s="39" t="str">
        <f t="shared" si="561"/>
        <v/>
      </c>
      <c r="Y1132" s="39" t="str">
        <f t="shared" si="561"/>
        <v/>
      </c>
      <c r="Z1132" s="39" t="str">
        <f t="shared" si="561"/>
        <v/>
      </c>
      <c r="AA1132" s="39" t="str">
        <f t="shared" si="561"/>
        <v/>
      </c>
      <c r="AB1132" s="39" t="str">
        <f t="shared" si="561"/>
        <v/>
      </c>
      <c r="AC1132" s="39" t="str">
        <f t="shared" si="561"/>
        <v/>
      </c>
      <c r="AD1132" s="39" t="str">
        <f t="shared" si="561"/>
        <v/>
      </c>
      <c r="AE1132" s="39" t="str">
        <f t="shared" si="561"/>
        <v/>
      </c>
      <c r="AF1132" s="39" t="str">
        <f t="shared" si="561"/>
        <v/>
      </c>
      <c r="AG1132" s="39" t="str">
        <f t="shared" si="561"/>
        <v/>
      </c>
      <c r="AH1132" s="39" t="str">
        <f t="shared" si="561"/>
        <v/>
      </c>
      <c r="AI1132" s="39" t="str">
        <f t="shared" si="561"/>
        <v/>
      </c>
    </row>
    <row r="1134" spans="1:35" s="18" customFormat="1" x14ac:dyDescent="0.25">
      <c r="A1134" s="89"/>
      <c r="B1134" s="83" t="e">
        <f>LARGE(IFERROR(IF(B1132+1&gt;$H$8,"",B1132+1),""),1)</f>
        <v>#VALUE!</v>
      </c>
      <c r="C1134" s="83" t="e">
        <f>E1139</f>
        <v>#VALUE!</v>
      </c>
      <c r="D1134" s="83">
        <f>E1135</f>
        <v>1</v>
      </c>
      <c r="E1134" s="57" t="s">
        <v>9</v>
      </c>
      <c r="F1134" s="96"/>
      <c r="G1134" s="57" t="s">
        <v>19</v>
      </c>
      <c r="H1134" s="5" t="e">
        <f>INDEX('BASE FORMAÇÃO'!B:B,B1134+1)</f>
        <v>#VALUE!</v>
      </c>
      <c r="I1134" s="19" t="s">
        <v>20</v>
      </c>
      <c r="J1134" s="5" t="e">
        <f>INDEX('BASE FORMAÇÃO'!K:K,B1134+1)</f>
        <v>#VALUE!</v>
      </c>
      <c r="K1134" s="88"/>
      <c r="L1134" s="173" t="s">
        <v>75</v>
      </c>
      <c r="M1134" s="167" t="str">
        <f>IF(OR(ISBLANK($O$7),ISBLANK($H$8),ISBLANK($O$6),ISBLANK($O$5),ISBLANK($H$5)),"",IFERROR(IF(VLOOKUP(L1134,L1141:M1150,2,FALSE)&lt;1,ROUND(VLOOKUP(L1134,L1141:M1150,2,FALSE),4),ROUND(VLOOKUP(L1134,L1141:M1150,2,FALSE),2)),""))</f>
        <v/>
      </c>
      <c r="N1134" s="92"/>
      <c r="O1134" s="34" t="s">
        <v>22</v>
      </c>
      <c r="P1134" s="53"/>
      <c r="Q1134" s="53"/>
      <c r="R1134" s="53"/>
      <c r="S1134" s="53"/>
      <c r="T1134" s="53"/>
      <c r="U1134" s="53"/>
      <c r="V1134" s="53"/>
      <c r="W1134" s="53"/>
      <c r="X1134" s="53"/>
      <c r="Y1134" s="53"/>
      <c r="Z1134" s="53"/>
      <c r="AA1134" s="53"/>
      <c r="AB1134" s="53"/>
      <c r="AC1134" s="53"/>
      <c r="AD1134" s="53"/>
      <c r="AE1134" s="53"/>
      <c r="AF1134" s="53"/>
      <c r="AG1134" s="53"/>
      <c r="AH1134" s="53"/>
      <c r="AI1134" s="53"/>
    </row>
    <row r="1135" spans="1:35" s="18" customFormat="1" x14ac:dyDescent="0.25">
      <c r="A1135" s="89"/>
      <c r="B1135" s="84" t="e">
        <f t="shared" ref="B1135:D1137" si="562">B1134</f>
        <v>#VALUE!</v>
      </c>
      <c r="C1135" s="84" t="e">
        <f t="shared" si="562"/>
        <v>#VALUE!</v>
      </c>
      <c r="D1135" s="84">
        <f t="shared" si="562"/>
        <v>1</v>
      </c>
      <c r="E1135" s="150">
        <f>IFERROR(IF(E1139=INDEX(E:E,ROW()-16),INDEX(E:E,ROW()-20)+1,1),1)</f>
        <v>1</v>
      </c>
      <c r="F1135" s="116"/>
      <c r="G1135" s="155" t="s">
        <v>1</v>
      </c>
      <c r="H1135" s="161" t="e">
        <f>INDEX('BASE FORMAÇÃO'!C:C,B1134+1)</f>
        <v>#VALUE!</v>
      </c>
      <c r="I1135" s="161"/>
      <c r="J1135" s="162"/>
      <c r="K1135" s="89"/>
      <c r="L1135" s="174"/>
      <c r="M1135" s="168"/>
      <c r="N1135" s="93"/>
      <c r="O1135" s="34" t="s">
        <v>17</v>
      </c>
      <c r="P1135" s="54"/>
      <c r="Q1135" s="54"/>
      <c r="R1135" s="54"/>
      <c r="S1135" s="54"/>
      <c r="T1135" s="54"/>
      <c r="U1135" s="54"/>
      <c r="V1135" s="54"/>
      <c r="W1135" s="54"/>
      <c r="X1135" s="54"/>
      <c r="Y1135" s="54"/>
      <c r="Z1135" s="54"/>
      <c r="AA1135" s="54"/>
      <c r="AB1135" s="54"/>
      <c r="AC1135" s="54"/>
      <c r="AD1135" s="54"/>
      <c r="AE1135" s="54"/>
      <c r="AF1135" s="54"/>
      <c r="AG1135" s="54"/>
      <c r="AH1135" s="54"/>
      <c r="AI1135" s="54"/>
    </row>
    <row r="1136" spans="1:35" s="21" customFormat="1" x14ac:dyDescent="0.25">
      <c r="A1136" s="98"/>
      <c r="B1136" s="84" t="e">
        <f t="shared" si="562"/>
        <v>#VALUE!</v>
      </c>
      <c r="C1136" s="84" t="e">
        <f t="shared" si="562"/>
        <v>#VALUE!</v>
      </c>
      <c r="D1136" s="84">
        <f t="shared" si="562"/>
        <v>1</v>
      </c>
      <c r="E1136" s="151"/>
      <c r="F1136" s="117"/>
      <c r="G1136" s="156"/>
      <c r="H1136" s="163"/>
      <c r="I1136" s="163"/>
      <c r="J1136" s="164"/>
      <c r="K1136" s="85"/>
      <c r="L1136" s="169" t="s">
        <v>78</v>
      </c>
      <c r="M1136" s="171" t="e">
        <f>INDEX('BASE FORMAÇÃO'!H:H,B1138+1)</f>
        <v>#VALUE!</v>
      </c>
      <c r="N1136" s="94"/>
      <c r="O1136" s="34" t="s">
        <v>12</v>
      </c>
      <c r="P1136" s="55"/>
      <c r="Q1136" s="55"/>
      <c r="R1136" s="55"/>
      <c r="S1136" s="55"/>
      <c r="T1136" s="55"/>
      <c r="U1136" s="55"/>
      <c r="V1136" s="55"/>
      <c r="W1136" s="55"/>
      <c r="X1136" s="55"/>
      <c r="Y1136" s="55"/>
      <c r="Z1136" s="55"/>
      <c r="AA1136" s="55"/>
      <c r="AB1136" s="55"/>
      <c r="AC1136" s="55"/>
      <c r="AD1136" s="55"/>
      <c r="AE1136" s="55"/>
      <c r="AF1136" s="55"/>
      <c r="AG1136" s="55"/>
      <c r="AH1136" s="55"/>
      <c r="AI1136" s="55"/>
    </row>
    <row r="1137" spans="1:35" s="21" customFormat="1" x14ac:dyDescent="0.25">
      <c r="A1137" s="98"/>
      <c r="B1137" s="84" t="e">
        <f t="shared" si="562"/>
        <v>#VALUE!</v>
      </c>
      <c r="C1137" s="84" t="e">
        <f t="shared" si="562"/>
        <v>#VALUE!</v>
      </c>
      <c r="D1137" s="84">
        <f t="shared" si="562"/>
        <v>1</v>
      </c>
      <c r="E1137" s="152"/>
      <c r="F1137" s="117"/>
      <c r="G1137" s="157"/>
      <c r="H1137" s="165"/>
      <c r="I1137" s="165"/>
      <c r="J1137" s="166"/>
      <c r="K1137" s="85"/>
      <c r="L1137" s="170"/>
      <c r="M1137" s="172"/>
      <c r="N1137" s="94"/>
      <c r="O1137" s="34" t="s">
        <v>549</v>
      </c>
      <c r="P1137" s="55"/>
      <c r="Q1137" s="55"/>
      <c r="R1137" s="55"/>
      <c r="S1137" s="55"/>
      <c r="T1137" s="55"/>
      <c r="U1137" s="55"/>
      <c r="V1137" s="55"/>
      <c r="W1137" s="55"/>
      <c r="X1137" s="55"/>
      <c r="Y1137" s="55"/>
      <c r="Z1137" s="55"/>
      <c r="AA1137" s="55"/>
      <c r="AB1137" s="55"/>
      <c r="AC1137" s="55"/>
      <c r="AD1137" s="55"/>
      <c r="AE1137" s="55"/>
      <c r="AF1137" s="55"/>
      <c r="AG1137" s="55"/>
      <c r="AH1137" s="55"/>
      <c r="AI1137" s="55"/>
    </row>
    <row r="1138" spans="1:35" x14ac:dyDescent="0.25">
      <c r="B1138" s="84" t="e">
        <f>B1136</f>
        <v>#VALUE!</v>
      </c>
      <c r="C1138" s="84" t="e">
        <f>C1136</f>
        <v>#VALUE!</v>
      </c>
      <c r="D1138" s="84">
        <f>D1136</f>
        <v>1</v>
      </c>
      <c r="E1138" s="57" t="s">
        <v>401</v>
      </c>
      <c r="F1138" s="117"/>
      <c r="G1138" s="24"/>
      <c r="H1138" s="153"/>
      <c r="I1138" s="154"/>
      <c r="J1138" s="154"/>
      <c r="K1138" s="90" t="e">
        <f>_xlfn.STDEV.S($P1138:$AI1138)/AVERAGE($P1138:$AI1138)</f>
        <v>#DIV/0!</v>
      </c>
      <c r="L1138" s="122" t="s">
        <v>2</v>
      </c>
      <c r="M1138" s="5" t="e">
        <f>INDEX('BASE FORMAÇÃO'!D:D,B1138+1)</f>
        <v>#VALUE!</v>
      </c>
      <c r="N1138" s="94">
        <f>IF("A"=J1151,1,"")</f>
        <v>1</v>
      </c>
      <c r="O1138" s="34" t="s">
        <v>23</v>
      </c>
      <c r="P1138" s="36" t="str">
        <f t="array" ref="P1138">IF(P1134="","",IF(OR(P1135="",AND(YEAR(P1135)=YEAR($O$7),MONTH(MAX('Tabela de Apoio'!$A:$A))&lt;=MONTH(P1135))),P1134,(INDEX('Tabela de Apoio'!$B:$B,MATCH('FORMAÇÃO DE PREÇO'!$O$7,'Tabela de Apoio'!$A:$A,1))/INDEX('Tabela de Apoio'!$B:$B,MATCH('FORMAÇÃO DE PREÇO'!P1135,'Tabela de Apoio'!$A:$A,1)-1))*P1134))</f>
        <v/>
      </c>
      <c r="Q1138" s="36" t="str">
        <f t="array" ref="Q1138">IF(Q1134="","",IF(OR(Q1135="",AND(YEAR(Q1135)=YEAR($O$7),MONTH(MAX('Tabela de Apoio'!$A:$A))&lt;=MONTH(Q1135))),Q1134,(INDEX('Tabela de Apoio'!$B:$B,MATCH('FORMAÇÃO DE PREÇO'!$O$7,'Tabela de Apoio'!$A:$A,1))/INDEX('Tabela de Apoio'!$B:$B,MATCH('FORMAÇÃO DE PREÇO'!Q1135,'Tabela de Apoio'!$A:$A,1)-1))*Q1134))</f>
        <v/>
      </c>
      <c r="R1138" s="36" t="str">
        <f t="array" ref="R1138">IF(R1134="","",IF(OR(R1135="",AND(YEAR(R1135)=YEAR($O$7),MONTH(MAX('Tabela de Apoio'!$A:$A))&lt;=MONTH(R1135))),R1134,(INDEX('Tabela de Apoio'!$B:$B,MATCH('FORMAÇÃO DE PREÇO'!$O$7,'Tabela de Apoio'!$A:$A,1))/INDEX('Tabela de Apoio'!$B:$B,MATCH('FORMAÇÃO DE PREÇO'!R1135,'Tabela de Apoio'!$A:$A,1)-1))*R1134))</f>
        <v/>
      </c>
      <c r="S1138" s="36" t="str">
        <f t="array" ref="S1138">IF(S1134="","",IF(OR(S1135="",AND(YEAR(S1135)=YEAR($O$7),MONTH(MAX('Tabela de Apoio'!$A:$A))&lt;=MONTH(S1135))),S1134,(INDEX('Tabela de Apoio'!$B:$B,MATCH('FORMAÇÃO DE PREÇO'!$O$7,'Tabela de Apoio'!$A:$A,1))/INDEX('Tabela de Apoio'!$B:$B,MATCH('FORMAÇÃO DE PREÇO'!S1135,'Tabela de Apoio'!$A:$A,1)-1))*S1134))</f>
        <v/>
      </c>
      <c r="T1138" s="36" t="str">
        <f t="array" ref="T1138">IF(T1134="","",IF(OR(T1135="",AND(YEAR(T1135)=YEAR($O$7),MONTH(MAX('Tabela de Apoio'!$A:$A))&lt;=MONTH(T1135))),T1134,(INDEX('Tabela de Apoio'!$B:$B,MATCH('FORMAÇÃO DE PREÇO'!$O$7,'Tabela de Apoio'!$A:$A,1))/INDEX('Tabela de Apoio'!$B:$B,MATCH('FORMAÇÃO DE PREÇO'!T1135,'Tabela de Apoio'!$A:$A,1)-1))*T1134))</f>
        <v/>
      </c>
      <c r="U1138" s="36" t="str">
        <f t="array" ref="U1138">IF(U1134="","",IF(OR(U1135="",AND(YEAR(U1135)=YEAR($O$7),MONTH(MAX('Tabela de Apoio'!$A:$A))&lt;=MONTH(U1135))),U1134,(INDEX('Tabela de Apoio'!$B:$B,MATCH('FORMAÇÃO DE PREÇO'!$O$7,'Tabela de Apoio'!$A:$A,1))/INDEX('Tabela de Apoio'!$B:$B,MATCH('FORMAÇÃO DE PREÇO'!U1135,'Tabela de Apoio'!$A:$A,1)-1))*U1134))</f>
        <v/>
      </c>
      <c r="V1138" s="36" t="str">
        <f t="array" ref="V1138">IF(V1134="","",IF(OR(V1135="",AND(YEAR(V1135)=YEAR($O$7),MONTH(MAX('Tabela de Apoio'!$A:$A))&lt;=MONTH(V1135))),V1134,(INDEX('Tabela de Apoio'!$B:$B,MATCH('FORMAÇÃO DE PREÇO'!$O$7,'Tabela de Apoio'!$A:$A,1))/INDEX('Tabela de Apoio'!$B:$B,MATCH('FORMAÇÃO DE PREÇO'!V1135,'Tabela de Apoio'!$A:$A,1)-1))*V1134))</f>
        <v/>
      </c>
      <c r="W1138" s="36" t="str">
        <f t="array" ref="W1138">IF(W1134="","",IF(OR(W1135="",AND(YEAR(W1135)=YEAR($O$7),MONTH(MAX('Tabela de Apoio'!$A:$A))&lt;=MONTH(W1135))),W1134,(INDEX('Tabela de Apoio'!$B:$B,MATCH('FORMAÇÃO DE PREÇO'!$O$7,'Tabela de Apoio'!$A:$A,1))/INDEX('Tabela de Apoio'!$B:$B,MATCH('FORMAÇÃO DE PREÇO'!W1135,'Tabela de Apoio'!$A:$A,1)-1))*W1134))</f>
        <v/>
      </c>
      <c r="X1138" s="36" t="str">
        <f t="array" ref="X1138">IF(X1134="","",IF(OR(X1135="",AND(YEAR(X1135)=YEAR($O$7),MONTH(MAX('Tabela de Apoio'!$A:$A))&lt;=MONTH(X1135))),X1134,(INDEX('Tabela de Apoio'!$B:$B,MATCH('FORMAÇÃO DE PREÇO'!$O$7,'Tabela de Apoio'!$A:$A,1))/INDEX('Tabela de Apoio'!$B:$B,MATCH('FORMAÇÃO DE PREÇO'!X1135,'Tabela de Apoio'!$A:$A,1)-1))*X1134))</f>
        <v/>
      </c>
      <c r="Y1138" s="36" t="str">
        <f t="array" ref="Y1138">IF(Y1134="","",IF(OR(Y1135="",AND(YEAR(Y1135)=YEAR($O$7),MONTH(MAX('Tabela de Apoio'!$A:$A))&lt;=MONTH(Y1135))),Y1134,(INDEX('Tabela de Apoio'!$B:$B,MATCH('FORMAÇÃO DE PREÇO'!$O$7,'Tabela de Apoio'!$A:$A,1))/INDEX('Tabela de Apoio'!$B:$B,MATCH('FORMAÇÃO DE PREÇO'!Y1135,'Tabela de Apoio'!$A:$A,1)-1))*Y1134))</f>
        <v/>
      </c>
      <c r="Z1138" s="36" t="str">
        <f t="array" ref="Z1138">IF(Z1134="","",IF(OR(Z1135="",AND(YEAR(Z1135)=YEAR($O$7),MONTH(MAX('Tabela de Apoio'!$A:$A))&lt;=MONTH(Z1135))),Z1134,(INDEX('Tabela de Apoio'!$B:$B,MATCH('FORMAÇÃO DE PREÇO'!$O$7,'Tabela de Apoio'!$A:$A,1))/INDEX('Tabela de Apoio'!$B:$B,MATCH('FORMAÇÃO DE PREÇO'!Z1135,'Tabela de Apoio'!$A:$A,1)-1))*Z1134))</f>
        <v/>
      </c>
      <c r="AA1138" s="36" t="str">
        <f t="array" ref="AA1138">IF(AA1134="","",IF(OR(AA1135="",AND(YEAR(AA1135)=YEAR($O$7),MONTH(MAX('Tabela de Apoio'!$A:$A))&lt;=MONTH(AA1135))),AA1134,(INDEX('Tabela de Apoio'!$B:$B,MATCH('FORMAÇÃO DE PREÇO'!$O$7,'Tabela de Apoio'!$A:$A,1))/INDEX('Tabela de Apoio'!$B:$B,MATCH('FORMAÇÃO DE PREÇO'!AA1135,'Tabela de Apoio'!$A:$A,1)-1))*AA1134))</f>
        <v/>
      </c>
      <c r="AB1138" s="36" t="str">
        <f t="array" ref="AB1138">IF(AB1134="","",IF(OR(AB1135="",AND(YEAR(AB1135)=YEAR($O$7),MONTH(MAX('Tabela de Apoio'!$A:$A))&lt;=MONTH(AB1135))),AB1134,(INDEX('Tabela de Apoio'!$B:$B,MATCH('FORMAÇÃO DE PREÇO'!$O$7,'Tabela de Apoio'!$A:$A,1))/INDEX('Tabela de Apoio'!$B:$B,MATCH('FORMAÇÃO DE PREÇO'!AB1135,'Tabela de Apoio'!$A:$A,1)-1))*AB1134))</f>
        <v/>
      </c>
      <c r="AC1138" s="36" t="str">
        <f t="array" ref="AC1138">IF(AC1134="","",IF(OR(AC1135="",AND(YEAR(AC1135)=YEAR($O$7),MONTH(MAX('Tabela de Apoio'!$A:$A))&lt;=MONTH(AC1135))),AC1134,(INDEX('Tabela de Apoio'!$B:$B,MATCH('FORMAÇÃO DE PREÇO'!$O$7,'Tabela de Apoio'!$A:$A,1))/INDEX('Tabela de Apoio'!$B:$B,MATCH('FORMAÇÃO DE PREÇO'!AC1135,'Tabela de Apoio'!$A:$A,1)-1))*AC1134))</f>
        <v/>
      </c>
      <c r="AD1138" s="36" t="str">
        <f t="array" ref="AD1138">IF(AD1134="","",IF(OR(AD1135="",AND(YEAR(AD1135)=YEAR($O$7),MONTH(MAX('Tabela de Apoio'!$A:$A))&lt;=MONTH(AD1135))),AD1134,(INDEX('Tabela de Apoio'!$B:$B,MATCH('FORMAÇÃO DE PREÇO'!$O$7,'Tabela de Apoio'!$A:$A,1))/INDEX('Tabela de Apoio'!$B:$B,MATCH('FORMAÇÃO DE PREÇO'!AD1135,'Tabela de Apoio'!$A:$A,1)-1))*AD1134))</f>
        <v/>
      </c>
      <c r="AE1138" s="36" t="str">
        <f t="array" ref="AE1138">IF(AE1134="","",IF(OR(AE1135="",AND(YEAR(AE1135)=YEAR($O$7),MONTH(MAX('Tabela de Apoio'!$A:$A))&lt;=MONTH(AE1135))),AE1134,(INDEX('Tabela de Apoio'!$B:$B,MATCH('FORMAÇÃO DE PREÇO'!$O$7,'Tabela de Apoio'!$A:$A,1))/INDEX('Tabela de Apoio'!$B:$B,MATCH('FORMAÇÃO DE PREÇO'!AE1135,'Tabela de Apoio'!$A:$A,1)-1))*AE1134))</f>
        <v/>
      </c>
      <c r="AF1138" s="36" t="str">
        <f t="array" ref="AF1138">IF(AF1134="","",IF(OR(AF1135="",AND(YEAR(AF1135)=YEAR($O$7),MONTH(MAX('Tabela de Apoio'!$A:$A))&lt;=MONTH(AF1135))),AF1134,(INDEX('Tabela de Apoio'!$B:$B,MATCH('FORMAÇÃO DE PREÇO'!$O$7,'Tabela de Apoio'!$A:$A,1))/INDEX('Tabela de Apoio'!$B:$B,MATCH('FORMAÇÃO DE PREÇO'!AF1135,'Tabela de Apoio'!$A:$A,1)-1))*AF1134))</f>
        <v/>
      </c>
      <c r="AG1138" s="36" t="str">
        <f t="array" ref="AG1138">IF(AG1134="","",IF(OR(AG1135="",AND(YEAR(AG1135)=YEAR($O$7),MONTH(MAX('Tabela de Apoio'!$A:$A))&lt;=MONTH(AG1135))),AG1134,(INDEX('Tabela de Apoio'!$B:$B,MATCH('FORMAÇÃO DE PREÇO'!$O$7,'Tabela de Apoio'!$A:$A,1))/INDEX('Tabela de Apoio'!$B:$B,MATCH('FORMAÇÃO DE PREÇO'!AG1135,'Tabela de Apoio'!$A:$A,1)-1))*AG1134))</f>
        <v/>
      </c>
      <c r="AH1138" s="36" t="str">
        <f t="array" ref="AH1138">IF(AH1134="","",IF(OR(AH1135="",AND(YEAR(AH1135)=YEAR($O$7),MONTH(MAX('Tabela de Apoio'!$A:$A))&lt;=MONTH(AH1135))),AH1134,(INDEX('Tabela de Apoio'!$B:$B,MATCH('FORMAÇÃO DE PREÇO'!$O$7,'Tabela de Apoio'!$A:$A,1))/INDEX('Tabela de Apoio'!$B:$B,MATCH('FORMAÇÃO DE PREÇO'!AH1135,'Tabela de Apoio'!$A:$A,1)-1))*AH1134))</f>
        <v/>
      </c>
      <c r="AI1138" s="36" t="str">
        <f t="array" ref="AI1138">IF(AI1134="","",IF(OR(AI1135="",AND(YEAR(AI1135)=YEAR($O$7),MONTH(MAX('Tabela de Apoio'!$A:$A))&lt;=MONTH(AI1135))),AI1134,(INDEX('Tabela de Apoio'!$B:$B,MATCH('FORMAÇÃO DE PREÇO'!$O$7,'Tabela de Apoio'!$A:$A,1))/INDEX('Tabela de Apoio'!$B:$B,MATCH('FORMAÇÃO DE PREÇO'!AI1135,'Tabela de Apoio'!$A:$A,1)-1))*AI1134))</f>
        <v/>
      </c>
    </row>
    <row r="1139" spans="1:35" x14ac:dyDescent="0.25">
      <c r="B1139" s="84" t="e">
        <f>B1138</f>
        <v>#VALUE!</v>
      </c>
      <c r="C1139" s="84" t="e">
        <f>C1138</f>
        <v>#VALUE!</v>
      </c>
      <c r="D1139" s="84">
        <f>D1138</f>
        <v>1</v>
      </c>
      <c r="E1139" s="158" t="e">
        <f>MAX(INDEX('BASE FORMAÇÃO'!A:A,B1134+1),1)</f>
        <v>#VALUE!</v>
      </c>
      <c r="F1139" s="117"/>
      <c r="G1139" s="118" t="s">
        <v>363</v>
      </c>
      <c r="H1139" s="159"/>
      <c r="I1139" s="159"/>
      <c r="J1139" s="160"/>
      <c r="K1139" s="85" t="e">
        <f>_xlfn.STDEV.S($P1139:$AI1139)/AVERAGE($P1139:$AI1139)</f>
        <v>#DIV/0!</v>
      </c>
      <c r="L1139" s="37" t="s">
        <v>362</v>
      </c>
      <c r="M1139" s="38" t="str">
        <f>IFERROR(INDEX(K1138:K1152,MATCH(1,N1138:N1152)),"")</f>
        <v/>
      </c>
      <c r="N1139" s="94" t="str">
        <f>IF("B"=J1151,1,"")</f>
        <v/>
      </c>
      <c r="O1139" s="34" t="s">
        <v>55</v>
      </c>
      <c r="P1139" s="36" t="str">
        <f t="shared" ref="P1139:AE1139" si="563">IFERROR(IF(P1138="","",IF(OR(P1138&gt;(_xlfn.QUARTILE.EXC($P1138:$AI1138,3)+(_xlfn.QUARTILE.EXC($P1138:$AI1138,3)-_xlfn.QUARTILE.EXC($P1138:$AI1138,1))),P1138&lt;(_xlfn.QUARTILE.EXC($P1138:$AI1138,1)-(_xlfn.QUARTILE.EXC($P1138:$AI1138,3)-_xlfn.QUARTILE.EXC($P1138:$AI1138,1)))),"DESCARTADO",P1138)),"")</f>
        <v/>
      </c>
      <c r="Q1139" s="36" t="str">
        <f t="shared" si="563"/>
        <v/>
      </c>
      <c r="R1139" s="36" t="str">
        <f t="shared" si="563"/>
        <v/>
      </c>
      <c r="S1139" s="36" t="str">
        <f t="shared" si="563"/>
        <v/>
      </c>
      <c r="T1139" s="36" t="str">
        <f t="shared" si="563"/>
        <v/>
      </c>
      <c r="U1139" s="36" t="str">
        <f t="shared" si="563"/>
        <v/>
      </c>
      <c r="V1139" s="36" t="str">
        <f t="shared" si="563"/>
        <v/>
      </c>
      <c r="W1139" s="36" t="str">
        <f t="shared" si="563"/>
        <v/>
      </c>
      <c r="X1139" s="36" t="str">
        <f t="shared" si="563"/>
        <v/>
      </c>
      <c r="Y1139" s="36" t="str">
        <f t="shared" si="563"/>
        <v/>
      </c>
      <c r="Z1139" s="36" t="str">
        <f t="shared" si="563"/>
        <v/>
      </c>
      <c r="AA1139" s="36" t="str">
        <f t="shared" si="563"/>
        <v/>
      </c>
      <c r="AB1139" s="36" t="str">
        <f t="shared" si="563"/>
        <v/>
      </c>
      <c r="AC1139" s="36" t="str">
        <f t="shared" si="563"/>
        <v/>
      </c>
      <c r="AD1139" s="36" t="str">
        <f t="shared" si="563"/>
        <v/>
      </c>
      <c r="AE1139" s="36" t="str">
        <f t="shared" si="563"/>
        <v/>
      </c>
      <c r="AF1139" s="36" t="str">
        <f>IFERROR(IF(AF1138="","",IF(OR(AF1138&gt;(_xlfn.QUARTILE.EXC($P1138:$AI1138,3)+(_xlfn.QUARTILE.EXC($P1138:$AI1138,3)-_xlfn.QUARTILE.EXC($P1138:$AI1138,1))),AF1138&lt;(_xlfn.QUARTILE.EXC($P1138:$AI1138,1)-(_xlfn.QUARTILE.EXC($P1138:$AI1138,3)-_xlfn.QUARTILE.EXC($P1138:$AI1138,1)))),"DESCARTADO",AF1138)),"")</f>
        <v/>
      </c>
      <c r="AG1139" s="36" t="str">
        <f>IFERROR(IF(AG1138="","",IF(OR(AG1138&gt;(_xlfn.QUARTILE.EXC($P1138:$AI1138,3)+(_xlfn.QUARTILE.EXC($P1138:$AI1138,3)-_xlfn.QUARTILE.EXC($P1138:$AI1138,1))),AG1138&lt;(_xlfn.QUARTILE.EXC($P1138:$AI1138,1)-(_xlfn.QUARTILE.EXC($P1138:$AI1138,3)-_xlfn.QUARTILE.EXC($P1138:$AI1138,1)))),"DESCARTADO",AG1138)),"")</f>
        <v/>
      </c>
      <c r="AH1139" s="36" t="str">
        <f>IFERROR(IF(AH1138="","",IF(OR(AH1138&gt;(_xlfn.QUARTILE.EXC($P1138:$AI1138,3)+(_xlfn.QUARTILE.EXC($P1138:$AI1138,3)-_xlfn.QUARTILE.EXC($P1138:$AI1138,1))),AH1138&lt;(_xlfn.QUARTILE.EXC($P1138:$AI1138,1)-(_xlfn.QUARTILE.EXC($P1138:$AI1138,3)-_xlfn.QUARTILE.EXC($P1138:$AI1138,1)))),"DESCARTADO",AH1138)),"")</f>
        <v/>
      </c>
      <c r="AI1139" s="36" t="str">
        <f>IFERROR(IF(AI1138="","",IF(OR(AI1138&gt;(_xlfn.QUARTILE.EXC($P1138:$AI1138,3)+(_xlfn.QUARTILE.EXC($P1138:$AI1138,3)-_xlfn.QUARTILE.EXC($P1138:$AI1138,1))),AI1138&lt;(_xlfn.QUARTILE.EXC($P1138:$AI1138,1)-(_xlfn.QUARTILE.EXC($P1138:$AI1138,3)-_xlfn.QUARTILE.EXC($P1138:$AI1138,1)))),"DESCARTADO",AI1138)),"")</f>
        <v/>
      </c>
    </row>
    <row r="1140" spans="1:35" hidden="1" x14ac:dyDescent="0.25">
      <c r="B1140" s="84" t="e">
        <f t="shared" ref="B1140:D1152" si="564">B1139</f>
        <v>#VALUE!</v>
      </c>
      <c r="C1140" s="84" t="e">
        <f t="shared" si="564"/>
        <v>#VALUE!</v>
      </c>
      <c r="D1140" s="84">
        <f t="shared" si="564"/>
        <v>1</v>
      </c>
      <c r="E1140" s="158"/>
      <c r="F1140" s="97"/>
      <c r="G1140" s="119"/>
      <c r="K1140" s="90"/>
      <c r="N1140" s="94"/>
      <c r="O1140" s="34" t="s">
        <v>57</v>
      </c>
      <c r="P1140" s="39" t="str">
        <f>IF(IFERROR(VLOOKUP(P1136,'Tabela de Apoio'!$D:$E,2,FALSE),1)=1,"",P1139)</f>
        <v/>
      </c>
      <c r="Q1140" s="39" t="str">
        <f>IF(IFERROR(VLOOKUP(Q1136,'Tabela de Apoio'!$D:$E,2,FALSE),1)=1,"",Q1139)</f>
        <v/>
      </c>
      <c r="R1140" s="39" t="str">
        <f>IF(IFERROR(VLOOKUP(R1136,'Tabela de Apoio'!$D:$E,2,FALSE),1)=1,"",R1139)</f>
        <v/>
      </c>
      <c r="S1140" s="39" t="str">
        <f>IF(IFERROR(VLOOKUP(S1136,'Tabela de Apoio'!$D:$E,2,FALSE),1)=1,"",S1139)</f>
        <v/>
      </c>
      <c r="T1140" s="39" t="str">
        <f>IF(IFERROR(VLOOKUP(T1136,'Tabela de Apoio'!$D:$E,2,FALSE),1)=1,"",T1139)</f>
        <v/>
      </c>
      <c r="U1140" s="39" t="str">
        <f>IF(IFERROR(VLOOKUP(U1136,'Tabela de Apoio'!$D:$E,2,FALSE),1)=1,"",U1139)</f>
        <v/>
      </c>
      <c r="V1140" s="39" t="str">
        <f>IF(IFERROR(VLOOKUP(V1136,'Tabela de Apoio'!$D:$E,2,FALSE),1)=1,"",V1139)</f>
        <v/>
      </c>
      <c r="W1140" s="39" t="str">
        <f>IF(IFERROR(VLOOKUP(W1136,'Tabela de Apoio'!$D:$E,2,FALSE),1)=1,"",W1139)</f>
        <v/>
      </c>
      <c r="X1140" s="39" t="str">
        <f>IF(IFERROR(VLOOKUP(X1136,'Tabela de Apoio'!$D:$E,2,FALSE),1)=1,"",X1139)</f>
        <v/>
      </c>
      <c r="Y1140" s="39" t="str">
        <f>IF(IFERROR(VLOOKUP(Y1136,'Tabela de Apoio'!$D:$E,2,FALSE),1)=1,"",Y1139)</f>
        <v/>
      </c>
      <c r="Z1140" s="39" t="str">
        <f>IF(IFERROR(VLOOKUP(Z1136,'Tabela de Apoio'!$D:$E,2,FALSE),1)=1,"",Z1139)</f>
        <v/>
      </c>
      <c r="AA1140" s="39" t="str">
        <f>IF(IFERROR(VLOOKUP(AA1136,'Tabela de Apoio'!$D:$E,2,FALSE),1)=1,"",AA1139)</f>
        <v/>
      </c>
      <c r="AB1140" s="39" t="str">
        <f>IF(IFERROR(VLOOKUP(AB1136,'Tabela de Apoio'!$D:$E,2,FALSE),1)=1,"",AB1139)</f>
        <v/>
      </c>
      <c r="AC1140" s="39" t="str">
        <f>IF(IFERROR(VLOOKUP(AC1136,'Tabela de Apoio'!$D:$E,2,FALSE),1)=1,"",AC1139)</f>
        <v/>
      </c>
      <c r="AD1140" s="39" t="str">
        <f>IF(IFERROR(VLOOKUP(AD1136,'Tabela de Apoio'!$D:$E,2,FALSE),1)=1,"",AD1139)</f>
        <v/>
      </c>
      <c r="AE1140" s="39" t="str">
        <f>IF(IFERROR(VLOOKUP(AE1136,'Tabela de Apoio'!$D:$E,2,FALSE),1)=1,"",AE1139)</f>
        <v/>
      </c>
      <c r="AF1140" s="39" t="str">
        <f>IF(IFERROR(VLOOKUP(AF1136,'Tabela de Apoio'!$D:$E,2,FALSE),1)=1,"",AF1139)</f>
        <v/>
      </c>
      <c r="AG1140" s="39" t="str">
        <f>IF(IFERROR(VLOOKUP(AG1136,'Tabela de Apoio'!$D:$E,2,FALSE),1)=1,"",AG1139)</f>
        <v/>
      </c>
      <c r="AH1140" s="39" t="str">
        <f>IF(IFERROR(VLOOKUP(AH1136,'Tabela de Apoio'!$D:$E,2,FALSE),1)=1,"",AH1139)</f>
        <v/>
      </c>
      <c r="AI1140" s="39" t="str">
        <f>IF(IFERROR(VLOOKUP(AI1136,'Tabela de Apoio'!$D:$E,2,FALSE),1)=1,"",AI1139)</f>
        <v/>
      </c>
    </row>
    <row r="1141" spans="1:35" hidden="1" x14ac:dyDescent="0.25">
      <c r="B1141" s="84" t="e">
        <f t="shared" ref="B1141:B1152" si="565">B1140</f>
        <v>#VALUE!</v>
      </c>
      <c r="C1141" s="84" t="e">
        <f t="shared" si="564"/>
        <v>#VALUE!</v>
      </c>
      <c r="D1141" s="84">
        <f t="shared" si="564"/>
        <v>1</v>
      </c>
      <c r="E1141" s="158"/>
      <c r="F1141" s="97"/>
      <c r="G1141" s="120"/>
      <c r="H1141" s="18"/>
      <c r="I1141" s="18"/>
      <c r="J1141" s="6" t="str">
        <f>IFERROR(IF(M1144="",IF(_xlfn.STDEV.S($P1139:$AI1140)/AVERAGE($P1139:$AI1140)&lt;25%,J1145,J1146),J1144),J1142)</f>
        <v>A</v>
      </c>
      <c r="K1141" s="89"/>
      <c r="L1141" s="40" t="s">
        <v>75</v>
      </c>
      <c r="M1141" s="41" t="str">
        <f>IFERROR(IF(AND(P1136="Fornecedor",COUNTA(P1134:AI1134)=COUNTIF(P1136:AI1136,"Fornecedor")),M1149,IF(M1144="",IF(_xlfn.STDEV.S($P1139:$AI1140)/AVERAGE($P1139:$AI1140)&lt;25%,M1145,M1146),M1144)),M1142)</f>
        <v/>
      </c>
      <c r="N1141" s="94"/>
      <c r="O1141" s="34" t="s">
        <v>478</v>
      </c>
      <c r="P1141" s="39" t="str">
        <f>IF(IFERROR(VLOOKUP(P1136,'Tabela de Apoio'!$D:$E,2,FALSE),1)=1,"",P1142)</f>
        <v/>
      </c>
      <c r="Q1141" s="39" t="str">
        <f>IF(IFERROR(VLOOKUP(Q1136,'Tabela de Apoio'!$D:$E,2,FALSE),1)=1,"",Q1142)</f>
        <v/>
      </c>
      <c r="R1141" s="39" t="str">
        <f>IF(IFERROR(VLOOKUP(R1136,'Tabela de Apoio'!$D:$E,2,FALSE),1)=1,"",R1142)</f>
        <v/>
      </c>
      <c r="S1141" s="39" t="str">
        <f>IF(IFERROR(VLOOKUP(S1136,'Tabela de Apoio'!$D:$E,2,FALSE),1)=1,"",S1142)</f>
        <v/>
      </c>
      <c r="T1141" s="39" t="str">
        <f>IF(IFERROR(VLOOKUP(T1136,'Tabela de Apoio'!$D:$E,2,FALSE),1)=1,"",T1142)</f>
        <v/>
      </c>
      <c r="U1141" s="39" t="str">
        <f>IF(IFERROR(VLOOKUP(U1136,'Tabela de Apoio'!$D:$E,2,FALSE),1)=1,"",U1142)</f>
        <v/>
      </c>
      <c r="V1141" s="39" t="str">
        <f>IF(IFERROR(VLOOKUP(V1136,'Tabela de Apoio'!$D:$E,2,FALSE),1)=1,"",V1142)</f>
        <v/>
      </c>
      <c r="W1141" s="39" t="str">
        <f>IF(IFERROR(VLOOKUP(W1136,'Tabela de Apoio'!$D:$E,2,FALSE),1)=1,"",W1142)</f>
        <v/>
      </c>
      <c r="X1141" s="39" t="str">
        <f>IF(IFERROR(VLOOKUP(X1136,'Tabela de Apoio'!$D:$E,2,FALSE),1)=1,"",X1142)</f>
        <v/>
      </c>
      <c r="Y1141" s="39" t="str">
        <f>IF(IFERROR(VLOOKUP(Y1136,'Tabela de Apoio'!$D:$E,2,FALSE),1)=1,"",Y1142)</f>
        <v/>
      </c>
      <c r="Z1141" s="39" t="str">
        <f>IF(IFERROR(VLOOKUP(Z1136,'Tabela de Apoio'!$D:$E,2,FALSE),1)=1,"",Z1142)</f>
        <v/>
      </c>
      <c r="AA1141" s="39" t="str">
        <f>IF(IFERROR(VLOOKUP(AA1136,'Tabela de Apoio'!$D:$E,2,FALSE),1)=1,"",AA1142)</f>
        <v/>
      </c>
      <c r="AB1141" s="39" t="str">
        <f>IF(IFERROR(VLOOKUP(AB1136,'Tabela de Apoio'!$D:$E,2,FALSE),1)=1,"",AB1142)</f>
        <v/>
      </c>
      <c r="AC1141" s="39" t="str">
        <f>IF(IFERROR(VLOOKUP(AC1136,'Tabela de Apoio'!$D:$E,2,FALSE),1)=1,"",AC1142)</f>
        <v/>
      </c>
      <c r="AD1141" s="39" t="str">
        <f>IF(IFERROR(VLOOKUP(AD1136,'Tabela de Apoio'!$D:$E,2,FALSE),1)=1,"",AD1142)</f>
        <v/>
      </c>
      <c r="AE1141" s="39" t="str">
        <f>IF(IFERROR(VLOOKUP(AE1136,'Tabela de Apoio'!$D:$E,2,FALSE),1)=1,"",AE1142)</f>
        <v/>
      </c>
      <c r="AF1141" s="39" t="str">
        <f>IF(IFERROR(VLOOKUP(AF1136,'Tabela de Apoio'!$D:$E,2,FALSE),1)=1,"",AF1142)</f>
        <v/>
      </c>
      <c r="AG1141" s="39" t="str">
        <f>IF(IFERROR(VLOOKUP(AG1136,'Tabela de Apoio'!$D:$E,2,FALSE),1)=1,"",AG1142)</f>
        <v/>
      </c>
      <c r="AH1141" s="39" t="str">
        <f>IF(IFERROR(VLOOKUP(AH1136,'Tabela de Apoio'!$D:$E,2,FALSE),1)=1,"",AH1142)</f>
        <v/>
      </c>
      <c r="AI1141" s="39" t="str">
        <f>IF(IFERROR(VLOOKUP(AI1136,'Tabela de Apoio'!$D:$E,2,FALSE),1)=1,"",AI1142)</f>
        <v/>
      </c>
    </row>
    <row r="1142" spans="1:35" hidden="1" x14ac:dyDescent="0.25">
      <c r="B1142" s="84" t="e">
        <f t="shared" si="565"/>
        <v>#VALUE!</v>
      </c>
      <c r="C1142" s="84" t="e">
        <f t="shared" si="564"/>
        <v>#VALUE!</v>
      </c>
      <c r="D1142" s="84">
        <f t="shared" si="564"/>
        <v>1</v>
      </c>
      <c r="E1142" s="158"/>
      <c r="F1142" s="97"/>
      <c r="G1142" s="120"/>
      <c r="H1142" s="18"/>
      <c r="I1142" s="18"/>
      <c r="J1142" s="56" t="s">
        <v>366</v>
      </c>
      <c r="K1142" s="89"/>
      <c r="L1142" s="40" t="s">
        <v>21</v>
      </c>
      <c r="M1142" s="41" t="str">
        <f>IFERROR(AVERAGE($P1138:$AI1138),"")</f>
        <v/>
      </c>
      <c r="N1142" s="94"/>
      <c r="O1142" s="34" t="s">
        <v>479</v>
      </c>
      <c r="P1142" s="39" t="str">
        <f t="shared" ref="P1142:AI1142" si="566">IF(P1139="","",IF((_xlfn.STDEV.S($P1139:$AI1140)/AVERAGE($P1139:$AI1140))&lt;25%,P1139,IF(OR(P1139&gt;(AVERAGE($P1139:$AI1140)+_xlfn.STDEV.S($P1139:$AI1140)),P1139&lt;(AVERAGE($P1139:$AI1140)-_xlfn.STDEV.S($P1139:$AI1140))),"DESCARTADO",P1139)))</f>
        <v/>
      </c>
      <c r="Q1142" s="39" t="str">
        <f t="shared" si="566"/>
        <v/>
      </c>
      <c r="R1142" s="39" t="str">
        <f t="shared" si="566"/>
        <v/>
      </c>
      <c r="S1142" s="39" t="str">
        <f t="shared" si="566"/>
        <v/>
      </c>
      <c r="T1142" s="39" t="str">
        <f t="shared" si="566"/>
        <v/>
      </c>
      <c r="U1142" s="39" t="str">
        <f t="shared" si="566"/>
        <v/>
      </c>
      <c r="V1142" s="39" t="str">
        <f t="shared" si="566"/>
        <v/>
      </c>
      <c r="W1142" s="39" t="str">
        <f t="shared" si="566"/>
        <v/>
      </c>
      <c r="X1142" s="39" t="str">
        <f t="shared" si="566"/>
        <v/>
      </c>
      <c r="Y1142" s="39" t="str">
        <f t="shared" si="566"/>
        <v/>
      </c>
      <c r="Z1142" s="39" t="str">
        <f t="shared" si="566"/>
        <v/>
      </c>
      <c r="AA1142" s="39" t="str">
        <f t="shared" si="566"/>
        <v/>
      </c>
      <c r="AB1142" s="39" t="str">
        <f t="shared" si="566"/>
        <v/>
      </c>
      <c r="AC1142" s="39" t="str">
        <f t="shared" si="566"/>
        <v/>
      </c>
      <c r="AD1142" s="39" t="str">
        <f t="shared" si="566"/>
        <v/>
      </c>
      <c r="AE1142" s="39" t="str">
        <f t="shared" si="566"/>
        <v/>
      </c>
      <c r="AF1142" s="39" t="str">
        <f t="shared" si="566"/>
        <v/>
      </c>
      <c r="AG1142" s="39" t="str">
        <f t="shared" si="566"/>
        <v/>
      </c>
      <c r="AH1142" s="39" t="str">
        <f t="shared" si="566"/>
        <v/>
      </c>
      <c r="AI1142" s="39" t="str">
        <f t="shared" si="566"/>
        <v/>
      </c>
    </row>
    <row r="1143" spans="1:35" hidden="1" x14ac:dyDescent="0.25">
      <c r="B1143" s="84" t="e">
        <f t="shared" si="565"/>
        <v>#VALUE!</v>
      </c>
      <c r="C1143" s="84" t="e">
        <f t="shared" si="564"/>
        <v>#VALUE!</v>
      </c>
      <c r="D1143" s="84">
        <f t="shared" si="564"/>
        <v>1</v>
      </c>
      <c r="E1143" s="158"/>
      <c r="F1143" s="97"/>
      <c r="G1143" s="119"/>
      <c r="J1143" s="56" t="s">
        <v>366</v>
      </c>
      <c r="L1143" s="40" t="s">
        <v>335</v>
      </c>
      <c r="M1143" s="41" t="str">
        <f>IFERROR(MEDIAN($P1138:$AI1138),"")</f>
        <v/>
      </c>
      <c r="N1143" s="94"/>
      <c r="O1143" s="34" t="s">
        <v>480</v>
      </c>
      <c r="P1143" s="39" t="str">
        <f>IF(IFERROR(VLOOKUP(P1136,'Tabela de Apoio'!$D:$E,2,FALSE),1)=1,"",P1144)</f>
        <v/>
      </c>
      <c r="Q1143" s="39" t="str">
        <f>IF(IFERROR(VLOOKUP(Q1136,'Tabela de Apoio'!$D:$E,2,FALSE),1)=1,"",Q1144)</f>
        <v/>
      </c>
      <c r="R1143" s="39" t="str">
        <f>IF(IFERROR(VLOOKUP(R1136,'Tabela de Apoio'!$D:$E,2,FALSE),1)=1,"",R1144)</f>
        <v/>
      </c>
      <c r="S1143" s="39" t="str">
        <f>IF(IFERROR(VLOOKUP(S1136,'Tabela de Apoio'!$D:$E,2,FALSE),1)=1,"",S1144)</f>
        <v/>
      </c>
      <c r="T1143" s="39" t="str">
        <f>IF(IFERROR(VLOOKUP(T1136,'Tabela de Apoio'!$D:$E,2,FALSE),1)=1,"",T1144)</f>
        <v/>
      </c>
      <c r="U1143" s="39" t="str">
        <f>IF(IFERROR(VLOOKUP(U1136,'Tabela de Apoio'!$D:$E,2,FALSE),1)=1,"",U1144)</f>
        <v/>
      </c>
      <c r="V1143" s="39" t="str">
        <f>IF(IFERROR(VLOOKUP(V1136,'Tabela de Apoio'!$D:$E,2,FALSE),1)=1,"",V1144)</f>
        <v/>
      </c>
      <c r="W1143" s="39" t="str">
        <f>IF(IFERROR(VLOOKUP(W1136,'Tabela de Apoio'!$D:$E,2,FALSE),1)=1,"",W1144)</f>
        <v/>
      </c>
      <c r="X1143" s="39" t="str">
        <f>IF(IFERROR(VLOOKUP(X1136,'Tabela de Apoio'!$D:$E,2,FALSE),1)=1,"",X1144)</f>
        <v/>
      </c>
      <c r="Y1143" s="39" t="str">
        <f>IF(IFERROR(VLOOKUP(Y1136,'Tabela de Apoio'!$D:$E,2,FALSE),1)=1,"",Y1144)</f>
        <v/>
      </c>
      <c r="Z1143" s="39" t="str">
        <f>IF(IFERROR(VLOOKUP(Z1136,'Tabela de Apoio'!$D:$E,2,FALSE),1)=1,"",Z1144)</f>
        <v/>
      </c>
      <c r="AA1143" s="39" t="str">
        <f>IF(IFERROR(VLOOKUP(AA1136,'Tabela de Apoio'!$D:$E,2,FALSE),1)=1,"",AA1144)</f>
        <v/>
      </c>
      <c r="AB1143" s="39" t="str">
        <f>IF(IFERROR(VLOOKUP(AB1136,'Tabela de Apoio'!$D:$E,2,FALSE),1)=1,"",AB1144)</f>
        <v/>
      </c>
      <c r="AC1143" s="39" t="str">
        <f>IF(IFERROR(VLOOKUP(AC1136,'Tabela de Apoio'!$D:$E,2,FALSE),1)=1,"",AC1144)</f>
        <v/>
      </c>
      <c r="AD1143" s="39" t="str">
        <f>IF(IFERROR(VLOOKUP(AD1136,'Tabela de Apoio'!$D:$E,2,FALSE),1)=1,"",AD1144)</f>
        <v/>
      </c>
      <c r="AE1143" s="39" t="str">
        <f>IF(IFERROR(VLOOKUP(AE1136,'Tabela de Apoio'!$D:$E,2,FALSE),1)=1,"",AE1144)</f>
        <v/>
      </c>
      <c r="AF1143" s="39" t="str">
        <f>IF(IFERROR(VLOOKUP(AF1136,'Tabela de Apoio'!$D:$E,2,FALSE),1)=1,"",AF1144)</f>
        <v/>
      </c>
      <c r="AG1143" s="39" t="str">
        <f>IF(IFERROR(VLOOKUP(AG1136,'Tabela de Apoio'!$D:$E,2,FALSE),1)=1,"",AG1144)</f>
        <v/>
      </c>
      <c r="AH1143" s="39" t="str">
        <f>IF(IFERROR(VLOOKUP(AH1136,'Tabela de Apoio'!$D:$E,2,FALSE),1)=1,"",AH1144)</f>
        <v/>
      </c>
      <c r="AI1143" s="39" t="str">
        <f>IF(IFERROR(VLOOKUP(AI1136,'Tabela de Apoio'!$D:$E,2,FALSE),1)=1,"",AI1144)</f>
        <v/>
      </c>
    </row>
    <row r="1144" spans="1:35" hidden="1" x14ac:dyDescent="0.25">
      <c r="B1144" s="84" t="e">
        <f t="shared" si="565"/>
        <v>#VALUE!</v>
      </c>
      <c r="C1144" s="84" t="e">
        <f t="shared" si="564"/>
        <v>#VALUE!</v>
      </c>
      <c r="D1144" s="84">
        <f t="shared" si="564"/>
        <v>1</v>
      </c>
      <c r="E1144" s="158"/>
      <c r="F1144" s="97"/>
      <c r="G1144" s="119"/>
      <c r="H1144" s="18"/>
      <c r="I1144" s="18"/>
      <c r="J1144" s="56" t="s">
        <v>368</v>
      </c>
      <c r="K1144" s="89"/>
      <c r="L1144" s="40" t="s">
        <v>69</v>
      </c>
      <c r="M1144" s="41" t="e">
        <f>IF(AND(COUNT($P1152:$AI1152)&gt;2,(_xlfn.STDEV.S($P1151:$AI1152)/AVERAGE($P1151:$AI1152))&lt;=25%),AVERAGE($P1151:$AI1152),"")</f>
        <v>#DIV/0!</v>
      </c>
      <c r="N1144" s="94"/>
      <c r="O1144" s="34" t="s">
        <v>481</v>
      </c>
      <c r="P1144" s="39" t="str">
        <f t="shared" ref="P1144:AI1144" si="567">IF(P1142="","",IF((_xlfn.STDEV.S($P1141:$AI1142)/AVERAGE($P1141:$AI1142))&lt;25%,P1142,IF(OR(P1142&gt;(AVERAGE($P1141:$AI1142)+_xlfn.STDEV.S($P1141:$AI1142)),P1142&lt;(AVERAGE($P1141:$AI1142)-_xlfn.STDEV.S($P1141:$AI1142))),"DESCARTADO",P1142)))</f>
        <v/>
      </c>
      <c r="Q1144" s="39" t="str">
        <f t="shared" si="567"/>
        <v/>
      </c>
      <c r="R1144" s="39" t="str">
        <f t="shared" si="567"/>
        <v/>
      </c>
      <c r="S1144" s="39" t="str">
        <f t="shared" si="567"/>
        <v/>
      </c>
      <c r="T1144" s="39" t="str">
        <f t="shared" si="567"/>
        <v/>
      </c>
      <c r="U1144" s="39" t="str">
        <f t="shared" si="567"/>
        <v/>
      </c>
      <c r="V1144" s="39" t="str">
        <f t="shared" si="567"/>
        <v/>
      </c>
      <c r="W1144" s="39" t="str">
        <f t="shared" si="567"/>
        <v/>
      </c>
      <c r="X1144" s="39" t="str">
        <f t="shared" si="567"/>
        <v/>
      </c>
      <c r="Y1144" s="39" t="str">
        <f t="shared" si="567"/>
        <v/>
      </c>
      <c r="Z1144" s="39" t="str">
        <f t="shared" si="567"/>
        <v/>
      </c>
      <c r="AA1144" s="39" t="str">
        <f t="shared" si="567"/>
        <v/>
      </c>
      <c r="AB1144" s="39" t="str">
        <f t="shared" si="567"/>
        <v/>
      </c>
      <c r="AC1144" s="39" t="str">
        <f t="shared" si="567"/>
        <v/>
      </c>
      <c r="AD1144" s="39" t="str">
        <f t="shared" si="567"/>
        <v/>
      </c>
      <c r="AE1144" s="39" t="str">
        <f t="shared" si="567"/>
        <v/>
      </c>
      <c r="AF1144" s="39" t="str">
        <f t="shared" si="567"/>
        <v/>
      </c>
      <c r="AG1144" s="39" t="str">
        <f t="shared" si="567"/>
        <v/>
      </c>
      <c r="AH1144" s="39" t="str">
        <f t="shared" si="567"/>
        <v/>
      </c>
      <c r="AI1144" s="39" t="str">
        <f t="shared" si="567"/>
        <v/>
      </c>
    </row>
    <row r="1145" spans="1:35" hidden="1" x14ac:dyDescent="0.25">
      <c r="B1145" s="84" t="e">
        <f t="shared" si="565"/>
        <v>#VALUE!</v>
      </c>
      <c r="C1145" s="84" t="e">
        <f t="shared" si="564"/>
        <v>#VALUE!</v>
      </c>
      <c r="D1145" s="84">
        <f t="shared" si="564"/>
        <v>1</v>
      </c>
      <c r="E1145" s="158"/>
      <c r="F1145" s="97"/>
      <c r="G1145" s="121"/>
      <c r="H1145"/>
      <c r="I1145" s="18"/>
      <c r="J1145" s="56" t="s">
        <v>367</v>
      </c>
      <c r="K1145" s="89"/>
      <c r="L1145" s="40" t="s">
        <v>74</v>
      </c>
      <c r="M1145" s="41" t="e">
        <f>AVERAGE($P1139:$AI1140)</f>
        <v>#DIV/0!</v>
      </c>
      <c r="N1145" s="94"/>
      <c r="O1145" s="34" t="s">
        <v>482</v>
      </c>
      <c r="P1145" s="39" t="str">
        <f>IF(IFERROR(VLOOKUP(P1136,'Tabela de Apoio'!$D:$E,2,FALSE),1)=1,"",P1146)</f>
        <v/>
      </c>
      <c r="Q1145" s="39" t="str">
        <f>IF(IFERROR(VLOOKUP(Q1136,'Tabela de Apoio'!$D:$E,2,FALSE),1)=1,"",Q1146)</f>
        <v/>
      </c>
      <c r="R1145" s="39" t="str">
        <f>IF(IFERROR(VLOOKUP(R1136,'Tabela de Apoio'!$D:$E,2,FALSE),1)=1,"",R1146)</f>
        <v/>
      </c>
      <c r="S1145" s="39" t="str">
        <f>IF(IFERROR(VLOOKUP(S1136,'Tabela de Apoio'!$D:$E,2,FALSE),1)=1,"",S1146)</f>
        <v/>
      </c>
      <c r="T1145" s="39" t="str">
        <f>IF(IFERROR(VLOOKUP(T1136,'Tabela de Apoio'!$D:$E,2,FALSE),1)=1,"",T1146)</f>
        <v/>
      </c>
      <c r="U1145" s="39" t="str">
        <f>IF(IFERROR(VLOOKUP(U1136,'Tabela de Apoio'!$D:$E,2,FALSE),1)=1,"",U1146)</f>
        <v/>
      </c>
      <c r="V1145" s="39" t="str">
        <f>IF(IFERROR(VLOOKUP(V1136,'Tabela de Apoio'!$D:$E,2,FALSE),1)=1,"",V1146)</f>
        <v/>
      </c>
      <c r="W1145" s="39" t="str">
        <f>IF(IFERROR(VLOOKUP(W1136,'Tabela de Apoio'!$D:$E,2,FALSE),1)=1,"",W1146)</f>
        <v/>
      </c>
      <c r="X1145" s="39" t="str">
        <f>IF(IFERROR(VLOOKUP(X1136,'Tabela de Apoio'!$D:$E,2,FALSE),1)=1,"",X1146)</f>
        <v/>
      </c>
      <c r="Y1145" s="39" t="str">
        <f>IF(IFERROR(VLOOKUP(Y1136,'Tabela de Apoio'!$D:$E,2,FALSE),1)=1,"",Y1146)</f>
        <v/>
      </c>
      <c r="Z1145" s="39" t="str">
        <f>IF(IFERROR(VLOOKUP(Z1136,'Tabela de Apoio'!$D:$E,2,FALSE),1)=1,"",Z1146)</f>
        <v/>
      </c>
      <c r="AA1145" s="39" t="str">
        <f>IF(IFERROR(VLOOKUP(AA1136,'Tabela de Apoio'!$D:$E,2,FALSE),1)=1,"",AA1146)</f>
        <v/>
      </c>
      <c r="AB1145" s="39" t="str">
        <f>IF(IFERROR(VLOOKUP(AB1136,'Tabela de Apoio'!$D:$E,2,FALSE),1)=1,"",AB1146)</f>
        <v/>
      </c>
      <c r="AC1145" s="39" t="str">
        <f>IF(IFERROR(VLOOKUP(AC1136,'Tabela de Apoio'!$D:$E,2,FALSE),1)=1,"",AC1146)</f>
        <v/>
      </c>
      <c r="AD1145" s="39" t="str">
        <f>IF(IFERROR(VLOOKUP(AD1136,'Tabela de Apoio'!$D:$E,2,FALSE),1)=1,"",AD1146)</f>
        <v/>
      </c>
      <c r="AE1145" s="39" t="str">
        <f>IF(IFERROR(VLOOKUP(AE1136,'Tabela de Apoio'!$D:$E,2,FALSE),1)=1,"",AE1146)</f>
        <v/>
      </c>
      <c r="AF1145" s="39" t="str">
        <f>IF(IFERROR(VLOOKUP(AF1136,'Tabela de Apoio'!$D:$E,2,FALSE),1)=1,"",AF1146)</f>
        <v/>
      </c>
      <c r="AG1145" s="39" t="str">
        <f>IF(IFERROR(VLOOKUP(AG1136,'Tabela de Apoio'!$D:$E,2,FALSE),1)=1,"",AG1146)</f>
        <v/>
      </c>
      <c r="AH1145" s="39" t="str">
        <f>IF(IFERROR(VLOOKUP(AH1136,'Tabela de Apoio'!$D:$E,2,FALSE),1)=1,"",AH1146)</f>
        <v/>
      </c>
      <c r="AI1145" s="39" t="str">
        <f>IF(IFERROR(VLOOKUP(AI1136,'Tabela de Apoio'!$D:$E,2,FALSE),1)=1,"",AI1146)</f>
        <v/>
      </c>
    </row>
    <row r="1146" spans="1:35" hidden="1" x14ac:dyDescent="0.25">
      <c r="B1146" s="84" t="e">
        <f t="shared" si="565"/>
        <v>#VALUE!</v>
      </c>
      <c r="C1146" s="84" t="e">
        <f t="shared" si="564"/>
        <v>#VALUE!</v>
      </c>
      <c r="D1146" s="84">
        <f t="shared" si="564"/>
        <v>1</v>
      </c>
      <c r="E1146" s="158"/>
      <c r="F1146" s="97"/>
      <c r="G1146" s="120"/>
      <c r="H1146" s="18"/>
      <c r="I1146" s="18"/>
      <c r="J1146" s="56" t="s">
        <v>367</v>
      </c>
      <c r="K1146" s="89"/>
      <c r="L1146" s="40" t="s">
        <v>72</v>
      </c>
      <c r="M1146" s="41" t="e">
        <f>MEDIAN($P1139:$AI1139)</f>
        <v>#NUM!</v>
      </c>
      <c r="N1146" s="94"/>
      <c r="O1146" s="34" t="s">
        <v>483</v>
      </c>
      <c r="P1146" s="39" t="str">
        <f t="shared" ref="P1146:AI1146" si="568">IF(P1144="","",IF((_xlfn.STDEV.S($P1143:$AI1144)/AVERAGE($P1143:$AI1144))&lt;25%,P1144,IF(OR(P1144&gt;(AVERAGE($P1143:$AI1144)+_xlfn.STDEV.S($P1143:$AI1144)),P1144&lt;(AVERAGE($P1143:$AI1144)-_xlfn.STDEV.S($P1143:$AI1144))),"DESCARTADO",P1144)))</f>
        <v/>
      </c>
      <c r="Q1146" s="39" t="str">
        <f t="shared" si="568"/>
        <v/>
      </c>
      <c r="R1146" s="39" t="str">
        <f t="shared" si="568"/>
        <v/>
      </c>
      <c r="S1146" s="39" t="str">
        <f t="shared" si="568"/>
        <v/>
      </c>
      <c r="T1146" s="39" t="str">
        <f t="shared" si="568"/>
        <v/>
      </c>
      <c r="U1146" s="39" t="str">
        <f t="shared" si="568"/>
        <v/>
      </c>
      <c r="V1146" s="39" t="str">
        <f t="shared" si="568"/>
        <v/>
      </c>
      <c r="W1146" s="39" t="str">
        <f t="shared" si="568"/>
        <v/>
      </c>
      <c r="X1146" s="39" t="str">
        <f t="shared" si="568"/>
        <v/>
      </c>
      <c r="Y1146" s="39" t="str">
        <f t="shared" si="568"/>
        <v/>
      </c>
      <c r="Z1146" s="39" t="str">
        <f t="shared" si="568"/>
        <v/>
      </c>
      <c r="AA1146" s="39" t="str">
        <f t="shared" si="568"/>
        <v/>
      </c>
      <c r="AB1146" s="39" t="str">
        <f t="shared" si="568"/>
        <v/>
      </c>
      <c r="AC1146" s="39" t="str">
        <f t="shared" si="568"/>
        <v/>
      </c>
      <c r="AD1146" s="39" t="str">
        <f t="shared" si="568"/>
        <v/>
      </c>
      <c r="AE1146" s="39" t="str">
        <f t="shared" si="568"/>
        <v/>
      </c>
      <c r="AF1146" s="39" t="str">
        <f t="shared" si="568"/>
        <v/>
      </c>
      <c r="AG1146" s="39" t="str">
        <f t="shared" si="568"/>
        <v/>
      </c>
      <c r="AH1146" s="39" t="str">
        <f t="shared" si="568"/>
        <v/>
      </c>
      <c r="AI1146" s="39" t="str">
        <f t="shared" si="568"/>
        <v/>
      </c>
    </row>
    <row r="1147" spans="1:35" hidden="1" x14ac:dyDescent="0.25">
      <c r="B1147" s="84" t="e">
        <f t="shared" si="565"/>
        <v>#VALUE!</v>
      </c>
      <c r="C1147" s="84" t="e">
        <f t="shared" si="564"/>
        <v>#VALUE!</v>
      </c>
      <c r="D1147" s="84">
        <f t="shared" si="564"/>
        <v>1</v>
      </c>
      <c r="E1147" s="158"/>
      <c r="F1147" s="97"/>
      <c r="G1147" s="120"/>
      <c r="H1147" s="18"/>
      <c r="I1147" s="18"/>
      <c r="J1147" s="56" t="s">
        <v>367</v>
      </c>
      <c r="K1147" s="89"/>
      <c r="L1147" s="40" t="s">
        <v>73</v>
      </c>
      <c r="M1147" s="41" t="e">
        <f>_xlfn.QUARTILE.EXC($P1139:$AI1139,1)</f>
        <v>#NUM!</v>
      </c>
      <c r="N1147" s="94"/>
      <c r="O1147" s="34" t="s">
        <v>484</v>
      </c>
      <c r="P1147" s="39" t="str">
        <f>IF(IFERROR(VLOOKUP(P1136,'Tabela de Apoio'!$D:$E,2,FALSE),1)=1,"",P1148)</f>
        <v/>
      </c>
      <c r="Q1147" s="39" t="str">
        <f>IF(IFERROR(VLOOKUP(Q1136,'Tabela de Apoio'!$D:$E,2,FALSE),1)=1,"",Q1148)</f>
        <v/>
      </c>
      <c r="R1147" s="39" t="str">
        <f>IF(IFERROR(VLOOKUP(R1136,'Tabela de Apoio'!$D:$E,2,FALSE),1)=1,"",R1148)</f>
        <v/>
      </c>
      <c r="S1147" s="39" t="str">
        <f>IF(IFERROR(VLOOKUP(S1136,'Tabela de Apoio'!$D:$E,2,FALSE),1)=1,"",S1148)</f>
        <v/>
      </c>
      <c r="T1147" s="39" t="str">
        <f>IF(IFERROR(VLOOKUP(T1136,'Tabela de Apoio'!$D:$E,2,FALSE),1)=1,"",T1148)</f>
        <v/>
      </c>
      <c r="U1147" s="39" t="str">
        <f>IF(IFERROR(VLOOKUP(U1136,'Tabela de Apoio'!$D:$E,2,FALSE),1)=1,"",U1148)</f>
        <v/>
      </c>
      <c r="V1147" s="39" t="str">
        <f>IF(IFERROR(VLOOKUP(V1136,'Tabela de Apoio'!$D:$E,2,FALSE),1)=1,"",V1148)</f>
        <v/>
      </c>
      <c r="W1147" s="39" t="str">
        <f>IF(IFERROR(VLOOKUP(W1136,'Tabela de Apoio'!$D:$E,2,FALSE),1)=1,"",W1148)</f>
        <v/>
      </c>
      <c r="X1147" s="39" t="str">
        <f>IF(IFERROR(VLOOKUP(X1136,'Tabela de Apoio'!$D:$E,2,FALSE),1)=1,"",X1148)</f>
        <v/>
      </c>
      <c r="Y1147" s="39" t="str">
        <f>IF(IFERROR(VLOOKUP(Y1136,'Tabela de Apoio'!$D:$E,2,FALSE),1)=1,"",Y1148)</f>
        <v/>
      </c>
      <c r="Z1147" s="39" t="str">
        <f>IF(IFERROR(VLOOKUP(Z1136,'Tabela de Apoio'!$D:$E,2,FALSE),1)=1,"",Z1148)</f>
        <v/>
      </c>
      <c r="AA1147" s="39" t="str">
        <f>IF(IFERROR(VLOOKUP(AA1136,'Tabela de Apoio'!$D:$E,2,FALSE),1)=1,"",AA1148)</f>
        <v/>
      </c>
      <c r="AB1147" s="39" t="str">
        <f>IF(IFERROR(VLOOKUP(AB1136,'Tabela de Apoio'!$D:$E,2,FALSE),1)=1,"",AB1148)</f>
        <v/>
      </c>
      <c r="AC1147" s="39" t="str">
        <f>IF(IFERROR(VLOOKUP(AC1136,'Tabela de Apoio'!$D:$E,2,FALSE),1)=1,"",AC1148)</f>
        <v/>
      </c>
      <c r="AD1147" s="39" t="str">
        <f>IF(IFERROR(VLOOKUP(AD1136,'Tabela de Apoio'!$D:$E,2,FALSE),1)=1,"",AD1148)</f>
        <v/>
      </c>
      <c r="AE1147" s="39" t="str">
        <f>IF(IFERROR(VLOOKUP(AE1136,'Tabela de Apoio'!$D:$E,2,FALSE),1)=1,"",AE1148)</f>
        <v/>
      </c>
      <c r="AF1147" s="39" t="str">
        <f>IF(IFERROR(VLOOKUP(AF1136,'Tabela de Apoio'!$D:$E,2,FALSE),1)=1,"",AF1148)</f>
        <v/>
      </c>
      <c r="AG1147" s="39" t="str">
        <f>IF(IFERROR(VLOOKUP(AG1136,'Tabela de Apoio'!$D:$E,2,FALSE),1)=1,"",AG1148)</f>
        <v/>
      </c>
      <c r="AH1147" s="39" t="str">
        <f>IF(IFERROR(VLOOKUP(AH1136,'Tabela de Apoio'!$D:$E,2,FALSE),1)=1,"",AH1148)</f>
        <v/>
      </c>
      <c r="AI1147" s="39" t="str">
        <f>IF(IFERROR(VLOOKUP(AI1136,'Tabela de Apoio'!$D:$E,2,FALSE),1)=1,"",AI1148)</f>
        <v/>
      </c>
    </row>
    <row r="1148" spans="1:35" hidden="1" x14ac:dyDescent="0.25">
      <c r="B1148" s="84" t="e">
        <f t="shared" si="565"/>
        <v>#VALUE!</v>
      </c>
      <c r="C1148" s="84" t="e">
        <f t="shared" si="564"/>
        <v>#VALUE!</v>
      </c>
      <c r="D1148" s="84">
        <f t="shared" si="564"/>
        <v>1</v>
      </c>
      <c r="E1148" s="158"/>
      <c r="F1148" s="97"/>
      <c r="G1148" s="120"/>
      <c r="H1148" s="18"/>
      <c r="I1148" s="18"/>
      <c r="J1148" s="56" t="s">
        <v>367</v>
      </c>
      <c r="K1148" s="89"/>
      <c r="L1148" s="40" t="s">
        <v>70</v>
      </c>
      <c r="M1148" s="41" t="e">
        <f>_xlfn.QUARTILE.EXC($P1139:$AI1139,2)</f>
        <v>#NUM!</v>
      </c>
      <c r="N1148" s="94"/>
      <c r="O1148" s="34" t="s">
        <v>485</v>
      </c>
      <c r="P1148" s="39" t="str">
        <f t="shared" ref="P1148:AI1148" si="569">IF(P1146="","",IF((_xlfn.STDEV.S($P1145:$AI1146)/AVERAGE($P1145:$AI1146))&lt;25%,P1146,IF(OR(P1146&gt;(AVERAGE($P1145:$AI1146)+_xlfn.STDEV.S($P1145:$AI1146)),P1146&lt;(AVERAGE($P1145:$AI1146)-_xlfn.STDEV.S($P1145:$AI1146))),"DESCARTADO",P1146)))</f>
        <v/>
      </c>
      <c r="Q1148" s="39" t="str">
        <f t="shared" si="569"/>
        <v/>
      </c>
      <c r="R1148" s="39" t="str">
        <f t="shared" si="569"/>
        <v/>
      </c>
      <c r="S1148" s="39" t="str">
        <f t="shared" si="569"/>
        <v/>
      </c>
      <c r="T1148" s="39" t="str">
        <f t="shared" si="569"/>
        <v/>
      </c>
      <c r="U1148" s="39" t="str">
        <f t="shared" si="569"/>
        <v/>
      </c>
      <c r="V1148" s="39" t="str">
        <f t="shared" si="569"/>
        <v/>
      </c>
      <c r="W1148" s="39" t="str">
        <f t="shared" si="569"/>
        <v/>
      </c>
      <c r="X1148" s="39" t="str">
        <f t="shared" si="569"/>
        <v/>
      </c>
      <c r="Y1148" s="39" t="str">
        <f t="shared" si="569"/>
        <v/>
      </c>
      <c r="Z1148" s="39" t="str">
        <f t="shared" si="569"/>
        <v/>
      </c>
      <c r="AA1148" s="39" t="str">
        <f t="shared" si="569"/>
        <v/>
      </c>
      <c r="AB1148" s="39" t="str">
        <f t="shared" si="569"/>
        <v/>
      </c>
      <c r="AC1148" s="39" t="str">
        <f t="shared" si="569"/>
        <v/>
      </c>
      <c r="AD1148" s="39" t="str">
        <f t="shared" si="569"/>
        <v/>
      </c>
      <c r="AE1148" s="39" t="str">
        <f t="shared" si="569"/>
        <v/>
      </c>
      <c r="AF1148" s="39" t="str">
        <f t="shared" si="569"/>
        <v/>
      </c>
      <c r="AG1148" s="39" t="str">
        <f t="shared" si="569"/>
        <v/>
      </c>
      <c r="AH1148" s="39" t="str">
        <f t="shared" si="569"/>
        <v/>
      </c>
      <c r="AI1148" s="39" t="str">
        <f t="shared" si="569"/>
        <v/>
      </c>
    </row>
    <row r="1149" spans="1:35" hidden="1" x14ac:dyDescent="0.25">
      <c r="B1149" s="84" t="e">
        <f t="shared" si="565"/>
        <v>#VALUE!</v>
      </c>
      <c r="C1149" s="84" t="e">
        <f t="shared" si="564"/>
        <v>#VALUE!</v>
      </c>
      <c r="D1149" s="84">
        <f t="shared" si="564"/>
        <v>1</v>
      </c>
      <c r="E1149" s="158"/>
      <c r="F1149" s="97"/>
      <c r="G1149" s="120"/>
      <c r="H1149" s="18"/>
      <c r="I1149" s="18"/>
      <c r="J1149" s="56" t="s">
        <v>366</v>
      </c>
      <c r="K1149" s="89"/>
      <c r="L1149" s="40" t="s">
        <v>76</v>
      </c>
      <c r="M1149" s="41">
        <f>MIN($P1138:$AI1138)</f>
        <v>0</v>
      </c>
      <c r="N1149" s="94"/>
      <c r="O1149" s="34" t="s">
        <v>486</v>
      </c>
      <c r="P1149" s="39" t="str">
        <f>IF(IFERROR(VLOOKUP(P1136,'Tabela de Apoio'!$D:$E,2,FALSE),1)=1,"",P1150)</f>
        <v/>
      </c>
      <c r="Q1149" s="39" t="str">
        <f>IF(IFERROR(VLOOKUP(Q1136,'Tabela de Apoio'!$D:$E,2,FALSE),1)=1,"",Q1150)</f>
        <v/>
      </c>
      <c r="R1149" s="39" t="str">
        <f>IF(IFERROR(VLOOKUP(R1136,'Tabela de Apoio'!$D:$E,2,FALSE),1)=1,"",R1150)</f>
        <v/>
      </c>
      <c r="S1149" s="39" t="str">
        <f>IF(IFERROR(VLOOKUP(S1136,'Tabela de Apoio'!$D:$E,2,FALSE),1)=1,"",S1150)</f>
        <v/>
      </c>
      <c r="T1149" s="39" t="str">
        <f>IF(IFERROR(VLOOKUP(T1136,'Tabela de Apoio'!$D:$E,2,FALSE),1)=1,"",T1150)</f>
        <v/>
      </c>
      <c r="U1149" s="39" t="str">
        <f>IF(IFERROR(VLOOKUP(U1136,'Tabela de Apoio'!$D:$E,2,FALSE),1)=1,"",U1150)</f>
        <v/>
      </c>
      <c r="V1149" s="39" t="str">
        <f>IF(IFERROR(VLOOKUP(V1136,'Tabela de Apoio'!$D:$E,2,FALSE),1)=1,"",V1150)</f>
        <v/>
      </c>
      <c r="W1149" s="39" t="str">
        <f>IF(IFERROR(VLOOKUP(W1136,'Tabela de Apoio'!$D:$E,2,FALSE),1)=1,"",W1150)</f>
        <v/>
      </c>
      <c r="X1149" s="39" t="str">
        <f>IF(IFERROR(VLOOKUP(X1136,'Tabela de Apoio'!$D:$E,2,FALSE),1)=1,"",X1150)</f>
        <v/>
      </c>
      <c r="Y1149" s="39" t="str">
        <f>IF(IFERROR(VLOOKUP(Y1136,'Tabela de Apoio'!$D:$E,2,FALSE),1)=1,"",Y1150)</f>
        <v/>
      </c>
      <c r="Z1149" s="39" t="str">
        <f>IF(IFERROR(VLOOKUP(Z1136,'Tabela de Apoio'!$D:$E,2,FALSE),1)=1,"",Z1150)</f>
        <v/>
      </c>
      <c r="AA1149" s="39" t="str">
        <f>IF(IFERROR(VLOOKUP(AA1136,'Tabela de Apoio'!$D:$E,2,FALSE),1)=1,"",AA1150)</f>
        <v/>
      </c>
      <c r="AB1149" s="39" t="str">
        <f>IF(IFERROR(VLOOKUP(AB1136,'Tabela de Apoio'!$D:$E,2,FALSE),1)=1,"",AB1150)</f>
        <v/>
      </c>
      <c r="AC1149" s="39" t="str">
        <f>IF(IFERROR(VLOOKUP(AC1136,'Tabela de Apoio'!$D:$E,2,FALSE),1)=1,"",AC1150)</f>
        <v/>
      </c>
      <c r="AD1149" s="39" t="str">
        <f>IF(IFERROR(VLOOKUP(AD1136,'Tabela de Apoio'!$D:$E,2,FALSE),1)=1,"",AD1150)</f>
        <v/>
      </c>
      <c r="AE1149" s="39" t="str">
        <f>IF(IFERROR(VLOOKUP(AE1136,'Tabela de Apoio'!$D:$E,2,FALSE),1)=1,"",AE1150)</f>
        <v/>
      </c>
      <c r="AF1149" s="39" t="str">
        <f>IF(IFERROR(VLOOKUP(AF1136,'Tabela de Apoio'!$D:$E,2,FALSE),1)=1,"",AF1150)</f>
        <v/>
      </c>
      <c r="AG1149" s="39" t="str">
        <f>IF(IFERROR(VLOOKUP(AG1136,'Tabela de Apoio'!$D:$E,2,FALSE),1)=1,"",AG1150)</f>
        <v/>
      </c>
      <c r="AH1149" s="39" t="str">
        <f>IF(IFERROR(VLOOKUP(AH1136,'Tabela de Apoio'!$D:$E,2,FALSE),1)=1,"",AH1150)</f>
        <v/>
      </c>
      <c r="AI1149" s="39" t="str">
        <f>IF(IFERROR(VLOOKUP(AI1136,'Tabela de Apoio'!$D:$E,2,FALSE),1)=1,"",AI1150)</f>
        <v/>
      </c>
    </row>
    <row r="1150" spans="1:35" hidden="1" x14ac:dyDescent="0.25">
      <c r="B1150" s="84" t="e">
        <f t="shared" si="565"/>
        <v>#VALUE!</v>
      </c>
      <c r="C1150" s="84" t="e">
        <f t="shared" si="564"/>
        <v>#VALUE!</v>
      </c>
      <c r="D1150" s="84">
        <f t="shared" si="564"/>
        <v>1</v>
      </c>
      <c r="E1150" s="158"/>
      <c r="F1150" s="97"/>
      <c r="G1150" s="120"/>
      <c r="H1150" s="18"/>
      <c r="I1150" s="18"/>
      <c r="J1150" s="56" t="s">
        <v>366</v>
      </c>
      <c r="K1150" s="89"/>
      <c r="L1150" s="40" t="s">
        <v>71</v>
      </c>
      <c r="M1150" s="41">
        <f>MAX($P1138:$AI1138)</f>
        <v>0</v>
      </c>
      <c r="N1150" s="94"/>
      <c r="O1150" s="34" t="s">
        <v>487</v>
      </c>
      <c r="P1150" s="39" t="str">
        <f t="shared" ref="P1150:AI1150" si="570">IF(P1148="","",IF((_xlfn.STDEV.S($P1147:$AI1148)/AVERAGE($P1147:$AI1148))&lt;25%,P1148,IF(OR(P1148&gt;(AVERAGE($P1147:$AI1148)+_xlfn.STDEV.S($P1147:$AI1148)),P1148&lt;(AVERAGE($P1147:$AI1148)-_xlfn.STDEV.S($P1147:$AI1148))),"DESCARTADO",P1148)))</f>
        <v/>
      </c>
      <c r="Q1150" s="39" t="str">
        <f t="shared" si="570"/>
        <v/>
      </c>
      <c r="R1150" s="39" t="str">
        <f t="shared" si="570"/>
        <v/>
      </c>
      <c r="S1150" s="39" t="str">
        <f t="shared" si="570"/>
        <v/>
      </c>
      <c r="T1150" s="39" t="str">
        <f t="shared" si="570"/>
        <v/>
      </c>
      <c r="U1150" s="39" t="str">
        <f t="shared" si="570"/>
        <v/>
      </c>
      <c r="V1150" s="39" t="str">
        <f t="shared" si="570"/>
        <v/>
      </c>
      <c r="W1150" s="39" t="str">
        <f t="shared" si="570"/>
        <v/>
      </c>
      <c r="X1150" s="39" t="str">
        <f t="shared" si="570"/>
        <v/>
      </c>
      <c r="Y1150" s="39" t="str">
        <f t="shared" si="570"/>
        <v/>
      </c>
      <c r="Z1150" s="39" t="str">
        <f t="shared" si="570"/>
        <v/>
      </c>
      <c r="AA1150" s="39" t="str">
        <f t="shared" si="570"/>
        <v/>
      </c>
      <c r="AB1150" s="39" t="str">
        <f t="shared" si="570"/>
        <v/>
      </c>
      <c r="AC1150" s="39" t="str">
        <f t="shared" si="570"/>
        <v/>
      </c>
      <c r="AD1150" s="39" t="str">
        <f t="shared" si="570"/>
        <v/>
      </c>
      <c r="AE1150" s="39" t="str">
        <f t="shared" si="570"/>
        <v/>
      </c>
      <c r="AF1150" s="39" t="str">
        <f t="shared" si="570"/>
        <v/>
      </c>
      <c r="AG1150" s="39" t="str">
        <f t="shared" si="570"/>
        <v/>
      </c>
      <c r="AH1150" s="39" t="str">
        <f t="shared" si="570"/>
        <v/>
      </c>
      <c r="AI1150" s="39" t="str">
        <f t="shared" si="570"/>
        <v/>
      </c>
    </row>
    <row r="1151" spans="1:35" hidden="1" x14ac:dyDescent="0.25">
      <c r="B1151" s="84" t="e">
        <f t="shared" si="565"/>
        <v>#VALUE!</v>
      </c>
      <c r="C1151" s="84" t="e">
        <f t="shared" si="564"/>
        <v>#VALUE!</v>
      </c>
      <c r="D1151" s="84">
        <f t="shared" si="564"/>
        <v>1</v>
      </c>
      <c r="E1151" s="158"/>
      <c r="F1151" s="97"/>
      <c r="G1151" s="121"/>
      <c r="H1151"/>
      <c r="I1151"/>
      <c r="J1151" s="6" t="str">
        <f>INDEX(J1141:J1150,MATCH(L1134,L1141:L1150,0))</f>
        <v>A</v>
      </c>
      <c r="K1151" s="89"/>
      <c r="L1151" s="26"/>
      <c r="M1151" s="26"/>
      <c r="N1151" s="94"/>
      <c r="O1151" s="34" t="s">
        <v>58</v>
      </c>
      <c r="P1151" s="39" t="str">
        <f>IF(IFERROR(VLOOKUP(P1136,'Tabela de Apoio'!$D:$E,2,FALSE),1)=1,"",P1152)</f>
        <v/>
      </c>
      <c r="Q1151" s="39" t="str">
        <f>IF(IFERROR(VLOOKUP(Q1136,'Tabela de Apoio'!$D:$E,2,FALSE),1)=1,"",Q1152)</f>
        <v/>
      </c>
      <c r="R1151" s="39" t="str">
        <f>IF(IFERROR(VLOOKUP(R1136,'Tabela de Apoio'!$D:$E,2,FALSE),1)=1,"",R1152)</f>
        <v/>
      </c>
      <c r="S1151" s="39" t="str">
        <f>IF(IFERROR(VLOOKUP(S1136,'Tabela de Apoio'!$D:$E,2,FALSE),1)=1,"",S1152)</f>
        <v/>
      </c>
      <c r="T1151" s="39" t="str">
        <f>IF(IFERROR(VLOOKUP(T1136,'Tabela de Apoio'!$D:$E,2,FALSE),1)=1,"",T1152)</f>
        <v/>
      </c>
      <c r="U1151" s="39" t="str">
        <f>IF(IFERROR(VLOOKUP(U1136,'Tabela de Apoio'!$D:$E,2,FALSE),1)=1,"",U1152)</f>
        <v/>
      </c>
      <c r="V1151" s="39" t="str">
        <f>IF(IFERROR(VLOOKUP(V1136,'Tabela de Apoio'!$D:$E,2,FALSE),1)=1,"",V1152)</f>
        <v/>
      </c>
      <c r="W1151" s="39" t="str">
        <f>IF(IFERROR(VLOOKUP(W1136,'Tabela de Apoio'!$D:$E,2,FALSE),1)=1,"",W1152)</f>
        <v/>
      </c>
      <c r="X1151" s="39" t="str">
        <f>IF(IFERROR(VLOOKUP(X1136,'Tabela de Apoio'!$D:$E,2,FALSE),1)=1,"",X1152)</f>
        <v/>
      </c>
      <c r="Y1151" s="39" t="str">
        <f>IF(IFERROR(VLOOKUP(Y1136,'Tabela de Apoio'!$D:$E,2,FALSE),1)=1,"",Y1152)</f>
        <v/>
      </c>
      <c r="Z1151" s="39" t="str">
        <f>IF(IFERROR(VLOOKUP(Z1136,'Tabela de Apoio'!$D:$E,2,FALSE),1)=1,"",Z1152)</f>
        <v/>
      </c>
      <c r="AA1151" s="39" t="str">
        <f>IF(IFERROR(VLOOKUP(AA1136,'Tabela de Apoio'!$D:$E,2,FALSE),1)=1,"",AA1152)</f>
        <v/>
      </c>
      <c r="AB1151" s="39" t="str">
        <f>IF(IFERROR(VLOOKUP(AB1136,'Tabela de Apoio'!$D:$E,2,FALSE),1)=1,"",AB1152)</f>
        <v/>
      </c>
      <c r="AC1151" s="39" t="str">
        <f>IF(IFERROR(VLOOKUP(AC1136,'Tabela de Apoio'!$D:$E,2,FALSE),1)=1,"",AC1152)</f>
        <v/>
      </c>
      <c r="AD1151" s="39" t="str">
        <f>IF(IFERROR(VLOOKUP(AD1136,'Tabela de Apoio'!$D:$E,2,FALSE),1)=1,"",AD1152)</f>
        <v/>
      </c>
      <c r="AE1151" s="39" t="str">
        <f>IF(IFERROR(VLOOKUP(AE1136,'Tabela de Apoio'!$D:$E,2,FALSE),1)=1,"",AE1152)</f>
        <v/>
      </c>
      <c r="AF1151" s="39" t="str">
        <f>IF(IFERROR(VLOOKUP(AF1136,'Tabela de Apoio'!$D:$E,2,FALSE),1)=1,"",AF1152)</f>
        <v/>
      </c>
      <c r="AG1151" s="39" t="str">
        <f>IF(IFERROR(VLOOKUP(AG1136,'Tabela de Apoio'!$D:$E,2,FALSE),1)=1,"",AG1152)</f>
        <v/>
      </c>
      <c r="AH1151" s="39" t="str">
        <f>IF(IFERROR(VLOOKUP(AH1136,'Tabela de Apoio'!$D:$E,2,FALSE),1)=1,"",AH1152)</f>
        <v/>
      </c>
      <c r="AI1151" s="39" t="str">
        <f>IF(IFERROR(VLOOKUP(AI1136,'Tabela de Apoio'!$D:$E,2,FALSE),1)=1,"",AI1152)</f>
        <v/>
      </c>
    </row>
    <row r="1152" spans="1:35" x14ac:dyDescent="0.25">
      <c r="B1152" s="84" t="e">
        <f t="shared" si="565"/>
        <v>#VALUE!</v>
      </c>
      <c r="C1152" s="84" t="e">
        <f t="shared" si="564"/>
        <v>#VALUE!</v>
      </c>
      <c r="D1152" s="84">
        <f t="shared" si="564"/>
        <v>1</v>
      </c>
      <c r="E1152" s="158"/>
      <c r="F1152" s="97"/>
      <c r="G1152" s="118"/>
      <c r="H1152" s="159"/>
      <c r="I1152" s="159"/>
      <c r="J1152" s="160"/>
      <c r="K1152" s="90" t="e">
        <f>_xlfn.STDEV.S($P1152:$AI1152)/AVERAGE($P1152:$AI1152)</f>
        <v>#DIV/0!</v>
      </c>
      <c r="L1152" s="122" t="s">
        <v>77</v>
      </c>
      <c r="M1152" s="22" t="str">
        <f>IFERROR(ROUND(M1134*M1136,2),"")</f>
        <v/>
      </c>
      <c r="N1152" s="94" t="str">
        <f>IF("C"=J1151,1,"")</f>
        <v/>
      </c>
      <c r="O1152" s="34" t="s">
        <v>56</v>
      </c>
      <c r="P1152" s="39" t="str">
        <f t="shared" ref="P1152:AI1152" si="571">IFERROR(IF(P1150="","",IF((_xlfn.STDEV.S($P1149:$AI1150)/AVERAGE($P1149:$AI1150))&lt;25%,P1150,IF(OR(P1150&gt;(AVERAGE($P1149:$AI1150)+_xlfn.STDEV.S($P1149:$AI1150)),P1150&lt;(AVERAGE($P1149:$AI1150)-_xlfn.STDEV.S($P1149:$AI1150))),"DESCARTADO",P1150))),)</f>
        <v/>
      </c>
      <c r="Q1152" s="39" t="str">
        <f t="shared" si="571"/>
        <v/>
      </c>
      <c r="R1152" s="39" t="str">
        <f t="shared" si="571"/>
        <v/>
      </c>
      <c r="S1152" s="39" t="str">
        <f t="shared" si="571"/>
        <v/>
      </c>
      <c r="T1152" s="39" t="str">
        <f t="shared" si="571"/>
        <v/>
      </c>
      <c r="U1152" s="39" t="str">
        <f t="shared" si="571"/>
        <v/>
      </c>
      <c r="V1152" s="39" t="str">
        <f t="shared" si="571"/>
        <v/>
      </c>
      <c r="W1152" s="39" t="str">
        <f t="shared" si="571"/>
        <v/>
      </c>
      <c r="X1152" s="39" t="str">
        <f t="shared" si="571"/>
        <v/>
      </c>
      <c r="Y1152" s="39" t="str">
        <f t="shared" si="571"/>
        <v/>
      </c>
      <c r="Z1152" s="39" t="str">
        <f t="shared" si="571"/>
        <v/>
      </c>
      <c r="AA1152" s="39" t="str">
        <f t="shared" si="571"/>
        <v/>
      </c>
      <c r="AB1152" s="39" t="str">
        <f t="shared" si="571"/>
        <v/>
      </c>
      <c r="AC1152" s="39" t="str">
        <f t="shared" si="571"/>
        <v/>
      </c>
      <c r="AD1152" s="39" t="str">
        <f t="shared" si="571"/>
        <v/>
      </c>
      <c r="AE1152" s="39" t="str">
        <f t="shared" si="571"/>
        <v/>
      </c>
      <c r="AF1152" s="39" t="str">
        <f t="shared" si="571"/>
        <v/>
      </c>
      <c r="AG1152" s="39" t="str">
        <f t="shared" si="571"/>
        <v/>
      </c>
      <c r="AH1152" s="39" t="str">
        <f t="shared" si="571"/>
        <v/>
      </c>
      <c r="AI1152" s="39" t="str">
        <f t="shared" si="571"/>
        <v/>
      </c>
    </row>
    <row r="1154" spans="1:35" s="18" customFormat="1" x14ac:dyDescent="0.25">
      <c r="A1154" s="89"/>
      <c r="B1154" s="83" t="e">
        <f>LARGE(IFERROR(IF(B1152+1&gt;$H$8,"",B1152+1),""),1)</f>
        <v>#VALUE!</v>
      </c>
      <c r="C1154" s="83" t="e">
        <f>E1159</f>
        <v>#VALUE!</v>
      </c>
      <c r="D1154" s="83">
        <f>E1155</f>
        <v>1</v>
      </c>
      <c r="E1154" s="57" t="s">
        <v>9</v>
      </c>
      <c r="F1154" s="96"/>
      <c r="G1154" s="57" t="s">
        <v>19</v>
      </c>
      <c r="H1154" s="5" t="e">
        <f>INDEX('BASE FORMAÇÃO'!B:B,B1154+1)</f>
        <v>#VALUE!</v>
      </c>
      <c r="I1154" s="19" t="s">
        <v>20</v>
      </c>
      <c r="J1154" s="5" t="e">
        <f>INDEX('BASE FORMAÇÃO'!K:K,B1154+1)</f>
        <v>#VALUE!</v>
      </c>
      <c r="K1154" s="88"/>
      <c r="L1154" s="173" t="s">
        <v>75</v>
      </c>
      <c r="M1154" s="167" t="str">
        <f>IF(OR(ISBLANK($O$7),ISBLANK($H$8),ISBLANK($O$6),ISBLANK($O$5),ISBLANK($H$5)),"",IFERROR(IF(VLOOKUP(L1154,L1161:M1170,2,FALSE)&lt;1,ROUND(VLOOKUP(L1154,L1161:M1170,2,FALSE),4),ROUND(VLOOKUP(L1154,L1161:M1170,2,FALSE),2)),""))</f>
        <v/>
      </c>
      <c r="N1154" s="92"/>
      <c r="O1154" s="34" t="s">
        <v>22</v>
      </c>
      <c r="P1154" s="53"/>
      <c r="Q1154" s="53"/>
      <c r="R1154" s="53"/>
      <c r="S1154" s="53"/>
      <c r="T1154" s="53"/>
      <c r="U1154" s="53"/>
      <c r="V1154" s="53"/>
      <c r="W1154" s="53"/>
      <c r="X1154" s="53"/>
      <c r="Y1154" s="53"/>
      <c r="Z1154" s="53"/>
      <c r="AA1154" s="53"/>
      <c r="AB1154" s="53"/>
      <c r="AC1154" s="53"/>
      <c r="AD1154" s="53"/>
      <c r="AE1154" s="53"/>
      <c r="AF1154" s="53"/>
      <c r="AG1154" s="53"/>
      <c r="AH1154" s="53"/>
      <c r="AI1154" s="53"/>
    </row>
    <row r="1155" spans="1:35" s="18" customFormat="1" x14ac:dyDescent="0.25">
      <c r="A1155" s="89"/>
      <c r="B1155" s="84" t="e">
        <f t="shared" ref="B1155:D1157" si="572">B1154</f>
        <v>#VALUE!</v>
      </c>
      <c r="C1155" s="84" t="e">
        <f t="shared" si="572"/>
        <v>#VALUE!</v>
      </c>
      <c r="D1155" s="84">
        <f t="shared" si="572"/>
        <v>1</v>
      </c>
      <c r="E1155" s="150">
        <f>IFERROR(IF(E1159=INDEX(E:E,ROW()-16),INDEX(E:E,ROW()-20)+1,1),1)</f>
        <v>1</v>
      </c>
      <c r="F1155" s="116"/>
      <c r="G1155" s="155" t="s">
        <v>1</v>
      </c>
      <c r="H1155" s="161" t="e">
        <f>INDEX('BASE FORMAÇÃO'!C:C,B1154+1)</f>
        <v>#VALUE!</v>
      </c>
      <c r="I1155" s="161"/>
      <c r="J1155" s="162"/>
      <c r="K1155" s="89"/>
      <c r="L1155" s="174"/>
      <c r="M1155" s="168"/>
      <c r="N1155" s="93"/>
      <c r="O1155" s="34" t="s">
        <v>17</v>
      </c>
      <c r="P1155" s="54"/>
      <c r="Q1155" s="54"/>
      <c r="R1155" s="54"/>
      <c r="S1155" s="54"/>
      <c r="T1155" s="54"/>
      <c r="U1155" s="54"/>
      <c r="V1155" s="54"/>
      <c r="W1155" s="54"/>
      <c r="X1155" s="54"/>
      <c r="Y1155" s="54"/>
      <c r="Z1155" s="54"/>
      <c r="AA1155" s="54"/>
      <c r="AB1155" s="54"/>
      <c r="AC1155" s="54"/>
      <c r="AD1155" s="54"/>
      <c r="AE1155" s="54"/>
      <c r="AF1155" s="54"/>
      <c r="AG1155" s="54"/>
      <c r="AH1155" s="54"/>
      <c r="AI1155" s="54"/>
    </row>
    <row r="1156" spans="1:35" s="21" customFormat="1" x14ac:dyDescent="0.25">
      <c r="A1156" s="98"/>
      <c r="B1156" s="84" t="e">
        <f t="shared" si="572"/>
        <v>#VALUE!</v>
      </c>
      <c r="C1156" s="84" t="e">
        <f t="shared" si="572"/>
        <v>#VALUE!</v>
      </c>
      <c r="D1156" s="84">
        <f t="shared" si="572"/>
        <v>1</v>
      </c>
      <c r="E1156" s="151"/>
      <c r="F1156" s="117"/>
      <c r="G1156" s="156"/>
      <c r="H1156" s="163"/>
      <c r="I1156" s="163"/>
      <c r="J1156" s="164"/>
      <c r="K1156" s="85"/>
      <c r="L1156" s="169" t="s">
        <v>78</v>
      </c>
      <c r="M1156" s="171" t="e">
        <f>INDEX('BASE FORMAÇÃO'!H:H,B1158+1)</f>
        <v>#VALUE!</v>
      </c>
      <c r="N1156" s="94"/>
      <c r="O1156" s="34" t="s">
        <v>12</v>
      </c>
      <c r="P1156" s="55"/>
      <c r="Q1156" s="55"/>
      <c r="R1156" s="55"/>
      <c r="S1156" s="55"/>
      <c r="T1156" s="55"/>
      <c r="U1156" s="55"/>
      <c r="V1156" s="55"/>
      <c r="W1156" s="55"/>
      <c r="X1156" s="55"/>
      <c r="Y1156" s="55"/>
      <c r="Z1156" s="55"/>
      <c r="AA1156" s="55"/>
      <c r="AB1156" s="55"/>
      <c r="AC1156" s="55"/>
      <c r="AD1156" s="55"/>
      <c r="AE1156" s="55"/>
      <c r="AF1156" s="55"/>
      <c r="AG1156" s="55"/>
      <c r="AH1156" s="55"/>
      <c r="AI1156" s="55"/>
    </row>
    <row r="1157" spans="1:35" s="21" customFormat="1" x14ac:dyDescent="0.25">
      <c r="A1157" s="98"/>
      <c r="B1157" s="84" t="e">
        <f t="shared" si="572"/>
        <v>#VALUE!</v>
      </c>
      <c r="C1157" s="84" t="e">
        <f t="shared" si="572"/>
        <v>#VALUE!</v>
      </c>
      <c r="D1157" s="84">
        <f t="shared" si="572"/>
        <v>1</v>
      </c>
      <c r="E1157" s="152"/>
      <c r="F1157" s="117"/>
      <c r="G1157" s="157"/>
      <c r="H1157" s="165"/>
      <c r="I1157" s="165"/>
      <c r="J1157" s="166"/>
      <c r="K1157" s="85"/>
      <c r="L1157" s="170"/>
      <c r="M1157" s="172"/>
      <c r="N1157" s="94"/>
      <c r="O1157" s="34" t="s">
        <v>549</v>
      </c>
      <c r="P1157" s="55"/>
      <c r="Q1157" s="55"/>
      <c r="R1157" s="55"/>
      <c r="S1157" s="55"/>
      <c r="T1157" s="55"/>
      <c r="U1157" s="55"/>
      <c r="V1157" s="55"/>
      <c r="W1157" s="55"/>
      <c r="X1157" s="55"/>
      <c r="Y1157" s="55"/>
      <c r="Z1157" s="55"/>
      <c r="AA1157" s="55"/>
      <c r="AB1157" s="55"/>
      <c r="AC1157" s="55"/>
      <c r="AD1157" s="55"/>
      <c r="AE1157" s="55"/>
      <c r="AF1157" s="55"/>
      <c r="AG1157" s="55"/>
      <c r="AH1157" s="55"/>
      <c r="AI1157" s="55"/>
    </row>
    <row r="1158" spans="1:35" x14ac:dyDescent="0.25">
      <c r="B1158" s="84" t="e">
        <f>B1156</f>
        <v>#VALUE!</v>
      </c>
      <c r="C1158" s="84" t="e">
        <f>C1156</f>
        <v>#VALUE!</v>
      </c>
      <c r="D1158" s="84">
        <f>D1156</f>
        <v>1</v>
      </c>
      <c r="E1158" s="57" t="s">
        <v>401</v>
      </c>
      <c r="F1158" s="117"/>
      <c r="G1158" s="24"/>
      <c r="H1158" s="153"/>
      <c r="I1158" s="154"/>
      <c r="J1158" s="154"/>
      <c r="K1158" s="90" t="e">
        <f>_xlfn.STDEV.S($P1158:$AI1158)/AVERAGE($P1158:$AI1158)</f>
        <v>#DIV/0!</v>
      </c>
      <c r="L1158" s="122" t="s">
        <v>2</v>
      </c>
      <c r="M1158" s="5" t="e">
        <f>INDEX('BASE FORMAÇÃO'!D:D,B1158+1)</f>
        <v>#VALUE!</v>
      </c>
      <c r="N1158" s="94">
        <f>IF("A"=J1171,1,"")</f>
        <v>1</v>
      </c>
      <c r="O1158" s="34" t="s">
        <v>23</v>
      </c>
      <c r="P1158" s="36" t="str">
        <f t="array" ref="P1158">IF(P1154="","",IF(OR(P1155="",AND(YEAR(P1155)=YEAR($O$7),MONTH(MAX('Tabela de Apoio'!$A:$A))&lt;=MONTH(P1155))),P1154,(INDEX('Tabela de Apoio'!$B:$B,MATCH('FORMAÇÃO DE PREÇO'!$O$7,'Tabela de Apoio'!$A:$A,1))/INDEX('Tabela de Apoio'!$B:$B,MATCH('FORMAÇÃO DE PREÇO'!P1155,'Tabela de Apoio'!$A:$A,1)-1))*P1154))</f>
        <v/>
      </c>
      <c r="Q1158" s="36" t="str">
        <f t="array" ref="Q1158">IF(Q1154="","",IF(OR(Q1155="",AND(YEAR(Q1155)=YEAR($O$7),MONTH(MAX('Tabela de Apoio'!$A:$A))&lt;=MONTH(Q1155))),Q1154,(INDEX('Tabela de Apoio'!$B:$B,MATCH('FORMAÇÃO DE PREÇO'!$O$7,'Tabela de Apoio'!$A:$A,1))/INDEX('Tabela de Apoio'!$B:$B,MATCH('FORMAÇÃO DE PREÇO'!Q1155,'Tabela de Apoio'!$A:$A,1)-1))*Q1154))</f>
        <v/>
      </c>
      <c r="R1158" s="36" t="str">
        <f t="array" ref="R1158">IF(R1154="","",IF(OR(R1155="",AND(YEAR(R1155)=YEAR($O$7),MONTH(MAX('Tabela de Apoio'!$A:$A))&lt;=MONTH(R1155))),R1154,(INDEX('Tabela de Apoio'!$B:$B,MATCH('FORMAÇÃO DE PREÇO'!$O$7,'Tabela de Apoio'!$A:$A,1))/INDEX('Tabela de Apoio'!$B:$B,MATCH('FORMAÇÃO DE PREÇO'!R1155,'Tabela de Apoio'!$A:$A,1)-1))*R1154))</f>
        <v/>
      </c>
      <c r="S1158" s="36" t="str">
        <f t="array" ref="S1158">IF(S1154="","",IF(OR(S1155="",AND(YEAR(S1155)=YEAR($O$7),MONTH(MAX('Tabela de Apoio'!$A:$A))&lt;=MONTH(S1155))),S1154,(INDEX('Tabela de Apoio'!$B:$B,MATCH('FORMAÇÃO DE PREÇO'!$O$7,'Tabela de Apoio'!$A:$A,1))/INDEX('Tabela de Apoio'!$B:$B,MATCH('FORMAÇÃO DE PREÇO'!S1155,'Tabela de Apoio'!$A:$A,1)-1))*S1154))</f>
        <v/>
      </c>
      <c r="T1158" s="36" t="str">
        <f t="array" ref="T1158">IF(T1154="","",IF(OR(T1155="",AND(YEAR(T1155)=YEAR($O$7),MONTH(MAX('Tabela de Apoio'!$A:$A))&lt;=MONTH(T1155))),T1154,(INDEX('Tabela de Apoio'!$B:$B,MATCH('FORMAÇÃO DE PREÇO'!$O$7,'Tabela de Apoio'!$A:$A,1))/INDEX('Tabela de Apoio'!$B:$B,MATCH('FORMAÇÃO DE PREÇO'!T1155,'Tabela de Apoio'!$A:$A,1)-1))*T1154))</f>
        <v/>
      </c>
      <c r="U1158" s="36" t="str">
        <f t="array" ref="U1158">IF(U1154="","",IF(OR(U1155="",AND(YEAR(U1155)=YEAR($O$7),MONTH(MAX('Tabela de Apoio'!$A:$A))&lt;=MONTH(U1155))),U1154,(INDEX('Tabela de Apoio'!$B:$B,MATCH('FORMAÇÃO DE PREÇO'!$O$7,'Tabela de Apoio'!$A:$A,1))/INDEX('Tabela de Apoio'!$B:$B,MATCH('FORMAÇÃO DE PREÇO'!U1155,'Tabela de Apoio'!$A:$A,1)-1))*U1154))</f>
        <v/>
      </c>
      <c r="V1158" s="36" t="str">
        <f t="array" ref="V1158">IF(V1154="","",IF(OR(V1155="",AND(YEAR(V1155)=YEAR($O$7),MONTH(MAX('Tabela de Apoio'!$A:$A))&lt;=MONTH(V1155))),V1154,(INDEX('Tabela de Apoio'!$B:$B,MATCH('FORMAÇÃO DE PREÇO'!$O$7,'Tabela de Apoio'!$A:$A,1))/INDEX('Tabela de Apoio'!$B:$B,MATCH('FORMAÇÃO DE PREÇO'!V1155,'Tabela de Apoio'!$A:$A,1)-1))*V1154))</f>
        <v/>
      </c>
      <c r="W1158" s="36" t="str">
        <f t="array" ref="W1158">IF(W1154="","",IF(OR(W1155="",AND(YEAR(W1155)=YEAR($O$7),MONTH(MAX('Tabela de Apoio'!$A:$A))&lt;=MONTH(W1155))),W1154,(INDEX('Tabela de Apoio'!$B:$B,MATCH('FORMAÇÃO DE PREÇO'!$O$7,'Tabela de Apoio'!$A:$A,1))/INDEX('Tabela de Apoio'!$B:$B,MATCH('FORMAÇÃO DE PREÇO'!W1155,'Tabela de Apoio'!$A:$A,1)-1))*W1154))</f>
        <v/>
      </c>
      <c r="X1158" s="36" t="str">
        <f t="array" ref="X1158">IF(X1154="","",IF(OR(X1155="",AND(YEAR(X1155)=YEAR($O$7),MONTH(MAX('Tabela de Apoio'!$A:$A))&lt;=MONTH(X1155))),X1154,(INDEX('Tabela de Apoio'!$B:$B,MATCH('FORMAÇÃO DE PREÇO'!$O$7,'Tabela de Apoio'!$A:$A,1))/INDEX('Tabela de Apoio'!$B:$B,MATCH('FORMAÇÃO DE PREÇO'!X1155,'Tabela de Apoio'!$A:$A,1)-1))*X1154))</f>
        <v/>
      </c>
      <c r="Y1158" s="36" t="str">
        <f t="array" ref="Y1158">IF(Y1154="","",IF(OR(Y1155="",AND(YEAR(Y1155)=YEAR($O$7),MONTH(MAX('Tabela de Apoio'!$A:$A))&lt;=MONTH(Y1155))),Y1154,(INDEX('Tabela de Apoio'!$B:$B,MATCH('FORMAÇÃO DE PREÇO'!$O$7,'Tabela de Apoio'!$A:$A,1))/INDEX('Tabela de Apoio'!$B:$B,MATCH('FORMAÇÃO DE PREÇO'!Y1155,'Tabela de Apoio'!$A:$A,1)-1))*Y1154))</f>
        <v/>
      </c>
      <c r="Z1158" s="36" t="str">
        <f t="array" ref="Z1158">IF(Z1154="","",IF(OR(Z1155="",AND(YEAR(Z1155)=YEAR($O$7),MONTH(MAX('Tabela de Apoio'!$A:$A))&lt;=MONTH(Z1155))),Z1154,(INDEX('Tabela de Apoio'!$B:$B,MATCH('FORMAÇÃO DE PREÇO'!$O$7,'Tabela de Apoio'!$A:$A,1))/INDEX('Tabela de Apoio'!$B:$B,MATCH('FORMAÇÃO DE PREÇO'!Z1155,'Tabela de Apoio'!$A:$A,1)-1))*Z1154))</f>
        <v/>
      </c>
      <c r="AA1158" s="36" t="str">
        <f t="array" ref="AA1158">IF(AA1154="","",IF(OR(AA1155="",AND(YEAR(AA1155)=YEAR($O$7),MONTH(MAX('Tabela de Apoio'!$A:$A))&lt;=MONTH(AA1155))),AA1154,(INDEX('Tabela de Apoio'!$B:$B,MATCH('FORMAÇÃO DE PREÇO'!$O$7,'Tabela de Apoio'!$A:$A,1))/INDEX('Tabela de Apoio'!$B:$B,MATCH('FORMAÇÃO DE PREÇO'!AA1155,'Tabela de Apoio'!$A:$A,1)-1))*AA1154))</f>
        <v/>
      </c>
      <c r="AB1158" s="36" t="str">
        <f t="array" ref="AB1158">IF(AB1154="","",IF(OR(AB1155="",AND(YEAR(AB1155)=YEAR($O$7),MONTH(MAX('Tabela de Apoio'!$A:$A))&lt;=MONTH(AB1155))),AB1154,(INDEX('Tabela de Apoio'!$B:$B,MATCH('FORMAÇÃO DE PREÇO'!$O$7,'Tabela de Apoio'!$A:$A,1))/INDEX('Tabela de Apoio'!$B:$B,MATCH('FORMAÇÃO DE PREÇO'!AB1155,'Tabela de Apoio'!$A:$A,1)-1))*AB1154))</f>
        <v/>
      </c>
      <c r="AC1158" s="36" t="str">
        <f t="array" ref="AC1158">IF(AC1154="","",IF(OR(AC1155="",AND(YEAR(AC1155)=YEAR($O$7),MONTH(MAX('Tabela de Apoio'!$A:$A))&lt;=MONTH(AC1155))),AC1154,(INDEX('Tabela de Apoio'!$B:$B,MATCH('FORMAÇÃO DE PREÇO'!$O$7,'Tabela de Apoio'!$A:$A,1))/INDEX('Tabela de Apoio'!$B:$B,MATCH('FORMAÇÃO DE PREÇO'!AC1155,'Tabela de Apoio'!$A:$A,1)-1))*AC1154))</f>
        <v/>
      </c>
      <c r="AD1158" s="36" t="str">
        <f t="array" ref="AD1158">IF(AD1154="","",IF(OR(AD1155="",AND(YEAR(AD1155)=YEAR($O$7),MONTH(MAX('Tabela de Apoio'!$A:$A))&lt;=MONTH(AD1155))),AD1154,(INDEX('Tabela de Apoio'!$B:$B,MATCH('FORMAÇÃO DE PREÇO'!$O$7,'Tabela de Apoio'!$A:$A,1))/INDEX('Tabela de Apoio'!$B:$B,MATCH('FORMAÇÃO DE PREÇO'!AD1155,'Tabela de Apoio'!$A:$A,1)-1))*AD1154))</f>
        <v/>
      </c>
      <c r="AE1158" s="36" t="str">
        <f t="array" ref="AE1158">IF(AE1154="","",IF(OR(AE1155="",AND(YEAR(AE1155)=YEAR($O$7),MONTH(MAX('Tabela de Apoio'!$A:$A))&lt;=MONTH(AE1155))),AE1154,(INDEX('Tabela de Apoio'!$B:$B,MATCH('FORMAÇÃO DE PREÇO'!$O$7,'Tabela de Apoio'!$A:$A,1))/INDEX('Tabela de Apoio'!$B:$B,MATCH('FORMAÇÃO DE PREÇO'!AE1155,'Tabela de Apoio'!$A:$A,1)-1))*AE1154))</f>
        <v/>
      </c>
      <c r="AF1158" s="36" t="str">
        <f t="array" ref="AF1158">IF(AF1154="","",IF(OR(AF1155="",AND(YEAR(AF1155)=YEAR($O$7),MONTH(MAX('Tabela de Apoio'!$A:$A))&lt;=MONTH(AF1155))),AF1154,(INDEX('Tabela de Apoio'!$B:$B,MATCH('FORMAÇÃO DE PREÇO'!$O$7,'Tabela de Apoio'!$A:$A,1))/INDEX('Tabela de Apoio'!$B:$B,MATCH('FORMAÇÃO DE PREÇO'!AF1155,'Tabela de Apoio'!$A:$A,1)-1))*AF1154))</f>
        <v/>
      </c>
      <c r="AG1158" s="36" t="str">
        <f t="array" ref="AG1158">IF(AG1154="","",IF(OR(AG1155="",AND(YEAR(AG1155)=YEAR($O$7),MONTH(MAX('Tabela de Apoio'!$A:$A))&lt;=MONTH(AG1155))),AG1154,(INDEX('Tabela de Apoio'!$B:$B,MATCH('FORMAÇÃO DE PREÇO'!$O$7,'Tabela de Apoio'!$A:$A,1))/INDEX('Tabela de Apoio'!$B:$B,MATCH('FORMAÇÃO DE PREÇO'!AG1155,'Tabela de Apoio'!$A:$A,1)-1))*AG1154))</f>
        <v/>
      </c>
      <c r="AH1158" s="36" t="str">
        <f t="array" ref="AH1158">IF(AH1154="","",IF(OR(AH1155="",AND(YEAR(AH1155)=YEAR($O$7),MONTH(MAX('Tabela de Apoio'!$A:$A))&lt;=MONTH(AH1155))),AH1154,(INDEX('Tabela de Apoio'!$B:$B,MATCH('FORMAÇÃO DE PREÇO'!$O$7,'Tabela de Apoio'!$A:$A,1))/INDEX('Tabela de Apoio'!$B:$B,MATCH('FORMAÇÃO DE PREÇO'!AH1155,'Tabela de Apoio'!$A:$A,1)-1))*AH1154))</f>
        <v/>
      </c>
      <c r="AI1158" s="36" t="str">
        <f t="array" ref="AI1158">IF(AI1154="","",IF(OR(AI1155="",AND(YEAR(AI1155)=YEAR($O$7),MONTH(MAX('Tabela de Apoio'!$A:$A))&lt;=MONTH(AI1155))),AI1154,(INDEX('Tabela de Apoio'!$B:$B,MATCH('FORMAÇÃO DE PREÇO'!$O$7,'Tabela de Apoio'!$A:$A,1))/INDEX('Tabela de Apoio'!$B:$B,MATCH('FORMAÇÃO DE PREÇO'!AI1155,'Tabela de Apoio'!$A:$A,1)-1))*AI1154))</f>
        <v/>
      </c>
    </row>
    <row r="1159" spans="1:35" x14ac:dyDescent="0.25">
      <c r="B1159" s="84" t="e">
        <f>B1158</f>
        <v>#VALUE!</v>
      </c>
      <c r="C1159" s="84" t="e">
        <f>C1158</f>
        <v>#VALUE!</v>
      </c>
      <c r="D1159" s="84">
        <f>D1158</f>
        <v>1</v>
      </c>
      <c r="E1159" s="158" t="e">
        <f>MAX(INDEX('BASE FORMAÇÃO'!A:A,B1154+1),1)</f>
        <v>#VALUE!</v>
      </c>
      <c r="F1159" s="117"/>
      <c r="G1159" s="118" t="s">
        <v>363</v>
      </c>
      <c r="H1159" s="159"/>
      <c r="I1159" s="159"/>
      <c r="J1159" s="160"/>
      <c r="K1159" s="85" t="e">
        <f>_xlfn.STDEV.S($P1159:$AI1159)/AVERAGE($P1159:$AI1159)</f>
        <v>#DIV/0!</v>
      </c>
      <c r="L1159" s="37" t="s">
        <v>362</v>
      </c>
      <c r="M1159" s="38" t="str">
        <f>IFERROR(INDEX(K1158:K1172,MATCH(1,N1158:N1172)),"")</f>
        <v/>
      </c>
      <c r="N1159" s="94" t="str">
        <f>IF("B"=J1171,1,"")</f>
        <v/>
      </c>
      <c r="O1159" s="34" t="s">
        <v>55</v>
      </c>
      <c r="P1159" s="36" t="str">
        <f t="shared" ref="P1159:AE1159" si="573">IFERROR(IF(P1158="","",IF(OR(P1158&gt;(_xlfn.QUARTILE.EXC($P1158:$AI1158,3)+(_xlfn.QUARTILE.EXC($P1158:$AI1158,3)-_xlfn.QUARTILE.EXC($P1158:$AI1158,1))),P1158&lt;(_xlfn.QUARTILE.EXC($P1158:$AI1158,1)-(_xlfn.QUARTILE.EXC($P1158:$AI1158,3)-_xlfn.QUARTILE.EXC($P1158:$AI1158,1)))),"DESCARTADO",P1158)),"")</f>
        <v/>
      </c>
      <c r="Q1159" s="36" t="str">
        <f t="shared" si="573"/>
        <v/>
      </c>
      <c r="R1159" s="36" t="str">
        <f t="shared" si="573"/>
        <v/>
      </c>
      <c r="S1159" s="36" t="str">
        <f t="shared" si="573"/>
        <v/>
      </c>
      <c r="T1159" s="36" t="str">
        <f t="shared" si="573"/>
        <v/>
      </c>
      <c r="U1159" s="36" t="str">
        <f t="shared" si="573"/>
        <v/>
      </c>
      <c r="V1159" s="36" t="str">
        <f t="shared" si="573"/>
        <v/>
      </c>
      <c r="W1159" s="36" t="str">
        <f t="shared" si="573"/>
        <v/>
      </c>
      <c r="X1159" s="36" t="str">
        <f t="shared" si="573"/>
        <v/>
      </c>
      <c r="Y1159" s="36" t="str">
        <f t="shared" si="573"/>
        <v/>
      </c>
      <c r="Z1159" s="36" t="str">
        <f t="shared" si="573"/>
        <v/>
      </c>
      <c r="AA1159" s="36" t="str">
        <f t="shared" si="573"/>
        <v/>
      </c>
      <c r="AB1159" s="36" t="str">
        <f t="shared" si="573"/>
        <v/>
      </c>
      <c r="AC1159" s="36" t="str">
        <f t="shared" si="573"/>
        <v/>
      </c>
      <c r="AD1159" s="36" t="str">
        <f t="shared" si="573"/>
        <v/>
      </c>
      <c r="AE1159" s="36" t="str">
        <f t="shared" si="573"/>
        <v/>
      </c>
      <c r="AF1159" s="36" t="str">
        <f>IFERROR(IF(AF1158="","",IF(OR(AF1158&gt;(_xlfn.QUARTILE.EXC($P1158:$AI1158,3)+(_xlfn.QUARTILE.EXC($P1158:$AI1158,3)-_xlfn.QUARTILE.EXC($P1158:$AI1158,1))),AF1158&lt;(_xlfn.QUARTILE.EXC($P1158:$AI1158,1)-(_xlfn.QUARTILE.EXC($P1158:$AI1158,3)-_xlfn.QUARTILE.EXC($P1158:$AI1158,1)))),"DESCARTADO",AF1158)),"")</f>
        <v/>
      </c>
      <c r="AG1159" s="36" t="str">
        <f>IFERROR(IF(AG1158="","",IF(OR(AG1158&gt;(_xlfn.QUARTILE.EXC($P1158:$AI1158,3)+(_xlfn.QUARTILE.EXC($P1158:$AI1158,3)-_xlfn.QUARTILE.EXC($P1158:$AI1158,1))),AG1158&lt;(_xlfn.QUARTILE.EXC($P1158:$AI1158,1)-(_xlfn.QUARTILE.EXC($P1158:$AI1158,3)-_xlfn.QUARTILE.EXC($P1158:$AI1158,1)))),"DESCARTADO",AG1158)),"")</f>
        <v/>
      </c>
      <c r="AH1159" s="36" t="str">
        <f>IFERROR(IF(AH1158="","",IF(OR(AH1158&gt;(_xlfn.QUARTILE.EXC($P1158:$AI1158,3)+(_xlfn.QUARTILE.EXC($P1158:$AI1158,3)-_xlfn.QUARTILE.EXC($P1158:$AI1158,1))),AH1158&lt;(_xlfn.QUARTILE.EXC($P1158:$AI1158,1)-(_xlfn.QUARTILE.EXC($P1158:$AI1158,3)-_xlfn.QUARTILE.EXC($P1158:$AI1158,1)))),"DESCARTADO",AH1158)),"")</f>
        <v/>
      </c>
      <c r="AI1159" s="36" t="str">
        <f>IFERROR(IF(AI1158="","",IF(OR(AI1158&gt;(_xlfn.QUARTILE.EXC($P1158:$AI1158,3)+(_xlfn.QUARTILE.EXC($P1158:$AI1158,3)-_xlfn.QUARTILE.EXC($P1158:$AI1158,1))),AI1158&lt;(_xlfn.QUARTILE.EXC($P1158:$AI1158,1)-(_xlfn.QUARTILE.EXC($P1158:$AI1158,3)-_xlfn.QUARTILE.EXC($P1158:$AI1158,1)))),"DESCARTADO",AI1158)),"")</f>
        <v/>
      </c>
    </row>
    <row r="1160" spans="1:35" hidden="1" x14ac:dyDescent="0.25">
      <c r="B1160" s="84" t="e">
        <f t="shared" ref="B1160:D1172" si="574">B1159</f>
        <v>#VALUE!</v>
      </c>
      <c r="C1160" s="84" t="e">
        <f t="shared" si="574"/>
        <v>#VALUE!</v>
      </c>
      <c r="D1160" s="84">
        <f t="shared" si="574"/>
        <v>1</v>
      </c>
      <c r="E1160" s="158"/>
      <c r="F1160" s="97"/>
      <c r="G1160" s="119"/>
      <c r="K1160" s="90"/>
      <c r="N1160" s="94"/>
      <c r="O1160" s="34" t="s">
        <v>57</v>
      </c>
      <c r="P1160" s="39" t="str">
        <f>IF(IFERROR(VLOOKUP(P1156,'Tabela de Apoio'!$D:$E,2,FALSE),1)=1,"",P1159)</f>
        <v/>
      </c>
      <c r="Q1160" s="39" t="str">
        <f>IF(IFERROR(VLOOKUP(Q1156,'Tabela de Apoio'!$D:$E,2,FALSE),1)=1,"",Q1159)</f>
        <v/>
      </c>
      <c r="R1160" s="39" t="str">
        <f>IF(IFERROR(VLOOKUP(R1156,'Tabela de Apoio'!$D:$E,2,FALSE),1)=1,"",R1159)</f>
        <v/>
      </c>
      <c r="S1160" s="39" t="str">
        <f>IF(IFERROR(VLOOKUP(S1156,'Tabela de Apoio'!$D:$E,2,FALSE),1)=1,"",S1159)</f>
        <v/>
      </c>
      <c r="T1160" s="39" t="str">
        <f>IF(IFERROR(VLOOKUP(T1156,'Tabela de Apoio'!$D:$E,2,FALSE),1)=1,"",T1159)</f>
        <v/>
      </c>
      <c r="U1160" s="39" t="str">
        <f>IF(IFERROR(VLOOKUP(U1156,'Tabela de Apoio'!$D:$E,2,FALSE),1)=1,"",U1159)</f>
        <v/>
      </c>
      <c r="V1160" s="39" t="str">
        <f>IF(IFERROR(VLOOKUP(V1156,'Tabela de Apoio'!$D:$E,2,FALSE),1)=1,"",V1159)</f>
        <v/>
      </c>
      <c r="W1160" s="39" t="str">
        <f>IF(IFERROR(VLOOKUP(W1156,'Tabela de Apoio'!$D:$E,2,FALSE),1)=1,"",W1159)</f>
        <v/>
      </c>
      <c r="X1160" s="39" t="str">
        <f>IF(IFERROR(VLOOKUP(X1156,'Tabela de Apoio'!$D:$E,2,FALSE),1)=1,"",X1159)</f>
        <v/>
      </c>
      <c r="Y1160" s="39" t="str">
        <f>IF(IFERROR(VLOOKUP(Y1156,'Tabela de Apoio'!$D:$E,2,FALSE),1)=1,"",Y1159)</f>
        <v/>
      </c>
      <c r="Z1160" s="39" t="str">
        <f>IF(IFERROR(VLOOKUP(Z1156,'Tabela de Apoio'!$D:$E,2,FALSE),1)=1,"",Z1159)</f>
        <v/>
      </c>
      <c r="AA1160" s="39" t="str">
        <f>IF(IFERROR(VLOOKUP(AA1156,'Tabela de Apoio'!$D:$E,2,FALSE),1)=1,"",AA1159)</f>
        <v/>
      </c>
      <c r="AB1160" s="39" t="str">
        <f>IF(IFERROR(VLOOKUP(AB1156,'Tabela de Apoio'!$D:$E,2,FALSE),1)=1,"",AB1159)</f>
        <v/>
      </c>
      <c r="AC1160" s="39" t="str">
        <f>IF(IFERROR(VLOOKUP(AC1156,'Tabela de Apoio'!$D:$E,2,FALSE),1)=1,"",AC1159)</f>
        <v/>
      </c>
      <c r="AD1160" s="39" t="str">
        <f>IF(IFERROR(VLOOKUP(AD1156,'Tabela de Apoio'!$D:$E,2,FALSE),1)=1,"",AD1159)</f>
        <v/>
      </c>
      <c r="AE1160" s="39" t="str">
        <f>IF(IFERROR(VLOOKUP(AE1156,'Tabela de Apoio'!$D:$E,2,FALSE),1)=1,"",AE1159)</f>
        <v/>
      </c>
      <c r="AF1160" s="39" t="str">
        <f>IF(IFERROR(VLOOKUP(AF1156,'Tabela de Apoio'!$D:$E,2,FALSE),1)=1,"",AF1159)</f>
        <v/>
      </c>
      <c r="AG1160" s="39" t="str">
        <f>IF(IFERROR(VLOOKUP(AG1156,'Tabela de Apoio'!$D:$E,2,FALSE),1)=1,"",AG1159)</f>
        <v/>
      </c>
      <c r="AH1160" s="39" t="str">
        <f>IF(IFERROR(VLOOKUP(AH1156,'Tabela de Apoio'!$D:$E,2,FALSE),1)=1,"",AH1159)</f>
        <v/>
      </c>
      <c r="AI1160" s="39" t="str">
        <f>IF(IFERROR(VLOOKUP(AI1156,'Tabela de Apoio'!$D:$E,2,FALSE),1)=1,"",AI1159)</f>
        <v/>
      </c>
    </row>
    <row r="1161" spans="1:35" hidden="1" x14ac:dyDescent="0.25">
      <c r="B1161" s="84" t="e">
        <f t="shared" ref="B1161:B1172" si="575">B1160</f>
        <v>#VALUE!</v>
      </c>
      <c r="C1161" s="84" t="e">
        <f t="shared" si="574"/>
        <v>#VALUE!</v>
      </c>
      <c r="D1161" s="84">
        <f t="shared" si="574"/>
        <v>1</v>
      </c>
      <c r="E1161" s="158"/>
      <c r="F1161" s="97"/>
      <c r="G1161" s="120"/>
      <c r="H1161" s="18"/>
      <c r="I1161" s="18"/>
      <c r="J1161" s="6" t="str">
        <f>IFERROR(IF(M1164="",IF(_xlfn.STDEV.S($P1159:$AI1160)/AVERAGE($P1159:$AI1160)&lt;25%,J1165,J1166),J1164),J1162)</f>
        <v>A</v>
      </c>
      <c r="K1161" s="89"/>
      <c r="L1161" s="40" t="s">
        <v>75</v>
      </c>
      <c r="M1161" s="41" t="str">
        <f>IFERROR(IF(AND(P1156="Fornecedor",COUNTA(P1154:AI1154)=COUNTIF(P1156:AI1156,"Fornecedor")),M1169,IF(M1164="",IF(_xlfn.STDEV.S($P1159:$AI1160)/AVERAGE($P1159:$AI1160)&lt;25%,M1165,M1166),M1164)),M1162)</f>
        <v/>
      </c>
      <c r="N1161" s="94"/>
      <c r="O1161" s="34" t="s">
        <v>480</v>
      </c>
      <c r="P1161" s="39" t="str">
        <f>IF(IFERROR(VLOOKUP(P1156,'Tabela de Apoio'!$D:$E,2,FALSE),1)=1,"",P1162)</f>
        <v/>
      </c>
      <c r="Q1161" s="39" t="str">
        <f>IF(IFERROR(VLOOKUP(Q1156,'Tabela de Apoio'!$D:$E,2,FALSE),1)=1,"",Q1162)</f>
        <v/>
      </c>
      <c r="R1161" s="39" t="str">
        <f>IF(IFERROR(VLOOKUP(R1156,'Tabela de Apoio'!$D:$E,2,FALSE),1)=1,"",R1162)</f>
        <v/>
      </c>
      <c r="S1161" s="39" t="str">
        <f>IF(IFERROR(VLOOKUP(S1156,'Tabela de Apoio'!$D:$E,2,FALSE),1)=1,"",S1162)</f>
        <v/>
      </c>
      <c r="T1161" s="39" t="str">
        <f>IF(IFERROR(VLOOKUP(T1156,'Tabela de Apoio'!$D:$E,2,FALSE),1)=1,"",T1162)</f>
        <v/>
      </c>
      <c r="U1161" s="39" t="str">
        <f>IF(IFERROR(VLOOKUP(U1156,'Tabela de Apoio'!$D:$E,2,FALSE),1)=1,"",U1162)</f>
        <v/>
      </c>
      <c r="V1161" s="39" t="str">
        <f>IF(IFERROR(VLOOKUP(V1156,'Tabela de Apoio'!$D:$E,2,FALSE),1)=1,"",V1162)</f>
        <v/>
      </c>
      <c r="W1161" s="39" t="str">
        <f>IF(IFERROR(VLOOKUP(W1156,'Tabela de Apoio'!$D:$E,2,FALSE),1)=1,"",W1162)</f>
        <v/>
      </c>
      <c r="X1161" s="39" t="str">
        <f>IF(IFERROR(VLOOKUP(X1156,'Tabela de Apoio'!$D:$E,2,FALSE),1)=1,"",X1162)</f>
        <v/>
      </c>
      <c r="Y1161" s="39" t="str">
        <f>IF(IFERROR(VLOOKUP(Y1156,'Tabela de Apoio'!$D:$E,2,FALSE),1)=1,"",Y1162)</f>
        <v/>
      </c>
      <c r="Z1161" s="39" t="str">
        <f>IF(IFERROR(VLOOKUP(Z1156,'Tabela de Apoio'!$D:$E,2,FALSE),1)=1,"",Z1162)</f>
        <v/>
      </c>
      <c r="AA1161" s="39" t="str">
        <f>IF(IFERROR(VLOOKUP(AA1156,'Tabela de Apoio'!$D:$E,2,FALSE),1)=1,"",AA1162)</f>
        <v/>
      </c>
      <c r="AB1161" s="39" t="str">
        <f>IF(IFERROR(VLOOKUP(AB1156,'Tabela de Apoio'!$D:$E,2,FALSE),1)=1,"",AB1162)</f>
        <v/>
      </c>
      <c r="AC1161" s="39" t="str">
        <f>IF(IFERROR(VLOOKUP(AC1156,'Tabela de Apoio'!$D:$E,2,FALSE),1)=1,"",AC1162)</f>
        <v/>
      </c>
      <c r="AD1161" s="39" t="str">
        <f>IF(IFERROR(VLOOKUP(AD1156,'Tabela de Apoio'!$D:$E,2,FALSE),1)=1,"",AD1162)</f>
        <v/>
      </c>
      <c r="AE1161" s="39" t="str">
        <f>IF(IFERROR(VLOOKUP(AE1156,'Tabela de Apoio'!$D:$E,2,FALSE),1)=1,"",AE1162)</f>
        <v/>
      </c>
      <c r="AF1161" s="39" t="str">
        <f>IF(IFERROR(VLOOKUP(AF1156,'Tabela de Apoio'!$D:$E,2,FALSE),1)=1,"",AF1162)</f>
        <v/>
      </c>
      <c r="AG1161" s="39" t="str">
        <f>IF(IFERROR(VLOOKUP(AG1156,'Tabela de Apoio'!$D:$E,2,FALSE),1)=1,"",AG1162)</f>
        <v/>
      </c>
      <c r="AH1161" s="39" t="str">
        <f>IF(IFERROR(VLOOKUP(AH1156,'Tabela de Apoio'!$D:$E,2,FALSE),1)=1,"",AH1162)</f>
        <v/>
      </c>
      <c r="AI1161" s="39" t="str">
        <f>IF(IFERROR(VLOOKUP(AI1156,'Tabela de Apoio'!$D:$E,2,FALSE),1)=1,"",AI1162)</f>
        <v/>
      </c>
    </row>
    <row r="1162" spans="1:35" hidden="1" x14ac:dyDescent="0.25">
      <c r="B1162" s="84" t="e">
        <f t="shared" si="575"/>
        <v>#VALUE!</v>
      </c>
      <c r="C1162" s="84" t="e">
        <f t="shared" si="574"/>
        <v>#VALUE!</v>
      </c>
      <c r="D1162" s="84">
        <f t="shared" si="574"/>
        <v>1</v>
      </c>
      <c r="E1162" s="158"/>
      <c r="F1162" s="97"/>
      <c r="G1162" s="120"/>
      <c r="H1162" s="18"/>
      <c r="I1162" s="18"/>
      <c r="J1162" s="56" t="s">
        <v>366</v>
      </c>
      <c r="K1162" s="89"/>
      <c r="L1162" s="40" t="s">
        <v>21</v>
      </c>
      <c r="M1162" s="41" t="str">
        <f>IFERROR(AVERAGE($P1158:$AI1158),"")</f>
        <v/>
      </c>
      <c r="N1162" s="94"/>
      <c r="O1162" s="34" t="s">
        <v>481</v>
      </c>
      <c r="P1162" s="39" t="str">
        <f t="shared" ref="P1162:AI1162" si="576">IF(P1159="","",IF((_xlfn.STDEV.S($P1159:$AI1160)/AVERAGE($P1159:$AI1160))&lt;25%,P1159,IF(OR(P1159&gt;(AVERAGE($P1159:$AI1160)+_xlfn.STDEV.S($P1159:$AI1160)),P1159&lt;(AVERAGE($P1159:$AI1160)-_xlfn.STDEV.S($P1159:$AI1160))),"DESCARTADO",P1159)))</f>
        <v/>
      </c>
      <c r="Q1162" s="39" t="str">
        <f t="shared" si="576"/>
        <v/>
      </c>
      <c r="R1162" s="39" t="str">
        <f t="shared" si="576"/>
        <v/>
      </c>
      <c r="S1162" s="39" t="str">
        <f t="shared" si="576"/>
        <v/>
      </c>
      <c r="T1162" s="39" t="str">
        <f t="shared" si="576"/>
        <v/>
      </c>
      <c r="U1162" s="39" t="str">
        <f t="shared" si="576"/>
        <v/>
      </c>
      <c r="V1162" s="39" t="str">
        <f t="shared" si="576"/>
        <v/>
      </c>
      <c r="W1162" s="39" t="str">
        <f t="shared" si="576"/>
        <v/>
      </c>
      <c r="X1162" s="39" t="str">
        <f t="shared" si="576"/>
        <v/>
      </c>
      <c r="Y1162" s="39" t="str">
        <f t="shared" si="576"/>
        <v/>
      </c>
      <c r="Z1162" s="39" t="str">
        <f t="shared" si="576"/>
        <v/>
      </c>
      <c r="AA1162" s="39" t="str">
        <f t="shared" si="576"/>
        <v/>
      </c>
      <c r="AB1162" s="39" t="str">
        <f t="shared" si="576"/>
        <v/>
      </c>
      <c r="AC1162" s="39" t="str">
        <f t="shared" si="576"/>
        <v/>
      </c>
      <c r="AD1162" s="39" t="str">
        <f t="shared" si="576"/>
        <v/>
      </c>
      <c r="AE1162" s="39" t="str">
        <f t="shared" si="576"/>
        <v/>
      </c>
      <c r="AF1162" s="39" t="str">
        <f t="shared" si="576"/>
        <v/>
      </c>
      <c r="AG1162" s="39" t="str">
        <f t="shared" si="576"/>
        <v/>
      </c>
      <c r="AH1162" s="39" t="str">
        <f t="shared" si="576"/>
        <v/>
      </c>
      <c r="AI1162" s="39" t="str">
        <f t="shared" si="576"/>
        <v/>
      </c>
    </row>
    <row r="1163" spans="1:35" hidden="1" x14ac:dyDescent="0.25">
      <c r="B1163" s="84" t="e">
        <f t="shared" si="575"/>
        <v>#VALUE!</v>
      </c>
      <c r="C1163" s="84" t="e">
        <f t="shared" si="574"/>
        <v>#VALUE!</v>
      </c>
      <c r="D1163" s="84">
        <f t="shared" si="574"/>
        <v>1</v>
      </c>
      <c r="E1163" s="158"/>
      <c r="F1163" s="97"/>
      <c r="G1163" s="119"/>
      <c r="J1163" s="56" t="s">
        <v>366</v>
      </c>
      <c r="L1163" s="40" t="s">
        <v>335</v>
      </c>
      <c r="M1163" s="41" t="str">
        <f>IFERROR(MEDIAN($P1158:$AI1158),"")</f>
        <v/>
      </c>
      <c r="N1163" s="94"/>
      <c r="O1163" s="34" t="s">
        <v>482</v>
      </c>
      <c r="P1163" s="39" t="str">
        <f>IF(IFERROR(VLOOKUP(P1156,'Tabela de Apoio'!$D:$E,2,FALSE),1)=1,"",P1164)</f>
        <v/>
      </c>
      <c r="Q1163" s="39" t="str">
        <f>IF(IFERROR(VLOOKUP(Q1156,'Tabela de Apoio'!$D:$E,2,FALSE),1)=1,"",Q1164)</f>
        <v/>
      </c>
      <c r="R1163" s="39" t="str">
        <f>IF(IFERROR(VLOOKUP(R1156,'Tabela de Apoio'!$D:$E,2,FALSE),1)=1,"",R1164)</f>
        <v/>
      </c>
      <c r="S1163" s="39" t="str">
        <f>IF(IFERROR(VLOOKUP(S1156,'Tabela de Apoio'!$D:$E,2,FALSE),1)=1,"",S1164)</f>
        <v/>
      </c>
      <c r="T1163" s="39" t="str">
        <f>IF(IFERROR(VLOOKUP(T1156,'Tabela de Apoio'!$D:$E,2,FALSE),1)=1,"",T1164)</f>
        <v/>
      </c>
      <c r="U1163" s="39" t="str">
        <f>IF(IFERROR(VLOOKUP(U1156,'Tabela de Apoio'!$D:$E,2,FALSE),1)=1,"",U1164)</f>
        <v/>
      </c>
      <c r="V1163" s="39" t="str">
        <f>IF(IFERROR(VLOOKUP(V1156,'Tabela de Apoio'!$D:$E,2,FALSE),1)=1,"",V1164)</f>
        <v/>
      </c>
      <c r="W1163" s="39" t="str">
        <f>IF(IFERROR(VLOOKUP(W1156,'Tabela de Apoio'!$D:$E,2,FALSE),1)=1,"",W1164)</f>
        <v/>
      </c>
      <c r="X1163" s="39" t="str">
        <f>IF(IFERROR(VLOOKUP(X1156,'Tabela de Apoio'!$D:$E,2,FALSE),1)=1,"",X1164)</f>
        <v/>
      </c>
      <c r="Y1163" s="39" t="str">
        <f>IF(IFERROR(VLOOKUP(Y1156,'Tabela de Apoio'!$D:$E,2,FALSE),1)=1,"",Y1164)</f>
        <v/>
      </c>
      <c r="Z1163" s="39" t="str">
        <f>IF(IFERROR(VLOOKUP(Z1156,'Tabela de Apoio'!$D:$E,2,FALSE),1)=1,"",Z1164)</f>
        <v/>
      </c>
      <c r="AA1163" s="39" t="str">
        <f>IF(IFERROR(VLOOKUP(AA1156,'Tabela de Apoio'!$D:$E,2,FALSE),1)=1,"",AA1164)</f>
        <v/>
      </c>
      <c r="AB1163" s="39" t="str">
        <f>IF(IFERROR(VLOOKUP(AB1156,'Tabela de Apoio'!$D:$E,2,FALSE),1)=1,"",AB1164)</f>
        <v/>
      </c>
      <c r="AC1163" s="39" t="str">
        <f>IF(IFERROR(VLOOKUP(AC1156,'Tabela de Apoio'!$D:$E,2,FALSE),1)=1,"",AC1164)</f>
        <v/>
      </c>
      <c r="AD1163" s="39" t="str">
        <f>IF(IFERROR(VLOOKUP(AD1156,'Tabela de Apoio'!$D:$E,2,FALSE),1)=1,"",AD1164)</f>
        <v/>
      </c>
      <c r="AE1163" s="39" t="str">
        <f>IF(IFERROR(VLOOKUP(AE1156,'Tabela de Apoio'!$D:$E,2,FALSE),1)=1,"",AE1164)</f>
        <v/>
      </c>
      <c r="AF1163" s="39" t="str">
        <f>IF(IFERROR(VLOOKUP(AF1156,'Tabela de Apoio'!$D:$E,2,FALSE),1)=1,"",AF1164)</f>
        <v/>
      </c>
      <c r="AG1163" s="39" t="str">
        <f>IF(IFERROR(VLOOKUP(AG1156,'Tabela de Apoio'!$D:$E,2,FALSE),1)=1,"",AG1164)</f>
        <v/>
      </c>
      <c r="AH1163" s="39" t="str">
        <f>IF(IFERROR(VLOOKUP(AH1156,'Tabela de Apoio'!$D:$E,2,FALSE),1)=1,"",AH1164)</f>
        <v/>
      </c>
      <c r="AI1163" s="39" t="str">
        <f>IF(IFERROR(VLOOKUP(AI1156,'Tabela de Apoio'!$D:$E,2,FALSE),1)=1,"",AI1164)</f>
        <v/>
      </c>
    </row>
    <row r="1164" spans="1:35" hidden="1" x14ac:dyDescent="0.25">
      <c r="B1164" s="84" t="e">
        <f t="shared" si="575"/>
        <v>#VALUE!</v>
      </c>
      <c r="C1164" s="84" t="e">
        <f t="shared" si="574"/>
        <v>#VALUE!</v>
      </c>
      <c r="D1164" s="84">
        <f t="shared" si="574"/>
        <v>1</v>
      </c>
      <c r="E1164" s="158"/>
      <c r="F1164" s="97"/>
      <c r="G1164" s="119"/>
      <c r="H1164" s="18"/>
      <c r="I1164" s="18"/>
      <c r="J1164" s="56" t="s">
        <v>368</v>
      </c>
      <c r="K1164" s="89"/>
      <c r="L1164" s="40" t="s">
        <v>69</v>
      </c>
      <c r="M1164" s="41" t="e">
        <f>IF(AND(COUNT($P1172:$AI1172)&gt;2,(_xlfn.STDEV.S($P1171:$AI1172)/AVERAGE($P1171:$AI1172))&lt;=25%),AVERAGE($P1171:$AI1172),"")</f>
        <v>#DIV/0!</v>
      </c>
      <c r="N1164" s="94"/>
      <c r="O1164" s="34" t="s">
        <v>483</v>
      </c>
      <c r="P1164" s="39" t="str">
        <f t="shared" ref="P1164:AI1164" si="577">IF(P1162="","",IF((_xlfn.STDEV.S($P1161:$AI1162)/AVERAGE($P1161:$AI1162))&lt;25%,P1162,IF(OR(P1162&gt;(AVERAGE($P1161:$AI1162)+_xlfn.STDEV.S($P1161:$AI1162)),P1162&lt;(AVERAGE($P1161:$AI1162)-_xlfn.STDEV.S($P1161:$AI1162))),"DESCARTADO",P1162)))</f>
        <v/>
      </c>
      <c r="Q1164" s="39" t="str">
        <f t="shared" si="577"/>
        <v/>
      </c>
      <c r="R1164" s="39" t="str">
        <f t="shared" si="577"/>
        <v/>
      </c>
      <c r="S1164" s="39" t="str">
        <f t="shared" si="577"/>
        <v/>
      </c>
      <c r="T1164" s="39" t="str">
        <f t="shared" si="577"/>
        <v/>
      </c>
      <c r="U1164" s="39" t="str">
        <f t="shared" si="577"/>
        <v/>
      </c>
      <c r="V1164" s="39" t="str">
        <f t="shared" si="577"/>
        <v/>
      </c>
      <c r="W1164" s="39" t="str">
        <f t="shared" si="577"/>
        <v/>
      </c>
      <c r="X1164" s="39" t="str">
        <f t="shared" si="577"/>
        <v/>
      </c>
      <c r="Y1164" s="39" t="str">
        <f t="shared" si="577"/>
        <v/>
      </c>
      <c r="Z1164" s="39" t="str">
        <f t="shared" si="577"/>
        <v/>
      </c>
      <c r="AA1164" s="39" t="str">
        <f t="shared" si="577"/>
        <v/>
      </c>
      <c r="AB1164" s="39" t="str">
        <f t="shared" si="577"/>
        <v/>
      </c>
      <c r="AC1164" s="39" t="str">
        <f t="shared" si="577"/>
        <v/>
      </c>
      <c r="AD1164" s="39" t="str">
        <f t="shared" si="577"/>
        <v/>
      </c>
      <c r="AE1164" s="39" t="str">
        <f t="shared" si="577"/>
        <v/>
      </c>
      <c r="AF1164" s="39" t="str">
        <f t="shared" si="577"/>
        <v/>
      </c>
      <c r="AG1164" s="39" t="str">
        <f t="shared" si="577"/>
        <v/>
      </c>
      <c r="AH1164" s="39" t="str">
        <f t="shared" si="577"/>
        <v/>
      </c>
      <c r="AI1164" s="39" t="str">
        <f t="shared" si="577"/>
        <v/>
      </c>
    </row>
    <row r="1165" spans="1:35" hidden="1" x14ac:dyDescent="0.25">
      <c r="B1165" s="84" t="e">
        <f t="shared" si="575"/>
        <v>#VALUE!</v>
      </c>
      <c r="C1165" s="84" t="e">
        <f t="shared" si="574"/>
        <v>#VALUE!</v>
      </c>
      <c r="D1165" s="84">
        <f t="shared" si="574"/>
        <v>1</v>
      </c>
      <c r="E1165" s="158"/>
      <c r="F1165" s="97"/>
      <c r="G1165" s="121"/>
      <c r="H1165"/>
      <c r="I1165" s="18"/>
      <c r="J1165" s="56" t="s">
        <v>367</v>
      </c>
      <c r="K1165" s="89"/>
      <c r="L1165" s="40" t="s">
        <v>74</v>
      </c>
      <c r="M1165" s="41" t="e">
        <f>AVERAGE($P1159:$AI1160)</f>
        <v>#DIV/0!</v>
      </c>
      <c r="N1165" s="94"/>
      <c r="O1165" s="34" t="s">
        <v>484</v>
      </c>
      <c r="P1165" s="39" t="str">
        <f>IF(IFERROR(VLOOKUP(P1156,'Tabela de Apoio'!$D:$E,2,FALSE),1)=1,"",P1166)</f>
        <v/>
      </c>
      <c r="Q1165" s="39" t="str">
        <f>IF(IFERROR(VLOOKUP(Q1156,'Tabela de Apoio'!$D:$E,2,FALSE),1)=1,"",Q1166)</f>
        <v/>
      </c>
      <c r="R1165" s="39" t="str">
        <f>IF(IFERROR(VLOOKUP(R1156,'Tabela de Apoio'!$D:$E,2,FALSE),1)=1,"",R1166)</f>
        <v/>
      </c>
      <c r="S1165" s="39" t="str">
        <f>IF(IFERROR(VLOOKUP(S1156,'Tabela de Apoio'!$D:$E,2,FALSE),1)=1,"",S1166)</f>
        <v/>
      </c>
      <c r="T1165" s="39" t="str">
        <f>IF(IFERROR(VLOOKUP(T1156,'Tabela de Apoio'!$D:$E,2,FALSE),1)=1,"",T1166)</f>
        <v/>
      </c>
      <c r="U1165" s="39" t="str">
        <f>IF(IFERROR(VLOOKUP(U1156,'Tabela de Apoio'!$D:$E,2,FALSE),1)=1,"",U1166)</f>
        <v/>
      </c>
      <c r="V1165" s="39" t="str">
        <f>IF(IFERROR(VLOOKUP(V1156,'Tabela de Apoio'!$D:$E,2,FALSE),1)=1,"",V1166)</f>
        <v/>
      </c>
      <c r="W1165" s="39" t="str">
        <f>IF(IFERROR(VLOOKUP(W1156,'Tabela de Apoio'!$D:$E,2,FALSE),1)=1,"",W1166)</f>
        <v/>
      </c>
      <c r="X1165" s="39" t="str">
        <f>IF(IFERROR(VLOOKUP(X1156,'Tabela de Apoio'!$D:$E,2,FALSE),1)=1,"",X1166)</f>
        <v/>
      </c>
      <c r="Y1165" s="39" t="str">
        <f>IF(IFERROR(VLOOKUP(Y1156,'Tabela de Apoio'!$D:$E,2,FALSE),1)=1,"",Y1166)</f>
        <v/>
      </c>
      <c r="Z1165" s="39" t="str">
        <f>IF(IFERROR(VLOOKUP(Z1156,'Tabela de Apoio'!$D:$E,2,FALSE),1)=1,"",Z1166)</f>
        <v/>
      </c>
      <c r="AA1165" s="39" t="str">
        <f>IF(IFERROR(VLOOKUP(AA1156,'Tabela de Apoio'!$D:$E,2,FALSE),1)=1,"",AA1166)</f>
        <v/>
      </c>
      <c r="AB1165" s="39" t="str">
        <f>IF(IFERROR(VLOOKUP(AB1156,'Tabela de Apoio'!$D:$E,2,FALSE),1)=1,"",AB1166)</f>
        <v/>
      </c>
      <c r="AC1165" s="39" t="str">
        <f>IF(IFERROR(VLOOKUP(AC1156,'Tabela de Apoio'!$D:$E,2,FALSE),1)=1,"",AC1166)</f>
        <v/>
      </c>
      <c r="AD1165" s="39" t="str">
        <f>IF(IFERROR(VLOOKUP(AD1156,'Tabela de Apoio'!$D:$E,2,FALSE),1)=1,"",AD1166)</f>
        <v/>
      </c>
      <c r="AE1165" s="39" t="str">
        <f>IF(IFERROR(VLOOKUP(AE1156,'Tabela de Apoio'!$D:$E,2,FALSE),1)=1,"",AE1166)</f>
        <v/>
      </c>
      <c r="AF1165" s="39" t="str">
        <f>IF(IFERROR(VLOOKUP(AF1156,'Tabela de Apoio'!$D:$E,2,FALSE),1)=1,"",AF1166)</f>
        <v/>
      </c>
      <c r="AG1165" s="39" t="str">
        <f>IF(IFERROR(VLOOKUP(AG1156,'Tabela de Apoio'!$D:$E,2,FALSE),1)=1,"",AG1166)</f>
        <v/>
      </c>
      <c r="AH1165" s="39" t="str">
        <f>IF(IFERROR(VLOOKUP(AH1156,'Tabela de Apoio'!$D:$E,2,FALSE),1)=1,"",AH1166)</f>
        <v/>
      </c>
      <c r="AI1165" s="39" t="str">
        <f>IF(IFERROR(VLOOKUP(AI1156,'Tabela de Apoio'!$D:$E,2,FALSE),1)=1,"",AI1166)</f>
        <v/>
      </c>
    </row>
    <row r="1166" spans="1:35" hidden="1" x14ac:dyDescent="0.25">
      <c r="B1166" s="84" t="e">
        <f t="shared" si="575"/>
        <v>#VALUE!</v>
      </c>
      <c r="C1166" s="84" t="e">
        <f t="shared" si="574"/>
        <v>#VALUE!</v>
      </c>
      <c r="D1166" s="84">
        <f t="shared" si="574"/>
        <v>1</v>
      </c>
      <c r="E1166" s="158"/>
      <c r="F1166" s="97"/>
      <c r="G1166" s="120"/>
      <c r="H1166" s="18"/>
      <c r="I1166" s="18"/>
      <c r="J1166" s="56" t="s">
        <v>367</v>
      </c>
      <c r="K1166" s="89"/>
      <c r="L1166" s="40" t="s">
        <v>72</v>
      </c>
      <c r="M1166" s="41" t="e">
        <f>MEDIAN($P1159:$AI1159)</f>
        <v>#NUM!</v>
      </c>
      <c r="N1166" s="94"/>
      <c r="O1166" s="34" t="s">
        <v>485</v>
      </c>
      <c r="P1166" s="39" t="str">
        <f t="shared" ref="P1166:AI1166" si="578">IF(P1164="","",IF((_xlfn.STDEV.S($P1163:$AI1164)/AVERAGE($P1163:$AI1164))&lt;25%,P1164,IF(OR(P1164&gt;(AVERAGE($P1163:$AI1164)+_xlfn.STDEV.S($P1163:$AI1164)),P1164&lt;(AVERAGE($P1163:$AI1164)-_xlfn.STDEV.S($P1163:$AI1164))),"DESCARTADO",P1164)))</f>
        <v/>
      </c>
      <c r="Q1166" s="39" t="str">
        <f t="shared" si="578"/>
        <v/>
      </c>
      <c r="R1166" s="39" t="str">
        <f t="shared" si="578"/>
        <v/>
      </c>
      <c r="S1166" s="39" t="str">
        <f t="shared" si="578"/>
        <v/>
      </c>
      <c r="T1166" s="39" t="str">
        <f t="shared" si="578"/>
        <v/>
      </c>
      <c r="U1166" s="39" t="str">
        <f t="shared" si="578"/>
        <v/>
      </c>
      <c r="V1166" s="39" t="str">
        <f t="shared" si="578"/>
        <v/>
      </c>
      <c r="W1166" s="39" t="str">
        <f t="shared" si="578"/>
        <v/>
      </c>
      <c r="X1166" s="39" t="str">
        <f t="shared" si="578"/>
        <v/>
      </c>
      <c r="Y1166" s="39" t="str">
        <f t="shared" si="578"/>
        <v/>
      </c>
      <c r="Z1166" s="39" t="str">
        <f t="shared" si="578"/>
        <v/>
      </c>
      <c r="AA1166" s="39" t="str">
        <f t="shared" si="578"/>
        <v/>
      </c>
      <c r="AB1166" s="39" t="str">
        <f t="shared" si="578"/>
        <v/>
      </c>
      <c r="AC1166" s="39" t="str">
        <f t="shared" si="578"/>
        <v/>
      </c>
      <c r="AD1166" s="39" t="str">
        <f t="shared" si="578"/>
        <v/>
      </c>
      <c r="AE1166" s="39" t="str">
        <f t="shared" si="578"/>
        <v/>
      </c>
      <c r="AF1166" s="39" t="str">
        <f t="shared" si="578"/>
        <v/>
      </c>
      <c r="AG1166" s="39" t="str">
        <f t="shared" si="578"/>
        <v/>
      </c>
      <c r="AH1166" s="39" t="str">
        <f t="shared" si="578"/>
        <v/>
      </c>
      <c r="AI1166" s="39" t="str">
        <f t="shared" si="578"/>
        <v/>
      </c>
    </row>
    <row r="1167" spans="1:35" hidden="1" x14ac:dyDescent="0.25">
      <c r="B1167" s="84" t="e">
        <f t="shared" si="575"/>
        <v>#VALUE!</v>
      </c>
      <c r="C1167" s="84" t="e">
        <f t="shared" si="574"/>
        <v>#VALUE!</v>
      </c>
      <c r="D1167" s="84">
        <f t="shared" si="574"/>
        <v>1</v>
      </c>
      <c r="E1167" s="158"/>
      <c r="F1167" s="97"/>
      <c r="G1167" s="120"/>
      <c r="H1167" s="18"/>
      <c r="I1167" s="18"/>
      <c r="J1167" s="56" t="s">
        <v>367</v>
      </c>
      <c r="K1167" s="89"/>
      <c r="L1167" s="40" t="s">
        <v>73</v>
      </c>
      <c r="M1167" s="41" t="e">
        <f>_xlfn.QUARTILE.EXC($P1159:$AI1159,1)</f>
        <v>#NUM!</v>
      </c>
      <c r="N1167" s="94"/>
      <c r="O1167" s="34" t="s">
        <v>486</v>
      </c>
      <c r="P1167" s="39" t="str">
        <f>IF(IFERROR(VLOOKUP(P1156,'Tabela de Apoio'!$D:$E,2,FALSE),1)=1,"",P1168)</f>
        <v/>
      </c>
      <c r="Q1167" s="39" t="str">
        <f>IF(IFERROR(VLOOKUP(Q1156,'Tabela de Apoio'!$D:$E,2,FALSE),1)=1,"",Q1168)</f>
        <v/>
      </c>
      <c r="R1167" s="39" t="str">
        <f>IF(IFERROR(VLOOKUP(R1156,'Tabela de Apoio'!$D:$E,2,FALSE),1)=1,"",R1168)</f>
        <v/>
      </c>
      <c r="S1167" s="39" t="str">
        <f>IF(IFERROR(VLOOKUP(S1156,'Tabela de Apoio'!$D:$E,2,FALSE),1)=1,"",S1168)</f>
        <v/>
      </c>
      <c r="T1167" s="39" t="str">
        <f>IF(IFERROR(VLOOKUP(T1156,'Tabela de Apoio'!$D:$E,2,FALSE),1)=1,"",T1168)</f>
        <v/>
      </c>
      <c r="U1167" s="39" t="str">
        <f>IF(IFERROR(VLOOKUP(U1156,'Tabela de Apoio'!$D:$E,2,FALSE),1)=1,"",U1168)</f>
        <v/>
      </c>
      <c r="V1167" s="39" t="str">
        <f>IF(IFERROR(VLOOKUP(V1156,'Tabela de Apoio'!$D:$E,2,FALSE),1)=1,"",V1168)</f>
        <v/>
      </c>
      <c r="W1167" s="39" t="str">
        <f>IF(IFERROR(VLOOKUP(W1156,'Tabela de Apoio'!$D:$E,2,FALSE),1)=1,"",W1168)</f>
        <v/>
      </c>
      <c r="X1167" s="39" t="str">
        <f>IF(IFERROR(VLOOKUP(X1156,'Tabela de Apoio'!$D:$E,2,FALSE),1)=1,"",X1168)</f>
        <v/>
      </c>
      <c r="Y1167" s="39" t="str">
        <f>IF(IFERROR(VLOOKUP(Y1156,'Tabela de Apoio'!$D:$E,2,FALSE),1)=1,"",Y1168)</f>
        <v/>
      </c>
      <c r="Z1167" s="39" t="str">
        <f>IF(IFERROR(VLOOKUP(Z1156,'Tabela de Apoio'!$D:$E,2,FALSE),1)=1,"",Z1168)</f>
        <v/>
      </c>
      <c r="AA1167" s="39" t="str">
        <f>IF(IFERROR(VLOOKUP(AA1156,'Tabela de Apoio'!$D:$E,2,FALSE),1)=1,"",AA1168)</f>
        <v/>
      </c>
      <c r="AB1167" s="39" t="str">
        <f>IF(IFERROR(VLOOKUP(AB1156,'Tabela de Apoio'!$D:$E,2,FALSE),1)=1,"",AB1168)</f>
        <v/>
      </c>
      <c r="AC1167" s="39" t="str">
        <f>IF(IFERROR(VLOOKUP(AC1156,'Tabela de Apoio'!$D:$E,2,FALSE),1)=1,"",AC1168)</f>
        <v/>
      </c>
      <c r="AD1167" s="39" t="str">
        <f>IF(IFERROR(VLOOKUP(AD1156,'Tabela de Apoio'!$D:$E,2,FALSE),1)=1,"",AD1168)</f>
        <v/>
      </c>
      <c r="AE1167" s="39" t="str">
        <f>IF(IFERROR(VLOOKUP(AE1156,'Tabela de Apoio'!$D:$E,2,FALSE),1)=1,"",AE1168)</f>
        <v/>
      </c>
      <c r="AF1167" s="39" t="str">
        <f>IF(IFERROR(VLOOKUP(AF1156,'Tabela de Apoio'!$D:$E,2,FALSE),1)=1,"",AF1168)</f>
        <v/>
      </c>
      <c r="AG1167" s="39" t="str">
        <f>IF(IFERROR(VLOOKUP(AG1156,'Tabela de Apoio'!$D:$E,2,FALSE),1)=1,"",AG1168)</f>
        <v/>
      </c>
      <c r="AH1167" s="39" t="str">
        <f>IF(IFERROR(VLOOKUP(AH1156,'Tabela de Apoio'!$D:$E,2,FALSE),1)=1,"",AH1168)</f>
        <v/>
      </c>
      <c r="AI1167" s="39" t="str">
        <f>IF(IFERROR(VLOOKUP(AI1156,'Tabela de Apoio'!$D:$E,2,FALSE),1)=1,"",AI1168)</f>
        <v/>
      </c>
    </row>
    <row r="1168" spans="1:35" hidden="1" x14ac:dyDescent="0.25">
      <c r="B1168" s="84" t="e">
        <f t="shared" si="575"/>
        <v>#VALUE!</v>
      </c>
      <c r="C1168" s="84" t="e">
        <f t="shared" si="574"/>
        <v>#VALUE!</v>
      </c>
      <c r="D1168" s="84">
        <f t="shared" si="574"/>
        <v>1</v>
      </c>
      <c r="E1168" s="158"/>
      <c r="F1168" s="97"/>
      <c r="G1168" s="120"/>
      <c r="H1168" s="18"/>
      <c r="I1168" s="18"/>
      <c r="J1168" s="56" t="s">
        <v>367</v>
      </c>
      <c r="K1168" s="89"/>
      <c r="L1168" s="40" t="s">
        <v>70</v>
      </c>
      <c r="M1168" s="41" t="e">
        <f>_xlfn.QUARTILE.EXC($P1159:$AI1159,2)</f>
        <v>#NUM!</v>
      </c>
      <c r="N1168" s="94"/>
      <c r="O1168" s="34" t="s">
        <v>487</v>
      </c>
      <c r="P1168" s="39" t="str">
        <f t="shared" ref="P1168:AI1168" si="579">IF(P1166="","",IF((_xlfn.STDEV.S($P1165:$AI1166)/AVERAGE($P1165:$AI1166))&lt;25%,P1166,IF(OR(P1166&gt;(AVERAGE($P1165:$AI1166)+_xlfn.STDEV.S($P1165:$AI1166)),P1166&lt;(AVERAGE($P1165:$AI1166)-_xlfn.STDEV.S($P1165:$AI1166))),"DESCARTADO",P1166)))</f>
        <v/>
      </c>
      <c r="Q1168" s="39" t="str">
        <f t="shared" si="579"/>
        <v/>
      </c>
      <c r="R1168" s="39" t="str">
        <f t="shared" si="579"/>
        <v/>
      </c>
      <c r="S1168" s="39" t="str">
        <f t="shared" si="579"/>
        <v/>
      </c>
      <c r="T1168" s="39" t="str">
        <f t="shared" si="579"/>
        <v/>
      </c>
      <c r="U1168" s="39" t="str">
        <f t="shared" si="579"/>
        <v/>
      </c>
      <c r="V1168" s="39" t="str">
        <f t="shared" si="579"/>
        <v/>
      </c>
      <c r="W1168" s="39" t="str">
        <f t="shared" si="579"/>
        <v/>
      </c>
      <c r="X1168" s="39" t="str">
        <f t="shared" si="579"/>
        <v/>
      </c>
      <c r="Y1168" s="39" t="str">
        <f t="shared" si="579"/>
        <v/>
      </c>
      <c r="Z1168" s="39" t="str">
        <f t="shared" si="579"/>
        <v/>
      </c>
      <c r="AA1168" s="39" t="str">
        <f t="shared" si="579"/>
        <v/>
      </c>
      <c r="AB1168" s="39" t="str">
        <f t="shared" si="579"/>
        <v/>
      </c>
      <c r="AC1168" s="39" t="str">
        <f t="shared" si="579"/>
        <v/>
      </c>
      <c r="AD1168" s="39" t="str">
        <f t="shared" si="579"/>
        <v/>
      </c>
      <c r="AE1168" s="39" t="str">
        <f t="shared" si="579"/>
        <v/>
      </c>
      <c r="AF1168" s="39" t="str">
        <f t="shared" si="579"/>
        <v/>
      </c>
      <c r="AG1168" s="39" t="str">
        <f t="shared" si="579"/>
        <v/>
      </c>
      <c r="AH1168" s="39" t="str">
        <f t="shared" si="579"/>
        <v/>
      </c>
      <c r="AI1168" s="39" t="str">
        <f t="shared" si="579"/>
        <v/>
      </c>
    </row>
    <row r="1169" spans="1:35" hidden="1" x14ac:dyDescent="0.25">
      <c r="B1169" s="84" t="e">
        <f t="shared" si="575"/>
        <v>#VALUE!</v>
      </c>
      <c r="C1169" s="84" t="e">
        <f t="shared" si="574"/>
        <v>#VALUE!</v>
      </c>
      <c r="D1169" s="84">
        <f t="shared" si="574"/>
        <v>1</v>
      </c>
      <c r="E1169" s="158"/>
      <c r="F1169" s="97"/>
      <c r="G1169" s="120"/>
      <c r="H1169" s="18"/>
      <c r="I1169" s="18"/>
      <c r="J1169" s="56" t="s">
        <v>366</v>
      </c>
      <c r="K1169" s="89"/>
      <c r="L1169" s="40" t="s">
        <v>76</v>
      </c>
      <c r="M1169" s="41">
        <f>MIN($P1158:$AI1158)</f>
        <v>0</v>
      </c>
      <c r="N1169" s="94"/>
      <c r="O1169" s="34" t="s">
        <v>488</v>
      </c>
      <c r="P1169" s="39" t="str">
        <f>IF(IFERROR(VLOOKUP(P1156,'Tabela de Apoio'!$D:$E,2,FALSE),1)=1,"",P1170)</f>
        <v/>
      </c>
      <c r="Q1169" s="39" t="str">
        <f>IF(IFERROR(VLOOKUP(Q1156,'Tabela de Apoio'!$D:$E,2,FALSE),1)=1,"",Q1170)</f>
        <v/>
      </c>
      <c r="R1169" s="39" t="str">
        <f>IF(IFERROR(VLOOKUP(R1156,'Tabela de Apoio'!$D:$E,2,FALSE),1)=1,"",R1170)</f>
        <v/>
      </c>
      <c r="S1169" s="39" t="str">
        <f>IF(IFERROR(VLOOKUP(S1156,'Tabela de Apoio'!$D:$E,2,FALSE),1)=1,"",S1170)</f>
        <v/>
      </c>
      <c r="T1169" s="39" t="str">
        <f>IF(IFERROR(VLOOKUP(T1156,'Tabela de Apoio'!$D:$E,2,FALSE),1)=1,"",T1170)</f>
        <v/>
      </c>
      <c r="U1169" s="39" t="str">
        <f>IF(IFERROR(VLOOKUP(U1156,'Tabela de Apoio'!$D:$E,2,FALSE),1)=1,"",U1170)</f>
        <v/>
      </c>
      <c r="V1169" s="39" t="str">
        <f>IF(IFERROR(VLOOKUP(V1156,'Tabela de Apoio'!$D:$E,2,FALSE),1)=1,"",V1170)</f>
        <v/>
      </c>
      <c r="W1169" s="39" t="str">
        <f>IF(IFERROR(VLOOKUP(W1156,'Tabela de Apoio'!$D:$E,2,FALSE),1)=1,"",W1170)</f>
        <v/>
      </c>
      <c r="X1169" s="39" t="str">
        <f>IF(IFERROR(VLOOKUP(X1156,'Tabela de Apoio'!$D:$E,2,FALSE),1)=1,"",X1170)</f>
        <v/>
      </c>
      <c r="Y1169" s="39" t="str">
        <f>IF(IFERROR(VLOOKUP(Y1156,'Tabela de Apoio'!$D:$E,2,FALSE),1)=1,"",Y1170)</f>
        <v/>
      </c>
      <c r="Z1169" s="39" t="str">
        <f>IF(IFERROR(VLOOKUP(Z1156,'Tabela de Apoio'!$D:$E,2,FALSE),1)=1,"",Z1170)</f>
        <v/>
      </c>
      <c r="AA1169" s="39" t="str">
        <f>IF(IFERROR(VLOOKUP(AA1156,'Tabela de Apoio'!$D:$E,2,FALSE),1)=1,"",AA1170)</f>
        <v/>
      </c>
      <c r="AB1169" s="39" t="str">
        <f>IF(IFERROR(VLOOKUP(AB1156,'Tabela de Apoio'!$D:$E,2,FALSE),1)=1,"",AB1170)</f>
        <v/>
      </c>
      <c r="AC1169" s="39" t="str">
        <f>IF(IFERROR(VLOOKUP(AC1156,'Tabela de Apoio'!$D:$E,2,FALSE),1)=1,"",AC1170)</f>
        <v/>
      </c>
      <c r="AD1169" s="39" t="str">
        <f>IF(IFERROR(VLOOKUP(AD1156,'Tabela de Apoio'!$D:$E,2,FALSE),1)=1,"",AD1170)</f>
        <v/>
      </c>
      <c r="AE1169" s="39" t="str">
        <f>IF(IFERROR(VLOOKUP(AE1156,'Tabela de Apoio'!$D:$E,2,FALSE),1)=1,"",AE1170)</f>
        <v/>
      </c>
      <c r="AF1169" s="39" t="str">
        <f>IF(IFERROR(VLOOKUP(AF1156,'Tabela de Apoio'!$D:$E,2,FALSE),1)=1,"",AF1170)</f>
        <v/>
      </c>
      <c r="AG1169" s="39" t="str">
        <f>IF(IFERROR(VLOOKUP(AG1156,'Tabela de Apoio'!$D:$E,2,FALSE),1)=1,"",AG1170)</f>
        <v/>
      </c>
      <c r="AH1169" s="39" t="str">
        <f>IF(IFERROR(VLOOKUP(AH1156,'Tabela de Apoio'!$D:$E,2,FALSE),1)=1,"",AH1170)</f>
        <v/>
      </c>
      <c r="AI1169" s="39" t="str">
        <f>IF(IFERROR(VLOOKUP(AI1156,'Tabela de Apoio'!$D:$E,2,FALSE),1)=1,"",AI1170)</f>
        <v/>
      </c>
    </row>
    <row r="1170" spans="1:35" hidden="1" x14ac:dyDescent="0.25">
      <c r="B1170" s="84" t="e">
        <f t="shared" si="575"/>
        <v>#VALUE!</v>
      </c>
      <c r="C1170" s="84" t="e">
        <f t="shared" si="574"/>
        <v>#VALUE!</v>
      </c>
      <c r="D1170" s="84">
        <f t="shared" si="574"/>
        <v>1</v>
      </c>
      <c r="E1170" s="158"/>
      <c r="F1170" s="97"/>
      <c r="G1170" s="120"/>
      <c r="H1170" s="18"/>
      <c r="I1170" s="18"/>
      <c r="J1170" s="56" t="s">
        <v>366</v>
      </c>
      <c r="K1170" s="89"/>
      <c r="L1170" s="40" t="s">
        <v>71</v>
      </c>
      <c r="M1170" s="41">
        <f>MAX($P1158:$AI1158)</f>
        <v>0</v>
      </c>
      <c r="N1170" s="94"/>
      <c r="O1170" s="34" t="s">
        <v>489</v>
      </c>
      <c r="P1170" s="39" t="str">
        <f t="shared" ref="P1170:AI1170" si="580">IF(P1168="","",IF((_xlfn.STDEV.S($P1167:$AI1168)/AVERAGE($P1167:$AI1168))&lt;25%,P1168,IF(OR(P1168&gt;(AVERAGE($P1167:$AI1168)+_xlfn.STDEV.S($P1167:$AI1168)),P1168&lt;(AVERAGE($P1167:$AI1168)-_xlfn.STDEV.S($P1167:$AI1168))),"DESCARTADO",P1168)))</f>
        <v/>
      </c>
      <c r="Q1170" s="39" t="str">
        <f t="shared" si="580"/>
        <v/>
      </c>
      <c r="R1170" s="39" t="str">
        <f t="shared" si="580"/>
        <v/>
      </c>
      <c r="S1170" s="39" t="str">
        <f t="shared" si="580"/>
        <v/>
      </c>
      <c r="T1170" s="39" t="str">
        <f t="shared" si="580"/>
        <v/>
      </c>
      <c r="U1170" s="39" t="str">
        <f t="shared" si="580"/>
        <v/>
      </c>
      <c r="V1170" s="39" t="str">
        <f t="shared" si="580"/>
        <v/>
      </c>
      <c r="W1170" s="39" t="str">
        <f t="shared" si="580"/>
        <v/>
      </c>
      <c r="X1170" s="39" t="str">
        <f t="shared" si="580"/>
        <v/>
      </c>
      <c r="Y1170" s="39" t="str">
        <f t="shared" si="580"/>
        <v/>
      </c>
      <c r="Z1170" s="39" t="str">
        <f t="shared" si="580"/>
        <v/>
      </c>
      <c r="AA1170" s="39" t="str">
        <f t="shared" si="580"/>
        <v/>
      </c>
      <c r="AB1170" s="39" t="str">
        <f t="shared" si="580"/>
        <v/>
      </c>
      <c r="AC1170" s="39" t="str">
        <f t="shared" si="580"/>
        <v/>
      </c>
      <c r="AD1170" s="39" t="str">
        <f t="shared" si="580"/>
        <v/>
      </c>
      <c r="AE1170" s="39" t="str">
        <f t="shared" si="580"/>
        <v/>
      </c>
      <c r="AF1170" s="39" t="str">
        <f t="shared" si="580"/>
        <v/>
      </c>
      <c r="AG1170" s="39" t="str">
        <f t="shared" si="580"/>
        <v/>
      </c>
      <c r="AH1170" s="39" t="str">
        <f t="shared" si="580"/>
        <v/>
      </c>
      <c r="AI1170" s="39" t="str">
        <f t="shared" si="580"/>
        <v/>
      </c>
    </row>
    <row r="1171" spans="1:35" hidden="1" x14ac:dyDescent="0.25">
      <c r="B1171" s="84" t="e">
        <f t="shared" si="575"/>
        <v>#VALUE!</v>
      </c>
      <c r="C1171" s="84" t="e">
        <f t="shared" si="574"/>
        <v>#VALUE!</v>
      </c>
      <c r="D1171" s="84">
        <f t="shared" si="574"/>
        <v>1</v>
      </c>
      <c r="E1171" s="158"/>
      <c r="F1171" s="97"/>
      <c r="G1171" s="121"/>
      <c r="H1171"/>
      <c r="I1171"/>
      <c r="J1171" s="6" t="str">
        <f>INDEX(J1161:J1170,MATCH(L1154,L1161:L1170,0))</f>
        <v>A</v>
      </c>
      <c r="K1171" s="89"/>
      <c r="L1171" s="26"/>
      <c r="M1171" s="26"/>
      <c r="N1171" s="94"/>
      <c r="O1171" s="34" t="s">
        <v>58</v>
      </c>
      <c r="P1171" s="39" t="str">
        <f>IF(IFERROR(VLOOKUP(P1156,'Tabela de Apoio'!$D:$E,2,FALSE),1)=1,"",P1172)</f>
        <v/>
      </c>
      <c r="Q1171" s="39" t="str">
        <f>IF(IFERROR(VLOOKUP(Q1156,'Tabela de Apoio'!$D:$E,2,FALSE),1)=1,"",Q1172)</f>
        <v/>
      </c>
      <c r="R1171" s="39" t="str">
        <f>IF(IFERROR(VLOOKUP(R1156,'Tabela de Apoio'!$D:$E,2,FALSE),1)=1,"",R1172)</f>
        <v/>
      </c>
      <c r="S1171" s="39" t="str">
        <f>IF(IFERROR(VLOOKUP(S1156,'Tabela de Apoio'!$D:$E,2,FALSE),1)=1,"",S1172)</f>
        <v/>
      </c>
      <c r="T1171" s="39" t="str">
        <f>IF(IFERROR(VLOOKUP(T1156,'Tabela de Apoio'!$D:$E,2,FALSE),1)=1,"",T1172)</f>
        <v/>
      </c>
      <c r="U1171" s="39" t="str">
        <f>IF(IFERROR(VLOOKUP(U1156,'Tabela de Apoio'!$D:$E,2,FALSE),1)=1,"",U1172)</f>
        <v/>
      </c>
      <c r="V1171" s="39" t="str">
        <f>IF(IFERROR(VLOOKUP(V1156,'Tabela de Apoio'!$D:$E,2,FALSE),1)=1,"",V1172)</f>
        <v/>
      </c>
      <c r="W1171" s="39" t="str">
        <f>IF(IFERROR(VLOOKUP(W1156,'Tabela de Apoio'!$D:$E,2,FALSE),1)=1,"",W1172)</f>
        <v/>
      </c>
      <c r="X1171" s="39" t="str">
        <f>IF(IFERROR(VLOOKUP(X1156,'Tabela de Apoio'!$D:$E,2,FALSE),1)=1,"",X1172)</f>
        <v/>
      </c>
      <c r="Y1171" s="39" t="str">
        <f>IF(IFERROR(VLOOKUP(Y1156,'Tabela de Apoio'!$D:$E,2,FALSE),1)=1,"",Y1172)</f>
        <v/>
      </c>
      <c r="Z1171" s="39" t="str">
        <f>IF(IFERROR(VLOOKUP(Z1156,'Tabela de Apoio'!$D:$E,2,FALSE),1)=1,"",Z1172)</f>
        <v/>
      </c>
      <c r="AA1171" s="39" t="str">
        <f>IF(IFERROR(VLOOKUP(AA1156,'Tabela de Apoio'!$D:$E,2,FALSE),1)=1,"",AA1172)</f>
        <v/>
      </c>
      <c r="AB1171" s="39" t="str">
        <f>IF(IFERROR(VLOOKUP(AB1156,'Tabela de Apoio'!$D:$E,2,FALSE),1)=1,"",AB1172)</f>
        <v/>
      </c>
      <c r="AC1171" s="39" t="str">
        <f>IF(IFERROR(VLOOKUP(AC1156,'Tabela de Apoio'!$D:$E,2,FALSE),1)=1,"",AC1172)</f>
        <v/>
      </c>
      <c r="AD1171" s="39" t="str">
        <f>IF(IFERROR(VLOOKUP(AD1156,'Tabela de Apoio'!$D:$E,2,FALSE),1)=1,"",AD1172)</f>
        <v/>
      </c>
      <c r="AE1171" s="39" t="str">
        <f>IF(IFERROR(VLOOKUP(AE1156,'Tabela de Apoio'!$D:$E,2,FALSE),1)=1,"",AE1172)</f>
        <v/>
      </c>
      <c r="AF1171" s="39" t="str">
        <f>IF(IFERROR(VLOOKUP(AF1156,'Tabela de Apoio'!$D:$E,2,FALSE),1)=1,"",AF1172)</f>
        <v/>
      </c>
      <c r="AG1171" s="39" t="str">
        <f>IF(IFERROR(VLOOKUP(AG1156,'Tabela de Apoio'!$D:$E,2,FALSE),1)=1,"",AG1172)</f>
        <v/>
      </c>
      <c r="AH1171" s="39" t="str">
        <f>IF(IFERROR(VLOOKUP(AH1156,'Tabela de Apoio'!$D:$E,2,FALSE),1)=1,"",AH1172)</f>
        <v/>
      </c>
      <c r="AI1171" s="39" t="str">
        <f>IF(IFERROR(VLOOKUP(AI1156,'Tabela de Apoio'!$D:$E,2,FALSE),1)=1,"",AI1172)</f>
        <v/>
      </c>
    </row>
    <row r="1172" spans="1:35" x14ac:dyDescent="0.25">
      <c r="B1172" s="84" t="e">
        <f t="shared" si="575"/>
        <v>#VALUE!</v>
      </c>
      <c r="C1172" s="84" t="e">
        <f t="shared" si="574"/>
        <v>#VALUE!</v>
      </c>
      <c r="D1172" s="84">
        <f t="shared" si="574"/>
        <v>1</v>
      </c>
      <c r="E1172" s="158"/>
      <c r="F1172" s="97"/>
      <c r="G1172" s="118"/>
      <c r="H1172" s="159"/>
      <c r="I1172" s="159"/>
      <c r="J1172" s="160"/>
      <c r="K1172" s="90" t="e">
        <f>_xlfn.STDEV.S($P1172:$AI1172)/AVERAGE($P1172:$AI1172)</f>
        <v>#DIV/0!</v>
      </c>
      <c r="L1172" s="122" t="s">
        <v>77</v>
      </c>
      <c r="M1172" s="22" t="str">
        <f>IFERROR(ROUND(M1154*M1156,2),"")</f>
        <v/>
      </c>
      <c r="N1172" s="94" t="str">
        <f>IF("C"=J1171,1,"")</f>
        <v/>
      </c>
      <c r="O1172" s="34" t="s">
        <v>56</v>
      </c>
      <c r="P1172" s="39" t="str">
        <f t="shared" ref="P1172:AI1172" si="581">IFERROR(IF(P1170="","",IF((_xlfn.STDEV.S($P1169:$AI1170)/AVERAGE($P1169:$AI1170))&lt;25%,P1170,IF(OR(P1170&gt;(AVERAGE($P1169:$AI1170)+_xlfn.STDEV.S($P1169:$AI1170)),P1170&lt;(AVERAGE($P1169:$AI1170)-_xlfn.STDEV.S($P1169:$AI1170))),"DESCARTADO",P1170))),)</f>
        <v/>
      </c>
      <c r="Q1172" s="39" t="str">
        <f t="shared" si="581"/>
        <v/>
      </c>
      <c r="R1172" s="39" t="str">
        <f t="shared" si="581"/>
        <v/>
      </c>
      <c r="S1172" s="39" t="str">
        <f t="shared" si="581"/>
        <v/>
      </c>
      <c r="T1172" s="39" t="str">
        <f t="shared" si="581"/>
        <v/>
      </c>
      <c r="U1172" s="39" t="str">
        <f t="shared" si="581"/>
        <v/>
      </c>
      <c r="V1172" s="39" t="str">
        <f t="shared" si="581"/>
        <v/>
      </c>
      <c r="W1172" s="39" t="str">
        <f t="shared" si="581"/>
        <v/>
      </c>
      <c r="X1172" s="39" t="str">
        <f t="shared" si="581"/>
        <v/>
      </c>
      <c r="Y1172" s="39" t="str">
        <f t="shared" si="581"/>
        <v/>
      </c>
      <c r="Z1172" s="39" t="str">
        <f t="shared" si="581"/>
        <v/>
      </c>
      <c r="AA1172" s="39" t="str">
        <f t="shared" si="581"/>
        <v/>
      </c>
      <c r="AB1172" s="39" t="str">
        <f t="shared" si="581"/>
        <v/>
      </c>
      <c r="AC1172" s="39" t="str">
        <f t="shared" si="581"/>
        <v/>
      </c>
      <c r="AD1172" s="39" t="str">
        <f t="shared" si="581"/>
        <v/>
      </c>
      <c r="AE1172" s="39" t="str">
        <f t="shared" si="581"/>
        <v/>
      </c>
      <c r="AF1172" s="39" t="str">
        <f t="shared" si="581"/>
        <v/>
      </c>
      <c r="AG1172" s="39" t="str">
        <f t="shared" si="581"/>
        <v/>
      </c>
      <c r="AH1172" s="39" t="str">
        <f t="shared" si="581"/>
        <v/>
      </c>
      <c r="AI1172" s="39" t="str">
        <f t="shared" si="581"/>
        <v/>
      </c>
    </row>
    <row r="1174" spans="1:35" s="18" customFormat="1" x14ac:dyDescent="0.25">
      <c r="A1174" s="89"/>
      <c r="B1174" s="83" t="e">
        <f>LARGE(IFERROR(IF(B1172+1&gt;$H$8,"",B1172+1),""),1)</f>
        <v>#VALUE!</v>
      </c>
      <c r="C1174" s="83" t="e">
        <f>E1179</f>
        <v>#VALUE!</v>
      </c>
      <c r="D1174" s="83">
        <f>E1175</f>
        <v>1</v>
      </c>
      <c r="E1174" s="57" t="s">
        <v>9</v>
      </c>
      <c r="F1174" s="96"/>
      <c r="G1174" s="57" t="s">
        <v>19</v>
      </c>
      <c r="H1174" s="5" t="e">
        <f>INDEX('BASE FORMAÇÃO'!B:B,B1174+1)</f>
        <v>#VALUE!</v>
      </c>
      <c r="I1174" s="19" t="s">
        <v>20</v>
      </c>
      <c r="J1174" s="5" t="e">
        <f>INDEX('BASE FORMAÇÃO'!K:K,B1174+1)</f>
        <v>#VALUE!</v>
      </c>
      <c r="K1174" s="88"/>
      <c r="L1174" s="173" t="s">
        <v>75</v>
      </c>
      <c r="M1174" s="167" t="str">
        <f>IF(OR(ISBLANK($O$7),ISBLANK($H$8),ISBLANK($O$6),ISBLANK($O$5),ISBLANK($H$5)),"",IFERROR(IF(VLOOKUP(L1174,L1181:M1190,2,FALSE)&lt;1,ROUND(VLOOKUP(L1174,L1181:M1190,2,FALSE),4),ROUND(VLOOKUP(L1174,L1181:M1190,2,FALSE),2)),""))</f>
        <v/>
      </c>
      <c r="N1174" s="92"/>
      <c r="O1174" s="34" t="s">
        <v>22</v>
      </c>
      <c r="P1174" s="53"/>
      <c r="Q1174" s="53"/>
      <c r="R1174" s="53"/>
      <c r="S1174" s="53"/>
      <c r="T1174" s="53"/>
      <c r="U1174" s="53"/>
      <c r="V1174" s="53"/>
      <c r="W1174" s="53"/>
      <c r="X1174" s="53"/>
      <c r="Y1174" s="53"/>
      <c r="Z1174" s="53"/>
      <c r="AA1174" s="53"/>
      <c r="AB1174" s="53"/>
      <c r="AC1174" s="53"/>
      <c r="AD1174" s="53"/>
      <c r="AE1174" s="53"/>
      <c r="AF1174" s="53"/>
      <c r="AG1174" s="53"/>
      <c r="AH1174" s="53"/>
      <c r="AI1174" s="53"/>
    </row>
    <row r="1175" spans="1:35" s="18" customFormat="1" x14ac:dyDescent="0.25">
      <c r="A1175" s="89"/>
      <c r="B1175" s="84" t="e">
        <f t="shared" ref="B1175:D1177" si="582">B1174</f>
        <v>#VALUE!</v>
      </c>
      <c r="C1175" s="84" t="e">
        <f t="shared" si="582"/>
        <v>#VALUE!</v>
      </c>
      <c r="D1175" s="84">
        <f t="shared" si="582"/>
        <v>1</v>
      </c>
      <c r="E1175" s="150">
        <f>IFERROR(IF(E1179=INDEX(E:E,ROW()-16),INDEX(E:E,ROW()-20)+1,1),1)</f>
        <v>1</v>
      </c>
      <c r="F1175" s="116"/>
      <c r="G1175" s="155" t="s">
        <v>1</v>
      </c>
      <c r="H1175" s="161" t="e">
        <f>INDEX('BASE FORMAÇÃO'!C:C,B1174+1)</f>
        <v>#VALUE!</v>
      </c>
      <c r="I1175" s="161"/>
      <c r="J1175" s="162"/>
      <c r="K1175" s="89"/>
      <c r="L1175" s="174"/>
      <c r="M1175" s="168"/>
      <c r="N1175" s="93"/>
      <c r="O1175" s="34" t="s">
        <v>17</v>
      </c>
      <c r="P1175" s="54"/>
      <c r="Q1175" s="54"/>
      <c r="R1175" s="54"/>
      <c r="S1175" s="54"/>
      <c r="T1175" s="54"/>
      <c r="U1175" s="54"/>
      <c r="V1175" s="54"/>
      <c r="W1175" s="54"/>
      <c r="X1175" s="54"/>
      <c r="Y1175" s="54"/>
      <c r="Z1175" s="54"/>
      <c r="AA1175" s="54"/>
      <c r="AB1175" s="54"/>
      <c r="AC1175" s="54"/>
      <c r="AD1175" s="54"/>
      <c r="AE1175" s="54"/>
      <c r="AF1175" s="54"/>
      <c r="AG1175" s="54"/>
      <c r="AH1175" s="54"/>
      <c r="AI1175" s="54"/>
    </row>
    <row r="1176" spans="1:35" s="21" customFormat="1" x14ac:dyDescent="0.25">
      <c r="A1176" s="98"/>
      <c r="B1176" s="84" t="e">
        <f t="shared" si="582"/>
        <v>#VALUE!</v>
      </c>
      <c r="C1176" s="84" t="e">
        <f t="shared" si="582"/>
        <v>#VALUE!</v>
      </c>
      <c r="D1176" s="84">
        <f t="shared" si="582"/>
        <v>1</v>
      </c>
      <c r="E1176" s="151"/>
      <c r="F1176" s="117"/>
      <c r="G1176" s="156"/>
      <c r="H1176" s="163"/>
      <c r="I1176" s="163"/>
      <c r="J1176" s="164"/>
      <c r="K1176" s="85"/>
      <c r="L1176" s="169" t="s">
        <v>78</v>
      </c>
      <c r="M1176" s="171" t="e">
        <f>INDEX('BASE FORMAÇÃO'!H:H,B1178+1)</f>
        <v>#VALUE!</v>
      </c>
      <c r="N1176" s="94"/>
      <c r="O1176" s="34" t="s">
        <v>12</v>
      </c>
      <c r="P1176" s="55"/>
      <c r="Q1176" s="55"/>
      <c r="R1176" s="55"/>
      <c r="S1176" s="55"/>
      <c r="T1176" s="55"/>
      <c r="U1176" s="55"/>
      <c r="V1176" s="55"/>
      <c r="W1176" s="55"/>
      <c r="X1176" s="55"/>
      <c r="Y1176" s="55"/>
      <c r="Z1176" s="55"/>
      <c r="AA1176" s="55"/>
      <c r="AB1176" s="55"/>
      <c r="AC1176" s="55"/>
      <c r="AD1176" s="55"/>
      <c r="AE1176" s="55"/>
      <c r="AF1176" s="55"/>
      <c r="AG1176" s="55"/>
      <c r="AH1176" s="55"/>
      <c r="AI1176" s="55"/>
    </row>
    <row r="1177" spans="1:35" s="21" customFormat="1" x14ac:dyDescent="0.25">
      <c r="A1177" s="98"/>
      <c r="B1177" s="84" t="e">
        <f t="shared" si="582"/>
        <v>#VALUE!</v>
      </c>
      <c r="C1177" s="84" t="e">
        <f t="shared" si="582"/>
        <v>#VALUE!</v>
      </c>
      <c r="D1177" s="84">
        <f t="shared" si="582"/>
        <v>1</v>
      </c>
      <c r="E1177" s="152"/>
      <c r="F1177" s="117"/>
      <c r="G1177" s="157"/>
      <c r="H1177" s="165"/>
      <c r="I1177" s="165"/>
      <c r="J1177" s="166"/>
      <c r="K1177" s="85"/>
      <c r="L1177" s="170"/>
      <c r="M1177" s="172"/>
      <c r="N1177" s="94"/>
      <c r="O1177" s="34" t="s">
        <v>549</v>
      </c>
      <c r="P1177" s="55"/>
      <c r="Q1177" s="55"/>
      <c r="R1177" s="55"/>
      <c r="S1177" s="55"/>
      <c r="T1177" s="55"/>
      <c r="U1177" s="55"/>
      <c r="V1177" s="55"/>
      <c r="W1177" s="55"/>
      <c r="X1177" s="55"/>
      <c r="Y1177" s="55"/>
      <c r="Z1177" s="55"/>
      <c r="AA1177" s="55"/>
      <c r="AB1177" s="55"/>
      <c r="AC1177" s="55"/>
      <c r="AD1177" s="55"/>
      <c r="AE1177" s="55"/>
      <c r="AF1177" s="55"/>
      <c r="AG1177" s="55"/>
      <c r="AH1177" s="55"/>
      <c r="AI1177" s="55"/>
    </row>
    <row r="1178" spans="1:35" x14ac:dyDescent="0.25">
      <c r="B1178" s="84" t="e">
        <f>B1176</f>
        <v>#VALUE!</v>
      </c>
      <c r="C1178" s="84" t="e">
        <f>C1176</f>
        <v>#VALUE!</v>
      </c>
      <c r="D1178" s="84">
        <f>D1176</f>
        <v>1</v>
      </c>
      <c r="E1178" s="57" t="s">
        <v>401</v>
      </c>
      <c r="F1178" s="117"/>
      <c r="G1178" s="24"/>
      <c r="H1178" s="153"/>
      <c r="I1178" s="154"/>
      <c r="J1178" s="154"/>
      <c r="K1178" s="90" t="e">
        <f>_xlfn.STDEV.S($P1178:$AI1178)/AVERAGE($P1178:$AI1178)</f>
        <v>#DIV/0!</v>
      </c>
      <c r="L1178" s="122" t="s">
        <v>2</v>
      </c>
      <c r="M1178" s="5" t="e">
        <f>INDEX('BASE FORMAÇÃO'!D:D,B1178+1)</f>
        <v>#VALUE!</v>
      </c>
      <c r="N1178" s="94">
        <f>IF("A"=J1191,1,"")</f>
        <v>1</v>
      </c>
      <c r="O1178" s="34" t="s">
        <v>23</v>
      </c>
      <c r="P1178" s="36" t="str">
        <f t="array" ref="P1178">IF(P1174="","",IF(OR(P1175="",AND(YEAR(P1175)=YEAR($O$7),MONTH(MAX('Tabela de Apoio'!$A:$A))&lt;=MONTH(P1175))),P1174,(INDEX('Tabela de Apoio'!$B:$B,MATCH('FORMAÇÃO DE PREÇO'!$O$7,'Tabela de Apoio'!$A:$A,1))/INDEX('Tabela de Apoio'!$B:$B,MATCH('FORMAÇÃO DE PREÇO'!P1175,'Tabela de Apoio'!$A:$A,1)-1))*P1174))</f>
        <v/>
      </c>
      <c r="Q1178" s="36" t="str">
        <f t="array" ref="Q1178">IF(Q1174="","",IF(OR(Q1175="",AND(YEAR(Q1175)=YEAR($O$7),MONTH(MAX('Tabela de Apoio'!$A:$A))&lt;=MONTH(Q1175))),Q1174,(INDEX('Tabela de Apoio'!$B:$B,MATCH('FORMAÇÃO DE PREÇO'!$O$7,'Tabela de Apoio'!$A:$A,1))/INDEX('Tabela de Apoio'!$B:$B,MATCH('FORMAÇÃO DE PREÇO'!Q1175,'Tabela de Apoio'!$A:$A,1)-1))*Q1174))</f>
        <v/>
      </c>
      <c r="R1178" s="36" t="str">
        <f t="array" ref="R1178">IF(R1174="","",IF(OR(R1175="",AND(YEAR(R1175)=YEAR($O$7),MONTH(MAX('Tabela de Apoio'!$A:$A))&lt;=MONTH(R1175))),R1174,(INDEX('Tabela de Apoio'!$B:$B,MATCH('FORMAÇÃO DE PREÇO'!$O$7,'Tabela de Apoio'!$A:$A,1))/INDEX('Tabela de Apoio'!$B:$B,MATCH('FORMAÇÃO DE PREÇO'!R1175,'Tabela de Apoio'!$A:$A,1)-1))*R1174))</f>
        <v/>
      </c>
      <c r="S1178" s="36" t="str">
        <f t="array" ref="S1178">IF(S1174="","",IF(OR(S1175="",AND(YEAR(S1175)=YEAR($O$7),MONTH(MAX('Tabela de Apoio'!$A:$A))&lt;=MONTH(S1175))),S1174,(INDEX('Tabela de Apoio'!$B:$B,MATCH('FORMAÇÃO DE PREÇO'!$O$7,'Tabela de Apoio'!$A:$A,1))/INDEX('Tabela de Apoio'!$B:$B,MATCH('FORMAÇÃO DE PREÇO'!S1175,'Tabela de Apoio'!$A:$A,1)-1))*S1174))</f>
        <v/>
      </c>
      <c r="T1178" s="36" t="str">
        <f t="array" ref="T1178">IF(T1174="","",IF(OR(T1175="",AND(YEAR(T1175)=YEAR($O$7),MONTH(MAX('Tabela de Apoio'!$A:$A))&lt;=MONTH(T1175))),T1174,(INDEX('Tabela de Apoio'!$B:$B,MATCH('FORMAÇÃO DE PREÇO'!$O$7,'Tabela de Apoio'!$A:$A,1))/INDEX('Tabela de Apoio'!$B:$B,MATCH('FORMAÇÃO DE PREÇO'!T1175,'Tabela de Apoio'!$A:$A,1)-1))*T1174))</f>
        <v/>
      </c>
      <c r="U1178" s="36" t="str">
        <f t="array" ref="U1178">IF(U1174="","",IF(OR(U1175="",AND(YEAR(U1175)=YEAR($O$7),MONTH(MAX('Tabela de Apoio'!$A:$A))&lt;=MONTH(U1175))),U1174,(INDEX('Tabela de Apoio'!$B:$B,MATCH('FORMAÇÃO DE PREÇO'!$O$7,'Tabela de Apoio'!$A:$A,1))/INDEX('Tabela de Apoio'!$B:$B,MATCH('FORMAÇÃO DE PREÇO'!U1175,'Tabela de Apoio'!$A:$A,1)-1))*U1174))</f>
        <v/>
      </c>
      <c r="V1178" s="36" t="str">
        <f t="array" ref="V1178">IF(V1174="","",IF(OR(V1175="",AND(YEAR(V1175)=YEAR($O$7),MONTH(MAX('Tabela de Apoio'!$A:$A))&lt;=MONTH(V1175))),V1174,(INDEX('Tabela de Apoio'!$B:$B,MATCH('FORMAÇÃO DE PREÇO'!$O$7,'Tabela de Apoio'!$A:$A,1))/INDEX('Tabela de Apoio'!$B:$B,MATCH('FORMAÇÃO DE PREÇO'!V1175,'Tabela de Apoio'!$A:$A,1)-1))*V1174))</f>
        <v/>
      </c>
      <c r="W1178" s="36" t="str">
        <f t="array" ref="W1178">IF(W1174="","",IF(OR(W1175="",AND(YEAR(W1175)=YEAR($O$7),MONTH(MAX('Tabela de Apoio'!$A:$A))&lt;=MONTH(W1175))),W1174,(INDEX('Tabela de Apoio'!$B:$B,MATCH('FORMAÇÃO DE PREÇO'!$O$7,'Tabela de Apoio'!$A:$A,1))/INDEX('Tabela de Apoio'!$B:$B,MATCH('FORMAÇÃO DE PREÇO'!W1175,'Tabela de Apoio'!$A:$A,1)-1))*W1174))</f>
        <v/>
      </c>
      <c r="X1178" s="36" t="str">
        <f t="array" ref="X1178">IF(X1174="","",IF(OR(X1175="",AND(YEAR(X1175)=YEAR($O$7),MONTH(MAX('Tabela de Apoio'!$A:$A))&lt;=MONTH(X1175))),X1174,(INDEX('Tabela de Apoio'!$B:$B,MATCH('FORMAÇÃO DE PREÇO'!$O$7,'Tabela de Apoio'!$A:$A,1))/INDEX('Tabela de Apoio'!$B:$B,MATCH('FORMAÇÃO DE PREÇO'!X1175,'Tabela de Apoio'!$A:$A,1)-1))*X1174))</f>
        <v/>
      </c>
      <c r="Y1178" s="36" t="str">
        <f t="array" ref="Y1178">IF(Y1174="","",IF(OR(Y1175="",AND(YEAR(Y1175)=YEAR($O$7),MONTH(MAX('Tabela de Apoio'!$A:$A))&lt;=MONTH(Y1175))),Y1174,(INDEX('Tabela de Apoio'!$B:$B,MATCH('FORMAÇÃO DE PREÇO'!$O$7,'Tabela de Apoio'!$A:$A,1))/INDEX('Tabela de Apoio'!$B:$B,MATCH('FORMAÇÃO DE PREÇO'!Y1175,'Tabela de Apoio'!$A:$A,1)-1))*Y1174))</f>
        <v/>
      </c>
      <c r="Z1178" s="36" t="str">
        <f t="array" ref="Z1178">IF(Z1174="","",IF(OR(Z1175="",AND(YEAR(Z1175)=YEAR($O$7),MONTH(MAX('Tabela de Apoio'!$A:$A))&lt;=MONTH(Z1175))),Z1174,(INDEX('Tabela de Apoio'!$B:$B,MATCH('FORMAÇÃO DE PREÇO'!$O$7,'Tabela de Apoio'!$A:$A,1))/INDEX('Tabela de Apoio'!$B:$B,MATCH('FORMAÇÃO DE PREÇO'!Z1175,'Tabela de Apoio'!$A:$A,1)-1))*Z1174))</f>
        <v/>
      </c>
      <c r="AA1178" s="36" t="str">
        <f t="array" ref="AA1178">IF(AA1174="","",IF(OR(AA1175="",AND(YEAR(AA1175)=YEAR($O$7),MONTH(MAX('Tabela de Apoio'!$A:$A))&lt;=MONTH(AA1175))),AA1174,(INDEX('Tabela de Apoio'!$B:$B,MATCH('FORMAÇÃO DE PREÇO'!$O$7,'Tabela de Apoio'!$A:$A,1))/INDEX('Tabela de Apoio'!$B:$B,MATCH('FORMAÇÃO DE PREÇO'!AA1175,'Tabela de Apoio'!$A:$A,1)-1))*AA1174))</f>
        <v/>
      </c>
      <c r="AB1178" s="36" t="str">
        <f t="array" ref="AB1178">IF(AB1174="","",IF(OR(AB1175="",AND(YEAR(AB1175)=YEAR($O$7),MONTH(MAX('Tabela de Apoio'!$A:$A))&lt;=MONTH(AB1175))),AB1174,(INDEX('Tabela de Apoio'!$B:$B,MATCH('FORMAÇÃO DE PREÇO'!$O$7,'Tabela de Apoio'!$A:$A,1))/INDEX('Tabela de Apoio'!$B:$B,MATCH('FORMAÇÃO DE PREÇO'!AB1175,'Tabela de Apoio'!$A:$A,1)-1))*AB1174))</f>
        <v/>
      </c>
      <c r="AC1178" s="36" t="str">
        <f t="array" ref="AC1178">IF(AC1174="","",IF(OR(AC1175="",AND(YEAR(AC1175)=YEAR($O$7),MONTH(MAX('Tabela de Apoio'!$A:$A))&lt;=MONTH(AC1175))),AC1174,(INDEX('Tabela de Apoio'!$B:$B,MATCH('FORMAÇÃO DE PREÇO'!$O$7,'Tabela de Apoio'!$A:$A,1))/INDEX('Tabela de Apoio'!$B:$B,MATCH('FORMAÇÃO DE PREÇO'!AC1175,'Tabela de Apoio'!$A:$A,1)-1))*AC1174))</f>
        <v/>
      </c>
      <c r="AD1178" s="36" t="str">
        <f t="array" ref="AD1178">IF(AD1174="","",IF(OR(AD1175="",AND(YEAR(AD1175)=YEAR($O$7),MONTH(MAX('Tabela de Apoio'!$A:$A))&lt;=MONTH(AD1175))),AD1174,(INDEX('Tabela de Apoio'!$B:$B,MATCH('FORMAÇÃO DE PREÇO'!$O$7,'Tabela de Apoio'!$A:$A,1))/INDEX('Tabela de Apoio'!$B:$B,MATCH('FORMAÇÃO DE PREÇO'!AD1175,'Tabela de Apoio'!$A:$A,1)-1))*AD1174))</f>
        <v/>
      </c>
      <c r="AE1178" s="36" t="str">
        <f t="array" ref="AE1178">IF(AE1174="","",IF(OR(AE1175="",AND(YEAR(AE1175)=YEAR($O$7),MONTH(MAX('Tabela de Apoio'!$A:$A))&lt;=MONTH(AE1175))),AE1174,(INDEX('Tabela de Apoio'!$B:$B,MATCH('FORMAÇÃO DE PREÇO'!$O$7,'Tabela de Apoio'!$A:$A,1))/INDEX('Tabela de Apoio'!$B:$B,MATCH('FORMAÇÃO DE PREÇO'!AE1175,'Tabela de Apoio'!$A:$A,1)-1))*AE1174))</f>
        <v/>
      </c>
      <c r="AF1178" s="36" t="str">
        <f t="array" ref="AF1178">IF(AF1174="","",IF(OR(AF1175="",AND(YEAR(AF1175)=YEAR($O$7),MONTH(MAX('Tabela de Apoio'!$A:$A))&lt;=MONTH(AF1175))),AF1174,(INDEX('Tabela de Apoio'!$B:$B,MATCH('FORMAÇÃO DE PREÇO'!$O$7,'Tabela de Apoio'!$A:$A,1))/INDEX('Tabela de Apoio'!$B:$B,MATCH('FORMAÇÃO DE PREÇO'!AF1175,'Tabela de Apoio'!$A:$A,1)-1))*AF1174))</f>
        <v/>
      </c>
      <c r="AG1178" s="36" t="str">
        <f t="array" ref="AG1178">IF(AG1174="","",IF(OR(AG1175="",AND(YEAR(AG1175)=YEAR($O$7),MONTH(MAX('Tabela de Apoio'!$A:$A))&lt;=MONTH(AG1175))),AG1174,(INDEX('Tabela de Apoio'!$B:$B,MATCH('FORMAÇÃO DE PREÇO'!$O$7,'Tabela de Apoio'!$A:$A,1))/INDEX('Tabela de Apoio'!$B:$B,MATCH('FORMAÇÃO DE PREÇO'!AG1175,'Tabela de Apoio'!$A:$A,1)-1))*AG1174))</f>
        <v/>
      </c>
      <c r="AH1178" s="36" t="str">
        <f t="array" ref="AH1178">IF(AH1174="","",IF(OR(AH1175="",AND(YEAR(AH1175)=YEAR($O$7),MONTH(MAX('Tabela de Apoio'!$A:$A))&lt;=MONTH(AH1175))),AH1174,(INDEX('Tabela de Apoio'!$B:$B,MATCH('FORMAÇÃO DE PREÇO'!$O$7,'Tabela de Apoio'!$A:$A,1))/INDEX('Tabela de Apoio'!$B:$B,MATCH('FORMAÇÃO DE PREÇO'!AH1175,'Tabela de Apoio'!$A:$A,1)-1))*AH1174))</f>
        <v/>
      </c>
      <c r="AI1178" s="36" t="str">
        <f t="array" ref="AI1178">IF(AI1174="","",IF(OR(AI1175="",AND(YEAR(AI1175)=YEAR($O$7),MONTH(MAX('Tabela de Apoio'!$A:$A))&lt;=MONTH(AI1175))),AI1174,(INDEX('Tabela de Apoio'!$B:$B,MATCH('FORMAÇÃO DE PREÇO'!$O$7,'Tabela de Apoio'!$A:$A,1))/INDEX('Tabela de Apoio'!$B:$B,MATCH('FORMAÇÃO DE PREÇO'!AI1175,'Tabela de Apoio'!$A:$A,1)-1))*AI1174))</f>
        <v/>
      </c>
    </row>
    <row r="1179" spans="1:35" x14ac:dyDescent="0.25">
      <c r="B1179" s="84" t="e">
        <f>B1178</f>
        <v>#VALUE!</v>
      </c>
      <c r="C1179" s="84" t="e">
        <f>C1178</f>
        <v>#VALUE!</v>
      </c>
      <c r="D1179" s="84">
        <f>D1178</f>
        <v>1</v>
      </c>
      <c r="E1179" s="158" t="e">
        <f>MAX(INDEX('BASE FORMAÇÃO'!A:A,B1174+1),1)</f>
        <v>#VALUE!</v>
      </c>
      <c r="F1179" s="117"/>
      <c r="G1179" s="118" t="s">
        <v>363</v>
      </c>
      <c r="H1179" s="159"/>
      <c r="I1179" s="159"/>
      <c r="J1179" s="160"/>
      <c r="K1179" s="85" t="e">
        <f>_xlfn.STDEV.S($P1179:$AI1179)/AVERAGE($P1179:$AI1179)</f>
        <v>#DIV/0!</v>
      </c>
      <c r="L1179" s="37" t="s">
        <v>362</v>
      </c>
      <c r="M1179" s="38" t="str">
        <f>IFERROR(INDEX(K1178:K1192,MATCH(1,N1178:N1192)),"")</f>
        <v/>
      </c>
      <c r="N1179" s="94" t="str">
        <f>IF("B"=J1191,1,"")</f>
        <v/>
      </c>
      <c r="O1179" s="34" t="s">
        <v>55</v>
      </c>
      <c r="P1179" s="36" t="str">
        <f t="shared" ref="P1179:AE1179" si="583">IFERROR(IF(P1178="","",IF(OR(P1178&gt;(_xlfn.QUARTILE.EXC($P1178:$AI1178,3)+(_xlfn.QUARTILE.EXC($P1178:$AI1178,3)-_xlfn.QUARTILE.EXC($P1178:$AI1178,1))),P1178&lt;(_xlfn.QUARTILE.EXC($P1178:$AI1178,1)-(_xlfn.QUARTILE.EXC($P1178:$AI1178,3)-_xlfn.QUARTILE.EXC($P1178:$AI1178,1)))),"DESCARTADO",P1178)),"")</f>
        <v/>
      </c>
      <c r="Q1179" s="36" t="str">
        <f t="shared" si="583"/>
        <v/>
      </c>
      <c r="R1179" s="36" t="str">
        <f t="shared" si="583"/>
        <v/>
      </c>
      <c r="S1179" s="36" t="str">
        <f t="shared" si="583"/>
        <v/>
      </c>
      <c r="T1179" s="36" t="str">
        <f t="shared" si="583"/>
        <v/>
      </c>
      <c r="U1179" s="36" t="str">
        <f t="shared" si="583"/>
        <v/>
      </c>
      <c r="V1179" s="36" t="str">
        <f t="shared" si="583"/>
        <v/>
      </c>
      <c r="W1179" s="36" t="str">
        <f t="shared" si="583"/>
        <v/>
      </c>
      <c r="X1179" s="36" t="str">
        <f t="shared" si="583"/>
        <v/>
      </c>
      <c r="Y1179" s="36" t="str">
        <f t="shared" si="583"/>
        <v/>
      </c>
      <c r="Z1179" s="36" t="str">
        <f t="shared" si="583"/>
        <v/>
      </c>
      <c r="AA1179" s="36" t="str">
        <f t="shared" si="583"/>
        <v/>
      </c>
      <c r="AB1179" s="36" t="str">
        <f t="shared" si="583"/>
        <v/>
      </c>
      <c r="AC1179" s="36" t="str">
        <f t="shared" si="583"/>
        <v/>
      </c>
      <c r="AD1179" s="36" t="str">
        <f t="shared" si="583"/>
        <v/>
      </c>
      <c r="AE1179" s="36" t="str">
        <f t="shared" si="583"/>
        <v/>
      </c>
      <c r="AF1179" s="36" t="str">
        <f>IFERROR(IF(AF1178="","",IF(OR(AF1178&gt;(_xlfn.QUARTILE.EXC($P1178:$AI1178,3)+(_xlfn.QUARTILE.EXC($P1178:$AI1178,3)-_xlfn.QUARTILE.EXC($P1178:$AI1178,1))),AF1178&lt;(_xlfn.QUARTILE.EXC($P1178:$AI1178,1)-(_xlfn.QUARTILE.EXC($P1178:$AI1178,3)-_xlfn.QUARTILE.EXC($P1178:$AI1178,1)))),"DESCARTADO",AF1178)),"")</f>
        <v/>
      </c>
      <c r="AG1179" s="36" t="str">
        <f>IFERROR(IF(AG1178="","",IF(OR(AG1178&gt;(_xlfn.QUARTILE.EXC($P1178:$AI1178,3)+(_xlfn.QUARTILE.EXC($P1178:$AI1178,3)-_xlfn.QUARTILE.EXC($P1178:$AI1178,1))),AG1178&lt;(_xlfn.QUARTILE.EXC($P1178:$AI1178,1)-(_xlfn.QUARTILE.EXC($P1178:$AI1178,3)-_xlfn.QUARTILE.EXC($P1178:$AI1178,1)))),"DESCARTADO",AG1178)),"")</f>
        <v/>
      </c>
      <c r="AH1179" s="36" t="str">
        <f>IFERROR(IF(AH1178="","",IF(OR(AH1178&gt;(_xlfn.QUARTILE.EXC($P1178:$AI1178,3)+(_xlfn.QUARTILE.EXC($P1178:$AI1178,3)-_xlfn.QUARTILE.EXC($P1178:$AI1178,1))),AH1178&lt;(_xlfn.QUARTILE.EXC($P1178:$AI1178,1)-(_xlfn.QUARTILE.EXC($P1178:$AI1178,3)-_xlfn.QUARTILE.EXC($P1178:$AI1178,1)))),"DESCARTADO",AH1178)),"")</f>
        <v/>
      </c>
      <c r="AI1179" s="36" t="str">
        <f>IFERROR(IF(AI1178="","",IF(OR(AI1178&gt;(_xlfn.QUARTILE.EXC($P1178:$AI1178,3)+(_xlfn.QUARTILE.EXC($P1178:$AI1178,3)-_xlfn.QUARTILE.EXC($P1178:$AI1178,1))),AI1178&lt;(_xlfn.QUARTILE.EXC($P1178:$AI1178,1)-(_xlfn.QUARTILE.EXC($P1178:$AI1178,3)-_xlfn.QUARTILE.EXC($P1178:$AI1178,1)))),"DESCARTADO",AI1178)),"")</f>
        <v/>
      </c>
    </row>
    <row r="1180" spans="1:35" hidden="1" x14ac:dyDescent="0.25">
      <c r="B1180" s="84" t="e">
        <f t="shared" ref="B1180:D1192" si="584">B1179</f>
        <v>#VALUE!</v>
      </c>
      <c r="C1180" s="84" t="e">
        <f t="shared" si="584"/>
        <v>#VALUE!</v>
      </c>
      <c r="D1180" s="84">
        <f t="shared" si="584"/>
        <v>1</v>
      </c>
      <c r="E1180" s="158"/>
      <c r="F1180" s="97"/>
      <c r="G1180" s="119"/>
      <c r="K1180" s="90"/>
      <c r="N1180" s="94"/>
      <c r="O1180" s="34" t="s">
        <v>57</v>
      </c>
      <c r="P1180" s="39" t="str">
        <f>IF(IFERROR(VLOOKUP(P1176,'Tabela de Apoio'!$D:$E,2,FALSE),1)=1,"",P1179)</f>
        <v/>
      </c>
      <c r="Q1180" s="39" t="str">
        <f>IF(IFERROR(VLOOKUP(Q1176,'Tabela de Apoio'!$D:$E,2,FALSE),1)=1,"",Q1179)</f>
        <v/>
      </c>
      <c r="R1180" s="39" t="str">
        <f>IF(IFERROR(VLOOKUP(R1176,'Tabela de Apoio'!$D:$E,2,FALSE),1)=1,"",R1179)</f>
        <v/>
      </c>
      <c r="S1180" s="39" t="str">
        <f>IF(IFERROR(VLOOKUP(S1176,'Tabela de Apoio'!$D:$E,2,FALSE),1)=1,"",S1179)</f>
        <v/>
      </c>
      <c r="T1180" s="39" t="str">
        <f>IF(IFERROR(VLOOKUP(T1176,'Tabela de Apoio'!$D:$E,2,FALSE),1)=1,"",T1179)</f>
        <v/>
      </c>
      <c r="U1180" s="39" t="str">
        <f>IF(IFERROR(VLOOKUP(U1176,'Tabela de Apoio'!$D:$E,2,FALSE),1)=1,"",U1179)</f>
        <v/>
      </c>
      <c r="V1180" s="39" t="str">
        <f>IF(IFERROR(VLOOKUP(V1176,'Tabela de Apoio'!$D:$E,2,FALSE),1)=1,"",V1179)</f>
        <v/>
      </c>
      <c r="W1180" s="39" t="str">
        <f>IF(IFERROR(VLOOKUP(W1176,'Tabela de Apoio'!$D:$E,2,FALSE),1)=1,"",W1179)</f>
        <v/>
      </c>
      <c r="X1180" s="39" t="str">
        <f>IF(IFERROR(VLOOKUP(X1176,'Tabela de Apoio'!$D:$E,2,FALSE),1)=1,"",X1179)</f>
        <v/>
      </c>
      <c r="Y1180" s="39" t="str">
        <f>IF(IFERROR(VLOOKUP(Y1176,'Tabela de Apoio'!$D:$E,2,FALSE),1)=1,"",Y1179)</f>
        <v/>
      </c>
      <c r="Z1180" s="39" t="str">
        <f>IF(IFERROR(VLOOKUP(Z1176,'Tabela de Apoio'!$D:$E,2,FALSE),1)=1,"",Z1179)</f>
        <v/>
      </c>
      <c r="AA1180" s="39" t="str">
        <f>IF(IFERROR(VLOOKUP(AA1176,'Tabela de Apoio'!$D:$E,2,FALSE),1)=1,"",AA1179)</f>
        <v/>
      </c>
      <c r="AB1180" s="39" t="str">
        <f>IF(IFERROR(VLOOKUP(AB1176,'Tabela de Apoio'!$D:$E,2,FALSE),1)=1,"",AB1179)</f>
        <v/>
      </c>
      <c r="AC1180" s="39" t="str">
        <f>IF(IFERROR(VLOOKUP(AC1176,'Tabela de Apoio'!$D:$E,2,FALSE),1)=1,"",AC1179)</f>
        <v/>
      </c>
      <c r="AD1180" s="39" t="str">
        <f>IF(IFERROR(VLOOKUP(AD1176,'Tabela de Apoio'!$D:$E,2,FALSE),1)=1,"",AD1179)</f>
        <v/>
      </c>
      <c r="AE1180" s="39" t="str">
        <f>IF(IFERROR(VLOOKUP(AE1176,'Tabela de Apoio'!$D:$E,2,FALSE),1)=1,"",AE1179)</f>
        <v/>
      </c>
      <c r="AF1180" s="39" t="str">
        <f>IF(IFERROR(VLOOKUP(AF1176,'Tabela de Apoio'!$D:$E,2,FALSE),1)=1,"",AF1179)</f>
        <v/>
      </c>
      <c r="AG1180" s="39" t="str">
        <f>IF(IFERROR(VLOOKUP(AG1176,'Tabela de Apoio'!$D:$E,2,FALSE),1)=1,"",AG1179)</f>
        <v/>
      </c>
      <c r="AH1180" s="39" t="str">
        <f>IF(IFERROR(VLOOKUP(AH1176,'Tabela de Apoio'!$D:$E,2,FALSE),1)=1,"",AH1179)</f>
        <v/>
      </c>
      <c r="AI1180" s="39" t="str">
        <f>IF(IFERROR(VLOOKUP(AI1176,'Tabela de Apoio'!$D:$E,2,FALSE),1)=1,"",AI1179)</f>
        <v/>
      </c>
    </row>
    <row r="1181" spans="1:35" hidden="1" x14ac:dyDescent="0.25">
      <c r="B1181" s="84" t="e">
        <f t="shared" ref="B1181:B1192" si="585">B1180</f>
        <v>#VALUE!</v>
      </c>
      <c r="C1181" s="84" t="e">
        <f t="shared" si="584"/>
        <v>#VALUE!</v>
      </c>
      <c r="D1181" s="84">
        <f t="shared" si="584"/>
        <v>1</v>
      </c>
      <c r="E1181" s="158"/>
      <c r="F1181" s="97"/>
      <c r="G1181" s="120"/>
      <c r="H1181" s="18"/>
      <c r="I1181" s="18"/>
      <c r="J1181" s="6" t="str">
        <f>IFERROR(IF(M1184="",IF(_xlfn.STDEV.S($P1179:$AI1180)/AVERAGE($P1179:$AI1180)&lt;25%,J1185,J1186),J1184),J1182)</f>
        <v>A</v>
      </c>
      <c r="K1181" s="89"/>
      <c r="L1181" s="40" t="s">
        <v>75</v>
      </c>
      <c r="M1181" s="41" t="str">
        <f>IFERROR(IF(AND(P1176="Fornecedor",COUNTA(P1174:AI1174)=COUNTIF(P1176:AI1176,"Fornecedor")),M1189,IF(M1184="",IF(_xlfn.STDEV.S($P1179:$AI1180)/AVERAGE($P1179:$AI1180)&lt;25%,M1185,M1186),M1184)),M1182)</f>
        <v/>
      </c>
      <c r="N1181" s="94"/>
      <c r="O1181" s="34" t="s">
        <v>482</v>
      </c>
      <c r="P1181" s="39" t="str">
        <f>IF(IFERROR(VLOOKUP(P1176,'Tabela de Apoio'!$D:$E,2,FALSE),1)=1,"",P1182)</f>
        <v/>
      </c>
      <c r="Q1181" s="39" t="str">
        <f>IF(IFERROR(VLOOKUP(Q1176,'Tabela de Apoio'!$D:$E,2,FALSE),1)=1,"",Q1182)</f>
        <v/>
      </c>
      <c r="R1181" s="39" t="str">
        <f>IF(IFERROR(VLOOKUP(R1176,'Tabela de Apoio'!$D:$E,2,FALSE),1)=1,"",R1182)</f>
        <v/>
      </c>
      <c r="S1181" s="39" t="str">
        <f>IF(IFERROR(VLOOKUP(S1176,'Tabela de Apoio'!$D:$E,2,FALSE),1)=1,"",S1182)</f>
        <v/>
      </c>
      <c r="T1181" s="39" t="str">
        <f>IF(IFERROR(VLOOKUP(T1176,'Tabela de Apoio'!$D:$E,2,FALSE),1)=1,"",T1182)</f>
        <v/>
      </c>
      <c r="U1181" s="39" t="str">
        <f>IF(IFERROR(VLOOKUP(U1176,'Tabela de Apoio'!$D:$E,2,FALSE),1)=1,"",U1182)</f>
        <v/>
      </c>
      <c r="V1181" s="39" t="str">
        <f>IF(IFERROR(VLOOKUP(V1176,'Tabela de Apoio'!$D:$E,2,FALSE),1)=1,"",V1182)</f>
        <v/>
      </c>
      <c r="W1181" s="39" t="str">
        <f>IF(IFERROR(VLOOKUP(W1176,'Tabela de Apoio'!$D:$E,2,FALSE),1)=1,"",W1182)</f>
        <v/>
      </c>
      <c r="X1181" s="39" t="str">
        <f>IF(IFERROR(VLOOKUP(X1176,'Tabela de Apoio'!$D:$E,2,FALSE),1)=1,"",X1182)</f>
        <v/>
      </c>
      <c r="Y1181" s="39" t="str">
        <f>IF(IFERROR(VLOOKUP(Y1176,'Tabela de Apoio'!$D:$E,2,FALSE),1)=1,"",Y1182)</f>
        <v/>
      </c>
      <c r="Z1181" s="39" t="str">
        <f>IF(IFERROR(VLOOKUP(Z1176,'Tabela de Apoio'!$D:$E,2,FALSE),1)=1,"",Z1182)</f>
        <v/>
      </c>
      <c r="AA1181" s="39" t="str">
        <f>IF(IFERROR(VLOOKUP(AA1176,'Tabela de Apoio'!$D:$E,2,FALSE),1)=1,"",AA1182)</f>
        <v/>
      </c>
      <c r="AB1181" s="39" t="str">
        <f>IF(IFERROR(VLOOKUP(AB1176,'Tabela de Apoio'!$D:$E,2,FALSE),1)=1,"",AB1182)</f>
        <v/>
      </c>
      <c r="AC1181" s="39" t="str">
        <f>IF(IFERROR(VLOOKUP(AC1176,'Tabela de Apoio'!$D:$E,2,FALSE),1)=1,"",AC1182)</f>
        <v/>
      </c>
      <c r="AD1181" s="39" t="str">
        <f>IF(IFERROR(VLOOKUP(AD1176,'Tabela de Apoio'!$D:$E,2,FALSE),1)=1,"",AD1182)</f>
        <v/>
      </c>
      <c r="AE1181" s="39" t="str">
        <f>IF(IFERROR(VLOOKUP(AE1176,'Tabela de Apoio'!$D:$E,2,FALSE),1)=1,"",AE1182)</f>
        <v/>
      </c>
      <c r="AF1181" s="39" t="str">
        <f>IF(IFERROR(VLOOKUP(AF1176,'Tabela de Apoio'!$D:$E,2,FALSE),1)=1,"",AF1182)</f>
        <v/>
      </c>
      <c r="AG1181" s="39" t="str">
        <f>IF(IFERROR(VLOOKUP(AG1176,'Tabela de Apoio'!$D:$E,2,FALSE),1)=1,"",AG1182)</f>
        <v/>
      </c>
      <c r="AH1181" s="39" t="str">
        <f>IF(IFERROR(VLOOKUP(AH1176,'Tabela de Apoio'!$D:$E,2,FALSE),1)=1,"",AH1182)</f>
        <v/>
      </c>
      <c r="AI1181" s="39" t="str">
        <f>IF(IFERROR(VLOOKUP(AI1176,'Tabela de Apoio'!$D:$E,2,FALSE),1)=1,"",AI1182)</f>
        <v/>
      </c>
    </row>
    <row r="1182" spans="1:35" hidden="1" x14ac:dyDescent="0.25">
      <c r="B1182" s="84" t="e">
        <f t="shared" si="585"/>
        <v>#VALUE!</v>
      </c>
      <c r="C1182" s="84" t="e">
        <f t="shared" si="584"/>
        <v>#VALUE!</v>
      </c>
      <c r="D1182" s="84">
        <f t="shared" si="584"/>
        <v>1</v>
      </c>
      <c r="E1182" s="158"/>
      <c r="F1182" s="97"/>
      <c r="G1182" s="120"/>
      <c r="H1182" s="18"/>
      <c r="I1182" s="18"/>
      <c r="J1182" s="56" t="s">
        <v>366</v>
      </c>
      <c r="K1182" s="89"/>
      <c r="L1182" s="40" t="s">
        <v>21</v>
      </c>
      <c r="M1182" s="41" t="str">
        <f>IFERROR(AVERAGE($P1178:$AI1178),"")</f>
        <v/>
      </c>
      <c r="N1182" s="94"/>
      <c r="O1182" s="34" t="s">
        <v>483</v>
      </c>
      <c r="P1182" s="39" t="str">
        <f t="shared" ref="P1182:AI1182" si="586">IF(P1179="","",IF((_xlfn.STDEV.S($P1179:$AI1180)/AVERAGE($P1179:$AI1180))&lt;25%,P1179,IF(OR(P1179&gt;(AVERAGE($P1179:$AI1180)+_xlfn.STDEV.S($P1179:$AI1180)),P1179&lt;(AVERAGE($P1179:$AI1180)-_xlfn.STDEV.S($P1179:$AI1180))),"DESCARTADO",P1179)))</f>
        <v/>
      </c>
      <c r="Q1182" s="39" t="str">
        <f t="shared" si="586"/>
        <v/>
      </c>
      <c r="R1182" s="39" t="str">
        <f t="shared" si="586"/>
        <v/>
      </c>
      <c r="S1182" s="39" t="str">
        <f t="shared" si="586"/>
        <v/>
      </c>
      <c r="T1182" s="39" t="str">
        <f t="shared" si="586"/>
        <v/>
      </c>
      <c r="U1182" s="39" t="str">
        <f t="shared" si="586"/>
        <v/>
      </c>
      <c r="V1182" s="39" t="str">
        <f t="shared" si="586"/>
        <v/>
      </c>
      <c r="W1182" s="39" t="str">
        <f t="shared" si="586"/>
        <v/>
      </c>
      <c r="X1182" s="39" t="str">
        <f t="shared" si="586"/>
        <v/>
      </c>
      <c r="Y1182" s="39" t="str">
        <f t="shared" si="586"/>
        <v/>
      </c>
      <c r="Z1182" s="39" t="str">
        <f t="shared" si="586"/>
        <v/>
      </c>
      <c r="AA1182" s="39" t="str">
        <f t="shared" si="586"/>
        <v/>
      </c>
      <c r="AB1182" s="39" t="str">
        <f t="shared" si="586"/>
        <v/>
      </c>
      <c r="AC1182" s="39" t="str">
        <f t="shared" si="586"/>
        <v/>
      </c>
      <c r="AD1182" s="39" t="str">
        <f t="shared" si="586"/>
        <v/>
      </c>
      <c r="AE1182" s="39" t="str">
        <f t="shared" si="586"/>
        <v/>
      </c>
      <c r="AF1182" s="39" t="str">
        <f t="shared" si="586"/>
        <v/>
      </c>
      <c r="AG1182" s="39" t="str">
        <f t="shared" si="586"/>
        <v/>
      </c>
      <c r="AH1182" s="39" t="str">
        <f t="shared" si="586"/>
        <v/>
      </c>
      <c r="AI1182" s="39" t="str">
        <f t="shared" si="586"/>
        <v/>
      </c>
    </row>
    <row r="1183" spans="1:35" hidden="1" x14ac:dyDescent="0.25">
      <c r="B1183" s="84" t="e">
        <f t="shared" si="585"/>
        <v>#VALUE!</v>
      </c>
      <c r="C1183" s="84" t="e">
        <f t="shared" si="584"/>
        <v>#VALUE!</v>
      </c>
      <c r="D1183" s="84">
        <f t="shared" si="584"/>
        <v>1</v>
      </c>
      <c r="E1183" s="158"/>
      <c r="F1183" s="97"/>
      <c r="G1183" s="119"/>
      <c r="J1183" s="56" t="s">
        <v>366</v>
      </c>
      <c r="L1183" s="40" t="s">
        <v>335</v>
      </c>
      <c r="M1183" s="41" t="str">
        <f>IFERROR(MEDIAN($P1178:$AI1178),"")</f>
        <v/>
      </c>
      <c r="N1183" s="94"/>
      <c r="O1183" s="34" t="s">
        <v>484</v>
      </c>
      <c r="P1183" s="39" t="str">
        <f>IF(IFERROR(VLOOKUP(P1176,'Tabela de Apoio'!$D:$E,2,FALSE),1)=1,"",P1184)</f>
        <v/>
      </c>
      <c r="Q1183" s="39" t="str">
        <f>IF(IFERROR(VLOOKUP(Q1176,'Tabela de Apoio'!$D:$E,2,FALSE),1)=1,"",Q1184)</f>
        <v/>
      </c>
      <c r="R1183" s="39" t="str">
        <f>IF(IFERROR(VLOOKUP(R1176,'Tabela de Apoio'!$D:$E,2,FALSE),1)=1,"",R1184)</f>
        <v/>
      </c>
      <c r="S1183" s="39" t="str">
        <f>IF(IFERROR(VLOOKUP(S1176,'Tabela de Apoio'!$D:$E,2,FALSE),1)=1,"",S1184)</f>
        <v/>
      </c>
      <c r="T1183" s="39" t="str">
        <f>IF(IFERROR(VLOOKUP(T1176,'Tabela de Apoio'!$D:$E,2,FALSE),1)=1,"",T1184)</f>
        <v/>
      </c>
      <c r="U1183" s="39" t="str">
        <f>IF(IFERROR(VLOOKUP(U1176,'Tabela de Apoio'!$D:$E,2,FALSE),1)=1,"",U1184)</f>
        <v/>
      </c>
      <c r="V1183" s="39" t="str">
        <f>IF(IFERROR(VLOOKUP(V1176,'Tabela de Apoio'!$D:$E,2,FALSE),1)=1,"",V1184)</f>
        <v/>
      </c>
      <c r="W1183" s="39" t="str">
        <f>IF(IFERROR(VLOOKUP(W1176,'Tabela de Apoio'!$D:$E,2,FALSE),1)=1,"",W1184)</f>
        <v/>
      </c>
      <c r="X1183" s="39" t="str">
        <f>IF(IFERROR(VLOOKUP(X1176,'Tabela de Apoio'!$D:$E,2,FALSE),1)=1,"",X1184)</f>
        <v/>
      </c>
      <c r="Y1183" s="39" t="str">
        <f>IF(IFERROR(VLOOKUP(Y1176,'Tabela de Apoio'!$D:$E,2,FALSE),1)=1,"",Y1184)</f>
        <v/>
      </c>
      <c r="Z1183" s="39" t="str">
        <f>IF(IFERROR(VLOOKUP(Z1176,'Tabela de Apoio'!$D:$E,2,FALSE),1)=1,"",Z1184)</f>
        <v/>
      </c>
      <c r="AA1183" s="39" t="str">
        <f>IF(IFERROR(VLOOKUP(AA1176,'Tabela de Apoio'!$D:$E,2,FALSE),1)=1,"",AA1184)</f>
        <v/>
      </c>
      <c r="AB1183" s="39" t="str">
        <f>IF(IFERROR(VLOOKUP(AB1176,'Tabela de Apoio'!$D:$E,2,FALSE),1)=1,"",AB1184)</f>
        <v/>
      </c>
      <c r="AC1183" s="39" t="str">
        <f>IF(IFERROR(VLOOKUP(AC1176,'Tabela de Apoio'!$D:$E,2,FALSE),1)=1,"",AC1184)</f>
        <v/>
      </c>
      <c r="AD1183" s="39" t="str">
        <f>IF(IFERROR(VLOOKUP(AD1176,'Tabela de Apoio'!$D:$E,2,FALSE),1)=1,"",AD1184)</f>
        <v/>
      </c>
      <c r="AE1183" s="39" t="str">
        <f>IF(IFERROR(VLOOKUP(AE1176,'Tabela de Apoio'!$D:$E,2,FALSE),1)=1,"",AE1184)</f>
        <v/>
      </c>
      <c r="AF1183" s="39" t="str">
        <f>IF(IFERROR(VLOOKUP(AF1176,'Tabela de Apoio'!$D:$E,2,FALSE),1)=1,"",AF1184)</f>
        <v/>
      </c>
      <c r="AG1183" s="39" t="str">
        <f>IF(IFERROR(VLOOKUP(AG1176,'Tabela de Apoio'!$D:$E,2,FALSE),1)=1,"",AG1184)</f>
        <v/>
      </c>
      <c r="AH1183" s="39" t="str">
        <f>IF(IFERROR(VLOOKUP(AH1176,'Tabela de Apoio'!$D:$E,2,FALSE),1)=1,"",AH1184)</f>
        <v/>
      </c>
      <c r="AI1183" s="39" t="str">
        <f>IF(IFERROR(VLOOKUP(AI1176,'Tabela de Apoio'!$D:$E,2,FALSE),1)=1,"",AI1184)</f>
        <v/>
      </c>
    </row>
    <row r="1184" spans="1:35" hidden="1" x14ac:dyDescent="0.25">
      <c r="B1184" s="84" t="e">
        <f t="shared" si="585"/>
        <v>#VALUE!</v>
      </c>
      <c r="C1184" s="84" t="e">
        <f t="shared" si="584"/>
        <v>#VALUE!</v>
      </c>
      <c r="D1184" s="84">
        <f t="shared" si="584"/>
        <v>1</v>
      </c>
      <c r="E1184" s="158"/>
      <c r="F1184" s="97"/>
      <c r="G1184" s="119"/>
      <c r="H1184" s="18"/>
      <c r="I1184" s="18"/>
      <c r="J1184" s="56" t="s">
        <v>368</v>
      </c>
      <c r="K1184" s="89"/>
      <c r="L1184" s="40" t="s">
        <v>69</v>
      </c>
      <c r="M1184" s="41" t="e">
        <f>IF(AND(COUNT($P1192:$AI1192)&gt;2,(_xlfn.STDEV.S($P1191:$AI1192)/AVERAGE($P1191:$AI1192))&lt;=25%),AVERAGE($P1191:$AI1192),"")</f>
        <v>#DIV/0!</v>
      </c>
      <c r="N1184" s="94"/>
      <c r="O1184" s="34" t="s">
        <v>485</v>
      </c>
      <c r="P1184" s="39" t="str">
        <f t="shared" ref="P1184:AI1184" si="587">IF(P1182="","",IF((_xlfn.STDEV.S($P1181:$AI1182)/AVERAGE($P1181:$AI1182))&lt;25%,P1182,IF(OR(P1182&gt;(AVERAGE($P1181:$AI1182)+_xlfn.STDEV.S($P1181:$AI1182)),P1182&lt;(AVERAGE($P1181:$AI1182)-_xlfn.STDEV.S($P1181:$AI1182))),"DESCARTADO",P1182)))</f>
        <v/>
      </c>
      <c r="Q1184" s="39" t="str">
        <f t="shared" si="587"/>
        <v/>
      </c>
      <c r="R1184" s="39" t="str">
        <f t="shared" si="587"/>
        <v/>
      </c>
      <c r="S1184" s="39" t="str">
        <f t="shared" si="587"/>
        <v/>
      </c>
      <c r="T1184" s="39" t="str">
        <f t="shared" si="587"/>
        <v/>
      </c>
      <c r="U1184" s="39" t="str">
        <f t="shared" si="587"/>
        <v/>
      </c>
      <c r="V1184" s="39" t="str">
        <f t="shared" si="587"/>
        <v/>
      </c>
      <c r="W1184" s="39" t="str">
        <f t="shared" si="587"/>
        <v/>
      </c>
      <c r="X1184" s="39" t="str">
        <f t="shared" si="587"/>
        <v/>
      </c>
      <c r="Y1184" s="39" t="str">
        <f t="shared" si="587"/>
        <v/>
      </c>
      <c r="Z1184" s="39" t="str">
        <f t="shared" si="587"/>
        <v/>
      </c>
      <c r="AA1184" s="39" t="str">
        <f t="shared" si="587"/>
        <v/>
      </c>
      <c r="AB1184" s="39" t="str">
        <f t="shared" si="587"/>
        <v/>
      </c>
      <c r="AC1184" s="39" t="str">
        <f t="shared" si="587"/>
        <v/>
      </c>
      <c r="AD1184" s="39" t="str">
        <f t="shared" si="587"/>
        <v/>
      </c>
      <c r="AE1184" s="39" t="str">
        <f t="shared" si="587"/>
        <v/>
      </c>
      <c r="AF1184" s="39" t="str">
        <f t="shared" si="587"/>
        <v/>
      </c>
      <c r="AG1184" s="39" t="str">
        <f t="shared" si="587"/>
        <v/>
      </c>
      <c r="AH1184" s="39" t="str">
        <f t="shared" si="587"/>
        <v/>
      </c>
      <c r="AI1184" s="39" t="str">
        <f t="shared" si="587"/>
        <v/>
      </c>
    </row>
    <row r="1185" spans="1:35" hidden="1" x14ac:dyDescent="0.25">
      <c r="B1185" s="84" t="e">
        <f t="shared" si="585"/>
        <v>#VALUE!</v>
      </c>
      <c r="C1185" s="84" t="e">
        <f t="shared" si="584"/>
        <v>#VALUE!</v>
      </c>
      <c r="D1185" s="84">
        <f t="shared" si="584"/>
        <v>1</v>
      </c>
      <c r="E1185" s="158"/>
      <c r="F1185" s="97"/>
      <c r="G1185" s="121"/>
      <c r="H1185"/>
      <c r="I1185" s="18"/>
      <c r="J1185" s="56" t="s">
        <v>367</v>
      </c>
      <c r="K1185" s="89"/>
      <c r="L1185" s="40" t="s">
        <v>74</v>
      </c>
      <c r="M1185" s="41" t="e">
        <f>AVERAGE($P1179:$AI1180)</f>
        <v>#DIV/0!</v>
      </c>
      <c r="N1185" s="94"/>
      <c r="O1185" s="34" t="s">
        <v>486</v>
      </c>
      <c r="P1185" s="39" t="str">
        <f>IF(IFERROR(VLOOKUP(P1176,'Tabela de Apoio'!$D:$E,2,FALSE),1)=1,"",P1186)</f>
        <v/>
      </c>
      <c r="Q1185" s="39" t="str">
        <f>IF(IFERROR(VLOOKUP(Q1176,'Tabela de Apoio'!$D:$E,2,FALSE),1)=1,"",Q1186)</f>
        <v/>
      </c>
      <c r="R1185" s="39" t="str">
        <f>IF(IFERROR(VLOOKUP(R1176,'Tabela de Apoio'!$D:$E,2,FALSE),1)=1,"",R1186)</f>
        <v/>
      </c>
      <c r="S1185" s="39" t="str">
        <f>IF(IFERROR(VLOOKUP(S1176,'Tabela de Apoio'!$D:$E,2,FALSE),1)=1,"",S1186)</f>
        <v/>
      </c>
      <c r="T1185" s="39" t="str">
        <f>IF(IFERROR(VLOOKUP(T1176,'Tabela de Apoio'!$D:$E,2,FALSE),1)=1,"",T1186)</f>
        <v/>
      </c>
      <c r="U1185" s="39" t="str">
        <f>IF(IFERROR(VLOOKUP(U1176,'Tabela de Apoio'!$D:$E,2,FALSE),1)=1,"",U1186)</f>
        <v/>
      </c>
      <c r="V1185" s="39" t="str">
        <f>IF(IFERROR(VLOOKUP(V1176,'Tabela de Apoio'!$D:$E,2,FALSE),1)=1,"",V1186)</f>
        <v/>
      </c>
      <c r="W1185" s="39" t="str">
        <f>IF(IFERROR(VLOOKUP(W1176,'Tabela de Apoio'!$D:$E,2,FALSE),1)=1,"",W1186)</f>
        <v/>
      </c>
      <c r="X1185" s="39" t="str">
        <f>IF(IFERROR(VLOOKUP(X1176,'Tabela de Apoio'!$D:$E,2,FALSE),1)=1,"",X1186)</f>
        <v/>
      </c>
      <c r="Y1185" s="39" t="str">
        <f>IF(IFERROR(VLOOKUP(Y1176,'Tabela de Apoio'!$D:$E,2,FALSE),1)=1,"",Y1186)</f>
        <v/>
      </c>
      <c r="Z1185" s="39" t="str">
        <f>IF(IFERROR(VLOOKUP(Z1176,'Tabela de Apoio'!$D:$E,2,FALSE),1)=1,"",Z1186)</f>
        <v/>
      </c>
      <c r="AA1185" s="39" t="str">
        <f>IF(IFERROR(VLOOKUP(AA1176,'Tabela de Apoio'!$D:$E,2,FALSE),1)=1,"",AA1186)</f>
        <v/>
      </c>
      <c r="AB1185" s="39" t="str">
        <f>IF(IFERROR(VLOOKUP(AB1176,'Tabela de Apoio'!$D:$E,2,FALSE),1)=1,"",AB1186)</f>
        <v/>
      </c>
      <c r="AC1185" s="39" t="str">
        <f>IF(IFERROR(VLOOKUP(AC1176,'Tabela de Apoio'!$D:$E,2,FALSE),1)=1,"",AC1186)</f>
        <v/>
      </c>
      <c r="AD1185" s="39" t="str">
        <f>IF(IFERROR(VLOOKUP(AD1176,'Tabela de Apoio'!$D:$E,2,FALSE),1)=1,"",AD1186)</f>
        <v/>
      </c>
      <c r="AE1185" s="39" t="str">
        <f>IF(IFERROR(VLOOKUP(AE1176,'Tabela de Apoio'!$D:$E,2,FALSE),1)=1,"",AE1186)</f>
        <v/>
      </c>
      <c r="AF1185" s="39" t="str">
        <f>IF(IFERROR(VLOOKUP(AF1176,'Tabela de Apoio'!$D:$E,2,FALSE),1)=1,"",AF1186)</f>
        <v/>
      </c>
      <c r="AG1185" s="39" t="str">
        <f>IF(IFERROR(VLOOKUP(AG1176,'Tabela de Apoio'!$D:$E,2,FALSE),1)=1,"",AG1186)</f>
        <v/>
      </c>
      <c r="AH1185" s="39" t="str">
        <f>IF(IFERROR(VLOOKUP(AH1176,'Tabela de Apoio'!$D:$E,2,FALSE),1)=1,"",AH1186)</f>
        <v/>
      </c>
      <c r="AI1185" s="39" t="str">
        <f>IF(IFERROR(VLOOKUP(AI1176,'Tabela de Apoio'!$D:$E,2,FALSE),1)=1,"",AI1186)</f>
        <v/>
      </c>
    </row>
    <row r="1186" spans="1:35" hidden="1" x14ac:dyDescent="0.25">
      <c r="B1186" s="84" t="e">
        <f t="shared" si="585"/>
        <v>#VALUE!</v>
      </c>
      <c r="C1186" s="84" t="e">
        <f t="shared" si="584"/>
        <v>#VALUE!</v>
      </c>
      <c r="D1186" s="84">
        <f t="shared" si="584"/>
        <v>1</v>
      </c>
      <c r="E1186" s="158"/>
      <c r="F1186" s="97"/>
      <c r="G1186" s="120"/>
      <c r="H1186" s="18"/>
      <c r="I1186" s="18"/>
      <c r="J1186" s="56" t="s">
        <v>367</v>
      </c>
      <c r="K1186" s="89"/>
      <c r="L1186" s="40" t="s">
        <v>72</v>
      </c>
      <c r="M1186" s="41" t="e">
        <f>MEDIAN($P1179:$AI1179)</f>
        <v>#NUM!</v>
      </c>
      <c r="N1186" s="94"/>
      <c r="O1186" s="34" t="s">
        <v>487</v>
      </c>
      <c r="P1186" s="39" t="str">
        <f t="shared" ref="P1186:AI1186" si="588">IF(P1184="","",IF((_xlfn.STDEV.S($P1183:$AI1184)/AVERAGE($P1183:$AI1184))&lt;25%,P1184,IF(OR(P1184&gt;(AVERAGE($P1183:$AI1184)+_xlfn.STDEV.S($P1183:$AI1184)),P1184&lt;(AVERAGE($P1183:$AI1184)-_xlfn.STDEV.S($P1183:$AI1184))),"DESCARTADO",P1184)))</f>
        <v/>
      </c>
      <c r="Q1186" s="39" t="str">
        <f t="shared" si="588"/>
        <v/>
      </c>
      <c r="R1186" s="39" t="str">
        <f t="shared" si="588"/>
        <v/>
      </c>
      <c r="S1186" s="39" t="str">
        <f t="shared" si="588"/>
        <v/>
      </c>
      <c r="T1186" s="39" t="str">
        <f t="shared" si="588"/>
        <v/>
      </c>
      <c r="U1186" s="39" t="str">
        <f t="shared" si="588"/>
        <v/>
      </c>
      <c r="V1186" s="39" t="str">
        <f t="shared" si="588"/>
        <v/>
      </c>
      <c r="W1186" s="39" t="str">
        <f t="shared" si="588"/>
        <v/>
      </c>
      <c r="X1186" s="39" t="str">
        <f t="shared" si="588"/>
        <v/>
      </c>
      <c r="Y1186" s="39" t="str">
        <f t="shared" si="588"/>
        <v/>
      </c>
      <c r="Z1186" s="39" t="str">
        <f t="shared" si="588"/>
        <v/>
      </c>
      <c r="AA1186" s="39" t="str">
        <f t="shared" si="588"/>
        <v/>
      </c>
      <c r="AB1186" s="39" t="str">
        <f t="shared" si="588"/>
        <v/>
      </c>
      <c r="AC1186" s="39" t="str">
        <f t="shared" si="588"/>
        <v/>
      </c>
      <c r="AD1186" s="39" t="str">
        <f t="shared" si="588"/>
        <v/>
      </c>
      <c r="AE1186" s="39" t="str">
        <f t="shared" si="588"/>
        <v/>
      </c>
      <c r="AF1186" s="39" t="str">
        <f t="shared" si="588"/>
        <v/>
      </c>
      <c r="AG1186" s="39" t="str">
        <f t="shared" si="588"/>
        <v/>
      </c>
      <c r="AH1186" s="39" t="str">
        <f t="shared" si="588"/>
        <v/>
      </c>
      <c r="AI1186" s="39" t="str">
        <f t="shared" si="588"/>
        <v/>
      </c>
    </row>
    <row r="1187" spans="1:35" hidden="1" x14ac:dyDescent="0.25">
      <c r="B1187" s="84" t="e">
        <f t="shared" si="585"/>
        <v>#VALUE!</v>
      </c>
      <c r="C1187" s="84" t="e">
        <f t="shared" si="584"/>
        <v>#VALUE!</v>
      </c>
      <c r="D1187" s="84">
        <f t="shared" si="584"/>
        <v>1</v>
      </c>
      <c r="E1187" s="158"/>
      <c r="F1187" s="97"/>
      <c r="G1187" s="120"/>
      <c r="H1187" s="18"/>
      <c r="I1187" s="18"/>
      <c r="J1187" s="56" t="s">
        <v>367</v>
      </c>
      <c r="K1187" s="89"/>
      <c r="L1187" s="40" t="s">
        <v>73</v>
      </c>
      <c r="M1187" s="41" t="e">
        <f>_xlfn.QUARTILE.EXC($P1179:$AI1179,1)</f>
        <v>#NUM!</v>
      </c>
      <c r="N1187" s="94"/>
      <c r="O1187" s="34" t="s">
        <v>488</v>
      </c>
      <c r="P1187" s="39" t="str">
        <f>IF(IFERROR(VLOOKUP(P1176,'Tabela de Apoio'!$D:$E,2,FALSE),1)=1,"",P1188)</f>
        <v/>
      </c>
      <c r="Q1187" s="39" t="str">
        <f>IF(IFERROR(VLOOKUP(Q1176,'Tabela de Apoio'!$D:$E,2,FALSE),1)=1,"",Q1188)</f>
        <v/>
      </c>
      <c r="R1187" s="39" t="str">
        <f>IF(IFERROR(VLOOKUP(R1176,'Tabela de Apoio'!$D:$E,2,FALSE),1)=1,"",R1188)</f>
        <v/>
      </c>
      <c r="S1187" s="39" t="str">
        <f>IF(IFERROR(VLOOKUP(S1176,'Tabela de Apoio'!$D:$E,2,FALSE),1)=1,"",S1188)</f>
        <v/>
      </c>
      <c r="T1187" s="39" t="str">
        <f>IF(IFERROR(VLOOKUP(T1176,'Tabela de Apoio'!$D:$E,2,FALSE),1)=1,"",T1188)</f>
        <v/>
      </c>
      <c r="U1187" s="39" t="str">
        <f>IF(IFERROR(VLOOKUP(U1176,'Tabela de Apoio'!$D:$E,2,FALSE),1)=1,"",U1188)</f>
        <v/>
      </c>
      <c r="V1187" s="39" t="str">
        <f>IF(IFERROR(VLOOKUP(V1176,'Tabela de Apoio'!$D:$E,2,FALSE),1)=1,"",V1188)</f>
        <v/>
      </c>
      <c r="W1187" s="39" t="str">
        <f>IF(IFERROR(VLOOKUP(W1176,'Tabela de Apoio'!$D:$E,2,FALSE),1)=1,"",W1188)</f>
        <v/>
      </c>
      <c r="X1187" s="39" t="str">
        <f>IF(IFERROR(VLOOKUP(X1176,'Tabela de Apoio'!$D:$E,2,FALSE),1)=1,"",X1188)</f>
        <v/>
      </c>
      <c r="Y1187" s="39" t="str">
        <f>IF(IFERROR(VLOOKUP(Y1176,'Tabela de Apoio'!$D:$E,2,FALSE),1)=1,"",Y1188)</f>
        <v/>
      </c>
      <c r="Z1187" s="39" t="str">
        <f>IF(IFERROR(VLOOKUP(Z1176,'Tabela de Apoio'!$D:$E,2,FALSE),1)=1,"",Z1188)</f>
        <v/>
      </c>
      <c r="AA1187" s="39" t="str">
        <f>IF(IFERROR(VLOOKUP(AA1176,'Tabela de Apoio'!$D:$E,2,FALSE),1)=1,"",AA1188)</f>
        <v/>
      </c>
      <c r="AB1187" s="39" t="str">
        <f>IF(IFERROR(VLOOKUP(AB1176,'Tabela de Apoio'!$D:$E,2,FALSE),1)=1,"",AB1188)</f>
        <v/>
      </c>
      <c r="AC1187" s="39" t="str">
        <f>IF(IFERROR(VLOOKUP(AC1176,'Tabela de Apoio'!$D:$E,2,FALSE),1)=1,"",AC1188)</f>
        <v/>
      </c>
      <c r="AD1187" s="39" t="str">
        <f>IF(IFERROR(VLOOKUP(AD1176,'Tabela de Apoio'!$D:$E,2,FALSE),1)=1,"",AD1188)</f>
        <v/>
      </c>
      <c r="AE1187" s="39" t="str">
        <f>IF(IFERROR(VLOOKUP(AE1176,'Tabela de Apoio'!$D:$E,2,FALSE),1)=1,"",AE1188)</f>
        <v/>
      </c>
      <c r="AF1187" s="39" t="str">
        <f>IF(IFERROR(VLOOKUP(AF1176,'Tabela de Apoio'!$D:$E,2,FALSE),1)=1,"",AF1188)</f>
        <v/>
      </c>
      <c r="AG1187" s="39" t="str">
        <f>IF(IFERROR(VLOOKUP(AG1176,'Tabela de Apoio'!$D:$E,2,FALSE),1)=1,"",AG1188)</f>
        <v/>
      </c>
      <c r="AH1187" s="39" t="str">
        <f>IF(IFERROR(VLOOKUP(AH1176,'Tabela de Apoio'!$D:$E,2,FALSE),1)=1,"",AH1188)</f>
        <v/>
      </c>
      <c r="AI1187" s="39" t="str">
        <f>IF(IFERROR(VLOOKUP(AI1176,'Tabela de Apoio'!$D:$E,2,FALSE),1)=1,"",AI1188)</f>
        <v/>
      </c>
    </row>
    <row r="1188" spans="1:35" hidden="1" x14ac:dyDescent="0.25">
      <c r="B1188" s="84" t="e">
        <f t="shared" si="585"/>
        <v>#VALUE!</v>
      </c>
      <c r="C1188" s="84" t="e">
        <f t="shared" si="584"/>
        <v>#VALUE!</v>
      </c>
      <c r="D1188" s="84">
        <f t="shared" si="584"/>
        <v>1</v>
      </c>
      <c r="E1188" s="158"/>
      <c r="F1188" s="97"/>
      <c r="G1188" s="120"/>
      <c r="H1188" s="18"/>
      <c r="I1188" s="18"/>
      <c r="J1188" s="56" t="s">
        <v>367</v>
      </c>
      <c r="K1188" s="89"/>
      <c r="L1188" s="40" t="s">
        <v>70</v>
      </c>
      <c r="M1188" s="41" t="e">
        <f>_xlfn.QUARTILE.EXC($P1179:$AI1179,2)</f>
        <v>#NUM!</v>
      </c>
      <c r="N1188" s="94"/>
      <c r="O1188" s="34" t="s">
        <v>489</v>
      </c>
      <c r="P1188" s="39" t="str">
        <f t="shared" ref="P1188:AI1188" si="589">IF(P1186="","",IF((_xlfn.STDEV.S($P1185:$AI1186)/AVERAGE($P1185:$AI1186))&lt;25%,P1186,IF(OR(P1186&gt;(AVERAGE($P1185:$AI1186)+_xlfn.STDEV.S($P1185:$AI1186)),P1186&lt;(AVERAGE($P1185:$AI1186)-_xlfn.STDEV.S($P1185:$AI1186))),"DESCARTADO",P1186)))</f>
        <v/>
      </c>
      <c r="Q1188" s="39" t="str">
        <f t="shared" si="589"/>
        <v/>
      </c>
      <c r="R1188" s="39" t="str">
        <f t="shared" si="589"/>
        <v/>
      </c>
      <c r="S1188" s="39" t="str">
        <f t="shared" si="589"/>
        <v/>
      </c>
      <c r="T1188" s="39" t="str">
        <f t="shared" si="589"/>
        <v/>
      </c>
      <c r="U1188" s="39" t="str">
        <f t="shared" si="589"/>
        <v/>
      </c>
      <c r="V1188" s="39" t="str">
        <f t="shared" si="589"/>
        <v/>
      </c>
      <c r="W1188" s="39" t="str">
        <f t="shared" si="589"/>
        <v/>
      </c>
      <c r="X1188" s="39" t="str">
        <f t="shared" si="589"/>
        <v/>
      </c>
      <c r="Y1188" s="39" t="str">
        <f t="shared" si="589"/>
        <v/>
      </c>
      <c r="Z1188" s="39" t="str">
        <f t="shared" si="589"/>
        <v/>
      </c>
      <c r="AA1188" s="39" t="str">
        <f t="shared" si="589"/>
        <v/>
      </c>
      <c r="AB1188" s="39" t="str">
        <f t="shared" si="589"/>
        <v/>
      </c>
      <c r="AC1188" s="39" t="str">
        <f t="shared" si="589"/>
        <v/>
      </c>
      <c r="AD1188" s="39" t="str">
        <f t="shared" si="589"/>
        <v/>
      </c>
      <c r="AE1188" s="39" t="str">
        <f t="shared" si="589"/>
        <v/>
      </c>
      <c r="AF1188" s="39" t="str">
        <f t="shared" si="589"/>
        <v/>
      </c>
      <c r="AG1188" s="39" t="str">
        <f t="shared" si="589"/>
        <v/>
      </c>
      <c r="AH1188" s="39" t="str">
        <f t="shared" si="589"/>
        <v/>
      </c>
      <c r="AI1188" s="39" t="str">
        <f t="shared" si="589"/>
        <v/>
      </c>
    </row>
    <row r="1189" spans="1:35" hidden="1" x14ac:dyDescent="0.25">
      <c r="B1189" s="84" t="e">
        <f t="shared" si="585"/>
        <v>#VALUE!</v>
      </c>
      <c r="C1189" s="84" t="e">
        <f t="shared" si="584"/>
        <v>#VALUE!</v>
      </c>
      <c r="D1189" s="84">
        <f t="shared" si="584"/>
        <v>1</v>
      </c>
      <c r="E1189" s="158"/>
      <c r="F1189" s="97"/>
      <c r="G1189" s="120"/>
      <c r="H1189" s="18"/>
      <c r="I1189" s="18"/>
      <c r="J1189" s="56" t="s">
        <v>366</v>
      </c>
      <c r="K1189" s="89"/>
      <c r="L1189" s="40" t="s">
        <v>76</v>
      </c>
      <c r="M1189" s="41">
        <f>MIN($P1178:$AI1178)</f>
        <v>0</v>
      </c>
      <c r="N1189" s="94"/>
      <c r="O1189" s="34" t="s">
        <v>490</v>
      </c>
      <c r="P1189" s="39" t="str">
        <f>IF(IFERROR(VLOOKUP(P1176,'Tabela de Apoio'!$D:$E,2,FALSE),1)=1,"",P1190)</f>
        <v/>
      </c>
      <c r="Q1189" s="39" t="str">
        <f>IF(IFERROR(VLOOKUP(Q1176,'Tabela de Apoio'!$D:$E,2,FALSE),1)=1,"",Q1190)</f>
        <v/>
      </c>
      <c r="R1189" s="39" t="str">
        <f>IF(IFERROR(VLOOKUP(R1176,'Tabela de Apoio'!$D:$E,2,FALSE),1)=1,"",R1190)</f>
        <v/>
      </c>
      <c r="S1189" s="39" t="str">
        <f>IF(IFERROR(VLOOKUP(S1176,'Tabela de Apoio'!$D:$E,2,FALSE),1)=1,"",S1190)</f>
        <v/>
      </c>
      <c r="T1189" s="39" t="str">
        <f>IF(IFERROR(VLOOKUP(T1176,'Tabela de Apoio'!$D:$E,2,FALSE),1)=1,"",T1190)</f>
        <v/>
      </c>
      <c r="U1189" s="39" t="str">
        <f>IF(IFERROR(VLOOKUP(U1176,'Tabela de Apoio'!$D:$E,2,FALSE),1)=1,"",U1190)</f>
        <v/>
      </c>
      <c r="V1189" s="39" t="str">
        <f>IF(IFERROR(VLOOKUP(V1176,'Tabela de Apoio'!$D:$E,2,FALSE),1)=1,"",V1190)</f>
        <v/>
      </c>
      <c r="W1189" s="39" t="str">
        <f>IF(IFERROR(VLOOKUP(W1176,'Tabela de Apoio'!$D:$E,2,FALSE),1)=1,"",W1190)</f>
        <v/>
      </c>
      <c r="X1189" s="39" t="str">
        <f>IF(IFERROR(VLOOKUP(X1176,'Tabela de Apoio'!$D:$E,2,FALSE),1)=1,"",X1190)</f>
        <v/>
      </c>
      <c r="Y1189" s="39" t="str">
        <f>IF(IFERROR(VLOOKUP(Y1176,'Tabela de Apoio'!$D:$E,2,FALSE),1)=1,"",Y1190)</f>
        <v/>
      </c>
      <c r="Z1189" s="39" t="str">
        <f>IF(IFERROR(VLOOKUP(Z1176,'Tabela de Apoio'!$D:$E,2,FALSE),1)=1,"",Z1190)</f>
        <v/>
      </c>
      <c r="AA1189" s="39" t="str">
        <f>IF(IFERROR(VLOOKUP(AA1176,'Tabela de Apoio'!$D:$E,2,FALSE),1)=1,"",AA1190)</f>
        <v/>
      </c>
      <c r="AB1189" s="39" t="str">
        <f>IF(IFERROR(VLOOKUP(AB1176,'Tabela de Apoio'!$D:$E,2,FALSE),1)=1,"",AB1190)</f>
        <v/>
      </c>
      <c r="AC1189" s="39" t="str">
        <f>IF(IFERROR(VLOOKUP(AC1176,'Tabela de Apoio'!$D:$E,2,FALSE),1)=1,"",AC1190)</f>
        <v/>
      </c>
      <c r="AD1189" s="39" t="str">
        <f>IF(IFERROR(VLOOKUP(AD1176,'Tabela de Apoio'!$D:$E,2,FALSE),1)=1,"",AD1190)</f>
        <v/>
      </c>
      <c r="AE1189" s="39" t="str">
        <f>IF(IFERROR(VLOOKUP(AE1176,'Tabela de Apoio'!$D:$E,2,FALSE),1)=1,"",AE1190)</f>
        <v/>
      </c>
      <c r="AF1189" s="39" t="str">
        <f>IF(IFERROR(VLOOKUP(AF1176,'Tabela de Apoio'!$D:$E,2,FALSE),1)=1,"",AF1190)</f>
        <v/>
      </c>
      <c r="AG1189" s="39" t="str">
        <f>IF(IFERROR(VLOOKUP(AG1176,'Tabela de Apoio'!$D:$E,2,FALSE),1)=1,"",AG1190)</f>
        <v/>
      </c>
      <c r="AH1189" s="39" t="str">
        <f>IF(IFERROR(VLOOKUP(AH1176,'Tabela de Apoio'!$D:$E,2,FALSE),1)=1,"",AH1190)</f>
        <v/>
      </c>
      <c r="AI1189" s="39" t="str">
        <f>IF(IFERROR(VLOOKUP(AI1176,'Tabela de Apoio'!$D:$E,2,FALSE),1)=1,"",AI1190)</f>
        <v/>
      </c>
    </row>
    <row r="1190" spans="1:35" hidden="1" x14ac:dyDescent="0.25">
      <c r="B1190" s="84" t="e">
        <f t="shared" si="585"/>
        <v>#VALUE!</v>
      </c>
      <c r="C1190" s="84" t="e">
        <f t="shared" si="584"/>
        <v>#VALUE!</v>
      </c>
      <c r="D1190" s="84">
        <f t="shared" si="584"/>
        <v>1</v>
      </c>
      <c r="E1190" s="158"/>
      <c r="F1190" s="97"/>
      <c r="G1190" s="120"/>
      <c r="H1190" s="18"/>
      <c r="I1190" s="18"/>
      <c r="J1190" s="56" t="s">
        <v>366</v>
      </c>
      <c r="K1190" s="89"/>
      <c r="L1190" s="40" t="s">
        <v>71</v>
      </c>
      <c r="M1190" s="41">
        <f>MAX($P1178:$AI1178)</f>
        <v>0</v>
      </c>
      <c r="N1190" s="94"/>
      <c r="O1190" s="34" t="s">
        <v>491</v>
      </c>
      <c r="P1190" s="39" t="str">
        <f t="shared" ref="P1190:AI1190" si="590">IF(P1188="","",IF((_xlfn.STDEV.S($P1187:$AI1188)/AVERAGE($P1187:$AI1188))&lt;25%,P1188,IF(OR(P1188&gt;(AVERAGE($P1187:$AI1188)+_xlfn.STDEV.S($P1187:$AI1188)),P1188&lt;(AVERAGE($P1187:$AI1188)-_xlfn.STDEV.S($P1187:$AI1188))),"DESCARTADO",P1188)))</f>
        <v/>
      </c>
      <c r="Q1190" s="39" t="str">
        <f t="shared" si="590"/>
        <v/>
      </c>
      <c r="R1190" s="39" t="str">
        <f t="shared" si="590"/>
        <v/>
      </c>
      <c r="S1190" s="39" t="str">
        <f t="shared" si="590"/>
        <v/>
      </c>
      <c r="T1190" s="39" t="str">
        <f t="shared" si="590"/>
        <v/>
      </c>
      <c r="U1190" s="39" t="str">
        <f t="shared" si="590"/>
        <v/>
      </c>
      <c r="V1190" s="39" t="str">
        <f t="shared" si="590"/>
        <v/>
      </c>
      <c r="W1190" s="39" t="str">
        <f t="shared" si="590"/>
        <v/>
      </c>
      <c r="X1190" s="39" t="str">
        <f t="shared" si="590"/>
        <v/>
      </c>
      <c r="Y1190" s="39" t="str">
        <f t="shared" si="590"/>
        <v/>
      </c>
      <c r="Z1190" s="39" t="str">
        <f t="shared" si="590"/>
        <v/>
      </c>
      <c r="AA1190" s="39" t="str">
        <f t="shared" si="590"/>
        <v/>
      </c>
      <c r="AB1190" s="39" t="str">
        <f t="shared" si="590"/>
        <v/>
      </c>
      <c r="AC1190" s="39" t="str">
        <f t="shared" si="590"/>
        <v/>
      </c>
      <c r="AD1190" s="39" t="str">
        <f t="shared" si="590"/>
        <v/>
      </c>
      <c r="AE1190" s="39" t="str">
        <f t="shared" si="590"/>
        <v/>
      </c>
      <c r="AF1190" s="39" t="str">
        <f t="shared" si="590"/>
        <v/>
      </c>
      <c r="AG1190" s="39" t="str">
        <f t="shared" si="590"/>
        <v/>
      </c>
      <c r="AH1190" s="39" t="str">
        <f t="shared" si="590"/>
        <v/>
      </c>
      <c r="AI1190" s="39" t="str">
        <f t="shared" si="590"/>
        <v/>
      </c>
    </row>
    <row r="1191" spans="1:35" hidden="1" x14ac:dyDescent="0.25">
      <c r="B1191" s="84" t="e">
        <f t="shared" si="585"/>
        <v>#VALUE!</v>
      </c>
      <c r="C1191" s="84" t="e">
        <f t="shared" si="584"/>
        <v>#VALUE!</v>
      </c>
      <c r="D1191" s="84">
        <f t="shared" si="584"/>
        <v>1</v>
      </c>
      <c r="E1191" s="158"/>
      <c r="F1191" s="97"/>
      <c r="G1191" s="121"/>
      <c r="H1191"/>
      <c r="I1191"/>
      <c r="J1191" s="6" t="str">
        <f>INDEX(J1181:J1190,MATCH(L1174,L1181:L1190,0))</f>
        <v>A</v>
      </c>
      <c r="K1191" s="89"/>
      <c r="L1191" s="26"/>
      <c r="M1191" s="26"/>
      <c r="N1191" s="94"/>
      <c r="O1191" s="34" t="s">
        <v>58</v>
      </c>
      <c r="P1191" s="39" t="str">
        <f>IF(IFERROR(VLOOKUP(P1176,'Tabela de Apoio'!$D:$E,2,FALSE),1)=1,"",P1192)</f>
        <v/>
      </c>
      <c r="Q1191" s="39" t="str">
        <f>IF(IFERROR(VLOOKUP(Q1176,'Tabela de Apoio'!$D:$E,2,FALSE),1)=1,"",Q1192)</f>
        <v/>
      </c>
      <c r="R1191" s="39" t="str">
        <f>IF(IFERROR(VLOOKUP(R1176,'Tabela de Apoio'!$D:$E,2,FALSE),1)=1,"",R1192)</f>
        <v/>
      </c>
      <c r="S1191" s="39" t="str">
        <f>IF(IFERROR(VLOOKUP(S1176,'Tabela de Apoio'!$D:$E,2,FALSE),1)=1,"",S1192)</f>
        <v/>
      </c>
      <c r="T1191" s="39" t="str">
        <f>IF(IFERROR(VLOOKUP(T1176,'Tabela de Apoio'!$D:$E,2,FALSE),1)=1,"",T1192)</f>
        <v/>
      </c>
      <c r="U1191" s="39" t="str">
        <f>IF(IFERROR(VLOOKUP(U1176,'Tabela de Apoio'!$D:$E,2,FALSE),1)=1,"",U1192)</f>
        <v/>
      </c>
      <c r="V1191" s="39" t="str">
        <f>IF(IFERROR(VLOOKUP(V1176,'Tabela de Apoio'!$D:$E,2,FALSE),1)=1,"",V1192)</f>
        <v/>
      </c>
      <c r="W1191" s="39" t="str">
        <f>IF(IFERROR(VLOOKUP(W1176,'Tabela de Apoio'!$D:$E,2,FALSE),1)=1,"",W1192)</f>
        <v/>
      </c>
      <c r="X1191" s="39" t="str">
        <f>IF(IFERROR(VLOOKUP(X1176,'Tabela de Apoio'!$D:$E,2,FALSE),1)=1,"",X1192)</f>
        <v/>
      </c>
      <c r="Y1191" s="39" t="str">
        <f>IF(IFERROR(VLOOKUP(Y1176,'Tabela de Apoio'!$D:$E,2,FALSE),1)=1,"",Y1192)</f>
        <v/>
      </c>
      <c r="Z1191" s="39" t="str">
        <f>IF(IFERROR(VLOOKUP(Z1176,'Tabela de Apoio'!$D:$E,2,FALSE),1)=1,"",Z1192)</f>
        <v/>
      </c>
      <c r="AA1191" s="39" t="str">
        <f>IF(IFERROR(VLOOKUP(AA1176,'Tabela de Apoio'!$D:$E,2,FALSE),1)=1,"",AA1192)</f>
        <v/>
      </c>
      <c r="AB1191" s="39" t="str">
        <f>IF(IFERROR(VLOOKUP(AB1176,'Tabela de Apoio'!$D:$E,2,FALSE),1)=1,"",AB1192)</f>
        <v/>
      </c>
      <c r="AC1191" s="39" t="str">
        <f>IF(IFERROR(VLOOKUP(AC1176,'Tabela de Apoio'!$D:$E,2,FALSE),1)=1,"",AC1192)</f>
        <v/>
      </c>
      <c r="AD1191" s="39" t="str">
        <f>IF(IFERROR(VLOOKUP(AD1176,'Tabela de Apoio'!$D:$E,2,FALSE),1)=1,"",AD1192)</f>
        <v/>
      </c>
      <c r="AE1191" s="39" t="str">
        <f>IF(IFERROR(VLOOKUP(AE1176,'Tabela de Apoio'!$D:$E,2,FALSE),1)=1,"",AE1192)</f>
        <v/>
      </c>
      <c r="AF1191" s="39" t="str">
        <f>IF(IFERROR(VLOOKUP(AF1176,'Tabela de Apoio'!$D:$E,2,FALSE),1)=1,"",AF1192)</f>
        <v/>
      </c>
      <c r="AG1191" s="39" t="str">
        <f>IF(IFERROR(VLOOKUP(AG1176,'Tabela de Apoio'!$D:$E,2,FALSE),1)=1,"",AG1192)</f>
        <v/>
      </c>
      <c r="AH1191" s="39" t="str">
        <f>IF(IFERROR(VLOOKUP(AH1176,'Tabela de Apoio'!$D:$E,2,FALSE),1)=1,"",AH1192)</f>
        <v/>
      </c>
      <c r="AI1191" s="39" t="str">
        <f>IF(IFERROR(VLOOKUP(AI1176,'Tabela de Apoio'!$D:$E,2,FALSE),1)=1,"",AI1192)</f>
        <v/>
      </c>
    </row>
    <row r="1192" spans="1:35" x14ac:dyDescent="0.25">
      <c r="B1192" s="84" t="e">
        <f t="shared" si="585"/>
        <v>#VALUE!</v>
      </c>
      <c r="C1192" s="84" t="e">
        <f t="shared" si="584"/>
        <v>#VALUE!</v>
      </c>
      <c r="D1192" s="84">
        <f t="shared" si="584"/>
        <v>1</v>
      </c>
      <c r="E1192" s="158"/>
      <c r="F1192" s="97"/>
      <c r="G1192" s="118"/>
      <c r="H1192" s="159"/>
      <c r="I1192" s="159"/>
      <c r="J1192" s="160"/>
      <c r="K1192" s="90" t="e">
        <f>_xlfn.STDEV.S($P1192:$AI1192)/AVERAGE($P1192:$AI1192)</f>
        <v>#DIV/0!</v>
      </c>
      <c r="L1192" s="122" t="s">
        <v>77</v>
      </c>
      <c r="M1192" s="22" t="str">
        <f>IFERROR(ROUND(M1174*M1176,2),"")</f>
        <v/>
      </c>
      <c r="N1192" s="94" t="str">
        <f>IF("C"=J1191,1,"")</f>
        <v/>
      </c>
      <c r="O1192" s="34" t="s">
        <v>56</v>
      </c>
      <c r="P1192" s="39" t="str">
        <f t="shared" ref="P1192:AI1192" si="591">IFERROR(IF(P1190="","",IF((_xlfn.STDEV.S($P1189:$AI1190)/AVERAGE($P1189:$AI1190))&lt;25%,P1190,IF(OR(P1190&gt;(AVERAGE($P1189:$AI1190)+_xlfn.STDEV.S($P1189:$AI1190)),P1190&lt;(AVERAGE($P1189:$AI1190)-_xlfn.STDEV.S($P1189:$AI1190))),"DESCARTADO",P1190))),)</f>
        <v/>
      </c>
      <c r="Q1192" s="39" t="str">
        <f t="shared" si="591"/>
        <v/>
      </c>
      <c r="R1192" s="39" t="str">
        <f t="shared" si="591"/>
        <v/>
      </c>
      <c r="S1192" s="39" t="str">
        <f t="shared" si="591"/>
        <v/>
      </c>
      <c r="T1192" s="39" t="str">
        <f t="shared" si="591"/>
        <v/>
      </c>
      <c r="U1192" s="39" t="str">
        <f t="shared" si="591"/>
        <v/>
      </c>
      <c r="V1192" s="39" t="str">
        <f t="shared" si="591"/>
        <v/>
      </c>
      <c r="W1192" s="39" t="str">
        <f t="shared" si="591"/>
        <v/>
      </c>
      <c r="X1192" s="39" t="str">
        <f t="shared" si="591"/>
        <v/>
      </c>
      <c r="Y1192" s="39" t="str">
        <f t="shared" si="591"/>
        <v/>
      </c>
      <c r="Z1192" s="39" t="str">
        <f t="shared" si="591"/>
        <v/>
      </c>
      <c r="AA1192" s="39" t="str">
        <f t="shared" si="591"/>
        <v/>
      </c>
      <c r="AB1192" s="39" t="str">
        <f t="shared" si="591"/>
        <v/>
      </c>
      <c r="AC1192" s="39" t="str">
        <f t="shared" si="591"/>
        <v/>
      </c>
      <c r="AD1192" s="39" t="str">
        <f t="shared" si="591"/>
        <v/>
      </c>
      <c r="AE1192" s="39" t="str">
        <f t="shared" si="591"/>
        <v/>
      </c>
      <c r="AF1192" s="39" t="str">
        <f t="shared" si="591"/>
        <v/>
      </c>
      <c r="AG1192" s="39" t="str">
        <f t="shared" si="591"/>
        <v/>
      </c>
      <c r="AH1192" s="39" t="str">
        <f t="shared" si="591"/>
        <v/>
      </c>
      <c r="AI1192" s="39" t="str">
        <f t="shared" si="591"/>
        <v/>
      </c>
    </row>
    <row r="1194" spans="1:35" s="18" customFormat="1" x14ac:dyDescent="0.25">
      <c r="A1194" s="89"/>
      <c r="B1194" s="83" t="e">
        <f>LARGE(IFERROR(IF(B1192+1&gt;$H$8,"",B1192+1),""),1)</f>
        <v>#VALUE!</v>
      </c>
      <c r="C1194" s="83" t="e">
        <f>E1199</f>
        <v>#VALUE!</v>
      </c>
      <c r="D1194" s="83">
        <f>E1195</f>
        <v>1</v>
      </c>
      <c r="E1194" s="57" t="s">
        <v>9</v>
      </c>
      <c r="F1194" s="96"/>
      <c r="G1194" s="57" t="s">
        <v>19</v>
      </c>
      <c r="H1194" s="5" t="e">
        <f>INDEX('BASE FORMAÇÃO'!B:B,B1194+1)</f>
        <v>#VALUE!</v>
      </c>
      <c r="I1194" s="19" t="s">
        <v>20</v>
      </c>
      <c r="J1194" s="5" t="e">
        <f>INDEX('BASE FORMAÇÃO'!K:K,B1194+1)</f>
        <v>#VALUE!</v>
      </c>
      <c r="K1194" s="88"/>
      <c r="L1194" s="173" t="s">
        <v>75</v>
      </c>
      <c r="M1194" s="167" t="str">
        <f>IF(OR(ISBLANK($O$7),ISBLANK($H$8),ISBLANK($O$6),ISBLANK($O$5),ISBLANK($H$5)),"",IFERROR(IF(VLOOKUP(L1194,L1201:M1210,2,FALSE)&lt;1,ROUND(VLOOKUP(L1194,L1201:M1210,2,FALSE),4),ROUND(VLOOKUP(L1194,L1201:M1210,2,FALSE),2)),""))</f>
        <v/>
      </c>
      <c r="N1194" s="92"/>
      <c r="O1194" s="34" t="s">
        <v>22</v>
      </c>
      <c r="P1194" s="53"/>
      <c r="Q1194" s="53"/>
      <c r="R1194" s="53"/>
      <c r="S1194" s="53"/>
      <c r="T1194" s="53"/>
      <c r="U1194" s="53"/>
      <c r="V1194" s="53"/>
      <c r="W1194" s="53"/>
      <c r="X1194" s="53"/>
      <c r="Y1194" s="53"/>
      <c r="Z1194" s="53"/>
      <c r="AA1194" s="53"/>
      <c r="AB1194" s="53"/>
      <c r="AC1194" s="53"/>
      <c r="AD1194" s="53"/>
      <c r="AE1194" s="53"/>
      <c r="AF1194" s="53"/>
      <c r="AG1194" s="53"/>
      <c r="AH1194" s="53"/>
      <c r="AI1194" s="53"/>
    </row>
    <row r="1195" spans="1:35" s="18" customFormat="1" x14ac:dyDescent="0.25">
      <c r="A1195" s="89"/>
      <c r="B1195" s="84" t="e">
        <f t="shared" ref="B1195:D1197" si="592">B1194</f>
        <v>#VALUE!</v>
      </c>
      <c r="C1195" s="84" t="e">
        <f t="shared" si="592"/>
        <v>#VALUE!</v>
      </c>
      <c r="D1195" s="84">
        <f t="shared" si="592"/>
        <v>1</v>
      </c>
      <c r="E1195" s="150">
        <f>IFERROR(IF(E1199=INDEX(E:E,ROW()-16),INDEX(E:E,ROW()-20)+1,1),1)</f>
        <v>1</v>
      </c>
      <c r="F1195" s="116"/>
      <c r="G1195" s="155" t="s">
        <v>1</v>
      </c>
      <c r="H1195" s="161" t="e">
        <f>INDEX('BASE FORMAÇÃO'!C:C,B1194+1)</f>
        <v>#VALUE!</v>
      </c>
      <c r="I1195" s="161"/>
      <c r="J1195" s="162"/>
      <c r="K1195" s="89"/>
      <c r="L1195" s="174"/>
      <c r="M1195" s="168"/>
      <c r="N1195" s="93"/>
      <c r="O1195" s="34" t="s">
        <v>17</v>
      </c>
      <c r="P1195" s="54"/>
      <c r="Q1195" s="54"/>
      <c r="R1195" s="54"/>
      <c r="S1195" s="54"/>
      <c r="T1195" s="54"/>
      <c r="U1195" s="54"/>
      <c r="V1195" s="54"/>
      <c r="W1195" s="54"/>
      <c r="X1195" s="54"/>
      <c r="Y1195" s="54"/>
      <c r="Z1195" s="54"/>
      <c r="AA1195" s="54"/>
      <c r="AB1195" s="54"/>
      <c r="AC1195" s="54"/>
      <c r="AD1195" s="54"/>
      <c r="AE1195" s="54"/>
      <c r="AF1195" s="54"/>
      <c r="AG1195" s="54"/>
      <c r="AH1195" s="54"/>
      <c r="AI1195" s="54"/>
    </row>
    <row r="1196" spans="1:35" s="21" customFormat="1" x14ac:dyDescent="0.25">
      <c r="A1196" s="98"/>
      <c r="B1196" s="84" t="e">
        <f t="shared" si="592"/>
        <v>#VALUE!</v>
      </c>
      <c r="C1196" s="84" t="e">
        <f t="shared" si="592"/>
        <v>#VALUE!</v>
      </c>
      <c r="D1196" s="84">
        <f t="shared" si="592"/>
        <v>1</v>
      </c>
      <c r="E1196" s="151"/>
      <c r="F1196" s="117"/>
      <c r="G1196" s="156"/>
      <c r="H1196" s="163"/>
      <c r="I1196" s="163"/>
      <c r="J1196" s="164"/>
      <c r="K1196" s="85"/>
      <c r="L1196" s="169" t="s">
        <v>78</v>
      </c>
      <c r="M1196" s="171" t="e">
        <f>INDEX('BASE FORMAÇÃO'!H:H,B1198+1)</f>
        <v>#VALUE!</v>
      </c>
      <c r="N1196" s="94"/>
      <c r="O1196" s="34" t="s">
        <v>12</v>
      </c>
      <c r="P1196" s="55"/>
      <c r="Q1196" s="55"/>
      <c r="R1196" s="55"/>
      <c r="S1196" s="55"/>
      <c r="T1196" s="55"/>
      <c r="U1196" s="55"/>
      <c r="V1196" s="55"/>
      <c r="W1196" s="55"/>
      <c r="X1196" s="55"/>
      <c r="Y1196" s="55"/>
      <c r="Z1196" s="55"/>
      <c r="AA1196" s="55"/>
      <c r="AB1196" s="55"/>
      <c r="AC1196" s="55"/>
      <c r="AD1196" s="55"/>
      <c r="AE1196" s="55"/>
      <c r="AF1196" s="55"/>
      <c r="AG1196" s="55"/>
      <c r="AH1196" s="55"/>
      <c r="AI1196" s="55"/>
    </row>
    <row r="1197" spans="1:35" s="21" customFormat="1" x14ac:dyDescent="0.25">
      <c r="A1197" s="98"/>
      <c r="B1197" s="84" t="e">
        <f t="shared" si="592"/>
        <v>#VALUE!</v>
      </c>
      <c r="C1197" s="84" t="e">
        <f t="shared" si="592"/>
        <v>#VALUE!</v>
      </c>
      <c r="D1197" s="84">
        <f t="shared" si="592"/>
        <v>1</v>
      </c>
      <c r="E1197" s="152"/>
      <c r="F1197" s="117"/>
      <c r="G1197" s="157"/>
      <c r="H1197" s="165"/>
      <c r="I1197" s="165"/>
      <c r="J1197" s="166"/>
      <c r="K1197" s="85"/>
      <c r="L1197" s="170"/>
      <c r="M1197" s="172"/>
      <c r="N1197" s="94"/>
      <c r="O1197" s="34" t="s">
        <v>549</v>
      </c>
      <c r="P1197" s="55"/>
      <c r="Q1197" s="55"/>
      <c r="R1197" s="55"/>
      <c r="S1197" s="55"/>
      <c r="T1197" s="55"/>
      <c r="U1197" s="55"/>
      <c r="V1197" s="55"/>
      <c r="W1197" s="55"/>
      <c r="X1197" s="55"/>
      <c r="Y1197" s="55"/>
      <c r="Z1197" s="55"/>
      <c r="AA1197" s="55"/>
      <c r="AB1197" s="55"/>
      <c r="AC1197" s="55"/>
      <c r="AD1197" s="55"/>
      <c r="AE1197" s="55"/>
      <c r="AF1197" s="55"/>
      <c r="AG1197" s="55"/>
      <c r="AH1197" s="55"/>
      <c r="AI1197" s="55"/>
    </row>
    <row r="1198" spans="1:35" x14ac:dyDescent="0.25">
      <c r="B1198" s="84" t="e">
        <f>B1196</f>
        <v>#VALUE!</v>
      </c>
      <c r="C1198" s="84" t="e">
        <f>C1196</f>
        <v>#VALUE!</v>
      </c>
      <c r="D1198" s="84">
        <f>D1196</f>
        <v>1</v>
      </c>
      <c r="E1198" s="57" t="s">
        <v>401</v>
      </c>
      <c r="F1198" s="117"/>
      <c r="G1198" s="24"/>
      <c r="H1198" s="153"/>
      <c r="I1198" s="154"/>
      <c r="J1198" s="154"/>
      <c r="K1198" s="90" t="e">
        <f>_xlfn.STDEV.S($P1198:$AI1198)/AVERAGE($P1198:$AI1198)</f>
        <v>#DIV/0!</v>
      </c>
      <c r="L1198" s="122" t="s">
        <v>2</v>
      </c>
      <c r="M1198" s="5" t="e">
        <f>INDEX('BASE FORMAÇÃO'!D:D,B1198+1)</f>
        <v>#VALUE!</v>
      </c>
      <c r="N1198" s="94">
        <f>IF("A"=J1211,1,"")</f>
        <v>1</v>
      </c>
      <c r="O1198" s="34" t="s">
        <v>23</v>
      </c>
      <c r="P1198" s="36" t="str">
        <f t="array" ref="P1198">IF(P1194="","",IF(OR(P1195="",AND(YEAR(P1195)=YEAR($O$7),MONTH(MAX('Tabela de Apoio'!$A:$A))&lt;=MONTH(P1195))),P1194,(INDEX('Tabela de Apoio'!$B:$B,MATCH('FORMAÇÃO DE PREÇO'!$O$7,'Tabela de Apoio'!$A:$A,1))/INDEX('Tabela de Apoio'!$B:$B,MATCH('FORMAÇÃO DE PREÇO'!P1195,'Tabela de Apoio'!$A:$A,1)-1))*P1194))</f>
        <v/>
      </c>
      <c r="Q1198" s="36" t="str">
        <f t="array" ref="Q1198">IF(Q1194="","",IF(OR(Q1195="",AND(YEAR(Q1195)=YEAR($O$7),MONTH(MAX('Tabela de Apoio'!$A:$A))&lt;=MONTH(Q1195))),Q1194,(INDEX('Tabela de Apoio'!$B:$B,MATCH('FORMAÇÃO DE PREÇO'!$O$7,'Tabela de Apoio'!$A:$A,1))/INDEX('Tabela de Apoio'!$B:$B,MATCH('FORMAÇÃO DE PREÇO'!Q1195,'Tabela de Apoio'!$A:$A,1)-1))*Q1194))</f>
        <v/>
      </c>
      <c r="R1198" s="36" t="str">
        <f t="array" ref="R1198">IF(R1194="","",IF(OR(R1195="",AND(YEAR(R1195)=YEAR($O$7),MONTH(MAX('Tabela de Apoio'!$A:$A))&lt;=MONTH(R1195))),R1194,(INDEX('Tabela de Apoio'!$B:$B,MATCH('FORMAÇÃO DE PREÇO'!$O$7,'Tabela de Apoio'!$A:$A,1))/INDEX('Tabela de Apoio'!$B:$B,MATCH('FORMAÇÃO DE PREÇO'!R1195,'Tabela de Apoio'!$A:$A,1)-1))*R1194))</f>
        <v/>
      </c>
      <c r="S1198" s="36" t="str">
        <f t="array" ref="S1198">IF(S1194="","",IF(OR(S1195="",AND(YEAR(S1195)=YEAR($O$7),MONTH(MAX('Tabela de Apoio'!$A:$A))&lt;=MONTH(S1195))),S1194,(INDEX('Tabela de Apoio'!$B:$B,MATCH('FORMAÇÃO DE PREÇO'!$O$7,'Tabela de Apoio'!$A:$A,1))/INDEX('Tabela de Apoio'!$B:$B,MATCH('FORMAÇÃO DE PREÇO'!S1195,'Tabela de Apoio'!$A:$A,1)-1))*S1194))</f>
        <v/>
      </c>
      <c r="T1198" s="36" t="str">
        <f t="array" ref="T1198">IF(T1194="","",IF(OR(T1195="",AND(YEAR(T1195)=YEAR($O$7),MONTH(MAX('Tabela de Apoio'!$A:$A))&lt;=MONTH(T1195))),T1194,(INDEX('Tabela de Apoio'!$B:$B,MATCH('FORMAÇÃO DE PREÇO'!$O$7,'Tabela de Apoio'!$A:$A,1))/INDEX('Tabela de Apoio'!$B:$B,MATCH('FORMAÇÃO DE PREÇO'!T1195,'Tabela de Apoio'!$A:$A,1)-1))*T1194))</f>
        <v/>
      </c>
      <c r="U1198" s="36" t="str">
        <f t="array" ref="U1198">IF(U1194="","",IF(OR(U1195="",AND(YEAR(U1195)=YEAR($O$7),MONTH(MAX('Tabela de Apoio'!$A:$A))&lt;=MONTH(U1195))),U1194,(INDEX('Tabela de Apoio'!$B:$B,MATCH('FORMAÇÃO DE PREÇO'!$O$7,'Tabela de Apoio'!$A:$A,1))/INDEX('Tabela de Apoio'!$B:$B,MATCH('FORMAÇÃO DE PREÇO'!U1195,'Tabela de Apoio'!$A:$A,1)-1))*U1194))</f>
        <v/>
      </c>
      <c r="V1198" s="36" t="str">
        <f t="array" ref="V1198">IF(V1194="","",IF(OR(V1195="",AND(YEAR(V1195)=YEAR($O$7),MONTH(MAX('Tabela de Apoio'!$A:$A))&lt;=MONTH(V1195))),V1194,(INDEX('Tabela de Apoio'!$B:$B,MATCH('FORMAÇÃO DE PREÇO'!$O$7,'Tabela de Apoio'!$A:$A,1))/INDEX('Tabela de Apoio'!$B:$B,MATCH('FORMAÇÃO DE PREÇO'!V1195,'Tabela de Apoio'!$A:$A,1)-1))*V1194))</f>
        <v/>
      </c>
      <c r="W1198" s="36" t="str">
        <f t="array" ref="W1198">IF(W1194="","",IF(OR(W1195="",AND(YEAR(W1195)=YEAR($O$7),MONTH(MAX('Tabela de Apoio'!$A:$A))&lt;=MONTH(W1195))),W1194,(INDEX('Tabela de Apoio'!$B:$B,MATCH('FORMAÇÃO DE PREÇO'!$O$7,'Tabela de Apoio'!$A:$A,1))/INDEX('Tabela de Apoio'!$B:$B,MATCH('FORMAÇÃO DE PREÇO'!W1195,'Tabela de Apoio'!$A:$A,1)-1))*W1194))</f>
        <v/>
      </c>
      <c r="X1198" s="36" t="str">
        <f t="array" ref="X1198">IF(X1194="","",IF(OR(X1195="",AND(YEAR(X1195)=YEAR($O$7),MONTH(MAX('Tabela de Apoio'!$A:$A))&lt;=MONTH(X1195))),X1194,(INDEX('Tabela de Apoio'!$B:$B,MATCH('FORMAÇÃO DE PREÇO'!$O$7,'Tabela de Apoio'!$A:$A,1))/INDEX('Tabela de Apoio'!$B:$B,MATCH('FORMAÇÃO DE PREÇO'!X1195,'Tabela de Apoio'!$A:$A,1)-1))*X1194))</f>
        <v/>
      </c>
      <c r="Y1198" s="36" t="str">
        <f t="array" ref="Y1198">IF(Y1194="","",IF(OR(Y1195="",AND(YEAR(Y1195)=YEAR($O$7),MONTH(MAX('Tabela de Apoio'!$A:$A))&lt;=MONTH(Y1195))),Y1194,(INDEX('Tabela de Apoio'!$B:$B,MATCH('FORMAÇÃO DE PREÇO'!$O$7,'Tabela de Apoio'!$A:$A,1))/INDEX('Tabela de Apoio'!$B:$B,MATCH('FORMAÇÃO DE PREÇO'!Y1195,'Tabela de Apoio'!$A:$A,1)-1))*Y1194))</f>
        <v/>
      </c>
      <c r="Z1198" s="36" t="str">
        <f t="array" ref="Z1198">IF(Z1194="","",IF(OR(Z1195="",AND(YEAR(Z1195)=YEAR($O$7),MONTH(MAX('Tabela de Apoio'!$A:$A))&lt;=MONTH(Z1195))),Z1194,(INDEX('Tabela de Apoio'!$B:$B,MATCH('FORMAÇÃO DE PREÇO'!$O$7,'Tabela de Apoio'!$A:$A,1))/INDEX('Tabela de Apoio'!$B:$B,MATCH('FORMAÇÃO DE PREÇO'!Z1195,'Tabela de Apoio'!$A:$A,1)-1))*Z1194))</f>
        <v/>
      </c>
      <c r="AA1198" s="36" t="str">
        <f t="array" ref="AA1198">IF(AA1194="","",IF(OR(AA1195="",AND(YEAR(AA1195)=YEAR($O$7),MONTH(MAX('Tabela de Apoio'!$A:$A))&lt;=MONTH(AA1195))),AA1194,(INDEX('Tabela de Apoio'!$B:$B,MATCH('FORMAÇÃO DE PREÇO'!$O$7,'Tabela de Apoio'!$A:$A,1))/INDEX('Tabela de Apoio'!$B:$B,MATCH('FORMAÇÃO DE PREÇO'!AA1195,'Tabela de Apoio'!$A:$A,1)-1))*AA1194))</f>
        <v/>
      </c>
      <c r="AB1198" s="36" t="str">
        <f t="array" ref="AB1198">IF(AB1194="","",IF(OR(AB1195="",AND(YEAR(AB1195)=YEAR($O$7),MONTH(MAX('Tabela de Apoio'!$A:$A))&lt;=MONTH(AB1195))),AB1194,(INDEX('Tabela de Apoio'!$B:$B,MATCH('FORMAÇÃO DE PREÇO'!$O$7,'Tabela de Apoio'!$A:$A,1))/INDEX('Tabela de Apoio'!$B:$B,MATCH('FORMAÇÃO DE PREÇO'!AB1195,'Tabela de Apoio'!$A:$A,1)-1))*AB1194))</f>
        <v/>
      </c>
      <c r="AC1198" s="36" t="str">
        <f t="array" ref="AC1198">IF(AC1194="","",IF(OR(AC1195="",AND(YEAR(AC1195)=YEAR($O$7),MONTH(MAX('Tabela de Apoio'!$A:$A))&lt;=MONTH(AC1195))),AC1194,(INDEX('Tabela de Apoio'!$B:$B,MATCH('FORMAÇÃO DE PREÇO'!$O$7,'Tabela de Apoio'!$A:$A,1))/INDEX('Tabela de Apoio'!$B:$B,MATCH('FORMAÇÃO DE PREÇO'!AC1195,'Tabela de Apoio'!$A:$A,1)-1))*AC1194))</f>
        <v/>
      </c>
      <c r="AD1198" s="36" t="str">
        <f t="array" ref="AD1198">IF(AD1194="","",IF(OR(AD1195="",AND(YEAR(AD1195)=YEAR($O$7),MONTH(MAX('Tabela de Apoio'!$A:$A))&lt;=MONTH(AD1195))),AD1194,(INDEX('Tabela de Apoio'!$B:$B,MATCH('FORMAÇÃO DE PREÇO'!$O$7,'Tabela de Apoio'!$A:$A,1))/INDEX('Tabela de Apoio'!$B:$B,MATCH('FORMAÇÃO DE PREÇO'!AD1195,'Tabela de Apoio'!$A:$A,1)-1))*AD1194))</f>
        <v/>
      </c>
      <c r="AE1198" s="36" t="str">
        <f t="array" ref="AE1198">IF(AE1194="","",IF(OR(AE1195="",AND(YEAR(AE1195)=YEAR($O$7),MONTH(MAX('Tabela de Apoio'!$A:$A))&lt;=MONTH(AE1195))),AE1194,(INDEX('Tabela de Apoio'!$B:$B,MATCH('FORMAÇÃO DE PREÇO'!$O$7,'Tabela de Apoio'!$A:$A,1))/INDEX('Tabela de Apoio'!$B:$B,MATCH('FORMAÇÃO DE PREÇO'!AE1195,'Tabela de Apoio'!$A:$A,1)-1))*AE1194))</f>
        <v/>
      </c>
      <c r="AF1198" s="36" t="str">
        <f t="array" ref="AF1198">IF(AF1194="","",IF(OR(AF1195="",AND(YEAR(AF1195)=YEAR($O$7),MONTH(MAX('Tabela de Apoio'!$A:$A))&lt;=MONTH(AF1195))),AF1194,(INDEX('Tabela de Apoio'!$B:$B,MATCH('FORMAÇÃO DE PREÇO'!$O$7,'Tabela de Apoio'!$A:$A,1))/INDEX('Tabela de Apoio'!$B:$B,MATCH('FORMAÇÃO DE PREÇO'!AF1195,'Tabela de Apoio'!$A:$A,1)-1))*AF1194))</f>
        <v/>
      </c>
      <c r="AG1198" s="36" t="str">
        <f t="array" ref="AG1198">IF(AG1194="","",IF(OR(AG1195="",AND(YEAR(AG1195)=YEAR($O$7),MONTH(MAX('Tabela de Apoio'!$A:$A))&lt;=MONTH(AG1195))),AG1194,(INDEX('Tabela de Apoio'!$B:$B,MATCH('FORMAÇÃO DE PREÇO'!$O$7,'Tabela de Apoio'!$A:$A,1))/INDEX('Tabela de Apoio'!$B:$B,MATCH('FORMAÇÃO DE PREÇO'!AG1195,'Tabela de Apoio'!$A:$A,1)-1))*AG1194))</f>
        <v/>
      </c>
      <c r="AH1198" s="36" t="str">
        <f t="array" ref="AH1198">IF(AH1194="","",IF(OR(AH1195="",AND(YEAR(AH1195)=YEAR($O$7),MONTH(MAX('Tabela de Apoio'!$A:$A))&lt;=MONTH(AH1195))),AH1194,(INDEX('Tabela de Apoio'!$B:$B,MATCH('FORMAÇÃO DE PREÇO'!$O$7,'Tabela de Apoio'!$A:$A,1))/INDEX('Tabela de Apoio'!$B:$B,MATCH('FORMAÇÃO DE PREÇO'!AH1195,'Tabela de Apoio'!$A:$A,1)-1))*AH1194))</f>
        <v/>
      </c>
      <c r="AI1198" s="36" t="str">
        <f t="array" ref="AI1198">IF(AI1194="","",IF(OR(AI1195="",AND(YEAR(AI1195)=YEAR($O$7),MONTH(MAX('Tabela de Apoio'!$A:$A))&lt;=MONTH(AI1195))),AI1194,(INDEX('Tabela de Apoio'!$B:$B,MATCH('FORMAÇÃO DE PREÇO'!$O$7,'Tabela de Apoio'!$A:$A,1))/INDEX('Tabela de Apoio'!$B:$B,MATCH('FORMAÇÃO DE PREÇO'!AI1195,'Tabela de Apoio'!$A:$A,1)-1))*AI1194))</f>
        <v/>
      </c>
    </row>
    <row r="1199" spans="1:35" x14ac:dyDescent="0.25">
      <c r="B1199" s="84" t="e">
        <f>B1198</f>
        <v>#VALUE!</v>
      </c>
      <c r="C1199" s="84" t="e">
        <f>C1198</f>
        <v>#VALUE!</v>
      </c>
      <c r="D1199" s="84">
        <f>D1198</f>
        <v>1</v>
      </c>
      <c r="E1199" s="158" t="e">
        <f>MAX(INDEX('BASE FORMAÇÃO'!A:A,B1194+1),1)</f>
        <v>#VALUE!</v>
      </c>
      <c r="F1199" s="117"/>
      <c r="G1199" s="118" t="s">
        <v>363</v>
      </c>
      <c r="H1199" s="159"/>
      <c r="I1199" s="159"/>
      <c r="J1199" s="160"/>
      <c r="K1199" s="85" t="e">
        <f>_xlfn.STDEV.S($P1199:$AI1199)/AVERAGE($P1199:$AI1199)</f>
        <v>#DIV/0!</v>
      </c>
      <c r="L1199" s="37" t="s">
        <v>362</v>
      </c>
      <c r="M1199" s="38" t="str">
        <f>IFERROR(INDEX(K1198:K1212,MATCH(1,N1198:N1212)),"")</f>
        <v/>
      </c>
      <c r="N1199" s="94" t="str">
        <f>IF("B"=J1211,1,"")</f>
        <v/>
      </c>
      <c r="O1199" s="34" t="s">
        <v>55</v>
      </c>
      <c r="P1199" s="36" t="str">
        <f t="shared" ref="P1199:AE1199" si="593">IFERROR(IF(P1198="","",IF(OR(P1198&gt;(_xlfn.QUARTILE.EXC($P1198:$AI1198,3)+(_xlfn.QUARTILE.EXC($P1198:$AI1198,3)-_xlfn.QUARTILE.EXC($P1198:$AI1198,1))),P1198&lt;(_xlfn.QUARTILE.EXC($P1198:$AI1198,1)-(_xlfn.QUARTILE.EXC($P1198:$AI1198,3)-_xlfn.QUARTILE.EXC($P1198:$AI1198,1)))),"DESCARTADO",P1198)),"")</f>
        <v/>
      </c>
      <c r="Q1199" s="36" t="str">
        <f t="shared" si="593"/>
        <v/>
      </c>
      <c r="R1199" s="36" t="str">
        <f t="shared" si="593"/>
        <v/>
      </c>
      <c r="S1199" s="36" t="str">
        <f t="shared" si="593"/>
        <v/>
      </c>
      <c r="T1199" s="36" t="str">
        <f t="shared" si="593"/>
        <v/>
      </c>
      <c r="U1199" s="36" t="str">
        <f t="shared" si="593"/>
        <v/>
      </c>
      <c r="V1199" s="36" t="str">
        <f t="shared" si="593"/>
        <v/>
      </c>
      <c r="W1199" s="36" t="str">
        <f t="shared" si="593"/>
        <v/>
      </c>
      <c r="X1199" s="36" t="str">
        <f t="shared" si="593"/>
        <v/>
      </c>
      <c r="Y1199" s="36" t="str">
        <f t="shared" si="593"/>
        <v/>
      </c>
      <c r="Z1199" s="36" t="str">
        <f t="shared" si="593"/>
        <v/>
      </c>
      <c r="AA1199" s="36" t="str">
        <f t="shared" si="593"/>
        <v/>
      </c>
      <c r="AB1199" s="36" t="str">
        <f t="shared" si="593"/>
        <v/>
      </c>
      <c r="AC1199" s="36" t="str">
        <f t="shared" si="593"/>
        <v/>
      </c>
      <c r="AD1199" s="36" t="str">
        <f t="shared" si="593"/>
        <v/>
      </c>
      <c r="AE1199" s="36" t="str">
        <f t="shared" si="593"/>
        <v/>
      </c>
      <c r="AF1199" s="36" t="str">
        <f>IFERROR(IF(AF1198="","",IF(OR(AF1198&gt;(_xlfn.QUARTILE.EXC($P1198:$AI1198,3)+(_xlfn.QUARTILE.EXC($P1198:$AI1198,3)-_xlfn.QUARTILE.EXC($P1198:$AI1198,1))),AF1198&lt;(_xlfn.QUARTILE.EXC($P1198:$AI1198,1)-(_xlfn.QUARTILE.EXC($P1198:$AI1198,3)-_xlfn.QUARTILE.EXC($P1198:$AI1198,1)))),"DESCARTADO",AF1198)),"")</f>
        <v/>
      </c>
      <c r="AG1199" s="36" t="str">
        <f>IFERROR(IF(AG1198="","",IF(OR(AG1198&gt;(_xlfn.QUARTILE.EXC($P1198:$AI1198,3)+(_xlfn.QUARTILE.EXC($P1198:$AI1198,3)-_xlfn.QUARTILE.EXC($P1198:$AI1198,1))),AG1198&lt;(_xlfn.QUARTILE.EXC($P1198:$AI1198,1)-(_xlfn.QUARTILE.EXC($P1198:$AI1198,3)-_xlfn.QUARTILE.EXC($P1198:$AI1198,1)))),"DESCARTADO",AG1198)),"")</f>
        <v/>
      </c>
      <c r="AH1199" s="36" t="str">
        <f>IFERROR(IF(AH1198="","",IF(OR(AH1198&gt;(_xlfn.QUARTILE.EXC($P1198:$AI1198,3)+(_xlfn.QUARTILE.EXC($P1198:$AI1198,3)-_xlfn.QUARTILE.EXC($P1198:$AI1198,1))),AH1198&lt;(_xlfn.QUARTILE.EXC($P1198:$AI1198,1)-(_xlfn.QUARTILE.EXC($P1198:$AI1198,3)-_xlfn.QUARTILE.EXC($P1198:$AI1198,1)))),"DESCARTADO",AH1198)),"")</f>
        <v/>
      </c>
      <c r="AI1199" s="36" t="str">
        <f>IFERROR(IF(AI1198="","",IF(OR(AI1198&gt;(_xlfn.QUARTILE.EXC($P1198:$AI1198,3)+(_xlfn.QUARTILE.EXC($P1198:$AI1198,3)-_xlfn.QUARTILE.EXC($P1198:$AI1198,1))),AI1198&lt;(_xlfn.QUARTILE.EXC($P1198:$AI1198,1)-(_xlfn.QUARTILE.EXC($P1198:$AI1198,3)-_xlfn.QUARTILE.EXC($P1198:$AI1198,1)))),"DESCARTADO",AI1198)),"")</f>
        <v/>
      </c>
    </row>
    <row r="1200" spans="1:35" hidden="1" x14ac:dyDescent="0.25">
      <c r="B1200" s="84" t="e">
        <f t="shared" ref="B1200:D1212" si="594">B1199</f>
        <v>#VALUE!</v>
      </c>
      <c r="C1200" s="84" t="e">
        <f t="shared" si="594"/>
        <v>#VALUE!</v>
      </c>
      <c r="D1200" s="84">
        <f t="shared" si="594"/>
        <v>1</v>
      </c>
      <c r="E1200" s="158"/>
      <c r="F1200" s="97"/>
      <c r="G1200" s="119"/>
      <c r="K1200" s="90"/>
      <c r="N1200" s="94"/>
      <c r="O1200" s="34" t="s">
        <v>57</v>
      </c>
      <c r="P1200" s="39" t="str">
        <f>IF(IFERROR(VLOOKUP(P1196,'Tabela de Apoio'!$D:$E,2,FALSE),1)=1,"",P1199)</f>
        <v/>
      </c>
      <c r="Q1200" s="39" t="str">
        <f>IF(IFERROR(VLOOKUP(Q1196,'Tabela de Apoio'!$D:$E,2,FALSE),1)=1,"",Q1199)</f>
        <v/>
      </c>
      <c r="R1200" s="39" t="str">
        <f>IF(IFERROR(VLOOKUP(R1196,'Tabela de Apoio'!$D:$E,2,FALSE),1)=1,"",R1199)</f>
        <v/>
      </c>
      <c r="S1200" s="39" t="str">
        <f>IF(IFERROR(VLOOKUP(S1196,'Tabela de Apoio'!$D:$E,2,FALSE),1)=1,"",S1199)</f>
        <v/>
      </c>
      <c r="T1200" s="39" t="str">
        <f>IF(IFERROR(VLOOKUP(T1196,'Tabela de Apoio'!$D:$E,2,FALSE),1)=1,"",T1199)</f>
        <v/>
      </c>
      <c r="U1200" s="39" t="str">
        <f>IF(IFERROR(VLOOKUP(U1196,'Tabela de Apoio'!$D:$E,2,FALSE),1)=1,"",U1199)</f>
        <v/>
      </c>
      <c r="V1200" s="39" t="str">
        <f>IF(IFERROR(VLOOKUP(V1196,'Tabela de Apoio'!$D:$E,2,FALSE),1)=1,"",V1199)</f>
        <v/>
      </c>
      <c r="W1200" s="39" t="str">
        <f>IF(IFERROR(VLOOKUP(W1196,'Tabela de Apoio'!$D:$E,2,FALSE),1)=1,"",W1199)</f>
        <v/>
      </c>
      <c r="X1200" s="39" t="str">
        <f>IF(IFERROR(VLOOKUP(X1196,'Tabela de Apoio'!$D:$E,2,FALSE),1)=1,"",X1199)</f>
        <v/>
      </c>
      <c r="Y1200" s="39" t="str">
        <f>IF(IFERROR(VLOOKUP(Y1196,'Tabela de Apoio'!$D:$E,2,FALSE),1)=1,"",Y1199)</f>
        <v/>
      </c>
      <c r="Z1200" s="39" t="str">
        <f>IF(IFERROR(VLOOKUP(Z1196,'Tabela de Apoio'!$D:$E,2,FALSE),1)=1,"",Z1199)</f>
        <v/>
      </c>
      <c r="AA1200" s="39" t="str">
        <f>IF(IFERROR(VLOOKUP(AA1196,'Tabela de Apoio'!$D:$E,2,FALSE),1)=1,"",AA1199)</f>
        <v/>
      </c>
      <c r="AB1200" s="39" t="str">
        <f>IF(IFERROR(VLOOKUP(AB1196,'Tabela de Apoio'!$D:$E,2,FALSE),1)=1,"",AB1199)</f>
        <v/>
      </c>
      <c r="AC1200" s="39" t="str">
        <f>IF(IFERROR(VLOOKUP(AC1196,'Tabela de Apoio'!$D:$E,2,FALSE),1)=1,"",AC1199)</f>
        <v/>
      </c>
      <c r="AD1200" s="39" t="str">
        <f>IF(IFERROR(VLOOKUP(AD1196,'Tabela de Apoio'!$D:$E,2,FALSE),1)=1,"",AD1199)</f>
        <v/>
      </c>
      <c r="AE1200" s="39" t="str">
        <f>IF(IFERROR(VLOOKUP(AE1196,'Tabela de Apoio'!$D:$E,2,FALSE),1)=1,"",AE1199)</f>
        <v/>
      </c>
      <c r="AF1200" s="39" t="str">
        <f>IF(IFERROR(VLOOKUP(AF1196,'Tabela de Apoio'!$D:$E,2,FALSE),1)=1,"",AF1199)</f>
        <v/>
      </c>
      <c r="AG1200" s="39" t="str">
        <f>IF(IFERROR(VLOOKUP(AG1196,'Tabela de Apoio'!$D:$E,2,FALSE),1)=1,"",AG1199)</f>
        <v/>
      </c>
      <c r="AH1200" s="39" t="str">
        <f>IF(IFERROR(VLOOKUP(AH1196,'Tabela de Apoio'!$D:$E,2,FALSE),1)=1,"",AH1199)</f>
        <v/>
      </c>
      <c r="AI1200" s="39" t="str">
        <f>IF(IFERROR(VLOOKUP(AI1196,'Tabela de Apoio'!$D:$E,2,FALSE),1)=1,"",AI1199)</f>
        <v/>
      </c>
    </row>
    <row r="1201" spans="2:35" hidden="1" x14ac:dyDescent="0.25">
      <c r="B1201" s="84" t="e">
        <f t="shared" ref="B1201:B1212" si="595">B1200</f>
        <v>#VALUE!</v>
      </c>
      <c r="C1201" s="84" t="e">
        <f t="shared" si="594"/>
        <v>#VALUE!</v>
      </c>
      <c r="D1201" s="84">
        <f t="shared" si="594"/>
        <v>1</v>
      </c>
      <c r="E1201" s="158"/>
      <c r="F1201" s="97"/>
      <c r="G1201" s="120"/>
      <c r="H1201" s="18"/>
      <c r="I1201" s="18"/>
      <c r="J1201" s="6" t="str">
        <f>IFERROR(IF(M1204="",IF(_xlfn.STDEV.S($P1199:$AI1200)/AVERAGE($P1199:$AI1200)&lt;25%,J1205,J1206),J1204),J1202)</f>
        <v>A</v>
      </c>
      <c r="K1201" s="89"/>
      <c r="L1201" s="40" t="s">
        <v>75</v>
      </c>
      <c r="M1201" s="41" t="str">
        <f>IFERROR(IF(AND(P1196="Fornecedor",COUNTA(P1194:AI1194)=COUNTIF(P1196:AI1196,"Fornecedor")),M1209,IF(M1204="",IF(_xlfn.STDEV.S($P1199:$AI1200)/AVERAGE($P1199:$AI1200)&lt;25%,M1205,M1206),M1204)),M1202)</f>
        <v/>
      </c>
      <c r="N1201" s="94"/>
      <c r="O1201" s="34" t="s">
        <v>484</v>
      </c>
      <c r="P1201" s="39" t="str">
        <f>IF(IFERROR(VLOOKUP(P1196,'Tabela de Apoio'!$D:$E,2,FALSE),1)=1,"",P1202)</f>
        <v/>
      </c>
      <c r="Q1201" s="39" t="str">
        <f>IF(IFERROR(VLOOKUP(Q1196,'Tabela de Apoio'!$D:$E,2,FALSE),1)=1,"",Q1202)</f>
        <v/>
      </c>
      <c r="R1201" s="39" t="str">
        <f>IF(IFERROR(VLOOKUP(R1196,'Tabela de Apoio'!$D:$E,2,FALSE),1)=1,"",R1202)</f>
        <v/>
      </c>
      <c r="S1201" s="39" t="str">
        <f>IF(IFERROR(VLOOKUP(S1196,'Tabela de Apoio'!$D:$E,2,FALSE),1)=1,"",S1202)</f>
        <v/>
      </c>
      <c r="T1201" s="39" t="str">
        <f>IF(IFERROR(VLOOKUP(T1196,'Tabela de Apoio'!$D:$E,2,FALSE),1)=1,"",T1202)</f>
        <v/>
      </c>
      <c r="U1201" s="39" t="str">
        <f>IF(IFERROR(VLOOKUP(U1196,'Tabela de Apoio'!$D:$E,2,FALSE),1)=1,"",U1202)</f>
        <v/>
      </c>
      <c r="V1201" s="39" t="str">
        <f>IF(IFERROR(VLOOKUP(V1196,'Tabela de Apoio'!$D:$E,2,FALSE),1)=1,"",V1202)</f>
        <v/>
      </c>
      <c r="W1201" s="39" t="str">
        <f>IF(IFERROR(VLOOKUP(W1196,'Tabela de Apoio'!$D:$E,2,FALSE),1)=1,"",W1202)</f>
        <v/>
      </c>
      <c r="X1201" s="39" t="str">
        <f>IF(IFERROR(VLOOKUP(X1196,'Tabela de Apoio'!$D:$E,2,FALSE),1)=1,"",X1202)</f>
        <v/>
      </c>
      <c r="Y1201" s="39" t="str">
        <f>IF(IFERROR(VLOOKUP(Y1196,'Tabela de Apoio'!$D:$E,2,FALSE),1)=1,"",Y1202)</f>
        <v/>
      </c>
      <c r="Z1201" s="39" t="str">
        <f>IF(IFERROR(VLOOKUP(Z1196,'Tabela de Apoio'!$D:$E,2,FALSE),1)=1,"",Z1202)</f>
        <v/>
      </c>
      <c r="AA1201" s="39" t="str">
        <f>IF(IFERROR(VLOOKUP(AA1196,'Tabela de Apoio'!$D:$E,2,FALSE),1)=1,"",AA1202)</f>
        <v/>
      </c>
      <c r="AB1201" s="39" t="str">
        <f>IF(IFERROR(VLOOKUP(AB1196,'Tabela de Apoio'!$D:$E,2,FALSE),1)=1,"",AB1202)</f>
        <v/>
      </c>
      <c r="AC1201" s="39" t="str">
        <f>IF(IFERROR(VLOOKUP(AC1196,'Tabela de Apoio'!$D:$E,2,FALSE),1)=1,"",AC1202)</f>
        <v/>
      </c>
      <c r="AD1201" s="39" t="str">
        <f>IF(IFERROR(VLOOKUP(AD1196,'Tabela de Apoio'!$D:$E,2,FALSE),1)=1,"",AD1202)</f>
        <v/>
      </c>
      <c r="AE1201" s="39" t="str">
        <f>IF(IFERROR(VLOOKUP(AE1196,'Tabela de Apoio'!$D:$E,2,FALSE),1)=1,"",AE1202)</f>
        <v/>
      </c>
      <c r="AF1201" s="39" t="str">
        <f>IF(IFERROR(VLOOKUP(AF1196,'Tabela de Apoio'!$D:$E,2,FALSE),1)=1,"",AF1202)</f>
        <v/>
      </c>
      <c r="AG1201" s="39" t="str">
        <f>IF(IFERROR(VLOOKUP(AG1196,'Tabela de Apoio'!$D:$E,2,FALSE),1)=1,"",AG1202)</f>
        <v/>
      </c>
      <c r="AH1201" s="39" t="str">
        <f>IF(IFERROR(VLOOKUP(AH1196,'Tabela de Apoio'!$D:$E,2,FALSE),1)=1,"",AH1202)</f>
        <v/>
      </c>
      <c r="AI1201" s="39" t="str">
        <f>IF(IFERROR(VLOOKUP(AI1196,'Tabela de Apoio'!$D:$E,2,FALSE),1)=1,"",AI1202)</f>
        <v/>
      </c>
    </row>
    <row r="1202" spans="2:35" hidden="1" x14ac:dyDescent="0.25">
      <c r="B1202" s="84" t="e">
        <f t="shared" si="595"/>
        <v>#VALUE!</v>
      </c>
      <c r="C1202" s="84" t="e">
        <f t="shared" si="594"/>
        <v>#VALUE!</v>
      </c>
      <c r="D1202" s="84">
        <f t="shared" si="594"/>
        <v>1</v>
      </c>
      <c r="E1202" s="158"/>
      <c r="F1202" s="97"/>
      <c r="G1202" s="120"/>
      <c r="H1202" s="18"/>
      <c r="I1202" s="18"/>
      <c r="J1202" s="56" t="s">
        <v>366</v>
      </c>
      <c r="K1202" s="89"/>
      <c r="L1202" s="40" t="s">
        <v>21</v>
      </c>
      <c r="M1202" s="41" t="str">
        <f>IFERROR(AVERAGE($P1198:$AI1198),"")</f>
        <v/>
      </c>
      <c r="N1202" s="94"/>
      <c r="O1202" s="34" t="s">
        <v>485</v>
      </c>
      <c r="P1202" s="39" t="str">
        <f t="shared" ref="P1202:AI1202" si="596">IF(P1199="","",IF((_xlfn.STDEV.S($P1199:$AI1200)/AVERAGE($P1199:$AI1200))&lt;25%,P1199,IF(OR(P1199&gt;(AVERAGE($P1199:$AI1200)+_xlfn.STDEV.S($P1199:$AI1200)),P1199&lt;(AVERAGE($P1199:$AI1200)-_xlfn.STDEV.S($P1199:$AI1200))),"DESCARTADO",P1199)))</f>
        <v/>
      </c>
      <c r="Q1202" s="39" t="str">
        <f t="shared" si="596"/>
        <v/>
      </c>
      <c r="R1202" s="39" t="str">
        <f t="shared" si="596"/>
        <v/>
      </c>
      <c r="S1202" s="39" t="str">
        <f t="shared" si="596"/>
        <v/>
      </c>
      <c r="T1202" s="39" t="str">
        <f t="shared" si="596"/>
        <v/>
      </c>
      <c r="U1202" s="39" t="str">
        <f t="shared" si="596"/>
        <v/>
      </c>
      <c r="V1202" s="39" t="str">
        <f t="shared" si="596"/>
        <v/>
      </c>
      <c r="W1202" s="39" t="str">
        <f t="shared" si="596"/>
        <v/>
      </c>
      <c r="X1202" s="39" t="str">
        <f t="shared" si="596"/>
        <v/>
      </c>
      <c r="Y1202" s="39" t="str">
        <f t="shared" si="596"/>
        <v/>
      </c>
      <c r="Z1202" s="39" t="str">
        <f t="shared" si="596"/>
        <v/>
      </c>
      <c r="AA1202" s="39" t="str">
        <f t="shared" si="596"/>
        <v/>
      </c>
      <c r="AB1202" s="39" t="str">
        <f t="shared" si="596"/>
        <v/>
      </c>
      <c r="AC1202" s="39" t="str">
        <f t="shared" si="596"/>
        <v/>
      </c>
      <c r="AD1202" s="39" t="str">
        <f t="shared" si="596"/>
        <v/>
      </c>
      <c r="AE1202" s="39" t="str">
        <f t="shared" si="596"/>
        <v/>
      </c>
      <c r="AF1202" s="39" t="str">
        <f t="shared" si="596"/>
        <v/>
      </c>
      <c r="AG1202" s="39" t="str">
        <f t="shared" si="596"/>
        <v/>
      </c>
      <c r="AH1202" s="39" t="str">
        <f t="shared" si="596"/>
        <v/>
      </c>
      <c r="AI1202" s="39" t="str">
        <f t="shared" si="596"/>
        <v/>
      </c>
    </row>
    <row r="1203" spans="2:35" hidden="1" x14ac:dyDescent="0.25">
      <c r="B1203" s="84" t="e">
        <f t="shared" si="595"/>
        <v>#VALUE!</v>
      </c>
      <c r="C1203" s="84" t="e">
        <f t="shared" si="594"/>
        <v>#VALUE!</v>
      </c>
      <c r="D1203" s="84">
        <f t="shared" si="594"/>
        <v>1</v>
      </c>
      <c r="E1203" s="158"/>
      <c r="F1203" s="97"/>
      <c r="G1203" s="119"/>
      <c r="J1203" s="56" t="s">
        <v>366</v>
      </c>
      <c r="L1203" s="40" t="s">
        <v>335</v>
      </c>
      <c r="M1203" s="41" t="str">
        <f>IFERROR(MEDIAN($P1198:$AI1198),"")</f>
        <v/>
      </c>
      <c r="N1203" s="94"/>
      <c r="O1203" s="34" t="s">
        <v>486</v>
      </c>
      <c r="P1203" s="39" t="str">
        <f>IF(IFERROR(VLOOKUP(P1196,'Tabela de Apoio'!$D:$E,2,FALSE),1)=1,"",P1204)</f>
        <v/>
      </c>
      <c r="Q1203" s="39" t="str">
        <f>IF(IFERROR(VLOOKUP(Q1196,'Tabela de Apoio'!$D:$E,2,FALSE),1)=1,"",Q1204)</f>
        <v/>
      </c>
      <c r="R1203" s="39" t="str">
        <f>IF(IFERROR(VLOOKUP(R1196,'Tabela de Apoio'!$D:$E,2,FALSE),1)=1,"",R1204)</f>
        <v/>
      </c>
      <c r="S1203" s="39" t="str">
        <f>IF(IFERROR(VLOOKUP(S1196,'Tabela de Apoio'!$D:$E,2,FALSE),1)=1,"",S1204)</f>
        <v/>
      </c>
      <c r="T1203" s="39" t="str">
        <f>IF(IFERROR(VLOOKUP(T1196,'Tabela de Apoio'!$D:$E,2,FALSE),1)=1,"",T1204)</f>
        <v/>
      </c>
      <c r="U1203" s="39" t="str">
        <f>IF(IFERROR(VLOOKUP(U1196,'Tabela de Apoio'!$D:$E,2,FALSE),1)=1,"",U1204)</f>
        <v/>
      </c>
      <c r="V1203" s="39" t="str">
        <f>IF(IFERROR(VLOOKUP(V1196,'Tabela de Apoio'!$D:$E,2,FALSE),1)=1,"",V1204)</f>
        <v/>
      </c>
      <c r="W1203" s="39" t="str">
        <f>IF(IFERROR(VLOOKUP(W1196,'Tabela de Apoio'!$D:$E,2,FALSE),1)=1,"",W1204)</f>
        <v/>
      </c>
      <c r="X1203" s="39" t="str">
        <f>IF(IFERROR(VLOOKUP(X1196,'Tabela de Apoio'!$D:$E,2,FALSE),1)=1,"",X1204)</f>
        <v/>
      </c>
      <c r="Y1203" s="39" t="str">
        <f>IF(IFERROR(VLOOKUP(Y1196,'Tabela de Apoio'!$D:$E,2,FALSE),1)=1,"",Y1204)</f>
        <v/>
      </c>
      <c r="Z1203" s="39" t="str">
        <f>IF(IFERROR(VLOOKUP(Z1196,'Tabela de Apoio'!$D:$E,2,FALSE),1)=1,"",Z1204)</f>
        <v/>
      </c>
      <c r="AA1203" s="39" t="str">
        <f>IF(IFERROR(VLOOKUP(AA1196,'Tabela de Apoio'!$D:$E,2,FALSE),1)=1,"",AA1204)</f>
        <v/>
      </c>
      <c r="AB1203" s="39" t="str">
        <f>IF(IFERROR(VLOOKUP(AB1196,'Tabela de Apoio'!$D:$E,2,FALSE),1)=1,"",AB1204)</f>
        <v/>
      </c>
      <c r="AC1203" s="39" t="str">
        <f>IF(IFERROR(VLOOKUP(AC1196,'Tabela de Apoio'!$D:$E,2,FALSE),1)=1,"",AC1204)</f>
        <v/>
      </c>
      <c r="AD1203" s="39" t="str">
        <f>IF(IFERROR(VLOOKUP(AD1196,'Tabela de Apoio'!$D:$E,2,FALSE),1)=1,"",AD1204)</f>
        <v/>
      </c>
      <c r="AE1203" s="39" t="str">
        <f>IF(IFERROR(VLOOKUP(AE1196,'Tabela de Apoio'!$D:$E,2,FALSE),1)=1,"",AE1204)</f>
        <v/>
      </c>
      <c r="AF1203" s="39" t="str">
        <f>IF(IFERROR(VLOOKUP(AF1196,'Tabela de Apoio'!$D:$E,2,FALSE),1)=1,"",AF1204)</f>
        <v/>
      </c>
      <c r="AG1203" s="39" t="str">
        <f>IF(IFERROR(VLOOKUP(AG1196,'Tabela de Apoio'!$D:$E,2,FALSE),1)=1,"",AG1204)</f>
        <v/>
      </c>
      <c r="AH1203" s="39" t="str">
        <f>IF(IFERROR(VLOOKUP(AH1196,'Tabela de Apoio'!$D:$E,2,FALSE),1)=1,"",AH1204)</f>
        <v/>
      </c>
      <c r="AI1203" s="39" t="str">
        <f>IF(IFERROR(VLOOKUP(AI1196,'Tabela de Apoio'!$D:$E,2,FALSE),1)=1,"",AI1204)</f>
        <v/>
      </c>
    </row>
    <row r="1204" spans="2:35" hidden="1" x14ac:dyDescent="0.25">
      <c r="B1204" s="84" t="e">
        <f t="shared" si="595"/>
        <v>#VALUE!</v>
      </c>
      <c r="C1204" s="84" t="e">
        <f t="shared" si="594"/>
        <v>#VALUE!</v>
      </c>
      <c r="D1204" s="84">
        <f t="shared" si="594"/>
        <v>1</v>
      </c>
      <c r="E1204" s="158"/>
      <c r="F1204" s="97"/>
      <c r="G1204" s="119"/>
      <c r="H1204" s="18"/>
      <c r="I1204" s="18"/>
      <c r="J1204" s="56" t="s">
        <v>368</v>
      </c>
      <c r="K1204" s="89"/>
      <c r="L1204" s="40" t="s">
        <v>69</v>
      </c>
      <c r="M1204" s="41" t="e">
        <f>IF(AND(COUNT($P1212:$AI1212)&gt;2,(_xlfn.STDEV.S($P1211:$AI1212)/AVERAGE($P1211:$AI1212))&lt;=25%),AVERAGE($P1211:$AI1212),"")</f>
        <v>#DIV/0!</v>
      </c>
      <c r="N1204" s="94"/>
      <c r="O1204" s="34" t="s">
        <v>487</v>
      </c>
      <c r="P1204" s="39" t="str">
        <f t="shared" ref="P1204:AI1204" si="597">IF(P1202="","",IF((_xlfn.STDEV.S($P1201:$AI1202)/AVERAGE($P1201:$AI1202))&lt;25%,P1202,IF(OR(P1202&gt;(AVERAGE($P1201:$AI1202)+_xlfn.STDEV.S($P1201:$AI1202)),P1202&lt;(AVERAGE($P1201:$AI1202)-_xlfn.STDEV.S($P1201:$AI1202))),"DESCARTADO",P1202)))</f>
        <v/>
      </c>
      <c r="Q1204" s="39" t="str">
        <f t="shared" si="597"/>
        <v/>
      </c>
      <c r="R1204" s="39" t="str">
        <f t="shared" si="597"/>
        <v/>
      </c>
      <c r="S1204" s="39" t="str">
        <f t="shared" si="597"/>
        <v/>
      </c>
      <c r="T1204" s="39" t="str">
        <f t="shared" si="597"/>
        <v/>
      </c>
      <c r="U1204" s="39" t="str">
        <f t="shared" si="597"/>
        <v/>
      </c>
      <c r="V1204" s="39" t="str">
        <f t="shared" si="597"/>
        <v/>
      </c>
      <c r="W1204" s="39" t="str">
        <f t="shared" si="597"/>
        <v/>
      </c>
      <c r="X1204" s="39" t="str">
        <f t="shared" si="597"/>
        <v/>
      </c>
      <c r="Y1204" s="39" t="str">
        <f t="shared" si="597"/>
        <v/>
      </c>
      <c r="Z1204" s="39" t="str">
        <f t="shared" si="597"/>
        <v/>
      </c>
      <c r="AA1204" s="39" t="str">
        <f t="shared" si="597"/>
        <v/>
      </c>
      <c r="AB1204" s="39" t="str">
        <f t="shared" si="597"/>
        <v/>
      </c>
      <c r="AC1204" s="39" t="str">
        <f t="shared" si="597"/>
        <v/>
      </c>
      <c r="AD1204" s="39" t="str">
        <f t="shared" si="597"/>
        <v/>
      </c>
      <c r="AE1204" s="39" t="str">
        <f t="shared" si="597"/>
        <v/>
      </c>
      <c r="AF1204" s="39" t="str">
        <f t="shared" si="597"/>
        <v/>
      </c>
      <c r="AG1204" s="39" t="str">
        <f t="shared" si="597"/>
        <v/>
      </c>
      <c r="AH1204" s="39" t="str">
        <f t="shared" si="597"/>
        <v/>
      </c>
      <c r="AI1204" s="39" t="str">
        <f t="shared" si="597"/>
        <v/>
      </c>
    </row>
    <row r="1205" spans="2:35" hidden="1" x14ac:dyDescent="0.25">
      <c r="B1205" s="84" t="e">
        <f t="shared" si="595"/>
        <v>#VALUE!</v>
      </c>
      <c r="C1205" s="84" t="e">
        <f t="shared" si="594"/>
        <v>#VALUE!</v>
      </c>
      <c r="D1205" s="84">
        <f t="shared" si="594"/>
        <v>1</v>
      </c>
      <c r="E1205" s="158"/>
      <c r="F1205" s="97"/>
      <c r="G1205" s="121"/>
      <c r="H1205"/>
      <c r="I1205" s="18"/>
      <c r="J1205" s="56" t="s">
        <v>367</v>
      </c>
      <c r="K1205" s="89"/>
      <c r="L1205" s="40" t="s">
        <v>74</v>
      </c>
      <c r="M1205" s="41" t="e">
        <f>AVERAGE($P1199:$AI1200)</f>
        <v>#DIV/0!</v>
      </c>
      <c r="N1205" s="94"/>
      <c r="O1205" s="34" t="s">
        <v>488</v>
      </c>
      <c r="P1205" s="39" t="str">
        <f>IF(IFERROR(VLOOKUP(P1196,'Tabela de Apoio'!$D:$E,2,FALSE),1)=1,"",P1206)</f>
        <v/>
      </c>
      <c r="Q1205" s="39" t="str">
        <f>IF(IFERROR(VLOOKUP(Q1196,'Tabela de Apoio'!$D:$E,2,FALSE),1)=1,"",Q1206)</f>
        <v/>
      </c>
      <c r="R1205" s="39" t="str">
        <f>IF(IFERROR(VLOOKUP(R1196,'Tabela de Apoio'!$D:$E,2,FALSE),1)=1,"",R1206)</f>
        <v/>
      </c>
      <c r="S1205" s="39" t="str">
        <f>IF(IFERROR(VLOOKUP(S1196,'Tabela de Apoio'!$D:$E,2,FALSE),1)=1,"",S1206)</f>
        <v/>
      </c>
      <c r="T1205" s="39" t="str">
        <f>IF(IFERROR(VLOOKUP(T1196,'Tabela de Apoio'!$D:$E,2,FALSE),1)=1,"",T1206)</f>
        <v/>
      </c>
      <c r="U1205" s="39" t="str">
        <f>IF(IFERROR(VLOOKUP(U1196,'Tabela de Apoio'!$D:$E,2,FALSE),1)=1,"",U1206)</f>
        <v/>
      </c>
      <c r="V1205" s="39" t="str">
        <f>IF(IFERROR(VLOOKUP(V1196,'Tabela de Apoio'!$D:$E,2,FALSE),1)=1,"",V1206)</f>
        <v/>
      </c>
      <c r="W1205" s="39" t="str">
        <f>IF(IFERROR(VLOOKUP(W1196,'Tabela de Apoio'!$D:$E,2,FALSE),1)=1,"",W1206)</f>
        <v/>
      </c>
      <c r="X1205" s="39" t="str">
        <f>IF(IFERROR(VLOOKUP(X1196,'Tabela de Apoio'!$D:$E,2,FALSE),1)=1,"",X1206)</f>
        <v/>
      </c>
      <c r="Y1205" s="39" t="str">
        <f>IF(IFERROR(VLOOKUP(Y1196,'Tabela de Apoio'!$D:$E,2,FALSE),1)=1,"",Y1206)</f>
        <v/>
      </c>
      <c r="Z1205" s="39" t="str">
        <f>IF(IFERROR(VLOOKUP(Z1196,'Tabela de Apoio'!$D:$E,2,FALSE),1)=1,"",Z1206)</f>
        <v/>
      </c>
      <c r="AA1205" s="39" t="str">
        <f>IF(IFERROR(VLOOKUP(AA1196,'Tabela de Apoio'!$D:$E,2,FALSE),1)=1,"",AA1206)</f>
        <v/>
      </c>
      <c r="AB1205" s="39" t="str">
        <f>IF(IFERROR(VLOOKUP(AB1196,'Tabela de Apoio'!$D:$E,2,FALSE),1)=1,"",AB1206)</f>
        <v/>
      </c>
      <c r="AC1205" s="39" t="str">
        <f>IF(IFERROR(VLOOKUP(AC1196,'Tabela de Apoio'!$D:$E,2,FALSE),1)=1,"",AC1206)</f>
        <v/>
      </c>
      <c r="AD1205" s="39" t="str">
        <f>IF(IFERROR(VLOOKUP(AD1196,'Tabela de Apoio'!$D:$E,2,FALSE),1)=1,"",AD1206)</f>
        <v/>
      </c>
      <c r="AE1205" s="39" t="str">
        <f>IF(IFERROR(VLOOKUP(AE1196,'Tabela de Apoio'!$D:$E,2,FALSE),1)=1,"",AE1206)</f>
        <v/>
      </c>
      <c r="AF1205" s="39" t="str">
        <f>IF(IFERROR(VLOOKUP(AF1196,'Tabela de Apoio'!$D:$E,2,FALSE),1)=1,"",AF1206)</f>
        <v/>
      </c>
      <c r="AG1205" s="39" t="str">
        <f>IF(IFERROR(VLOOKUP(AG1196,'Tabela de Apoio'!$D:$E,2,FALSE),1)=1,"",AG1206)</f>
        <v/>
      </c>
      <c r="AH1205" s="39" t="str">
        <f>IF(IFERROR(VLOOKUP(AH1196,'Tabela de Apoio'!$D:$E,2,FALSE),1)=1,"",AH1206)</f>
        <v/>
      </c>
      <c r="AI1205" s="39" t="str">
        <f>IF(IFERROR(VLOOKUP(AI1196,'Tabela de Apoio'!$D:$E,2,FALSE),1)=1,"",AI1206)</f>
        <v/>
      </c>
    </row>
    <row r="1206" spans="2:35" hidden="1" x14ac:dyDescent="0.25">
      <c r="B1206" s="84" t="e">
        <f t="shared" si="595"/>
        <v>#VALUE!</v>
      </c>
      <c r="C1206" s="84" t="e">
        <f t="shared" si="594"/>
        <v>#VALUE!</v>
      </c>
      <c r="D1206" s="84">
        <f t="shared" si="594"/>
        <v>1</v>
      </c>
      <c r="E1206" s="158"/>
      <c r="F1206" s="97"/>
      <c r="G1206" s="120"/>
      <c r="H1206" s="18"/>
      <c r="I1206" s="18"/>
      <c r="J1206" s="56" t="s">
        <v>367</v>
      </c>
      <c r="K1206" s="89"/>
      <c r="L1206" s="40" t="s">
        <v>72</v>
      </c>
      <c r="M1206" s="41" t="e">
        <f>MEDIAN($P1199:$AI1199)</f>
        <v>#NUM!</v>
      </c>
      <c r="N1206" s="94"/>
      <c r="O1206" s="34" t="s">
        <v>489</v>
      </c>
      <c r="P1206" s="39" t="str">
        <f t="shared" ref="P1206:AI1206" si="598">IF(P1204="","",IF((_xlfn.STDEV.S($P1203:$AI1204)/AVERAGE($P1203:$AI1204))&lt;25%,P1204,IF(OR(P1204&gt;(AVERAGE($P1203:$AI1204)+_xlfn.STDEV.S($P1203:$AI1204)),P1204&lt;(AVERAGE($P1203:$AI1204)-_xlfn.STDEV.S($P1203:$AI1204))),"DESCARTADO",P1204)))</f>
        <v/>
      </c>
      <c r="Q1206" s="39" t="str">
        <f t="shared" si="598"/>
        <v/>
      </c>
      <c r="R1206" s="39" t="str">
        <f t="shared" si="598"/>
        <v/>
      </c>
      <c r="S1206" s="39" t="str">
        <f t="shared" si="598"/>
        <v/>
      </c>
      <c r="T1206" s="39" t="str">
        <f t="shared" si="598"/>
        <v/>
      </c>
      <c r="U1206" s="39" t="str">
        <f t="shared" si="598"/>
        <v/>
      </c>
      <c r="V1206" s="39" t="str">
        <f t="shared" si="598"/>
        <v/>
      </c>
      <c r="W1206" s="39" t="str">
        <f t="shared" si="598"/>
        <v/>
      </c>
      <c r="X1206" s="39" t="str">
        <f t="shared" si="598"/>
        <v/>
      </c>
      <c r="Y1206" s="39" t="str">
        <f t="shared" si="598"/>
        <v/>
      </c>
      <c r="Z1206" s="39" t="str">
        <f t="shared" si="598"/>
        <v/>
      </c>
      <c r="AA1206" s="39" t="str">
        <f t="shared" si="598"/>
        <v/>
      </c>
      <c r="AB1206" s="39" t="str">
        <f t="shared" si="598"/>
        <v/>
      </c>
      <c r="AC1206" s="39" t="str">
        <f t="shared" si="598"/>
        <v/>
      </c>
      <c r="AD1206" s="39" t="str">
        <f t="shared" si="598"/>
        <v/>
      </c>
      <c r="AE1206" s="39" t="str">
        <f t="shared" si="598"/>
        <v/>
      </c>
      <c r="AF1206" s="39" t="str">
        <f t="shared" si="598"/>
        <v/>
      </c>
      <c r="AG1206" s="39" t="str">
        <f t="shared" si="598"/>
        <v/>
      </c>
      <c r="AH1206" s="39" t="str">
        <f t="shared" si="598"/>
        <v/>
      </c>
      <c r="AI1206" s="39" t="str">
        <f t="shared" si="598"/>
        <v/>
      </c>
    </row>
    <row r="1207" spans="2:35" hidden="1" x14ac:dyDescent="0.25">
      <c r="B1207" s="84" t="e">
        <f t="shared" si="595"/>
        <v>#VALUE!</v>
      </c>
      <c r="C1207" s="84" t="e">
        <f t="shared" si="594"/>
        <v>#VALUE!</v>
      </c>
      <c r="D1207" s="84">
        <f t="shared" si="594"/>
        <v>1</v>
      </c>
      <c r="E1207" s="158"/>
      <c r="F1207" s="97"/>
      <c r="G1207" s="120"/>
      <c r="H1207" s="18"/>
      <c r="I1207" s="18"/>
      <c r="J1207" s="56" t="s">
        <v>367</v>
      </c>
      <c r="K1207" s="89"/>
      <c r="L1207" s="40" t="s">
        <v>73</v>
      </c>
      <c r="M1207" s="41" t="e">
        <f>_xlfn.QUARTILE.EXC($P1199:$AI1199,1)</f>
        <v>#NUM!</v>
      </c>
      <c r="N1207" s="94"/>
      <c r="O1207" s="34" t="s">
        <v>490</v>
      </c>
      <c r="P1207" s="39" t="str">
        <f>IF(IFERROR(VLOOKUP(P1196,'Tabela de Apoio'!$D:$E,2,FALSE),1)=1,"",P1208)</f>
        <v/>
      </c>
      <c r="Q1207" s="39" t="str">
        <f>IF(IFERROR(VLOOKUP(Q1196,'Tabela de Apoio'!$D:$E,2,FALSE),1)=1,"",Q1208)</f>
        <v/>
      </c>
      <c r="R1207" s="39" t="str">
        <f>IF(IFERROR(VLOOKUP(R1196,'Tabela de Apoio'!$D:$E,2,FALSE),1)=1,"",R1208)</f>
        <v/>
      </c>
      <c r="S1207" s="39" t="str">
        <f>IF(IFERROR(VLOOKUP(S1196,'Tabela de Apoio'!$D:$E,2,FALSE),1)=1,"",S1208)</f>
        <v/>
      </c>
      <c r="T1207" s="39" t="str">
        <f>IF(IFERROR(VLOOKUP(T1196,'Tabela de Apoio'!$D:$E,2,FALSE),1)=1,"",T1208)</f>
        <v/>
      </c>
      <c r="U1207" s="39" t="str">
        <f>IF(IFERROR(VLOOKUP(U1196,'Tabela de Apoio'!$D:$E,2,FALSE),1)=1,"",U1208)</f>
        <v/>
      </c>
      <c r="V1207" s="39" t="str">
        <f>IF(IFERROR(VLOOKUP(V1196,'Tabela de Apoio'!$D:$E,2,FALSE),1)=1,"",V1208)</f>
        <v/>
      </c>
      <c r="W1207" s="39" t="str">
        <f>IF(IFERROR(VLOOKUP(W1196,'Tabela de Apoio'!$D:$E,2,FALSE),1)=1,"",W1208)</f>
        <v/>
      </c>
      <c r="X1207" s="39" t="str">
        <f>IF(IFERROR(VLOOKUP(X1196,'Tabela de Apoio'!$D:$E,2,FALSE),1)=1,"",X1208)</f>
        <v/>
      </c>
      <c r="Y1207" s="39" t="str">
        <f>IF(IFERROR(VLOOKUP(Y1196,'Tabela de Apoio'!$D:$E,2,FALSE),1)=1,"",Y1208)</f>
        <v/>
      </c>
      <c r="Z1207" s="39" t="str">
        <f>IF(IFERROR(VLOOKUP(Z1196,'Tabela de Apoio'!$D:$E,2,FALSE),1)=1,"",Z1208)</f>
        <v/>
      </c>
      <c r="AA1207" s="39" t="str">
        <f>IF(IFERROR(VLOOKUP(AA1196,'Tabela de Apoio'!$D:$E,2,FALSE),1)=1,"",AA1208)</f>
        <v/>
      </c>
      <c r="AB1207" s="39" t="str">
        <f>IF(IFERROR(VLOOKUP(AB1196,'Tabela de Apoio'!$D:$E,2,FALSE),1)=1,"",AB1208)</f>
        <v/>
      </c>
      <c r="AC1207" s="39" t="str">
        <f>IF(IFERROR(VLOOKUP(AC1196,'Tabela de Apoio'!$D:$E,2,FALSE),1)=1,"",AC1208)</f>
        <v/>
      </c>
      <c r="AD1207" s="39" t="str">
        <f>IF(IFERROR(VLOOKUP(AD1196,'Tabela de Apoio'!$D:$E,2,FALSE),1)=1,"",AD1208)</f>
        <v/>
      </c>
      <c r="AE1207" s="39" t="str">
        <f>IF(IFERROR(VLOOKUP(AE1196,'Tabela de Apoio'!$D:$E,2,FALSE),1)=1,"",AE1208)</f>
        <v/>
      </c>
      <c r="AF1207" s="39" t="str">
        <f>IF(IFERROR(VLOOKUP(AF1196,'Tabela de Apoio'!$D:$E,2,FALSE),1)=1,"",AF1208)</f>
        <v/>
      </c>
      <c r="AG1207" s="39" t="str">
        <f>IF(IFERROR(VLOOKUP(AG1196,'Tabela de Apoio'!$D:$E,2,FALSE),1)=1,"",AG1208)</f>
        <v/>
      </c>
      <c r="AH1207" s="39" t="str">
        <f>IF(IFERROR(VLOOKUP(AH1196,'Tabela de Apoio'!$D:$E,2,FALSE),1)=1,"",AH1208)</f>
        <v/>
      </c>
      <c r="AI1207" s="39" t="str">
        <f>IF(IFERROR(VLOOKUP(AI1196,'Tabela de Apoio'!$D:$E,2,FALSE),1)=1,"",AI1208)</f>
        <v/>
      </c>
    </row>
    <row r="1208" spans="2:35" hidden="1" x14ac:dyDescent="0.25">
      <c r="B1208" s="84" t="e">
        <f t="shared" si="595"/>
        <v>#VALUE!</v>
      </c>
      <c r="C1208" s="84" t="e">
        <f t="shared" si="594"/>
        <v>#VALUE!</v>
      </c>
      <c r="D1208" s="84">
        <f t="shared" si="594"/>
        <v>1</v>
      </c>
      <c r="E1208" s="158"/>
      <c r="F1208" s="97"/>
      <c r="G1208" s="120"/>
      <c r="H1208" s="18"/>
      <c r="I1208" s="18"/>
      <c r="J1208" s="56" t="s">
        <v>367</v>
      </c>
      <c r="K1208" s="89"/>
      <c r="L1208" s="40" t="s">
        <v>70</v>
      </c>
      <c r="M1208" s="41" t="e">
        <f>_xlfn.QUARTILE.EXC($P1199:$AI1199,2)</f>
        <v>#NUM!</v>
      </c>
      <c r="N1208" s="94"/>
      <c r="O1208" s="34" t="s">
        <v>491</v>
      </c>
      <c r="P1208" s="39" t="str">
        <f t="shared" ref="P1208:AI1208" si="599">IF(P1206="","",IF((_xlfn.STDEV.S($P1205:$AI1206)/AVERAGE($P1205:$AI1206))&lt;25%,P1206,IF(OR(P1206&gt;(AVERAGE($P1205:$AI1206)+_xlfn.STDEV.S($P1205:$AI1206)),P1206&lt;(AVERAGE($P1205:$AI1206)-_xlfn.STDEV.S($P1205:$AI1206))),"DESCARTADO",P1206)))</f>
        <v/>
      </c>
      <c r="Q1208" s="39" t="str">
        <f t="shared" si="599"/>
        <v/>
      </c>
      <c r="R1208" s="39" t="str">
        <f t="shared" si="599"/>
        <v/>
      </c>
      <c r="S1208" s="39" t="str">
        <f t="shared" si="599"/>
        <v/>
      </c>
      <c r="T1208" s="39" t="str">
        <f t="shared" si="599"/>
        <v/>
      </c>
      <c r="U1208" s="39" t="str">
        <f t="shared" si="599"/>
        <v/>
      </c>
      <c r="V1208" s="39" t="str">
        <f t="shared" si="599"/>
        <v/>
      </c>
      <c r="W1208" s="39" t="str">
        <f t="shared" si="599"/>
        <v/>
      </c>
      <c r="X1208" s="39" t="str">
        <f t="shared" si="599"/>
        <v/>
      </c>
      <c r="Y1208" s="39" t="str">
        <f t="shared" si="599"/>
        <v/>
      </c>
      <c r="Z1208" s="39" t="str">
        <f t="shared" si="599"/>
        <v/>
      </c>
      <c r="AA1208" s="39" t="str">
        <f t="shared" si="599"/>
        <v/>
      </c>
      <c r="AB1208" s="39" t="str">
        <f t="shared" si="599"/>
        <v/>
      </c>
      <c r="AC1208" s="39" t="str">
        <f t="shared" si="599"/>
        <v/>
      </c>
      <c r="AD1208" s="39" t="str">
        <f t="shared" si="599"/>
        <v/>
      </c>
      <c r="AE1208" s="39" t="str">
        <f t="shared" si="599"/>
        <v/>
      </c>
      <c r="AF1208" s="39" t="str">
        <f t="shared" si="599"/>
        <v/>
      </c>
      <c r="AG1208" s="39" t="str">
        <f t="shared" si="599"/>
        <v/>
      </c>
      <c r="AH1208" s="39" t="str">
        <f t="shared" si="599"/>
        <v/>
      </c>
      <c r="AI1208" s="39" t="str">
        <f t="shared" si="599"/>
        <v/>
      </c>
    </row>
    <row r="1209" spans="2:35" hidden="1" x14ac:dyDescent="0.25">
      <c r="B1209" s="84" t="e">
        <f t="shared" si="595"/>
        <v>#VALUE!</v>
      </c>
      <c r="C1209" s="84" t="e">
        <f t="shared" si="594"/>
        <v>#VALUE!</v>
      </c>
      <c r="D1209" s="84">
        <f t="shared" si="594"/>
        <v>1</v>
      </c>
      <c r="E1209" s="158"/>
      <c r="F1209" s="97"/>
      <c r="G1209" s="120"/>
      <c r="H1209" s="18"/>
      <c r="I1209" s="18"/>
      <c r="J1209" s="56" t="s">
        <v>366</v>
      </c>
      <c r="K1209" s="89"/>
      <c r="L1209" s="40" t="s">
        <v>76</v>
      </c>
      <c r="M1209" s="41">
        <f>MIN($P1198:$AI1198)</f>
        <v>0</v>
      </c>
      <c r="N1209" s="94"/>
      <c r="O1209" s="34" t="s">
        <v>492</v>
      </c>
      <c r="P1209" s="39" t="str">
        <f>IF(IFERROR(VLOOKUP(P1196,'Tabela de Apoio'!$D:$E,2,FALSE),1)=1,"",P1210)</f>
        <v/>
      </c>
      <c r="Q1209" s="39" t="str">
        <f>IF(IFERROR(VLOOKUP(Q1196,'Tabela de Apoio'!$D:$E,2,FALSE),1)=1,"",Q1210)</f>
        <v/>
      </c>
      <c r="R1209" s="39" t="str">
        <f>IF(IFERROR(VLOOKUP(R1196,'Tabela de Apoio'!$D:$E,2,FALSE),1)=1,"",R1210)</f>
        <v/>
      </c>
      <c r="S1209" s="39" t="str">
        <f>IF(IFERROR(VLOOKUP(S1196,'Tabela de Apoio'!$D:$E,2,FALSE),1)=1,"",S1210)</f>
        <v/>
      </c>
      <c r="T1209" s="39" t="str">
        <f>IF(IFERROR(VLOOKUP(T1196,'Tabela de Apoio'!$D:$E,2,FALSE),1)=1,"",T1210)</f>
        <v/>
      </c>
      <c r="U1209" s="39" t="str">
        <f>IF(IFERROR(VLOOKUP(U1196,'Tabela de Apoio'!$D:$E,2,FALSE),1)=1,"",U1210)</f>
        <v/>
      </c>
      <c r="V1209" s="39" t="str">
        <f>IF(IFERROR(VLOOKUP(V1196,'Tabela de Apoio'!$D:$E,2,FALSE),1)=1,"",V1210)</f>
        <v/>
      </c>
      <c r="W1209" s="39" t="str">
        <f>IF(IFERROR(VLOOKUP(W1196,'Tabela de Apoio'!$D:$E,2,FALSE),1)=1,"",W1210)</f>
        <v/>
      </c>
      <c r="X1209" s="39" t="str">
        <f>IF(IFERROR(VLOOKUP(X1196,'Tabela de Apoio'!$D:$E,2,FALSE),1)=1,"",X1210)</f>
        <v/>
      </c>
      <c r="Y1209" s="39" t="str">
        <f>IF(IFERROR(VLOOKUP(Y1196,'Tabela de Apoio'!$D:$E,2,FALSE),1)=1,"",Y1210)</f>
        <v/>
      </c>
      <c r="Z1209" s="39" t="str">
        <f>IF(IFERROR(VLOOKUP(Z1196,'Tabela de Apoio'!$D:$E,2,FALSE),1)=1,"",Z1210)</f>
        <v/>
      </c>
      <c r="AA1209" s="39" t="str">
        <f>IF(IFERROR(VLOOKUP(AA1196,'Tabela de Apoio'!$D:$E,2,FALSE),1)=1,"",AA1210)</f>
        <v/>
      </c>
      <c r="AB1209" s="39" t="str">
        <f>IF(IFERROR(VLOOKUP(AB1196,'Tabela de Apoio'!$D:$E,2,FALSE),1)=1,"",AB1210)</f>
        <v/>
      </c>
      <c r="AC1209" s="39" t="str">
        <f>IF(IFERROR(VLOOKUP(AC1196,'Tabela de Apoio'!$D:$E,2,FALSE),1)=1,"",AC1210)</f>
        <v/>
      </c>
      <c r="AD1209" s="39" t="str">
        <f>IF(IFERROR(VLOOKUP(AD1196,'Tabela de Apoio'!$D:$E,2,FALSE),1)=1,"",AD1210)</f>
        <v/>
      </c>
      <c r="AE1209" s="39" t="str">
        <f>IF(IFERROR(VLOOKUP(AE1196,'Tabela de Apoio'!$D:$E,2,FALSE),1)=1,"",AE1210)</f>
        <v/>
      </c>
      <c r="AF1209" s="39" t="str">
        <f>IF(IFERROR(VLOOKUP(AF1196,'Tabela de Apoio'!$D:$E,2,FALSE),1)=1,"",AF1210)</f>
        <v/>
      </c>
      <c r="AG1209" s="39" t="str">
        <f>IF(IFERROR(VLOOKUP(AG1196,'Tabela de Apoio'!$D:$E,2,FALSE),1)=1,"",AG1210)</f>
        <v/>
      </c>
      <c r="AH1209" s="39" t="str">
        <f>IF(IFERROR(VLOOKUP(AH1196,'Tabela de Apoio'!$D:$E,2,FALSE),1)=1,"",AH1210)</f>
        <v/>
      </c>
      <c r="AI1209" s="39" t="str">
        <f>IF(IFERROR(VLOOKUP(AI1196,'Tabela de Apoio'!$D:$E,2,FALSE),1)=1,"",AI1210)</f>
        <v/>
      </c>
    </row>
    <row r="1210" spans="2:35" hidden="1" x14ac:dyDescent="0.25">
      <c r="B1210" s="84" t="e">
        <f t="shared" si="595"/>
        <v>#VALUE!</v>
      </c>
      <c r="C1210" s="84" t="e">
        <f t="shared" si="594"/>
        <v>#VALUE!</v>
      </c>
      <c r="D1210" s="84">
        <f t="shared" si="594"/>
        <v>1</v>
      </c>
      <c r="E1210" s="158"/>
      <c r="F1210" s="97"/>
      <c r="G1210" s="120"/>
      <c r="H1210" s="18"/>
      <c r="I1210" s="18"/>
      <c r="J1210" s="56" t="s">
        <v>366</v>
      </c>
      <c r="K1210" s="89"/>
      <c r="L1210" s="40" t="s">
        <v>71</v>
      </c>
      <c r="M1210" s="41">
        <f>MAX($P1198:$AI1198)</f>
        <v>0</v>
      </c>
      <c r="N1210" s="94"/>
      <c r="O1210" s="34" t="s">
        <v>493</v>
      </c>
      <c r="P1210" s="39" t="str">
        <f t="shared" ref="P1210:AI1210" si="600">IF(P1208="","",IF((_xlfn.STDEV.S($P1207:$AI1208)/AVERAGE($P1207:$AI1208))&lt;25%,P1208,IF(OR(P1208&gt;(AVERAGE($P1207:$AI1208)+_xlfn.STDEV.S($P1207:$AI1208)),P1208&lt;(AVERAGE($P1207:$AI1208)-_xlfn.STDEV.S($P1207:$AI1208))),"DESCARTADO",P1208)))</f>
        <v/>
      </c>
      <c r="Q1210" s="39" t="str">
        <f t="shared" si="600"/>
        <v/>
      </c>
      <c r="R1210" s="39" t="str">
        <f t="shared" si="600"/>
        <v/>
      </c>
      <c r="S1210" s="39" t="str">
        <f t="shared" si="600"/>
        <v/>
      </c>
      <c r="T1210" s="39" t="str">
        <f t="shared" si="600"/>
        <v/>
      </c>
      <c r="U1210" s="39" t="str">
        <f t="shared" si="600"/>
        <v/>
      </c>
      <c r="V1210" s="39" t="str">
        <f t="shared" si="600"/>
        <v/>
      </c>
      <c r="W1210" s="39" t="str">
        <f t="shared" si="600"/>
        <v/>
      </c>
      <c r="X1210" s="39" t="str">
        <f t="shared" si="600"/>
        <v/>
      </c>
      <c r="Y1210" s="39" t="str">
        <f t="shared" si="600"/>
        <v/>
      </c>
      <c r="Z1210" s="39" t="str">
        <f t="shared" si="600"/>
        <v/>
      </c>
      <c r="AA1210" s="39" t="str">
        <f t="shared" si="600"/>
        <v/>
      </c>
      <c r="AB1210" s="39" t="str">
        <f t="shared" si="600"/>
        <v/>
      </c>
      <c r="AC1210" s="39" t="str">
        <f t="shared" si="600"/>
        <v/>
      </c>
      <c r="AD1210" s="39" t="str">
        <f t="shared" si="600"/>
        <v/>
      </c>
      <c r="AE1210" s="39" t="str">
        <f t="shared" si="600"/>
        <v/>
      </c>
      <c r="AF1210" s="39" t="str">
        <f t="shared" si="600"/>
        <v/>
      </c>
      <c r="AG1210" s="39" t="str">
        <f t="shared" si="600"/>
        <v/>
      </c>
      <c r="AH1210" s="39" t="str">
        <f t="shared" si="600"/>
        <v/>
      </c>
      <c r="AI1210" s="39" t="str">
        <f t="shared" si="600"/>
        <v/>
      </c>
    </row>
    <row r="1211" spans="2:35" hidden="1" x14ac:dyDescent="0.25">
      <c r="B1211" s="84" t="e">
        <f t="shared" si="595"/>
        <v>#VALUE!</v>
      </c>
      <c r="C1211" s="84" t="e">
        <f t="shared" si="594"/>
        <v>#VALUE!</v>
      </c>
      <c r="D1211" s="84">
        <f t="shared" si="594"/>
        <v>1</v>
      </c>
      <c r="E1211" s="158"/>
      <c r="F1211" s="97"/>
      <c r="G1211" s="121"/>
      <c r="H1211"/>
      <c r="I1211"/>
      <c r="J1211" s="6" t="str">
        <f>INDEX(J1201:J1210,MATCH(L1194,L1201:L1210,0))</f>
        <v>A</v>
      </c>
      <c r="K1211" s="89"/>
      <c r="L1211" s="26"/>
      <c r="M1211" s="26"/>
      <c r="N1211" s="94"/>
      <c r="O1211" s="34" t="s">
        <v>58</v>
      </c>
      <c r="P1211" s="39" t="str">
        <f>IF(IFERROR(VLOOKUP(P1196,'Tabela de Apoio'!$D:$E,2,FALSE),1)=1,"",P1212)</f>
        <v/>
      </c>
      <c r="Q1211" s="39" t="str">
        <f>IF(IFERROR(VLOOKUP(Q1196,'Tabela de Apoio'!$D:$E,2,FALSE),1)=1,"",Q1212)</f>
        <v/>
      </c>
      <c r="R1211" s="39" t="str">
        <f>IF(IFERROR(VLOOKUP(R1196,'Tabela de Apoio'!$D:$E,2,FALSE),1)=1,"",R1212)</f>
        <v/>
      </c>
      <c r="S1211" s="39" t="str">
        <f>IF(IFERROR(VLOOKUP(S1196,'Tabela de Apoio'!$D:$E,2,FALSE),1)=1,"",S1212)</f>
        <v/>
      </c>
      <c r="T1211" s="39" t="str">
        <f>IF(IFERROR(VLOOKUP(T1196,'Tabela de Apoio'!$D:$E,2,FALSE),1)=1,"",T1212)</f>
        <v/>
      </c>
      <c r="U1211" s="39" t="str">
        <f>IF(IFERROR(VLOOKUP(U1196,'Tabela de Apoio'!$D:$E,2,FALSE),1)=1,"",U1212)</f>
        <v/>
      </c>
      <c r="V1211" s="39" t="str">
        <f>IF(IFERROR(VLOOKUP(V1196,'Tabela de Apoio'!$D:$E,2,FALSE),1)=1,"",V1212)</f>
        <v/>
      </c>
      <c r="W1211" s="39" t="str">
        <f>IF(IFERROR(VLOOKUP(W1196,'Tabela de Apoio'!$D:$E,2,FALSE),1)=1,"",W1212)</f>
        <v/>
      </c>
      <c r="X1211" s="39" t="str">
        <f>IF(IFERROR(VLOOKUP(X1196,'Tabela de Apoio'!$D:$E,2,FALSE),1)=1,"",X1212)</f>
        <v/>
      </c>
      <c r="Y1211" s="39" t="str">
        <f>IF(IFERROR(VLOOKUP(Y1196,'Tabela de Apoio'!$D:$E,2,FALSE),1)=1,"",Y1212)</f>
        <v/>
      </c>
      <c r="Z1211" s="39" t="str">
        <f>IF(IFERROR(VLOOKUP(Z1196,'Tabela de Apoio'!$D:$E,2,FALSE),1)=1,"",Z1212)</f>
        <v/>
      </c>
      <c r="AA1211" s="39" t="str">
        <f>IF(IFERROR(VLOOKUP(AA1196,'Tabela de Apoio'!$D:$E,2,FALSE),1)=1,"",AA1212)</f>
        <v/>
      </c>
      <c r="AB1211" s="39" t="str">
        <f>IF(IFERROR(VLOOKUP(AB1196,'Tabela de Apoio'!$D:$E,2,FALSE),1)=1,"",AB1212)</f>
        <v/>
      </c>
      <c r="AC1211" s="39" t="str">
        <f>IF(IFERROR(VLOOKUP(AC1196,'Tabela de Apoio'!$D:$E,2,FALSE),1)=1,"",AC1212)</f>
        <v/>
      </c>
      <c r="AD1211" s="39" t="str">
        <f>IF(IFERROR(VLOOKUP(AD1196,'Tabela de Apoio'!$D:$E,2,FALSE),1)=1,"",AD1212)</f>
        <v/>
      </c>
      <c r="AE1211" s="39" t="str">
        <f>IF(IFERROR(VLOOKUP(AE1196,'Tabela de Apoio'!$D:$E,2,FALSE),1)=1,"",AE1212)</f>
        <v/>
      </c>
      <c r="AF1211" s="39" t="str">
        <f>IF(IFERROR(VLOOKUP(AF1196,'Tabela de Apoio'!$D:$E,2,FALSE),1)=1,"",AF1212)</f>
        <v/>
      </c>
      <c r="AG1211" s="39" t="str">
        <f>IF(IFERROR(VLOOKUP(AG1196,'Tabela de Apoio'!$D:$E,2,FALSE),1)=1,"",AG1212)</f>
        <v/>
      </c>
      <c r="AH1211" s="39" t="str">
        <f>IF(IFERROR(VLOOKUP(AH1196,'Tabela de Apoio'!$D:$E,2,FALSE),1)=1,"",AH1212)</f>
        <v/>
      </c>
      <c r="AI1211" s="39" t="str">
        <f>IF(IFERROR(VLOOKUP(AI1196,'Tabela de Apoio'!$D:$E,2,FALSE),1)=1,"",AI1212)</f>
        <v/>
      </c>
    </row>
    <row r="1212" spans="2:35" x14ac:dyDescent="0.25">
      <c r="B1212" s="84" t="e">
        <f t="shared" si="595"/>
        <v>#VALUE!</v>
      </c>
      <c r="C1212" s="84" t="e">
        <f t="shared" si="594"/>
        <v>#VALUE!</v>
      </c>
      <c r="D1212" s="84">
        <f t="shared" si="594"/>
        <v>1</v>
      </c>
      <c r="E1212" s="158"/>
      <c r="F1212" s="97"/>
      <c r="G1212" s="118"/>
      <c r="H1212" s="159"/>
      <c r="I1212" s="159"/>
      <c r="J1212" s="160"/>
      <c r="K1212" s="90" t="e">
        <f>_xlfn.STDEV.S($P1212:$AI1212)/AVERAGE($P1212:$AI1212)</f>
        <v>#DIV/0!</v>
      </c>
      <c r="L1212" s="122" t="s">
        <v>77</v>
      </c>
      <c r="M1212" s="22" t="str">
        <f>IFERROR(ROUND(M1194*M1196,2),"")</f>
        <v/>
      </c>
      <c r="N1212" s="94" t="str">
        <f>IF("C"=J1211,1,"")</f>
        <v/>
      </c>
      <c r="O1212" s="34" t="s">
        <v>56</v>
      </c>
      <c r="P1212" s="39" t="str">
        <f t="shared" ref="P1212:AI1212" si="601">IFERROR(IF(P1210="","",IF((_xlfn.STDEV.S($P1209:$AI1210)/AVERAGE($P1209:$AI1210))&lt;25%,P1210,IF(OR(P1210&gt;(AVERAGE($P1209:$AI1210)+_xlfn.STDEV.S($P1209:$AI1210)),P1210&lt;(AVERAGE($P1209:$AI1210)-_xlfn.STDEV.S($P1209:$AI1210))),"DESCARTADO",P1210))),)</f>
        <v/>
      </c>
      <c r="Q1212" s="39" t="str">
        <f t="shared" si="601"/>
        <v/>
      </c>
      <c r="R1212" s="39" t="str">
        <f t="shared" si="601"/>
        <v/>
      </c>
      <c r="S1212" s="39" t="str">
        <f t="shared" si="601"/>
        <v/>
      </c>
      <c r="T1212" s="39" t="str">
        <f t="shared" si="601"/>
        <v/>
      </c>
      <c r="U1212" s="39" t="str">
        <f t="shared" si="601"/>
        <v/>
      </c>
      <c r="V1212" s="39" t="str">
        <f t="shared" si="601"/>
        <v/>
      </c>
      <c r="W1212" s="39" t="str">
        <f t="shared" si="601"/>
        <v/>
      </c>
      <c r="X1212" s="39" t="str">
        <f t="shared" si="601"/>
        <v/>
      </c>
      <c r="Y1212" s="39" t="str">
        <f t="shared" si="601"/>
        <v/>
      </c>
      <c r="Z1212" s="39" t="str">
        <f t="shared" si="601"/>
        <v/>
      </c>
      <c r="AA1212" s="39" t="str">
        <f t="shared" si="601"/>
        <v/>
      </c>
      <c r="AB1212" s="39" t="str">
        <f t="shared" si="601"/>
        <v/>
      </c>
      <c r="AC1212" s="39" t="str">
        <f t="shared" si="601"/>
        <v/>
      </c>
      <c r="AD1212" s="39" t="str">
        <f t="shared" si="601"/>
        <v/>
      </c>
      <c r="AE1212" s="39" t="str">
        <f t="shared" si="601"/>
        <v/>
      </c>
      <c r="AF1212" s="39" t="str">
        <f t="shared" si="601"/>
        <v/>
      </c>
      <c r="AG1212" s="39" t="str">
        <f t="shared" si="601"/>
        <v/>
      </c>
      <c r="AH1212" s="39" t="str">
        <f t="shared" si="601"/>
        <v/>
      </c>
      <c r="AI1212" s="39" t="str">
        <f t="shared" si="601"/>
        <v/>
      </c>
    </row>
  </sheetData>
  <sheetProtection algorithmName="SHA-512" hashValue="wiD++YBdJRHVR6udkJmKa3QIDVi8aDpnCEP2NCsOkxIcqN/GbfqsmKn3hA2rknEbOuJvx9XtBNHhrOgsBWedYA==" saltValue="TZxvX9K17Ql61UCKFlAMdg==" spinCount="100000" sheet="1" objects="1" scenarios="1" formatColumns="0" formatRows="0" insertHyperlinks="0"/>
  <mergeCells count="685">
    <mergeCell ref="H1198:J1198"/>
    <mergeCell ref="E1199:E1212"/>
    <mergeCell ref="H1199:J1199"/>
    <mergeCell ref="H1212:J1212"/>
    <mergeCell ref="H1178:J1178"/>
    <mergeCell ref="E1179:E1192"/>
    <mergeCell ref="H1179:J1179"/>
    <mergeCell ref="H1192:J1192"/>
    <mergeCell ref="L1194:L1195"/>
    <mergeCell ref="M1194:M1195"/>
    <mergeCell ref="E1195:E1197"/>
    <mergeCell ref="G1195:G1197"/>
    <mergeCell ref="H1195:J1197"/>
    <mergeCell ref="L1196:L1197"/>
    <mergeCell ref="M1196:M1197"/>
    <mergeCell ref="H1158:J1158"/>
    <mergeCell ref="E1159:E1172"/>
    <mergeCell ref="H1159:J1159"/>
    <mergeCell ref="H1172:J1172"/>
    <mergeCell ref="L1174:L1175"/>
    <mergeCell ref="M1174:M1175"/>
    <mergeCell ref="E1175:E1177"/>
    <mergeCell ref="G1175:G1177"/>
    <mergeCell ref="H1175:J1177"/>
    <mergeCell ref="L1176:L1177"/>
    <mergeCell ref="M1176:M1177"/>
    <mergeCell ref="L1134:L1135"/>
    <mergeCell ref="M1134:M1135"/>
    <mergeCell ref="E1135:E1137"/>
    <mergeCell ref="G1135:G1137"/>
    <mergeCell ref="H1135:J1137"/>
    <mergeCell ref="H1138:J1138"/>
    <mergeCell ref="E1139:E1152"/>
    <mergeCell ref="H1152:J1152"/>
    <mergeCell ref="L1154:L1155"/>
    <mergeCell ref="M1154:M1155"/>
    <mergeCell ref="E1155:E1157"/>
    <mergeCell ref="G1155:G1157"/>
    <mergeCell ref="H1155:J1157"/>
    <mergeCell ref="L1156:L1157"/>
    <mergeCell ref="M1156:M1157"/>
    <mergeCell ref="L1136:L1137"/>
    <mergeCell ref="M1136:M1137"/>
    <mergeCell ref="H1139:J1139"/>
    <mergeCell ref="L1114:L1115"/>
    <mergeCell ref="M1114:M1115"/>
    <mergeCell ref="E1115:E1117"/>
    <mergeCell ref="G1115:G1117"/>
    <mergeCell ref="H1115:J1117"/>
    <mergeCell ref="L1116:L1117"/>
    <mergeCell ref="M1116:M1117"/>
    <mergeCell ref="H1118:J1118"/>
    <mergeCell ref="E1119:E1132"/>
    <mergeCell ref="H1119:J1119"/>
    <mergeCell ref="H1132:J1132"/>
    <mergeCell ref="L1094:L1095"/>
    <mergeCell ref="M1094:M1095"/>
    <mergeCell ref="E1095:E1097"/>
    <mergeCell ref="G1095:G1097"/>
    <mergeCell ref="H1095:J1097"/>
    <mergeCell ref="L1096:L1097"/>
    <mergeCell ref="M1096:M1097"/>
    <mergeCell ref="H1098:J1098"/>
    <mergeCell ref="E1099:E1112"/>
    <mergeCell ref="H1099:J1099"/>
    <mergeCell ref="H1112:J1112"/>
    <mergeCell ref="L1074:L1075"/>
    <mergeCell ref="M1074:M1075"/>
    <mergeCell ref="E1075:E1077"/>
    <mergeCell ref="G1075:G1077"/>
    <mergeCell ref="H1075:J1077"/>
    <mergeCell ref="L1076:L1077"/>
    <mergeCell ref="M1076:M1077"/>
    <mergeCell ref="H1078:J1078"/>
    <mergeCell ref="E1079:E1092"/>
    <mergeCell ref="H1079:J1079"/>
    <mergeCell ref="H1092:J1092"/>
    <mergeCell ref="L1054:L1055"/>
    <mergeCell ref="M1054:M1055"/>
    <mergeCell ref="E1055:E1057"/>
    <mergeCell ref="G1055:G1057"/>
    <mergeCell ref="H1055:J1057"/>
    <mergeCell ref="L1056:L1057"/>
    <mergeCell ref="M1056:M1057"/>
    <mergeCell ref="E1059:E1072"/>
    <mergeCell ref="H1059:J1059"/>
    <mergeCell ref="H1072:J1072"/>
    <mergeCell ref="L1034:L1035"/>
    <mergeCell ref="M1034:M1035"/>
    <mergeCell ref="E1035:E1037"/>
    <mergeCell ref="G1035:G1037"/>
    <mergeCell ref="H1035:J1037"/>
    <mergeCell ref="L1036:L1037"/>
    <mergeCell ref="M1036:M1037"/>
    <mergeCell ref="H1038:J1038"/>
    <mergeCell ref="E1039:E1052"/>
    <mergeCell ref="H1052:J1052"/>
    <mergeCell ref="L1014:L1015"/>
    <mergeCell ref="M1014:M1015"/>
    <mergeCell ref="E1015:E1017"/>
    <mergeCell ref="G1015:G1017"/>
    <mergeCell ref="H1015:J1017"/>
    <mergeCell ref="L1016:L1017"/>
    <mergeCell ref="M1016:M1017"/>
    <mergeCell ref="H1018:J1018"/>
    <mergeCell ref="E1019:E1032"/>
    <mergeCell ref="H1019:J1019"/>
    <mergeCell ref="H1032:J1032"/>
    <mergeCell ref="L974:L975"/>
    <mergeCell ref="M974:M975"/>
    <mergeCell ref="E975:E977"/>
    <mergeCell ref="G975:G977"/>
    <mergeCell ref="H975:J977"/>
    <mergeCell ref="L976:L977"/>
    <mergeCell ref="M976:M977"/>
    <mergeCell ref="H978:J978"/>
    <mergeCell ref="E979:E992"/>
    <mergeCell ref="H979:J979"/>
    <mergeCell ref="H992:J992"/>
    <mergeCell ref="L954:L955"/>
    <mergeCell ref="M954:M955"/>
    <mergeCell ref="E955:E957"/>
    <mergeCell ref="G955:G957"/>
    <mergeCell ref="H955:J957"/>
    <mergeCell ref="L956:L957"/>
    <mergeCell ref="M956:M957"/>
    <mergeCell ref="H958:J958"/>
    <mergeCell ref="E959:E972"/>
    <mergeCell ref="H959:J959"/>
    <mergeCell ref="H972:J972"/>
    <mergeCell ref="L934:L935"/>
    <mergeCell ref="M934:M935"/>
    <mergeCell ref="E935:E937"/>
    <mergeCell ref="G935:G937"/>
    <mergeCell ref="H935:J937"/>
    <mergeCell ref="L936:L937"/>
    <mergeCell ref="M936:M937"/>
    <mergeCell ref="H938:J938"/>
    <mergeCell ref="E939:E952"/>
    <mergeCell ref="H939:J939"/>
    <mergeCell ref="H952:J952"/>
    <mergeCell ref="L914:L915"/>
    <mergeCell ref="M914:M915"/>
    <mergeCell ref="E915:E917"/>
    <mergeCell ref="G915:G917"/>
    <mergeCell ref="H915:J917"/>
    <mergeCell ref="L916:L917"/>
    <mergeCell ref="M916:M917"/>
    <mergeCell ref="H918:J918"/>
    <mergeCell ref="E919:E932"/>
    <mergeCell ref="H919:J919"/>
    <mergeCell ref="H932:J932"/>
    <mergeCell ref="L894:L895"/>
    <mergeCell ref="M894:M895"/>
    <mergeCell ref="E895:E897"/>
    <mergeCell ref="G895:G897"/>
    <mergeCell ref="H895:J897"/>
    <mergeCell ref="L896:L897"/>
    <mergeCell ref="M896:M897"/>
    <mergeCell ref="H898:J898"/>
    <mergeCell ref="E899:E912"/>
    <mergeCell ref="H899:J899"/>
    <mergeCell ref="H912:J912"/>
    <mergeCell ref="L874:L875"/>
    <mergeCell ref="M874:M875"/>
    <mergeCell ref="E875:E877"/>
    <mergeCell ref="G875:G877"/>
    <mergeCell ref="H875:J877"/>
    <mergeCell ref="L876:L877"/>
    <mergeCell ref="M876:M877"/>
    <mergeCell ref="H878:J878"/>
    <mergeCell ref="E879:E892"/>
    <mergeCell ref="H879:J879"/>
    <mergeCell ref="H892:J892"/>
    <mergeCell ref="L854:L855"/>
    <mergeCell ref="M854:M855"/>
    <mergeCell ref="E855:E857"/>
    <mergeCell ref="G855:G857"/>
    <mergeCell ref="H855:J857"/>
    <mergeCell ref="L856:L857"/>
    <mergeCell ref="M856:M857"/>
    <mergeCell ref="H858:J858"/>
    <mergeCell ref="E859:E872"/>
    <mergeCell ref="H859:J859"/>
    <mergeCell ref="H872:J872"/>
    <mergeCell ref="M834:M835"/>
    <mergeCell ref="E835:E837"/>
    <mergeCell ref="G835:G837"/>
    <mergeCell ref="H835:J837"/>
    <mergeCell ref="L836:L837"/>
    <mergeCell ref="M836:M837"/>
    <mergeCell ref="H838:J838"/>
    <mergeCell ref="E839:E852"/>
    <mergeCell ref="H839:J839"/>
    <mergeCell ref="H852:J852"/>
    <mergeCell ref="L834:L835"/>
    <mergeCell ref="L814:L815"/>
    <mergeCell ref="M814:M815"/>
    <mergeCell ref="E815:E817"/>
    <mergeCell ref="G815:G817"/>
    <mergeCell ref="H815:J817"/>
    <mergeCell ref="L816:L817"/>
    <mergeCell ref="M816:M817"/>
    <mergeCell ref="H818:J818"/>
    <mergeCell ref="E819:E832"/>
    <mergeCell ref="H819:J819"/>
    <mergeCell ref="H832:J832"/>
    <mergeCell ref="L774:L775"/>
    <mergeCell ref="M774:M775"/>
    <mergeCell ref="E775:E777"/>
    <mergeCell ref="G775:G777"/>
    <mergeCell ref="H775:J777"/>
    <mergeCell ref="L776:L777"/>
    <mergeCell ref="M776:M777"/>
    <mergeCell ref="H738:J738"/>
    <mergeCell ref="E739:E752"/>
    <mergeCell ref="H739:J739"/>
    <mergeCell ref="H752:J752"/>
    <mergeCell ref="L754:L755"/>
    <mergeCell ref="M754:M755"/>
    <mergeCell ref="E755:E757"/>
    <mergeCell ref="E35:E37"/>
    <mergeCell ref="G35:G37"/>
    <mergeCell ref="H35:J37"/>
    <mergeCell ref="L36:L37"/>
    <mergeCell ref="M36:M37"/>
    <mergeCell ref="H758:J758"/>
    <mergeCell ref="E759:E772"/>
    <mergeCell ref="H759:J759"/>
    <mergeCell ref="H772:J772"/>
    <mergeCell ref="L756:L757"/>
    <mergeCell ref="M756:M757"/>
    <mergeCell ref="H718:J718"/>
    <mergeCell ref="E719:E732"/>
    <mergeCell ref="H719:J719"/>
    <mergeCell ref="H732:J732"/>
    <mergeCell ref="L734:L735"/>
    <mergeCell ref="M734:M735"/>
    <mergeCell ref="E735:E737"/>
    <mergeCell ref="G735:G737"/>
    <mergeCell ref="H735:J737"/>
    <mergeCell ref="L736:L737"/>
    <mergeCell ref="M736:M737"/>
    <mergeCell ref="L696:L697"/>
    <mergeCell ref="M696:M697"/>
    <mergeCell ref="H698:J698"/>
    <mergeCell ref="E679:E692"/>
    <mergeCell ref="H699:J699"/>
    <mergeCell ref="H712:J712"/>
    <mergeCell ref="L714:L715"/>
    <mergeCell ref="M714:M715"/>
    <mergeCell ref="E715:E717"/>
    <mergeCell ref="G715:G717"/>
    <mergeCell ref="H715:J717"/>
    <mergeCell ref="L716:L717"/>
    <mergeCell ref="M716:M717"/>
    <mergeCell ref="E699:E712"/>
    <mergeCell ref="L634:L635"/>
    <mergeCell ref="M634:M635"/>
    <mergeCell ref="E635:E637"/>
    <mergeCell ref="G635:G637"/>
    <mergeCell ref="H635:J637"/>
    <mergeCell ref="L636:L637"/>
    <mergeCell ref="M636:M637"/>
    <mergeCell ref="H638:J638"/>
    <mergeCell ref="E639:E652"/>
    <mergeCell ref="H639:J639"/>
    <mergeCell ref="H652:J652"/>
    <mergeCell ref="L614:L615"/>
    <mergeCell ref="M614:M615"/>
    <mergeCell ref="E615:E617"/>
    <mergeCell ref="G615:G617"/>
    <mergeCell ref="H615:J617"/>
    <mergeCell ref="L616:L617"/>
    <mergeCell ref="M616:M617"/>
    <mergeCell ref="H618:J618"/>
    <mergeCell ref="E619:E632"/>
    <mergeCell ref="H619:J619"/>
    <mergeCell ref="H632:J632"/>
    <mergeCell ref="L594:L595"/>
    <mergeCell ref="M594:M595"/>
    <mergeCell ref="E595:E597"/>
    <mergeCell ref="G595:G597"/>
    <mergeCell ref="H595:J597"/>
    <mergeCell ref="L596:L597"/>
    <mergeCell ref="M596:M597"/>
    <mergeCell ref="H598:J598"/>
    <mergeCell ref="E599:E612"/>
    <mergeCell ref="H599:J599"/>
    <mergeCell ref="H612:J612"/>
    <mergeCell ref="L574:L575"/>
    <mergeCell ref="M574:M575"/>
    <mergeCell ref="E575:E577"/>
    <mergeCell ref="G575:G577"/>
    <mergeCell ref="H575:J577"/>
    <mergeCell ref="L576:L577"/>
    <mergeCell ref="M576:M577"/>
    <mergeCell ref="H578:J578"/>
    <mergeCell ref="E579:E592"/>
    <mergeCell ref="H579:J579"/>
    <mergeCell ref="H592:J592"/>
    <mergeCell ref="L554:L555"/>
    <mergeCell ref="M554:M555"/>
    <mergeCell ref="E555:E557"/>
    <mergeCell ref="G555:G557"/>
    <mergeCell ref="H555:J557"/>
    <mergeCell ref="L556:L557"/>
    <mergeCell ref="M556:M557"/>
    <mergeCell ref="H558:J558"/>
    <mergeCell ref="E559:E572"/>
    <mergeCell ref="H559:J559"/>
    <mergeCell ref="H572:J572"/>
    <mergeCell ref="L534:L535"/>
    <mergeCell ref="M534:M535"/>
    <mergeCell ref="E535:E537"/>
    <mergeCell ref="G535:G537"/>
    <mergeCell ref="H535:J537"/>
    <mergeCell ref="L536:L537"/>
    <mergeCell ref="M536:M537"/>
    <mergeCell ref="H538:J538"/>
    <mergeCell ref="E539:E552"/>
    <mergeCell ref="H539:J539"/>
    <mergeCell ref="H552:J552"/>
    <mergeCell ref="L514:L515"/>
    <mergeCell ref="M514:M515"/>
    <mergeCell ref="E515:E517"/>
    <mergeCell ref="G515:G517"/>
    <mergeCell ref="H515:J517"/>
    <mergeCell ref="L516:L517"/>
    <mergeCell ref="M516:M517"/>
    <mergeCell ref="H518:J518"/>
    <mergeCell ref="E519:E532"/>
    <mergeCell ref="H519:J519"/>
    <mergeCell ref="H532:J532"/>
    <mergeCell ref="L494:L495"/>
    <mergeCell ref="M494:M495"/>
    <mergeCell ref="E495:E497"/>
    <mergeCell ref="G495:G497"/>
    <mergeCell ref="H495:J497"/>
    <mergeCell ref="L496:L497"/>
    <mergeCell ref="M496:M497"/>
    <mergeCell ref="H498:J498"/>
    <mergeCell ref="E499:E512"/>
    <mergeCell ref="H499:J499"/>
    <mergeCell ref="H512:J512"/>
    <mergeCell ref="L474:L475"/>
    <mergeCell ref="M474:M475"/>
    <mergeCell ref="E475:E477"/>
    <mergeCell ref="G475:G477"/>
    <mergeCell ref="H475:J477"/>
    <mergeCell ref="L476:L477"/>
    <mergeCell ref="M476:M477"/>
    <mergeCell ref="H478:J478"/>
    <mergeCell ref="E479:E492"/>
    <mergeCell ref="H479:J479"/>
    <mergeCell ref="H492:J492"/>
    <mergeCell ref="L454:L455"/>
    <mergeCell ref="M454:M455"/>
    <mergeCell ref="E455:E457"/>
    <mergeCell ref="G455:G457"/>
    <mergeCell ref="H455:J457"/>
    <mergeCell ref="L456:L457"/>
    <mergeCell ref="M456:M457"/>
    <mergeCell ref="H458:J458"/>
    <mergeCell ref="E459:E472"/>
    <mergeCell ref="H459:J459"/>
    <mergeCell ref="H472:J472"/>
    <mergeCell ref="L416:L417"/>
    <mergeCell ref="M416:M417"/>
    <mergeCell ref="H418:J418"/>
    <mergeCell ref="E419:E432"/>
    <mergeCell ref="H419:J419"/>
    <mergeCell ref="H432:J432"/>
    <mergeCell ref="L414:L415"/>
    <mergeCell ref="M414:M415"/>
    <mergeCell ref="L434:L435"/>
    <mergeCell ref="M434:M435"/>
    <mergeCell ref="E435:E437"/>
    <mergeCell ref="G435:G437"/>
    <mergeCell ref="H435:J437"/>
    <mergeCell ref="L436:L437"/>
    <mergeCell ref="M436:M437"/>
    <mergeCell ref="M374:M375"/>
    <mergeCell ref="E375:E377"/>
    <mergeCell ref="G375:G377"/>
    <mergeCell ref="H375:J377"/>
    <mergeCell ref="H378:J378"/>
    <mergeCell ref="E379:E392"/>
    <mergeCell ref="H392:J392"/>
    <mergeCell ref="L394:L395"/>
    <mergeCell ref="M394:M395"/>
    <mergeCell ref="E395:E397"/>
    <mergeCell ref="G395:G397"/>
    <mergeCell ref="H395:J397"/>
    <mergeCell ref="L396:L397"/>
    <mergeCell ref="M396:M397"/>
    <mergeCell ref="M376:M377"/>
    <mergeCell ref="M354:M355"/>
    <mergeCell ref="E355:E357"/>
    <mergeCell ref="G355:G357"/>
    <mergeCell ref="H355:J357"/>
    <mergeCell ref="L356:L357"/>
    <mergeCell ref="M356:M357"/>
    <mergeCell ref="H358:J358"/>
    <mergeCell ref="E359:E372"/>
    <mergeCell ref="H359:J359"/>
    <mergeCell ref="H372:J372"/>
    <mergeCell ref="M334:M335"/>
    <mergeCell ref="E335:E337"/>
    <mergeCell ref="G335:G337"/>
    <mergeCell ref="H335:J337"/>
    <mergeCell ref="L336:L337"/>
    <mergeCell ref="M336:M337"/>
    <mergeCell ref="H338:J338"/>
    <mergeCell ref="E339:E352"/>
    <mergeCell ref="H339:J339"/>
    <mergeCell ref="H352:J352"/>
    <mergeCell ref="L314:L315"/>
    <mergeCell ref="M314:M315"/>
    <mergeCell ref="E315:E317"/>
    <mergeCell ref="G315:G317"/>
    <mergeCell ref="H315:J317"/>
    <mergeCell ref="L316:L317"/>
    <mergeCell ref="M316:M317"/>
    <mergeCell ref="H318:J318"/>
    <mergeCell ref="E319:E332"/>
    <mergeCell ref="H319:J319"/>
    <mergeCell ref="H332:J332"/>
    <mergeCell ref="L294:L295"/>
    <mergeCell ref="M294:M295"/>
    <mergeCell ref="E295:E297"/>
    <mergeCell ref="G295:G297"/>
    <mergeCell ref="H295:J297"/>
    <mergeCell ref="L296:L297"/>
    <mergeCell ref="M296:M297"/>
    <mergeCell ref="E299:E312"/>
    <mergeCell ref="H299:J299"/>
    <mergeCell ref="H312:J312"/>
    <mergeCell ref="L274:L275"/>
    <mergeCell ref="M274:M275"/>
    <mergeCell ref="E275:E277"/>
    <mergeCell ref="G275:G277"/>
    <mergeCell ref="H275:J277"/>
    <mergeCell ref="L276:L277"/>
    <mergeCell ref="M276:M277"/>
    <mergeCell ref="H278:J278"/>
    <mergeCell ref="E279:E292"/>
    <mergeCell ref="H292:J292"/>
    <mergeCell ref="M236:M237"/>
    <mergeCell ref="H238:J238"/>
    <mergeCell ref="E239:E252"/>
    <mergeCell ref="H239:J239"/>
    <mergeCell ref="H252:J252"/>
    <mergeCell ref="L254:L255"/>
    <mergeCell ref="M254:M255"/>
    <mergeCell ref="E255:E257"/>
    <mergeCell ref="G255:G257"/>
    <mergeCell ref="H255:J257"/>
    <mergeCell ref="L256:L257"/>
    <mergeCell ref="M256:M257"/>
    <mergeCell ref="L194:L195"/>
    <mergeCell ref="M194:M195"/>
    <mergeCell ref="E195:E197"/>
    <mergeCell ref="G195:G197"/>
    <mergeCell ref="H195:J197"/>
    <mergeCell ref="L196:L197"/>
    <mergeCell ref="M196:M197"/>
    <mergeCell ref="H198:J198"/>
    <mergeCell ref="E199:E212"/>
    <mergeCell ref="H199:J199"/>
    <mergeCell ref="H212:J212"/>
    <mergeCell ref="H158:J158"/>
    <mergeCell ref="E159:E172"/>
    <mergeCell ref="H159:J159"/>
    <mergeCell ref="H172:J172"/>
    <mergeCell ref="L174:L175"/>
    <mergeCell ref="M174:M175"/>
    <mergeCell ref="E175:E177"/>
    <mergeCell ref="G175:G177"/>
    <mergeCell ref="H175:J177"/>
    <mergeCell ref="L176:L177"/>
    <mergeCell ref="M176:M177"/>
    <mergeCell ref="H139:J139"/>
    <mergeCell ref="H152:J152"/>
    <mergeCell ref="L154:L155"/>
    <mergeCell ref="M154:M155"/>
    <mergeCell ref="E155:E157"/>
    <mergeCell ref="G155:G157"/>
    <mergeCell ref="H155:J157"/>
    <mergeCell ref="L156:L157"/>
    <mergeCell ref="M156:M157"/>
    <mergeCell ref="O10:O11"/>
    <mergeCell ref="R4:T4"/>
    <mergeCell ref="H32:J32"/>
    <mergeCell ref="H18:J18"/>
    <mergeCell ref="L14:L15"/>
    <mergeCell ref="M14:M15"/>
    <mergeCell ref="O7:P7"/>
    <mergeCell ref="H6:J6"/>
    <mergeCell ref="E8:G8"/>
    <mergeCell ref="H15:J17"/>
    <mergeCell ref="G15:G17"/>
    <mergeCell ref="E15:E17"/>
    <mergeCell ref="L16:L17"/>
    <mergeCell ref="M16:M17"/>
    <mergeCell ref="O5:P5"/>
    <mergeCell ref="H5:J5"/>
    <mergeCell ref="O8:P8"/>
    <mergeCell ref="H8:J8"/>
    <mergeCell ref="E4:J4"/>
    <mergeCell ref="L4:P4"/>
    <mergeCell ref="E6:G6"/>
    <mergeCell ref="L6:N6"/>
    <mergeCell ref="E2:T2"/>
    <mergeCell ref="R5:T6"/>
    <mergeCell ref="E7:G7"/>
    <mergeCell ref="H7:J7"/>
    <mergeCell ref="O6:P6"/>
    <mergeCell ref="L8:N8"/>
    <mergeCell ref="E5:G5"/>
    <mergeCell ref="L7:N7"/>
    <mergeCell ref="H218:J218"/>
    <mergeCell ref="M214:M215"/>
    <mergeCell ref="H215:J217"/>
    <mergeCell ref="L216:L217"/>
    <mergeCell ref="M216:M217"/>
    <mergeCell ref="E215:E217"/>
    <mergeCell ref="G215:G217"/>
    <mergeCell ref="L94:L95"/>
    <mergeCell ref="M94:M95"/>
    <mergeCell ref="G95:G97"/>
    <mergeCell ref="H95:J97"/>
    <mergeCell ref="L96:L97"/>
    <mergeCell ref="M96:M97"/>
    <mergeCell ref="H98:J98"/>
    <mergeCell ref="H99:J99"/>
    <mergeCell ref="H112:J112"/>
    <mergeCell ref="H219:J219"/>
    <mergeCell ref="H232:J232"/>
    <mergeCell ref="L234:L235"/>
    <mergeCell ref="M234:M235"/>
    <mergeCell ref="H235:J237"/>
    <mergeCell ref="L236:L237"/>
    <mergeCell ref="E10:E11"/>
    <mergeCell ref="L5:N5"/>
    <mergeCell ref="E19:E32"/>
    <mergeCell ref="L10:M11"/>
    <mergeCell ref="G10:J11"/>
    <mergeCell ref="H19:J19"/>
    <mergeCell ref="E39:E52"/>
    <mergeCell ref="H39:J39"/>
    <mergeCell ref="H52:J52"/>
    <mergeCell ref="L54:L55"/>
    <mergeCell ref="M54:M55"/>
    <mergeCell ref="E55:E57"/>
    <mergeCell ref="G55:G57"/>
    <mergeCell ref="H55:J57"/>
    <mergeCell ref="L56:L57"/>
    <mergeCell ref="M56:M57"/>
    <mergeCell ref="L116:L117"/>
    <mergeCell ref="H132:J132"/>
    <mergeCell ref="L654:L655"/>
    <mergeCell ref="H679:J679"/>
    <mergeCell ref="H778:J778"/>
    <mergeCell ref="H998:J998"/>
    <mergeCell ref="M654:M655"/>
    <mergeCell ref="L656:L657"/>
    <mergeCell ref="M656:M657"/>
    <mergeCell ref="L674:L675"/>
    <mergeCell ref="M674:M675"/>
    <mergeCell ref="H675:J677"/>
    <mergeCell ref="L676:L677"/>
    <mergeCell ref="M676:M677"/>
    <mergeCell ref="L794:L795"/>
    <mergeCell ref="M794:M795"/>
    <mergeCell ref="L994:L995"/>
    <mergeCell ref="M994:M995"/>
    <mergeCell ref="L996:L997"/>
    <mergeCell ref="M996:M997"/>
    <mergeCell ref="L796:L797"/>
    <mergeCell ref="M796:M797"/>
    <mergeCell ref="H692:J692"/>
    <mergeCell ref="L694:L695"/>
    <mergeCell ref="M694:M695"/>
    <mergeCell ref="H695:J697"/>
    <mergeCell ref="M116:M117"/>
    <mergeCell ref="H118:J118"/>
    <mergeCell ref="E119:E132"/>
    <mergeCell ref="H119:J119"/>
    <mergeCell ref="L134:L135"/>
    <mergeCell ref="M134:M135"/>
    <mergeCell ref="E135:E137"/>
    <mergeCell ref="G135:G137"/>
    <mergeCell ref="H135:J137"/>
    <mergeCell ref="L136:L137"/>
    <mergeCell ref="M136:M137"/>
    <mergeCell ref="H138:J138"/>
    <mergeCell ref="E139:E152"/>
    <mergeCell ref="H272:J272"/>
    <mergeCell ref="L74:L75"/>
    <mergeCell ref="L114:L115"/>
    <mergeCell ref="M114:M115"/>
    <mergeCell ref="H1039:J1039"/>
    <mergeCell ref="H58:J58"/>
    <mergeCell ref="E59:E72"/>
    <mergeCell ref="H59:J59"/>
    <mergeCell ref="H72:J72"/>
    <mergeCell ref="E75:E77"/>
    <mergeCell ref="G75:G77"/>
    <mergeCell ref="H75:J77"/>
    <mergeCell ref="H78:J78"/>
    <mergeCell ref="E79:E92"/>
    <mergeCell ref="H79:J79"/>
    <mergeCell ref="E95:E97"/>
    <mergeCell ref="E99:E112"/>
    <mergeCell ref="E115:E117"/>
    <mergeCell ref="G115:G117"/>
    <mergeCell ref="H115:J117"/>
    <mergeCell ref="H178:J178"/>
    <mergeCell ref="E179:E192"/>
    <mergeCell ref="H179:J179"/>
    <mergeCell ref="H192:J192"/>
    <mergeCell ref="M74:M75"/>
    <mergeCell ref="L76:L77"/>
    <mergeCell ref="M76:M77"/>
    <mergeCell ref="E399:E412"/>
    <mergeCell ref="L34:L35"/>
    <mergeCell ref="M34:M35"/>
    <mergeCell ref="H38:J38"/>
    <mergeCell ref="H92:J92"/>
    <mergeCell ref="L214:L215"/>
    <mergeCell ref="H298:J298"/>
    <mergeCell ref="L334:L335"/>
    <mergeCell ref="L354:L355"/>
    <mergeCell ref="L374:L375"/>
    <mergeCell ref="L376:L377"/>
    <mergeCell ref="H379:J379"/>
    <mergeCell ref="H398:J398"/>
    <mergeCell ref="H399:J399"/>
    <mergeCell ref="E219:E232"/>
    <mergeCell ref="E235:E237"/>
    <mergeCell ref="G235:G237"/>
    <mergeCell ref="H279:J279"/>
    <mergeCell ref="H258:J258"/>
    <mergeCell ref="E259:E272"/>
    <mergeCell ref="H259:J259"/>
    <mergeCell ref="E655:E657"/>
    <mergeCell ref="G655:G657"/>
    <mergeCell ref="H655:J657"/>
    <mergeCell ref="H658:J658"/>
    <mergeCell ref="E659:E672"/>
    <mergeCell ref="H659:J659"/>
    <mergeCell ref="H672:J672"/>
    <mergeCell ref="H412:J412"/>
    <mergeCell ref="E415:E417"/>
    <mergeCell ref="G415:G417"/>
    <mergeCell ref="H415:J417"/>
    <mergeCell ref="H438:J438"/>
    <mergeCell ref="E439:E452"/>
    <mergeCell ref="H439:J439"/>
    <mergeCell ref="H452:J452"/>
    <mergeCell ref="E675:E677"/>
    <mergeCell ref="H678:J678"/>
    <mergeCell ref="G675:G677"/>
    <mergeCell ref="E999:E1012"/>
    <mergeCell ref="H999:J999"/>
    <mergeCell ref="H1012:J1012"/>
    <mergeCell ref="H1058:J1058"/>
    <mergeCell ref="E779:E792"/>
    <mergeCell ref="H779:J779"/>
    <mergeCell ref="H792:J792"/>
    <mergeCell ref="E795:E797"/>
    <mergeCell ref="H798:J798"/>
    <mergeCell ref="E995:E997"/>
    <mergeCell ref="H995:J997"/>
    <mergeCell ref="G995:G997"/>
    <mergeCell ref="G795:G797"/>
    <mergeCell ref="H795:J797"/>
    <mergeCell ref="E799:E812"/>
    <mergeCell ref="H799:J799"/>
    <mergeCell ref="E695:E697"/>
    <mergeCell ref="G695:G697"/>
    <mergeCell ref="G755:G757"/>
    <mergeCell ref="H755:J757"/>
    <mergeCell ref="H812:J812"/>
  </mergeCells>
  <phoneticPr fontId="45" type="noConversion"/>
  <conditionalFormatting sqref="A1214:XFD1048534 A1:XFD1212">
    <cfRule type="expression" dxfId="29" priority="9" stopIfTrue="1">
      <formula>ISERR($B1)</formula>
    </cfRule>
    <cfRule type="expression" dxfId="28" priority="263" stopIfTrue="1">
      <formula>ISERR($B2)</formula>
    </cfRule>
  </conditionalFormatting>
  <conditionalFormatting sqref="I25:M25 G21:M24 K19:K20 G1:M1 G3:M14 G26:M32 G18:M18 G15:H15 K15:M16 K17 I45:M45 I65:M65 I85:M85 I105:M105 I125:M125 I145:M145 I165:M165 I185:M185 I205:M205 I225:M225 I245:M245 I265:M265 I285:M285 I305:M305 I325:M325 I345:M345 I365:M365 I385:M385 I405:M405 I425:M425 I445:M445 I465:M465 I485:M485 I505:M505 I525:M525 I545:M545 I565:M565 I585:M585 I605:M605 I625:M625 I645:M645 I665:M665 I685:M685 I705:M705 I725:M725 I745:M745 I765:M765 I785:M785 I805:M805 I825:M825 I845:M845 I865:M865 I885:M885 I905:M905 I925:M925 I945:M945 I965:M965 I985:M985 I1005:M1005 I1025:M1025 I1045:M1045 I1065:M1065 I1085:M1085 I1105:M1105 I1125:M1125 I1145:M1145 I1165:M1165 I1185:M1185 I1205:M1205 G41:M44 G61:M64 G81:M84 G101:M104 G121:M124 G141:M144 G161:M164 G181:M184 G201:M204 G221:M224 G241:M244 G261:M264 G281:M284 G301:M304 G321:M324 G341:M344 G361:M364 G381:M384 G401:M404 G421:M424 G441:M444 G461:M464 G481:M484 G501:M504 G521:M524 G541:M544 G561:M564 G581:M584 G601:M604 G621:M624 G641:M644 G661:M664 G681:M684 G701:M704 G721:M724 G741:M744 G761:M764 G781:M784 G801:M804 G821:M824 G841:M844 G861:M864 G881:M884 G901:M904 G921:M924 G941:M944 G961:M964 G981:M984 G1001:M1004 G1021:M1024 G1041:M1044 G1061:M1064 G1081:M1084 G1101:M1104 G1121:M1124 G1141:M1144 G1161:M1164 G1181:M1184 G1201:M1204 K39:K40 K59:K60 K79:K80 K99:K100 K119:K120 K139:K140 K159:K160 K179:K180 K199:K200 K219:K220 K239:K240 K259:K260 K279:K280 K299:K300 K319:K320 K339:K340 K359:K360 K379:K380 K399:K400 K419:K420 K439:K440 K459:K460 K479:K480 K499:K500 K519:K520 K539:K540 K559:K560 K579:K580 K599:K600 K619:K620 K639:K640 K659:K660 K679:K680 K699:K700 K719:K720 K739:K740 K759:K760 K779:K780 K799:K800 K819:K820 K839:K840 K859:K860 K879:K880 K899:K900 K919:K920 K939:K940 K959:K960 K979:K980 K999:K1000 K1019:K1020 K1039:K1040 K1059:K1060 K1079:K1080 K1099:K1100 K1119:K1120 K1139:K1140 K1159:K1160 K1179:K1180 K1199:K1200 G34:M34 G54:M54 G74:M74 G94:M94 G114:M114 G134:M134 G154:M154 G174:M174 G194:M194 G214:M214 G234:M234 G254:M254 G274:M274 G294:M294 G314:M314 G334:M334 G354:M354 G374:M374 G394:M394 G414:M414 G434:M434 G454:M454 G474:M474 G494:M494 G514:M514 G534:M534 G554:M554 G574:M574 G594:M594 G614:M614 G634:M634 G654:M654 G674:M674 G694:M694 G714:M714 G734:M734 G754:M754 G774:M774 G794:M794 G814:M814 G834:M834 G854:M854 G874:M874 G894:M894 G914:M914 G934:M934 G954:M954 G974:M974 G994:M994 G1014:M1014 G1034:M1034 G1054:M1054 G1074:M1074 G1094:M1094 G1114:M1114 G1134:M1134 G1154:M1154 G1174:M1174 G1194:M1194 G46:M52 G66:M72 G86:M92 G106:M112 G126:M132 G146:M152 G166:M172 G186:M192 G206:M212 G226:M232 G246:M252 G266:M272 G286:M292 G306:M312 G326:M332 G346:M352 G366:M372 G386:M392 G406:M412 G426:M432 G446:M452 G466:M472 G486:M492 G506:M512 G526:M532 G546:M552 G566:M572 G586:M592 G606:M612 G626:M632 G646:M652 G666:M672 G686:M692 G706:M712 G726:M732 G746:M752 G766:M772 G786:M792 G806:M812 G826:M832 G846:M852 G866:M872 G886:M892 G906:M912 G926:M932 G946:M952 G966:M972 G986:M992 G1006:M1012 G1026:M1032 G1046:M1052 G1066:M1072 G1086:M1092 G1106:M1112 G1126:M1132 G1146:M1152 G1166:M1172 G1186:M1192 G1206:M1212 G38:M38 G58:M58 G78:M78 G98:M98 G118:M118 G138:M138 G158:M158 G178:M178 G198:M198 G218:M218 G238:M238 G258:M258 G278:M278 G298:M298 G318:M318 G338:M338 G358:M358 G378:M378 G398:M398 G418:M418 G438:M438 G458:M458 G478:M478 G498:M498 G518:M518 G538:M538 G558:M558 G578:M578 G598:M598 G618:M618 G638:M638 G658:M658 G678:M678 G698:M698 G718:M718 G738:M738 G758:M758 G778:M778 G798:M798 G818:M818 G838:M838 G858:M858 G878:M878 G898:M898 G918:M918 G938:M938 G958:M958 G978:M978 G998:M998 G1018:M1018 G1038:M1038 G1058:M1058 G1078:M1078 G1098:M1098 G1118:M1118 G1138:M1138 G1158:M1158 G1178:M1178 G1198:M1198 G35:H35 G55:H55 G75:H75 G95:H95 G115:H115 G135:H135 G155:H155 G175:H175 G195:H195 G215:H215 G235:H235 G255:H255 G275:H275 G295:H295 G315:H315 G335:H335 G355:H355 G375:H375 G395:H395 G415:H415 G435:H435 G455:H455 G475:H475 G495:H495 G515:H515 G535:H535 G555:H555 G575:H575 G595:H595 G615:H615 G635:H635 G655:H655 G675:H675 G695:H695 G715:H715 G735:H735 G755:H755 G775:H775 G795:H795 G815:H815 G835:H835 G855:H855 G875:H875 G895:H895 G915:H915 G935:H935 G955:H955 G975:H975 G995:H995 G1015:H1015 G1035:H1035 G1055:H1055 G1075:H1075 G1095:H1095 G1115:H1115 G1135:H1135 G1155:H1155 G1175:H1175 G1195:H1195 K35:M36 K55:M56 K75:M76 K95:M96 K115:M116 K135:M136 K155:M156 K175:M176 K195:M196 K215:M216 K235:M236 K255:M256 K275:M276 K295:M296 K315:M316 K335:M336 K355:M356 K375:M376 K395:M396 K415:M416 K435:M436 K455:M456 K475:M476 K495:M496 K515:M516 K535:M536 K555:M556 K575:M576 K595:M596 K615:M616 K635:M636 K655:M656 K675:M676 K695:M696 K715:M716 K735:M736 K755:M756 K775:M776 K795:M796 K815:M816 K835:M836 K855:M856 K875:M876 K895:M896 K915:M916 K935:M936 K955:M956 K975:M976 K995:M996 K1015:M1016 K1035:M1036 K1055:M1056 K1075:M1076 K1095:M1096 K1115:M1116 K1135:M1136 K1155:M1156 K1175:M1176 K1195:M1196 K37 K57 K77 K97 K117 K137 K157 K177 K197 K217 K237 K257 K277 K297 K317 K337 K357 K377 K397 K417 K437 K457 K477 K497 K517 K537 K557 K577 K597 K617 K637 K657 K677 K697 K717 K737 K757 K777 K797 K817 K837 K857 K877 K897 K917 K937 K957 K977 K997 K1017 K1037 K1057 K1077 K1097 K1117 K1137 K1157 K1177 K1197">
    <cfRule type="expression" dxfId="27" priority="245">
      <formula>AND($B$8,OR(F1="GMAT",F1="DESCRIÇÃO",F1="CATMAT",F1="QUANTIDADE",F1="UNIDADE"))</formula>
    </cfRule>
  </conditionalFormatting>
  <conditionalFormatting sqref="U1:AI1048576">
    <cfRule type="expression" dxfId="26" priority="212" stopIfTrue="1">
      <formula>COUNT(T:U)=0</formula>
    </cfRule>
  </conditionalFormatting>
  <conditionalFormatting sqref="H5 H8 O5:P7">
    <cfRule type="expression" dxfId="25" priority="255">
      <formula>$B$7</formula>
    </cfRule>
  </conditionalFormatting>
  <conditionalFormatting sqref="A25:F25 A20:F20 K20 A2:E2 I25:XFD25 N20:XFD20 A1:XFD1 A21:XFD24 U2:XFD2 A26:XFD32 A3:XFD14 A18:XFD19 A15:H15 F16:F17 K17 N17:XFD17 A16:D17 A45:F45 A65:F65 A85:F85 A105:F105 A125:F125 A145:F145 A165:F165 A185:F185 A205:F205 A225:F225 A245:F245 A265:F265 A285:F285 A305:F305 A325:F325 A345:F345 A365:F365 A385:F385 A405:F405 A425:F425 A445:F445 A465:F465 A485:F485 A505:F505 A525:F525 A545:F545 A565:F565 A585:F585 A605:F605 A625:F625 A645:F645 A665:F665 A685:F685 A705:F705 A725:F725 A745:F745 A765:F765 A785:F785 A805:F805 A825:F825 A845:F845 A865:F865 A885:F885 A905:F905 A925:F925 A945:F945 A965:F965 A985:F985 A1005:F1005 A1025:F1025 A1045:F1045 A1065:F1065 A1085:F1085 A1105:F1105 A1125:F1125 A1145:F1145 A1165:F1165 A1185:F1185 A1205:F1205 A40:F40 A60:F60 A80:F80 A100:F100 A120:F120 A140:F140 A160:F160 A180:F180 A200:F200 A220:F220 A240:F240 A260:F260 A280:F280 A300:F300 A320:F320 A340:F340 A360:F360 A380:F380 A400:F400 A420:F420 A440:F440 A460:F460 A480:F480 A500:F500 A520:F520 A540:F540 A560:F560 A580:F580 A600:F600 A620:F620 A640:F640 A660:F660 A680:F680 A700:F700 A720:F720 A740:F740 A760:F760 A780:F780 A800:F800 A820:F820 A840:F840 A860:F860 A880:F880 A900:F900 A920:F920 A940:F940 A960:F960 A980:F980 A1000:F1000 A1020:F1020 A1040:F1040 A1060:F1060 A1080:F1080 A1100:F1100 A1120:F1120 A1140:F1140 A1160:F1160 A1180:F1180 A1200:F1200 K40 K60 K80 K100 K120 K140 K160 K180 K200 K220 K240 K260 K280 K300 K320 K340 K360 K380 K400 K420 K440 K460 K480 K500 K520 K540 K560 K580 K600 K620 K640 K660 K680 K700 K720 K740 K760 K780 K800 K820 K840 K860 K880 K900 K920 K940 K960 K980 K1000 K1020 K1040 K1060 K1080 K1100 K1120 K1140 K1160 K1180 K1200 I45:XFD45 I65:XFD65 I85:XFD85 I105:XFD105 I125:XFD125 I145:XFD145 I165:XFD165 I185:XFD185 I205:XFD205 I225:XFD225 I245:XFD245 I265:XFD265 I285:XFD285 I305:XFD305 I325:XFD325 I345:XFD345 I365:XFD365 I385:XFD385 I405:XFD405 I425:XFD425 I445:XFD445 I465:XFD465 I485:XFD485 I505:XFD505 I525:XFD525 I545:XFD545 I565:XFD565 I585:XFD585 I605:XFD605 I625:XFD625 I645:XFD645 I665:XFD665 I685:XFD685 I705:XFD705 I725:XFD725 I745:XFD745 I765:XFD765 I785:XFD785 I805:XFD805 I825:XFD825 I845:XFD845 I865:XFD865 I885:XFD885 I905:XFD905 I925:XFD925 I945:XFD945 I965:XFD965 I985:XFD985 I1005:XFD1005 I1025:XFD1025 I1045:XFD1045 I1065:XFD1065 I1085:XFD1085 I1105:XFD1105 I1125:XFD1125 I1145:XFD1145 I1165:XFD1165 I1185:XFD1185 I1205:XFD1205 N40:XFD40 N60:XFD60 N80:XFD80 N100:XFD100 N120:XFD120 N140:XFD140 N160:XFD160 N180:XFD180 N200:XFD200 N220:XFD220 N240:XFD240 N260:XFD260 N280:XFD280 N300:XFD300 N320:XFD320 N340:XFD340 N360:XFD360 N380:XFD380 N400:XFD400 N420:XFD420 N440:XFD440 N460:XFD460 N480:XFD480 N500:XFD500 N520:XFD520 N540:XFD540 N560:XFD560 N580:XFD580 N600:XFD600 N620:XFD620 N640:XFD640 N660:XFD660 N680:XFD680 N700:XFD700 N720:XFD720 N740:XFD740 N760:XFD760 N780:XFD780 N800:XFD800 N820:XFD820 N840:XFD840 N860:XFD860 N880:XFD880 N900:XFD900 N920:XFD920 N940:XFD940 N960:XFD960 N980:XFD980 N1000:XFD1000 N1020:XFD1020 N1040:XFD1040 N1060:XFD1060 N1080:XFD1080 N1100:XFD1100 N1120:XFD1120 N1140:XFD1140 N1160:XFD1160 N1180:XFD1180 N1200:XFD1200 A41:XFD44 A61:XFD64 A81:XFD84 A101:XFD104 A121:XFD124 A141:XFD144 A161:XFD164 A181:XFD184 A201:XFD204 A221:XFD224 A241:XFD244 A261:XFD264 A281:XFD284 A301:XFD304 A321:XFD324 A341:XFD344 A361:XFD364 A381:XFD384 A401:XFD404 A421:XFD424 A441:XFD444 A461:XFD464 A481:XFD484 A501:XFD504 A521:XFD524 A541:XFD544 A561:XFD564 A581:XFD584 A601:XFD604 A621:XFD624 A641:XFD644 A661:XFD664 A681:XFD684 A701:XFD704 A721:XFD724 A741:XFD744 A761:XFD764 A781:XFD784 A801:XFD804 A821:XFD824 A841:XFD844 A861:XFD864 A881:XFD884 A901:XFD904 A921:XFD924 A941:XFD944 A961:XFD964 A981:XFD984 A1001:XFD1004 A1021:XFD1024 A1041:XFD1044 A1061:XFD1064 A1081:XFD1084 A1101:XFD1104 A1121:XFD1124 A1141:XFD1144 A1161:XFD1164 A1181:XFD1184 A1201:XFD1204 A46:XFD52 A66:XFD72 A86:XFD92 A106:XFD112 A126:XFD132 A146:XFD152 A166:XFD172 A186:XFD192 A206:XFD212 A226:XFD232 A246:XFD252 A266:XFD272 A286:XFD292 A306:XFD312 A326:XFD332 A346:XFD352 A366:XFD372 A386:XFD392 A406:XFD412 A426:XFD432 A446:XFD452 A466:XFD472 A486:XFD492 A506:XFD512 A526:XFD532 A546:XFD552 A566:XFD572 A586:XFD592 A606:XFD612 A626:XFD632 A646:XFD652 A666:XFD672 A686:XFD692 A706:XFD712 A726:XFD732 A746:XFD752 A766:XFD772 A786:XFD792 A806:XFD812 A826:XFD832 A846:XFD852 A866:XFD872 A886:XFD892 A906:XFD912 A926:XFD932 A946:XFD952 A966:XFD972 A986:XFD992 A1006:XFD1012 A1026:XFD1032 A1046:XFD1052 A1066:XFD1072 A1086:XFD1092 A1106:XFD1112 A1126:XFD1132 A1146:XFD1152 A1166:XFD1172 A1186:XFD1192 A1206:XFD1212 A34:XFD34 A54:XFD54 A74:XFD74 A94:XFD94 A114:XFD114 A134:XFD134 A154:XFD154 A174:XFD174 A194:XFD194 A214:XFD214 A234:XFD234 A254:XFD254 A274:XFD274 A294:XFD294 A314:XFD314 A334:XFD334 A354:XFD354 A374:XFD374 A394:XFD394 A414:XFD414 A434:XFD434 A454:XFD454 A474:XFD474 A494:XFD494 A514:XFD514 A534:XFD534 A554:XFD554 A574:XFD574 A594:XFD594 A614:XFD614 A634:XFD634 A654:XFD654 A674:XFD674 A694:XFD694 A714:XFD714 A734:XFD734 A754:XFD754 A774:XFD774 A794:XFD794 A814:XFD814 A834:XFD834 A854:XFD854 A874:XFD874 A894:XFD894 A914:XFD914 A934:XFD934 A954:XFD954 A974:XFD974 A994:XFD994 A1014:XFD1014 A1034:XFD1034 A1054:XFD1054 A1074:XFD1074 A1094:XFD1094 A1114:XFD1114 A1134:XFD1134 A1154:XFD1154 A1174:XFD1174 A1194:XFD1194 A38:XFD39 A58:XFD59 A78:XFD79 A98:XFD99 A118:XFD119 A138:XFD139 A158:XFD159 A178:XFD179 A198:XFD199 A218:XFD219 A238:XFD239 A258:XFD259 A278:XFD279 A298:XFD299 A318:XFD319 A338:XFD339 A358:XFD359 A378:XFD379 A398:XFD399 A418:XFD419 A438:XFD439 A458:XFD459 A478:XFD479 A498:XFD499 A518:XFD519 A538:XFD539 A558:XFD559 A578:XFD579 A598:XFD599 A618:XFD619 A638:XFD639 A658:XFD659 A678:XFD679 A698:XFD699 A718:XFD719 A738:XFD739 A758:XFD759 A778:XFD779 A798:XFD799 A818:XFD819 A838:XFD839 A858:XFD859 A878:XFD879 A898:XFD899 A918:XFD919 A938:XFD939 A958:XFD959 A978:XFD979 A998:XFD999 A1018:XFD1019 A1038:XFD1039 A1058:XFD1059 A1078:XFD1079 A1098:XFD1099 A1118:XFD1119 A1138:XFD1139 A1158:XFD1159 A1178:XFD1179 A1198:XFD1199 A35:H35 A55:H55 A75:H75 A95:H95 A115:H115 A135:H135 A155:H155 A175:H175 A195:H195 A215:H215 A235:H235 A255:H255 A275:H275 A295:H295 A315:H315 A335:H335 A355:H355 A375:H375 A395:H395 A415:H415 A435:H435 A455:H455 A475:H475 A495:H495 A515:H515 A535:H535 A555:H555 A575:H575 A595:H595 A615:H615 A635:H635 A655:H655 A675:H675 A695:H695 A715:H715 A735:H735 A755:H755 A775:H775 A795:H795 A815:H815 A835:H835 A855:H855 A875:H875 A895:H895 A915:H915 A935:H935 A955:H955 A975:H975 A995:H995 A1015:H1015 A1035:H1035 A1055:H1055 A1075:H1075 A1095:H1095 A1115:H1115 A1135:H1135 A1155:H1155 A1175:H1175 A1195:H1195 K115:XFD116 K135:XFD136 K155:XFD156 K175:XFD176 K195:XFD196 K215:XFD216 K235:XFD236 K255:XFD256 K275:XFD276 K295:XFD296 K315:XFD316 K335:XFD336 K355:XFD356 K375:XFD376 K395:XFD396 K415:XFD416 K435:XFD436 K455:XFD456 K475:XFD476 K495:XFD496 K515:XFD516 K535:XFD536 K555:XFD556 K575:XFD576 K595:XFD596 K615:XFD616 K635:XFD636 K655:XFD656 K675:XFD676 K695:XFD696 K715:XFD716 K735:XFD736 K755:XFD756 K775:XFD776 K795:XFD796 K815:XFD816 K835:XFD836 K855:XFD856 K875:XFD876 K895:XFD896 K915:XFD916 K935:XFD936 K955:XFD956 K975:XFD976 K995:XFD996 K1015:XFD1016 K1035:XFD1036 K1055:XFD1056 K1075:XFD1076 K1095:XFD1096 K1115:XFD1116 K1135:XFD1136 K1155:XFD1156 K1175:XFD1176 K1195:XFD1196 F36:F37 F56:F57 F76:F77 F96:F97 F116:F117 F136:F137 F156:F157 F176:F177 F196:F197 F216:F217 F236:F237 F256:F257 F276:F277 F296:F297 F316:F317 F336:F337 F356:F357 F376:F377 F396:F397 F416:F417 F436:F437 F456:F457 F476:F477 F496:F497 F516:F517 F536:F537 F556:F557 F576:F577 F596:F597 F616:F617 F636:F637 F656:F657 F676:F677 F696:F697 F716:F717 F736:F737 F756:F757 F776:F777 F796:F797 F816:F817 F836:F837 F856:F857 F876:F877 F896:F897 F916:F917 F936:F937 F956:F957 F976:F977 F996:F997 F1016:F1017 F1036:F1037 F1056:F1057 F1076:F1077 F1096:F1097 F1116:F1117 F1136:F1137 F1156:F1157 F1176:F1177 F1196:F1197 K37 K57 K77 K97 K117 K137 K157 K177 K197 K217 K237 K257 K277 K297 K317 K337 K357 K377 K397 K417 K437 K457 K477 K497 K517 K537 K557 K577 K597 K617 K637 K657 K677 K697 K717 K737 K757 K777 K797 K817 K837 K857 K877 K897 K917 K937 K957 K977 K997 K1017 K1037 K1057 K1077 K1097 K1117 K1137 K1157 K1177 K1197 N37:XFD37 N57:XFD57 N77:XFD77 N97:XFD97 N117:XFD117 N137:XFD137 N157:XFD157 N177:XFD177 N197:XFD197 N217:XFD217 N237:XFD237 N257:XFD257 N277:XFD277 N297:XFD297 N317:XFD317 N337:XFD337 N357:XFD357 N377:XFD377 N397:XFD397 N417:XFD417 N437:XFD437 N457:XFD457 N477:XFD477 N497:XFD497 N517:XFD517 N537:XFD537 N557:XFD557 N577:XFD577 N597:XFD597 N617:XFD617 N637:XFD637 N657:XFD657 N677:XFD677 N697:XFD697 N717:XFD717 N737:XFD737 N757:XFD757 N777:XFD777 N797:XFD797 N817:XFD817 N837:XFD837 N857:XFD857 N877:XFD877 N897:XFD897 N917:XFD917 N937:XFD937 N957:XFD957 N977:XFD977 N997:XFD997 N1017:XFD1017 N1037:XFD1037 N1057:XFD1057 N1077:XFD1077 N1097:XFD1097 N1117:XFD1117 N1137:XFD1137 N1157:XFD1157 N1177:XFD1177 N1197:XFD1197 A36:D37 A56:D57 A76:D77 A96:D97 A116:D117 A136:D137 A156:D157 A176:D177 A196:D197 A216:D217 A236:D237 A256:D257 A276:D277 A296:D297 A316:D317 A336:D337 A356:D357 A376:D377 A396:D397 A416:D417 A436:D437 A456:D457 A476:D477 A496:D497 A516:D517 A536:D537 A556:D557 A576:D577 A596:D597 A616:D617 A636:D637 A656:D657 A676:D677 A696:D697 A716:D717 A736:D737 A756:D757 A776:D777 A796:D797 A816:D817 A836:D837 A856:D857 A876:D877 A896:D897 A916:D917 A936:D937 A956:D957 A976:D977 A996:D997 A1016:D1017 A1036:D1037 A1056:D1057 A1076:D1077 A1096:D1097 A1116:D1117 A1136:D1137 A1156:D1157 A1176:D1177 A1196:D1197 K15:XFD16 K35:XFD36 K55:XFD56 K75:XFD76 K95:XFD96">
    <cfRule type="containsText" dxfId="24" priority="260" operator="containsText" text="DESCARTADO">
      <formula>NOT(ISERROR(SEARCH("DESCARTADO",A1)))</formula>
    </cfRule>
  </conditionalFormatting>
  <conditionalFormatting sqref="P1:AI1 U2:AI2 P3:AI1048576">
    <cfRule type="expression" dxfId="23" priority="239">
      <formula>AND($B$8,OR($O1="ORIGINAL",$O1="DATA",$O1="FONTE"))</formula>
    </cfRule>
    <cfRule type="expression" dxfId="22" priority="261">
      <formula>$N1=1</formula>
    </cfRule>
  </conditionalFormatting>
  <conditionalFormatting sqref="G19:J19 L19:M19 G39:J39 G59:J59 G79:J79 G99:J99 G119:J119 G139:J139 G159:J159 G179:J179 G199:J199 G219:J219 G239:J239 G259:J259 G279:J279 G299:J299 G319:J319 G339:J339 G359:J359 G379:J379 G399:J399 G419:J419 G439:J439 G459:J459 G479:J479 G499:J499 G519:J519 G539:J539 G559:J559 G579:J579 G599:J599 G619:J619 G639:J639 G659:J659 G679:J679 G699:J699 G719:J719 G739:J739 G759:J759 G779:J779 G799:J799 G819:J819 G839:J839 G859:J859 G879:J879 G899:J899 G919:J919 G939:J939 G959:J959 G979:J979 G999:J999 G1019:J1019 G1039:J1039 G1059:J1059 G1079:J1079 G1099:J1099 G1119:J1119 G1139:J1139 G1159:J1159 G1179:J1179 G1199:J1199 L39:M39 L59:M59 L79:M79 L99:M99 L119:M119 L139:M139 L159:M159 L179:M179 L199:M199 L219:M219 L239:M239 L259:M259 L279:M279 L299:M299 L319:M319 L339:M339 L359:M359 L379:M379 L399:M399 L419:M419 L439:M439 L459:M459 L479:M479 L499:M499 L519:M519 L539:M539 L559:M559 L579:M579 L599:M599 L619:M619 L639:M639 L659:M659 L679:M679 L699:M699 L719:M719 L739:M739 L759:M759 L779:M779 L799:M799 L819:M819 L839:M839 L859:M859 L879:M879 L899:M899 L919:M919 L939:M939 L959:M959 L979:M979 L999:M999 L1019:M1019 L1039:M1039 L1059:M1059 L1079:M1079 L1099:M1099 L1119:M1119 L1139:M1139 L1159:M1159 L1179:M1179 L1199:M1199">
    <cfRule type="expression" dxfId="21" priority="266">
      <formula>AND($B$8,OR(F20="GMAT",F20="DESCRIÇÃO",F20="CATMAT",F20="QUANTIDADE",F20="UNIDADE"))</formula>
    </cfRule>
  </conditionalFormatting>
  <conditionalFormatting sqref="E2">
    <cfRule type="expression" dxfId="20" priority="270">
      <formula>AND($B$8,OR(G2="GMAT",G2="DESCRIÇÃO",G2="CATMAT",G2="QUANTIDADE",G2="UNIDADE"))</formula>
    </cfRule>
  </conditionalFormatting>
  <conditionalFormatting sqref="A1213:XFD1213">
    <cfRule type="expression" dxfId="19" priority="277" stopIfTrue="1">
      <formula>ISERR($B1213)</formula>
    </cfRule>
    <cfRule type="expression" dxfId="18" priority="278" stopIfTrue="1">
      <formula>ISERR(#REF!)</formula>
    </cfRule>
  </conditionalFormatting>
  <conditionalFormatting sqref="A1048535:XFD1048576">
    <cfRule type="expression" dxfId="17" priority="290" stopIfTrue="1">
      <formula>ISERR($B1048535)</formula>
    </cfRule>
    <cfRule type="expression" dxfId="16" priority="291" stopIfTrue="1">
      <formula>ISERR($B1)</formula>
    </cfRule>
  </conditionalFormatting>
  <dataValidations count="4">
    <dataValidation type="date" allowBlank="1" showInputMessage="1" showErrorMessage="1" sqref="P15:AI15 P35:AI35 P55:AI55 P75:AI75 P95:AI95 P115:AI115 P135:AI135 P155:AI155 P175:AI175 P195:AI195 P215:AI215 P235:AI235 P255:AI255 P275:AI275 P295:AI295 P315:AI315 P335:AI335 P355:AI355 P375:AI375 P395:AI395 P415:AI415 P435:AI435 P455:AI455 P475:AI475 P495:AI495 P515:AI515 P535:AI535 P555:AI555 P575:AI575 P595:AI595 P615:AI615 P635:AI635 P655:AI655 P675:AI675 P695:AI695 P715:AI715 P735:AI735 P755:AI755 P775:AI775 P795:AI795 P815:AI815 P835:AI835 P855:AI855 P875:AI875 P895:AI895 P915:AI915 P935:AI935 P955:AI955 P975:AI975 P995:AI995 P1015:AI1015 P1035:AI1035 P1055:AI1055 P1075:AI1075 P1095:AI1095 P1115:AI1115 P1135:AI1135 P1155:AI1155 P1175:AI1175 P1195:AI1195">
      <formula1>1</formula1>
      <formula2>TODAY()</formula2>
    </dataValidation>
    <dataValidation type="list" allowBlank="1" showInputMessage="1" showErrorMessage="1" sqref="L14:L15 L34:L35 L54:L55 L74:L75 L94:L95 L114:L115 L134:L135 L154:L155 L174:L175 L194:L195 L214:L215 L234:L235 L254:L255 L274:L275 L294:L295 L314:L315 L334:L335 L354:L355 L374:L375 L394:L395 L414:L415 L434:L435 L454:L455 L474:L475 L494:L495 L514:L515 L534:L535 L554:L555 L574:L575 L594:L595 L614:L615 L634:L635 L654:L655 L674:L675 L694:L695 L714:L715 L734:L735 L754:L755 L774:L775 L794:L795 L814:L815 L834:L835 L854:L855 L874:L875 L894:L895 L914:L915 L934:L935 L954:L955 L974:L975 L994:L995 L1014:L1015 L1034:L1035 L1054:L1055 L1074:L1075 L1094:L1095 L1114:L1115 L1134:L1135 L1154:L1155 L1174:L1175 L1194:L1195">
      <formula1>$L$21:$L$30</formula1>
    </dataValidation>
    <dataValidation type="list" allowBlank="1" showInputMessage="1" showErrorMessage="1" sqref="I14 I34 I54 I74 I94 I114 I134 I154 I174 I194 I214 I234 I254 I274 I294 I314 I334 I354 I374 I394 I414 I434 I454 I474 I494 I514 I534 I554 I574 I594 I614 I634 I654 I674 I694 I714 I734 I754 I774 I794 I814 I834 I854 I874 I894 I914 I934 I954 I974 I994 I1014 I1034 I1054 I1074 I1094 I1114 I1134 I1154 I1174 I1194">
      <formula1>"CATMAT,CATSER"</formula1>
    </dataValidation>
    <dataValidation allowBlank="1" showErrorMessage="1" error="Informe uma fonte constante na lista" sqref="P17:XFD17 P37:XFD37 P57:XFD57 P77:XFD77 P97:XFD97 P117:XFD117 P137:XFD137 P157:XFD157 P177:XFD177 P197:XFD197 P217:XFD217 P237:XFD237 P257:XFD257 P277:XFD277 P297:XFD297 P317:XFD317 P337:XFD337 P357:XFD357 P377:XFD377 P397:XFD397 P417:XFD417 P437:XFD437 P457:XFD457 P477:XFD477 P497:XFD497 P517:XFD517 P537:XFD537 P557:XFD557 P577:XFD577 P597:XFD597 P617:XFD617 P637:XFD637 P657:XFD657 P677:XFD677 P697:XFD697 P717:XFD717 P737:XFD737 P757:XFD757 P777:XFD777 P797:XFD797 P817:XFD817 P837:XFD837 P857:XFD857 P877:XFD877 P897:XFD897 P917:XFD917 P937:XFD937 P957:XFD957 P977:XFD977 P997:XFD997 P1017:XFD1017 P1037:XFD1037 P1057:XFD1057 P1077:XFD1077 P1097:XFD1097 P1117:XFD1117 P1137:XFD1137 P1157:XFD1157 P1177:XFD1177 P1197:XFD1197"/>
  </dataValidations>
  <printOptions horizontalCentered="1"/>
  <pageMargins left="0.2361111111111111" right="0.2361111111111111" top="0.59027777777777779" bottom="0.59027777777777779" header="0.51180555555555551" footer="0.51180555555555551"/>
  <pageSetup paperSize="9"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17</xdr:col>
                    <xdr:colOff>38100</xdr:colOff>
                    <xdr:row>5</xdr:row>
                    <xdr:rowOff>161925</xdr:rowOff>
                  </from>
                  <to>
                    <xdr:col>17</xdr:col>
                    <xdr:colOff>590550</xdr:colOff>
                    <xdr:row>7</xdr:row>
                    <xdr:rowOff>19050</xdr:rowOff>
                  </to>
                </anchor>
              </controlPr>
            </control>
          </mc:Choice>
        </mc:AlternateContent>
        <mc:AlternateContent xmlns:mc="http://schemas.openxmlformats.org/markup-compatibility/2006">
          <mc:Choice Requires="x14">
            <control shapeId="3074" r:id="rId5" name="Check Box 2">
              <controlPr locked="0" defaultSize="0" autoFill="0" autoLine="0" autoPict="0">
                <anchor moveWithCells="1">
                  <from>
                    <xdr:col>17</xdr:col>
                    <xdr:colOff>38100</xdr:colOff>
                    <xdr:row>6</xdr:row>
                    <xdr:rowOff>161925</xdr:rowOff>
                  </from>
                  <to>
                    <xdr:col>17</xdr:col>
                    <xdr:colOff>590550</xdr:colOff>
                    <xdr:row>8</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41">
        <x14:dataValidation type="list" showInputMessage="1">
          <x14:formula1>
            <xm:f>'Tabela de Apoio'!$G:$G</xm:f>
          </x14:formula1>
          <xm:sqref>H18:J19</xm:sqref>
        </x14:dataValidation>
        <x14:dataValidation type="list" showInputMessage="1">
          <x14:formula1>
            <xm:f>'Tabela de Apoio'!$G:$G</xm:f>
          </x14:formula1>
          <xm:sqref>H32:J32</xm:sqref>
        </x14:dataValidation>
        <x14:dataValidation type="list" showInputMessage="1">
          <x14:formula1>
            <xm:f>'Tabela de Apoio'!$G:$G</xm:f>
          </x14:formula1>
          <xm:sqref>H38:J39</xm:sqref>
        </x14:dataValidation>
        <x14:dataValidation type="list" showInputMessage="1">
          <x14:formula1>
            <xm:f>'Tabela de Apoio'!$G:$G</xm:f>
          </x14:formula1>
          <xm:sqref>H58:J59</xm:sqref>
        </x14:dataValidation>
        <x14:dataValidation type="list" showInputMessage="1">
          <x14:formula1>
            <xm:f>'Tabela de Apoio'!$G:$G</xm:f>
          </x14:formula1>
          <xm:sqref>H78:J79</xm:sqref>
        </x14:dataValidation>
        <x14:dataValidation type="list" showInputMessage="1">
          <x14:formula1>
            <xm:f>'Tabela de Apoio'!$G:$G</xm:f>
          </x14:formula1>
          <xm:sqref>H98:J99</xm:sqref>
        </x14:dataValidation>
        <x14:dataValidation type="list" showInputMessage="1">
          <x14:formula1>
            <xm:f>'Tabela de Apoio'!$G:$G</xm:f>
          </x14:formula1>
          <xm:sqref>H118:J119</xm:sqref>
        </x14:dataValidation>
        <x14:dataValidation type="list" showInputMessage="1">
          <x14:formula1>
            <xm:f>'Tabela de Apoio'!$G:$G</xm:f>
          </x14:formula1>
          <xm:sqref>H138:J139</xm:sqref>
        </x14:dataValidation>
        <x14:dataValidation type="list" showInputMessage="1">
          <x14:formula1>
            <xm:f>'Tabela de Apoio'!$G:$G</xm:f>
          </x14:formula1>
          <xm:sqref>H158:J159</xm:sqref>
        </x14:dataValidation>
        <x14:dataValidation type="list" showInputMessage="1">
          <x14:formula1>
            <xm:f>'Tabela de Apoio'!$G:$G</xm:f>
          </x14:formula1>
          <xm:sqref>H178:J179</xm:sqref>
        </x14:dataValidation>
        <x14:dataValidation type="list" showInputMessage="1">
          <x14:formula1>
            <xm:f>'Tabela de Apoio'!$G:$G</xm:f>
          </x14:formula1>
          <xm:sqref>H198:J199</xm:sqref>
        </x14:dataValidation>
        <x14:dataValidation type="list" showInputMessage="1">
          <x14:formula1>
            <xm:f>'Tabela de Apoio'!$G:$G</xm:f>
          </x14:formula1>
          <xm:sqref>H218:J219</xm:sqref>
        </x14:dataValidation>
        <x14:dataValidation type="list" showInputMessage="1">
          <x14:formula1>
            <xm:f>'Tabela de Apoio'!$G:$G</xm:f>
          </x14:formula1>
          <xm:sqref>H238:J239</xm:sqref>
        </x14:dataValidation>
        <x14:dataValidation type="list" showInputMessage="1">
          <x14:formula1>
            <xm:f>'Tabela de Apoio'!$G:$G</xm:f>
          </x14:formula1>
          <xm:sqref>H258:J259</xm:sqref>
        </x14:dataValidation>
        <x14:dataValidation type="list" showInputMessage="1">
          <x14:formula1>
            <xm:f>'Tabela de Apoio'!$G:$G</xm:f>
          </x14:formula1>
          <xm:sqref>H278:J279</xm:sqref>
        </x14:dataValidation>
        <x14:dataValidation type="list" showInputMessage="1">
          <x14:formula1>
            <xm:f>'Tabela de Apoio'!$G:$G</xm:f>
          </x14:formula1>
          <xm:sqref>H298:J299</xm:sqref>
        </x14:dataValidation>
        <x14:dataValidation type="list" showInputMessage="1">
          <x14:formula1>
            <xm:f>'Tabela de Apoio'!$G:$G</xm:f>
          </x14:formula1>
          <xm:sqref>H318:J319</xm:sqref>
        </x14:dataValidation>
        <x14:dataValidation type="list" showInputMessage="1">
          <x14:formula1>
            <xm:f>'Tabela de Apoio'!$G:$G</xm:f>
          </x14:formula1>
          <xm:sqref>H338:J339</xm:sqref>
        </x14:dataValidation>
        <x14:dataValidation type="list" showInputMessage="1">
          <x14:formula1>
            <xm:f>'Tabela de Apoio'!$G:$G</xm:f>
          </x14:formula1>
          <xm:sqref>H358:J359</xm:sqref>
        </x14:dataValidation>
        <x14:dataValidation type="list" showInputMessage="1">
          <x14:formula1>
            <xm:f>'Tabela de Apoio'!$G:$G</xm:f>
          </x14:formula1>
          <xm:sqref>H378:J379</xm:sqref>
        </x14:dataValidation>
        <x14:dataValidation type="list" showInputMessage="1">
          <x14:formula1>
            <xm:f>'Tabela de Apoio'!$G:$G</xm:f>
          </x14:formula1>
          <xm:sqref>H398:J399</xm:sqref>
        </x14:dataValidation>
        <x14:dataValidation type="list" showInputMessage="1">
          <x14:formula1>
            <xm:f>'Tabela de Apoio'!$G:$G</xm:f>
          </x14:formula1>
          <xm:sqref>H418:J419</xm:sqref>
        </x14:dataValidation>
        <x14:dataValidation type="list" showInputMessage="1">
          <x14:formula1>
            <xm:f>'Tabela de Apoio'!$G:$G</xm:f>
          </x14:formula1>
          <xm:sqref>H438:J439</xm:sqref>
        </x14:dataValidation>
        <x14:dataValidation type="list" showInputMessage="1">
          <x14:formula1>
            <xm:f>'Tabela de Apoio'!$G:$G</xm:f>
          </x14:formula1>
          <xm:sqref>H458:J459</xm:sqref>
        </x14:dataValidation>
        <x14:dataValidation type="list" showInputMessage="1">
          <x14:formula1>
            <xm:f>'Tabela de Apoio'!$G:$G</xm:f>
          </x14:formula1>
          <xm:sqref>H478:J479</xm:sqref>
        </x14:dataValidation>
        <x14:dataValidation type="list" showInputMessage="1">
          <x14:formula1>
            <xm:f>'Tabela de Apoio'!$G:$G</xm:f>
          </x14:formula1>
          <xm:sqref>H498:J499</xm:sqref>
        </x14:dataValidation>
        <x14:dataValidation type="list" showInputMessage="1">
          <x14:formula1>
            <xm:f>'Tabela de Apoio'!$G:$G</xm:f>
          </x14:formula1>
          <xm:sqref>H518:J519</xm:sqref>
        </x14:dataValidation>
        <x14:dataValidation type="list" showInputMessage="1">
          <x14:formula1>
            <xm:f>'Tabela de Apoio'!$G:$G</xm:f>
          </x14:formula1>
          <xm:sqref>H538:J539</xm:sqref>
        </x14:dataValidation>
        <x14:dataValidation type="list" showInputMessage="1">
          <x14:formula1>
            <xm:f>'Tabela de Apoio'!$G:$G</xm:f>
          </x14:formula1>
          <xm:sqref>H558:J559</xm:sqref>
        </x14:dataValidation>
        <x14:dataValidation type="list" showInputMessage="1">
          <x14:formula1>
            <xm:f>'Tabela de Apoio'!$G:$G</xm:f>
          </x14:formula1>
          <xm:sqref>H578:J579</xm:sqref>
        </x14:dataValidation>
        <x14:dataValidation type="list" showInputMessage="1">
          <x14:formula1>
            <xm:f>'Tabela de Apoio'!$G:$G</xm:f>
          </x14:formula1>
          <xm:sqref>H598:J599</xm:sqref>
        </x14:dataValidation>
        <x14:dataValidation type="list" showInputMessage="1">
          <x14:formula1>
            <xm:f>'Tabela de Apoio'!$G:$G</xm:f>
          </x14:formula1>
          <xm:sqref>H618:J619</xm:sqref>
        </x14:dataValidation>
        <x14:dataValidation type="list" showInputMessage="1">
          <x14:formula1>
            <xm:f>'Tabela de Apoio'!$G:$G</xm:f>
          </x14:formula1>
          <xm:sqref>H638:J639</xm:sqref>
        </x14:dataValidation>
        <x14:dataValidation type="list" showInputMessage="1">
          <x14:formula1>
            <xm:f>'Tabela de Apoio'!$G:$G</xm:f>
          </x14:formula1>
          <xm:sqref>H658:J659</xm:sqref>
        </x14:dataValidation>
        <x14:dataValidation type="list" showInputMessage="1">
          <x14:formula1>
            <xm:f>'Tabela de Apoio'!$G:$G</xm:f>
          </x14:formula1>
          <xm:sqref>H678:J679</xm:sqref>
        </x14:dataValidation>
        <x14:dataValidation type="list" showInputMessage="1">
          <x14:formula1>
            <xm:f>'Tabela de Apoio'!$G:$G</xm:f>
          </x14:formula1>
          <xm:sqref>H698:J699</xm:sqref>
        </x14:dataValidation>
        <x14:dataValidation type="list" showInputMessage="1">
          <x14:formula1>
            <xm:f>'Tabela de Apoio'!$G:$G</xm:f>
          </x14:formula1>
          <xm:sqref>H718:J719</xm:sqref>
        </x14:dataValidation>
        <x14:dataValidation type="list" showInputMessage="1">
          <x14:formula1>
            <xm:f>'Tabela de Apoio'!$G:$G</xm:f>
          </x14:formula1>
          <xm:sqref>H738:J739</xm:sqref>
        </x14:dataValidation>
        <x14:dataValidation type="list" showInputMessage="1">
          <x14:formula1>
            <xm:f>'Tabela de Apoio'!$G:$G</xm:f>
          </x14:formula1>
          <xm:sqref>H758:J759</xm:sqref>
        </x14:dataValidation>
        <x14:dataValidation type="list" showInputMessage="1">
          <x14:formula1>
            <xm:f>'Tabela de Apoio'!$G:$G</xm:f>
          </x14:formula1>
          <xm:sqref>H778:J779</xm:sqref>
        </x14:dataValidation>
        <x14:dataValidation type="list" showInputMessage="1">
          <x14:formula1>
            <xm:f>'Tabela de Apoio'!$G:$G</xm:f>
          </x14:formula1>
          <xm:sqref>H798:J799</xm:sqref>
        </x14:dataValidation>
        <x14:dataValidation type="list" showInputMessage="1">
          <x14:formula1>
            <xm:f>'Tabela de Apoio'!$G:$G</xm:f>
          </x14:formula1>
          <xm:sqref>H818:J819</xm:sqref>
        </x14:dataValidation>
        <x14:dataValidation type="list" showInputMessage="1">
          <x14:formula1>
            <xm:f>'Tabela de Apoio'!$G:$G</xm:f>
          </x14:formula1>
          <xm:sqref>H838:J839</xm:sqref>
        </x14:dataValidation>
        <x14:dataValidation type="list" showInputMessage="1">
          <x14:formula1>
            <xm:f>'Tabela de Apoio'!$G:$G</xm:f>
          </x14:formula1>
          <xm:sqref>H858:J859</xm:sqref>
        </x14:dataValidation>
        <x14:dataValidation type="list" showInputMessage="1">
          <x14:formula1>
            <xm:f>'Tabela de Apoio'!$G:$G</xm:f>
          </x14:formula1>
          <xm:sqref>H878:J879</xm:sqref>
        </x14:dataValidation>
        <x14:dataValidation type="list" showInputMessage="1">
          <x14:formula1>
            <xm:f>'Tabela de Apoio'!$G:$G</xm:f>
          </x14:formula1>
          <xm:sqref>H898:J899</xm:sqref>
        </x14:dataValidation>
        <x14:dataValidation type="list" showInputMessage="1">
          <x14:formula1>
            <xm:f>'Tabela de Apoio'!$G:$G</xm:f>
          </x14:formula1>
          <xm:sqref>H918:J919</xm:sqref>
        </x14:dataValidation>
        <x14:dataValidation type="list" showInputMessage="1">
          <x14:formula1>
            <xm:f>'Tabela de Apoio'!$G:$G</xm:f>
          </x14:formula1>
          <xm:sqref>H938:J939</xm:sqref>
        </x14:dataValidation>
        <x14:dataValidation type="list" showInputMessage="1">
          <x14:formula1>
            <xm:f>'Tabela de Apoio'!$G:$G</xm:f>
          </x14:formula1>
          <xm:sqref>H958:J959</xm:sqref>
        </x14:dataValidation>
        <x14:dataValidation type="list" showInputMessage="1">
          <x14:formula1>
            <xm:f>'Tabela de Apoio'!$G:$G</xm:f>
          </x14:formula1>
          <xm:sqref>H978:J979</xm:sqref>
        </x14:dataValidation>
        <x14:dataValidation type="list" showInputMessage="1">
          <x14:formula1>
            <xm:f>'Tabela de Apoio'!$G:$G</xm:f>
          </x14:formula1>
          <xm:sqref>H998:J999</xm:sqref>
        </x14:dataValidation>
        <x14:dataValidation type="list" showInputMessage="1">
          <x14:formula1>
            <xm:f>'Tabela de Apoio'!$G:$G</xm:f>
          </x14:formula1>
          <xm:sqref>H1018:J1019</xm:sqref>
        </x14:dataValidation>
        <x14:dataValidation type="list" showInputMessage="1">
          <x14:formula1>
            <xm:f>'Tabela de Apoio'!$G:$G</xm:f>
          </x14:formula1>
          <xm:sqref>H1038:J1039</xm:sqref>
        </x14:dataValidation>
        <x14:dataValidation type="list" showInputMessage="1">
          <x14:formula1>
            <xm:f>'Tabela de Apoio'!$G:$G</xm:f>
          </x14:formula1>
          <xm:sqref>H1058:J1059</xm:sqref>
        </x14:dataValidation>
        <x14:dataValidation type="list" showInputMessage="1">
          <x14:formula1>
            <xm:f>'Tabela de Apoio'!$G:$G</xm:f>
          </x14:formula1>
          <xm:sqref>H1078:J1079</xm:sqref>
        </x14:dataValidation>
        <x14:dataValidation type="list" showInputMessage="1">
          <x14:formula1>
            <xm:f>'Tabela de Apoio'!$G:$G</xm:f>
          </x14:formula1>
          <xm:sqref>H1098:J1099</xm:sqref>
        </x14:dataValidation>
        <x14:dataValidation type="list" showInputMessage="1">
          <x14:formula1>
            <xm:f>'Tabela de Apoio'!$G:$G</xm:f>
          </x14:formula1>
          <xm:sqref>H1118:J1119</xm:sqref>
        </x14:dataValidation>
        <x14:dataValidation type="list" showInputMessage="1">
          <x14:formula1>
            <xm:f>'Tabela de Apoio'!$G:$G</xm:f>
          </x14:formula1>
          <xm:sqref>H1138:J1139</xm:sqref>
        </x14:dataValidation>
        <x14:dataValidation type="list" showInputMessage="1">
          <x14:formula1>
            <xm:f>'Tabela de Apoio'!$G:$G</xm:f>
          </x14:formula1>
          <xm:sqref>H1158:J1159</xm:sqref>
        </x14:dataValidation>
        <x14:dataValidation type="list" showInputMessage="1">
          <x14:formula1>
            <xm:f>'Tabela de Apoio'!$G:$G</xm:f>
          </x14:formula1>
          <xm:sqref>H1178:J1179</xm:sqref>
        </x14:dataValidation>
        <x14:dataValidation type="list" showInputMessage="1">
          <x14:formula1>
            <xm:f>'Tabela de Apoio'!$G:$G</xm:f>
          </x14:formula1>
          <xm:sqref>H1198:J1199</xm:sqref>
        </x14:dataValidation>
        <x14:dataValidation type="list" showInputMessage="1">
          <x14:formula1>
            <xm:f>'Tabela de Apoio'!$G:$G</xm:f>
          </x14:formula1>
          <xm:sqref>H52:J52</xm:sqref>
        </x14:dataValidation>
        <x14:dataValidation type="list" showInputMessage="1">
          <x14:formula1>
            <xm:f>'Tabela de Apoio'!$G:$G</xm:f>
          </x14:formula1>
          <xm:sqref>H72:J72</xm:sqref>
        </x14:dataValidation>
        <x14:dataValidation type="list" showInputMessage="1">
          <x14:formula1>
            <xm:f>'Tabela de Apoio'!$G:$G</xm:f>
          </x14:formula1>
          <xm:sqref>H92:J92</xm:sqref>
        </x14:dataValidation>
        <x14:dataValidation type="list" showInputMessage="1">
          <x14:formula1>
            <xm:f>'Tabela de Apoio'!$G:$G</xm:f>
          </x14:formula1>
          <xm:sqref>H112:J112</xm:sqref>
        </x14:dataValidation>
        <x14:dataValidation type="list" showInputMessage="1">
          <x14:formula1>
            <xm:f>'Tabela de Apoio'!$G:$G</xm:f>
          </x14:formula1>
          <xm:sqref>H132:J132</xm:sqref>
        </x14:dataValidation>
        <x14:dataValidation type="list" showInputMessage="1">
          <x14:formula1>
            <xm:f>'Tabela de Apoio'!$G:$G</xm:f>
          </x14:formula1>
          <xm:sqref>H152:J152</xm:sqref>
        </x14:dataValidation>
        <x14:dataValidation type="list" showInputMessage="1">
          <x14:formula1>
            <xm:f>'Tabela de Apoio'!$G:$G</xm:f>
          </x14:formula1>
          <xm:sqref>H172:J172</xm:sqref>
        </x14:dataValidation>
        <x14:dataValidation type="list" showInputMessage="1">
          <x14:formula1>
            <xm:f>'Tabela de Apoio'!$G:$G</xm:f>
          </x14:formula1>
          <xm:sqref>H192:J192</xm:sqref>
        </x14:dataValidation>
        <x14:dataValidation type="list" showInputMessage="1">
          <x14:formula1>
            <xm:f>'Tabela de Apoio'!$G:$G</xm:f>
          </x14:formula1>
          <xm:sqref>H212:J212</xm:sqref>
        </x14:dataValidation>
        <x14:dataValidation type="list" showInputMessage="1">
          <x14:formula1>
            <xm:f>'Tabela de Apoio'!$G:$G</xm:f>
          </x14:formula1>
          <xm:sqref>H232:J232</xm:sqref>
        </x14:dataValidation>
        <x14:dataValidation type="list" showInputMessage="1">
          <x14:formula1>
            <xm:f>'Tabela de Apoio'!$G:$G</xm:f>
          </x14:formula1>
          <xm:sqref>H252:J252</xm:sqref>
        </x14:dataValidation>
        <x14:dataValidation type="list" showInputMessage="1">
          <x14:formula1>
            <xm:f>'Tabela de Apoio'!$G:$G</xm:f>
          </x14:formula1>
          <xm:sqref>H272:J272</xm:sqref>
        </x14:dataValidation>
        <x14:dataValidation type="list" showInputMessage="1">
          <x14:formula1>
            <xm:f>'Tabela de Apoio'!$G:$G</xm:f>
          </x14:formula1>
          <xm:sqref>H292:J292</xm:sqref>
        </x14:dataValidation>
        <x14:dataValidation type="list" showInputMessage="1">
          <x14:formula1>
            <xm:f>'Tabela de Apoio'!$G:$G</xm:f>
          </x14:formula1>
          <xm:sqref>H312:J312</xm:sqref>
        </x14:dataValidation>
        <x14:dataValidation type="list" showInputMessage="1">
          <x14:formula1>
            <xm:f>'Tabela de Apoio'!$G:$G</xm:f>
          </x14:formula1>
          <xm:sqref>H332:J332</xm:sqref>
        </x14:dataValidation>
        <x14:dataValidation type="list" showInputMessage="1">
          <x14:formula1>
            <xm:f>'Tabela de Apoio'!$G:$G</xm:f>
          </x14:formula1>
          <xm:sqref>H352:J352</xm:sqref>
        </x14:dataValidation>
        <x14:dataValidation type="list" showInputMessage="1">
          <x14:formula1>
            <xm:f>'Tabela de Apoio'!$G:$G</xm:f>
          </x14:formula1>
          <xm:sqref>H372:J372</xm:sqref>
        </x14:dataValidation>
        <x14:dataValidation type="list" showInputMessage="1">
          <x14:formula1>
            <xm:f>'Tabela de Apoio'!$G:$G</xm:f>
          </x14:formula1>
          <xm:sqref>H392:J392</xm:sqref>
        </x14:dataValidation>
        <x14:dataValidation type="list" showInputMessage="1">
          <x14:formula1>
            <xm:f>'Tabela de Apoio'!$G:$G</xm:f>
          </x14:formula1>
          <xm:sqref>H412:J412</xm:sqref>
        </x14:dataValidation>
        <x14:dataValidation type="list" showInputMessage="1">
          <x14:formula1>
            <xm:f>'Tabela de Apoio'!$G:$G</xm:f>
          </x14:formula1>
          <xm:sqref>H432:J432</xm:sqref>
        </x14:dataValidation>
        <x14:dataValidation type="list" showInputMessage="1">
          <x14:formula1>
            <xm:f>'Tabela de Apoio'!$G:$G</xm:f>
          </x14:formula1>
          <xm:sqref>H452:J452</xm:sqref>
        </x14:dataValidation>
        <x14:dataValidation type="list" showInputMessage="1">
          <x14:formula1>
            <xm:f>'Tabela de Apoio'!$G:$G</xm:f>
          </x14:formula1>
          <xm:sqref>H472:J472</xm:sqref>
        </x14:dataValidation>
        <x14:dataValidation type="list" showInputMessage="1">
          <x14:formula1>
            <xm:f>'Tabela de Apoio'!$G:$G</xm:f>
          </x14:formula1>
          <xm:sqref>H492:J492</xm:sqref>
        </x14:dataValidation>
        <x14:dataValidation type="list" showInputMessage="1">
          <x14:formula1>
            <xm:f>'Tabela de Apoio'!$G:$G</xm:f>
          </x14:formula1>
          <xm:sqref>H512:J512</xm:sqref>
        </x14:dataValidation>
        <x14:dataValidation type="list" showInputMessage="1">
          <x14:formula1>
            <xm:f>'Tabela de Apoio'!$G:$G</xm:f>
          </x14:formula1>
          <xm:sqref>H532:J532</xm:sqref>
        </x14:dataValidation>
        <x14:dataValidation type="list" showInputMessage="1">
          <x14:formula1>
            <xm:f>'Tabela de Apoio'!$G:$G</xm:f>
          </x14:formula1>
          <xm:sqref>H552:J552</xm:sqref>
        </x14:dataValidation>
        <x14:dataValidation type="list" showInputMessage="1">
          <x14:formula1>
            <xm:f>'Tabela de Apoio'!$G:$G</xm:f>
          </x14:formula1>
          <xm:sqref>H572:J572</xm:sqref>
        </x14:dataValidation>
        <x14:dataValidation type="list" showInputMessage="1">
          <x14:formula1>
            <xm:f>'Tabela de Apoio'!$G:$G</xm:f>
          </x14:formula1>
          <xm:sqref>H592:J592</xm:sqref>
        </x14:dataValidation>
        <x14:dataValidation type="list" showInputMessage="1">
          <x14:formula1>
            <xm:f>'Tabela de Apoio'!$G:$G</xm:f>
          </x14:formula1>
          <xm:sqref>H612:J612</xm:sqref>
        </x14:dataValidation>
        <x14:dataValidation type="list" showInputMessage="1">
          <x14:formula1>
            <xm:f>'Tabela de Apoio'!$G:$G</xm:f>
          </x14:formula1>
          <xm:sqref>H632:J632</xm:sqref>
        </x14:dataValidation>
        <x14:dataValidation type="list" showInputMessage="1">
          <x14:formula1>
            <xm:f>'Tabela de Apoio'!$G:$G</xm:f>
          </x14:formula1>
          <xm:sqref>H652:J652</xm:sqref>
        </x14:dataValidation>
        <x14:dataValidation type="list" showInputMessage="1">
          <x14:formula1>
            <xm:f>'Tabela de Apoio'!$G:$G</xm:f>
          </x14:formula1>
          <xm:sqref>H672:J672</xm:sqref>
        </x14:dataValidation>
        <x14:dataValidation type="list" showInputMessage="1">
          <x14:formula1>
            <xm:f>'Tabela de Apoio'!$G:$G</xm:f>
          </x14:formula1>
          <xm:sqref>H692:J692</xm:sqref>
        </x14:dataValidation>
        <x14:dataValidation type="list" showInputMessage="1">
          <x14:formula1>
            <xm:f>'Tabela de Apoio'!$G:$G</xm:f>
          </x14:formula1>
          <xm:sqref>H712:J712</xm:sqref>
        </x14:dataValidation>
        <x14:dataValidation type="list" showInputMessage="1">
          <x14:formula1>
            <xm:f>'Tabela de Apoio'!$G:$G</xm:f>
          </x14:formula1>
          <xm:sqref>H732:J732</xm:sqref>
        </x14:dataValidation>
        <x14:dataValidation type="list" showInputMessage="1">
          <x14:formula1>
            <xm:f>'Tabela de Apoio'!$G:$G</xm:f>
          </x14:formula1>
          <xm:sqref>H752:J752</xm:sqref>
        </x14:dataValidation>
        <x14:dataValidation type="list" showInputMessage="1">
          <x14:formula1>
            <xm:f>'Tabela de Apoio'!$G:$G</xm:f>
          </x14:formula1>
          <xm:sqref>H772:J772</xm:sqref>
        </x14:dataValidation>
        <x14:dataValidation type="list" showInputMessage="1">
          <x14:formula1>
            <xm:f>'Tabela de Apoio'!$G:$G</xm:f>
          </x14:formula1>
          <xm:sqref>H792:J792</xm:sqref>
        </x14:dataValidation>
        <x14:dataValidation type="list" showInputMessage="1">
          <x14:formula1>
            <xm:f>'Tabela de Apoio'!$G:$G</xm:f>
          </x14:formula1>
          <xm:sqref>H812:J812</xm:sqref>
        </x14:dataValidation>
        <x14:dataValidation type="list" showInputMessage="1">
          <x14:formula1>
            <xm:f>'Tabela de Apoio'!$G:$G</xm:f>
          </x14:formula1>
          <xm:sqref>H832:J832</xm:sqref>
        </x14:dataValidation>
        <x14:dataValidation type="list" showInputMessage="1">
          <x14:formula1>
            <xm:f>'Tabela de Apoio'!$G:$G</xm:f>
          </x14:formula1>
          <xm:sqref>H852:J852</xm:sqref>
        </x14:dataValidation>
        <x14:dataValidation type="list" showInputMessage="1">
          <x14:formula1>
            <xm:f>'Tabela de Apoio'!$G:$G</xm:f>
          </x14:formula1>
          <xm:sqref>H872:J872</xm:sqref>
        </x14:dataValidation>
        <x14:dataValidation type="list" showInputMessage="1">
          <x14:formula1>
            <xm:f>'Tabela de Apoio'!$G:$G</xm:f>
          </x14:formula1>
          <xm:sqref>H892:J892</xm:sqref>
        </x14:dataValidation>
        <x14:dataValidation type="list" showInputMessage="1">
          <x14:formula1>
            <xm:f>'Tabela de Apoio'!$G:$G</xm:f>
          </x14:formula1>
          <xm:sqref>H912:J912</xm:sqref>
        </x14:dataValidation>
        <x14:dataValidation type="list" showInputMessage="1">
          <x14:formula1>
            <xm:f>'Tabela de Apoio'!$G:$G</xm:f>
          </x14:formula1>
          <xm:sqref>H932:J932</xm:sqref>
        </x14:dataValidation>
        <x14:dataValidation type="list" showInputMessage="1">
          <x14:formula1>
            <xm:f>'Tabela de Apoio'!$G:$G</xm:f>
          </x14:formula1>
          <xm:sqref>H952:J952</xm:sqref>
        </x14:dataValidation>
        <x14:dataValidation type="list" showInputMessage="1">
          <x14:formula1>
            <xm:f>'Tabela de Apoio'!$G:$G</xm:f>
          </x14:formula1>
          <xm:sqref>H972:J972</xm:sqref>
        </x14:dataValidation>
        <x14:dataValidation type="list" showInputMessage="1">
          <x14:formula1>
            <xm:f>'Tabela de Apoio'!$G:$G</xm:f>
          </x14:formula1>
          <xm:sqref>H992:J992</xm:sqref>
        </x14:dataValidation>
        <x14:dataValidation type="list" showInputMessage="1">
          <x14:formula1>
            <xm:f>'Tabela de Apoio'!$G:$G</xm:f>
          </x14:formula1>
          <xm:sqref>H1012:J1012</xm:sqref>
        </x14:dataValidation>
        <x14:dataValidation type="list" showInputMessage="1">
          <x14:formula1>
            <xm:f>'Tabela de Apoio'!$G:$G</xm:f>
          </x14:formula1>
          <xm:sqref>H1032:J1032</xm:sqref>
        </x14:dataValidation>
        <x14:dataValidation type="list" showInputMessage="1">
          <x14:formula1>
            <xm:f>'Tabela de Apoio'!$G:$G</xm:f>
          </x14:formula1>
          <xm:sqref>H1052:J1052</xm:sqref>
        </x14:dataValidation>
        <x14:dataValidation type="list" showInputMessage="1">
          <x14:formula1>
            <xm:f>'Tabela de Apoio'!$G:$G</xm:f>
          </x14:formula1>
          <xm:sqref>H1072:J1072</xm:sqref>
        </x14:dataValidation>
        <x14:dataValidation type="list" showInputMessage="1">
          <x14:formula1>
            <xm:f>'Tabela de Apoio'!$G:$G</xm:f>
          </x14:formula1>
          <xm:sqref>H1092:J1092</xm:sqref>
        </x14:dataValidation>
        <x14:dataValidation type="list" showInputMessage="1">
          <x14:formula1>
            <xm:f>'Tabela de Apoio'!$G:$G</xm:f>
          </x14:formula1>
          <xm:sqref>H1112:J1112</xm:sqref>
        </x14:dataValidation>
        <x14:dataValidation type="list" showInputMessage="1">
          <x14:formula1>
            <xm:f>'Tabela de Apoio'!$G:$G</xm:f>
          </x14:formula1>
          <xm:sqref>H1132:J1132</xm:sqref>
        </x14:dataValidation>
        <x14:dataValidation type="list" showInputMessage="1">
          <x14:formula1>
            <xm:f>'Tabela de Apoio'!$G:$G</xm:f>
          </x14:formula1>
          <xm:sqref>H1152:J1152</xm:sqref>
        </x14:dataValidation>
        <x14:dataValidation type="list" showInputMessage="1">
          <x14:formula1>
            <xm:f>'Tabela de Apoio'!$G:$G</xm:f>
          </x14:formula1>
          <xm:sqref>H1172:J1172</xm:sqref>
        </x14:dataValidation>
        <x14:dataValidation type="list" showInputMessage="1">
          <x14:formula1>
            <xm:f>'Tabela de Apoio'!$G:$G</xm:f>
          </x14:formula1>
          <xm:sqref>H1192:J1192</xm:sqref>
        </x14:dataValidation>
        <x14:dataValidation type="list" showInputMessage="1">
          <x14:formula1>
            <xm:f>'Tabela de Apoio'!$G:$G</xm:f>
          </x14:formula1>
          <xm:sqref>H1212:J1212</xm:sqref>
        </x14:dataValidation>
        <x14:dataValidation type="list">
          <x14:formula1>
            <xm:f>'Tabela de Apoio'!$I:$I</xm:f>
          </x14:formula1>
          <xm:sqref>M18</xm:sqref>
        </x14:dataValidation>
        <x14:dataValidation type="list">
          <x14:formula1>
            <xm:f>'Tabela de Apoio'!$I:$I</xm:f>
          </x14:formula1>
          <xm:sqref>M38</xm:sqref>
        </x14:dataValidation>
        <x14:dataValidation type="list">
          <x14:formula1>
            <xm:f>'Tabela de Apoio'!$I:$I</xm:f>
          </x14:formula1>
          <xm:sqref>M58</xm:sqref>
        </x14:dataValidation>
        <x14:dataValidation type="list">
          <x14:formula1>
            <xm:f>'Tabela de Apoio'!$I:$I</xm:f>
          </x14:formula1>
          <xm:sqref>M78</xm:sqref>
        </x14:dataValidation>
        <x14:dataValidation type="list">
          <x14:formula1>
            <xm:f>'Tabela de Apoio'!$I:$I</xm:f>
          </x14:formula1>
          <xm:sqref>M98</xm:sqref>
        </x14:dataValidation>
        <x14:dataValidation type="list">
          <x14:formula1>
            <xm:f>'Tabela de Apoio'!$I:$I</xm:f>
          </x14:formula1>
          <xm:sqref>M118</xm:sqref>
        </x14:dataValidation>
        <x14:dataValidation type="list">
          <x14:formula1>
            <xm:f>'Tabela de Apoio'!$I:$I</xm:f>
          </x14:formula1>
          <xm:sqref>M138</xm:sqref>
        </x14:dataValidation>
        <x14:dataValidation type="list">
          <x14:formula1>
            <xm:f>'Tabela de Apoio'!$I:$I</xm:f>
          </x14:formula1>
          <xm:sqref>M158</xm:sqref>
        </x14:dataValidation>
        <x14:dataValidation type="list">
          <x14:formula1>
            <xm:f>'Tabela de Apoio'!$I:$I</xm:f>
          </x14:formula1>
          <xm:sqref>M178</xm:sqref>
        </x14:dataValidation>
        <x14:dataValidation type="list">
          <x14:formula1>
            <xm:f>'Tabela de Apoio'!$I:$I</xm:f>
          </x14:formula1>
          <xm:sqref>M198</xm:sqref>
        </x14:dataValidation>
        <x14:dataValidation type="list">
          <x14:formula1>
            <xm:f>'Tabela de Apoio'!$I:$I</xm:f>
          </x14:formula1>
          <xm:sqref>M218</xm:sqref>
        </x14:dataValidation>
        <x14:dataValidation type="list">
          <x14:formula1>
            <xm:f>'Tabela de Apoio'!$I:$I</xm:f>
          </x14:formula1>
          <xm:sqref>M238</xm:sqref>
        </x14:dataValidation>
        <x14:dataValidation type="list">
          <x14:formula1>
            <xm:f>'Tabela de Apoio'!$I:$I</xm:f>
          </x14:formula1>
          <xm:sqref>M258</xm:sqref>
        </x14:dataValidation>
        <x14:dataValidation type="list">
          <x14:formula1>
            <xm:f>'Tabela de Apoio'!$I:$I</xm:f>
          </x14:formula1>
          <xm:sqref>M278</xm:sqref>
        </x14:dataValidation>
        <x14:dataValidation type="list">
          <x14:formula1>
            <xm:f>'Tabela de Apoio'!$I:$I</xm:f>
          </x14:formula1>
          <xm:sqref>M298</xm:sqref>
        </x14:dataValidation>
        <x14:dataValidation type="list">
          <x14:formula1>
            <xm:f>'Tabela de Apoio'!$I:$I</xm:f>
          </x14:formula1>
          <xm:sqref>M318</xm:sqref>
        </x14:dataValidation>
        <x14:dataValidation type="list">
          <x14:formula1>
            <xm:f>'Tabela de Apoio'!$I:$I</xm:f>
          </x14:formula1>
          <xm:sqref>M338</xm:sqref>
        </x14:dataValidation>
        <x14:dataValidation type="list">
          <x14:formula1>
            <xm:f>'Tabela de Apoio'!$I:$I</xm:f>
          </x14:formula1>
          <xm:sqref>M358</xm:sqref>
        </x14:dataValidation>
        <x14:dataValidation type="list">
          <x14:formula1>
            <xm:f>'Tabela de Apoio'!$I:$I</xm:f>
          </x14:formula1>
          <xm:sqref>M378</xm:sqref>
        </x14:dataValidation>
        <x14:dataValidation type="list">
          <x14:formula1>
            <xm:f>'Tabela de Apoio'!$I:$I</xm:f>
          </x14:formula1>
          <xm:sqref>M398</xm:sqref>
        </x14:dataValidation>
        <x14:dataValidation type="list">
          <x14:formula1>
            <xm:f>'Tabela de Apoio'!$I:$I</xm:f>
          </x14:formula1>
          <xm:sqref>M418</xm:sqref>
        </x14:dataValidation>
        <x14:dataValidation type="list">
          <x14:formula1>
            <xm:f>'Tabela de Apoio'!$I:$I</xm:f>
          </x14:formula1>
          <xm:sqref>M438</xm:sqref>
        </x14:dataValidation>
        <x14:dataValidation type="list">
          <x14:formula1>
            <xm:f>'Tabela de Apoio'!$I:$I</xm:f>
          </x14:formula1>
          <xm:sqref>M458</xm:sqref>
        </x14:dataValidation>
        <x14:dataValidation type="list">
          <x14:formula1>
            <xm:f>'Tabela de Apoio'!$I:$I</xm:f>
          </x14:formula1>
          <xm:sqref>M478</xm:sqref>
        </x14:dataValidation>
        <x14:dataValidation type="list">
          <x14:formula1>
            <xm:f>'Tabela de Apoio'!$I:$I</xm:f>
          </x14:formula1>
          <xm:sqref>M498</xm:sqref>
        </x14:dataValidation>
        <x14:dataValidation type="list">
          <x14:formula1>
            <xm:f>'Tabela de Apoio'!$I:$I</xm:f>
          </x14:formula1>
          <xm:sqref>M518</xm:sqref>
        </x14:dataValidation>
        <x14:dataValidation type="list">
          <x14:formula1>
            <xm:f>'Tabela de Apoio'!$I:$I</xm:f>
          </x14:formula1>
          <xm:sqref>M538</xm:sqref>
        </x14:dataValidation>
        <x14:dataValidation type="list">
          <x14:formula1>
            <xm:f>'Tabela de Apoio'!$I:$I</xm:f>
          </x14:formula1>
          <xm:sqref>M558</xm:sqref>
        </x14:dataValidation>
        <x14:dataValidation type="list">
          <x14:formula1>
            <xm:f>'Tabela de Apoio'!$I:$I</xm:f>
          </x14:formula1>
          <xm:sqref>M578</xm:sqref>
        </x14:dataValidation>
        <x14:dataValidation type="list">
          <x14:formula1>
            <xm:f>'Tabela de Apoio'!$I:$I</xm:f>
          </x14:formula1>
          <xm:sqref>M598</xm:sqref>
        </x14:dataValidation>
        <x14:dataValidation type="list">
          <x14:formula1>
            <xm:f>'Tabela de Apoio'!$I:$I</xm:f>
          </x14:formula1>
          <xm:sqref>M618</xm:sqref>
        </x14:dataValidation>
        <x14:dataValidation type="list">
          <x14:formula1>
            <xm:f>'Tabela de Apoio'!$I:$I</xm:f>
          </x14:formula1>
          <xm:sqref>M638</xm:sqref>
        </x14:dataValidation>
        <x14:dataValidation type="list">
          <x14:formula1>
            <xm:f>'Tabela de Apoio'!$I:$I</xm:f>
          </x14:formula1>
          <xm:sqref>M658</xm:sqref>
        </x14:dataValidation>
        <x14:dataValidation type="list">
          <x14:formula1>
            <xm:f>'Tabela de Apoio'!$I:$I</xm:f>
          </x14:formula1>
          <xm:sqref>M678</xm:sqref>
        </x14:dataValidation>
        <x14:dataValidation type="list">
          <x14:formula1>
            <xm:f>'Tabela de Apoio'!$I:$I</xm:f>
          </x14:formula1>
          <xm:sqref>M698</xm:sqref>
        </x14:dataValidation>
        <x14:dataValidation type="list">
          <x14:formula1>
            <xm:f>'Tabela de Apoio'!$I:$I</xm:f>
          </x14:formula1>
          <xm:sqref>M718</xm:sqref>
        </x14:dataValidation>
        <x14:dataValidation type="list">
          <x14:formula1>
            <xm:f>'Tabela de Apoio'!$I:$I</xm:f>
          </x14:formula1>
          <xm:sqref>M738</xm:sqref>
        </x14:dataValidation>
        <x14:dataValidation type="list">
          <x14:formula1>
            <xm:f>'Tabela de Apoio'!$I:$I</xm:f>
          </x14:formula1>
          <xm:sqref>M758</xm:sqref>
        </x14:dataValidation>
        <x14:dataValidation type="list">
          <x14:formula1>
            <xm:f>'Tabela de Apoio'!$I:$I</xm:f>
          </x14:formula1>
          <xm:sqref>M778</xm:sqref>
        </x14:dataValidation>
        <x14:dataValidation type="list">
          <x14:formula1>
            <xm:f>'Tabela de Apoio'!$I:$I</xm:f>
          </x14:formula1>
          <xm:sqref>M798</xm:sqref>
        </x14:dataValidation>
        <x14:dataValidation type="list">
          <x14:formula1>
            <xm:f>'Tabela de Apoio'!$I:$I</xm:f>
          </x14:formula1>
          <xm:sqref>M818</xm:sqref>
        </x14:dataValidation>
        <x14:dataValidation type="list">
          <x14:formula1>
            <xm:f>'Tabela de Apoio'!$I:$I</xm:f>
          </x14:formula1>
          <xm:sqref>M838</xm:sqref>
        </x14:dataValidation>
        <x14:dataValidation type="list">
          <x14:formula1>
            <xm:f>'Tabela de Apoio'!$I:$I</xm:f>
          </x14:formula1>
          <xm:sqref>M858</xm:sqref>
        </x14:dataValidation>
        <x14:dataValidation type="list">
          <x14:formula1>
            <xm:f>'Tabela de Apoio'!$I:$I</xm:f>
          </x14:formula1>
          <xm:sqref>M878</xm:sqref>
        </x14:dataValidation>
        <x14:dataValidation type="list">
          <x14:formula1>
            <xm:f>'Tabela de Apoio'!$I:$I</xm:f>
          </x14:formula1>
          <xm:sqref>M898</xm:sqref>
        </x14:dataValidation>
        <x14:dataValidation type="list">
          <x14:formula1>
            <xm:f>'Tabela de Apoio'!$I:$I</xm:f>
          </x14:formula1>
          <xm:sqref>M918</xm:sqref>
        </x14:dataValidation>
        <x14:dataValidation type="list">
          <x14:formula1>
            <xm:f>'Tabela de Apoio'!$I:$I</xm:f>
          </x14:formula1>
          <xm:sqref>M938</xm:sqref>
        </x14:dataValidation>
        <x14:dataValidation type="list">
          <x14:formula1>
            <xm:f>'Tabela de Apoio'!$I:$I</xm:f>
          </x14:formula1>
          <xm:sqref>M958</xm:sqref>
        </x14:dataValidation>
        <x14:dataValidation type="list">
          <x14:formula1>
            <xm:f>'Tabela de Apoio'!$I:$I</xm:f>
          </x14:formula1>
          <xm:sqref>M978</xm:sqref>
        </x14:dataValidation>
        <x14:dataValidation type="list">
          <x14:formula1>
            <xm:f>'Tabela de Apoio'!$I:$I</xm:f>
          </x14:formula1>
          <xm:sqref>M998</xm:sqref>
        </x14:dataValidation>
        <x14:dataValidation type="list">
          <x14:formula1>
            <xm:f>'Tabela de Apoio'!$I:$I</xm:f>
          </x14:formula1>
          <xm:sqref>M1018</xm:sqref>
        </x14:dataValidation>
        <x14:dataValidation type="list">
          <x14:formula1>
            <xm:f>'Tabela de Apoio'!$I:$I</xm:f>
          </x14:formula1>
          <xm:sqref>M1038</xm:sqref>
        </x14:dataValidation>
        <x14:dataValidation type="list">
          <x14:formula1>
            <xm:f>'Tabela de Apoio'!$I:$I</xm:f>
          </x14:formula1>
          <xm:sqref>M1058</xm:sqref>
        </x14:dataValidation>
        <x14:dataValidation type="list">
          <x14:formula1>
            <xm:f>'Tabela de Apoio'!$I:$I</xm:f>
          </x14:formula1>
          <xm:sqref>M1078</xm:sqref>
        </x14:dataValidation>
        <x14:dataValidation type="list">
          <x14:formula1>
            <xm:f>'Tabela de Apoio'!$I:$I</xm:f>
          </x14:formula1>
          <xm:sqref>M1098</xm:sqref>
        </x14:dataValidation>
        <x14:dataValidation type="list">
          <x14:formula1>
            <xm:f>'Tabela de Apoio'!$I:$I</xm:f>
          </x14:formula1>
          <xm:sqref>M1118</xm:sqref>
        </x14:dataValidation>
        <x14:dataValidation type="list">
          <x14:formula1>
            <xm:f>'Tabela de Apoio'!$I:$I</xm:f>
          </x14:formula1>
          <xm:sqref>M1138</xm:sqref>
        </x14:dataValidation>
        <x14:dataValidation type="list">
          <x14:formula1>
            <xm:f>'Tabela de Apoio'!$I:$I</xm:f>
          </x14:formula1>
          <xm:sqref>M1158</xm:sqref>
        </x14:dataValidation>
        <x14:dataValidation type="list">
          <x14:formula1>
            <xm:f>'Tabela de Apoio'!$I:$I</xm:f>
          </x14:formula1>
          <xm:sqref>M1178</xm:sqref>
        </x14:dataValidation>
        <x14:dataValidation type="list">
          <x14:formula1>
            <xm:f>'Tabela de Apoio'!$I:$I</xm:f>
          </x14:formula1>
          <xm:sqref>M1198</xm:sqref>
        </x14:dataValidation>
        <x14:dataValidation type="list" allowBlank="1" showInputMessage="1">
          <x14:formula1>
            <xm:f>'Tabela de Apoio'!$L:$L</xm:f>
          </x14:formula1>
          <xm:sqref>H5:J5</xm:sqref>
        </x14:dataValidation>
        <x14:dataValidation type="list" allowBlank="1" showErrorMessage="1" error="Informe uma fonte constante na lista">
          <x14:formula1>
            <xm:f>'Tabela de Apoio'!$D:$D</xm:f>
          </x14:formula1>
          <xm:sqref>P16:AI16</xm:sqref>
        </x14:dataValidation>
        <x14:dataValidation type="list" allowBlank="1" showErrorMessage="1" error="Informe uma fonte constante na lista">
          <x14:formula1>
            <xm:f>'Tabela de Apoio'!$D:$D</xm:f>
          </x14:formula1>
          <xm:sqref>P36:AI36</xm:sqref>
        </x14:dataValidation>
        <x14:dataValidation type="list" allowBlank="1" showErrorMessage="1" error="Informe uma fonte constante na lista">
          <x14:formula1>
            <xm:f>'Tabela de Apoio'!$D:$D</xm:f>
          </x14:formula1>
          <xm:sqref>P56:AI56</xm:sqref>
        </x14:dataValidation>
        <x14:dataValidation type="list" allowBlank="1" showErrorMessage="1" error="Informe uma fonte constante na lista">
          <x14:formula1>
            <xm:f>'Tabela de Apoio'!$D:$D</xm:f>
          </x14:formula1>
          <xm:sqref>P76:AI76</xm:sqref>
        </x14:dataValidation>
        <x14:dataValidation type="list" allowBlank="1" showErrorMessage="1" error="Informe uma fonte constante na lista">
          <x14:formula1>
            <xm:f>'Tabela de Apoio'!$D:$D</xm:f>
          </x14:formula1>
          <xm:sqref>P96:AI96</xm:sqref>
        </x14:dataValidation>
        <x14:dataValidation type="list" allowBlank="1" showErrorMessage="1" error="Informe uma fonte constante na lista">
          <x14:formula1>
            <xm:f>'Tabela de Apoio'!$D:$D</xm:f>
          </x14:formula1>
          <xm:sqref>P116:AI116</xm:sqref>
        </x14:dataValidation>
        <x14:dataValidation type="list" allowBlank="1" showErrorMessage="1" error="Informe uma fonte constante na lista">
          <x14:formula1>
            <xm:f>'Tabela de Apoio'!$D:$D</xm:f>
          </x14:formula1>
          <xm:sqref>P136:AI136</xm:sqref>
        </x14:dataValidation>
        <x14:dataValidation type="list" allowBlank="1" showErrorMessage="1" error="Informe uma fonte constante na lista">
          <x14:formula1>
            <xm:f>'Tabela de Apoio'!$D:$D</xm:f>
          </x14:formula1>
          <xm:sqref>P156:AI156</xm:sqref>
        </x14:dataValidation>
        <x14:dataValidation type="list" allowBlank="1" showErrorMessage="1" error="Informe uma fonte constante na lista">
          <x14:formula1>
            <xm:f>'Tabela de Apoio'!$D:$D</xm:f>
          </x14:formula1>
          <xm:sqref>P176:AI176</xm:sqref>
        </x14:dataValidation>
        <x14:dataValidation type="list" allowBlank="1" showErrorMessage="1" error="Informe uma fonte constante na lista">
          <x14:formula1>
            <xm:f>'Tabela de Apoio'!$D:$D</xm:f>
          </x14:formula1>
          <xm:sqref>P196:AI196</xm:sqref>
        </x14:dataValidation>
        <x14:dataValidation type="list" allowBlank="1" showErrorMessage="1" error="Informe uma fonte constante na lista">
          <x14:formula1>
            <xm:f>'Tabela de Apoio'!$D:$D</xm:f>
          </x14:formula1>
          <xm:sqref>P216:AI216</xm:sqref>
        </x14:dataValidation>
        <x14:dataValidation type="list" allowBlank="1" showErrorMessage="1" error="Informe uma fonte constante na lista">
          <x14:formula1>
            <xm:f>'Tabela de Apoio'!$D:$D</xm:f>
          </x14:formula1>
          <xm:sqref>P236:AI236</xm:sqref>
        </x14:dataValidation>
        <x14:dataValidation type="list" allowBlank="1" showErrorMessage="1" error="Informe uma fonte constante na lista">
          <x14:formula1>
            <xm:f>'Tabela de Apoio'!$D:$D</xm:f>
          </x14:formula1>
          <xm:sqref>P256:AI256</xm:sqref>
        </x14:dataValidation>
        <x14:dataValidation type="list" allowBlank="1" showErrorMessage="1" error="Informe uma fonte constante na lista">
          <x14:formula1>
            <xm:f>'Tabela de Apoio'!$D:$D</xm:f>
          </x14:formula1>
          <xm:sqref>P276:AI276</xm:sqref>
        </x14:dataValidation>
        <x14:dataValidation type="list" allowBlank="1" showErrorMessage="1" error="Informe uma fonte constante na lista">
          <x14:formula1>
            <xm:f>'Tabela de Apoio'!$D:$D</xm:f>
          </x14:formula1>
          <xm:sqref>P296:AI296</xm:sqref>
        </x14:dataValidation>
        <x14:dataValidation type="list" allowBlank="1" showErrorMessage="1" error="Informe uma fonte constante na lista">
          <x14:formula1>
            <xm:f>'Tabela de Apoio'!$D:$D</xm:f>
          </x14:formula1>
          <xm:sqref>P316:AI316</xm:sqref>
        </x14:dataValidation>
        <x14:dataValidation type="list" allowBlank="1" showErrorMessage="1" error="Informe uma fonte constante na lista">
          <x14:formula1>
            <xm:f>'Tabela de Apoio'!$D:$D</xm:f>
          </x14:formula1>
          <xm:sqref>P336:AI336</xm:sqref>
        </x14:dataValidation>
        <x14:dataValidation type="list" allowBlank="1" showErrorMessage="1" error="Informe uma fonte constante na lista">
          <x14:formula1>
            <xm:f>'Tabela de Apoio'!$D:$D</xm:f>
          </x14:formula1>
          <xm:sqref>P356:AI356</xm:sqref>
        </x14:dataValidation>
        <x14:dataValidation type="list" allowBlank="1" showErrorMessage="1" error="Informe uma fonte constante na lista">
          <x14:formula1>
            <xm:f>'Tabela de Apoio'!$D:$D</xm:f>
          </x14:formula1>
          <xm:sqref>P376:AI376</xm:sqref>
        </x14:dataValidation>
        <x14:dataValidation type="list" allowBlank="1" showErrorMessage="1" error="Informe uma fonte constante na lista">
          <x14:formula1>
            <xm:f>'Tabela de Apoio'!$D:$D</xm:f>
          </x14:formula1>
          <xm:sqref>P396:AI396</xm:sqref>
        </x14:dataValidation>
        <x14:dataValidation type="list" allowBlank="1" showErrorMessage="1" error="Informe uma fonte constante na lista">
          <x14:formula1>
            <xm:f>'Tabela de Apoio'!$D:$D</xm:f>
          </x14:formula1>
          <xm:sqref>P416:AI416</xm:sqref>
        </x14:dataValidation>
        <x14:dataValidation type="list" allowBlank="1" showErrorMessage="1" error="Informe uma fonte constante na lista">
          <x14:formula1>
            <xm:f>'Tabela de Apoio'!$D:$D</xm:f>
          </x14:formula1>
          <xm:sqref>P436:AI436</xm:sqref>
        </x14:dataValidation>
        <x14:dataValidation type="list" allowBlank="1" showErrorMessage="1" error="Informe uma fonte constante na lista">
          <x14:formula1>
            <xm:f>'Tabela de Apoio'!$D:$D</xm:f>
          </x14:formula1>
          <xm:sqref>P456:AI456</xm:sqref>
        </x14:dataValidation>
        <x14:dataValidation type="list" allowBlank="1" showErrorMessage="1" error="Informe uma fonte constante na lista">
          <x14:formula1>
            <xm:f>'Tabela de Apoio'!$D:$D</xm:f>
          </x14:formula1>
          <xm:sqref>P476:AI476</xm:sqref>
        </x14:dataValidation>
        <x14:dataValidation type="list" allowBlank="1" showErrorMessage="1" error="Informe uma fonte constante na lista">
          <x14:formula1>
            <xm:f>'Tabela de Apoio'!$D:$D</xm:f>
          </x14:formula1>
          <xm:sqref>P496:AI496</xm:sqref>
        </x14:dataValidation>
        <x14:dataValidation type="list" allowBlank="1" showErrorMessage="1" error="Informe uma fonte constante na lista">
          <x14:formula1>
            <xm:f>'Tabela de Apoio'!$D:$D</xm:f>
          </x14:formula1>
          <xm:sqref>P516:AI516</xm:sqref>
        </x14:dataValidation>
        <x14:dataValidation type="list" allowBlank="1" showErrorMessage="1" error="Informe uma fonte constante na lista">
          <x14:formula1>
            <xm:f>'Tabela de Apoio'!$D:$D</xm:f>
          </x14:formula1>
          <xm:sqref>P536:AI536</xm:sqref>
        </x14:dataValidation>
        <x14:dataValidation type="list" allowBlank="1" showErrorMessage="1" error="Informe uma fonte constante na lista">
          <x14:formula1>
            <xm:f>'Tabela de Apoio'!$D:$D</xm:f>
          </x14:formula1>
          <xm:sqref>P556:AI556</xm:sqref>
        </x14:dataValidation>
        <x14:dataValidation type="list" allowBlank="1" showErrorMessage="1" error="Informe uma fonte constante na lista">
          <x14:formula1>
            <xm:f>'Tabela de Apoio'!$D:$D</xm:f>
          </x14:formula1>
          <xm:sqref>P576:AI576</xm:sqref>
        </x14:dataValidation>
        <x14:dataValidation type="list" allowBlank="1" showErrorMessage="1" error="Informe uma fonte constante na lista">
          <x14:formula1>
            <xm:f>'Tabela de Apoio'!$D:$D</xm:f>
          </x14:formula1>
          <xm:sqref>P596:AI596</xm:sqref>
        </x14:dataValidation>
        <x14:dataValidation type="list" allowBlank="1" showErrorMessage="1" error="Informe uma fonte constante na lista">
          <x14:formula1>
            <xm:f>'Tabela de Apoio'!$D:$D</xm:f>
          </x14:formula1>
          <xm:sqref>P616:AI616</xm:sqref>
        </x14:dataValidation>
        <x14:dataValidation type="list" allowBlank="1" showErrorMessage="1" error="Informe uma fonte constante na lista">
          <x14:formula1>
            <xm:f>'Tabela de Apoio'!$D:$D</xm:f>
          </x14:formula1>
          <xm:sqref>P636:AI636</xm:sqref>
        </x14:dataValidation>
        <x14:dataValidation type="list" allowBlank="1" showErrorMessage="1" error="Informe uma fonte constante na lista">
          <x14:formula1>
            <xm:f>'Tabela de Apoio'!$D:$D</xm:f>
          </x14:formula1>
          <xm:sqref>P656:AI656</xm:sqref>
        </x14:dataValidation>
        <x14:dataValidation type="list" allowBlank="1" showErrorMessage="1" error="Informe uma fonte constante na lista">
          <x14:formula1>
            <xm:f>'Tabela de Apoio'!$D:$D</xm:f>
          </x14:formula1>
          <xm:sqref>P676:AI676</xm:sqref>
        </x14:dataValidation>
        <x14:dataValidation type="list" allowBlank="1" showErrorMessage="1" error="Informe uma fonte constante na lista">
          <x14:formula1>
            <xm:f>'Tabela de Apoio'!$D:$D</xm:f>
          </x14:formula1>
          <xm:sqref>P696:AI696</xm:sqref>
        </x14:dataValidation>
        <x14:dataValidation type="list" allowBlank="1" showErrorMessage="1" error="Informe uma fonte constante na lista">
          <x14:formula1>
            <xm:f>'Tabela de Apoio'!$D:$D</xm:f>
          </x14:formula1>
          <xm:sqref>P716:AI716</xm:sqref>
        </x14:dataValidation>
        <x14:dataValidation type="list" allowBlank="1" showErrorMessage="1" error="Informe uma fonte constante na lista">
          <x14:formula1>
            <xm:f>'Tabela de Apoio'!$D:$D</xm:f>
          </x14:formula1>
          <xm:sqref>P736:AI736</xm:sqref>
        </x14:dataValidation>
        <x14:dataValidation type="list" allowBlank="1" showErrorMessage="1" error="Informe uma fonte constante na lista">
          <x14:formula1>
            <xm:f>'Tabela de Apoio'!$D:$D</xm:f>
          </x14:formula1>
          <xm:sqref>P756:AI756</xm:sqref>
        </x14:dataValidation>
        <x14:dataValidation type="list" allowBlank="1" showErrorMessage="1" error="Informe uma fonte constante na lista">
          <x14:formula1>
            <xm:f>'Tabela de Apoio'!$D:$D</xm:f>
          </x14:formula1>
          <xm:sqref>P776:AI776</xm:sqref>
        </x14:dataValidation>
        <x14:dataValidation type="list" allowBlank="1" showErrorMessage="1" error="Informe uma fonte constante na lista">
          <x14:formula1>
            <xm:f>'Tabela de Apoio'!$D:$D</xm:f>
          </x14:formula1>
          <xm:sqref>P796:AI796</xm:sqref>
        </x14:dataValidation>
        <x14:dataValidation type="list" allowBlank="1" showErrorMessage="1" error="Informe uma fonte constante na lista">
          <x14:formula1>
            <xm:f>'Tabela de Apoio'!$D:$D</xm:f>
          </x14:formula1>
          <xm:sqref>P816:AI816</xm:sqref>
        </x14:dataValidation>
        <x14:dataValidation type="list" allowBlank="1" showErrorMessage="1" error="Informe uma fonte constante na lista">
          <x14:formula1>
            <xm:f>'Tabela de Apoio'!$D:$D</xm:f>
          </x14:formula1>
          <xm:sqref>P836:AI836</xm:sqref>
        </x14:dataValidation>
        <x14:dataValidation type="list" allowBlank="1" showErrorMessage="1" error="Informe uma fonte constante na lista">
          <x14:formula1>
            <xm:f>'Tabela de Apoio'!$D:$D</xm:f>
          </x14:formula1>
          <xm:sqref>P856:AI856</xm:sqref>
        </x14:dataValidation>
        <x14:dataValidation type="list" allowBlank="1" showErrorMessage="1" error="Informe uma fonte constante na lista">
          <x14:formula1>
            <xm:f>'Tabela de Apoio'!$D:$D</xm:f>
          </x14:formula1>
          <xm:sqref>P876:AI876</xm:sqref>
        </x14:dataValidation>
        <x14:dataValidation type="list" allowBlank="1" showErrorMessage="1" error="Informe uma fonte constante na lista">
          <x14:formula1>
            <xm:f>'Tabela de Apoio'!$D:$D</xm:f>
          </x14:formula1>
          <xm:sqref>P896:AI896</xm:sqref>
        </x14:dataValidation>
        <x14:dataValidation type="list" allowBlank="1" showErrorMessage="1" error="Informe uma fonte constante na lista">
          <x14:formula1>
            <xm:f>'Tabela de Apoio'!$D:$D</xm:f>
          </x14:formula1>
          <xm:sqref>P916:AI916</xm:sqref>
        </x14:dataValidation>
        <x14:dataValidation type="list" allowBlank="1" showErrorMessage="1" error="Informe uma fonte constante na lista">
          <x14:formula1>
            <xm:f>'Tabela de Apoio'!$D:$D</xm:f>
          </x14:formula1>
          <xm:sqref>P936:AI936</xm:sqref>
        </x14:dataValidation>
        <x14:dataValidation type="list" allowBlank="1" showErrorMessage="1" error="Informe uma fonte constante na lista">
          <x14:formula1>
            <xm:f>'Tabela de Apoio'!$D:$D</xm:f>
          </x14:formula1>
          <xm:sqref>P956:AI956</xm:sqref>
        </x14:dataValidation>
        <x14:dataValidation type="list" allowBlank="1" showErrorMessage="1" error="Informe uma fonte constante na lista">
          <x14:formula1>
            <xm:f>'Tabela de Apoio'!$D:$D</xm:f>
          </x14:formula1>
          <xm:sqref>P976:AI976</xm:sqref>
        </x14:dataValidation>
        <x14:dataValidation type="list" allowBlank="1" showErrorMessage="1" error="Informe uma fonte constante na lista">
          <x14:formula1>
            <xm:f>'Tabela de Apoio'!$D:$D</xm:f>
          </x14:formula1>
          <xm:sqref>P996:AI996</xm:sqref>
        </x14:dataValidation>
        <x14:dataValidation type="list" allowBlank="1" showErrorMessage="1" error="Informe uma fonte constante na lista">
          <x14:formula1>
            <xm:f>'Tabela de Apoio'!$D:$D</xm:f>
          </x14:formula1>
          <xm:sqref>P1016:AI1016</xm:sqref>
        </x14:dataValidation>
        <x14:dataValidation type="list" allowBlank="1" showErrorMessage="1" error="Informe uma fonte constante na lista">
          <x14:formula1>
            <xm:f>'Tabela de Apoio'!$D:$D</xm:f>
          </x14:formula1>
          <xm:sqref>P1036:AI1036</xm:sqref>
        </x14:dataValidation>
        <x14:dataValidation type="list" allowBlank="1" showErrorMessage="1" error="Informe uma fonte constante na lista">
          <x14:formula1>
            <xm:f>'Tabela de Apoio'!$D:$D</xm:f>
          </x14:formula1>
          <xm:sqref>P1056:AI1056</xm:sqref>
        </x14:dataValidation>
        <x14:dataValidation type="list" allowBlank="1" showErrorMessage="1" error="Informe uma fonte constante na lista">
          <x14:formula1>
            <xm:f>'Tabela de Apoio'!$D:$D</xm:f>
          </x14:formula1>
          <xm:sqref>P1076:AI1076</xm:sqref>
        </x14:dataValidation>
        <x14:dataValidation type="list" allowBlank="1" showErrorMessage="1" error="Informe uma fonte constante na lista">
          <x14:formula1>
            <xm:f>'Tabela de Apoio'!$D:$D</xm:f>
          </x14:formula1>
          <xm:sqref>P1096:AI1096</xm:sqref>
        </x14:dataValidation>
        <x14:dataValidation type="list" allowBlank="1" showErrorMessage="1" error="Informe uma fonte constante na lista">
          <x14:formula1>
            <xm:f>'Tabela de Apoio'!$D:$D</xm:f>
          </x14:formula1>
          <xm:sqref>P1116:AI1116</xm:sqref>
        </x14:dataValidation>
        <x14:dataValidation type="list" allowBlank="1" showErrorMessage="1" error="Informe uma fonte constante na lista">
          <x14:formula1>
            <xm:f>'Tabela de Apoio'!$D:$D</xm:f>
          </x14:formula1>
          <xm:sqref>P1136:AI1136</xm:sqref>
        </x14:dataValidation>
        <x14:dataValidation type="list" allowBlank="1" showErrorMessage="1" error="Informe uma fonte constante na lista">
          <x14:formula1>
            <xm:f>'Tabela de Apoio'!$D:$D</xm:f>
          </x14:formula1>
          <xm:sqref>P1156:AI1156</xm:sqref>
        </x14:dataValidation>
        <x14:dataValidation type="list" allowBlank="1" showErrorMessage="1" error="Informe uma fonte constante na lista">
          <x14:formula1>
            <xm:f>'Tabela de Apoio'!$D:$D</xm:f>
          </x14:formula1>
          <xm:sqref>P1176:AI1176</xm:sqref>
        </x14:dataValidation>
        <x14:dataValidation type="list" allowBlank="1" showErrorMessage="1" error="Informe uma fonte constante na lista">
          <x14:formula1>
            <xm:f>'Tabela de Apoio'!$D:$D</xm:f>
          </x14:formula1>
          <xm:sqref>P1196:AI1196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B1:U2179"/>
  <sheetViews>
    <sheetView showGridLines="0" tabSelected="1" workbookViewId="0">
      <selection activeCell="G14" sqref="G14"/>
    </sheetView>
  </sheetViews>
  <sheetFormatPr defaultRowHeight="15" x14ac:dyDescent="0.25"/>
  <cols>
    <col min="1" max="1" width="2.42578125" customWidth="1"/>
    <col min="2" max="2" width="3" style="62" hidden="1" customWidth="1"/>
    <col min="3" max="3" width="4.5703125" style="62" hidden="1" customWidth="1"/>
    <col min="4" max="4" width="5.140625" style="62" hidden="1" customWidth="1"/>
    <col min="5" max="5" width="6.7109375" style="63" bestFit="1" customWidth="1"/>
    <col min="6" max="6" width="12.140625" style="63" hidden="1" customWidth="1"/>
    <col min="7" max="7" width="44.5703125" style="64" customWidth="1"/>
    <col min="8" max="8" width="10.140625" style="65" customWidth="1"/>
    <col min="9" max="9" width="12.28515625" style="65" customWidth="1"/>
    <col min="10" max="10" width="16.7109375" style="66" customWidth="1"/>
    <col min="11" max="11" width="16.7109375" style="67" customWidth="1"/>
    <col min="12" max="12" width="19.7109375" style="101" customWidth="1"/>
    <col min="13" max="13" width="9.140625" style="18"/>
    <col min="14" max="14" width="11.5703125" style="18" bestFit="1" customWidth="1"/>
    <col min="15" max="21" width="9.140625" style="18"/>
  </cols>
  <sheetData>
    <row r="1" spans="2:14" x14ac:dyDescent="0.25">
      <c r="E1" s="102"/>
      <c r="F1" s="102"/>
      <c r="G1" s="103"/>
      <c r="H1" s="104"/>
      <c r="I1" s="104"/>
      <c r="J1" s="105"/>
      <c r="K1" s="101"/>
    </row>
    <row r="2" spans="2:14" ht="26.25" x14ac:dyDescent="0.4">
      <c r="E2" s="194" t="s">
        <v>364</v>
      </c>
      <c r="F2" s="195"/>
      <c r="G2" s="195"/>
      <c r="H2" s="195"/>
      <c r="I2" s="195"/>
      <c r="J2" s="195"/>
      <c r="K2" s="195"/>
      <c r="L2" s="196"/>
    </row>
    <row r="3" spans="2:14" ht="21" x14ac:dyDescent="0.35">
      <c r="E3" s="197" t="str">
        <f>'FORMAÇÃO DE PREÇO'!H5</f>
        <v>SECRETARIA DE MEIO AMBIENTE, URBANISMO E SUSTENTABILIDADE</v>
      </c>
      <c r="F3" s="198"/>
      <c r="G3" s="198"/>
      <c r="H3" s="198"/>
      <c r="I3" s="198"/>
      <c r="J3" s="198"/>
      <c r="K3" s="198"/>
      <c r="L3" s="199"/>
    </row>
    <row r="4" spans="2:14" hidden="1" x14ac:dyDescent="0.25">
      <c r="B4" s="62">
        <v>1</v>
      </c>
      <c r="C4" s="62" t="s">
        <v>404</v>
      </c>
      <c r="D4" s="62" t="s">
        <v>405</v>
      </c>
      <c r="E4" s="106"/>
      <c r="F4" s="107"/>
      <c r="G4" s="108"/>
      <c r="H4" s="109"/>
      <c r="I4" s="109"/>
      <c r="J4" s="68"/>
      <c r="K4" s="100"/>
      <c r="L4" s="110"/>
    </row>
    <row r="5" spans="2:14" x14ac:dyDescent="0.25">
      <c r="B5" s="62">
        <f>IFERROR(IF(C4=C1,IF(B4+1&lt;='FORMAÇÃO DE PREÇO'!$H$8,B4+1,""),B4),"")</f>
        <v>1</v>
      </c>
      <c r="C5" s="62">
        <f>IFERROR(VLOOKUP(B5,'FORMAÇÃO DE PREÇO'!B:D,2,FALSE),"")</f>
        <v>1</v>
      </c>
      <c r="D5" s="62">
        <f>IFERROR(VLOOKUP(B5,'FORMAÇÃO DE PREÇO'!B:D,3,FALSE),"")</f>
        <v>1</v>
      </c>
      <c r="E5" s="200" t="str">
        <f>IF($B4="","",IF($C5=$C2,D5,IF($C5=$C3,"Item",IF(AND(MAX(C:C)&gt;1,$C5=$C4),CONCATENATE("LOTE ",C5),""))))</f>
        <v/>
      </c>
      <c r="F5" s="201"/>
      <c r="G5" s="201"/>
      <c r="H5" s="201"/>
      <c r="I5" s="201"/>
      <c r="J5" s="201"/>
      <c r="K5" s="201"/>
      <c r="L5" s="202"/>
    </row>
    <row r="6" spans="2:14" x14ac:dyDescent="0.25">
      <c r="B6" s="62">
        <f>IFERROR(IF(C5=C2,IF(B5+1&lt;='FORMAÇÃO DE PREÇO'!$H$8,B5+1,""),B5),"")</f>
        <v>1</v>
      </c>
      <c r="C6" s="62">
        <f>IFERROR(VLOOKUP(B6,'FORMAÇÃO DE PREÇO'!B:D,2,FALSE),"")</f>
        <v>1</v>
      </c>
      <c r="D6" s="62">
        <f>IFERROR(VLOOKUP(B6,'FORMAÇÃO DE PREÇO'!B:D,3,FALSE),"")</f>
        <v>1</v>
      </c>
      <c r="E6" s="107" t="str">
        <f>IF($B5="","",IF($C6=$C3,D6,IF($C6=$C4,"Item",IF(AND(MAX(C:C)&gt;1,$C6=$C5),CONCATENATE("LOTE ",C6),""))))</f>
        <v/>
      </c>
      <c r="F6" s="107" t="str">
        <f>IF($B5="","",IF($C6=$C3,INDEX('FORMAÇÃO DE PREÇO'!$H:$H,MATCH($B6,'FORMAÇÃO DE PREÇO'!$B:$B)-18),IF($C6=$C4,"Código","")))</f>
        <v/>
      </c>
      <c r="G6" s="108" t="str">
        <f t="array" ref="G6">IF($B5="","",IF($C6=$C3,UPPER(INDEX('BASE EDITAL'!$C:$C,EDITAL!B6+1)),IF($C6=$C4,"Especificação do Objeto","")))</f>
        <v/>
      </c>
      <c r="H6" s="109" t="str">
        <f t="array" ref="H6">IF($B5="","",IF($C6=$C3,INDEX('FORMAÇÃO DE PREÇO'!$M:$M,MATCH($B6,'FORMAÇÃO DE PREÇO'!$B:$B)-14),IF($C6=$C4,"Unidade","")))</f>
        <v/>
      </c>
      <c r="I6" s="109" t="str">
        <f>IF($B5="","",IF($C6=$C3,INDEX('FORMAÇÃO DE PREÇO'!$M:$M,MATCH($B6,'FORMAÇÃO DE PREÇO'!$B:$B)-16),IF($C6=$C4,"Quant.","")))</f>
        <v/>
      </c>
      <c r="J6" s="68" t="str">
        <f>IF(AND(COUNTBLANK($B3:$B5)=2,$B5="",$B4="",MAX(C:C)&gt;1),"Total Estimado",IF($B5="","",IF($C6=$C3,INDEX('FORMAÇÃO DE PREÇO'!$M:$M,MATCH($B6,'FORMAÇÃO DE PREÇO'!$B:$B)-18),IF($C6=$C4,"Valor Unit. (R$)",IF(AND($C6&lt;&gt;$C5,$J5&lt;&gt;""),"Subtotal","")))))</f>
        <v/>
      </c>
      <c r="K6" s="100" t="str">
        <f>IFERROR(IF(AND(COUNTBLANK($B3:$B5)=2,$B5="",$B4="",MAX(C:C)&gt;1),SUM($K$3:K5)/2,IF($B5="","",IF($C6=$C3,ROUND(J6*I6,2),IF($C6=$C4,"Total Item (R$)",IF(AND($C6&lt;&gt;$C5,$J5&lt;&gt;""),SUMIFS(K:K,C:C,C5,J:J,"&lt;&gt;Subtotal"),""))))),"")</f>
        <v/>
      </c>
      <c r="L6" s="100" t="str">
        <f t="shared" ref="L6:L195" si="0">IF($B5="","",IF($C6=$C3,"",IF($C6=$C4,"Benefício ME/EPP","")))</f>
        <v/>
      </c>
    </row>
    <row r="7" spans="2:14" x14ac:dyDescent="0.25">
      <c r="B7" s="62">
        <f>IFERROR(IF(C6=C3,IF(B6+1&lt;='FORMAÇÃO DE PREÇO'!$H$8,B6+1,""),B6),"")</f>
        <v>1</v>
      </c>
      <c r="C7" s="62">
        <f>IFERROR(VLOOKUP(B7,'FORMAÇÃO DE PREÇO'!B:D,2,FALSE),"")</f>
        <v>1</v>
      </c>
      <c r="D7" s="62">
        <f>IFERROR(VLOOKUP(B7,'FORMAÇÃO DE PREÇO'!B:D,3,FALSE),"")</f>
        <v>1</v>
      </c>
      <c r="E7" s="107" t="str">
        <f t="shared" ref="E7:E70" si="1">IF($B6="","",IF($C7=$C4,D7,IF($C7=$C5,"Item",IF(AND(MAX(C:C)&gt;1,$C7=$C6),CONCATENATE("LOTE ",C7),""))))</f>
        <v>Item</v>
      </c>
      <c r="F7" s="107" t="str">
        <f>IF($B6="","",IF($C7=$C4,INDEX('FORMAÇÃO DE PREÇO'!$H:$H,MATCH($B7,'FORMAÇÃO DE PREÇO'!$B:$B)-18),IF($C7=$C5,"Código","")))</f>
        <v>Código</v>
      </c>
      <c r="G7" s="108" t="str">
        <f t="array" ref="G7">IF($B6="","",IF($C7=$C4,UPPER(INDEX('BASE EDITAL'!$C:$C,EDITAL!B7+1)),IF($C7=$C5,"Especificação do Objeto","")))</f>
        <v>Especificação do Objeto</v>
      </c>
      <c r="H7" s="109" t="str">
        <f t="array" ref="H7">IF($B6="","",IF($C7=$C4,INDEX('FORMAÇÃO DE PREÇO'!$M:$M,MATCH($B7,'FORMAÇÃO DE PREÇO'!$B:$B)-14),IF($C7=$C5,"Unidade","")))</f>
        <v>Unidade</v>
      </c>
      <c r="I7" s="109" t="str">
        <f>IF($B6="","",IF($C7=$C4,INDEX('FORMAÇÃO DE PREÇO'!$M:$M,MATCH($B7,'FORMAÇÃO DE PREÇO'!$B:$B)-16),IF($C7=$C5,"Quant.","")))</f>
        <v>Quant.</v>
      </c>
      <c r="J7" s="68" t="str">
        <f>IF(AND(COUNTBLANK($B4:$B6)=2,$B6="",$B5="",MAX(C:C)&gt;1),"Total Estimado",IF($B6="","",IF($C7=$C4,INDEX('FORMAÇÃO DE PREÇO'!$M:$M,MATCH($B7,'FORMAÇÃO DE PREÇO'!$B:$B)-18),IF($C7=$C5,"Valor Unit. (R$)",IF(AND($C7&lt;&gt;$C6,$J6&lt;&gt;""),"Subtotal","")))))</f>
        <v>Valor Unit. (R$)</v>
      </c>
      <c r="K7" s="100" t="str">
        <f>IFERROR(IF(AND(COUNTBLANK($B4:$B6)=2,$B6="",$B5="",MAX(C:C)&gt;1),SUM($K$3:K6)/2,IF($B6="","",IF($C7=$C4,ROUND(J7*I7,2),IF($C7=$C5,"Total Item (R$)",IF(AND($C7&lt;&gt;$C6,$J6&lt;&gt;""),SUMIFS(K:K,C:C,C6,J:J,"&lt;&gt;Subtotal"),""))))),"")</f>
        <v>Total Item (R$)</v>
      </c>
      <c r="L7" s="100" t="str">
        <f t="shared" si="0"/>
        <v>Benefício ME/EPP</v>
      </c>
    </row>
    <row r="8" spans="2:14" ht="31.5" customHeight="1" x14ac:dyDescent="0.25">
      <c r="B8" s="62">
        <f>IFERROR(IF(C7=C4,IF(B7+1&lt;='FORMAÇÃO DE PREÇO'!$H$8,B7+1,""),B7),"")</f>
        <v>1</v>
      </c>
      <c r="C8" s="62">
        <f>IFERROR(VLOOKUP(B8,'FORMAÇÃO DE PREÇO'!B:D,2,FALSE),"")</f>
        <v>1</v>
      </c>
      <c r="D8" s="62">
        <f>IFERROR(VLOOKUP(B8,'FORMAÇÃO DE PREÇO'!B:D,3,FALSE),"")</f>
        <v>1</v>
      </c>
      <c r="E8" s="107">
        <f t="shared" si="1"/>
        <v>1</v>
      </c>
      <c r="F8" s="107">
        <f>IF($B7="","",IF($C8=$C5,INDEX('FORMAÇÃO DE PREÇO'!$H:$H,MATCH($B8,'FORMAÇÃO DE PREÇO'!$B:$B)-18),IF($C8=$C6,"Código","")))</f>
        <v>0</v>
      </c>
      <c r="G8" s="108" t="s">
        <v>580</v>
      </c>
      <c r="H8" s="109" t="str">
        <f t="array" ref="H8">IF($B7="","",IF($C8=$C5,INDEX('FORMAÇÃO DE PREÇO'!$M:$M,MATCH($B8,'FORMAÇÃO DE PREÇO'!$B:$B)-14),IF($C8=$C6,"Unidade","")))</f>
        <v>SERVIÇO</v>
      </c>
      <c r="I8" s="109">
        <f>IF($B7="","",IF($C8=$C5,INDEX('FORMAÇÃO DE PREÇO'!$M:$M,MATCH($B8,'FORMAÇÃO DE PREÇO'!$B:$B)-16),IF($C8=$C6,"Quant.","")))</f>
        <v>1</v>
      </c>
      <c r="J8" s="68">
        <f>IF(AND(COUNTBLANK($B5:$B7)=2,$B7="",$B6="",MAX(C:C)&gt;1),"Total Estimado",IF($B7="","",IF($C8=$C5,INDEX('FORMAÇÃO DE PREÇO'!$M:$M,MATCH($B8,'FORMAÇÃO DE PREÇO'!$B:$B)-18),IF($C8=$C6,"Valor Unit. (R$)",IF(AND($C8&lt;&gt;$C7,$J7&lt;&gt;""),"Subtotal","")))))</f>
        <v>1841250</v>
      </c>
      <c r="K8" s="100">
        <f>IFERROR(IF(AND(COUNTBLANK($B5:$B7)=2,$B7="",$B6="",MAX(C:C)&gt;1),SUM($K$3:K7)/2,IF($B7="","",IF($C8=$C5,ROUND(J8*I8,2),IF($C8=$C6,"Total Item (R$)",IF(AND($C8&lt;&gt;$C7,$J7&lt;&gt;""),SUMIFS(K:K,C:C,C7,J:J,"&lt;&gt;Subtotal"),""))))),"")</f>
        <v>1841250</v>
      </c>
      <c r="L8" s="100" t="str">
        <f t="shared" si="0"/>
        <v/>
      </c>
      <c r="N8" s="111"/>
    </row>
    <row r="9" spans="2:14" ht="31.5" customHeight="1" x14ac:dyDescent="0.25">
      <c r="B9" s="62">
        <f>IFERROR(IF(C8=C5,IF(B8+1&lt;='FORMAÇÃO DE PREÇO'!$H$8,B8+1,""),B8),"")</f>
        <v>2</v>
      </c>
      <c r="C9" s="62">
        <f>IFERROR(VLOOKUP(B9,'FORMAÇÃO DE PREÇO'!B:D,2,FALSE),"")</f>
        <v>1</v>
      </c>
      <c r="D9" s="62">
        <f>IFERROR(VLOOKUP(B9,'FORMAÇÃO DE PREÇO'!B:D,3,FALSE),"")</f>
        <v>2</v>
      </c>
      <c r="E9" s="107">
        <f t="shared" si="1"/>
        <v>2</v>
      </c>
      <c r="F9" s="107">
        <f>IF($B8="","",IF($C9=$C6,INDEX('FORMAÇÃO DE PREÇO'!$H:$H,MATCH($B9,'FORMAÇÃO DE PREÇO'!$B:$B)-18),IF($C9=$C7,"Código","")))</f>
        <v>0</v>
      </c>
      <c r="G9" s="108" t="s">
        <v>581</v>
      </c>
      <c r="H9" s="109" t="str">
        <f t="array" ref="H9">IF($B8="","",IF($C9=$C6,INDEX('FORMAÇÃO DE PREÇO'!$M:$M,MATCH($B9,'FORMAÇÃO DE PREÇO'!$B:$B)-14),IF($C9=$C7,"Unidade","")))</f>
        <v>SERVIÇO</v>
      </c>
      <c r="I9" s="109">
        <f>IF($B8="","",IF($C9=$C6,INDEX('FORMAÇÃO DE PREÇO'!$M:$M,MATCH($B9,'FORMAÇÃO DE PREÇO'!$B:$B)-16),IF($C9=$C7,"Quant.","")))</f>
        <v>1</v>
      </c>
      <c r="J9" s="68">
        <f>IF(AND(COUNTBLANK($B6:$B8)=2,$B8="",$B7="",MAX(C:C)&gt;1),"Total Estimado",IF($B8="","",IF($C9=$C6,INDEX('FORMAÇÃO DE PREÇO'!$M:$M,MATCH($B9,'FORMAÇÃO DE PREÇO'!$B:$B)-18),IF($C9=$C7,"Valor Unit. (R$)",IF(AND($C9&lt;&gt;$C8,$J8&lt;&gt;""),"Subtotal","")))))</f>
        <v>1841250</v>
      </c>
      <c r="K9" s="100">
        <f>IFERROR(IF(AND(COUNTBLANK($B6:$B8)=2,$B8="",$B7="",MAX(C:C)&gt;1),SUM($K$3:K8)/2,IF($B8="","",IF($C9=$C6,ROUND(J9*I9,2),IF($C9=$C7,"Total Item (R$)",IF(AND($C9&lt;&gt;$C8,$J8&lt;&gt;""),SUMIFS(K:K,C:C,C8,J:J,"&lt;&gt;Subtotal"),""))))),"")</f>
        <v>1841250</v>
      </c>
      <c r="L9" s="100" t="str">
        <f t="shared" si="0"/>
        <v/>
      </c>
    </row>
    <row r="10" spans="2:14" ht="31.5" customHeight="1" x14ac:dyDescent="0.25">
      <c r="B10" s="62">
        <f>IFERROR(IF(C9=C6,IF(B9+1&lt;='FORMAÇÃO DE PREÇO'!$H$8,B9+1,""),B9),"")</f>
        <v>3</v>
      </c>
      <c r="C10" s="62">
        <f>IFERROR(VLOOKUP(B10,'FORMAÇÃO DE PREÇO'!B:D,2,FALSE),"")</f>
        <v>1</v>
      </c>
      <c r="D10" s="62">
        <f>IFERROR(VLOOKUP(B10,'FORMAÇÃO DE PREÇO'!B:D,3,FALSE),"")</f>
        <v>3</v>
      </c>
      <c r="E10" s="107">
        <f t="shared" si="1"/>
        <v>3</v>
      </c>
      <c r="F10" s="107">
        <f>IF($B9="","",IF($C10=$C7,INDEX('FORMAÇÃO DE PREÇO'!$H:$H,MATCH($B10,'FORMAÇÃO DE PREÇO'!$B:$B)-18),IF($C10=$C8,"Código","")))</f>
        <v>0</v>
      </c>
      <c r="G10" s="149" t="s">
        <v>582</v>
      </c>
      <c r="H10" s="109" t="str">
        <f t="array" ref="H10">IF($B9="","",IF($C10=$C7,INDEX('FORMAÇÃO DE PREÇO'!$M:$M,MATCH($B10,'FORMAÇÃO DE PREÇO'!$B:$B)-14),IF($C10=$C8,"Unidade","")))</f>
        <v>SERVIÇO</v>
      </c>
      <c r="I10" s="109">
        <f>IF($B9="","",IF($C10=$C7,INDEX('FORMAÇÃO DE PREÇO'!$M:$M,MATCH($B10,'FORMAÇÃO DE PREÇO'!$B:$B)-16),IF($C10=$C8,"Quant.","")))</f>
        <v>1</v>
      </c>
      <c r="J10" s="68">
        <f>IF(AND(COUNTBLANK($B7:$B9)=2,$B9="",$B8="",MAX(C:C)&gt;1),"Total Estimado",IF($B9="","",IF($C10=$C7,INDEX('FORMAÇÃO DE PREÇO'!$M:$M,MATCH($B10,'FORMAÇÃO DE PREÇO'!$B:$B)-18),IF($C10=$C8,"Valor Unit. (R$)",IF(AND($C10&lt;&gt;$C9,$J9&lt;&gt;""),"Subtotal","")))))</f>
        <v>1841250</v>
      </c>
      <c r="K10" s="100">
        <f>IFERROR(IF(AND(COUNTBLANK($B7:$B9)=2,$B9="",$B8="",MAX(C:C)&gt;1),SUM($K$3:K9)/2,IF($B9="","",IF($C10=$C7,ROUND(J10*I10,2),IF($C10=$C8,"Total Item (R$)",IF(AND($C10&lt;&gt;$C9,$J9&lt;&gt;""),SUMIFS(K:K,C:C,C9,J:J,"&lt;&gt;Subtotal"),""))))),"")</f>
        <v>1841250</v>
      </c>
      <c r="L10" s="100" t="str">
        <f t="shared" si="0"/>
        <v/>
      </c>
    </row>
    <row r="11" spans="2:14" ht="31.5" customHeight="1" x14ac:dyDescent="0.25">
      <c r="B11" s="62">
        <f>IFERROR(IF(C10=C7,IF(B10+1&lt;='FORMAÇÃO DE PREÇO'!$H$8,B10+1,""),B10),"")</f>
        <v>4</v>
      </c>
      <c r="C11" s="62">
        <f>IFERROR(VLOOKUP(B11,'FORMAÇÃO DE PREÇO'!B:D,2,FALSE),"")</f>
        <v>1</v>
      </c>
      <c r="D11" s="62">
        <f>IFERROR(VLOOKUP(B11,'FORMAÇÃO DE PREÇO'!B:D,3,FALSE),"")</f>
        <v>4</v>
      </c>
      <c r="E11" s="107">
        <f t="shared" si="1"/>
        <v>4</v>
      </c>
      <c r="F11" s="107">
        <f>IF($B10="","",IF($C11=$C8,INDEX('FORMAÇÃO DE PREÇO'!$H:$H,MATCH($B11,'FORMAÇÃO DE PREÇO'!$B:$B)-18),IF($C11=$C9,"Código","")))</f>
        <v>0</v>
      </c>
      <c r="G11" s="108" t="s">
        <v>583</v>
      </c>
      <c r="H11" s="109" t="str">
        <f t="array" ref="H11">IF($B10="","",IF($C11=$C8,INDEX('FORMAÇÃO DE PREÇO'!$M:$M,MATCH($B11,'FORMAÇÃO DE PREÇO'!$B:$B)-14),IF($C11=$C9,"Unidade","")))</f>
        <v>SERVIÇO</v>
      </c>
      <c r="I11" s="109">
        <f>IF($B10="","",IF($C11=$C8,INDEX('FORMAÇÃO DE PREÇO'!$M:$M,MATCH($B11,'FORMAÇÃO DE PREÇO'!$B:$B)-16),IF($C11=$C9,"Quant.","")))</f>
        <v>1</v>
      </c>
      <c r="J11" s="68">
        <f>IF(AND(COUNTBLANK($B8:$B10)=2,$B10="",$B9="",MAX(C:C)&gt;1),"Total Estimado",IF($B10="","",IF($C11=$C8,INDEX('FORMAÇÃO DE PREÇO'!$M:$M,MATCH($B11,'FORMAÇÃO DE PREÇO'!$B:$B)-18),IF($C11=$C9,"Valor Unit. (R$)",IF(AND($C11&lt;&gt;$C10,$J10&lt;&gt;""),"Subtotal","")))))</f>
        <v>111600</v>
      </c>
      <c r="K11" s="100">
        <f>IFERROR(IF(AND(COUNTBLANK($B8:$B10)=2,$B10="",$B9="",MAX(C:C)&gt;1),SUM($K$3:K10)/2,IF($B10="","",IF($C11=$C8,ROUND(J11*I11,2),IF($C11=$C9,"Total Item (R$)",IF(AND($C11&lt;&gt;$C10,$J10&lt;&gt;""),SUMIFS(K:K,C:C,C10,J:J,"&lt;&gt;Subtotal"),""))))),"")</f>
        <v>111600</v>
      </c>
      <c r="L11" s="100" t="str">
        <f t="shared" si="0"/>
        <v/>
      </c>
    </row>
    <row r="12" spans="2:14" ht="31.5" customHeight="1" x14ac:dyDescent="0.25">
      <c r="B12" s="62">
        <f>IFERROR(IF(C11=C8,IF(B11+1&lt;='FORMAÇÃO DE PREÇO'!$H$8,B11+1,""),B11),"")</f>
        <v>5</v>
      </c>
      <c r="C12" s="62">
        <f>IFERROR(VLOOKUP(B12,'FORMAÇÃO DE PREÇO'!B:D,2,FALSE),"")</f>
        <v>1</v>
      </c>
      <c r="D12" s="62">
        <f>IFERROR(VLOOKUP(B12,'FORMAÇÃO DE PREÇO'!B:D,3,FALSE),"")</f>
        <v>5</v>
      </c>
      <c r="E12" s="107">
        <f t="shared" si="1"/>
        <v>5</v>
      </c>
      <c r="F12" s="107">
        <f>IF($B11="","",IF($C12=$C9,INDEX('FORMAÇÃO DE PREÇO'!$H:$H,MATCH($B12,'FORMAÇÃO DE PREÇO'!$B:$B)-18),IF($C12=$C10,"Código","")))</f>
        <v>0</v>
      </c>
      <c r="G12" s="108" t="s">
        <v>584</v>
      </c>
      <c r="H12" s="109" t="str">
        <f t="array" ref="H12">IF($B11="","",IF($C12=$C9,INDEX('FORMAÇÃO DE PREÇO'!$M:$M,MATCH($B12,'FORMAÇÃO DE PREÇO'!$B:$B)-14),IF($C12=$C10,"Unidade","")))</f>
        <v>SERVIÇO</v>
      </c>
      <c r="I12" s="109">
        <f>IF($B11="","",IF($C12=$C9,INDEX('FORMAÇÃO DE PREÇO'!$M:$M,MATCH($B12,'FORMAÇÃO DE PREÇO'!$B:$B)-16),IF($C12=$C10,"Quant.","")))</f>
        <v>1</v>
      </c>
      <c r="J12" s="68">
        <f>IF(AND(COUNTBLANK($B9:$B11)=2,$B11="",$B10="",MAX(C:C)&gt;1),"Total Estimado",IF($B11="","",IF($C12=$C9,INDEX('FORMAÇÃO DE PREÇO'!$M:$M,MATCH($B12,'FORMAÇÃO DE PREÇO'!$B:$B)-18),IF($C12=$C10,"Valor Unit. (R$)",IF(AND($C12&lt;&gt;$C11,$J11&lt;&gt;""),"Subtotal","")))))</f>
        <v>788510</v>
      </c>
      <c r="K12" s="100">
        <f>IFERROR(IF(AND(COUNTBLANK($B9:$B11)=2,$B11="",$B10="",MAX(C:C)&gt;1),SUM($K$3:K11)/2,IF($B11="","",IF($C12=$C9,ROUND(J12*I12,2),IF($C12=$C10,"Total Item (R$)",IF(AND($C12&lt;&gt;$C11,$J11&lt;&gt;""),SUMIFS(K:K,C:C,C11,J:J,"&lt;&gt;Subtotal"),""))))),"")</f>
        <v>788510</v>
      </c>
      <c r="L12" s="100" t="str">
        <f t="shared" si="0"/>
        <v/>
      </c>
    </row>
    <row r="13" spans="2:14" x14ac:dyDescent="0.25">
      <c r="B13" s="62" t="str">
        <f>IFERROR(IF(C12=C9,IF(B12+1&lt;='FORMAÇÃO DE PREÇO'!$H$8,B12+1,""),B12),"")</f>
        <v/>
      </c>
      <c r="C13" s="62" t="str">
        <f>IFERROR(VLOOKUP(B13,'FORMAÇÃO DE PREÇO'!B:D,2,FALSE),"")</f>
        <v/>
      </c>
      <c r="D13" s="62" t="str">
        <f>IFERROR(VLOOKUP(B13,'FORMAÇÃO DE PREÇO'!B:D,3,FALSE),"")</f>
        <v/>
      </c>
      <c r="E13" s="107" t="str">
        <f t="shared" si="1"/>
        <v/>
      </c>
      <c r="F13" s="107" t="str">
        <f>IF($B12="","",IF($C13=$C10,INDEX('FORMAÇÃO DE PREÇO'!$H:$H,MATCH($B13,'FORMAÇÃO DE PREÇO'!$B:$B)-18),IF($C13=$C11,"Código","")))</f>
        <v/>
      </c>
      <c r="G13" s="108" t="str">
        <f t="array" ref="G13">IF($B12="","",IF($C13=$C10,UPPER(INDEX('BASE EDITAL'!$C:$C,EDITAL!B13+1)),IF($C13=$C11,"Especificação do Objeto","")))</f>
        <v/>
      </c>
      <c r="H13" s="109" t="str">
        <f t="array" ref="H13">IF($B12="","",IF($C13=$C10,INDEX('FORMAÇÃO DE PREÇO'!$M:$M,MATCH($B13,'FORMAÇÃO DE PREÇO'!$B:$B)-14),IF($C13=$C11,"Unidade","")))</f>
        <v/>
      </c>
      <c r="I13" s="109" t="str">
        <f>IF($B12="","",IF($C13=$C10,INDEX('FORMAÇÃO DE PREÇO'!$M:$M,MATCH($B13,'FORMAÇÃO DE PREÇO'!$B:$B)-16),IF($C13=$C11,"Quant.","")))</f>
        <v/>
      </c>
      <c r="J13" s="68" t="str">
        <f>IF(AND(COUNTBLANK($B10:$B12)=2,$B12="",$B11="",MAX(C:C)&gt;1),"Total Estimado",IF($B12="","",IF($C13=$C10,INDEX('FORMAÇÃO DE PREÇO'!$M:$M,MATCH($B13,'FORMAÇÃO DE PREÇO'!$B:$B)-18),IF($C13=$C11,"Valor Unit. (R$)",IF(AND($C13&lt;&gt;$C12,$J12&lt;&gt;""),"Subtotal","")))))</f>
        <v>Subtotal</v>
      </c>
      <c r="K13" s="100">
        <f>IFERROR(IF(AND(COUNTBLANK($B10:$B12)=2,$B12="",$B11="",MAX(C:C)&gt;1),SUM($K$3:K12)/2,IF($B12="","",IF($C13=$C10,ROUND(J13*I13,2),IF($C13=$C11,"Total Item (R$)",IF(AND($C13&lt;&gt;$C12,$J12&lt;&gt;""),SUMIFS(K:K,C:C,C12,J:J,"&lt;&gt;Subtotal"),""))))),"")</f>
        <v>6423860</v>
      </c>
      <c r="L13" s="100" t="str">
        <f t="shared" si="0"/>
        <v/>
      </c>
    </row>
    <row r="14" spans="2:14" x14ac:dyDescent="0.25">
      <c r="B14" s="62" t="str">
        <f>IFERROR(IF(C13=C10,IF(B13+1&lt;='FORMAÇÃO DE PREÇO'!$H$8,B13+1,""),B13),"")</f>
        <v/>
      </c>
      <c r="C14" s="62" t="str">
        <f>IFERROR(VLOOKUP(B14,'FORMAÇÃO DE PREÇO'!B:D,2,FALSE),"")</f>
        <v/>
      </c>
      <c r="D14" s="62" t="str">
        <f>IFERROR(VLOOKUP(B14,'FORMAÇÃO DE PREÇO'!B:D,3,FALSE),"")</f>
        <v/>
      </c>
      <c r="E14" s="107" t="str">
        <f t="shared" si="1"/>
        <v/>
      </c>
      <c r="F14" s="107" t="str">
        <f>IF($B13="","",IF($C14=$C11,INDEX('FORMAÇÃO DE PREÇO'!$H:$H,MATCH($B14,'FORMAÇÃO DE PREÇO'!$B:$B)-18),IF($C14=$C12,"Código","")))</f>
        <v/>
      </c>
      <c r="G14" s="108" t="str">
        <f t="array" ref="G14">IF($B13="","",IF($C14=$C11,UPPER(INDEX('BASE EDITAL'!$C:$C,EDITAL!B14+1)),IF($C14=$C12,"Especificação do Objeto","")))</f>
        <v/>
      </c>
      <c r="H14" s="109" t="str">
        <f t="array" ref="H14">IF($B13="","",IF($C14=$C11,INDEX('FORMAÇÃO DE PREÇO'!$M:$M,MATCH($B14,'FORMAÇÃO DE PREÇO'!$B:$B)-14),IF($C14=$C12,"Unidade","")))</f>
        <v/>
      </c>
      <c r="I14" s="109" t="str">
        <f>IF($B13="","",IF($C14=$C11,INDEX('FORMAÇÃO DE PREÇO'!$M:$M,MATCH($B14,'FORMAÇÃO DE PREÇO'!$B:$B)-16),IF($C14=$C12,"Quant.","")))</f>
        <v/>
      </c>
      <c r="J14" s="68" t="str">
        <f>IF(AND(COUNTBLANK($B11:$B13)=2,$B13="",$B12="",MAX(C:C)&gt;1),"Total Estimado",IF($B13="","",IF($C14=$C11,INDEX('FORMAÇÃO DE PREÇO'!$M:$M,MATCH($B14,'FORMAÇÃO DE PREÇO'!$B:$B)-18),IF($C14=$C12,"Valor Unit. (R$)",IF(AND($C14&lt;&gt;$C13,$J13&lt;&gt;""),"Subtotal","")))))</f>
        <v/>
      </c>
      <c r="K14" s="100" t="str">
        <f>IFERROR(IF(AND(COUNTBLANK($B11:$B13)=2,$B13="",$B12="",MAX(C:C)&gt;1),SUM($K$3:K13)/2,IF($B13="","",IF($C14=$C11,ROUND(J14*I14,2),IF($C14=$C12,"Total Item (R$)",IF(AND($C14&lt;&gt;$C13,$J13&lt;&gt;""),SUMIFS(K:K,C:C,C13,J:J,"&lt;&gt;Subtotal"),""))))),"")</f>
        <v/>
      </c>
      <c r="L14" s="100" t="str">
        <f t="shared" si="0"/>
        <v/>
      </c>
    </row>
    <row r="15" spans="2:14" x14ac:dyDescent="0.25">
      <c r="B15" s="62" t="str">
        <f>IFERROR(IF(C14=C11,IF(B14+1&lt;='FORMAÇÃO DE PREÇO'!$H$8,B14+1,""),B14),"")</f>
        <v/>
      </c>
      <c r="C15" s="62" t="str">
        <f>IFERROR(VLOOKUP(B15,'FORMAÇÃO DE PREÇO'!B:D,2,FALSE),"")</f>
        <v/>
      </c>
      <c r="D15" s="62" t="str">
        <f>IFERROR(VLOOKUP(B15,'FORMAÇÃO DE PREÇO'!B:D,3,FALSE),"")</f>
        <v/>
      </c>
      <c r="E15" s="107" t="str">
        <f t="shared" si="1"/>
        <v/>
      </c>
      <c r="F15" s="107" t="str">
        <f>IF($B14="","",IF($C15=$C12,INDEX('FORMAÇÃO DE PREÇO'!$H:$H,MATCH($B15,'FORMAÇÃO DE PREÇO'!$B:$B)-18),IF($C15=$C13,"Código","")))</f>
        <v/>
      </c>
      <c r="G15" s="108" t="str">
        <f t="array" ref="G15">IF($B14="","",IF($C15=$C12,UPPER(INDEX('BASE EDITAL'!$C:$C,EDITAL!B15+1)),IF($C15=$C13,"Especificação do Objeto","")))</f>
        <v/>
      </c>
      <c r="H15" s="109" t="str">
        <f t="array" ref="H15">IF($B14="","",IF($C15=$C12,INDEX('FORMAÇÃO DE PREÇO'!$M:$M,MATCH($B15,'FORMAÇÃO DE PREÇO'!$B:$B)-14),IF($C15=$C13,"Unidade","")))</f>
        <v/>
      </c>
      <c r="I15" s="109" t="str">
        <f>IF($B14="","",IF($C15=$C12,INDEX('FORMAÇÃO DE PREÇO'!$M:$M,MATCH($B15,'FORMAÇÃO DE PREÇO'!$B:$B)-16),IF($C15=$C13,"Quant.","")))</f>
        <v/>
      </c>
      <c r="J15" s="68" t="str">
        <f>IF(AND(COUNTBLANK($B12:$B14)=2,$B14="",$B13="",MAX(C:C)&gt;1),"Total Estimado",IF($B14="","",IF($C15=$C12,INDEX('FORMAÇÃO DE PREÇO'!$M:$M,MATCH($B15,'FORMAÇÃO DE PREÇO'!$B:$B)-18),IF($C15=$C13,"Valor Unit. (R$)",IF(AND($C15&lt;&gt;$C14,$J14&lt;&gt;""),"Subtotal","")))))</f>
        <v/>
      </c>
      <c r="K15" s="100" t="str">
        <f>IFERROR(IF(AND(COUNTBLANK($B12:$B14)=2,$B14="",$B13="",MAX(C:C)&gt;1),SUM($K$3:K14)/2,IF($B14="","",IF($C15=$C12,ROUND(J15*I15,2),IF($C15=$C13,"Total Item (R$)",IF(AND($C15&lt;&gt;$C14,$J14&lt;&gt;""),SUMIFS(K:K,C:C,C14,J:J,"&lt;&gt;Subtotal"),""))))),"")</f>
        <v/>
      </c>
      <c r="L15" s="100" t="str">
        <f t="shared" si="0"/>
        <v/>
      </c>
    </row>
    <row r="16" spans="2:14" x14ac:dyDescent="0.25">
      <c r="B16" s="62" t="str">
        <f>IFERROR(IF(C15=C12,IF(B15+1&lt;='FORMAÇÃO DE PREÇO'!$H$8,B15+1,""),B15),"")</f>
        <v/>
      </c>
      <c r="C16" s="62" t="str">
        <f>IFERROR(VLOOKUP(B16,'FORMAÇÃO DE PREÇO'!B:D,2,FALSE),"")</f>
        <v/>
      </c>
      <c r="D16" s="62" t="str">
        <f>IFERROR(VLOOKUP(B16,'FORMAÇÃO DE PREÇO'!B:D,3,FALSE),"")</f>
        <v/>
      </c>
      <c r="E16" s="107" t="str">
        <f t="shared" si="1"/>
        <v/>
      </c>
      <c r="F16" s="107" t="str">
        <f>IF($B15="","",IF($C16=$C13,INDEX('FORMAÇÃO DE PREÇO'!$H:$H,MATCH($B16,'FORMAÇÃO DE PREÇO'!$B:$B)-18),IF($C16=$C14,"Código","")))</f>
        <v/>
      </c>
      <c r="G16" s="108" t="str">
        <f t="array" ref="G16">IF($B15="","",IF($C16=$C13,UPPER(INDEX('BASE EDITAL'!$C:$C,EDITAL!B16+1)),IF($C16=$C14,"Especificação do Objeto","")))</f>
        <v/>
      </c>
      <c r="H16" s="109" t="str">
        <f t="array" ref="H16">IF($B15="","",IF($C16=$C13,INDEX('FORMAÇÃO DE PREÇO'!$M:$M,MATCH($B16,'FORMAÇÃO DE PREÇO'!$B:$B)-14),IF($C16=$C14,"Unidade","")))</f>
        <v/>
      </c>
      <c r="I16" s="109" t="str">
        <f>IF($B15="","",IF($C16=$C13,INDEX('FORMAÇÃO DE PREÇO'!$M:$M,MATCH($B16,'FORMAÇÃO DE PREÇO'!$B:$B)-16),IF($C16=$C14,"Quant.","")))</f>
        <v/>
      </c>
      <c r="J16" s="68" t="str">
        <f>IF(AND(COUNTBLANK($B13:$B15)=2,$B15="",$B14="",MAX(C:C)&gt;1),"Total Estimado",IF($B15="","",IF($C16=$C13,INDEX('FORMAÇÃO DE PREÇO'!$M:$M,MATCH($B16,'FORMAÇÃO DE PREÇO'!$B:$B)-18),IF($C16=$C14,"Valor Unit. (R$)",IF(AND($C16&lt;&gt;$C15,$J15&lt;&gt;""),"Subtotal","")))))</f>
        <v/>
      </c>
      <c r="K16" s="100" t="str">
        <f>IFERROR(IF(AND(COUNTBLANK($B13:$B15)=2,$B15="",$B14="",MAX(C:C)&gt;1),SUM($K$3:K15)/2,IF($B15="","",IF($C16=$C13,ROUND(J16*I16,2),IF($C16=$C14,"Total Item (R$)",IF(AND($C16&lt;&gt;$C15,$J15&lt;&gt;""),SUMIFS(K:K,C:C,C15,J:J,"&lt;&gt;Subtotal"),""))))),"")</f>
        <v/>
      </c>
      <c r="L16" s="100" t="str">
        <f t="shared" si="0"/>
        <v/>
      </c>
    </row>
    <row r="17" spans="2:12" x14ac:dyDescent="0.25">
      <c r="B17" s="62" t="str">
        <f>IFERROR(IF(C16=C13,IF(B16+1&lt;='FORMAÇÃO DE PREÇO'!$H$8,B16+1,""),B16),"")</f>
        <v/>
      </c>
      <c r="C17" s="62" t="str">
        <f>IFERROR(VLOOKUP(B17,'FORMAÇÃO DE PREÇO'!B:D,2,FALSE),"")</f>
        <v/>
      </c>
      <c r="D17" s="62" t="str">
        <f>IFERROR(VLOOKUP(B17,'FORMAÇÃO DE PREÇO'!B:D,3,FALSE),"")</f>
        <v/>
      </c>
      <c r="E17" s="107" t="str">
        <f t="shared" si="1"/>
        <v/>
      </c>
      <c r="F17" s="107" t="str">
        <f>IF($B16="","",IF($C17=$C14,INDEX('FORMAÇÃO DE PREÇO'!$H:$H,MATCH($B17,'FORMAÇÃO DE PREÇO'!$B:$B)-18),IF($C17=$C15,"Código","")))</f>
        <v/>
      </c>
      <c r="G17" s="108" t="str">
        <f t="array" ref="G17">IF($B16="","",IF($C17=$C14,UPPER(INDEX('BASE EDITAL'!$C:$C,EDITAL!B17+1)),IF($C17=$C15,"Especificação do Objeto","")))</f>
        <v/>
      </c>
      <c r="H17" s="109" t="str">
        <f t="array" ref="H17">IF($B16="","",IF($C17=$C14,INDEX('FORMAÇÃO DE PREÇO'!$M:$M,MATCH($B17,'FORMAÇÃO DE PREÇO'!$B:$B)-14),IF($C17=$C15,"Unidade","")))</f>
        <v/>
      </c>
      <c r="I17" s="109" t="str">
        <f>IF($B16="","",IF($C17=$C14,INDEX('FORMAÇÃO DE PREÇO'!$M:$M,MATCH($B17,'FORMAÇÃO DE PREÇO'!$B:$B)-16),IF($C17=$C15,"Quant.","")))</f>
        <v/>
      </c>
      <c r="J17" s="68" t="str">
        <f>IF(AND(COUNTBLANK($B14:$B16)=2,$B16="",$B15="",MAX(C:C)&gt;1),"Total Estimado",IF($B16="","",IF($C17=$C14,INDEX('FORMAÇÃO DE PREÇO'!$M:$M,MATCH($B17,'FORMAÇÃO DE PREÇO'!$B:$B)-18),IF($C17=$C15,"Valor Unit. (R$)",IF(AND($C17&lt;&gt;$C16,$J16&lt;&gt;""),"Subtotal","")))))</f>
        <v/>
      </c>
      <c r="K17" s="100" t="str">
        <f>IFERROR(IF(AND(COUNTBLANK($B14:$B16)=2,$B16="",$B15="",MAX(C:C)&gt;1),SUM($K$3:K16)/2,IF($B16="","",IF($C17=$C14,ROUND(J17*I17,2),IF($C17=$C15,"Total Item (R$)",IF(AND($C17&lt;&gt;$C16,$J16&lt;&gt;""),SUMIFS(K:K,C:C,C16,J:J,"&lt;&gt;Subtotal"),""))))),"")</f>
        <v/>
      </c>
      <c r="L17" s="100" t="str">
        <f t="shared" si="0"/>
        <v/>
      </c>
    </row>
    <row r="18" spans="2:12" x14ac:dyDescent="0.25">
      <c r="B18" s="62" t="str">
        <f>IFERROR(IF(C17=C14,IF(B17+1&lt;='FORMAÇÃO DE PREÇO'!$H$8,B17+1,""),B17),"")</f>
        <v/>
      </c>
      <c r="C18" s="62" t="str">
        <f>IFERROR(VLOOKUP(B18,'FORMAÇÃO DE PREÇO'!B:D,2,FALSE),"")</f>
        <v/>
      </c>
      <c r="D18" s="62" t="str">
        <f>IFERROR(VLOOKUP(B18,'FORMAÇÃO DE PREÇO'!B:D,3,FALSE),"")</f>
        <v/>
      </c>
      <c r="E18" s="107" t="str">
        <f t="shared" si="1"/>
        <v/>
      </c>
      <c r="F18" s="107" t="str">
        <f>IF($B17="","",IF($C18=$C15,INDEX('FORMAÇÃO DE PREÇO'!$H:$H,MATCH($B18,'FORMAÇÃO DE PREÇO'!$B:$B)-18),IF($C18=$C16,"Código","")))</f>
        <v/>
      </c>
      <c r="G18" s="108" t="str">
        <f t="array" ref="G18">IF($B17="","",IF($C18=$C15,UPPER(INDEX('BASE EDITAL'!$C:$C,EDITAL!B18+1)),IF($C18=$C16,"Especificação do Objeto","")))</f>
        <v/>
      </c>
      <c r="H18" s="109" t="str">
        <f t="array" ref="H18">IF($B17="","",IF($C18=$C15,INDEX('FORMAÇÃO DE PREÇO'!$M:$M,MATCH($B18,'FORMAÇÃO DE PREÇO'!$B:$B)-14),IF($C18=$C16,"Unidade","")))</f>
        <v/>
      </c>
      <c r="I18" s="109" t="str">
        <f>IF($B17="","",IF($C18=$C15,INDEX('FORMAÇÃO DE PREÇO'!$M:$M,MATCH($B18,'FORMAÇÃO DE PREÇO'!$B:$B)-16),IF($C18=$C16,"Quant.","")))</f>
        <v/>
      </c>
      <c r="J18" s="68" t="str">
        <f>IF(AND(COUNTBLANK($B15:$B17)=2,$B17="",$B16="",MAX(C:C)&gt;1),"Total Estimado",IF($B17="","",IF($C18=$C15,INDEX('FORMAÇÃO DE PREÇO'!$M:$M,MATCH($B18,'FORMAÇÃO DE PREÇO'!$B:$B)-18),IF($C18=$C16,"Valor Unit. (R$)",IF(AND($C18&lt;&gt;$C17,$J17&lt;&gt;""),"Subtotal","")))))</f>
        <v/>
      </c>
      <c r="K18" s="100" t="str">
        <f>IFERROR(IF(AND(COUNTBLANK($B15:$B17)=2,$B17="",$B16="",MAX(C:C)&gt;1),SUM($K$3:K17)/2,IF($B17="","",IF($C18=$C15,ROUND(J18*I18,2),IF($C18=$C16,"Total Item (R$)",IF(AND($C18&lt;&gt;$C17,$J17&lt;&gt;""),SUMIFS(K:K,C:C,C17,J:J,"&lt;&gt;Subtotal"),""))))),"")</f>
        <v/>
      </c>
      <c r="L18" s="100" t="str">
        <f t="shared" si="0"/>
        <v/>
      </c>
    </row>
    <row r="19" spans="2:12" x14ac:dyDescent="0.25">
      <c r="B19" s="62" t="str">
        <f>IFERROR(IF(C18=C15,IF(B18+1&lt;='FORMAÇÃO DE PREÇO'!$H$8,B18+1,""),B18),"")</f>
        <v/>
      </c>
      <c r="C19" s="62" t="str">
        <f>IFERROR(VLOOKUP(B19,'FORMAÇÃO DE PREÇO'!B:D,2,FALSE),"")</f>
        <v/>
      </c>
      <c r="D19" s="62" t="str">
        <f>IFERROR(VLOOKUP(B19,'FORMAÇÃO DE PREÇO'!B:D,3,FALSE),"")</f>
        <v/>
      </c>
      <c r="E19" s="107" t="str">
        <f t="shared" si="1"/>
        <v/>
      </c>
      <c r="F19" s="107" t="str">
        <f>IF($B18="","",IF($C19=$C16,INDEX('FORMAÇÃO DE PREÇO'!$H:$H,MATCH($B19,'FORMAÇÃO DE PREÇO'!$B:$B)-18),IF($C19=$C17,"Código","")))</f>
        <v/>
      </c>
      <c r="G19" s="108" t="str">
        <f t="array" ref="G19">IF($B18="","",IF($C19=$C16,UPPER(INDEX('BASE EDITAL'!$C:$C,EDITAL!B19+1)),IF($C19=$C17,"Especificação do Objeto","")))</f>
        <v/>
      </c>
      <c r="H19" s="109" t="str">
        <f t="array" ref="H19">IF($B18="","",IF($C19=$C16,INDEX('FORMAÇÃO DE PREÇO'!$M:$M,MATCH($B19,'FORMAÇÃO DE PREÇO'!$B:$B)-14),IF($C19=$C17,"Unidade","")))</f>
        <v/>
      </c>
      <c r="I19" s="109" t="str">
        <f>IF($B18="","",IF($C19=$C16,INDEX('FORMAÇÃO DE PREÇO'!$M:$M,MATCH($B19,'FORMAÇÃO DE PREÇO'!$B:$B)-16),IF($C19=$C17,"Quant.","")))</f>
        <v/>
      </c>
      <c r="J19" s="68" t="str">
        <f>IF(AND(COUNTBLANK($B16:$B18)=2,$B18="",$B17="",MAX(C:C)&gt;1),"Total Estimado",IF($B18="","",IF($C19=$C16,INDEX('FORMAÇÃO DE PREÇO'!$M:$M,MATCH($B19,'FORMAÇÃO DE PREÇO'!$B:$B)-18),IF($C19=$C17,"Valor Unit. (R$)",IF(AND($C19&lt;&gt;$C18,$J18&lt;&gt;""),"Subtotal","")))))</f>
        <v/>
      </c>
      <c r="K19" s="100" t="str">
        <f>IFERROR(IF(AND(COUNTBLANK($B16:$B18)=2,$B18="",$B17="",MAX(C:C)&gt;1),SUM($K$3:K18)/2,IF($B18="","",IF($C19=$C16,ROUND(J19*I19,2),IF($C19=$C17,"Total Item (R$)",IF(AND($C19&lt;&gt;$C18,$J18&lt;&gt;""),SUMIFS(K:K,C:C,C18,J:J,"&lt;&gt;Subtotal"),""))))),"")</f>
        <v/>
      </c>
      <c r="L19" s="100" t="str">
        <f t="shared" si="0"/>
        <v/>
      </c>
    </row>
    <row r="20" spans="2:12" x14ac:dyDescent="0.25">
      <c r="B20" s="62" t="str">
        <f>IFERROR(IF(C19=C16,IF(B19+1&lt;='FORMAÇÃO DE PREÇO'!$H$8,B19+1,""),B19),"")</f>
        <v/>
      </c>
      <c r="C20" s="62" t="str">
        <f>IFERROR(VLOOKUP(B20,'FORMAÇÃO DE PREÇO'!B:D,2,FALSE),"")</f>
        <v/>
      </c>
      <c r="D20" s="62" t="str">
        <f>IFERROR(VLOOKUP(B20,'FORMAÇÃO DE PREÇO'!B:D,3,FALSE),"")</f>
        <v/>
      </c>
      <c r="E20" s="107" t="str">
        <f t="shared" si="1"/>
        <v/>
      </c>
      <c r="F20" s="107" t="str">
        <f>IF($B19="","",IF($C20=$C17,INDEX('FORMAÇÃO DE PREÇO'!$H:$H,MATCH($B20,'FORMAÇÃO DE PREÇO'!$B:$B)-18),IF($C20=$C18,"Código","")))</f>
        <v/>
      </c>
      <c r="G20" s="108" t="str">
        <f t="array" ref="G20">IF($B19="","",IF($C20=$C17,UPPER(INDEX('BASE EDITAL'!$C:$C,EDITAL!B20+1)),IF($C20=$C18,"Especificação do Objeto","")))</f>
        <v/>
      </c>
      <c r="H20" s="109" t="str">
        <f t="array" ref="H20">IF($B19="","",IF($C20=$C17,INDEX('FORMAÇÃO DE PREÇO'!$M:$M,MATCH($B20,'FORMAÇÃO DE PREÇO'!$B:$B)-14),IF($C20=$C18,"Unidade","")))</f>
        <v/>
      </c>
      <c r="I20" s="109" t="str">
        <f>IF($B19="","",IF($C20=$C17,INDEX('FORMAÇÃO DE PREÇO'!$M:$M,MATCH($B20,'FORMAÇÃO DE PREÇO'!$B:$B)-16),IF($C20=$C18,"Quant.","")))</f>
        <v/>
      </c>
      <c r="J20" s="68" t="str">
        <f>IF(AND(COUNTBLANK($B17:$B19)=2,$B19="",$B18="",MAX(C:C)&gt;1),"Total Estimado",IF($B19="","",IF($C20=$C17,INDEX('FORMAÇÃO DE PREÇO'!$M:$M,MATCH($B20,'FORMAÇÃO DE PREÇO'!$B:$B)-18),IF($C20=$C18,"Valor Unit. (R$)",IF(AND($C20&lt;&gt;$C19,$J19&lt;&gt;""),"Subtotal","")))))</f>
        <v/>
      </c>
      <c r="K20" s="100" t="str">
        <f>IFERROR(IF(AND(COUNTBLANK($B17:$B19)=2,$B19="",$B18="",MAX(C:C)&gt;1),SUM($K$3:K19)/2,IF($B19="","",IF($C20=$C17,ROUND(J20*I20,2),IF($C20=$C18,"Total Item (R$)",IF(AND($C20&lt;&gt;$C19,$J19&lt;&gt;""),SUMIFS(K:K,C:C,C19,J:J,"&lt;&gt;Subtotal"),""))))),"")</f>
        <v/>
      </c>
      <c r="L20" s="100" t="str">
        <f t="shared" si="0"/>
        <v/>
      </c>
    </row>
    <row r="21" spans="2:12" x14ac:dyDescent="0.25">
      <c r="B21" s="62" t="str">
        <f>IFERROR(IF(C20=C17,IF(B20+1&lt;='FORMAÇÃO DE PREÇO'!$H$8,B20+1,""),B20),"")</f>
        <v/>
      </c>
      <c r="C21" s="62" t="str">
        <f>IFERROR(VLOOKUP(B21,'FORMAÇÃO DE PREÇO'!B:D,2,FALSE),"")</f>
        <v/>
      </c>
      <c r="D21" s="62" t="str">
        <f>IFERROR(VLOOKUP(B21,'FORMAÇÃO DE PREÇO'!B:D,3,FALSE),"")</f>
        <v/>
      </c>
      <c r="E21" s="107" t="str">
        <f t="shared" si="1"/>
        <v/>
      </c>
      <c r="F21" s="107" t="str">
        <f>IF($B20="","",IF($C21=$C18,INDEX('FORMAÇÃO DE PREÇO'!$H:$H,MATCH($B21,'FORMAÇÃO DE PREÇO'!$B:$B)-18),IF($C21=$C19,"Código","")))</f>
        <v/>
      </c>
      <c r="G21" s="108" t="str">
        <f t="array" ref="G21">IF($B20="","",IF($C21=$C18,UPPER(INDEX('BASE EDITAL'!$C:$C,EDITAL!B21+1)),IF($C21=$C19,"Especificação do Objeto","")))</f>
        <v/>
      </c>
      <c r="H21" s="109" t="str">
        <f t="array" ref="H21">IF($B20="","",IF($C21=$C18,INDEX('FORMAÇÃO DE PREÇO'!$M:$M,MATCH($B21,'FORMAÇÃO DE PREÇO'!$B:$B)-14),IF($C21=$C19,"Unidade","")))</f>
        <v/>
      </c>
      <c r="I21" s="109" t="str">
        <f>IF($B20="","",IF($C21=$C18,INDEX('FORMAÇÃO DE PREÇO'!$M:$M,MATCH($B21,'FORMAÇÃO DE PREÇO'!$B:$B)-16),IF($C21=$C19,"Quant.","")))</f>
        <v/>
      </c>
      <c r="J21" s="68" t="str">
        <f>IF(AND(COUNTBLANK($B18:$B20)=2,$B20="",$B19="",MAX(C:C)&gt;1),"Total Estimado",IF($B20="","",IF($C21=$C18,INDEX('FORMAÇÃO DE PREÇO'!$M:$M,MATCH($B21,'FORMAÇÃO DE PREÇO'!$B:$B)-18),IF($C21=$C19,"Valor Unit. (R$)",IF(AND($C21&lt;&gt;$C20,$J20&lt;&gt;""),"Subtotal","")))))</f>
        <v/>
      </c>
      <c r="K21" s="100" t="str">
        <f>IFERROR(IF(AND(COUNTBLANK($B18:$B20)=2,$B20="",$B19="",MAX(C:C)&gt;1),SUM($K$3:K20)/2,IF($B20="","",IF($C21=$C18,ROUND(J21*I21,2),IF($C21=$C19,"Total Item (R$)",IF(AND($C21&lt;&gt;$C20,$J20&lt;&gt;""),SUMIFS(K:K,C:C,C20,J:J,"&lt;&gt;Subtotal"),""))))),"")</f>
        <v/>
      </c>
      <c r="L21" s="100" t="str">
        <f t="shared" si="0"/>
        <v/>
      </c>
    </row>
    <row r="22" spans="2:12" x14ac:dyDescent="0.25">
      <c r="B22" s="62" t="str">
        <f>IFERROR(IF(C21=C18,IF(B21+1&lt;='FORMAÇÃO DE PREÇO'!$H$8,B21+1,""),B21),"")</f>
        <v/>
      </c>
      <c r="C22" s="62" t="str">
        <f>IFERROR(VLOOKUP(B22,'FORMAÇÃO DE PREÇO'!B:D,2,FALSE),"")</f>
        <v/>
      </c>
      <c r="D22" s="62" t="str">
        <f>IFERROR(VLOOKUP(B22,'FORMAÇÃO DE PREÇO'!B:D,3,FALSE),"")</f>
        <v/>
      </c>
      <c r="E22" s="107" t="str">
        <f t="shared" si="1"/>
        <v/>
      </c>
      <c r="F22" s="107" t="str">
        <f>IF($B21="","",IF($C22=$C19,INDEX('FORMAÇÃO DE PREÇO'!$H:$H,MATCH($B22,'FORMAÇÃO DE PREÇO'!$B:$B)-18),IF($C22=$C20,"Código","")))</f>
        <v/>
      </c>
      <c r="G22" s="108" t="str">
        <f t="array" ref="G22">IF($B21="","",IF($C22=$C19,UPPER(INDEX('BASE EDITAL'!$C:$C,EDITAL!B22+1)),IF($C22=$C20,"Especificação do Objeto","")))</f>
        <v/>
      </c>
      <c r="H22" s="109" t="str">
        <f t="array" ref="H22">IF($B21="","",IF($C22=$C19,INDEX('FORMAÇÃO DE PREÇO'!$M:$M,MATCH($B22,'FORMAÇÃO DE PREÇO'!$B:$B)-14),IF($C22=$C20,"Unidade","")))</f>
        <v/>
      </c>
      <c r="I22" s="109" t="str">
        <f>IF($B21="","",IF($C22=$C19,INDEX('FORMAÇÃO DE PREÇO'!$M:$M,MATCH($B22,'FORMAÇÃO DE PREÇO'!$B:$B)-16),IF($C22=$C20,"Quant.","")))</f>
        <v/>
      </c>
      <c r="J22" s="68" t="str">
        <f>IF(AND(COUNTBLANK($B19:$B21)=2,$B21="",$B20="",MAX(C:C)&gt;1),"Total Estimado",IF($B21="","",IF($C22=$C19,INDEX('FORMAÇÃO DE PREÇO'!$M:$M,MATCH($B22,'FORMAÇÃO DE PREÇO'!$B:$B)-18),IF($C22=$C20,"Valor Unit. (R$)",IF(AND($C22&lt;&gt;$C21,$J21&lt;&gt;""),"Subtotal","")))))</f>
        <v/>
      </c>
      <c r="K22" s="100" t="str">
        <f>IFERROR(IF(AND(COUNTBLANK($B19:$B21)=2,$B21="",$B20="",MAX(C:C)&gt;1),SUM($K$3:K21)/2,IF($B21="","",IF($C22=$C19,ROUND(J22*I22,2),IF($C22=$C20,"Total Item (R$)",IF(AND($C22&lt;&gt;$C21,$J21&lt;&gt;""),SUMIFS(K:K,C:C,C21,J:J,"&lt;&gt;Subtotal"),""))))),"")</f>
        <v/>
      </c>
      <c r="L22" s="100" t="str">
        <f t="shared" si="0"/>
        <v/>
      </c>
    </row>
    <row r="23" spans="2:12" x14ac:dyDescent="0.25">
      <c r="B23" s="62" t="str">
        <f>IFERROR(IF(C22=C19,IF(B22+1&lt;='FORMAÇÃO DE PREÇO'!$H$8,B22+1,""),B22),"")</f>
        <v/>
      </c>
      <c r="C23" s="62" t="str">
        <f>IFERROR(VLOOKUP(B23,'FORMAÇÃO DE PREÇO'!B:D,2,FALSE),"")</f>
        <v/>
      </c>
      <c r="D23" s="62" t="str">
        <f>IFERROR(VLOOKUP(B23,'FORMAÇÃO DE PREÇO'!B:D,3,FALSE),"")</f>
        <v/>
      </c>
      <c r="E23" s="107" t="str">
        <f t="shared" si="1"/>
        <v/>
      </c>
      <c r="F23" s="107" t="str">
        <f>IF($B22="","",IF($C23=$C20,INDEX('FORMAÇÃO DE PREÇO'!$H:$H,MATCH($B23,'FORMAÇÃO DE PREÇO'!$B:$B)-18),IF($C23=$C21,"Código","")))</f>
        <v/>
      </c>
      <c r="G23" s="108" t="str">
        <f t="array" ref="G23">IF($B22="","",IF($C23=$C20,UPPER(INDEX('BASE EDITAL'!$C:$C,EDITAL!B23+1)),IF($C23=$C21,"Especificação do Objeto","")))</f>
        <v/>
      </c>
      <c r="H23" s="109" t="str">
        <f t="array" ref="H23">IF($B22="","",IF($C23=$C20,INDEX('FORMAÇÃO DE PREÇO'!$M:$M,MATCH($B23,'FORMAÇÃO DE PREÇO'!$B:$B)-14),IF($C23=$C21,"Unidade","")))</f>
        <v/>
      </c>
      <c r="I23" s="109" t="str">
        <f>IF($B22="","",IF($C23=$C20,INDEX('FORMAÇÃO DE PREÇO'!$M:$M,MATCH($B23,'FORMAÇÃO DE PREÇO'!$B:$B)-16),IF($C23=$C21,"Quant.","")))</f>
        <v/>
      </c>
      <c r="J23" s="68" t="str">
        <f>IF(AND(COUNTBLANK($B20:$B22)=2,$B22="",$B21="",MAX(C:C)&gt;1),"Total Estimado",IF($B22="","",IF($C23=$C20,INDEX('FORMAÇÃO DE PREÇO'!$M:$M,MATCH($B23,'FORMAÇÃO DE PREÇO'!$B:$B)-18),IF($C23=$C21,"Valor Unit. (R$)",IF(AND($C23&lt;&gt;$C22,$J22&lt;&gt;""),"Subtotal","")))))</f>
        <v/>
      </c>
      <c r="K23" s="100" t="str">
        <f>IFERROR(IF(AND(COUNTBLANK($B20:$B22)=2,$B22="",$B21="",MAX(C:C)&gt;1),SUM($K$3:K22)/2,IF($B22="","",IF($C23=$C20,ROUND(J23*I23,2),IF($C23=$C21,"Total Item (R$)",IF(AND($C23&lt;&gt;$C22,$J22&lt;&gt;""),SUMIFS(K:K,C:C,C22,J:J,"&lt;&gt;Subtotal"),""))))),"")</f>
        <v/>
      </c>
      <c r="L23" s="100" t="str">
        <f t="shared" si="0"/>
        <v/>
      </c>
    </row>
    <row r="24" spans="2:12" x14ac:dyDescent="0.25">
      <c r="B24" s="62" t="str">
        <f>IFERROR(IF(C23=C20,IF(B23+1&lt;='FORMAÇÃO DE PREÇO'!$H$8,B23+1,""),B23),"")</f>
        <v/>
      </c>
      <c r="C24" s="62" t="str">
        <f>IFERROR(VLOOKUP(B24,'FORMAÇÃO DE PREÇO'!B:D,2,FALSE),"")</f>
        <v/>
      </c>
      <c r="D24" s="62" t="str">
        <f>IFERROR(VLOOKUP(B24,'FORMAÇÃO DE PREÇO'!B:D,3,FALSE),"")</f>
        <v/>
      </c>
      <c r="E24" s="107" t="str">
        <f t="shared" si="1"/>
        <v/>
      </c>
      <c r="F24" s="107" t="str">
        <f>IF($B23="","",IF($C24=$C21,INDEX('FORMAÇÃO DE PREÇO'!$H:$H,MATCH($B24,'FORMAÇÃO DE PREÇO'!$B:$B)-18),IF($C24=$C22,"Código","")))</f>
        <v/>
      </c>
      <c r="G24" s="108" t="str">
        <f t="array" ref="G24">IF($B23="","",IF($C24=$C21,UPPER(INDEX('BASE EDITAL'!$C:$C,EDITAL!B24+1)),IF($C24=$C22,"Especificação do Objeto","")))</f>
        <v/>
      </c>
      <c r="H24" s="109" t="str">
        <f t="array" ref="H24">IF($B23="","",IF($C24=$C21,INDEX('FORMAÇÃO DE PREÇO'!$M:$M,MATCH($B24,'FORMAÇÃO DE PREÇO'!$B:$B)-14),IF($C24=$C22,"Unidade","")))</f>
        <v/>
      </c>
      <c r="I24" s="109" t="str">
        <f>IF($B23="","",IF($C24=$C21,INDEX('FORMAÇÃO DE PREÇO'!$M:$M,MATCH($B24,'FORMAÇÃO DE PREÇO'!$B:$B)-16),IF($C24=$C22,"Quant.","")))</f>
        <v/>
      </c>
      <c r="J24" s="68" t="str">
        <f>IF(AND(COUNTBLANK($B21:$B23)=2,$B23="",$B22="",MAX(C:C)&gt;1),"Total Estimado",IF($B23="","",IF($C24=$C21,INDEX('FORMAÇÃO DE PREÇO'!$M:$M,MATCH($B24,'FORMAÇÃO DE PREÇO'!$B:$B)-18),IF($C24=$C22,"Valor Unit. (R$)",IF(AND($C24&lt;&gt;$C23,$J23&lt;&gt;""),"Subtotal","")))))</f>
        <v/>
      </c>
      <c r="K24" s="100" t="str">
        <f>IFERROR(IF(AND(COUNTBLANK($B21:$B23)=2,$B23="",$B22="",MAX(C:C)&gt;1),SUM($K$3:K23)/2,IF($B23="","",IF($C24=$C21,ROUND(J24*I24,2),IF($C24=$C22,"Total Item (R$)",IF(AND($C24&lt;&gt;$C23,$J23&lt;&gt;""),SUMIFS(K:K,C:C,C23,J:J,"&lt;&gt;Subtotal"),""))))),"")</f>
        <v/>
      </c>
      <c r="L24" s="100" t="str">
        <f t="shared" si="0"/>
        <v/>
      </c>
    </row>
    <row r="25" spans="2:12" x14ac:dyDescent="0.25">
      <c r="B25" s="62" t="str">
        <f>IFERROR(IF(C24=C21,IF(B24+1&lt;='FORMAÇÃO DE PREÇO'!$H$8,B24+1,""),B24),"")</f>
        <v/>
      </c>
      <c r="C25" s="62" t="str">
        <f>IFERROR(VLOOKUP(B25,'FORMAÇÃO DE PREÇO'!B:D,2,FALSE),"")</f>
        <v/>
      </c>
      <c r="D25" s="62" t="str">
        <f>IFERROR(VLOOKUP(B25,'FORMAÇÃO DE PREÇO'!B:D,3,FALSE),"")</f>
        <v/>
      </c>
      <c r="E25" s="107" t="str">
        <f t="shared" si="1"/>
        <v/>
      </c>
      <c r="F25" s="107" t="str">
        <f>IF($B24="","",IF($C25=$C22,INDEX('FORMAÇÃO DE PREÇO'!$H:$H,MATCH($B25,'FORMAÇÃO DE PREÇO'!$B:$B)-18),IF($C25=$C23,"Código","")))</f>
        <v/>
      </c>
      <c r="G25" s="108" t="str">
        <f t="array" ref="G25">IF($B24="","",IF($C25=$C22,UPPER(INDEX('BASE EDITAL'!$C:$C,EDITAL!B25+1)),IF($C25=$C23,"Especificação do Objeto","")))</f>
        <v/>
      </c>
      <c r="H25" s="109" t="str">
        <f t="array" ref="H25">IF($B24="","",IF($C25=$C22,INDEX('FORMAÇÃO DE PREÇO'!$M:$M,MATCH($B25,'FORMAÇÃO DE PREÇO'!$B:$B)-14),IF($C25=$C23,"Unidade","")))</f>
        <v/>
      </c>
      <c r="I25" s="109" t="str">
        <f>IF($B24="","",IF($C25=$C22,INDEX('FORMAÇÃO DE PREÇO'!$M:$M,MATCH($B25,'FORMAÇÃO DE PREÇO'!$B:$B)-16),IF($C25=$C23,"Quant.","")))</f>
        <v/>
      </c>
      <c r="J25" s="68" t="str">
        <f>IF(AND(COUNTBLANK($B22:$B24)=2,$B24="",$B23="",MAX(C:C)&gt;1),"Total Estimado",IF($B24="","",IF($C25=$C22,INDEX('FORMAÇÃO DE PREÇO'!$M:$M,MATCH($B25,'FORMAÇÃO DE PREÇO'!$B:$B)-18),IF($C25=$C23,"Valor Unit. (R$)",IF(AND($C25&lt;&gt;$C24,$J24&lt;&gt;""),"Subtotal","")))))</f>
        <v/>
      </c>
      <c r="K25" s="100" t="str">
        <f>IFERROR(IF(AND(COUNTBLANK($B22:$B24)=2,$B24="",$B23="",MAX(C:C)&gt;1),SUM($K$3:K24)/2,IF($B24="","",IF($C25=$C22,ROUND(J25*I25,2),IF($C25=$C23,"Total Item (R$)",IF(AND($C25&lt;&gt;$C24,$J24&lt;&gt;""),SUMIFS(K:K,C:C,C24,J:J,"&lt;&gt;Subtotal"),""))))),"")</f>
        <v/>
      </c>
      <c r="L25" s="100" t="str">
        <f t="shared" si="0"/>
        <v/>
      </c>
    </row>
    <row r="26" spans="2:12" x14ac:dyDescent="0.25">
      <c r="B26" s="62" t="str">
        <f>IFERROR(IF(C25=C22,IF(B25+1&lt;='FORMAÇÃO DE PREÇO'!$H$8,B25+1,""),B25),"")</f>
        <v/>
      </c>
      <c r="C26" s="62" t="str">
        <f>IFERROR(VLOOKUP(B26,'FORMAÇÃO DE PREÇO'!B:D,2,FALSE),"")</f>
        <v/>
      </c>
      <c r="D26" s="62" t="str">
        <f>IFERROR(VLOOKUP(B26,'FORMAÇÃO DE PREÇO'!B:D,3,FALSE),"")</f>
        <v/>
      </c>
      <c r="E26" s="107" t="str">
        <f t="shared" si="1"/>
        <v/>
      </c>
      <c r="F26" s="107" t="str">
        <f>IF($B25="","",IF($C26=$C23,INDEX('FORMAÇÃO DE PREÇO'!$H:$H,MATCH($B26,'FORMAÇÃO DE PREÇO'!$B:$B)-18),IF($C26=$C24,"Código","")))</f>
        <v/>
      </c>
      <c r="G26" s="108" t="str">
        <f t="array" ref="G26">IF($B25="","",IF($C26=$C23,UPPER(INDEX('BASE EDITAL'!$C:$C,EDITAL!B26+1)),IF($C26=$C24,"Especificação do Objeto","")))</f>
        <v/>
      </c>
      <c r="H26" s="109" t="str">
        <f t="array" ref="H26">IF($B25="","",IF($C26=$C23,INDEX('FORMAÇÃO DE PREÇO'!$M:$M,MATCH($B26,'FORMAÇÃO DE PREÇO'!$B:$B)-14),IF($C26=$C24,"Unidade","")))</f>
        <v/>
      </c>
      <c r="I26" s="109" t="str">
        <f>IF($B25="","",IF($C26=$C23,INDEX('FORMAÇÃO DE PREÇO'!$M:$M,MATCH($B26,'FORMAÇÃO DE PREÇO'!$B:$B)-16),IF($C26=$C24,"Quant.","")))</f>
        <v/>
      </c>
      <c r="J26" s="68" t="str">
        <f>IF(AND(COUNTBLANK($B23:$B25)=2,$B25="",$B24="",MAX(C:C)&gt;1),"Total Estimado",IF($B25="","",IF($C26=$C23,INDEX('FORMAÇÃO DE PREÇO'!$M:$M,MATCH($B26,'FORMAÇÃO DE PREÇO'!$B:$B)-18),IF($C26=$C24,"Valor Unit. (R$)",IF(AND($C26&lt;&gt;$C25,$J25&lt;&gt;""),"Subtotal","")))))</f>
        <v/>
      </c>
      <c r="K26" s="100" t="str">
        <f>IFERROR(IF(AND(COUNTBLANK($B23:$B25)=2,$B25="",$B24="",MAX(C:C)&gt;1),SUM($K$3:K25)/2,IF($B25="","",IF($C26=$C23,ROUND(J26*I26,2),IF($C26=$C24,"Total Item (R$)",IF(AND($C26&lt;&gt;$C25,$J25&lt;&gt;""),SUMIFS(K:K,C:C,C25,J:J,"&lt;&gt;Subtotal"),""))))),"")</f>
        <v/>
      </c>
      <c r="L26" s="100" t="str">
        <f t="shared" si="0"/>
        <v/>
      </c>
    </row>
    <row r="27" spans="2:12" x14ac:dyDescent="0.25">
      <c r="B27" s="62" t="str">
        <f>IFERROR(IF(C26=C23,IF(B26+1&lt;='FORMAÇÃO DE PREÇO'!$H$8,B26+1,""),B26),"")</f>
        <v/>
      </c>
      <c r="C27" s="62" t="str">
        <f>IFERROR(VLOOKUP(B27,'FORMAÇÃO DE PREÇO'!B:D,2,FALSE),"")</f>
        <v/>
      </c>
      <c r="D27" s="62" t="str">
        <f>IFERROR(VLOOKUP(B27,'FORMAÇÃO DE PREÇO'!B:D,3,FALSE),"")</f>
        <v/>
      </c>
      <c r="E27" s="107" t="str">
        <f t="shared" si="1"/>
        <v/>
      </c>
      <c r="F27" s="107" t="str">
        <f>IF($B26="","",IF($C27=$C24,INDEX('FORMAÇÃO DE PREÇO'!$H:$H,MATCH($B27,'FORMAÇÃO DE PREÇO'!$B:$B)-18),IF($C27=$C25,"Código","")))</f>
        <v/>
      </c>
      <c r="G27" s="108" t="str">
        <f t="array" ref="G27">IF($B26="","",IF($C27=$C24,UPPER(INDEX('BASE EDITAL'!$C:$C,EDITAL!B27+1)),IF($C27=$C25,"Especificação do Objeto","")))</f>
        <v/>
      </c>
      <c r="H27" s="109" t="str">
        <f t="array" ref="H27">IF($B26="","",IF($C27=$C24,INDEX('FORMAÇÃO DE PREÇO'!$M:$M,MATCH($B27,'FORMAÇÃO DE PREÇO'!$B:$B)-14),IF($C27=$C25,"Unidade","")))</f>
        <v/>
      </c>
      <c r="I27" s="109" t="str">
        <f>IF($B26="","",IF($C27=$C24,INDEX('FORMAÇÃO DE PREÇO'!$M:$M,MATCH($B27,'FORMAÇÃO DE PREÇO'!$B:$B)-16),IF($C27=$C25,"Quant.","")))</f>
        <v/>
      </c>
      <c r="J27" s="68" t="str">
        <f>IF(AND(COUNTBLANK($B24:$B26)=2,$B26="",$B25="",MAX(C:C)&gt;1),"Total Estimado",IF($B26="","",IF($C27=$C24,INDEX('FORMAÇÃO DE PREÇO'!$M:$M,MATCH($B27,'FORMAÇÃO DE PREÇO'!$B:$B)-18),IF($C27=$C25,"Valor Unit. (R$)",IF(AND($C27&lt;&gt;$C26,$J26&lt;&gt;""),"Subtotal","")))))</f>
        <v/>
      </c>
      <c r="K27" s="100" t="str">
        <f>IFERROR(IF(AND(COUNTBLANK($B24:$B26)=2,$B26="",$B25="",MAX(C:C)&gt;1),SUM($K$3:K26)/2,IF($B26="","",IF($C27=$C24,ROUND(J27*I27,2),IF($C27=$C25,"Total Item (R$)",IF(AND($C27&lt;&gt;$C26,$J26&lt;&gt;""),SUMIFS(K:K,C:C,C26,J:J,"&lt;&gt;Subtotal"),""))))),"")</f>
        <v/>
      </c>
      <c r="L27" s="100" t="str">
        <f t="shared" si="0"/>
        <v/>
      </c>
    </row>
    <row r="28" spans="2:12" x14ac:dyDescent="0.25">
      <c r="B28" s="62" t="str">
        <f>IFERROR(IF(C27=C24,IF(B27+1&lt;='FORMAÇÃO DE PREÇO'!$H$8,B27+1,""),B27),"")</f>
        <v/>
      </c>
      <c r="C28" s="62" t="str">
        <f>IFERROR(VLOOKUP(B28,'FORMAÇÃO DE PREÇO'!B:D,2,FALSE),"")</f>
        <v/>
      </c>
      <c r="D28" s="62" t="str">
        <f>IFERROR(VLOOKUP(B28,'FORMAÇÃO DE PREÇO'!B:D,3,FALSE),"")</f>
        <v/>
      </c>
      <c r="E28" s="107" t="str">
        <f t="shared" si="1"/>
        <v/>
      </c>
      <c r="F28" s="107" t="str">
        <f>IF($B27="","",IF($C28=$C25,INDEX('FORMAÇÃO DE PREÇO'!$H:$H,MATCH($B28,'FORMAÇÃO DE PREÇO'!$B:$B)-18),IF($C28=$C26,"Código","")))</f>
        <v/>
      </c>
      <c r="G28" s="108" t="str">
        <f t="array" ref="G28">IF($B27="","",IF($C28=$C25,UPPER(INDEX('BASE EDITAL'!$C:$C,EDITAL!B28+1)),IF($C28=$C26,"Especificação do Objeto","")))</f>
        <v/>
      </c>
      <c r="H28" s="109" t="str">
        <f t="array" ref="H28">IF($B27="","",IF($C28=$C25,INDEX('FORMAÇÃO DE PREÇO'!$M:$M,MATCH($B28,'FORMAÇÃO DE PREÇO'!$B:$B)-14),IF($C28=$C26,"Unidade","")))</f>
        <v/>
      </c>
      <c r="I28" s="109" t="str">
        <f>IF($B27="","",IF($C28=$C25,INDEX('FORMAÇÃO DE PREÇO'!$M:$M,MATCH($B28,'FORMAÇÃO DE PREÇO'!$B:$B)-16),IF($C28=$C26,"Quant.","")))</f>
        <v/>
      </c>
      <c r="J28" s="68" t="str">
        <f>IF(AND(COUNTBLANK($B25:$B27)=2,$B27="",$B26="",MAX(C:C)&gt;1),"Total Estimado",IF($B27="","",IF($C28=$C25,INDEX('FORMAÇÃO DE PREÇO'!$M:$M,MATCH($B28,'FORMAÇÃO DE PREÇO'!$B:$B)-18),IF($C28=$C26,"Valor Unit. (R$)",IF(AND($C28&lt;&gt;$C27,$J27&lt;&gt;""),"Subtotal","")))))</f>
        <v/>
      </c>
      <c r="K28" s="100" t="str">
        <f>IFERROR(IF(AND(COUNTBLANK($B25:$B27)=2,$B27="",$B26="",MAX(C:C)&gt;1),SUM($K$3:K27)/2,IF($B27="","",IF($C28=$C25,ROUND(J28*I28,2),IF($C28=$C26,"Total Item (R$)",IF(AND($C28&lt;&gt;$C27,$J27&lt;&gt;""),SUMIFS(K:K,C:C,C27,J:J,"&lt;&gt;Subtotal"),""))))),"")</f>
        <v/>
      </c>
      <c r="L28" s="100" t="str">
        <f t="shared" si="0"/>
        <v/>
      </c>
    </row>
    <row r="29" spans="2:12" x14ac:dyDescent="0.25">
      <c r="B29" s="62" t="str">
        <f>IFERROR(IF(C28=C25,IF(B28+1&lt;='FORMAÇÃO DE PREÇO'!$H$8,B28+1,""),B28),"")</f>
        <v/>
      </c>
      <c r="C29" s="62" t="str">
        <f>IFERROR(VLOOKUP(B29,'FORMAÇÃO DE PREÇO'!B:D,2,FALSE),"")</f>
        <v/>
      </c>
      <c r="D29" s="62" t="str">
        <f>IFERROR(VLOOKUP(B29,'FORMAÇÃO DE PREÇO'!B:D,3,FALSE),"")</f>
        <v/>
      </c>
      <c r="E29" s="107" t="str">
        <f t="shared" si="1"/>
        <v/>
      </c>
      <c r="F29" s="107" t="str">
        <f>IF($B28="","",IF($C29=$C26,INDEX('FORMAÇÃO DE PREÇO'!$H:$H,MATCH($B29,'FORMAÇÃO DE PREÇO'!$B:$B)-18),IF($C29=$C27,"Código","")))</f>
        <v/>
      </c>
      <c r="G29" s="108" t="str">
        <f t="array" ref="G29">IF($B28="","",IF($C29=$C26,UPPER(INDEX('BASE EDITAL'!$C:$C,EDITAL!B29+1)),IF($C29=$C27,"Especificação do Objeto","")))</f>
        <v/>
      </c>
      <c r="H29" s="109" t="str">
        <f t="array" ref="H29">IF($B28="","",IF($C29=$C26,INDEX('FORMAÇÃO DE PREÇO'!$M:$M,MATCH($B29,'FORMAÇÃO DE PREÇO'!$B:$B)-14),IF($C29=$C27,"Unidade","")))</f>
        <v/>
      </c>
      <c r="I29" s="109" t="str">
        <f>IF($B28="","",IF($C29=$C26,INDEX('FORMAÇÃO DE PREÇO'!$M:$M,MATCH($B29,'FORMAÇÃO DE PREÇO'!$B:$B)-16),IF($C29=$C27,"Quant.","")))</f>
        <v/>
      </c>
      <c r="J29" s="68" t="str">
        <f>IF(AND(COUNTBLANK($B26:$B28)=2,$B28="",$B27="",MAX(C:C)&gt;1),"Total Estimado",IF($B28="","",IF($C29=$C26,INDEX('FORMAÇÃO DE PREÇO'!$M:$M,MATCH($B29,'FORMAÇÃO DE PREÇO'!$B:$B)-18),IF($C29=$C27,"Valor Unit. (R$)",IF(AND($C29&lt;&gt;$C28,$J28&lt;&gt;""),"Subtotal","")))))</f>
        <v/>
      </c>
      <c r="K29" s="100" t="str">
        <f>IFERROR(IF(AND(COUNTBLANK($B26:$B28)=2,$B28="",$B27="",MAX(C:C)&gt;1),SUM($K$3:K28)/2,IF($B28="","",IF($C29=$C26,ROUND(J29*I29,2),IF($C29=$C27,"Total Item (R$)",IF(AND($C29&lt;&gt;$C28,$J28&lt;&gt;""),SUMIFS(K:K,C:C,C28,J:J,"&lt;&gt;Subtotal"),""))))),"")</f>
        <v/>
      </c>
      <c r="L29" s="100" t="str">
        <f t="shared" si="0"/>
        <v/>
      </c>
    </row>
    <row r="30" spans="2:12" x14ac:dyDescent="0.25">
      <c r="B30" s="62" t="str">
        <f>IFERROR(IF(C29=C26,IF(B29+1&lt;='FORMAÇÃO DE PREÇO'!$H$8,B29+1,""),B29),"")</f>
        <v/>
      </c>
      <c r="C30" s="62" t="str">
        <f>IFERROR(VLOOKUP(B30,'FORMAÇÃO DE PREÇO'!B:D,2,FALSE),"")</f>
        <v/>
      </c>
      <c r="D30" s="62" t="str">
        <f>IFERROR(VLOOKUP(B30,'FORMAÇÃO DE PREÇO'!B:D,3,FALSE),"")</f>
        <v/>
      </c>
      <c r="E30" s="107" t="str">
        <f t="shared" si="1"/>
        <v/>
      </c>
      <c r="F30" s="107" t="str">
        <f>IF($B29="","",IF($C30=$C27,INDEX('FORMAÇÃO DE PREÇO'!$H:$H,MATCH($B30,'FORMAÇÃO DE PREÇO'!$B:$B)-18),IF($C30=$C28,"Código","")))</f>
        <v/>
      </c>
      <c r="G30" s="108" t="str">
        <f t="array" ref="G30">IF($B29="","",IF($C30=$C27,UPPER(INDEX('BASE EDITAL'!$C:$C,EDITAL!B30+1)),IF($C30=$C28,"Especificação do Objeto","")))</f>
        <v/>
      </c>
      <c r="H30" s="109" t="str">
        <f t="array" ref="H30">IF($B29="","",IF($C30=$C27,INDEX('FORMAÇÃO DE PREÇO'!$M:$M,MATCH($B30,'FORMAÇÃO DE PREÇO'!$B:$B)-14),IF($C30=$C28,"Unidade","")))</f>
        <v/>
      </c>
      <c r="I30" s="109" t="str">
        <f>IF($B29="","",IF($C30=$C27,INDEX('FORMAÇÃO DE PREÇO'!$M:$M,MATCH($B30,'FORMAÇÃO DE PREÇO'!$B:$B)-16),IF($C30=$C28,"Quant.","")))</f>
        <v/>
      </c>
      <c r="J30" s="68" t="str">
        <f>IF(AND(COUNTBLANK($B27:$B29)=2,$B29="",$B28="",MAX(C:C)&gt;1),"Total Estimado",IF($B29="","",IF($C30=$C27,INDEX('FORMAÇÃO DE PREÇO'!$M:$M,MATCH($B30,'FORMAÇÃO DE PREÇO'!$B:$B)-18),IF($C30=$C28,"Valor Unit. (R$)",IF(AND($C30&lt;&gt;$C29,$J29&lt;&gt;""),"Subtotal","")))))</f>
        <v/>
      </c>
      <c r="K30" s="100" t="str">
        <f>IFERROR(IF(AND(COUNTBLANK($B27:$B29)=2,$B29="",$B28="",MAX(C:C)&gt;1),SUM($K$3:K29)/2,IF($B29="","",IF($C30=$C27,ROUND(J30*I30,2),IF($C30=$C28,"Total Item (R$)",IF(AND($C30&lt;&gt;$C29,$J29&lt;&gt;""),SUMIFS(K:K,C:C,C29,J:J,"&lt;&gt;Subtotal"),""))))),"")</f>
        <v/>
      </c>
      <c r="L30" s="100" t="str">
        <f t="shared" si="0"/>
        <v/>
      </c>
    </row>
    <row r="31" spans="2:12" x14ac:dyDescent="0.25">
      <c r="B31" s="62" t="str">
        <f>IFERROR(IF(C30=C27,IF(B30+1&lt;='FORMAÇÃO DE PREÇO'!$H$8,B30+1,""),B30),"")</f>
        <v/>
      </c>
      <c r="C31" s="62" t="str">
        <f>IFERROR(VLOOKUP(B31,'FORMAÇÃO DE PREÇO'!B:D,2,FALSE),"")</f>
        <v/>
      </c>
      <c r="D31" s="62" t="str">
        <f>IFERROR(VLOOKUP(B31,'FORMAÇÃO DE PREÇO'!B:D,3,FALSE),"")</f>
        <v/>
      </c>
      <c r="E31" s="107" t="str">
        <f t="shared" si="1"/>
        <v/>
      </c>
      <c r="F31" s="107" t="str">
        <f>IF($B30="","",IF($C31=$C28,INDEX('FORMAÇÃO DE PREÇO'!$H:$H,MATCH($B31,'FORMAÇÃO DE PREÇO'!$B:$B)-18),IF($C31=$C29,"Código","")))</f>
        <v/>
      </c>
      <c r="G31" s="108" t="str">
        <f t="array" ref="G31">IF($B30="","",IF($C31=$C28,UPPER(INDEX('BASE EDITAL'!$C:$C,EDITAL!B31+1)),IF($C31=$C29,"Especificação do Objeto","")))</f>
        <v/>
      </c>
      <c r="H31" s="109" t="str">
        <f t="array" ref="H31">IF($B30="","",IF($C31=$C28,INDEX('FORMAÇÃO DE PREÇO'!$M:$M,MATCH($B31,'FORMAÇÃO DE PREÇO'!$B:$B)-14),IF($C31=$C29,"Unidade","")))</f>
        <v/>
      </c>
      <c r="I31" s="109" t="str">
        <f>IF($B30="","",IF($C31=$C28,INDEX('FORMAÇÃO DE PREÇO'!$M:$M,MATCH($B31,'FORMAÇÃO DE PREÇO'!$B:$B)-16),IF($C31=$C29,"Quant.","")))</f>
        <v/>
      </c>
      <c r="J31" s="68" t="str">
        <f>IF(AND(COUNTBLANK($B28:$B30)=2,$B30="",$B29="",MAX(C:C)&gt;1),"Total Estimado",IF($B30="","",IF($C31=$C28,INDEX('FORMAÇÃO DE PREÇO'!$M:$M,MATCH($B31,'FORMAÇÃO DE PREÇO'!$B:$B)-18),IF($C31=$C29,"Valor Unit. (R$)",IF(AND($C31&lt;&gt;$C30,$J30&lt;&gt;""),"Subtotal","")))))</f>
        <v/>
      </c>
      <c r="K31" s="100" t="str">
        <f>IFERROR(IF(AND(COUNTBLANK($B28:$B30)=2,$B30="",$B29="",MAX(C:C)&gt;1),SUM($K$3:K30)/2,IF($B30="","",IF($C31=$C28,ROUND(J31*I31,2),IF($C31=$C29,"Total Item (R$)",IF(AND($C31&lt;&gt;$C30,$J30&lt;&gt;""),SUMIFS(K:K,C:C,C30,J:J,"&lt;&gt;Subtotal"),""))))),"")</f>
        <v/>
      </c>
      <c r="L31" s="100" t="str">
        <f t="shared" si="0"/>
        <v/>
      </c>
    </row>
    <row r="32" spans="2:12" x14ac:dyDescent="0.25">
      <c r="B32" s="62" t="str">
        <f>IFERROR(IF(C31=C28,IF(B31+1&lt;='FORMAÇÃO DE PREÇO'!$H$8,B31+1,""),B31),"")</f>
        <v/>
      </c>
      <c r="C32" s="62" t="str">
        <f>IFERROR(VLOOKUP(B32,'FORMAÇÃO DE PREÇO'!B:D,2,FALSE),"")</f>
        <v/>
      </c>
      <c r="D32" s="62" t="str">
        <f>IFERROR(VLOOKUP(B32,'FORMAÇÃO DE PREÇO'!B:D,3,FALSE),"")</f>
        <v/>
      </c>
      <c r="E32" s="107" t="str">
        <f t="shared" si="1"/>
        <v/>
      </c>
      <c r="F32" s="107" t="str">
        <f>IF($B31="","",IF($C32=$C29,INDEX('FORMAÇÃO DE PREÇO'!$H:$H,MATCH($B32,'FORMAÇÃO DE PREÇO'!$B:$B)-18),IF($C32=$C30,"Código","")))</f>
        <v/>
      </c>
      <c r="G32" s="108" t="str">
        <f t="array" ref="G32">IF($B31="","",IF($C32=$C29,UPPER(INDEX('BASE EDITAL'!$C:$C,EDITAL!B32+1)),IF($C32=$C30,"Especificação do Objeto","")))</f>
        <v/>
      </c>
      <c r="H32" s="109" t="str">
        <f t="array" ref="H32">IF($B31="","",IF($C32=$C29,INDEX('FORMAÇÃO DE PREÇO'!$M:$M,MATCH($B32,'FORMAÇÃO DE PREÇO'!$B:$B)-14),IF($C32=$C30,"Unidade","")))</f>
        <v/>
      </c>
      <c r="I32" s="109" t="str">
        <f>IF($B31="","",IF($C32=$C29,INDEX('FORMAÇÃO DE PREÇO'!$M:$M,MATCH($B32,'FORMAÇÃO DE PREÇO'!$B:$B)-16),IF($C32=$C30,"Quant.","")))</f>
        <v/>
      </c>
      <c r="J32" s="68" t="str">
        <f>IF(AND(COUNTBLANK($B29:$B31)=2,$B31="",$B30="",MAX(C:C)&gt;1),"Total Estimado",IF($B31="","",IF($C32=$C29,INDEX('FORMAÇÃO DE PREÇO'!$M:$M,MATCH($B32,'FORMAÇÃO DE PREÇO'!$B:$B)-18),IF($C32=$C30,"Valor Unit. (R$)",IF(AND($C32&lt;&gt;$C31,$J31&lt;&gt;""),"Subtotal","")))))</f>
        <v/>
      </c>
      <c r="K32" s="100" t="str">
        <f>IFERROR(IF(AND(COUNTBLANK($B29:$B31)=2,$B31="",$B30="",MAX(C:C)&gt;1),SUM($K$3:K31)/2,IF($B31="","",IF($C32=$C29,ROUND(J32*I32,2),IF($C32=$C30,"Total Item (R$)",IF(AND($C32&lt;&gt;$C31,$J31&lt;&gt;""),SUMIFS(K:K,C:C,C31,J:J,"&lt;&gt;Subtotal"),""))))),"")</f>
        <v/>
      </c>
      <c r="L32" s="100" t="str">
        <f t="shared" si="0"/>
        <v/>
      </c>
    </row>
    <row r="33" spans="2:12" x14ac:dyDescent="0.25">
      <c r="B33" s="62" t="str">
        <f>IFERROR(IF(C32=C29,IF(B32+1&lt;='FORMAÇÃO DE PREÇO'!$H$8,B32+1,""),B32),"")</f>
        <v/>
      </c>
      <c r="C33" s="62" t="str">
        <f>IFERROR(VLOOKUP(B33,'FORMAÇÃO DE PREÇO'!B:D,2,FALSE),"")</f>
        <v/>
      </c>
      <c r="D33" s="62" t="str">
        <f>IFERROR(VLOOKUP(B33,'FORMAÇÃO DE PREÇO'!B:D,3,FALSE),"")</f>
        <v/>
      </c>
      <c r="E33" s="107" t="str">
        <f t="shared" si="1"/>
        <v/>
      </c>
      <c r="F33" s="107" t="str">
        <f>IF($B32="","",IF($C33=$C30,INDEX('FORMAÇÃO DE PREÇO'!$H:$H,MATCH($B33,'FORMAÇÃO DE PREÇO'!$B:$B)-18),IF($C33=$C31,"Código","")))</f>
        <v/>
      </c>
      <c r="G33" s="108" t="str">
        <f t="array" ref="G33">IF($B32="","",IF($C33=$C30,UPPER(INDEX('BASE EDITAL'!$C:$C,EDITAL!B33+1)),IF($C33=$C31,"Especificação do Objeto","")))</f>
        <v/>
      </c>
      <c r="H33" s="109" t="str">
        <f t="array" ref="H33">IF($B32="","",IF($C33=$C30,INDEX('FORMAÇÃO DE PREÇO'!$M:$M,MATCH($B33,'FORMAÇÃO DE PREÇO'!$B:$B)-14),IF($C33=$C31,"Unidade","")))</f>
        <v/>
      </c>
      <c r="I33" s="109" t="str">
        <f>IF($B32="","",IF($C33=$C30,INDEX('FORMAÇÃO DE PREÇO'!$M:$M,MATCH($B33,'FORMAÇÃO DE PREÇO'!$B:$B)-16),IF($C33=$C31,"Quant.","")))</f>
        <v/>
      </c>
      <c r="J33" s="68" t="str">
        <f>IF(AND(COUNTBLANK($B30:$B32)=2,$B32="",$B31="",MAX(C:C)&gt;1),"Total Estimado",IF($B32="","",IF($C33=$C30,INDEX('FORMAÇÃO DE PREÇO'!$M:$M,MATCH($B33,'FORMAÇÃO DE PREÇO'!$B:$B)-18),IF($C33=$C31,"Valor Unit. (R$)",IF(AND($C33&lt;&gt;$C32,$J32&lt;&gt;""),"Subtotal","")))))</f>
        <v/>
      </c>
      <c r="K33" s="100" t="str">
        <f>IFERROR(IF(AND(COUNTBLANK($B30:$B32)=2,$B32="",$B31="",MAX(C:C)&gt;1),SUM($K$3:K32)/2,IF($B32="","",IF($C33=$C30,ROUND(J33*I33,2),IF($C33=$C31,"Total Item (R$)",IF(AND($C33&lt;&gt;$C32,$J32&lt;&gt;""),SUMIFS(K:K,C:C,C32,J:J,"&lt;&gt;Subtotal"),""))))),"")</f>
        <v/>
      </c>
      <c r="L33" s="100" t="str">
        <f t="shared" si="0"/>
        <v/>
      </c>
    </row>
    <row r="34" spans="2:12" x14ac:dyDescent="0.25">
      <c r="B34" s="62" t="str">
        <f>IFERROR(IF(C33=C30,IF(B33+1&lt;='FORMAÇÃO DE PREÇO'!$H$8,B33+1,""),B33),"")</f>
        <v/>
      </c>
      <c r="C34" s="62" t="str">
        <f>IFERROR(VLOOKUP(B34,'FORMAÇÃO DE PREÇO'!B:D,2,FALSE),"")</f>
        <v/>
      </c>
      <c r="D34" s="62" t="str">
        <f>IFERROR(VLOOKUP(B34,'FORMAÇÃO DE PREÇO'!B:D,3,FALSE),"")</f>
        <v/>
      </c>
      <c r="E34" s="107" t="str">
        <f t="shared" si="1"/>
        <v/>
      </c>
      <c r="F34" s="107" t="str">
        <f>IF($B33="","",IF($C34=$C31,INDEX('FORMAÇÃO DE PREÇO'!$H:$H,MATCH($B34,'FORMAÇÃO DE PREÇO'!$B:$B)-18),IF($C34=$C32,"Código","")))</f>
        <v/>
      </c>
      <c r="G34" s="108" t="str">
        <f t="array" ref="G34">IF($B33="","",IF($C34=$C31,UPPER(INDEX('BASE EDITAL'!$C:$C,EDITAL!B34+1)),IF($C34=$C32,"Especificação do Objeto","")))</f>
        <v/>
      </c>
      <c r="H34" s="109" t="str">
        <f t="array" ref="H34">IF($B33="","",IF($C34=$C31,INDEX('FORMAÇÃO DE PREÇO'!$M:$M,MATCH($B34,'FORMAÇÃO DE PREÇO'!$B:$B)-14),IF($C34=$C32,"Unidade","")))</f>
        <v/>
      </c>
      <c r="I34" s="109" t="str">
        <f>IF($B33="","",IF($C34=$C31,INDEX('FORMAÇÃO DE PREÇO'!$M:$M,MATCH($B34,'FORMAÇÃO DE PREÇO'!$B:$B)-16),IF($C34=$C32,"Quant.","")))</f>
        <v/>
      </c>
      <c r="J34" s="68" t="str">
        <f>IF(AND(COUNTBLANK($B31:$B33)=2,$B33="",$B32="",MAX(C:C)&gt;1),"Total Estimado",IF($B33="","",IF($C34=$C31,INDEX('FORMAÇÃO DE PREÇO'!$M:$M,MATCH($B34,'FORMAÇÃO DE PREÇO'!$B:$B)-18),IF($C34=$C32,"Valor Unit. (R$)",IF(AND($C34&lt;&gt;$C33,$J33&lt;&gt;""),"Subtotal","")))))</f>
        <v/>
      </c>
      <c r="K34" s="100" t="str">
        <f>IFERROR(IF(AND(COUNTBLANK($B31:$B33)=2,$B33="",$B32="",MAX(C:C)&gt;1),SUM($K$3:K33)/2,IF($B33="","",IF($C34=$C31,ROUND(J34*I34,2),IF($C34=$C32,"Total Item (R$)",IF(AND($C34&lt;&gt;$C33,$J33&lt;&gt;""),SUMIFS(K:K,C:C,C33,J:J,"&lt;&gt;Subtotal"),""))))),"")</f>
        <v/>
      </c>
      <c r="L34" s="100" t="str">
        <f t="shared" si="0"/>
        <v/>
      </c>
    </row>
    <row r="35" spans="2:12" x14ac:dyDescent="0.25">
      <c r="B35" s="62" t="str">
        <f>IFERROR(IF(C34=C31,IF(B34+1&lt;='FORMAÇÃO DE PREÇO'!$H$8,B34+1,""),B34),"")</f>
        <v/>
      </c>
      <c r="C35" s="62" t="str">
        <f>IFERROR(VLOOKUP(B35,'FORMAÇÃO DE PREÇO'!B:D,2,FALSE),"")</f>
        <v/>
      </c>
      <c r="D35" s="62" t="str">
        <f>IFERROR(VLOOKUP(B35,'FORMAÇÃO DE PREÇO'!B:D,3,FALSE),"")</f>
        <v/>
      </c>
      <c r="E35" s="107" t="str">
        <f t="shared" si="1"/>
        <v/>
      </c>
      <c r="F35" s="107" t="str">
        <f>IF($B34="","",IF($C35=$C32,INDEX('FORMAÇÃO DE PREÇO'!$H:$H,MATCH($B35,'FORMAÇÃO DE PREÇO'!$B:$B)-18),IF($C35=$C33,"Código","")))</f>
        <v/>
      </c>
      <c r="G35" s="108" t="str">
        <f t="array" ref="G35">IF($B34="","",IF($C35=$C32,UPPER(INDEX('BASE EDITAL'!$C:$C,EDITAL!B35+1)),IF($C35=$C33,"Especificação do Objeto","")))</f>
        <v/>
      </c>
      <c r="H35" s="109" t="str">
        <f t="array" ref="H35">IF($B34="","",IF($C35=$C32,INDEX('FORMAÇÃO DE PREÇO'!$M:$M,MATCH($B35,'FORMAÇÃO DE PREÇO'!$B:$B)-14),IF($C35=$C33,"Unidade","")))</f>
        <v/>
      </c>
      <c r="I35" s="109" t="str">
        <f>IF($B34="","",IF($C35=$C32,INDEX('FORMAÇÃO DE PREÇO'!$M:$M,MATCH($B35,'FORMAÇÃO DE PREÇO'!$B:$B)-16),IF($C35=$C33,"Quant.","")))</f>
        <v/>
      </c>
      <c r="J35" s="68" t="str">
        <f>IF(AND(COUNTBLANK($B32:$B34)=2,$B34="",$B33="",MAX(C:C)&gt;1),"Total Estimado",IF($B34="","",IF($C35=$C32,INDEX('FORMAÇÃO DE PREÇO'!$M:$M,MATCH($B35,'FORMAÇÃO DE PREÇO'!$B:$B)-18),IF($C35=$C33,"Valor Unit. (R$)",IF(AND($C35&lt;&gt;$C34,$J34&lt;&gt;""),"Subtotal","")))))</f>
        <v/>
      </c>
      <c r="K35" s="100" t="str">
        <f>IFERROR(IF(AND(COUNTBLANK($B32:$B34)=2,$B34="",$B33="",MAX(C:C)&gt;1),SUM($K$3:K34)/2,IF($B34="","",IF($C35=$C32,ROUND(J35*I35,2),IF($C35=$C33,"Total Item (R$)",IF(AND($C35&lt;&gt;$C34,$J34&lt;&gt;""),SUMIFS(K:K,C:C,C34,J:J,"&lt;&gt;Subtotal"),""))))),"")</f>
        <v/>
      </c>
      <c r="L35" s="100" t="str">
        <f t="shared" si="0"/>
        <v/>
      </c>
    </row>
    <row r="36" spans="2:12" x14ac:dyDescent="0.25">
      <c r="B36" s="62" t="str">
        <f>IFERROR(IF(C35=C32,IF(B35+1&lt;='FORMAÇÃO DE PREÇO'!$H$8,B35+1,""),B35),"")</f>
        <v/>
      </c>
      <c r="C36" s="62" t="str">
        <f>IFERROR(VLOOKUP(B36,'FORMAÇÃO DE PREÇO'!B:D,2,FALSE),"")</f>
        <v/>
      </c>
      <c r="D36" s="62" t="str">
        <f>IFERROR(VLOOKUP(B36,'FORMAÇÃO DE PREÇO'!B:D,3,FALSE),"")</f>
        <v/>
      </c>
      <c r="E36" s="107" t="str">
        <f t="shared" si="1"/>
        <v/>
      </c>
      <c r="F36" s="107" t="str">
        <f>IF($B35="","",IF($C36=$C33,INDEX('FORMAÇÃO DE PREÇO'!$H:$H,MATCH($B36,'FORMAÇÃO DE PREÇO'!$B:$B)-18),IF($C36=$C34,"Código","")))</f>
        <v/>
      </c>
      <c r="G36" s="108" t="str">
        <f t="array" ref="G36">IF($B35="","",IF($C36=$C33,UPPER(INDEX('BASE EDITAL'!$C:$C,EDITAL!B36+1)),IF($C36=$C34,"Especificação do Objeto","")))</f>
        <v/>
      </c>
      <c r="H36" s="109" t="str">
        <f t="array" ref="H36">IF($B35="","",IF($C36=$C33,INDEX('FORMAÇÃO DE PREÇO'!$M:$M,MATCH($B36,'FORMAÇÃO DE PREÇO'!$B:$B)-14),IF($C36=$C34,"Unidade","")))</f>
        <v/>
      </c>
      <c r="I36" s="109" t="str">
        <f>IF($B35="","",IF($C36=$C33,INDEX('FORMAÇÃO DE PREÇO'!$M:$M,MATCH($B36,'FORMAÇÃO DE PREÇO'!$B:$B)-16),IF($C36=$C34,"Quant.","")))</f>
        <v/>
      </c>
      <c r="J36" s="68" t="str">
        <f>IF(AND(COUNTBLANK($B33:$B35)=2,$B35="",$B34="",MAX(C:C)&gt;1),"Total Estimado",IF($B35="","",IF($C36=$C33,INDEX('FORMAÇÃO DE PREÇO'!$M:$M,MATCH($B36,'FORMAÇÃO DE PREÇO'!$B:$B)-18),IF($C36=$C34,"Valor Unit. (R$)",IF(AND($C36&lt;&gt;$C35,$J35&lt;&gt;""),"Subtotal","")))))</f>
        <v/>
      </c>
      <c r="K36" s="100" t="str">
        <f>IFERROR(IF(AND(COUNTBLANK($B33:$B35)=2,$B35="",$B34="",MAX(C:C)&gt;1),SUM($K$3:K35)/2,IF($B35="","",IF($C36=$C33,ROUND(J36*I36,2),IF($C36=$C34,"Total Item (R$)",IF(AND($C36&lt;&gt;$C35,$J35&lt;&gt;""),SUMIFS(K:K,C:C,C35,J:J,"&lt;&gt;Subtotal"),""))))),"")</f>
        <v/>
      </c>
      <c r="L36" s="100" t="str">
        <f t="shared" si="0"/>
        <v/>
      </c>
    </row>
    <row r="37" spans="2:12" x14ac:dyDescent="0.25">
      <c r="B37" s="62" t="str">
        <f>IFERROR(IF(C36=C33,IF(B36+1&lt;='FORMAÇÃO DE PREÇO'!$H$8,B36+1,""),B36),"")</f>
        <v/>
      </c>
      <c r="C37" s="62" t="str">
        <f>IFERROR(VLOOKUP(B37,'FORMAÇÃO DE PREÇO'!B:D,2,FALSE),"")</f>
        <v/>
      </c>
      <c r="D37" s="62" t="str">
        <f>IFERROR(VLOOKUP(B37,'FORMAÇÃO DE PREÇO'!B:D,3,FALSE),"")</f>
        <v/>
      </c>
      <c r="E37" s="107" t="str">
        <f t="shared" si="1"/>
        <v/>
      </c>
      <c r="F37" s="107" t="str">
        <f>IF($B36="","",IF($C37=$C34,INDEX('FORMAÇÃO DE PREÇO'!$H:$H,MATCH($B37,'FORMAÇÃO DE PREÇO'!$B:$B)-18),IF($C37=$C35,"Código","")))</f>
        <v/>
      </c>
      <c r="G37" s="108" t="str">
        <f t="array" ref="G37">IF($B36="","",IF($C37=$C34,UPPER(INDEX('BASE EDITAL'!$C:$C,EDITAL!B37+1)),IF($C37=$C35,"Especificação do Objeto","")))</f>
        <v/>
      </c>
      <c r="H37" s="109" t="str">
        <f t="array" ref="H37">IF($B36="","",IF($C37=$C34,INDEX('FORMAÇÃO DE PREÇO'!$M:$M,MATCH($B37,'FORMAÇÃO DE PREÇO'!$B:$B)-14),IF($C37=$C35,"Unidade","")))</f>
        <v/>
      </c>
      <c r="I37" s="109" t="str">
        <f>IF($B36="","",IF($C37=$C34,INDEX('FORMAÇÃO DE PREÇO'!$M:$M,MATCH($B37,'FORMAÇÃO DE PREÇO'!$B:$B)-16),IF($C37=$C35,"Quant.","")))</f>
        <v/>
      </c>
      <c r="J37" s="68" t="str">
        <f>IF(AND(COUNTBLANK($B34:$B36)=2,$B36="",$B35="",MAX(C:C)&gt;1),"Total Estimado",IF($B36="","",IF($C37=$C34,INDEX('FORMAÇÃO DE PREÇO'!$M:$M,MATCH($B37,'FORMAÇÃO DE PREÇO'!$B:$B)-18),IF($C37=$C35,"Valor Unit. (R$)",IF(AND($C37&lt;&gt;$C36,$J36&lt;&gt;""),"Subtotal","")))))</f>
        <v/>
      </c>
      <c r="K37" s="100" t="str">
        <f>IFERROR(IF(AND(COUNTBLANK($B34:$B36)=2,$B36="",$B35="",MAX(C:C)&gt;1),SUM($K$3:K36)/2,IF($B36="","",IF($C37=$C34,ROUND(J37*I37,2),IF($C37=$C35,"Total Item (R$)",IF(AND($C37&lt;&gt;$C36,$J36&lt;&gt;""),SUMIFS(K:K,C:C,C36,J:J,"&lt;&gt;Subtotal"),""))))),"")</f>
        <v/>
      </c>
      <c r="L37" s="100" t="str">
        <f t="shared" si="0"/>
        <v/>
      </c>
    </row>
    <row r="38" spans="2:12" x14ac:dyDescent="0.25">
      <c r="B38" s="62" t="str">
        <f>IFERROR(IF(C37=C34,IF(B37+1&lt;='FORMAÇÃO DE PREÇO'!$H$8,B37+1,""),B37),"")</f>
        <v/>
      </c>
      <c r="C38" s="62" t="str">
        <f>IFERROR(VLOOKUP(B38,'FORMAÇÃO DE PREÇO'!B:D,2,FALSE),"")</f>
        <v/>
      </c>
      <c r="D38" s="62" t="str">
        <f>IFERROR(VLOOKUP(B38,'FORMAÇÃO DE PREÇO'!B:D,3,FALSE),"")</f>
        <v/>
      </c>
      <c r="E38" s="107" t="str">
        <f t="shared" si="1"/>
        <v/>
      </c>
      <c r="F38" s="107" t="str">
        <f>IF($B37="","",IF($C38=$C35,INDEX('FORMAÇÃO DE PREÇO'!$H:$H,MATCH($B38,'FORMAÇÃO DE PREÇO'!$B:$B)-18),IF($C38=$C36,"Código","")))</f>
        <v/>
      </c>
      <c r="G38" s="108" t="str">
        <f t="array" ref="G38">IF($B37="","",IF($C38=$C35,UPPER(INDEX('BASE EDITAL'!$C:$C,EDITAL!B38+1)),IF($C38=$C36,"Especificação do Objeto","")))</f>
        <v/>
      </c>
      <c r="H38" s="109" t="str">
        <f t="array" ref="H38">IF($B37="","",IF($C38=$C35,INDEX('FORMAÇÃO DE PREÇO'!$M:$M,MATCH($B38,'FORMAÇÃO DE PREÇO'!$B:$B)-14),IF($C38=$C36,"Unidade","")))</f>
        <v/>
      </c>
      <c r="I38" s="109" t="str">
        <f>IF($B37="","",IF($C38=$C35,INDEX('FORMAÇÃO DE PREÇO'!$M:$M,MATCH($B38,'FORMAÇÃO DE PREÇO'!$B:$B)-16),IF($C38=$C36,"Quant.","")))</f>
        <v/>
      </c>
      <c r="J38" s="68" t="str">
        <f>IF(AND(COUNTBLANK($B35:$B37)=2,$B37="",$B36="",MAX(C:C)&gt;1),"Total Estimado",IF($B37="","",IF($C38=$C35,INDEX('FORMAÇÃO DE PREÇO'!$M:$M,MATCH($B38,'FORMAÇÃO DE PREÇO'!$B:$B)-18),IF($C38=$C36,"Valor Unit. (R$)",IF(AND($C38&lt;&gt;$C37,$J37&lt;&gt;""),"Subtotal","")))))</f>
        <v/>
      </c>
      <c r="K38" s="100" t="str">
        <f>IFERROR(IF(AND(COUNTBLANK($B35:$B37)=2,$B37="",$B36="",MAX(C:C)&gt;1),SUM($K$3:K37)/2,IF($B37="","",IF($C38=$C35,ROUND(J38*I38,2),IF($C38=$C36,"Total Item (R$)",IF(AND($C38&lt;&gt;$C37,$J37&lt;&gt;""),SUMIFS(K:K,C:C,C37,J:J,"&lt;&gt;Subtotal"),""))))),"")</f>
        <v/>
      </c>
      <c r="L38" s="100" t="str">
        <f t="shared" si="0"/>
        <v/>
      </c>
    </row>
    <row r="39" spans="2:12" x14ac:dyDescent="0.25">
      <c r="B39" s="62" t="str">
        <f>IFERROR(IF(C38=C35,IF(B38+1&lt;='FORMAÇÃO DE PREÇO'!$H$8,B38+1,""),B38),"")</f>
        <v/>
      </c>
      <c r="C39" s="62" t="str">
        <f>IFERROR(VLOOKUP(B39,'FORMAÇÃO DE PREÇO'!B:D,2,FALSE),"")</f>
        <v/>
      </c>
      <c r="D39" s="62" t="str">
        <f>IFERROR(VLOOKUP(B39,'FORMAÇÃO DE PREÇO'!B:D,3,FALSE),"")</f>
        <v/>
      </c>
      <c r="E39" s="107" t="str">
        <f t="shared" si="1"/>
        <v/>
      </c>
      <c r="F39" s="107" t="str">
        <f>IF($B38="","",IF($C39=$C36,INDEX('FORMAÇÃO DE PREÇO'!$H:$H,MATCH($B39,'FORMAÇÃO DE PREÇO'!$B:$B)-18),IF($C39=$C37,"Código","")))</f>
        <v/>
      </c>
      <c r="G39" s="108" t="str">
        <f t="array" ref="G39">IF($B38="","",IF($C39=$C36,UPPER(INDEX('BASE EDITAL'!$C:$C,EDITAL!B39+1)),IF($C39=$C37,"Especificação do Objeto","")))</f>
        <v/>
      </c>
      <c r="H39" s="109" t="str">
        <f t="array" ref="H39">IF($B38="","",IF($C39=$C36,INDEX('FORMAÇÃO DE PREÇO'!$M:$M,MATCH($B39,'FORMAÇÃO DE PREÇO'!$B:$B)-14),IF($C39=$C37,"Unidade","")))</f>
        <v/>
      </c>
      <c r="I39" s="109" t="str">
        <f>IF($B38="","",IF($C39=$C36,INDEX('FORMAÇÃO DE PREÇO'!$M:$M,MATCH($B39,'FORMAÇÃO DE PREÇO'!$B:$B)-16),IF($C39=$C37,"Quant.","")))</f>
        <v/>
      </c>
      <c r="J39" s="68" t="str">
        <f>IF(AND(COUNTBLANK($B36:$B38)=2,$B38="",$B37="",MAX(C:C)&gt;1),"Total Estimado",IF($B38="","",IF($C39=$C36,INDEX('FORMAÇÃO DE PREÇO'!$M:$M,MATCH($B39,'FORMAÇÃO DE PREÇO'!$B:$B)-18),IF($C39=$C37,"Valor Unit. (R$)",IF(AND($C39&lt;&gt;$C38,$J38&lt;&gt;""),"Subtotal","")))))</f>
        <v/>
      </c>
      <c r="K39" s="100" t="str">
        <f>IFERROR(IF(AND(COUNTBLANK($B36:$B38)=2,$B38="",$B37="",MAX(C:C)&gt;1),SUM($K$3:K38)/2,IF($B38="","",IF($C39=$C36,ROUND(J39*I39,2),IF($C39=$C37,"Total Item (R$)",IF(AND($C39&lt;&gt;$C38,$J38&lt;&gt;""),SUMIFS(K:K,C:C,C38,J:J,"&lt;&gt;Subtotal"),""))))),"")</f>
        <v/>
      </c>
      <c r="L39" s="100" t="str">
        <f t="shared" si="0"/>
        <v/>
      </c>
    </row>
    <row r="40" spans="2:12" x14ac:dyDescent="0.25">
      <c r="B40" s="62" t="str">
        <f>IFERROR(IF(C39=C36,IF(B39+1&lt;='FORMAÇÃO DE PREÇO'!$H$8,B39+1,""),B39),"")</f>
        <v/>
      </c>
      <c r="C40" s="62" t="str">
        <f>IFERROR(VLOOKUP(B40,'FORMAÇÃO DE PREÇO'!B:D,2,FALSE),"")</f>
        <v/>
      </c>
      <c r="D40" s="62" t="str">
        <f>IFERROR(VLOOKUP(B40,'FORMAÇÃO DE PREÇO'!B:D,3,FALSE),"")</f>
        <v/>
      </c>
      <c r="E40" s="107" t="str">
        <f t="shared" si="1"/>
        <v/>
      </c>
      <c r="F40" s="107" t="str">
        <f>IF($B39="","",IF($C40=$C37,INDEX('FORMAÇÃO DE PREÇO'!$H:$H,MATCH($B40,'FORMAÇÃO DE PREÇO'!$B:$B)-18),IF($C40=$C38,"Código","")))</f>
        <v/>
      </c>
      <c r="G40" s="108" t="str">
        <f t="array" ref="G40">IF($B39="","",IF($C40=$C37,UPPER(INDEX('BASE EDITAL'!$C:$C,EDITAL!B40+1)),IF($C40=$C38,"Especificação do Objeto","")))</f>
        <v/>
      </c>
      <c r="H40" s="109" t="str">
        <f t="array" ref="H40">IF($B39="","",IF($C40=$C37,INDEX('FORMAÇÃO DE PREÇO'!$M:$M,MATCH($B40,'FORMAÇÃO DE PREÇO'!$B:$B)-14),IF($C40=$C38,"Unidade","")))</f>
        <v/>
      </c>
      <c r="I40" s="109" t="str">
        <f>IF($B39="","",IF($C40=$C37,INDEX('FORMAÇÃO DE PREÇO'!$M:$M,MATCH($B40,'FORMAÇÃO DE PREÇO'!$B:$B)-16),IF($C40=$C38,"Quant.","")))</f>
        <v/>
      </c>
      <c r="J40" s="68" t="str">
        <f>IF(AND(COUNTBLANK($B37:$B39)=2,$B39="",$B38="",MAX(C:C)&gt;1),"Total Estimado",IF($B39="","",IF($C40=$C37,INDEX('FORMAÇÃO DE PREÇO'!$M:$M,MATCH($B40,'FORMAÇÃO DE PREÇO'!$B:$B)-18),IF($C40=$C38,"Valor Unit. (R$)",IF(AND($C40&lt;&gt;$C39,$J39&lt;&gt;""),"Subtotal","")))))</f>
        <v/>
      </c>
      <c r="K40" s="100" t="str">
        <f>IFERROR(IF(AND(COUNTBLANK($B37:$B39)=2,$B39="",$B38="",MAX(C:C)&gt;1),SUM($K$3:K39)/2,IF($B39="","",IF($C40=$C37,ROUND(J40*I40,2),IF($C40=$C38,"Total Item (R$)",IF(AND($C40&lt;&gt;$C39,$J39&lt;&gt;""),SUMIFS(K:K,C:C,C39,J:J,"&lt;&gt;Subtotal"),""))))),"")</f>
        <v/>
      </c>
      <c r="L40" s="100" t="str">
        <f t="shared" si="0"/>
        <v/>
      </c>
    </row>
    <row r="41" spans="2:12" x14ac:dyDescent="0.25">
      <c r="B41" s="62" t="str">
        <f>IFERROR(IF(C40=C37,IF(B40+1&lt;='FORMAÇÃO DE PREÇO'!$H$8,B40+1,""),B40),"")</f>
        <v/>
      </c>
      <c r="C41" s="62" t="str">
        <f>IFERROR(VLOOKUP(B41,'FORMAÇÃO DE PREÇO'!B:D,2,FALSE),"")</f>
        <v/>
      </c>
      <c r="D41" s="62" t="str">
        <f>IFERROR(VLOOKUP(B41,'FORMAÇÃO DE PREÇO'!B:D,3,FALSE),"")</f>
        <v/>
      </c>
      <c r="E41" s="107" t="str">
        <f t="shared" si="1"/>
        <v/>
      </c>
      <c r="F41" s="107" t="str">
        <f>IF($B40="","",IF($C41=$C38,INDEX('FORMAÇÃO DE PREÇO'!$H:$H,MATCH($B41,'FORMAÇÃO DE PREÇO'!$B:$B)-18),IF($C41=$C39,"Código","")))</f>
        <v/>
      </c>
      <c r="G41" s="108" t="str">
        <f t="array" ref="G41">IF($B40="","",IF($C41=$C38,UPPER(INDEX('BASE EDITAL'!$C:$C,EDITAL!B41+1)),IF($C41=$C39,"Especificação do Objeto","")))</f>
        <v/>
      </c>
      <c r="H41" s="109" t="str">
        <f t="array" ref="H41">IF($B40="","",IF($C41=$C38,INDEX('FORMAÇÃO DE PREÇO'!$M:$M,MATCH($B41,'FORMAÇÃO DE PREÇO'!$B:$B)-14),IF($C41=$C39,"Unidade","")))</f>
        <v/>
      </c>
      <c r="I41" s="109" t="str">
        <f>IF($B40="","",IF($C41=$C38,INDEX('FORMAÇÃO DE PREÇO'!$M:$M,MATCH($B41,'FORMAÇÃO DE PREÇO'!$B:$B)-16),IF($C41=$C39,"Quant.","")))</f>
        <v/>
      </c>
      <c r="J41" s="68" t="str">
        <f>IF(AND(COUNTBLANK($B38:$B40)=2,$B40="",$B39="",MAX(C:C)&gt;1),"Total Estimado",IF($B40="","",IF($C41=$C38,INDEX('FORMAÇÃO DE PREÇO'!$M:$M,MATCH($B41,'FORMAÇÃO DE PREÇO'!$B:$B)-18),IF($C41=$C39,"Valor Unit. (R$)",IF(AND($C41&lt;&gt;$C40,$J40&lt;&gt;""),"Subtotal","")))))</f>
        <v/>
      </c>
      <c r="K41" s="100" t="str">
        <f>IFERROR(IF(AND(COUNTBLANK($B38:$B40)=2,$B40="",$B39="",MAX(C:C)&gt;1),SUM($K$3:K40)/2,IF($B40="","",IF($C41=$C38,ROUND(J41*I41,2),IF($C41=$C39,"Total Item (R$)",IF(AND($C41&lt;&gt;$C40,$J40&lt;&gt;""),SUMIFS(K:K,C:C,C40,J:J,"&lt;&gt;Subtotal"),""))))),"")</f>
        <v/>
      </c>
      <c r="L41" s="100" t="str">
        <f t="shared" si="0"/>
        <v/>
      </c>
    </row>
    <row r="42" spans="2:12" x14ac:dyDescent="0.25">
      <c r="B42" s="62" t="str">
        <f>IFERROR(IF(C41=C38,IF(B41+1&lt;='FORMAÇÃO DE PREÇO'!$H$8,B41+1,""),B41),"")</f>
        <v/>
      </c>
      <c r="C42" s="62" t="str">
        <f>IFERROR(VLOOKUP(B42,'FORMAÇÃO DE PREÇO'!B:D,2,FALSE),"")</f>
        <v/>
      </c>
      <c r="D42" s="62" t="str">
        <f>IFERROR(VLOOKUP(B42,'FORMAÇÃO DE PREÇO'!B:D,3,FALSE),"")</f>
        <v/>
      </c>
      <c r="E42" s="107" t="str">
        <f t="shared" si="1"/>
        <v/>
      </c>
      <c r="F42" s="107" t="str">
        <f>IF($B41="","",IF($C42=$C39,INDEX('FORMAÇÃO DE PREÇO'!$H:$H,MATCH($B42,'FORMAÇÃO DE PREÇO'!$B:$B)-18),IF($C42=$C40,"Código","")))</f>
        <v/>
      </c>
      <c r="G42" s="108" t="str">
        <f t="array" ref="G42">IF($B41="","",IF($C42=$C39,UPPER(INDEX('BASE EDITAL'!$C:$C,EDITAL!B42+1)),IF($C42=$C40,"Especificação do Objeto","")))</f>
        <v/>
      </c>
      <c r="H42" s="109" t="str">
        <f t="array" ref="H42">IF($B41="","",IF($C42=$C39,INDEX('FORMAÇÃO DE PREÇO'!$M:$M,MATCH($B42,'FORMAÇÃO DE PREÇO'!$B:$B)-14),IF($C42=$C40,"Unidade","")))</f>
        <v/>
      </c>
      <c r="I42" s="109" t="str">
        <f>IF($B41="","",IF($C42=$C39,INDEX('FORMAÇÃO DE PREÇO'!$M:$M,MATCH($B42,'FORMAÇÃO DE PREÇO'!$B:$B)-16),IF($C42=$C40,"Quant.","")))</f>
        <v/>
      </c>
      <c r="J42" s="68" t="str">
        <f>IF(AND(COUNTBLANK($B39:$B41)=2,$B41="",$B40="",MAX(C:C)&gt;1),"Total Estimado",IF($B41="","",IF($C42=$C39,INDEX('FORMAÇÃO DE PREÇO'!$M:$M,MATCH($B42,'FORMAÇÃO DE PREÇO'!$B:$B)-18),IF($C42=$C40,"Valor Unit. (R$)",IF(AND($C42&lt;&gt;$C41,$J41&lt;&gt;""),"Subtotal","")))))</f>
        <v/>
      </c>
      <c r="K42" s="100" t="str">
        <f>IFERROR(IF(AND(COUNTBLANK($B39:$B41)=2,$B41="",$B40="",MAX(C:C)&gt;1),SUM($K$3:K41)/2,IF($B41="","",IF($C42=$C39,ROUND(J42*I42,2),IF($C42=$C40,"Total Item (R$)",IF(AND($C42&lt;&gt;$C41,$J41&lt;&gt;""),SUMIFS(K:K,C:C,C41,J:J,"&lt;&gt;Subtotal"),""))))),"")</f>
        <v/>
      </c>
      <c r="L42" s="100" t="str">
        <f t="shared" si="0"/>
        <v/>
      </c>
    </row>
    <row r="43" spans="2:12" x14ac:dyDescent="0.25">
      <c r="B43" s="62" t="str">
        <f>IFERROR(IF(C42=C39,IF(B42+1&lt;='FORMAÇÃO DE PREÇO'!$H$8,B42+1,""),B42),"")</f>
        <v/>
      </c>
      <c r="C43" s="62" t="str">
        <f>IFERROR(VLOOKUP(B43,'FORMAÇÃO DE PREÇO'!B:D,2,FALSE),"")</f>
        <v/>
      </c>
      <c r="D43" s="62" t="str">
        <f>IFERROR(VLOOKUP(B43,'FORMAÇÃO DE PREÇO'!B:D,3,FALSE),"")</f>
        <v/>
      </c>
      <c r="E43" s="107" t="str">
        <f t="shared" si="1"/>
        <v/>
      </c>
      <c r="F43" s="107" t="str">
        <f>IF($B42="","",IF($C43=$C40,INDEX('FORMAÇÃO DE PREÇO'!$H:$H,MATCH($B43,'FORMAÇÃO DE PREÇO'!$B:$B)-18),IF($C43=$C41,"Código","")))</f>
        <v/>
      </c>
      <c r="G43" s="108" t="str">
        <f t="array" ref="G43">IF($B42="","",IF($C43=$C40,UPPER(INDEX('BASE EDITAL'!$C:$C,EDITAL!B43+1)),IF($C43=$C41,"Especificação do Objeto","")))</f>
        <v/>
      </c>
      <c r="H43" s="109" t="str">
        <f t="array" ref="H43">IF($B42="","",IF($C43=$C40,INDEX('FORMAÇÃO DE PREÇO'!$M:$M,MATCH($B43,'FORMAÇÃO DE PREÇO'!$B:$B)-14),IF($C43=$C41,"Unidade","")))</f>
        <v/>
      </c>
      <c r="I43" s="109" t="str">
        <f>IF($B42="","",IF($C43=$C40,INDEX('FORMAÇÃO DE PREÇO'!$M:$M,MATCH($B43,'FORMAÇÃO DE PREÇO'!$B:$B)-16),IF($C43=$C41,"Quant.","")))</f>
        <v/>
      </c>
      <c r="J43" s="68" t="str">
        <f>IF(AND(COUNTBLANK($B40:$B42)=2,$B42="",$B41="",MAX(C:C)&gt;1),"Total Estimado",IF($B42="","",IF($C43=$C40,INDEX('FORMAÇÃO DE PREÇO'!$M:$M,MATCH($B43,'FORMAÇÃO DE PREÇO'!$B:$B)-18),IF($C43=$C41,"Valor Unit. (R$)",IF(AND($C43&lt;&gt;$C42,$J42&lt;&gt;""),"Subtotal","")))))</f>
        <v/>
      </c>
      <c r="K43" s="100" t="str">
        <f>IFERROR(IF(AND(COUNTBLANK($B40:$B42)=2,$B42="",$B41="",MAX(C:C)&gt;1),SUM($K$3:K42)/2,IF($B42="","",IF($C43=$C40,ROUND(J43*I43,2),IF($C43=$C41,"Total Item (R$)",IF(AND($C43&lt;&gt;$C42,$J42&lt;&gt;""),SUMIFS(K:K,C:C,C42,J:J,"&lt;&gt;Subtotal"),""))))),"")</f>
        <v/>
      </c>
      <c r="L43" s="100" t="str">
        <f t="shared" si="0"/>
        <v/>
      </c>
    </row>
    <row r="44" spans="2:12" x14ac:dyDescent="0.25">
      <c r="B44" s="62" t="str">
        <f>IFERROR(IF(C43=C40,IF(B43+1&lt;='FORMAÇÃO DE PREÇO'!$H$8,B43+1,""),B43),"")</f>
        <v/>
      </c>
      <c r="C44" s="62" t="str">
        <f>IFERROR(VLOOKUP(B44,'FORMAÇÃO DE PREÇO'!B:D,2,FALSE),"")</f>
        <v/>
      </c>
      <c r="D44" s="62" t="str">
        <f>IFERROR(VLOOKUP(B44,'FORMAÇÃO DE PREÇO'!B:D,3,FALSE),"")</f>
        <v/>
      </c>
      <c r="E44" s="107" t="str">
        <f t="shared" si="1"/>
        <v/>
      </c>
      <c r="F44" s="107" t="str">
        <f>IF($B43="","",IF($C44=$C41,INDEX('FORMAÇÃO DE PREÇO'!$H:$H,MATCH($B44,'FORMAÇÃO DE PREÇO'!$B:$B)-18),IF($C44=$C42,"Código","")))</f>
        <v/>
      </c>
      <c r="G44" s="108" t="str">
        <f t="array" ref="G44">IF($B43="","",IF($C44=$C41,UPPER(INDEX('BASE EDITAL'!$C:$C,EDITAL!B44+1)),IF($C44=$C42,"Especificação do Objeto","")))</f>
        <v/>
      </c>
      <c r="H44" s="109" t="str">
        <f t="array" ref="H44">IF($B43="","",IF($C44=$C41,INDEX('FORMAÇÃO DE PREÇO'!$M:$M,MATCH($B44,'FORMAÇÃO DE PREÇO'!$B:$B)-14),IF($C44=$C42,"Unidade","")))</f>
        <v/>
      </c>
      <c r="I44" s="109" t="str">
        <f>IF($B43="","",IF($C44=$C41,INDEX('FORMAÇÃO DE PREÇO'!$M:$M,MATCH($B44,'FORMAÇÃO DE PREÇO'!$B:$B)-16),IF($C44=$C42,"Quant.","")))</f>
        <v/>
      </c>
      <c r="J44" s="68" t="str">
        <f>IF(AND(COUNTBLANK($B41:$B43)=2,$B43="",$B42="",MAX(C:C)&gt;1),"Total Estimado",IF($B43="","",IF($C44=$C41,INDEX('FORMAÇÃO DE PREÇO'!$M:$M,MATCH($B44,'FORMAÇÃO DE PREÇO'!$B:$B)-18),IF($C44=$C42,"Valor Unit. (R$)",IF(AND($C44&lt;&gt;$C43,$J43&lt;&gt;""),"Subtotal","")))))</f>
        <v/>
      </c>
      <c r="K44" s="100" t="str">
        <f>IFERROR(IF(AND(COUNTBLANK($B41:$B43)=2,$B43="",$B42="",MAX(C:C)&gt;1),SUM($K$3:K43)/2,IF($B43="","",IF($C44=$C41,ROUND(J44*I44,2),IF($C44=$C42,"Total Item (R$)",IF(AND($C44&lt;&gt;$C43,$J43&lt;&gt;""),SUMIFS(K:K,C:C,C43,J:J,"&lt;&gt;Subtotal"),""))))),"")</f>
        <v/>
      </c>
      <c r="L44" s="100" t="str">
        <f t="shared" si="0"/>
        <v/>
      </c>
    </row>
    <row r="45" spans="2:12" x14ac:dyDescent="0.25">
      <c r="B45" s="62" t="str">
        <f>IFERROR(IF(C44=C41,IF(B44+1&lt;='FORMAÇÃO DE PREÇO'!$H$8,B44+1,""),B44),"")</f>
        <v/>
      </c>
      <c r="C45" s="62" t="str">
        <f>IFERROR(VLOOKUP(B45,'FORMAÇÃO DE PREÇO'!B:D,2,FALSE),"")</f>
        <v/>
      </c>
      <c r="D45" s="62" t="str">
        <f>IFERROR(VLOOKUP(B45,'FORMAÇÃO DE PREÇO'!B:D,3,FALSE),"")</f>
        <v/>
      </c>
      <c r="E45" s="107" t="str">
        <f t="shared" si="1"/>
        <v/>
      </c>
      <c r="F45" s="107" t="str">
        <f>IF($B44="","",IF($C45=$C42,INDEX('FORMAÇÃO DE PREÇO'!$H:$H,MATCH($B45,'FORMAÇÃO DE PREÇO'!$B:$B)-18),IF($C45=$C43,"Código","")))</f>
        <v/>
      </c>
      <c r="G45" s="108" t="str">
        <f t="array" ref="G45">IF($B44="","",IF($C45=$C42,UPPER(INDEX('BASE EDITAL'!$C:$C,EDITAL!B45+1)),IF($C45=$C43,"Especificação do Objeto","")))</f>
        <v/>
      </c>
      <c r="H45" s="109" t="str">
        <f t="array" ref="H45">IF($B44="","",IF($C45=$C42,INDEX('FORMAÇÃO DE PREÇO'!$M:$M,MATCH($B45,'FORMAÇÃO DE PREÇO'!$B:$B)-14),IF($C45=$C43,"Unidade","")))</f>
        <v/>
      </c>
      <c r="I45" s="109" t="str">
        <f>IF($B44="","",IF($C45=$C42,INDEX('FORMAÇÃO DE PREÇO'!$M:$M,MATCH($B45,'FORMAÇÃO DE PREÇO'!$B:$B)-16),IF($C45=$C43,"Quant.","")))</f>
        <v/>
      </c>
      <c r="J45" s="68" t="str">
        <f>IF(AND(COUNTBLANK($B42:$B44)=2,$B44="",$B43="",MAX(C:C)&gt;1),"Total Estimado",IF($B44="","",IF($C45=$C42,INDEX('FORMAÇÃO DE PREÇO'!$M:$M,MATCH($B45,'FORMAÇÃO DE PREÇO'!$B:$B)-18),IF($C45=$C43,"Valor Unit. (R$)",IF(AND($C45&lt;&gt;$C44,$J44&lt;&gt;""),"Subtotal","")))))</f>
        <v/>
      </c>
      <c r="K45" s="100" t="str">
        <f>IFERROR(IF(AND(COUNTBLANK($B42:$B44)=2,$B44="",$B43="",MAX(C:C)&gt;1),SUM($K$3:K44)/2,IF($B44="","",IF($C45=$C42,ROUND(J45*I45,2),IF($C45=$C43,"Total Item (R$)",IF(AND($C45&lt;&gt;$C44,$J44&lt;&gt;""),SUMIFS(K:K,C:C,C44,J:J,"&lt;&gt;Subtotal"),""))))),"")</f>
        <v/>
      </c>
      <c r="L45" s="100" t="str">
        <f t="shared" si="0"/>
        <v/>
      </c>
    </row>
    <row r="46" spans="2:12" x14ac:dyDescent="0.25">
      <c r="B46" s="62" t="str">
        <f>IFERROR(IF(C45=C42,IF(B45+1&lt;='FORMAÇÃO DE PREÇO'!$H$8,B45+1,""),B45),"")</f>
        <v/>
      </c>
      <c r="C46" s="62" t="str">
        <f>IFERROR(VLOOKUP(B46,'FORMAÇÃO DE PREÇO'!B:D,2,FALSE),"")</f>
        <v/>
      </c>
      <c r="D46" s="62" t="str">
        <f>IFERROR(VLOOKUP(B46,'FORMAÇÃO DE PREÇO'!B:D,3,FALSE),"")</f>
        <v/>
      </c>
      <c r="E46" s="107" t="str">
        <f t="shared" si="1"/>
        <v/>
      </c>
      <c r="F46" s="107" t="str">
        <f>IF($B45="","",IF($C46=$C43,INDEX('FORMAÇÃO DE PREÇO'!$H:$H,MATCH($B46,'FORMAÇÃO DE PREÇO'!$B:$B)-18),IF($C46=$C44,"Código","")))</f>
        <v/>
      </c>
      <c r="G46" s="108" t="str">
        <f t="array" ref="G46">IF($B45="","",IF($C46=$C43,UPPER(INDEX('BASE EDITAL'!$C:$C,EDITAL!B46+1)),IF($C46=$C44,"Especificação do Objeto","")))</f>
        <v/>
      </c>
      <c r="H46" s="109" t="str">
        <f t="array" ref="H46">IF($B45="","",IF($C46=$C43,INDEX('FORMAÇÃO DE PREÇO'!$M:$M,MATCH($B46,'FORMAÇÃO DE PREÇO'!$B:$B)-14),IF($C46=$C44,"Unidade","")))</f>
        <v/>
      </c>
      <c r="I46" s="109" t="str">
        <f>IF($B45="","",IF($C46=$C43,INDEX('FORMAÇÃO DE PREÇO'!$M:$M,MATCH($B46,'FORMAÇÃO DE PREÇO'!$B:$B)-16),IF($C46=$C44,"Quant.","")))</f>
        <v/>
      </c>
      <c r="J46" s="68" t="str">
        <f>IF(AND(COUNTBLANK($B43:$B45)=2,$B45="",$B44="",MAX(C:C)&gt;1),"Total Estimado",IF($B45="","",IF($C46=$C43,INDEX('FORMAÇÃO DE PREÇO'!$M:$M,MATCH($B46,'FORMAÇÃO DE PREÇO'!$B:$B)-18),IF($C46=$C44,"Valor Unit. (R$)",IF(AND($C46&lt;&gt;$C45,$J45&lt;&gt;""),"Subtotal","")))))</f>
        <v/>
      </c>
      <c r="K46" s="100" t="str">
        <f>IFERROR(IF(AND(COUNTBLANK($B43:$B45)=2,$B45="",$B44="",MAX(C:C)&gt;1),SUM($K$3:K45)/2,IF($B45="","",IF($C46=$C43,ROUND(J46*I46,2),IF($C46=$C44,"Total Item (R$)",IF(AND($C46&lt;&gt;$C45,$J45&lt;&gt;""),SUMIFS(K:K,C:C,C45,J:J,"&lt;&gt;Subtotal"),""))))),"")</f>
        <v/>
      </c>
      <c r="L46" s="100" t="str">
        <f t="shared" si="0"/>
        <v/>
      </c>
    </row>
    <row r="47" spans="2:12" x14ac:dyDescent="0.25">
      <c r="B47" s="62" t="str">
        <f>IFERROR(IF(C46=C43,IF(B46+1&lt;='FORMAÇÃO DE PREÇO'!$H$8,B46+1,""),B46),"")</f>
        <v/>
      </c>
      <c r="C47" s="62" t="str">
        <f>IFERROR(VLOOKUP(B47,'FORMAÇÃO DE PREÇO'!B:D,2,FALSE),"")</f>
        <v/>
      </c>
      <c r="D47" s="62" t="str">
        <f>IFERROR(VLOOKUP(B47,'FORMAÇÃO DE PREÇO'!B:D,3,FALSE),"")</f>
        <v/>
      </c>
      <c r="E47" s="107" t="str">
        <f t="shared" si="1"/>
        <v/>
      </c>
      <c r="F47" s="107" t="str">
        <f>IF($B46="","",IF($C47=$C44,INDEX('FORMAÇÃO DE PREÇO'!$H:$H,MATCH($B47,'FORMAÇÃO DE PREÇO'!$B:$B)-18),IF($C47=$C45,"Código","")))</f>
        <v/>
      </c>
      <c r="G47" s="108" t="str">
        <f t="array" ref="G47">IF($B46="","",IF($C47=$C44,UPPER(INDEX('BASE EDITAL'!$C:$C,EDITAL!B47+1)),IF($C47=$C45,"Especificação do Objeto","")))</f>
        <v/>
      </c>
      <c r="H47" s="109" t="str">
        <f t="array" ref="H47">IF($B46="","",IF($C47=$C44,INDEX('FORMAÇÃO DE PREÇO'!$M:$M,MATCH($B47,'FORMAÇÃO DE PREÇO'!$B:$B)-14),IF($C47=$C45,"Unidade","")))</f>
        <v/>
      </c>
      <c r="I47" s="109" t="str">
        <f>IF($B46="","",IF($C47=$C44,INDEX('FORMAÇÃO DE PREÇO'!$M:$M,MATCH($B47,'FORMAÇÃO DE PREÇO'!$B:$B)-16),IF($C47=$C45,"Quant.","")))</f>
        <v/>
      </c>
      <c r="J47" s="68" t="str">
        <f>IF(AND(COUNTBLANK($B44:$B46)=2,$B46="",$B45="",MAX(C:C)&gt;1),"Total Estimado",IF($B46="","",IF($C47=$C44,INDEX('FORMAÇÃO DE PREÇO'!$M:$M,MATCH($B47,'FORMAÇÃO DE PREÇO'!$B:$B)-18),IF($C47=$C45,"Valor Unit. (R$)",IF(AND($C47&lt;&gt;$C46,$J46&lt;&gt;""),"Subtotal","")))))</f>
        <v/>
      </c>
      <c r="K47" s="100" t="str">
        <f>IFERROR(IF(AND(COUNTBLANK($B44:$B46)=2,$B46="",$B45="",MAX(C:C)&gt;1),SUM($K$3:K46)/2,IF($B46="","",IF($C47=$C44,ROUND(J47*I47,2),IF($C47=$C45,"Total Item (R$)",IF(AND($C47&lt;&gt;$C46,$J46&lt;&gt;""),SUMIFS(K:K,C:C,C46,J:J,"&lt;&gt;Subtotal"),""))))),"")</f>
        <v/>
      </c>
      <c r="L47" s="100" t="str">
        <f t="shared" si="0"/>
        <v/>
      </c>
    </row>
    <row r="48" spans="2:12" x14ac:dyDescent="0.25">
      <c r="B48" s="62" t="str">
        <f>IFERROR(IF(C47=C44,IF(B47+1&lt;='FORMAÇÃO DE PREÇO'!$H$8,B47+1,""),B47),"")</f>
        <v/>
      </c>
      <c r="C48" s="62" t="str">
        <f>IFERROR(VLOOKUP(B48,'FORMAÇÃO DE PREÇO'!B:D,2,FALSE),"")</f>
        <v/>
      </c>
      <c r="D48" s="62" t="str">
        <f>IFERROR(VLOOKUP(B48,'FORMAÇÃO DE PREÇO'!B:D,3,FALSE),"")</f>
        <v/>
      </c>
      <c r="E48" s="107" t="str">
        <f t="shared" si="1"/>
        <v/>
      </c>
      <c r="F48" s="107" t="str">
        <f>IF($B47="","",IF($C48=$C45,INDEX('FORMAÇÃO DE PREÇO'!$H:$H,MATCH($B48,'FORMAÇÃO DE PREÇO'!$B:$B)-18),IF($C48=$C46,"Código","")))</f>
        <v/>
      </c>
      <c r="G48" s="108" t="str">
        <f t="array" ref="G48">IF($B47="","",IF($C48=$C45,UPPER(INDEX('BASE EDITAL'!$C:$C,EDITAL!B48+1)),IF($C48=$C46,"Especificação do Objeto","")))</f>
        <v/>
      </c>
      <c r="H48" s="109" t="str">
        <f t="array" ref="H48">IF($B47="","",IF($C48=$C45,INDEX('FORMAÇÃO DE PREÇO'!$M:$M,MATCH($B48,'FORMAÇÃO DE PREÇO'!$B:$B)-14),IF($C48=$C46,"Unidade","")))</f>
        <v/>
      </c>
      <c r="I48" s="109" t="str">
        <f>IF($B47="","",IF($C48=$C45,INDEX('FORMAÇÃO DE PREÇO'!$M:$M,MATCH($B48,'FORMAÇÃO DE PREÇO'!$B:$B)-16),IF($C48=$C46,"Quant.","")))</f>
        <v/>
      </c>
      <c r="J48" s="68" t="str">
        <f>IF(AND(COUNTBLANK($B45:$B47)=2,$B47="",$B46="",MAX(C:C)&gt;1),"Total Estimado",IF($B47="","",IF($C48=$C45,INDEX('FORMAÇÃO DE PREÇO'!$M:$M,MATCH($B48,'FORMAÇÃO DE PREÇO'!$B:$B)-18),IF($C48=$C46,"Valor Unit. (R$)",IF(AND($C48&lt;&gt;$C47,$J47&lt;&gt;""),"Subtotal","")))))</f>
        <v/>
      </c>
      <c r="K48" s="100" t="str">
        <f>IFERROR(IF(AND(COUNTBLANK($B45:$B47)=2,$B47="",$B46="",MAX(C:C)&gt;1),SUM($K$3:K47)/2,IF($B47="","",IF($C48=$C45,ROUND(J48*I48,2),IF($C48=$C46,"Total Item (R$)",IF(AND($C48&lt;&gt;$C47,$J47&lt;&gt;""),SUMIFS(K:K,C:C,C47,J:J,"&lt;&gt;Subtotal"),""))))),"")</f>
        <v/>
      </c>
      <c r="L48" s="100" t="str">
        <f t="shared" si="0"/>
        <v/>
      </c>
    </row>
    <row r="49" spans="2:12" x14ac:dyDescent="0.25">
      <c r="B49" s="62" t="str">
        <f>IFERROR(IF(C48=C45,IF(B48+1&lt;='FORMAÇÃO DE PREÇO'!$H$8,B48+1,""),B48),"")</f>
        <v/>
      </c>
      <c r="C49" s="62" t="str">
        <f>IFERROR(VLOOKUP(B49,'FORMAÇÃO DE PREÇO'!B:D,2,FALSE),"")</f>
        <v/>
      </c>
      <c r="D49" s="62" t="str">
        <f>IFERROR(VLOOKUP(B49,'FORMAÇÃO DE PREÇO'!B:D,3,FALSE),"")</f>
        <v/>
      </c>
      <c r="E49" s="107" t="str">
        <f t="shared" si="1"/>
        <v/>
      </c>
      <c r="F49" s="107" t="str">
        <f>IF($B48="","",IF($C49=$C46,INDEX('FORMAÇÃO DE PREÇO'!$H:$H,MATCH($B49,'FORMAÇÃO DE PREÇO'!$B:$B)-18),IF($C49=$C47,"Código","")))</f>
        <v/>
      </c>
      <c r="G49" s="108" t="str">
        <f t="array" ref="G49">IF($B48="","",IF($C49=$C46,UPPER(INDEX('BASE EDITAL'!$C:$C,EDITAL!B49+1)),IF($C49=$C47,"Especificação do Objeto","")))</f>
        <v/>
      </c>
      <c r="H49" s="109" t="str">
        <f t="array" ref="H49">IF($B48="","",IF($C49=$C46,INDEX('FORMAÇÃO DE PREÇO'!$M:$M,MATCH($B49,'FORMAÇÃO DE PREÇO'!$B:$B)-14),IF($C49=$C47,"Unidade","")))</f>
        <v/>
      </c>
      <c r="I49" s="109" t="str">
        <f>IF($B48="","",IF($C49=$C46,INDEX('FORMAÇÃO DE PREÇO'!$M:$M,MATCH($B49,'FORMAÇÃO DE PREÇO'!$B:$B)-16),IF($C49=$C47,"Quant.","")))</f>
        <v/>
      </c>
      <c r="J49" s="68" t="str">
        <f>IF(AND(COUNTBLANK($B46:$B48)=2,$B48="",$B47="",MAX(C:C)&gt;1),"Total Estimado",IF($B48="","",IF($C49=$C46,INDEX('FORMAÇÃO DE PREÇO'!$M:$M,MATCH($B49,'FORMAÇÃO DE PREÇO'!$B:$B)-18),IF($C49=$C47,"Valor Unit. (R$)",IF(AND($C49&lt;&gt;$C48,$J48&lt;&gt;""),"Subtotal","")))))</f>
        <v/>
      </c>
      <c r="K49" s="100" t="str">
        <f>IFERROR(IF(AND(COUNTBLANK($B46:$B48)=2,$B48="",$B47="",MAX(C:C)&gt;1),SUM($K$3:K48)/2,IF($B48="","",IF($C49=$C46,ROUND(J49*I49,2),IF($C49=$C47,"Total Item (R$)",IF(AND($C49&lt;&gt;$C48,$J48&lt;&gt;""),SUMIFS(K:K,C:C,C48,J:J,"&lt;&gt;Subtotal"),""))))),"")</f>
        <v/>
      </c>
      <c r="L49" s="100" t="str">
        <f t="shared" si="0"/>
        <v/>
      </c>
    </row>
    <row r="50" spans="2:12" x14ac:dyDescent="0.25">
      <c r="B50" s="62" t="str">
        <f>IFERROR(IF(C49=C46,IF(B49+1&lt;='FORMAÇÃO DE PREÇO'!$H$8,B49+1,""),B49),"")</f>
        <v/>
      </c>
      <c r="C50" s="62" t="str">
        <f>IFERROR(VLOOKUP(B50,'FORMAÇÃO DE PREÇO'!B:D,2,FALSE),"")</f>
        <v/>
      </c>
      <c r="D50" s="62" t="str">
        <f>IFERROR(VLOOKUP(B50,'FORMAÇÃO DE PREÇO'!B:D,3,FALSE),"")</f>
        <v/>
      </c>
      <c r="E50" s="107" t="str">
        <f t="shared" si="1"/>
        <v/>
      </c>
      <c r="F50" s="107" t="str">
        <f>IF($B49="","",IF($C50=$C47,INDEX('FORMAÇÃO DE PREÇO'!$H:$H,MATCH($B50,'FORMAÇÃO DE PREÇO'!$B:$B)-18),IF($C50=$C48,"Código","")))</f>
        <v/>
      </c>
      <c r="G50" s="108" t="str">
        <f t="array" ref="G50">IF($B49="","",IF($C50=$C47,UPPER(INDEX('BASE EDITAL'!$C:$C,EDITAL!B50+1)),IF($C50=$C48,"Especificação do Objeto","")))</f>
        <v/>
      </c>
      <c r="H50" s="109" t="str">
        <f t="array" ref="H50">IF($B49="","",IF($C50=$C47,INDEX('FORMAÇÃO DE PREÇO'!$M:$M,MATCH($B50,'FORMAÇÃO DE PREÇO'!$B:$B)-14),IF($C50=$C48,"Unidade","")))</f>
        <v/>
      </c>
      <c r="I50" s="109" t="str">
        <f>IF($B49="","",IF($C50=$C47,INDEX('FORMAÇÃO DE PREÇO'!$M:$M,MATCH($B50,'FORMAÇÃO DE PREÇO'!$B:$B)-16),IF($C50=$C48,"Quant.","")))</f>
        <v/>
      </c>
      <c r="J50" s="68" t="str">
        <f>IF(AND(COUNTBLANK($B47:$B49)=2,$B49="",$B48="",MAX(C:C)&gt;1),"Total Estimado",IF($B49="","",IF($C50=$C47,INDEX('FORMAÇÃO DE PREÇO'!$M:$M,MATCH($B50,'FORMAÇÃO DE PREÇO'!$B:$B)-18),IF($C50=$C48,"Valor Unit. (R$)",IF(AND($C50&lt;&gt;$C49,$J49&lt;&gt;""),"Subtotal","")))))</f>
        <v/>
      </c>
      <c r="K50" s="100" t="str">
        <f>IFERROR(IF(AND(COUNTBLANK($B47:$B49)=2,$B49="",$B48="",MAX(C:C)&gt;1),SUM($K$3:K49)/2,IF($B49="","",IF($C50=$C47,ROUND(J50*I50,2),IF($C50=$C48,"Total Item (R$)",IF(AND($C50&lt;&gt;$C49,$J49&lt;&gt;""),SUMIFS(K:K,C:C,C49,J:J,"&lt;&gt;Subtotal"),""))))),"")</f>
        <v/>
      </c>
      <c r="L50" s="100" t="str">
        <f t="shared" si="0"/>
        <v/>
      </c>
    </row>
    <row r="51" spans="2:12" x14ac:dyDescent="0.25">
      <c r="B51" s="62" t="str">
        <f>IFERROR(IF(C50=C47,IF(B50+1&lt;='FORMAÇÃO DE PREÇO'!$H$8,B50+1,""),B50),"")</f>
        <v/>
      </c>
      <c r="C51" s="62" t="str">
        <f>IFERROR(VLOOKUP(B51,'FORMAÇÃO DE PREÇO'!B:D,2,FALSE),"")</f>
        <v/>
      </c>
      <c r="D51" s="62" t="str">
        <f>IFERROR(VLOOKUP(B51,'FORMAÇÃO DE PREÇO'!B:D,3,FALSE),"")</f>
        <v/>
      </c>
      <c r="E51" s="107" t="str">
        <f t="shared" si="1"/>
        <v/>
      </c>
      <c r="F51" s="107" t="str">
        <f>IF($B50="","",IF($C51=$C48,INDEX('FORMAÇÃO DE PREÇO'!$H:$H,MATCH($B51,'FORMAÇÃO DE PREÇO'!$B:$B)-18),IF($C51=$C49,"Código","")))</f>
        <v/>
      </c>
      <c r="G51" s="108" t="str">
        <f t="array" ref="G51">IF($B50="","",IF($C51=$C48,UPPER(INDEX('BASE EDITAL'!$C:$C,EDITAL!B51+1)),IF($C51=$C49,"Especificação do Objeto","")))</f>
        <v/>
      </c>
      <c r="H51" s="109" t="str">
        <f t="array" ref="H51">IF($B50="","",IF($C51=$C48,INDEX('FORMAÇÃO DE PREÇO'!$M:$M,MATCH($B51,'FORMAÇÃO DE PREÇO'!$B:$B)-14),IF($C51=$C49,"Unidade","")))</f>
        <v/>
      </c>
      <c r="I51" s="109" t="str">
        <f>IF($B50="","",IF($C51=$C48,INDEX('FORMAÇÃO DE PREÇO'!$M:$M,MATCH($B51,'FORMAÇÃO DE PREÇO'!$B:$B)-16),IF($C51=$C49,"Quant.","")))</f>
        <v/>
      </c>
      <c r="J51" s="68" t="str">
        <f>IF(AND(COUNTBLANK($B48:$B50)=2,$B50="",$B49="",MAX(C:C)&gt;1),"Total Estimado",IF($B50="","",IF($C51=$C48,INDEX('FORMAÇÃO DE PREÇO'!$M:$M,MATCH($B51,'FORMAÇÃO DE PREÇO'!$B:$B)-18),IF($C51=$C49,"Valor Unit. (R$)",IF(AND($C51&lt;&gt;$C50,$J50&lt;&gt;""),"Subtotal","")))))</f>
        <v/>
      </c>
      <c r="K51" s="100" t="str">
        <f>IFERROR(IF(AND(COUNTBLANK($B48:$B50)=2,$B50="",$B49="",MAX(C:C)&gt;1),SUM($K$3:K50)/2,IF($B50="","",IF($C51=$C48,ROUND(J51*I51,2),IF($C51=$C49,"Total Item (R$)",IF(AND($C51&lt;&gt;$C50,$J50&lt;&gt;""),SUMIFS(K:K,C:C,C50,J:J,"&lt;&gt;Subtotal"),""))))),"")</f>
        <v/>
      </c>
      <c r="L51" s="100" t="str">
        <f t="shared" si="0"/>
        <v/>
      </c>
    </row>
    <row r="52" spans="2:12" x14ac:dyDescent="0.25">
      <c r="B52" s="62" t="str">
        <f>IFERROR(IF(C51=C48,IF(B51+1&lt;='FORMAÇÃO DE PREÇO'!$H$8,B51+1,""),B51),"")</f>
        <v/>
      </c>
      <c r="C52" s="62" t="str">
        <f>IFERROR(VLOOKUP(B52,'FORMAÇÃO DE PREÇO'!B:D,2,FALSE),"")</f>
        <v/>
      </c>
      <c r="D52" s="62" t="str">
        <f>IFERROR(VLOOKUP(B52,'FORMAÇÃO DE PREÇO'!B:D,3,FALSE),"")</f>
        <v/>
      </c>
      <c r="E52" s="107" t="str">
        <f t="shared" si="1"/>
        <v/>
      </c>
      <c r="F52" s="107" t="str">
        <f>IF($B51="","",IF($C52=$C49,INDEX('FORMAÇÃO DE PREÇO'!$H:$H,MATCH($B52,'FORMAÇÃO DE PREÇO'!$B:$B)-18),IF($C52=$C50,"Código","")))</f>
        <v/>
      </c>
      <c r="G52" s="108" t="str">
        <f t="array" ref="G52">IF($B51="","",IF($C52=$C49,UPPER(INDEX('BASE EDITAL'!$C:$C,EDITAL!B52+1)),IF($C52=$C50,"Especificação do Objeto","")))</f>
        <v/>
      </c>
      <c r="H52" s="109" t="str">
        <f t="array" ref="H52">IF($B51="","",IF($C52=$C49,INDEX('FORMAÇÃO DE PREÇO'!$M:$M,MATCH($B52,'FORMAÇÃO DE PREÇO'!$B:$B)-14),IF($C52=$C50,"Unidade","")))</f>
        <v/>
      </c>
      <c r="I52" s="109" t="str">
        <f>IF($B51="","",IF($C52=$C49,INDEX('FORMAÇÃO DE PREÇO'!$M:$M,MATCH($B52,'FORMAÇÃO DE PREÇO'!$B:$B)-16),IF($C52=$C50,"Quant.","")))</f>
        <v/>
      </c>
      <c r="J52" s="68" t="str">
        <f>IF(AND(COUNTBLANK($B49:$B51)=2,$B51="",$B50="",MAX(C:C)&gt;1),"Total Estimado",IF($B51="","",IF($C52=$C49,INDEX('FORMAÇÃO DE PREÇO'!$M:$M,MATCH($B52,'FORMAÇÃO DE PREÇO'!$B:$B)-18),IF($C52=$C50,"Valor Unit. (R$)",IF(AND($C52&lt;&gt;$C51,$J51&lt;&gt;""),"Subtotal","")))))</f>
        <v/>
      </c>
      <c r="K52" s="100" t="str">
        <f>IFERROR(IF(AND(COUNTBLANK($B49:$B51)=2,$B51="",$B50="",MAX(C:C)&gt;1),SUM($K$3:K51)/2,IF($B51="","",IF($C52=$C49,ROUND(J52*I52,2),IF($C52=$C50,"Total Item (R$)",IF(AND($C52&lt;&gt;$C51,$J51&lt;&gt;""),SUMIFS(K:K,C:C,C51,J:J,"&lt;&gt;Subtotal"),""))))),"")</f>
        <v/>
      </c>
      <c r="L52" s="100" t="str">
        <f t="shared" si="0"/>
        <v/>
      </c>
    </row>
    <row r="53" spans="2:12" x14ac:dyDescent="0.25">
      <c r="B53" s="62" t="str">
        <f>IFERROR(IF(C52=C49,IF(B52+1&lt;='FORMAÇÃO DE PREÇO'!$H$8,B52+1,""),B52),"")</f>
        <v/>
      </c>
      <c r="C53" s="62" t="str">
        <f>IFERROR(VLOOKUP(B53,'FORMAÇÃO DE PREÇO'!B:D,2,FALSE),"")</f>
        <v/>
      </c>
      <c r="D53" s="62" t="str">
        <f>IFERROR(VLOOKUP(B53,'FORMAÇÃO DE PREÇO'!B:D,3,FALSE),"")</f>
        <v/>
      </c>
      <c r="E53" s="107" t="str">
        <f t="shared" si="1"/>
        <v/>
      </c>
      <c r="F53" s="107" t="str">
        <f>IF($B52="","",IF($C53=$C50,INDEX('FORMAÇÃO DE PREÇO'!$H:$H,MATCH($B53,'FORMAÇÃO DE PREÇO'!$B:$B)-18),IF($C53=$C51,"Código","")))</f>
        <v/>
      </c>
      <c r="G53" s="108" t="str">
        <f t="array" ref="G53">IF($B52="","",IF($C53=$C50,UPPER(INDEX('BASE EDITAL'!$C:$C,EDITAL!B53+1)),IF($C53=$C51,"Especificação do Objeto","")))</f>
        <v/>
      </c>
      <c r="H53" s="109" t="str">
        <f t="array" ref="H53">IF($B52="","",IF($C53=$C50,INDEX('FORMAÇÃO DE PREÇO'!$M:$M,MATCH($B53,'FORMAÇÃO DE PREÇO'!$B:$B)-14),IF($C53=$C51,"Unidade","")))</f>
        <v/>
      </c>
      <c r="I53" s="109" t="str">
        <f>IF($B52="","",IF($C53=$C50,INDEX('FORMAÇÃO DE PREÇO'!$M:$M,MATCH($B53,'FORMAÇÃO DE PREÇO'!$B:$B)-16),IF($C53=$C51,"Quant.","")))</f>
        <v/>
      </c>
      <c r="J53" s="68" t="str">
        <f>IF(AND(COUNTBLANK($B50:$B52)=2,$B52="",$B51="",MAX(C:C)&gt;1),"Total Estimado",IF($B52="","",IF($C53=$C50,INDEX('FORMAÇÃO DE PREÇO'!$M:$M,MATCH($B53,'FORMAÇÃO DE PREÇO'!$B:$B)-18),IF($C53=$C51,"Valor Unit. (R$)",IF(AND($C53&lt;&gt;$C52,$J52&lt;&gt;""),"Subtotal","")))))</f>
        <v/>
      </c>
      <c r="K53" s="100" t="str">
        <f>IFERROR(IF(AND(COUNTBLANK($B50:$B52)=2,$B52="",$B51="",MAX(C:C)&gt;1),SUM($K$3:K52)/2,IF($B52="","",IF($C53=$C50,ROUND(J53*I53,2),IF($C53=$C51,"Total Item (R$)",IF(AND($C53&lt;&gt;$C52,$J52&lt;&gt;""),SUMIFS(K:K,C:C,C52,J:J,"&lt;&gt;Subtotal"),""))))),"")</f>
        <v/>
      </c>
      <c r="L53" s="100" t="str">
        <f t="shared" si="0"/>
        <v/>
      </c>
    </row>
    <row r="54" spans="2:12" x14ac:dyDescent="0.25">
      <c r="B54" s="62" t="str">
        <f>IFERROR(IF(C53=C50,IF(B53+1&lt;='FORMAÇÃO DE PREÇO'!$H$8,B53+1,""),B53),"")</f>
        <v/>
      </c>
      <c r="C54" s="62" t="str">
        <f>IFERROR(VLOOKUP(B54,'FORMAÇÃO DE PREÇO'!B:D,2,FALSE),"")</f>
        <v/>
      </c>
      <c r="D54" s="62" t="str">
        <f>IFERROR(VLOOKUP(B54,'FORMAÇÃO DE PREÇO'!B:D,3,FALSE),"")</f>
        <v/>
      </c>
      <c r="E54" s="107" t="str">
        <f t="shared" si="1"/>
        <v/>
      </c>
      <c r="F54" s="107" t="str">
        <f>IF($B53="","",IF($C54=$C51,INDEX('FORMAÇÃO DE PREÇO'!$H:$H,MATCH($B54,'FORMAÇÃO DE PREÇO'!$B:$B)-18),IF($C54=$C52,"Código","")))</f>
        <v/>
      </c>
      <c r="G54" s="108" t="str">
        <f t="array" ref="G54">IF($B53="","",IF($C54=$C51,UPPER(INDEX('BASE EDITAL'!$C:$C,EDITAL!B54+1)),IF($C54=$C52,"Especificação do Objeto","")))</f>
        <v/>
      </c>
      <c r="H54" s="109" t="str">
        <f t="array" ref="H54">IF($B53="","",IF($C54=$C51,INDEX('FORMAÇÃO DE PREÇO'!$M:$M,MATCH($B54,'FORMAÇÃO DE PREÇO'!$B:$B)-14),IF($C54=$C52,"Unidade","")))</f>
        <v/>
      </c>
      <c r="I54" s="109" t="str">
        <f>IF($B53="","",IF($C54=$C51,INDEX('FORMAÇÃO DE PREÇO'!$M:$M,MATCH($B54,'FORMAÇÃO DE PREÇO'!$B:$B)-16),IF($C54=$C52,"Quant.","")))</f>
        <v/>
      </c>
      <c r="J54" s="68" t="str">
        <f>IF(AND(COUNTBLANK($B51:$B53)=2,$B53="",$B52="",MAX(C:C)&gt;1),"Total Estimado",IF($B53="","",IF($C54=$C51,INDEX('FORMAÇÃO DE PREÇO'!$M:$M,MATCH($B54,'FORMAÇÃO DE PREÇO'!$B:$B)-18),IF($C54=$C52,"Valor Unit. (R$)",IF(AND($C54&lt;&gt;$C53,$J53&lt;&gt;""),"Subtotal","")))))</f>
        <v/>
      </c>
      <c r="K54" s="100" t="str">
        <f>IFERROR(IF(AND(COUNTBLANK($B51:$B53)=2,$B53="",$B52="",MAX(C:C)&gt;1),SUM($K$3:K53)/2,IF($B53="","",IF($C54=$C51,ROUND(J54*I54,2),IF($C54=$C52,"Total Item (R$)",IF(AND($C54&lt;&gt;$C53,$J53&lt;&gt;""),SUMIFS(K:K,C:C,C53,J:J,"&lt;&gt;Subtotal"),""))))),"")</f>
        <v/>
      </c>
      <c r="L54" s="100" t="str">
        <f t="shared" si="0"/>
        <v/>
      </c>
    </row>
    <row r="55" spans="2:12" x14ac:dyDescent="0.25">
      <c r="B55" s="62" t="str">
        <f>IFERROR(IF(C54=C51,IF(B54+1&lt;='FORMAÇÃO DE PREÇO'!$H$8,B54+1,""),B54),"")</f>
        <v/>
      </c>
      <c r="C55" s="62" t="str">
        <f>IFERROR(VLOOKUP(B55,'FORMAÇÃO DE PREÇO'!B:D,2,FALSE),"")</f>
        <v/>
      </c>
      <c r="D55" s="62" t="str">
        <f>IFERROR(VLOOKUP(B55,'FORMAÇÃO DE PREÇO'!B:D,3,FALSE),"")</f>
        <v/>
      </c>
      <c r="E55" s="107" t="str">
        <f t="shared" si="1"/>
        <v/>
      </c>
      <c r="F55" s="107" t="str">
        <f>IF($B54="","",IF($C55=$C52,INDEX('FORMAÇÃO DE PREÇO'!$H:$H,MATCH($B55,'FORMAÇÃO DE PREÇO'!$B:$B)-18),IF($C55=$C53,"Código","")))</f>
        <v/>
      </c>
      <c r="G55" s="108" t="str">
        <f t="array" ref="G55">IF($B54="","",IF($C55=$C52,UPPER(INDEX('BASE EDITAL'!$C:$C,EDITAL!B55+1)),IF($C55=$C53,"Especificação do Objeto","")))</f>
        <v/>
      </c>
      <c r="H55" s="109" t="str">
        <f t="array" ref="H55">IF($B54="","",IF($C55=$C52,INDEX('FORMAÇÃO DE PREÇO'!$M:$M,MATCH($B55,'FORMAÇÃO DE PREÇO'!$B:$B)-14),IF($C55=$C53,"Unidade","")))</f>
        <v/>
      </c>
      <c r="I55" s="109" t="str">
        <f>IF($B54="","",IF($C55=$C52,INDEX('FORMAÇÃO DE PREÇO'!$M:$M,MATCH($B55,'FORMAÇÃO DE PREÇO'!$B:$B)-16),IF($C55=$C53,"Quant.","")))</f>
        <v/>
      </c>
      <c r="J55" s="68" t="str">
        <f>IF(AND(COUNTBLANK($B52:$B54)=2,$B54="",$B53="",MAX(C:C)&gt;1),"Total Estimado",IF($B54="","",IF($C55=$C52,INDEX('FORMAÇÃO DE PREÇO'!$M:$M,MATCH($B55,'FORMAÇÃO DE PREÇO'!$B:$B)-18),IF($C55=$C53,"Valor Unit. (R$)",IF(AND($C55&lt;&gt;$C54,$J54&lt;&gt;""),"Subtotal","")))))</f>
        <v/>
      </c>
      <c r="K55" s="100" t="str">
        <f>IFERROR(IF(AND(COUNTBLANK($B52:$B54)=2,$B54="",$B53="",MAX(C:C)&gt;1),SUM($K$3:K54)/2,IF($B54="","",IF($C55=$C52,ROUND(J55*I55,2),IF($C55=$C53,"Total Item (R$)",IF(AND($C55&lt;&gt;$C54,$J54&lt;&gt;""),SUMIFS(K:K,C:C,C54,J:J,"&lt;&gt;Subtotal"),""))))),"")</f>
        <v/>
      </c>
      <c r="L55" s="100" t="str">
        <f t="shared" si="0"/>
        <v/>
      </c>
    </row>
    <row r="56" spans="2:12" x14ac:dyDescent="0.25">
      <c r="B56" s="62" t="str">
        <f>IFERROR(IF(C55=C52,IF(B55+1&lt;='FORMAÇÃO DE PREÇO'!$H$8,B55+1,""),B55),"")</f>
        <v/>
      </c>
      <c r="C56" s="62" t="str">
        <f>IFERROR(VLOOKUP(B56,'FORMAÇÃO DE PREÇO'!B:D,2,FALSE),"")</f>
        <v/>
      </c>
      <c r="D56" s="62" t="str">
        <f>IFERROR(VLOOKUP(B56,'FORMAÇÃO DE PREÇO'!B:D,3,FALSE),"")</f>
        <v/>
      </c>
      <c r="E56" s="107" t="str">
        <f t="shared" si="1"/>
        <v/>
      </c>
      <c r="F56" s="107" t="str">
        <f>IF($B55="","",IF($C56=$C53,INDEX('FORMAÇÃO DE PREÇO'!$H:$H,MATCH($B56,'FORMAÇÃO DE PREÇO'!$B:$B)-18),IF($C56=$C54,"Código","")))</f>
        <v/>
      </c>
      <c r="G56" s="108" t="str">
        <f t="array" ref="G56">IF($B55="","",IF($C56=$C53,UPPER(INDEX('BASE EDITAL'!$C:$C,EDITAL!B56+1)),IF($C56=$C54,"Especificação do Objeto","")))</f>
        <v/>
      </c>
      <c r="H56" s="109" t="str">
        <f t="array" ref="H56">IF($B55="","",IF($C56=$C53,INDEX('FORMAÇÃO DE PREÇO'!$M:$M,MATCH($B56,'FORMAÇÃO DE PREÇO'!$B:$B)-14),IF($C56=$C54,"Unidade","")))</f>
        <v/>
      </c>
      <c r="I56" s="109" t="str">
        <f>IF($B55="","",IF($C56=$C53,INDEX('FORMAÇÃO DE PREÇO'!$M:$M,MATCH($B56,'FORMAÇÃO DE PREÇO'!$B:$B)-16),IF($C56=$C54,"Quant.","")))</f>
        <v/>
      </c>
      <c r="J56" s="68" t="str">
        <f>IF(AND(COUNTBLANK($B53:$B55)=2,$B55="",$B54="",MAX(C:C)&gt;1),"Total Estimado",IF($B55="","",IF($C56=$C53,INDEX('FORMAÇÃO DE PREÇO'!$M:$M,MATCH($B56,'FORMAÇÃO DE PREÇO'!$B:$B)-18),IF($C56=$C54,"Valor Unit. (R$)",IF(AND($C56&lt;&gt;$C55,$J55&lt;&gt;""),"Subtotal","")))))</f>
        <v/>
      </c>
      <c r="K56" s="100" t="str">
        <f>IFERROR(IF(AND(COUNTBLANK($B53:$B55)=2,$B55="",$B54="",MAX(C:C)&gt;1),SUM($K$3:K55)/2,IF($B55="","",IF($C56=$C53,ROUND(J56*I56,2),IF($C56=$C54,"Total Item (R$)",IF(AND($C56&lt;&gt;$C55,$J55&lt;&gt;""),SUMIFS(K:K,C:C,C55,J:J,"&lt;&gt;Subtotal"),""))))),"")</f>
        <v/>
      </c>
      <c r="L56" s="100" t="str">
        <f t="shared" si="0"/>
        <v/>
      </c>
    </row>
    <row r="57" spans="2:12" x14ac:dyDescent="0.25">
      <c r="B57" s="62" t="str">
        <f>IFERROR(IF(C56=C53,IF(B56+1&lt;='FORMAÇÃO DE PREÇO'!$H$8,B56+1,""),B56),"")</f>
        <v/>
      </c>
      <c r="C57" s="62" t="str">
        <f>IFERROR(VLOOKUP(B57,'FORMAÇÃO DE PREÇO'!B:D,2,FALSE),"")</f>
        <v/>
      </c>
      <c r="D57" s="62" t="str">
        <f>IFERROR(VLOOKUP(B57,'FORMAÇÃO DE PREÇO'!B:D,3,FALSE),"")</f>
        <v/>
      </c>
      <c r="E57" s="107" t="str">
        <f t="shared" si="1"/>
        <v/>
      </c>
      <c r="F57" s="107" t="str">
        <f>IF($B56="","",IF($C57=$C54,INDEX('FORMAÇÃO DE PREÇO'!$H:$H,MATCH($B57,'FORMAÇÃO DE PREÇO'!$B:$B)-18),IF($C57=$C55,"Código","")))</f>
        <v/>
      </c>
      <c r="G57" s="108" t="str">
        <f t="array" ref="G57">IF($B56="","",IF($C57=$C54,UPPER(INDEX('BASE EDITAL'!$C:$C,EDITAL!B57+1)),IF($C57=$C55,"Especificação do Objeto","")))</f>
        <v/>
      </c>
      <c r="H57" s="109" t="str">
        <f t="array" ref="H57">IF($B56="","",IF($C57=$C54,INDEX('FORMAÇÃO DE PREÇO'!$M:$M,MATCH($B57,'FORMAÇÃO DE PREÇO'!$B:$B)-14),IF($C57=$C55,"Unidade","")))</f>
        <v/>
      </c>
      <c r="I57" s="109" t="str">
        <f>IF($B56="","",IF($C57=$C54,INDEX('FORMAÇÃO DE PREÇO'!$M:$M,MATCH($B57,'FORMAÇÃO DE PREÇO'!$B:$B)-16),IF($C57=$C55,"Quant.","")))</f>
        <v/>
      </c>
      <c r="J57" s="68" t="str">
        <f>IF(AND(COUNTBLANK($B54:$B56)=2,$B56="",$B55="",MAX(C:C)&gt;1),"Total Estimado",IF($B56="","",IF($C57=$C54,INDEX('FORMAÇÃO DE PREÇO'!$M:$M,MATCH($B57,'FORMAÇÃO DE PREÇO'!$B:$B)-18),IF($C57=$C55,"Valor Unit. (R$)",IF(AND($C57&lt;&gt;$C56,$J56&lt;&gt;""),"Subtotal","")))))</f>
        <v/>
      </c>
      <c r="K57" s="100" t="str">
        <f>IFERROR(IF(AND(COUNTBLANK($B54:$B56)=2,$B56="",$B55="",MAX(C:C)&gt;1),SUM($K$3:K56)/2,IF($B56="","",IF($C57=$C54,ROUND(J57*I57,2),IF($C57=$C55,"Total Item (R$)",IF(AND($C57&lt;&gt;$C56,$J56&lt;&gt;""),SUMIFS(K:K,C:C,C56,J:J,"&lt;&gt;Subtotal"),""))))),"")</f>
        <v/>
      </c>
      <c r="L57" s="100" t="str">
        <f t="shared" si="0"/>
        <v/>
      </c>
    </row>
    <row r="58" spans="2:12" x14ac:dyDescent="0.25">
      <c r="B58" s="62" t="str">
        <f>IFERROR(IF(C57=C54,IF(B57+1&lt;='FORMAÇÃO DE PREÇO'!$H$8,B57+1,""),B57),"")</f>
        <v/>
      </c>
      <c r="C58" s="62" t="str">
        <f>IFERROR(VLOOKUP(B58,'FORMAÇÃO DE PREÇO'!B:D,2,FALSE),"")</f>
        <v/>
      </c>
      <c r="D58" s="62" t="str">
        <f>IFERROR(VLOOKUP(B58,'FORMAÇÃO DE PREÇO'!B:D,3,FALSE),"")</f>
        <v/>
      </c>
      <c r="E58" s="107" t="str">
        <f t="shared" si="1"/>
        <v/>
      </c>
      <c r="F58" s="107" t="str">
        <f>IF($B57="","",IF($C58=$C55,INDEX('FORMAÇÃO DE PREÇO'!$H:$H,MATCH($B58,'FORMAÇÃO DE PREÇO'!$B:$B)-18),IF($C58=$C56,"Código","")))</f>
        <v/>
      </c>
      <c r="G58" s="108" t="str">
        <f t="array" ref="G58">IF($B57="","",IF($C58=$C55,UPPER(INDEX('BASE EDITAL'!$C:$C,EDITAL!B58+1)),IF($C58=$C56,"Especificação do Objeto","")))</f>
        <v/>
      </c>
      <c r="H58" s="109" t="str">
        <f t="array" ref="H58">IF($B57="","",IF($C58=$C55,INDEX('FORMAÇÃO DE PREÇO'!$M:$M,MATCH($B58,'FORMAÇÃO DE PREÇO'!$B:$B)-14),IF($C58=$C56,"Unidade","")))</f>
        <v/>
      </c>
      <c r="I58" s="109" t="str">
        <f>IF($B57="","",IF($C58=$C55,INDEX('FORMAÇÃO DE PREÇO'!$M:$M,MATCH($B58,'FORMAÇÃO DE PREÇO'!$B:$B)-16),IF($C58=$C56,"Quant.","")))</f>
        <v/>
      </c>
      <c r="J58" s="68" t="str">
        <f>IF(AND(COUNTBLANK($B55:$B57)=2,$B57="",$B56="",MAX(C:C)&gt;1),"Total Estimado",IF($B57="","",IF($C58=$C55,INDEX('FORMAÇÃO DE PREÇO'!$M:$M,MATCH($B58,'FORMAÇÃO DE PREÇO'!$B:$B)-18),IF($C58=$C56,"Valor Unit. (R$)",IF(AND($C58&lt;&gt;$C57,$J57&lt;&gt;""),"Subtotal","")))))</f>
        <v/>
      </c>
      <c r="K58" s="100" t="str">
        <f>IFERROR(IF(AND(COUNTBLANK($B55:$B57)=2,$B57="",$B56="",MAX(C:C)&gt;1),SUM($K$3:K57)/2,IF($B57="","",IF($C58=$C55,ROUND(J58*I58,2),IF($C58=$C56,"Total Item (R$)",IF(AND($C58&lt;&gt;$C57,$J57&lt;&gt;""),SUMIFS(K:K,C:C,C57,J:J,"&lt;&gt;Subtotal"),""))))),"")</f>
        <v/>
      </c>
      <c r="L58" s="100" t="str">
        <f t="shared" si="0"/>
        <v/>
      </c>
    </row>
    <row r="59" spans="2:12" x14ac:dyDescent="0.25">
      <c r="B59" s="62" t="str">
        <f>IFERROR(IF(C58=C55,IF(B58+1&lt;='FORMAÇÃO DE PREÇO'!$H$8,B58+1,""),B58),"")</f>
        <v/>
      </c>
      <c r="C59" s="62" t="str">
        <f>IFERROR(VLOOKUP(B59,'FORMAÇÃO DE PREÇO'!B:D,2,FALSE),"")</f>
        <v/>
      </c>
      <c r="D59" s="62" t="str">
        <f>IFERROR(VLOOKUP(B59,'FORMAÇÃO DE PREÇO'!B:D,3,FALSE),"")</f>
        <v/>
      </c>
      <c r="E59" s="107" t="str">
        <f t="shared" si="1"/>
        <v/>
      </c>
      <c r="F59" s="107" t="str">
        <f>IF($B58="","",IF($C59=$C56,INDEX('FORMAÇÃO DE PREÇO'!$H:$H,MATCH($B59,'FORMAÇÃO DE PREÇO'!$B:$B)-18),IF($C59=$C57,"Código","")))</f>
        <v/>
      </c>
      <c r="G59" s="108" t="str">
        <f t="array" ref="G59">IF($B58="","",IF($C59=$C56,UPPER(INDEX('BASE EDITAL'!$C:$C,EDITAL!B59+1)),IF($C59=$C57,"Especificação do Objeto","")))</f>
        <v/>
      </c>
      <c r="H59" s="109" t="str">
        <f t="array" ref="H59">IF($B58="","",IF($C59=$C56,INDEX('FORMAÇÃO DE PREÇO'!$M:$M,MATCH($B59,'FORMAÇÃO DE PREÇO'!$B:$B)-14),IF($C59=$C57,"Unidade","")))</f>
        <v/>
      </c>
      <c r="I59" s="109" t="str">
        <f>IF($B58="","",IF($C59=$C56,INDEX('FORMAÇÃO DE PREÇO'!$M:$M,MATCH($B59,'FORMAÇÃO DE PREÇO'!$B:$B)-16),IF($C59=$C57,"Quant.","")))</f>
        <v/>
      </c>
      <c r="J59" s="68" t="str">
        <f>IF(AND(COUNTBLANK($B56:$B58)=2,$B58="",$B57="",MAX(C:C)&gt;1),"Total Estimado",IF($B58="","",IF($C59=$C56,INDEX('FORMAÇÃO DE PREÇO'!$M:$M,MATCH($B59,'FORMAÇÃO DE PREÇO'!$B:$B)-18),IF($C59=$C57,"Valor Unit. (R$)",IF(AND($C59&lt;&gt;$C58,$J58&lt;&gt;""),"Subtotal","")))))</f>
        <v/>
      </c>
      <c r="K59" s="100" t="str">
        <f>IFERROR(IF(AND(COUNTBLANK($B56:$B58)=2,$B58="",$B57="",MAX(C:C)&gt;1),SUM($K$3:K58)/2,IF($B58="","",IF($C59=$C56,ROUND(J59*I59,2),IF($C59=$C57,"Total Item (R$)",IF(AND($C59&lt;&gt;$C58,$J58&lt;&gt;""),SUMIFS(K:K,C:C,C58,J:J,"&lt;&gt;Subtotal"),""))))),"")</f>
        <v/>
      </c>
      <c r="L59" s="100" t="str">
        <f t="shared" si="0"/>
        <v/>
      </c>
    </row>
    <row r="60" spans="2:12" x14ac:dyDescent="0.25">
      <c r="B60" s="62" t="str">
        <f>IFERROR(IF(C59=C56,IF(B59+1&lt;='FORMAÇÃO DE PREÇO'!$H$8,B59+1,""),B59),"")</f>
        <v/>
      </c>
      <c r="C60" s="62" t="str">
        <f>IFERROR(VLOOKUP(B60,'FORMAÇÃO DE PREÇO'!B:D,2,FALSE),"")</f>
        <v/>
      </c>
      <c r="D60" s="62" t="str">
        <f>IFERROR(VLOOKUP(B60,'FORMAÇÃO DE PREÇO'!B:D,3,FALSE),"")</f>
        <v/>
      </c>
      <c r="E60" s="107" t="str">
        <f t="shared" si="1"/>
        <v/>
      </c>
      <c r="F60" s="107" t="str">
        <f>IF($B59="","",IF($C60=$C57,INDEX('FORMAÇÃO DE PREÇO'!$H:$H,MATCH($B60,'FORMAÇÃO DE PREÇO'!$B:$B)-18),IF($C60=$C58,"Código","")))</f>
        <v/>
      </c>
      <c r="G60" s="108" t="str">
        <f t="array" ref="G60">IF($B59="","",IF($C60=$C57,UPPER(INDEX('BASE EDITAL'!$C:$C,EDITAL!B60+1)),IF($C60=$C58,"Especificação do Objeto","")))</f>
        <v/>
      </c>
      <c r="H60" s="109" t="str">
        <f t="array" ref="H60">IF($B59="","",IF($C60=$C57,INDEX('FORMAÇÃO DE PREÇO'!$M:$M,MATCH($B60,'FORMAÇÃO DE PREÇO'!$B:$B)-14),IF($C60=$C58,"Unidade","")))</f>
        <v/>
      </c>
      <c r="I60" s="109" t="str">
        <f>IF($B59="","",IF($C60=$C57,INDEX('FORMAÇÃO DE PREÇO'!$M:$M,MATCH($B60,'FORMAÇÃO DE PREÇO'!$B:$B)-16),IF($C60=$C58,"Quant.","")))</f>
        <v/>
      </c>
      <c r="J60" s="68" t="str">
        <f>IF(AND(COUNTBLANK($B57:$B59)=2,$B59="",$B58="",MAX(C:C)&gt;1),"Total Estimado",IF($B59="","",IF($C60=$C57,INDEX('FORMAÇÃO DE PREÇO'!$M:$M,MATCH($B60,'FORMAÇÃO DE PREÇO'!$B:$B)-18),IF($C60=$C58,"Valor Unit. (R$)",IF(AND($C60&lt;&gt;$C59,$J59&lt;&gt;""),"Subtotal","")))))</f>
        <v/>
      </c>
      <c r="K60" s="100" t="str">
        <f>IFERROR(IF(AND(COUNTBLANK($B57:$B59)=2,$B59="",$B58="",MAX(C:C)&gt;1),SUM($K$3:K59)/2,IF($B59="","",IF($C60=$C57,ROUND(J60*I60,2),IF($C60=$C58,"Total Item (R$)",IF(AND($C60&lt;&gt;$C59,$J59&lt;&gt;""),SUMIFS(K:K,C:C,C59,J:J,"&lt;&gt;Subtotal"),""))))),"")</f>
        <v/>
      </c>
      <c r="L60" s="100" t="str">
        <f t="shared" si="0"/>
        <v/>
      </c>
    </row>
    <row r="61" spans="2:12" x14ac:dyDescent="0.25">
      <c r="B61" s="62" t="str">
        <f>IFERROR(IF(C60=C57,IF(B60+1&lt;='FORMAÇÃO DE PREÇO'!$H$8,B60+1,""),B60),"")</f>
        <v/>
      </c>
      <c r="C61" s="62" t="str">
        <f>IFERROR(VLOOKUP(B61,'FORMAÇÃO DE PREÇO'!B:D,2,FALSE),"")</f>
        <v/>
      </c>
      <c r="D61" s="62" t="str">
        <f>IFERROR(VLOOKUP(B61,'FORMAÇÃO DE PREÇO'!B:D,3,FALSE),"")</f>
        <v/>
      </c>
      <c r="E61" s="107" t="str">
        <f t="shared" si="1"/>
        <v/>
      </c>
      <c r="F61" s="107" t="str">
        <f>IF($B60="","",IF($C61=$C58,INDEX('FORMAÇÃO DE PREÇO'!$H:$H,MATCH($B61,'FORMAÇÃO DE PREÇO'!$B:$B)-18),IF($C61=$C59,"Código","")))</f>
        <v/>
      </c>
      <c r="G61" s="108" t="str">
        <f t="array" ref="G61">IF($B60="","",IF($C61=$C58,UPPER(INDEX('BASE EDITAL'!$C:$C,EDITAL!B61+1)),IF($C61=$C59,"Especificação do Objeto","")))</f>
        <v/>
      </c>
      <c r="H61" s="109" t="str">
        <f t="array" ref="H61">IF($B60="","",IF($C61=$C58,INDEX('FORMAÇÃO DE PREÇO'!$M:$M,MATCH($B61,'FORMAÇÃO DE PREÇO'!$B:$B)-14),IF($C61=$C59,"Unidade","")))</f>
        <v/>
      </c>
      <c r="I61" s="109" t="str">
        <f>IF($B60="","",IF($C61=$C58,INDEX('FORMAÇÃO DE PREÇO'!$M:$M,MATCH($B61,'FORMAÇÃO DE PREÇO'!$B:$B)-16),IF($C61=$C59,"Quant.","")))</f>
        <v/>
      </c>
      <c r="J61" s="68" t="str">
        <f>IF(AND(COUNTBLANK($B58:$B60)=2,$B60="",$B59="",MAX(C:C)&gt;1),"Total Estimado",IF($B60="","",IF($C61=$C58,INDEX('FORMAÇÃO DE PREÇO'!$M:$M,MATCH($B61,'FORMAÇÃO DE PREÇO'!$B:$B)-18),IF($C61=$C59,"Valor Unit. (R$)",IF(AND($C61&lt;&gt;$C60,$J60&lt;&gt;""),"Subtotal","")))))</f>
        <v/>
      </c>
      <c r="K61" s="100" t="str">
        <f>IFERROR(IF(AND(COUNTBLANK($B58:$B60)=2,$B60="",$B59="",MAX(C:C)&gt;1),SUM($K$3:K60)/2,IF($B60="","",IF($C61=$C58,ROUND(J61*I61,2),IF($C61=$C59,"Total Item (R$)",IF(AND($C61&lt;&gt;$C60,$J60&lt;&gt;""),SUMIFS(K:K,C:C,C60,J:J,"&lt;&gt;Subtotal"),""))))),"")</f>
        <v/>
      </c>
      <c r="L61" s="100" t="str">
        <f t="shared" si="0"/>
        <v/>
      </c>
    </row>
    <row r="62" spans="2:12" x14ac:dyDescent="0.25">
      <c r="B62" s="62" t="str">
        <f>IFERROR(IF(C61=C58,IF(B61+1&lt;='FORMAÇÃO DE PREÇO'!$H$8,B61+1,""),B61),"")</f>
        <v/>
      </c>
      <c r="C62" s="62" t="str">
        <f>IFERROR(VLOOKUP(B62,'FORMAÇÃO DE PREÇO'!B:D,2,FALSE),"")</f>
        <v/>
      </c>
      <c r="D62" s="62" t="str">
        <f>IFERROR(VLOOKUP(B62,'FORMAÇÃO DE PREÇO'!B:D,3,FALSE),"")</f>
        <v/>
      </c>
      <c r="E62" s="107" t="str">
        <f t="shared" si="1"/>
        <v/>
      </c>
      <c r="F62" s="107" t="str">
        <f>IF($B61="","",IF($C62=$C59,INDEX('FORMAÇÃO DE PREÇO'!$H:$H,MATCH($B62,'FORMAÇÃO DE PREÇO'!$B:$B)-18),IF($C62=$C60,"Código","")))</f>
        <v/>
      </c>
      <c r="G62" s="108" t="str">
        <f t="array" ref="G62">IF($B61="","",IF($C62=$C59,UPPER(INDEX('BASE EDITAL'!$C:$C,EDITAL!B62+1)),IF($C62=$C60,"Especificação do Objeto","")))</f>
        <v/>
      </c>
      <c r="H62" s="109" t="str">
        <f t="array" ref="H62">IF($B61="","",IF($C62=$C59,INDEX('FORMAÇÃO DE PREÇO'!$M:$M,MATCH($B62,'FORMAÇÃO DE PREÇO'!$B:$B)-14),IF($C62=$C60,"Unidade","")))</f>
        <v/>
      </c>
      <c r="I62" s="109" t="str">
        <f>IF($B61="","",IF($C62=$C59,INDEX('FORMAÇÃO DE PREÇO'!$M:$M,MATCH($B62,'FORMAÇÃO DE PREÇO'!$B:$B)-16),IF($C62=$C60,"Quant.","")))</f>
        <v/>
      </c>
      <c r="J62" s="68" t="str">
        <f>IF(AND(COUNTBLANK($B59:$B61)=2,$B61="",$B60="",MAX(C:C)&gt;1),"Total Estimado",IF($B61="","",IF($C62=$C59,INDEX('FORMAÇÃO DE PREÇO'!$M:$M,MATCH($B62,'FORMAÇÃO DE PREÇO'!$B:$B)-18),IF($C62=$C60,"Valor Unit. (R$)",IF(AND($C62&lt;&gt;$C61,$J61&lt;&gt;""),"Subtotal","")))))</f>
        <v/>
      </c>
      <c r="K62" s="100" t="str">
        <f>IFERROR(IF(AND(COUNTBLANK($B59:$B61)=2,$B61="",$B60="",MAX(C:C)&gt;1),SUM($K$3:K61)/2,IF($B61="","",IF($C62=$C59,ROUND(J62*I62,2),IF($C62=$C60,"Total Item (R$)",IF(AND($C62&lt;&gt;$C61,$J61&lt;&gt;""),SUMIFS(K:K,C:C,C61,J:J,"&lt;&gt;Subtotal"),""))))),"")</f>
        <v/>
      </c>
      <c r="L62" s="100" t="str">
        <f t="shared" si="0"/>
        <v/>
      </c>
    </row>
    <row r="63" spans="2:12" x14ac:dyDescent="0.25">
      <c r="B63" s="62" t="str">
        <f>IFERROR(IF(C62=C59,IF(B62+1&lt;='FORMAÇÃO DE PREÇO'!$H$8,B62+1,""),B62),"")</f>
        <v/>
      </c>
      <c r="C63" s="62" t="str">
        <f>IFERROR(VLOOKUP(B63,'FORMAÇÃO DE PREÇO'!B:D,2,FALSE),"")</f>
        <v/>
      </c>
      <c r="D63" s="62" t="str">
        <f>IFERROR(VLOOKUP(B63,'FORMAÇÃO DE PREÇO'!B:D,3,FALSE),"")</f>
        <v/>
      </c>
      <c r="E63" s="107" t="str">
        <f t="shared" si="1"/>
        <v/>
      </c>
      <c r="F63" s="107" t="str">
        <f>IF($B62="","",IF($C63=$C60,INDEX('FORMAÇÃO DE PREÇO'!$H:$H,MATCH($B63,'FORMAÇÃO DE PREÇO'!$B:$B)-18),IF($C63=$C61,"Código","")))</f>
        <v/>
      </c>
      <c r="G63" s="108" t="str">
        <f t="array" ref="G63">IF($B62="","",IF($C63=$C60,UPPER(INDEX('BASE EDITAL'!$C:$C,EDITAL!B63+1)),IF($C63=$C61,"Especificação do Objeto","")))</f>
        <v/>
      </c>
      <c r="H63" s="109" t="str">
        <f t="array" ref="H63">IF($B62="","",IF($C63=$C60,INDEX('FORMAÇÃO DE PREÇO'!$M:$M,MATCH($B63,'FORMAÇÃO DE PREÇO'!$B:$B)-14),IF($C63=$C61,"Unidade","")))</f>
        <v/>
      </c>
      <c r="I63" s="109" t="str">
        <f>IF($B62="","",IF($C63=$C60,INDEX('FORMAÇÃO DE PREÇO'!$M:$M,MATCH($B63,'FORMAÇÃO DE PREÇO'!$B:$B)-16),IF($C63=$C61,"Quant.","")))</f>
        <v/>
      </c>
      <c r="J63" s="68" t="str">
        <f>IF(AND(COUNTBLANK($B60:$B62)=2,$B62="",$B61="",MAX(C:C)&gt;1),"Total Estimado",IF($B62="","",IF($C63=$C60,INDEX('FORMAÇÃO DE PREÇO'!$M:$M,MATCH($B63,'FORMAÇÃO DE PREÇO'!$B:$B)-18),IF($C63=$C61,"Valor Unit. (R$)",IF(AND($C63&lt;&gt;$C62,$J62&lt;&gt;""),"Subtotal","")))))</f>
        <v/>
      </c>
      <c r="K63" s="100" t="str">
        <f>IFERROR(IF(AND(COUNTBLANK($B60:$B62)=2,$B62="",$B61="",MAX(C:C)&gt;1),SUM($K$3:K62)/2,IF($B62="","",IF($C63=$C60,ROUND(J63*I63,2),IF($C63=$C61,"Total Item (R$)",IF(AND($C63&lt;&gt;$C62,$J62&lt;&gt;""),SUMIFS(K:K,C:C,C62,J:J,"&lt;&gt;Subtotal"),""))))),"")</f>
        <v/>
      </c>
      <c r="L63" s="100" t="str">
        <f t="shared" si="0"/>
        <v/>
      </c>
    </row>
    <row r="64" spans="2:12" x14ac:dyDescent="0.25">
      <c r="B64" s="62" t="str">
        <f>IFERROR(IF(C63=C60,IF(B63+1&lt;='FORMAÇÃO DE PREÇO'!$H$8,B63+1,""),B63),"")</f>
        <v/>
      </c>
      <c r="C64" s="62" t="str">
        <f>IFERROR(VLOOKUP(B64,'FORMAÇÃO DE PREÇO'!B:D,2,FALSE),"")</f>
        <v/>
      </c>
      <c r="D64" s="62" t="str">
        <f>IFERROR(VLOOKUP(B64,'FORMAÇÃO DE PREÇO'!B:D,3,FALSE),"")</f>
        <v/>
      </c>
      <c r="E64" s="107" t="str">
        <f t="shared" si="1"/>
        <v/>
      </c>
      <c r="F64" s="107" t="str">
        <f>IF($B63="","",IF($C64=$C61,INDEX('FORMAÇÃO DE PREÇO'!$H:$H,MATCH($B64,'FORMAÇÃO DE PREÇO'!$B:$B)-18),IF($C64=$C62,"Código","")))</f>
        <v/>
      </c>
      <c r="G64" s="108" t="str">
        <f t="array" ref="G64">IF($B63="","",IF($C64=$C61,UPPER(INDEX('BASE EDITAL'!$C:$C,EDITAL!B64+1)),IF($C64=$C62,"Especificação do Objeto","")))</f>
        <v/>
      </c>
      <c r="H64" s="109" t="str">
        <f t="array" ref="H64">IF($B63="","",IF($C64=$C61,INDEX('FORMAÇÃO DE PREÇO'!$M:$M,MATCH($B64,'FORMAÇÃO DE PREÇO'!$B:$B)-14),IF($C64=$C62,"Unidade","")))</f>
        <v/>
      </c>
      <c r="I64" s="109" t="str">
        <f>IF($B63="","",IF($C64=$C61,INDEX('FORMAÇÃO DE PREÇO'!$M:$M,MATCH($B64,'FORMAÇÃO DE PREÇO'!$B:$B)-16),IF($C64=$C62,"Quant.","")))</f>
        <v/>
      </c>
      <c r="J64" s="68" t="str">
        <f>IF(AND(COUNTBLANK($B61:$B63)=2,$B63="",$B62="",MAX(C:C)&gt;1),"Total Estimado",IF($B63="","",IF($C64=$C61,INDEX('FORMAÇÃO DE PREÇO'!$M:$M,MATCH($B64,'FORMAÇÃO DE PREÇO'!$B:$B)-18),IF($C64=$C62,"Valor Unit. (R$)",IF(AND($C64&lt;&gt;$C63,$J63&lt;&gt;""),"Subtotal","")))))</f>
        <v/>
      </c>
      <c r="K64" s="100" t="str">
        <f>IFERROR(IF(AND(COUNTBLANK($B61:$B63)=2,$B63="",$B62="",MAX(C:C)&gt;1),SUM($K$3:K63)/2,IF($B63="","",IF($C64=$C61,ROUND(J64*I64,2),IF($C64=$C62,"Total Item (R$)",IF(AND($C64&lt;&gt;$C63,$J63&lt;&gt;""),SUMIFS(K:K,C:C,C63,J:J,"&lt;&gt;Subtotal"),""))))),"")</f>
        <v/>
      </c>
      <c r="L64" s="100" t="str">
        <f t="shared" si="0"/>
        <v/>
      </c>
    </row>
    <row r="65" spans="2:12" x14ac:dyDescent="0.25">
      <c r="B65" s="62" t="str">
        <f>IFERROR(IF(C64=C61,IF(B64+1&lt;='FORMAÇÃO DE PREÇO'!$H$8,B64+1,""),B64),"")</f>
        <v/>
      </c>
      <c r="C65" s="62" t="str">
        <f>IFERROR(VLOOKUP(B65,'FORMAÇÃO DE PREÇO'!B:D,2,FALSE),"")</f>
        <v/>
      </c>
      <c r="D65" s="62" t="str">
        <f>IFERROR(VLOOKUP(B65,'FORMAÇÃO DE PREÇO'!B:D,3,FALSE),"")</f>
        <v/>
      </c>
      <c r="E65" s="107" t="str">
        <f t="shared" si="1"/>
        <v/>
      </c>
      <c r="F65" s="107" t="str">
        <f>IF($B64="","",IF($C65=$C62,INDEX('FORMAÇÃO DE PREÇO'!$H:$H,MATCH($B65,'FORMAÇÃO DE PREÇO'!$B:$B)-18),IF($C65=$C63,"Código","")))</f>
        <v/>
      </c>
      <c r="G65" s="108" t="str">
        <f t="array" ref="G65">IF($B64="","",IF($C65=$C62,UPPER(INDEX('BASE EDITAL'!$C:$C,EDITAL!B65+1)),IF($C65=$C63,"Especificação do Objeto","")))</f>
        <v/>
      </c>
      <c r="H65" s="109" t="str">
        <f t="array" ref="H65">IF($B64="","",IF($C65=$C62,INDEX('FORMAÇÃO DE PREÇO'!$M:$M,MATCH($B65,'FORMAÇÃO DE PREÇO'!$B:$B)-14),IF($C65=$C63,"Unidade","")))</f>
        <v/>
      </c>
      <c r="I65" s="109" t="str">
        <f>IF($B64="","",IF($C65=$C62,INDEX('FORMAÇÃO DE PREÇO'!$M:$M,MATCH($B65,'FORMAÇÃO DE PREÇO'!$B:$B)-16),IF($C65=$C63,"Quant.","")))</f>
        <v/>
      </c>
      <c r="J65" s="68" t="str">
        <f>IF(AND(COUNTBLANK($B62:$B64)=2,$B64="",$B63="",MAX(C:C)&gt;1),"Total Estimado",IF($B64="","",IF($C65=$C62,INDEX('FORMAÇÃO DE PREÇO'!$M:$M,MATCH($B65,'FORMAÇÃO DE PREÇO'!$B:$B)-18),IF($C65=$C63,"Valor Unit. (R$)",IF(AND($C65&lt;&gt;$C64,$J64&lt;&gt;""),"Subtotal","")))))</f>
        <v/>
      </c>
      <c r="K65" s="100" t="str">
        <f>IFERROR(IF(AND(COUNTBLANK($B62:$B64)=2,$B64="",$B63="",MAX(C:C)&gt;1),SUM($K$3:K64)/2,IF($B64="","",IF($C65=$C62,ROUND(J65*I65,2),IF($C65=$C63,"Total Item (R$)",IF(AND($C65&lt;&gt;$C64,$J64&lt;&gt;""),SUMIFS(K:K,C:C,C64,J:J,"&lt;&gt;Subtotal"),""))))),"")</f>
        <v/>
      </c>
      <c r="L65" s="100" t="str">
        <f t="shared" si="0"/>
        <v/>
      </c>
    </row>
    <row r="66" spans="2:12" x14ac:dyDescent="0.25">
      <c r="B66" s="62" t="str">
        <f>IFERROR(IF(C65=C62,IF(B65+1&lt;='FORMAÇÃO DE PREÇO'!$H$8,B65+1,""),B65),"")</f>
        <v/>
      </c>
      <c r="C66" s="62" t="str">
        <f>IFERROR(VLOOKUP(B66,'FORMAÇÃO DE PREÇO'!B:D,2,FALSE),"")</f>
        <v/>
      </c>
      <c r="D66" s="62" t="str">
        <f>IFERROR(VLOOKUP(B66,'FORMAÇÃO DE PREÇO'!B:D,3,FALSE),"")</f>
        <v/>
      </c>
      <c r="E66" s="107" t="str">
        <f t="shared" si="1"/>
        <v/>
      </c>
      <c r="F66" s="107" t="str">
        <f>IF($B65="","",IF($C66=$C63,INDEX('FORMAÇÃO DE PREÇO'!$H:$H,MATCH($B66,'FORMAÇÃO DE PREÇO'!$B:$B)-18),IF($C66=$C64,"Código","")))</f>
        <v/>
      </c>
      <c r="G66" s="108" t="str">
        <f t="array" ref="G66">IF($B65="","",IF($C66=$C63,UPPER(INDEX('BASE EDITAL'!$C:$C,EDITAL!B66+1)),IF($C66=$C64,"Especificação do Objeto","")))</f>
        <v/>
      </c>
      <c r="H66" s="109" t="str">
        <f t="array" ref="H66">IF($B65="","",IF($C66=$C63,INDEX('FORMAÇÃO DE PREÇO'!$M:$M,MATCH($B66,'FORMAÇÃO DE PREÇO'!$B:$B)-14),IF($C66=$C64,"Unidade","")))</f>
        <v/>
      </c>
      <c r="I66" s="109" t="str">
        <f>IF($B65="","",IF($C66=$C63,INDEX('FORMAÇÃO DE PREÇO'!$M:$M,MATCH($B66,'FORMAÇÃO DE PREÇO'!$B:$B)-16),IF($C66=$C64,"Quant.","")))</f>
        <v/>
      </c>
      <c r="J66" s="68" t="str">
        <f>IF(AND(COUNTBLANK($B63:$B65)=2,$B65="",$B64="",MAX(C:C)&gt;1),"Total Estimado",IF($B65="","",IF($C66=$C63,INDEX('FORMAÇÃO DE PREÇO'!$M:$M,MATCH($B66,'FORMAÇÃO DE PREÇO'!$B:$B)-18),IF($C66=$C64,"Valor Unit. (R$)",IF(AND($C66&lt;&gt;$C65,$J65&lt;&gt;""),"Subtotal","")))))</f>
        <v/>
      </c>
      <c r="K66" s="100" t="str">
        <f>IFERROR(IF(AND(COUNTBLANK($B63:$B65)=2,$B65="",$B64="",MAX(C:C)&gt;1),SUM($K$3:K65)/2,IF($B65="","",IF($C66=$C63,ROUND(J66*I66,2),IF($C66=$C64,"Total Item (R$)",IF(AND($C66&lt;&gt;$C65,$J65&lt;&gt;""),SUMIFS(K:K,C:C,C65,J:J,"&lt;&gt;Subtotal"),""))))),"")</f>
        <v/>
      </c>
      <c r="L66" s="100" t="str">
        <f t="shared" si="0"/>
        <v/>
      </c>
    </row>
    <row r="67" spans="2:12" x14ac:dyDescent="0.25">
      <c r="B67" s="62" t="str">
        <f>IFERROR(IF(C66=C63,IF(B66+1&lt;='FORMAÇÃO DE PREÇO'!$H$8,B66+1,""),B66),"")</f>
        <v/>
      </c>
      <c r="C67" s="62" t="str">
        <f>IFERROR(VLOOKUP(B67,'FORMAÇÃO DE PREÇO'!B:D,2,FALSE),"")</f>
        <v/>
      </c>
      <c r="D67" s="62" t="str">
        <f>IFERROR(VLOOKUP(B67,'FORMAÇÃO DE PREÇO'!B:D,3,FALSE),"")</f>
        <v/>
      </c>
      <c r="E67" s="107" t="str">
        <f t="shared" si="1"/>
        <v/>
      </c>
      <c r="F67" s="107" t="str">
        <f>IF($B66="","",IF($C67=$C64,INDEX('FORMAÇÃO DE PREÇO'!$H:$H,MATCH($B67,'FORMAÇÃO DE PREÇO'!$B:$B)-18),IF($C67=$C65,"Código","")))</f>
        <v/>
      </c>
      <c r="G67" s="108" t="str">
        <f t="array" ref="G67">IF($B66="","",IF($C67=$C64,UPPER(INDEX('BASE EDITAL'!$C:$C,EDITAL!B67+1)),IF($C67=$C65,"Especificação do Objeto","")))</f>
        <v/>
      </c>
      <c r="H67" s="109" t="str">
        <f t="array" ref="H67">IF($B66="","",IF($C67=$C64,INDEX('FORMAÇÃO DE PREÇO'!$M:$M,MATCH($B67,'FORMAÇÃO DE PREÇO'!$B:$B)-14),IF($C67=$C65,"Unidade","")))</f>
        <v/>
      </c>
      <c r="I67" s="109" t="str">
        <f>IF($B66="","",IF($C67=$C64,INDEX('FORMAÇÃO DE PREÇO'!$M:$M,MATCH($B67,'FORMAÇÃO DE PREÇO'!$B:$B)-16),IF($C67=$C65,"Quant.","")))</f>
        <v/>
      </c>
      <c r="J67" s="68" t="str">
        <f>IF(AND(COUNTBLANK($B64:$B66)=2,$B66="",$B65="",MAX(C:C)&gt;1),"Total Estimado",IF($B66="","",IF($C67=$C64,INDEX('FORMAÇÃO DE PREÇO'!$M:$M,MATCH($B67,'FORMAÇÃO DE PREÇO'!$B:$B)-18),IF($C67=$C65,"Valor Unit. (R$)",IF(AND($C67&lt;&gt;$C66,$J66&lt;&gt;""),"Subtotal","")))))</f>
        <v/>
      </c>
      <c r="K67" s="100" t="str">
        <f>IFERROR(IF(AND(COUNTBLANK($B64:$B66)=2,$B66="",$B65="",MAX(C:C)&gt;1),SUM($K$3:K66)/2,IF($B66="","",IF($C67=$C64,ROUND(J67*I67,2),IF($C67=$C65,"Total Item (R$)",IF(AND($C67&lt;&gt;$C66,$J66&lt;&gt;""),SUMIFS(K:K,C:C,C66,J:J,"&lt;&gt;Subtotal"),""))))),"")</f>
        <v/>
      </c>
      <c r="L67" s="100" t="str">
        <f t="shared" si="0"/>
        <v/>
      </c>
    </row>
    <row r="68" spans="2:12" x14ac:dyDescent="0.25">
      <c r="B68" s="62" t="str">
        <f>IFERROR(IF(C67=C64,IF(B67+1&lt;='FORMAÇÃO DE PREÇO'!$H$8,B67+1,""),B67),"")</f>
        <v/>
      </c>
      <c r="C68" s="62" t="str">
        <f>IFERROR(VLOOKUP(B68,'FORMAÇÃO DE PREÇO'!B:D,2,FALSE),"")</f>
        <v/>
      </c>
      <c r="D68" s="62" t="str">
        <f>IFERROR(VLOOKUP(B68,'FORMAÇÃO DE PREÇO'!B:D,3,FALSE),"")</f>
        <v/>
      </c>
      <c r="E68" s="107" t="str">
        <f t="shared" si="1"/>
        <v/>
      </c>
      <c r="F68" s="107" t="str">
        <f>IF($B67="","",IF($C68=$C65,INDEX('FORMAÇÃO DE PREÇO'!$H:$H,MATCH($B68,'FORMAÇÃO DE PREÇO'!$B:$B)-18),IF($C68=$C66,"Código","")))</f>
        <v/>
      </c>
      <c r="G68" s="108" t="str">
        <f t="array" ref="G68">IF($B67="","",IF($C68=$C65,UPPER(INDEX('BASE EDITAL'!$C:$C,EDITAL!B68+1)),IF($C68=$C66,"Especificação do Objeto","")))</f>
        <v/>
      </c>
      <c r="H68" s="109" t="str">
        <f t="array" ref="H68">IF($B67="","",IF($C68=$C65,INDEX('FORMAÇÃO DE PREÇO'!$M:$M,MATCH($B68,'FORMAÇÃO DE PREÇO'!$B:$B)-14),IF($C68=$C66,"Unidade","")))</f>
        <v/>
      </c>
      <c r="I68" s="109" t="str">
        <f>IF($B67="","",IF($C68=$C65,INDEX('FORMAÇÃO DE PREÇO'!$M:$M,MATCH($B68,'FORMAÇÃO DE PREÇO'!$B:$B)-16),IF($C68=$C66,"Quant.","")))</f>
        <v/>
      </c>
      <c r="J68" s="68" t="str">
        <f>IF(AND(COUNTBLANK($B65:$B67)=2,$B67="",$B66="",MAX(C:C)&gt;1),"Total Estimado",IF($B67="","",IF($C68=$C65,INDEX('FORMAÇÃO DE PREÇO'!$M:$M,MATCH($B68,'FORMAÇÃO DE PREÇO'!$B:$B)-18),IF($C68=$C66,"Valor Unit. (R$)",IF(AND($C68&lt;&gt;$C67,$J67&lt;&gt;""),"Subtotal","")))))</f>
        <v/>
      </c>
      <c r="K68" s="100" t="str">
        <f>IFERROR(IF(AND(COUNTBLANK($B65:$B67)=2,$B67="",$B66="",MAX(C:C)&gt;1),SUM($K$3:K67)/2,IF($B67="","",IF($C68=$C65,ROUND(J68*I68,2),IF($C68=$C66,"Total Item (R$)",IF(AND($C68&lt;&gt;$C67,$J67&lt;&gt;""),SUMIFS(K:K,C:C,C67,J:J,"&lt;&gt;Subtotal"),""))))),"")</f>
        <v/>
      </c>
      <c r="L68" s="100" t="str">
        <f t="shared" si="0"/>
        <v/>
      </c>
    </row>
    <row r="69" spans="2:12" x14ac:dyDescent="0.25">
      <c r="B69" s="62" t="str">
        <f>IFERROR(IF(C68=C65,IF(B68+1&lt;='FORMAÇÃO DE PREÇO'!$H$8,B68+1,""),B68),"")</f>
        <v/>
      </c>
      <c r="C69" s="62" t="str">
        <f>IFERROR(VLOOKUP(B69,'FORMAÇÃO DE PREÇO'!B:D,2,FALSE),"")</f>
        <v/>
      </c>
      <c r="D69" s="62" t="str">
        <f>IFERROR(VLOOKUP(B69,'FORMAÇÃO DE PREÇO'!B:D,3,FALSE),"")</f>
        <v/>
      </c>
      <c r="E69" s="107" t="str">
        <f t="shared" si="1"/>
        <v/>
      </c>
      <c r="F69" s="107" t="str">
        <f>IF($B68="","",IF($C69=$C66,INDEX('FORMAÇÃO DE PREÇO'!$H:$H,MATCH($B69,'FORMAÇÃO DE PREÇO'!$B:$B)-18),IF($C69=$C67,"Código","")))</f>
        <v/>
      </c>
      <c r="G69" s="108" t="str">
        <f t="array" ref="G69">IF($B68="","",IF($C69=$C66,UPPER(INDEX('BASE EDITAL'!$C:$C,EDITAL!B69+1)),IF($C69=$C67,"Especificação do Objeto","")))</f>
        <v/>
      </c>
      <c r="H69" s="109" t="str">
        <f t="array" ref="H69">IF($B68="","",IF($C69=$C66,INDEX('FORMAÇÃO DE PREÇO'!$M:$M,MATCH($B69,'FORMAÇÃO DE PREÇO'!$B:$B)-14),IF($C69=$C67,"Unidade","")))</f>
        <v/>
      </c>
      <c r="I69" s="109" t="str">
        <f>IF($B68="","",IF($C69=$C66,INDEX('FORMAÇÃO DE PREÇO'!$M:$M,MATCH($B69,'FORMAÇÃO DE PREÇO'!$B:$B)-16),IF($C69=$C67,"Quant.","")))</f>
        <v/>
      </c>
      <c r="J69" s="68" t="str">
        <f>IF(AND(COUNTBLANK($B66:$B68)=2,$B68="",$B67="",MAX(C:C)&gt;1),"Total Estimado",IF($B68="","",IF($C69=$C66,INDEX('FORMAÇÃO DE PREÇO'!$M:$M,MATCH($B69,'FORMAÇÃO DE PREÇO'!$B:$B)-18),IF($C69=$C67,"Valor Unit. (R$)",IF(AND($C69&lt;&gt;$C68,$J68&lt;&gt;""),"Subtotal","")))))</f>
        <v/>
      </c>
      <c r="K69" s="100" t="str">
        <f>IFERROR(IF(AND(COUNTBLANK($B66:$B68)=2,$B68="",$B67="",MAX(C:C)&gt;1),SUM($K$3:K68)/2,IF($B68="","",IF($C69=$C66,ROUND(J69*I69,2),IF($C69=$C67,"Total Item (R$)",IF(AND($C69&lt;&gt;$C68,$J68&lt;&gt;""),SUMIFS(K:K,C:C,C68,J:J,"&lt;&gt;Subtotal"),""))))),"")</f>
        <v/>
      </c>
      <c r="L69" s="100" t="str">
        <f t="shared" si="0"/>
        <v/>
      </c>
    </row>
    <row r="70" spans="2:12" x14ac:dyDescent="0.25">
      <c r="B70" s="62" t="str">
        <f>IFERROR(IF(C69=C66,IF(B69+1&lt;='FORMAÇÃO DE PREÇO'!$H$8,B69+1,""),B69),"")</f>
        <v/>
      </c>
      <c r="C70" s="62" t="str">
        <f>IFERROR(VLOOKUP(B70,'FORMAÇÃO DE PREÇO'!B:D,2,FALSE),"")</f>
        <v/>
      </c>
      <c r="D70" s="62" t="str">
        <f>IFERROR(VLOOKUP(B70,'FORMAÇÃO DE PREÇO'!B:D,3,FALSE),"")</f>
        <v/>
      </c>
      <c r="E70" s="107" t="str">
        <f t="shared" si="1"/>
        <v/>
      </c>
      <c r="F70" s="107" t="str">
        <f>IF($B69="","",IF($C70=$C67,INDEX('FORMAÇÃO DE PREÇO'!$H:$H,MATCH($B70,'FORMAÇÃO DE PREÇO'!$B:$B)-18),IF($C70=$C68,"Código","")))</f>
        <v/>
      </c>
      <c r="G70" s="108" t="str">
        <f t="array" ref="G70">IF($B69="","",IF($C70=$C67,UPPER(INDEX('BASE EDITAL'!$C:$C,EDITAL!B70+1)),IF($C70=$C68,"Especificação do Objeto","")))</f>
        <v/>
      </c>
      <c r="H70" s="109" t="str">
        <f t="array" ref="H70">IF($B69="","",IF($C70=$C67,INDEX('FORMAÇÃO DE PREÇO'!$M:$M,MATCH($B70,'FORMAÇÃO DE PREÇO'!$B:$B)-14),IF($C70=$C68,"Unidade","")))</f>
        <v/>
      </c>
      <c r="I70" s="109" t="str">
        <f>IF($B69="","",IF($C70=$C67,INDEX('FORMAÇÃO DE PREÇO'!$M:$M,MATCH($B70,'FORMAÇÃO DE PREÇO'!$B:$B)-16),IF($C70=$C68,"Quant.","")))</f>
        <v/>
      </c>
      <c r="J70" s="68" t="str">
        <f>IF(AND(COUNTBLANK($B67:$B69)=2,$B69="",$B68="",MAX(C:C)&gt;1),"Total Estimado",IF($B69="","",IF($C70=$C67,INDEX('FORMAÇÃO DE PREÇO'!$M:$M,MATCH($B70,'FORMAÇÃO DE PREÇO'!$B:$B)-18),IF($C70=$C68,"Valor Unit. (R$)",IF(AND($C70&lt;&gt;$C69,$J69&lt;&gt;""),"Subtotal","")))))</f>
        <v/>
      </c>
      <c r="K70" s="100" t="str">
        <f>IFERROR(IF(AND(COUNTBLANK($B67:$B69)=2,$B69="",$B68="",MAX(C:C)&gt;1),SUM($K$3:K69)/2,IF($B69="","",IF($C70=$C67,ROUND(J70*I70,2),IF($C70=$C68,"Total Item (R$)",IF(AND($C70&lt;&gt;$C69,$J69&lt;&gt;""),SUMIFS(K:K,C:C,C69,J:J,"&lt;&gt;Subtotal"),""))))),"")</f>
        <v/>
      </c>
      <c r="L70" s="100" t="str">
        <f t="shared" si="0"/>
        <v/>
      </c>
    </row>
    <row r="71" spans="2:12" x14ac:dyDescent="0.25">
      <c r="B71" s="62" t="str">
        <f>IFERROR(IF(C70=C67,IF(B70+1&lt;='FORMAÇÃO DE PREÇO'!$H$8,B70+1,""),B70),"")</f>
        <v/>
      </c>
      <c r="C71" s="62" t="str">
        <f>IFERROR(VLOOKUP(B71,'FORMAÇÃO DE PREÇO'!B:D,2,FALSE),"")</f>
        <v/>
      </c>
      <c r="D71" s="62" t="str">
        <f>IFERROR(VLOOKUP(B71,'FORMAÇÃO DE PREÇO'!B:D,3,FALSE),"")</f>
        <v/>
      </c>
      <c r="E71" s="107" t="str">
        <f t="shared" ref="E71:E134" si="2">IF($B70="","",IF($C71=$C68,D71,IF($C71=$C69,"Item",IF(AND(MAX(C:C)&gt;1,$C71=$C70),CONCATENATE("LOTE ",C71),""))))</f>
        <v/>
      </c>
      <c r="F71" s="107" t="str">
        <f>IF($B70="","",IF($C71=$C68,INDEX('FORMAÇÃO DE PREÇO'!$H:$H,MATCH($B71,'FORMAÇÃO DE PREÇO'!$B:$B)-18),IF($C71=$C69,"Código","")))</f>
        <v/>
      </c>
      <c r="G71" s="108" t="str">
        <f t="array" ref="G71">IF($B70="","",IF($C71=$C68,UPPER(INDEX('BASE EDITAL'!$C:$C,EDITAL!B71+1)),IF($C71=$C69,"Especificação do Objeto","")))</f>
        <v/>
      </c>
      <c r="H71" s="109" t="str">
        <f t="array" ref="H71">IF($B70="","",IF($C71=$C68,INDEX('FORMAÇÃO DE PREÇO'!$M:$M,MATCH($B71,'FORMAÇÃO DE PREÇO'!$B:$B)-14),IF($C71=$C69,"Unidade","")))</f>
        <v/>
      </c>
      <c r="I71" s="109" t="str">
        <f>IF($B70="","",IF($C71=$C68,INDEX('FORMAÇÃO DE PREÇO'!$M:$M,MATCH($B71,'FORMAÇÃO DE PREÇO'!$B:$B)-16),IF($C71=$C69,"Quant.","")))</f>
        <v/>
      </c>
      <c r="J71" s="68" t="str">
        <f>IF(AND(COUNTBLANK($B68:$B70)=2,$B70="",$B69="",MAX(C:C)&gt;1),"Total Estimado",IF($B70="","",IF($C71=$C68,INDEX('FORMAÇÃO DE PREÇO'!$M:$M,MATCH($B71,'FORMAÇÃO DE PREÇO'!$B:$B)-18),IF($C71=$C69,"Valor Unit. (R$)",IF(AND($C71&lt;&gt;$C70,$J70&lt;&gt;""),"Subtotal","")))))</f>
        <v/>
      </c>
      <c r="K71" s="100" t="str">
        <f>IFERROR(IF(AND(COUNTBLANK($B68:$B70)=2,$B70="",$B69="",MAX(C:C)&gt;1),SUM($K$3:K70)/2,IF($B70="","",IF($C71=$C68,ROUND(J71*I71,2),IF($C71=$C69,"Total Item (R$)",IF(AND($C71&lt;&gt;$C70,$J70&lt;&gt;""),SUMIFS(K:K,C:C,C70,J:J,"&lt;&gt;Subtotal"),""))))),"")</f>
        <v/>
      </c>
      <c r="L71" s="100" t="str">
        <f t="shared" si="0"/>
        <v/>
      </c>
    </row>
    <row r="72" spans="2:12" x14ac:dyDescent="0.25">
      <c r="B72" s="62" t="str">
        <f>IFERROR(IF(C71=C68,IF(B71+1&lt;='FORMAÇÃO DE PREÇO'!$H$8,B71+1,""),B71),"")</f>
        <v/>
      </c>
      <c r="C72" s="62" t="str">
        <f>IFERROR(VLOOKUP(B72,'FORMAÇÃO DE PREÇO'!B:D,2,FALSE),"")</f>
        <v/>
      </c>
      <c r="D72" s="62" t="str">
        <f>IFERROR(VLOOKUP(B72,'FORMAÇÃO DE PREÇO'!B:D,3,FALSE),"")</f>
        <v/>
      </c>
      <c r="E72" s="107" t="str">
        <f t="shared" si="2"/>
        <v/>
      </c>
      <c r="F72" s="107" t="str">
        <f>IF($B71="","",IF($C72=$C69,INDEX('FORMAÇÃO DE PREÇO'!$H:$H,MATCH($B72,'FORMAÇÃO DE PREÇO'!$B:$B)-18),IF($C72=$C70,"Código","")))</f>
        <v/>
      </c>
      <c r="G72" s="108" t="str">
        <f t="array" ref="G72">IF($B71="","",IF($C72=$C69,UPPER(INDEX('BASE EDITAL'!$C:$C,EDITAL!B72+1)),IF($C72=$C70,"Especificação do Objeto","")))</f>
        <v/>
      </c>
      <c r="H72" s="109" t="str">
        <f t="array" ref="H72">IF($B71="","",IF($C72=$C69,INDEX('FORMAÇÃO DE PREÇO'!$M:$M,MATCH($B72,'FORMAÇÃO DE PREÇO'!$B:$B)-14),IF($C72=$C70,"Unidade","")))</f>
        <v/>
      </c>
      <c r="I72" s="109" t="str">
        <f>IF($B71="","",IF($C72=$C69,INDEX('FORMAÇÃO DE PREÇO'!$M:$M,MATCH($B72,'FORMAÇÃO DE PREÇO'!$B:$B)-16),IF($C72=$C70,"Quant.","")))</f>
        <v/>
      </c>
      <c r="J72" s="68" t="str">
        <f>IF(AND(COUNTBLANK($B69:$B71)=2,$B71="",$B70="",MAX(C:C)&gt;1),"Total Estimado",IF($B71="","",IF($C72=$C69,INDEX('FORMAÇÃO DE PREÇO'!$M:$M,MATCH($B72,'FORMAÇÃO DE PREÇO'!$B:$B)-18),IF($C72=$C70,"Valor Unit. (R$)",IF(AND($C72&lt;&gt;$C71,$J71&lt;&gt;""),"Subtotal","")))))</f>
        <v/>
      </c>
      <c r="K72" s="100" t="str">
        <f>IFERROR(IF(AND(COUNTBLANK($B69:$B71)=2,$B71="",$B70="",MAX(C:C)&gt;1),SUM($K$3:K71)/2,IF($B71="","",IF($C72=$C69,ROUND(J72*I72,2),IF($C72=$C70,"Total Item (R$)",IF(AND($C72&lt;&gt;$C71,$J71&lt;&gt;""),SUMIFS(K:K,C:C,C71,J:J,"&lt;&gt;Subtotal"),""))))),"")</f>
        <v/>
      </c>
      <c r="L72" s="100" t="str">
        <f t="shared" si="0"/>
        <v/>
      </c>
    </row>
    <row r="73" spans="2:12" x14ac:dyDescent="0.25">
      <c r="B73" s="62" t="str">
        <f>IFERROR(IF(C72=C69,IF(B72+1&lt;='FORMAÇÃO DE PREÇO'!$H$8,B72+1,""),B72),"")</f>
        <v/>
      </c>
      <c r="C73" s="62" t="str">
        <f>IFERROR(VLOOKUP(B73,'FORMAÇÃO DE PREÇO'!B:D,2,FALSE),"")</f>
        <v/>
      </c>
      <c r="D73" s="62" t="str">
        <f>IFERROR(VLOOKUP(B73,'FORMAÇÃO DE PREÇO'!B:D,3,FALSE),"")</f>
        <v/>
      </c>
      <c r="E73" s="107" t="str">
        <f t="shared" si="2"/>
        <v/>
      </c>
      <c r="F73" s="107" t="str">
        <f>IF($B72="","",IF($C73=$C70,INDEX('FORMAÇÃO DE PREÇO'!$H:$H,MATCH($B73,'FORMAÇÃO DE PREÇO'!$B:$B)-18),IF($C73=$C71,"Código","")))</f>
        <v/>
      </c>
      <c r="G73" s="108" t="str">
        <f t="array" ref="G73">IF($B72="","",IF($C73=$C70,UPPER(INDEX('BASE EDITAL'!$C:$C,EDITAL!B73+1)),IF($C73=$C71,"Especificação do Objeto","")))</f>
        <v/>
      </c>
      <c r="H73" s="109" t="str">
        <f t="array" ref="H73">IF($B72="","",IF($C73=$C70,INDEX('FORMAÇÃO DE PREÇO'!$M:$M,MATCH($B73,'FORMAÇÃO DE PREÇO'!$B:$B)-14),IF($C73=$C71,"Unidade","")))</f>
        <v/>
      </c>
      <c r="I73" s="109" t="str">
        <f>IF($B72="","",IF($C73=$C70,INDEX('FORMAÇÃO DE PREÇO'!$M:$M,MATCH($B73,'FORMAÇÃO DE PREÇO'!$B:$B)-16),IF($C73=$C71,"Quant.","")))</f>
        <v/>
      </c>
      <c r="J73" s="68" t="str">
        <f>IF(AND(COUNTBLANK($B70:$B72)=2,$B72="",$B71="",MAX(C:C)&gt;1),"Total Estimado",IF($B72="","",IF($C73=$C70,INDEX('FORMAÇÃO DE PREÇO'!$M:$M,MATCH($B73,'FORMAÇÃO DE PREÇO'!$B:$B)-18),IF($C73=$C71,"Valor Unit. (R$)",IF(AND($C73&lt;&gt;$C72,$J72&lt;&gt;""),"Subtotal","")))))</f>
        <v/>
      </c>
      <c r="K73" s="100" t="str">
        <f>IFERROR(IF(AND(COUNTBLANK($B70:$B72)=2,$B72="",$B71="",MAX(C:C)&gt;1),SUM($K$3:K72)/2,IF($B72="","",IF($C73=$C70,ROUND(J73*I73,2),IF($C73=$C71,"Total Item (R$)",IF(AND($C73&lt;&gt;$C72,$J72&lt;&gt;""),SUMIFS(K:K,C:C,C72,J:J,"&lt;&gt;Subtotal"),""))))),"")</f>
        <v/>
      </c>
      <c r="L73" s="100" t="str">
        <f t="shared" si="0"/>
        <v/>
      </c>
    </row>
    <row r="74" spans="2:12" x14ac:dyDescent="0.25">
      <c r="B74" s="62" t="str">
        <f>IFERROR(IF(C73=C70,IF(B73+1&lt;='FORMAÇÃO DE PREÇO'!$H$8,B73+1,""),B73),"")</f>
        <v/>
      </c>
      <c r="C74" s="62" t="str">
        <f>IFERROR(VLOOKUP(B74,'FORMAÇÃO DE PREÇO'!B:D,2,FALSE),"")</f>
        <v/>
      </c>
      <c r="D74" s="62" t="str">
        <f>IFERROR(VLOOKUP(B74,'FORMAÇÃO DE PREÇO'!B:D,3,FALSE),"")</f>
        <v/>
      </c>
      <c r="E74" s="107" t="str">
        <f t="shared" si="2"/>
        <v/>
      </c>
      <c r="F74" s="107" t="str">
        <f>IF($B73="","",IF($C74=$C71,INDEX('FORMAÇÃO DE PREÇO'!$H:$H,MATCH($B74,'FORMAÇÃO DE PREÇO'!$B:$B)-18),IF($C74=$C72,"Código","")))</f>
        <v/>
      </c>
      <c r="G74" s="108" t="str">
        <f t="array" ref="G74">IF($B73="","",IF($C74=$C71,UPPER(INDEX('BASE EDITAL'!$C:$C,EDITAL!B74+1)),IF($C74=$C72,"Especificação do Objeto","")))</f>
        <v/>
      </c>
      <c r="H74" s="109" t="str">
        <f t="array" ref="H74">IF($B73="","",IF($C74=$C71,INDEX('FORMAÇÃO DE PREÇO'!$M:$M,MATCH($B74,'FORMAÇÃO DE PREÇO'!$B:$B)-14),IF($C74=$C72,"Unidade","")))</f>
        <v/>
      </c>
      <c r="I74" s="109" t="str">
        <f>IF($B73="","",IF($C74=$C71,INDEX('FORMAÇÃO DE PREÇO'!$M:$M,MATCH($B74,'FORMAÇÃO DE PREÇO'!$B:$B)-16),IF($C74=$C72,"Quant.","")))</f>
        <v/>
      </c>
      <c r="J74" s="68" t="str">
        <f>IF(AND(COUNTBLANK($B71:$B73)=2,$B73="",$B72="",MAX(C:C)&gt;1),"Total Estimado",IF($B73="","",IF($C74=$C71,INDEX('FORMAÇÃO DE PREÇO'!$M:$M,MATCH($B74,'FORMAÇÃO DE PREÇO'!$B:$B)-18),IF($C74=$C72,"Valor Unit. (R$)",IF(AND($C74&lt;&gt;$C73,$J73&lt;&gt;""),"Subtotal","")))))</f>
        <v/>
      </c>
      <c r="K74" s="100" t="str">
        <f>IFERROR(IF(AND(COUNTBLANK($B71:$B73)=2,$B73="",$B72="",MAX(C:C)&gt;1),SUM($K$3:K73)/2,IF($B73="","",IF($C74=$C71,ROUND(J74*I74,2),IF($C74=$C72,"Total Item (R$)",IF(AND($C74&lt;&gt;$C73,$J73&lt;&gt;""),SUMIFS(K:K,C:C,C73,J:J,"&lt;&gt;Subtotal"),""))))),"")</f>
        <v/>
      </c>
      <c r="L74" s="100" t="str">
        <f t="shared" si="0"/>
        <v/>
      </c>
    </row>
    <row r="75" spans="2:12" x14ac:dyDescent="0.25">
      <c r="B75" s="62" t="str">
        <f>IFERROR(IF(C74=C71,IF(B74+1&lt;='FORMAÇÃO DE PREÇO'!$H$8,B74+1,""),B74),"")</f>
        <v/>
      </c>
      <c r="C75" s="62" t="str">
        <f>IFERROR(VLOOKUP(B75,'FORMAÇÃO DE PREÇO'!B:D,2,FALSE),"")</f>
        <v/>
      </c>
      <c r="D75" s="62" t="str">
        <f>IFERROR(VLOOKUP(B75,'FORMAÇÃO DE PREÇO'!B:D,3,FALSE),"")</f>
        <v/>
      </c>
      <c r="E75" s="107" t="str">
        <f t="shared" si="2"/>
        <v/>
      </c>
      <c r="F75" s="107" t="str">
        <f>IF($B74="","",IF($C75=$C72,INDEX('FORMAÇÃO DE PREÇO'!$H:$H,MATCH($B75,'FORMAÇÃO DE PREÇO'!$B:$B)-18),IF($C75=$C73,"Código","")))</f>
        <v/>
      </c>
      <c r="G75" s="108" t="str">
        <f t="array" ref="G75">IF($B74="","",IF($C75=$C72,UPPER(INDEX('BASE EDITAL'!$C:$C,EDITAL!B75+1)),IF($C75=$C73,"Especificação do Objeto","")))</f>
        <v/>
      </c>
      <c r="H75" s="109" t="str">
        <f t="array" ref="H75">IF($B74="","",IF($C75=$C72,INDEX('FORMAÇÃO DE PREÇO'!$M:$M,MATCH($B75,'FORMAÇÃO DE PREÇO'!$B:$B)-14),IF($C75=$C73,"Unidade","")))</f>
        <v/>
      </c>
      <c r="I75" s="109" t="str">
        <f>IF($B74="","",IF($C75=$C72,INDEX('FORMAÇÃO DE PREÇO'!$M:$M,MATCH($B75,'FORMAÇÃO DE PREÇO'!$B:$B)-16),IF($C75=$C73,"Quant.","")))</f>
        <v/>
      </c>
      <c r="J75" s="68" t="str">
        <f>IF(AND(COUNTBLANK($B72:$B74)=2,$B74="",$B73="",MAX(C:C)&gt;1),"Total Estimado",IF($B74="","",IF($C75=$C72,INDEX('FORMAÇÃO DE PREÇO'!$M:$M,MATCH($B75,'FORMAÇÃO DE PREÇO'!$B:$B)-18),IF($C75=$C73,"Valor Unit. (R$)",IF(AND($C75&lt;&gt;$C74,$J74&lt;&gt;""),"Subtotal","")))))</f>
        <v/>
      </c>
      <c r="K75" s="100" t="str">
        <f>IFERROR(IF(AND(COUNTBLANK($B72:$B74)=2,$B74="",$B73="",MAX(C:C)&gt;1),SUM($K$3:K74)/2,IF($B74="","",IF($C75=$C72,ROUND(J75*I75,2),IF($C75=$C73,"Total Item (R$)",IF(AND($C75&lt;&gt;$C74,$J74&lt;&gt;""),SUMIFS(K:K,C:C,C74,J:J,"&lt;&gt;Subtotal"),""))))),"")</f>
        <v/>
      </c>
      <c r="L75" s="100" t="str">
        <f t="shared" si="0"/>
        <v/>
      </c>
    </row>
    <row r="76" spans="2:12" x14ac:dyDescent="0.25">
      <c r="B76" s="62" t="str">
        <f>IFERROR(IF(C75=C72,IF(B75+1&lt;='FORMAÇÃO DE PREÇO'!$H$8,B75+1,""),B75),"")</f>
        <v/>
      </c>
      <c r="C76" s="62" t="str">
        <f>IFERROR(VLOOKUP(B76,'FORMAÇÃO DE PREÇO'!B:D,2,FALSE),"")</f>
        <v/>
      </c>
      <c r="D76" s="62" t="str">
        <f>IFERROR(VLOOKUP(B76,'FORMAÇÃO DE PREÇO'!B:D,3,FALSE),"")</f>
        <v/>
      </c>
      <c r="E76" s="107" t="str">
        <f t="shared" si="2"/>
        <v/>
      </c>
      <c r="F76" s="107" t="str">
        <f>IF($B75="","",IF($C76=$C73,INDEX('FORMAÇÃO DE PREÇO'!$H:$H,MATCH($B76,'FORMAÇÃO DE PREÇO'!$B:$B)-18),IF($C76=$C74,"Código","")))</f>
        <v/>
      </c>
      <c r="G76" s="108" t="str">
        <f t="array" ref="G76">IF($B75="","",IF($C76=$C73,UPPER(INDEX('BASE EDITAL'!$C:$C,EDITAL!B76+1)),IF($C76=$C74,"Especificação do Objeto","")))</f>
        <v/>
      </c>
      <c r="H76" s="109" t="str">
        <f t="array" ref="H76">IF($B75="","",IF($C76=$C73,INDEX('FORMAÇÃO DE PREÇO'!$M:$M,MATCH($B76,'FORMAÇÃO DE PREÇO'!$B:$B)-14),IF($C76=$C74,"Unidade","")))</f>
        <v/>
      </c>
      <c r="I76" s="109" t="str">
        <f>IF($B75="","",IF($C76=$C73,INDEX('FORMAÇÃO DE PREÇO'!$M:$M,MATCH($B76,'FORMAÇÃO DE PREÇO'!$B:$B)-16),IF($C76=$C74,"Quant.","")))</f>
        <v/>
      </c>
      <c r="J76" s="68" t="str">
        <f>IF(AND(COUNTBLANK($B73:$B75)=2,$B75="",$B74="",MAX(C:C)&gt;1),"Total Estimado",IF($B75="","",IF($C76=$C73,INDEX('FORMAÇÃO DE PREÇO'!$M:$M,MATCH($B76,'FORMAÇÃO DE PREÇO'!$B:$B)-18),IF($C76=$C74,"Valor Unit. (R$)",IF(AND($C76&lt;&gt;$C75,$J75&lt;&gt;""),"Subtotal","")))))</f>
        <v/>
      </c>
      <c r="K76" s="100" t="str">
        <f>IFERROR(IF(AND(COUNTBLANK($B73:$B75)=2,$B75="",$B74="",MAX(C:C)&gt;1),SUM($K$3:K75)/2,IF($B75="","",IF($C76=$C73,ROUND(J76*I76,2),IF($C76=$C74,"Total Item (R$)",IF(AND($C76&lt;&gt;$C75,$J75&lt;&gt;""),SUMIFS(K:K,C:C,C75,J:J,"&lt;&gt;Subtotal"),""))))),"")</f>
        <v/>
      </c>
      <c r="L76" s="100" t="str">
        <f t="shared" si="0"/>
        <v/>
      </c>
    </row>
    <row r="77" spans="2:12" x14ac:dyDescent="0.25">
      <c r="B77" s="62" t="str">
        <f>IFERROR(IF(C76=C73,IF(B76+1&lt;='FORMAÇÃO DE PREÇO'!$H$8,B76+1,""),B76),"")</f>
        <v/>
      </c>
      <c r="C77" s="62" t="str">
        <f>IFERROR(VLOOKUP(B77,'FORMAÇÃO DE PREÇO'!B:D,2,FALSE),"")</f>
        <v/>
      </c>
      <c r="D77" s="62" t="str">
        <f>IFERROR(VLOOKUP(B77,'FORMAÇÃO DE PREÇO'!B:D,3,FALSE),"")</f>
        <v/>
      </c>
      <c r="E77" s="107" t="str">
        <f t="shared" si="2"/>
        <v/>
      </c>
      <c r="F77" s="107" t="str">
        <f>IF($B76="","",IF($C77=$C74,INDEX('FORMAÇÃO DE PREÇO'!$H:$H,MATCH($B77,'FORMAÇÃO DE PREÇO'!$B:$B)-18),IF($C77=$C75,"Código","")))</f>
        <v/>
      </c>
      <c r="G77" s="108" t="str">
        <f t="array" ref="G77">IF($B76="","",IF($C77=$C74,UPPER(INDEX('BASE EDITAL'!$C:$C,EDITAL!B77+1)),IF($C77=$C75,"Especificação do Objeto","")))</f>
        <v/>
      </c>
      <c r="H77" s="109" t="str">
        <f t="array" ref="H77">IF($B76="","",IF($C77=$C74,INDEX('FORMAÇÃO DE PREÇO'!$M:$M,MATCH($B77,'FORMAÇÃO DE PREÇO'!$B:$B)-14),IF($C77=$C75,"Unidade","")))</f>
        <v/>
      </c>
      <c r="I77" s="109" t="str">
        <f>IF($B76="","",IF($C77=$C74,INDEX('FORMAÇÃO DE PREÇO'!$M:$M,MATCH($B77,'FORMAÇÃO DE PREÇO'!$B:$B)-16),IF($C77=$C75,"Quant.","")))</f>
        <v/>
      </c>
      <c r="J77" s="68" t="str">
        <f>IF(AND(COUNTBLANK($B74:$B76)=2,$B76="",$B75="",MAX(C:C)&gt;1),"Total Estimado",IF($B76="","",IF($C77=$C74,INDEX('FORMAÇÃO DE PREÇO'!$M:$M,MATCH($B77,'FORMAÇÃO DE PREÇO'!$B:$B)-18),IF($C77=$C75,"Valor Unit. (R$)",IF(AND($C77&lt;&gt;$C76,$J76&lt;&gt;""),"Subtotal","")))))</f>
        <v/>
      </c>
      <c r="K77" s="100" t="str">
        <f>IFERROR(IF(AND(COUNTBLANK($B74:$B76)=2,$B76="",$B75="",MAX(C:C)&gt;1),SUM($K$3:K76)/2,IF($B76="","",IF($C77=$C74,ROUND(J77*I77,2),IF($C77=$C75,"Total Item (R$)",IF(AND($C77&lt;&gt;$C76,$J76&lt;&gt;""),SUMIFS(K:K,C:C,C76,J:J,"&lt;&gt;Subtotal"),""))))),"")</f>
        <v/>
      </c>
      <c r="L77" s="100" t="str">
        <f t="shared" si="0"/>
        <v/>
      </c>
    </row>
    <row r="78" spans="2:12" x14ac:dyDescent="0.25">
      <c r="B78" s="62" t="str">
        <f>IFERROR(IF(C77=C74,IF(B77+1&lt;='FORMAÇÃO DE PREÇO'!$H$8,B77+1,""),B77),"")</f>
        <v/>
      </c>
      <c r="C78" s="62" t="str">
        <f>IFERROR(VLOOKUP(B78,'FORMAÇÃO DE PREÇO'!B:D,2,FALSE),"")</f>
        <v/>
      </c>
      <c r="D78" s="62" t="str">
        <f>IFERROR(VLOOKUP(B78,'FORMAÇÃO DE PREÇO'!B:D,3,FALSE),"")</f>
        <v/>
      </c>
      <c r="E78" s="107" t="str">
        <f t="shared" si="2"/>
        <v/>
      </c>
      <c r="F78" s="107" t="str">
        <f>IF($B77="","",IF($C78=$C75,INDEX('FORMAÇÃO DE PREÇO'!$H:$H,MATCH($B78,'FORMAÇÃO DE PREÇO'!$B:$B)-18),IF($C78=$C76,"Código","")))</f>
        <v/>
      </c>
      <c r="G78" s="108" t="str">
        <f t="array" ref="G78">IF($B77="","",IF($C78=$C75,UPPER(INDEX('BASE EDITAL'!$C:$C,EDITAL!B78+1)),IF($C78=$C76,"Especificação do Objeto","")))</f>
        <v/>
      </c>
      <c r="H78" s="109" t="str">
        <f t="array" ref="H78">IF($B77="","",IF($C78=$C75,INDEX('FORMAÇÃO DE PREÇO'!$M:$M,MATCH($B78,'FORMAÇÃO DE PREÇO'!$B:$B)-14),IF($C78=$C76,"Unidade","")))</f>
        <v/>
      </c>
      <c r="I78" s="109" t="str">
        <f>IF($B77="","",IF($C78=$C75,INDEX('FORMAÇÃO DE PREÇO'!$M:$M,MATCH($B78,'FORMAÇÃO DE PREÇO'!$B:$B)-16),IF($C78=$C76,"Quant.","")))</f>
        <v/>
      </c>
      <c r="J78" s="68" t="str">
        <f>IF(AND(COUNTBLANK($B75:$B77)=2,$B77="",$B76="",MAX(C:C)&gt;1),"Total Estimado",IF($B77="","",IF($C78=$C75,INDEX('FORMAÇÃO DE PREÇO'!$M:$M,MATCH($B78,'FORMAÇÃO DE PREÇO'!$B:$B)-18),IF($C78=$C76,"Valor Unit. (R$)",IF(AND($C78&lt;&gt;$C77,$J77&lt;&gt;""),"Subtotal","")))))</f>
        <v/>
      </c>
      <c r="K78" s="100" t="str">
        <f>IFERROR(IF(AND(COUNTBLANK($B75:$B77)=2,$B77="",$B76="",MAX(C:C)&gt;1),SUM($K$3:K77)/2,IF($B77="","",IF($C78=$C75,ROUND(J78*I78,2),IF($C78=$C76,"Total Item (R$)",IF(AND($C78&lt;&gt;$C77,$J77&lt;&gt;""),SUMIFS(K:K,C:C,C77,J:J,"&lt;&gt;Subtotal"),""))))),"")</f>
        <v/>
      </c>
      <c r="L78" s="100" t="str">
        <f t="shared" si="0"/>
        <v/>
      </c>
    </row>
    <row r="79" spans="2:12" x14ac:dyDescent="0.25">
      <c r="B79" s="62" t="str">
        <f>IFERROR(IF(C78=C75,IF(B78+1&lt;='FORMAÇÃO DE PREÇO'!$H$8,B78+1,""),B78),"")</f>
        <v/>
      </c>
      <c r="C79" s="62" t="str">
        <f>IFERROR(VLOOKUP(B79,'FORMAÇÃO DE PREÇO'!B:D,2,FALSE),"")</f>
        <v/>
      </c>
      <c r="D79" s="62" t="str">
        <f>IFERROR(VLOOKUP(B79,'FORMAÇÃO DE PREÇO'!B:D,3,FALSE),"")</f>
        <v/>
      </c>
      <c r="E79" s="107" t="str">
        <f t="shared" si="2"/>
        <v/>
      </c>
      <c r="F79" s="107" t="str">
        <f>IF($B78="","",IF($C79=$C76,INDEX('FORMAÇÃO DE PREÇO'!$H:$H,MATCH($B79,'FORMAÇÃO DE PREÇO'!$B:$B)-18),IF($C79=$C77,"Código","")))</f>
        <v/>
      </c>
      <c r="G79" s="108" t="str">
        <f t="array" ref="G79">IF($B78="","",IF($C79=$C76,UPPER(INDEX('BASE EDITAL'!$C:$C,EDITAL!B79+1)),IF($C79=$C77,"Especificação do Objeto","")))</f>
        <v/>
      </c>
      <c r="H79" s="109" t="str">
        <f t="array" ref="H79">IF($B78="","",IF($C79=$C76,INDEX('FORMAÇÃO DE PREÇO'!$M:$M,MATCH($B79,'FORMAÇÃO DE PREÇO'!$B:$B)-14),IF($C79=$C77,"Unidade","")))</f>
        <v/>
      </c>
      <c r="I79" s="109" t="str">
        <f>IF($B78="","",IF($C79=$C76,INDEX('FORMAÇÃO DE PREÇO'!$M:$M,MATCH($B79,'FORMAÇÃO DE PREÇO'!$B:$B)-16),IF($C79=$C77,"Quant.","")))</f>
        <v/>
      </c>
      <c r="J79" s="68" t="str">
        <f>IF(AND(COUNTBLANK($B76:$B78)=2,$B78="",$B77="",MAX(C:C)&gt;1),"Total Estimado",IF($B78="","",IF($C79=$C76,INDEX('FORMAÇÃO DE PREÇO'!$M:$M,MATCH($B79,'FORMAÇÃO DE PREÇO'!$B:$B)-18),IF($C79=$C77,"Valor Unit. (R$)",IF(AND($C79&lt;&gt;$C78,$J78&lt;&gt;""),"Subtotal","")))))</f>
        <v/>
      </c>
      <c r="K79" s="100" t="str">
        <f>IFERROR(IF(AND(COUNTBLANK($B76:$B78)=2,$B78="",$B77="",MAX(C:C)&gt;1),SUM($K$3:K78)/2,IF($B78="","",IF($C79=$C76,ROUND(J79*I79,2),IF($C79=$C77,"Total Item (R$)",IF(AND($C79&lt;&gt;$C78,$J78&lt;&gt;""),SUMIFS(K:K,C:C,C78,J:J,"&lt;&gt;Subtotal"),""))))),"")</f>
        <v/>
      </c>
      <c r="L79" s="100" t="str">
        <f t="shared" si="0"/>
        <v/>
      </c>
    </row>
    <row r="80" spans="2:12" x14ac:dyDescent="0.25">
      <c r="B80" s="62" t="str">
        <f>IFERROR(IF(C79=C76,IF(B79+1&lt;='FORMAÇÃO DE PREÇO'!$H$8,B79+1,""),B79),"")</f>
        <v/>
      </c>
      <c r="C80" s="62" t="str">
        <f>IFERROR(VLOOKUP(B80,'FORMAÇÃO DE PREÇO'!B:D,2,FALSE),"")</f>
        <v/>
      </c>
      <c r="D80" s="62" t="str">
        <f>IFERROR(VLOOKUP(B80,'FORMAÇÃO DE PREÇO'!B:D,3,FALSE),"")</f>
        <v/>
      </c>
      <c r="E80" s="107" t="str">
        <f t="shared" si="2"/>
        <v/>
      </c>
      <c r="F80" s="107" t="str">
        <f>IF($B79="","",IF($C80=$C77,INDEX('FORMAÇÃO DE PREÇO'!$H:$H,MATCH($B80,'FORMAÇÃO DE PREÇO'!$B:$B)-18),IF($C80=$C78,"Código","")))</f>
        <v/>
      </c>
      <c r="G80" s="108" t="str">
        <f t="array" ref="G80">IF($B79="","",IF($C80=$C77,UPPER(INDEX('BASE EDITAL'!$C:$C,EDITAL!B80+1)),IF($C80=$C78,"Especificação do Objeto","")))</f>
        <v/>
      </c>
      <c r="H80" s="109" t="str">
        <f t="array" ref="H80">IF($B79="","",IF($C80=$C77,INDEX('FORMAÇÃO DE PREÇO'!$M:$M,MATCH($B80,'FORMAÇÃO DE PREÇO'!$B:$B)-14),IF($C80=$C78,"Unidade","")))</f>
        <v/>
      </c>
      <c r="I80" s="109" t="str">
        <f>IF($B79="","",IF($C80=$C77,INDEX('FORMAÇÃO DE PREÇO'!$M:$M,MATCH($B80,'FORMAÇÃO DE PREÇO'!$B:$B)-16),IF($C80=$C78,"Quant.","")))</f>
        <v/>
      </c>
      <c r="J80" s="68" t="str">
        <f>IF(AND(COUNTBLANK($B77:$B79)=2,$B79="",$B78="",MAX(C:C)&gt;1),"Total Estimado",IF($B79="","",IF($C80=$C77,INDEX('FORMAÇÃO DE PREÇO'!$M:$M,MATCH($B80,'FORMAÇÃO DE PREÇO'!$B:$B)-18),IF($C80=$C78,"Valor Unit. (R$)",IF(AND($C80&lt;&gt;$C79,$J79&lt;&gt;""),"Subtotal","")))))</f>
        <v/>
      </c>
      <c r="K80" s="100" t="str">
        <f>IFERROR(IF(AND(COUNTBLANK($B77:$B79)=2,$B79="",$B78="",MAX(C:C)&gt;1),SUM($K$3:K79)/2,IF($B79="","",IF($C80=$C77,ROUND(J80*I80,2),IF($C80=$C78,"Total Item (R$)",IF(AND($C80&lt;&gt;$C79,$J79&lt;&gt;""),SUMIFS(K:K,C:C,C79,J:J,"&lt;&gt;Subtotal"),""))))),"")</f>
        <v/>
      </c>
      <c r="L80" s="100" t="str">
        <f t="shared" si="0"/>
        <v/>
      </c>
    </row>
    <row r="81" spans="2:12" x14ac:dyDescent="0.25">
      <c r="B81" s="62" t="str">
        <f>IFERROR(IF(C80=C77,IF(B80+1&lt;='FORMAÇÃO DE PREÇO'!$H$8,B80+1,""),B80),"")</f>
        <v/>
      </c>
      <c r="C81" s="62" t="str">
        <f>IFERROR(VLOOKUP(B81,'FORMAÇÃO DE PREÇO'!B:D,2,FALSE),"")</f>
        <v/>
      </c>
      <c r="D81" s="62" t="str">
        <f>IFERROR(VLOOKUP(B81,'FORMAÇÃO DE PREÇO'!B:D,3,FALSE),"")</f>
        <v/>
      </c>
      <c r="E81" s="107" t="str">
        <f t="shared" si="2"/>
        <v/>
      </c>
      <c r="F81" s="107" t="str">
        <f>IF($B80="","",IF($C81=$C78,INDEX('FORMAÇÃO DE PREÇO'!$H:$H,MATCH($B81,'FORMAÇÃO DE PREÇO'!$B:$B)-18),IF($C81=$C79,"Código","")))</f>
        <v/>
      </c>
      <c r="G81" s="108" t="str">
        <f t="array" ref="G81">IF($B80="","",IF($C81=$C78,UPPER(INDEX('BASE EDITAL'!$C:$C,EDITAL!B81+1)),IF($C81=$C79,"Especificação do Objeto","")))</f>
        <v/>
      </c>
      <c r="H81" s="109" t="str">
        <f t="array" ref="H81">IF($B80="","",IF($C81=$C78,INDEX('FORMAÇÃO DE PREÇO'!$M:$M,MATCH($B81,'FORMAÇÃO DE PREÇO'!$B:$B)-14),IF($C81=$C79,"Unidade","")))</f>
        <v/>
      </c>
      <c r="I81" s="109" t="str">
        <f>IF($B80="","",IF($C81=$C78,INDEX('FORMAÇÃO DE PREÇO'!$M:$M,MATCH($B81,'FORMAÇÃO DE PREÇO'!$B:$B)-16),IF($C81=$C79,"Quant.","")))</f>
        <v/>
      </c>
      <c r="J81" s="68" t="str">
        <f>IF(AND(COUNTBLANK($B78:$B80)=2,$B80="",$B79="",MAX(C:C)&gt;1),"Total Estimado",IF($B80="","",IF($C81=$C78,INDEX('FORMAÇÃO DE PREÇO'!$M:$M,MATCH($B81,'FORMAÇÃO DE PREÇO'!$B:$B)-18),IF($C81=$C79,"Valor Unit. (R$)",IF(AND($C81&lt;&gt;$C80,$J80&lt;&gt;""),"Subtotal","")))))</f>
        <v/>
      </c>
      <c r="K81" s="100" t="str">
        <f>IFERROR(IF(AND(COUNTBLANK($B78:$B80)=2,$B80="",$B79="",MAX(C:C)&gt;1),SUM($K$3:K80)/2,IF($B80="","",IF($C81=$C78,ROUND(J81*I81,2),IF($C81=$C79,"Total Item (R$)",IF(AND($C81&lt;&gt;$C80,$J80&lt;&gt;""),SUMIFS(K:K,C:C,C80,J:J,"&lt;&gt;Subtotal"),""))))),"")</f>
        <v/>
      </c>
      <c r="L81" s="100" t="str">
        <f t="shared" si="0"/>
        <v/>
      </c>
    </row>
    <row r="82" spans="2:12" x14ac:dyDescent="0.25">
      <c r="B82" s="62" t="str">
        <f>IFERROR(IF(C81=C78,IF(B81+1&lt;='FORMAÇÃO DE PREÇO'!$H$8,B81+1,""),B81),"")</f>
        <v/>
      </c>
      <c r="C82" s="62" t="str">
        <f>IFERROR(VLOOKUP(B82,'FORMAÇÃO DE PREÇO'!B:D,2,FALSE),"")</f>
        <v/>
      </c>
      <c r="D82" s="62" t="str">
        <f>IFERROR(VLOOKUP(B82,'FORMAÇÃO DE PREÇO'!B:D,3,FALSE),"")</f>
        <v/>
      </c>
      <c r="E82" s="107" t="str">
        <f t="shared" si="2"/>
        <v/>
      </c>
      <c r="F82" s="107" t="str">
        <f>IF($B81="","",IF($C82=$C79,INDEX('FORMAÇÃO DE PREÇO'!$H:$H,MATCH($B82,'FORMAÇÃO DE PREÇO'!$B:$B)-18),IF($C82=$C80,"Código","")))</f>
        <v/>
      </c>
      <c r="G82" s="108" t="str">
        <f t="array" ref="G82">IF($B81="","",IF($C82=$C79,UPPER(INDEX('BASE EDITAL'!$C:$C,EDITAL!B82+1)),IF($C82=$C80,"Especificação do Objeto","")))</f>
        <v/>
      </c>
      <c r="H82" s="109" t="str">
        <f t="array" ref="H82">IF($B81="","",IF($C82=$C79,INDEX('FORMAÇÃO DE PREÇO'!$M:$M,MATCH($B82,'FORMAÇÃO DE PREÇO'!$B:$B)-14),IF($C82=$C80,"Unidade","")))</f>
        <v/>
      </c>
      <c r="I82" s="109" t="str">
        <f>IF($B81="","",IF($C82=$C79,INDEX('FORMAÇÃO DE PREÇO'!$M:$M,MATCH($B82,'FORMAÇÃO DE PREÇO'!$B:$B)-16),IF($C82=$C80,"Quant.","")))</f>
        <v/>
      </c>
      <c r="J82" s="68" t="str">
        <f>IF(AND(COUNTBLANK($B79:$B81)=2,$B81="",$B80="",MAX(C:C)&gt;1),"Total Estimado",IF($B81="","",IF($C82=$C79,INDEX('FORMAÇÃO DE PREÇO'!$M:$M,MATCH($B82,'FORMAÇÃO DE PREÇO'!$B:$B)-18),IF($C82=$C80,"Valor Unit. (R$)",IF(AND($C82&lt;&gt;$C81,$J81&lt;&gt;""),"Subtotal","")))))</f>
        <v/>
      </c>
      <c r="K82" s="100" t="str">
        <f>IFERROR(IF(AND(COUNTBLANK($B79:$B81)=2,$B81="",$B80="",MAX(C:C)&gt;1),SUM($K$3:K81)/2,IF($B81="","",IF($C82=$C79,ROUND(J82*I82,2),IF($C82=$C80,"Total Item (R$)",IF(AND($C82&lt;&gt;$C81,$J81&lt;&gt;""),SUMIFS(K:K,C:C,C81,J:J,"&lt;&gt;Subtotal"),""))))),"")</f>
        <v/>
      </c>
      <c r="L82" s="100" t="str">
        <f t="shared" si="0"/>
        <v/>
      </c>
    </row>
    <row r="83" spans="2:12" x14ac:dyDescent="0.25">
      <c r="B83" s="62" t="str">
        <f>IFERROR(IF(C82=C79,IF(B82+1&lt;='FORMAÇÃO DE PREÇO'!$H$8,B82+1,""),B82),"")</f>
        <v/>
      </c>
      <c r="C83" s="62" t="str">
        <f>IFERROR(VLOOKUP(B83,'FORMAÇÃO DE PREÇO'!B:D,2,FALSE),"")</f>
        <v/>
      </c>
      <c r="D83" s="62" t="str">
        <f>IFERROR(VLOOKUP(B83,'FORMAÇÃO DE PREÇO'!B:D,3,FALSE),"")</f>
        <v/>
      </c>
      <c r="E83" s="107" t="str">
        <f t="shared" si="2"/>
        <v/>
      </c>
      <c r="F83" s="107" t="str">
        <f>IF($B82="","",IF($C83=$C80,INDEX('FORMAÇÃO DE PREÇO'!$H:$H,MATCH($B83,'FORMAÇÃO DE PREÇO'!$B:$B)-18),IF($C83=$C81,"Código","")))</f>
        <v/>
      </c>
      <c r="G83" s="108" t="str">
        <f t="array" ref="G83">IF($B82="","",IF($C83=$C80,UPPER(INDEX('BASE EDITAL'!$C:$C,EDITAL!B83+1)),IF($C83=$C81,"Especificação do Objeto","")))</f>
        <v/>
      </c>
      <c r="H83" s="109" t="str">
        <f t="array" ref="H83">IF($B82="","",IF($C83=$C80,INDEX('FORMAÇÃO DE PREÇO'!$M:$M,MATCH($B83,'FORMAÇÃO DE PREÇO'!$B:$B)-14),IF($C83=$C81,"Unidade","")))</f>
        <v/>
      </c>
      <c r="I83" s="109" t="str">
        <f>IF($B82="","",IF($C83=$C80,INDEX('FORMAÇÃO DE PREÇO'!$M:$M,MATCH($B83,'FORMAÇÃO DE PREÇO'!$B:$B)-16),IF($C83=$C81,"Quant.","")))</f>
        <v/>
      </c>
      <c r="J83" s="68" t="str">
        <f>IF(AND(COUNTBLANK($B80:$B82)=2,$B82="",$B81="",MAX(C:C)&gt;1),"Total Estimado",IF($B82="","",IF($C83=$C80,INDEX('FORMAÇÃO DE PREÇO'!$M:$M,MATCH($B83,'FORMAÇÃO DE PREÇO'!$B:$B)-18),IF($C83=$C81,"Valor Unit. (R$)",IF(AND($C83&lt;&gt;$C82,$J82&lt;&gt;""),"Subtotal","")))))</f>
        <v/>
      </c>
      <c r="K83" s="100" t="str">
        <f>IFERROR(IF(AND(COUNTBLANK($B80:$B82)=2,$B82="",$B81="",MAX(C:C)&gt;1),SUM($K$3:K82)/2,IF($B82="","",IF($C83=$C80,ROUND(J83*I83,2),IF($C83=$C81,"Total Item (R$)",IF(AND($C83&lt;&gt;$C82,$J82&lt;&gt;""),SUMIFS(K:K,C:C,C82,J:J,"&lt;&gt;Subtotal"),""))))),"")</f>
        <v/>
      </c>
      <c r="L83" s="100" t="str">
        <f t="shared" si="0"/>
        <v/>
      </c>
    </row>
    <row r="84" spans="2:12" x14ac:dyDescent="0.25">
      <c r="B84" s="62" t="str">
        <f>IFERROR(IF(C83=C80,IF(B83+1&lt;='FORMAÇÃO DE PREÇO'!$H$8,B83+1,""),B83),"")</f>
        <v/>
      </c>
      <c r="C84" s="62" t="str">
        <f>IFERROR(VLOOKUP(B84,'FORMAÇÃO DE PREÇO'!B:D,2,FALSE),"")</f>
        <v/>
      </c>
      <c r="D84" s="62" t="str">
        <f>IFERROR(VLOOKUP(B84,'FORMAÇÃO DE PREÇO'!B:D,3,FALSE),"")</f>
        <v/>
      </c>
      <c r="E84" s="107" t="str">
        <f t="shared" si="2"/>
        <v/>
      </c>
      <c r="F84" s="107" t="str">
        <f>IF($B83="","",IF($C84=$C81,INDEX('FORMAÇÃO DE PREÇO'!$H:$H,MATCH($B84,'FORMAÇÃO DE PREÇO'!$B:$B)-18),IF($C84=$C82,"Código","")))</f>
        <v/>
      </c>
      <c r="G84" s="108" t="str">
        <f t="array" ref="G84">IF($B83="","",IF($C84=$C81,UPPER(INDEX('BASE EDITAL'!$C:$C,EDITAL!B84+1)),IF($C84=$C82,"Especificação do Objeto","")))</f>
        <v/>
      </c>
      <c r="H84" s="109" t="str">
        <f t="array" ref="H84">IF($B83="","",IF($C84=$C81,INDEX('FORMAÇÃO DE PREÇO'!$M:$M,MATCH($B84,'FORMAÇÃO DE PREÇO'!$B:$B)-14),IF($C84=$C82,"Unidade","")))</f>
        <v/>
      </c>
      <c r="I84" s="109" t="str">
        <f>IF($B83="","",IF($C84=$C81,INDEX('FORMAÇÃO DE PREÇO'!$M:$M,MATCH($B84,'FORMAÇÃO DE PREÇO'!$B:$B)-16),IF($C84=$C82,"Quant.","")))</f>
        <v/>
      </c>
      <c r="J84" s="68" t="str">
        <f>IF(AND(COUNTBLANK($B81:$B83)=2,$B83="",$B82="",MAX(C:C)&gt;1),"Total Estimado",IF($B83="","",IF($C84=$C81,INDEX('FORMAÇÃO DE PREÇO'!$M:$M,MATCH($B84,'FORMAÇÃO DE PREÇO'!$B:$B)-18),IF($C84=$C82,"Valor Unit. (R$)",IF(AND($C84&lt;&gt;$C83,$J83&lt;&gt;""),"Subtotal","")))))</f>
        <v/>
      </c>
      <c r="K84" s="100" t="str">
        <f>IFERROR(IF(AND(COUNTBLANK($B81:$B83)=2,$B83="",$B82="",MAX(C:C)&gt;1),SUM($K$3:K83)/2,IF($B83="","",IF($C84=$C81,ROUND(J84*I84,2),IF($C84=$C82,"Total Item (R$)",IF(AND($C84&lt;&gt;$C83,$J83&lt;&gt;""),SUMIFS(K:K,C:C,C83,J:J,"&lt;&gt;Subtotal"),""))))),"")</f>
        <v/>
      </c>
      <c r="L84" s="100" t="str">
        <f t="shared" si="0"/>
        <v/>
      </c>
    </row>
    <row r="85" spans="2:12" x14ac:dyDescent="0.25">
      <c r="B85" s="62" t="str">
        <f>IFERROR(IF(C84=C81,IF(B84+1&lt;='FORMAÇÃO DE PREÇO'!$H$8,B84+1,""),B84),"")</f>
        <v/>
      </c>
      <c r="C85" s="62" t="str">
        <f>IFERROR(VLOOKUP(B85,'FORMAÇÃO DE PREÇO'!B:D,2,FALSE),"")</f>
        <v/>
      </c>
      <c r="D85" s="62" t="str">
        <f>IFERROR(VLOOKUP(B85,'FORMAÇÃO DE PREÇO'!B:D,3,FALSE),"")</f>
        <v/>
      </c>
      <c r="E85" s="107" t="str">
        <f t="shared" si="2"/>
        <v/>
      </c>
      <c r="F85" s="107" t="str">
        <f>IF($B84="","",IF($C85=$C82,INDEX('FORMAÇÃO DE PREÇO'!$H:$H,MATCH($B85,'FORMAÇÃO DE PREÇO'!$B:$B)-18),IF($C85=$C83,"Código","")))</f>
        <v/>
      </c>
      <c r="G85" s="108" t="str">
        <f t="array" ref="G85">IF($B84="","",IF($C85=$C82,UPPER(INDEX('BASE EDITAL'!$C:$C,EDITAL!B85+1)),IF($C85=$C83,"Especificação do Objeto","")))</f>
        <v/>
      </c>
      <c r="H85" s="109" t="str">
        <f t="array" ref="H85">IF($B84="","",IF($C85=$C82,INDEX('FORMAÇÃO DE PREÇO'!$M:$M,MATCH($B85,'FORMAÇÃO DE PREÇO'!$B:$B)-14),IF($C85=$C83,"Unidade","")))</f>
        <v/>
      </c>
      <c r="I85" s="109" t="str">
        <f>IF($B84="","",IF($C85=$C82,INDEX('FORMAÇÃO DE PREÇO'!$M:$M,MATCH($B85,'FORMAÇÃO DE PREÇO'!$B:$B)-16),IF($C85=$C83,"Quant.","")))</f>
        <v/>
      </c>
      <c r="J85" s="68" t="str">
        <f>IF(AND(COUNTBLANK($B82:$B84)=2,$B84="",$B83="",MAX(C:C)&gt;1),"Total Estimado",IF($B84="","",IF($C85=$C82,INDEX('FORMAÇÃO DE PREÇO'!$M:$M,MATCH($B85,'FORMAÇÃO DE PREÇO'!$B:$B)-18),IF($C85=$C83,"Valor Unit. (R$)",IF(AND($C85&lt;&gt;$C84,$J84&lt;&gt;""),"Subtotal","")))))</f>
        <v/>
      </c>
      <c r="K85" s="100" t="str">
        <f>IFERROR(IF(AND(COUNTBLANK($B82:$B84)=2,$B84="",$B83="",MAX(C:C)&gt;1),SUM($K$3:K84)/2,IF($B84="","",IF($C85=$C82,ROUND(J85*I85,2),IF($C85=$C83,"Total Item (R$)",IF(AND($C85&lt;&gt;$C84,$J84&lt;&gt;""),SUMIFS(K:K,C:C,C84,J:J,"&lt;&gt;Subtotal"),""))))),"")</f>
        <v/>
      </c>
      <c r="L85" s="100" t="str">
        <f t="shared" si="0"/>
        <v/>
      </c>
    </row>
    <row r="86" spans="2:12" x14ac:dyDescent="0.25">
      <c r="B86" s="62" t="str">
        <f>IFERROR(IF(C85=C82,IF(B85+1&lt;='FORMAÇÃO DE PREÇO'!$H$8,B85+1,""),B85),"")</f>
        <v/>
      </c>
      <c r="C86" s="62" t="str">
        <f>IFERROR(VLOOKUP(B86,'FORMAÇÃO DE PREÇO'!B:D,2,FALSE),"")</f>
        <v/>
      </c>
      <c r="D86" s="62" t="str">
        <f>IFERROR(VLOOKUP(B86,'FORMAÇÃO DE PREÇO'!B:D,3,FALSE),"")</f>
        <v/>
      </c>
      <c r="E86" s="107" t="str">
        <f t="shared" si="2"/>
        <v/>
      </c>
      <c r="F86" s="107" t="str">
        <f>IF($B85="","",IF($C86=$C83,INDEX('FORMAÇÃO DE PREÇO'!$H:$H,MATCH($B86,'FORMAÇÃO DE PREÇO'!$B:$B)-18),IF($C86=$C84,"Código","")))</f>
        <v/>
      </c>
      <c r="G86" s="108" t="str">
        <f t="array" ref="G86">IF($B85="","",IF($C86=$C83,UPPER(INDEX('BASE EDITAL'!$C:$C,EDITAL!B86+1)),IF($C86=$C84,"Especificação do Objeto","")))</f>
        <v/>
      </c>
      <c r="H86" s="109" t="str">
        <f t="array" ref="H86">IF($B85="","",IF($C86=$C83,INDEX('FORMAÇÃO DE PREÇO'!$M:$M,MATCH($B86,'FORMAÇÃO DE PREÇO'!$B:$B)-14),IF($C86=$C84,"Unidade","")))</f>
        <v/>
      </c>
      <c r="I86" s="109" t="str">
        <f>IF($B85="","",IF($C86=$C83,INDEX('FORMAÇÃO DE PREÇO'!$M:$M,MATCH($B86,'FORMAÇÃO DE PREÇO'!$B:$B)-16),IF($C86=$C84,"Quant.","")))</f>
        <v/>
      </c>
      <c r="J86" s="68" t="str">
        <f>IF(AND(COUNTBLANK($B83:$B85)=2,$B85="",$B84="",MAX(C:C)&gt;1),"Total Estimado",IF($B85="","",IF($C86=$C83,INDEX('FORMAÇÃO DE PREÇO'!$M:$M,MATCH($B86,'FORMAÇÃO DE PREÇO'!$B:$B)-18),IF($C86=$C84,"Valor Unit. (R$)",IF(AND($C86&lt;&gt;$C85,$J85&lt;&gt;""),"Subtotal","")))))</f>
        <v/>
      </c>
      <c r="K86" s="100" t="str">
        <f>IFERROR(IF(AND(COUNTBLANK($B83:$B85)=2,$B85="",$B84="",MAX(C:C)&gt;1),SUM($K$3:K85)/2,IF($B85="","",IF($C86=$C83,ROUND(J86*I86,2),IF($C86=$C84,"Total Item (R$)",IF(AND($C86&lt;&gt;$C85,$J85&lt;&gt;""),SUMIFS(K:K,C:C,C85,J:J,"&lt;&gt;Subtotal"),""))))),"")</f>
        <v/>
      </c>
      <c r="L86" s="100" t="str">
        <f t="shared" si="0"/>
        <v/>
      </c>
    </row>
    <row r="87" spans="2:12" x14ac:dyDescent="0.25">
      <c r="B87" s="62" t="str">
        <f>IFERROR(IF(C86=C83,IF(B86+1&lt;='FORMAÇÃO DE PREÇO'!$H$8,B86+1,""),B86),"")</f>
        <v/>
      </c>
      <c r="C87" s="62" t="str">
        <f>IFERROR(VLOOKUP(B87,'FORMAÇÃO DE PREÇO'!B:D,2,FALSE),"")</f>
        <v/>
      </c>
      <c r="D87" s="62" t="str">
        <f>IFERROR(VLOOKUP(B87,'FORMAÇÃO DE PREÇO'!B:D,3,FALSE),"")</f>
        <v/>
      </c>
      <c r="E87" s="107" t="str">
        <f t="shared" si="2"/>
        <v/>
      </c>
      <c r="F87" s="107" t="str">
        <f>IF($B86="","",IF($C87=$C84,INDEX('FORMAÇÃO DE PREÇO'!$H:$H,MATCH($B87,'FORMAÇÃO DE PREÇO'!$B:$B)-18),IF($C87=$C85,"Código","")))</f>
        <v/>
      </c>
      <c r="G87" s="108" t="str">
        <f t="array" ref="G87">IF($B86="","",IF($C87=$C84,UPPER(INDEX('BASE EDITAL'!$C:$C,EDITAL!B87+1)),IF($C87=$C85,"Especificação do Objeto","")))</f>
        <v/>
      </c>
      <c r="H87" s="109" t="str">
        <f t="array" ref="H87">IF($B86="","",IF($C87=$C84,INDEX('FORMAÇÃO DE PREÇO'!$M:$M,MATCH($B87,'FORMAÇÃO DE PREÇO'!$B:$B)-14),IF($C87=$C85,"Unidade","")))</f>
        <v/>
      </c>
      <c r="I87" s="109" t="str">
        <f>IF($B86="","",IF($C87=$C84,INDEX('FORMAÇÃO DE PREÇO'!$M:$M,MATCH($B87,'FORMAÇÃO DE PREÇO'!$B:$B)-16),IF($C87=$C85,"Quant.","")))</f>
        <v/>
      </c>
      <c r="J87" s="68" t="str">
        <f>IF(AND(COUNTBLANK($B84:$B86)=2,$B86="",$B85="",MAX(C:C)&gt;1),"Total Estimado",IF($B86="","",IF($C87=$C84,INDEX('FORMAÇÃO DE PREÇO'!$M:$M,MATCH($B87,'FORMAÇÃO DE PREÇO'!$B:$B)-18),IF($C87=$C85,"Valor Unit. (R$)",IF(AND($C87&lt;&gt;$C86,$J86&lt;&gt;""),"Subtotal","")))))</f>
        <v/>
      </c>
      <c r="K87" s="100" t="str">
        <f>IFERROR(IF(AND(COUNTBLANK($B84:$B86)=2,$B86="",$B85="",MAX(C:C)&gt;1),SUM($K$3:K86)/2,IF($B86="","",IF($C87=$C84,ROUND(J87*I87,2),IF($C87=$C85,"Total Item (R$)",IF(AND($C87&lt;&gt;$C86,$J86&lt;&gt;""),SUMIFS(K:K,C:C,C86,J:J,"&lt;&gt;Subtotal"),""))))),"")</f>
        <v/>
      </c>
      <c r="L87" s="100" t="str">
        <f t="shared" si="0"/>
        <v/>
      </c>
    </row>
    <row r="88" spans="2:12" x14ac:dyDescent="0.25">
      <c r="B88" s="62" t="str">
        <f>IFERROR(IF(C87=C84,IF(B87+1&lt;='FORMAÇÃO DE PREÇO'!$H$8,B87+1,""),B87),"")</f>
        <v/>
      </c>
      <c r="C88" s="62" t="str">
        <f>IFERROR(VLOOKUP(B88,'FORMAÇÃO DE PREÇO'!B:D,2,FALSE),"")</f>
        <v/>
      </c>
      <c r="D88" s="62" t="str">
        <f>IFERROR(VLOOKUP(B88,'FORMAÇÃO DE PREÇO'!B:D,3,FALSE),"")</f>
        <v/>
      </c>
      <c r="E88" s="107" t="str">
        <f t="shared" si="2"/>
        <v/>
      </c>
      <c r="F88" s="107" t="str">
        <f>IF($B87="","",IF($C88=$C85,INDEX('FORMAÇÃO DE PREÇO'!$H:$H,MATCH($B88,'FORMAÇÃO DE PREÇO'!$B:$B)-18),IF($C88=$C86,"Código","")))</f>
        <v/>
      </c>
      <c r="G88" s="108" t="str">
        <f t="array" ref="G88">IF($B87="","",IF($C88=$C85,UPPER(INDEX('BASE EDITAL'!$C:$C,EDITAL!B88+1)),IF($C88=$C86,"Especificação do Objeto","")))</f>
        <v/>
      </c>
      <c r="H88" s="109" t="str">
        <f t="array" ref="H88">IF($B87="","",IF($C88=$C85,INDEX('FORMAÇÃO DE PREÇO'!$M:$M,MATCH($B88,'FORMAÇÃO DE PREÇO'!$B:$B)-14),IF($C88=$C86,"Unidade","")))</f>
        <v/>
      </c>
      <c r="I88" s="109" t="str">
        <f>IF($B87="","",IF($C88=$C85,INDEX('FORMAÇÃO DE PREÇO'!$M:$M,MATCH($B88,'FORMAÇÃO DE PREÇO'!$B:$B)-16),IF($C88=$C86,"Quant.","")))</f>
        <v/>
      </c>
      <c r="J88" s="68" t="str">
        <f>IF(AND(COUNTBLANK($B85:$B87)=2,$B87="",$B86="",MAX(C:C)&gt;1),"Total Estimado",IF($B87="","",IF($C88=$C85,INDEX('FORMAÇÃO DE PREÇO'!$M:$M,MATCH($B88,'FORMAÇÃO DE PREÇO'!$B:$B)-18),IF($C88=$C86,"Valor Unit. (R$)",IF(AND($C88&lt;&gt;$C87,$J87&lt;&gt;""),"Subtotal","")))))</f>
        <v/>
      </c>
      <c r="K88" s="100" t="str">
        <f>IFERROR(IF(AND(COUNTBLANK($B85:$B87)=2,$B87="",$B86="",MAX(C:C)&gt;1),SUM($K$3:K87)/2,IF($B87="","",IF($C88=$C85,ROUND(J88*I88,2),IF($C88=$C86,"Total Item (R$)",IF(AND($C88&lt;&gt;$C87,$J87&lt;&gt;""),SUMIFS(K:K,C:C,C87,J:J,"&lt;&gt;Subtotal"),""))))),"")</f>
        <v/>
      </c>
      <c r="L88" s="100" t="str">
        <f t="shared" si="0"/>
        <v/>
      </c>
    </row>
    <row r="89" spans="2:12" x14ac:dyDescent="0.25">
      <c r="B89" s="62" t="str">
        <f>IFERROR(IF(C88=C85,IF(B88+1&lt;='FORMAÇÃO DE PREÇO'!$H$8,B88+1,""),B88),"")</f>
        <v/>
      </c>
      <c r="C89" s="62" t="str">
        <f>IFERROR(VLOOKUP(B89,'FORMAÇÃO DE PREÇO'!B:D,2,FALSE),"")</f>
        <v/>
      </c>
      <c r="D89" s="62" t="str">
        <f>IFERROR(VLOOKUP(B89,'FORMAÇÃO DE PREÇO'!B:D,3,FALSE),"")</f>
        <v/>
      </c>
      <c r="E89" s="107" t="str">
        <f t="shared" si="2"/>
        <v/>
      </c>
      <c r="F89" s="107" t="str">
        <f>IF($B88="","",IF($C89=$C86,INDEX('FORMAÇÃO DE PREÇO'!$H:$H,MATCH($B89,'FORMAÇÃO DE PREÇO'!$B:$B)-18),IF($C89=$C87,"Código","")))</f>
        <v/>
      </c>
      <c r="G89" s="108" t="str">
        <f t="array" ref="G89">IF($B88="","",IF($C89=$C86,UPPER(INDEX('BASE EDITAL'!$C:$C,EDITAL!B89+1)),IF($C89=$C87,"Especificação do Objeto","")))</f>
        <v/>
      </c>
      <c r="H89" s="109" t="str">
        <f t="array" ref="H89">IF($B88="","",IF($C89=$C86,INDEX('FORMAÇÃO DE PREÇO'!$M:$M,MATCH($B89,'FORMAÇÃO DE PREÇO'!$B:$B)-14),IF($C89=$C87,"Unidade","")))</f>
        <v/>
      </c>
      <c r="I89" s="109" t="str">
        <f>IF($B88="","",IF($C89=$C86,INDEX('FORMAÇÃO DE PREÇO'!$M:$M,MATCH($B89,'FORMAÇÃO DE PREÇO'!$B:$B)-16),IF($C89=$C87,"Quant.","")))</f>
        <v/>
      </c>
      <c r="J89" s="68" t="str">
        <f>IF(AND(COUNTBLANK($B86:$B88)=2,$B88="",$B87="",MAX(C:C)&gt;1),"Total Estimado",IF($B88="","",IF($C89=$C86,INDEX('FORMAÇÃO DE PREÇO'!$M:$M,MATCH($B89,'FORMAÇÃO DE PREÇO'!$B:$B)-18),IF($C89=$C87,"Valor Unit. (R$)",IF(AND($C89&lt;&gt;$C88,$J88&lt;&gt;""),"Subtotal","")))))</f>
        <v/>
      </c>
      <c r="K89" s="100" t="str">
        <f>IFERROR(IF(AND(COUNTBLANK($B86:$B88)=2,$B88="",$B87="",MAX(C:C)&gt;1),SUM($K$3:K88)/2,IF($B88="","",IF($C89=$C86,ROUND(J89*I89,2),IF($C89=$C87,"Total Item (R$)",IF(AND($C89&lt;&gt;$C88,$J88&lt;&gt;""),SUMIFS(K:K,C:C,C88,J:J,"&lt;&gt;Subtotal"),""))))),"")</f>
        <v/>
      </c>
      <c r="L89" s="100" t="str">
        <f t="shared" si="0"/>
        <v/>
      </c>
    </row>
    <row r="90" spans="2:12" x14ac:dyDescent="0.25">
      <c r="B90" s="62" t="str">
        <f>IFERROR(IF(C89=C86,IF(B89+1&lt;='FORMAÇÃO DE PREÇO'!$H$8,B89+1,""),B89),"")</f>
        <v/>
      </c>
      <c r="C90" s="62" t="str">
        <f>IFERROR(VLOOKUP(B90,'FORMAÇÃO DE PREÇO'!B:D,2,FALSE),"")</f>
        <v/>
      </c>
      <c r="D90" s="62" t="str">
        <f>IFERROR(VLOOKUP(B90,'FORMAÇÃO DE PREÇO'!B:D,3,FALSE),"")</f>
        <v/>
      </c>
      <c r="E90" s="107" t="str">
        <f t="shared" si="2"/>
        <v/>
      </c>
      <c r="F90" s="107" t="str">
        <f>IF($B89="","",IF($C90=$C87,INDEX('FORMAÇÃO DE PREÇO'!$H:$H,MATCH($B90,'FORMAÇÃO DE PREÇO'!$B:$B)-18),IF($C90=$C88,"Código","")))</f>
        <v/>
      </c>
      <c r="G90" s="108" t="str">
        <f t="array" ref="G90">IF($B89="","",IF($C90=$C87,UPPER(INDEX('BASE EDITAL'!$C:$C,EDITAL!B90+1)),IF($C90=$C88,"Especificação do Objeto","")))</f>
        <v/>
      </c>
      <c r="H90" s="109" t="str">
        <f t="array" ref="H90">IF($B89="","",IF($C90=$C87,INDEX('FORMAÇÃO DE PREÇO'!$M:$M,MATCH($B90,'FORMAÇÃO DE PREÇO'!$B:$B)-14),IF($C90=$C88,"Unidade","")))</f>
        <v/>
      </c>
      <c r="I90" s="109" t="str">
        <f>IF($B89="","",IF($C90=$C87,INDEX('FORMAÇÃO DE PREÇO'!$M:$M,MATCH($B90,'FORMAÇÃO DE PREÇO'!$B:$B)-16),IF($C90=$C88,"Quant.","")))</f>
        <v/>
      </c>
      <c r="J90" s="68" t="str">
        <f>IF(AND(COUNTBLANK($B87:$B89)=2,$B89="",$B88="",MAX(C:C)&gt;1),"Total Estimado",IF($B89="","",IF($C90=$C87,INDEX('FORMAÇÃO DE PREÇO'!$M:$M,MATCH($B90,'FORMAÇÃO DE PREÇO'!$B:$B)-18),IF($C90=$C88,"Valor Unit. (R$)",IF(AND($C90&lt;&gt;$C89,$J89&lt;&gt;""),"Subtotal","")))))</f>
        <v/>
      </c>
      <c r="K90" s="100" t="str">
        <f>IFERROR(IF(AND(COUNTBLANK($B87:$B89)=2,$B89="",$B88="",MAX(C:C)&gt;1),SUM($K$3:K89)/2,IF($B89="","",IF($C90=$C87,ROUND(J90*I90,2),IF($C90=$C88,"Total Item (R$)",IF(AND($C90&lt;&gt;$C89,$J89&lt;&gt;""),SUMIFS(K:K,C:C,C89,J:J,"&lt;&gt;Subtotal"),""))))),"")</f>
        <v/>
      </c>
      <c r="L90" s="100" t="str">
        <f t="shared" si="0"/>
        <v/>
      </c>
    </row>
    <row r="91" spans="2:12" x14ac:dyDescent="0.25">
      <c r="B91" s="62" t="str">
        <f>IFERROR(IF(C90=C87,IF(B90+1&lt;='FORMAÇÃO DE PREÇO'!$H$8,B90+1,""),B90),"")</f>
        <v/>
      </c>
      <c r="C91" s="62" t="str">
        <f>IFERROR(VLOOKUP(B91,'FORMAÇÃO DE PREÇO'!B:D,2,FALSE),"")</f>
        <v/>
      </c>
      <c r="D91" s="62" t="str">
        <f>IFERROR(VLOOKUP(B91,'FORMAÇÃO DE PREÇO'!B:D,3,FALSE),"")</f>
        <v/>
      </c>
      <c r="E91" s="107" t="str">
        <f t="shared" si="2"/>
        <v/>
      </c>
      <c r="F91" s="107" t="str">
        <f>IF($B90="","",IF($C91=$C88,INDEX('FORMAÇÃO DE PREÇO'!$H:$H,MATCH($B91,'FORMAÇÃO DE PREÇO'!$B:$B)-18),IF($C91=$C89,"Código","")))</f>
        <v/>
      </c>
      <c r="G91" s="108" t="str">
        <f t="array" ref="G91">IF($B90="","",IF($C91=$C88,UPPER(INDEX('BASE EDITAL'!$C:$C,EDITAL!B91+1)),IF($C91=$C89,"Especificação do Objeto","")))</f>
        <v/>
      </c>
      <c r="H91" s="109" t="str">
        <f t="array" ref="H91">IF($B90="","",IF($C91=$C88,INDEX('FORMAÇÃO DE PREÇO'!$M:$M,MATCH($B91,'FORMAÇÃO DE PREÇO'!$B:$B)-14),IF($C91=$C89,"Unidade","")))</f>
        <v/>
      </c>
      <c r="I91" s="109" t="str">
        <f>IF($B90="","",IF($C91=$C88,INDEX('FORMAÇÃO DE PREÇO'!$M:$M,MATCH($B91,'FORMAÇÃO DE PREÇO'!$B:$B)-16),IF($C91=$C89,"Quant.","")))</f>
        <v/>
      </c>
      <c r="J91" s="68" t="str">
        <f>IF(AND(COUNTBLANK($B88:$B90)=2,$B90="",$B89="",MAX(C:C)&gt;1),"Total Estimado",IF($B90="","",IF($C91=$C88,INDEX('FORMAÇÃO DE PREÇO'!$M:$M,MATCH($B91,'FORMAÇÃO DE PREÇO'!$B:$B)-18),IF($C91=$C89,"Valor Unit. (R$)",IF(AND($C91&lt;&gt;$C90,$J90&lt;&gt;""),"Subtotal","")))))</f>
        <v/>
      </c>
      <c r="K91" s="100" t="str">
        <f>IFERROR(IF(AND(COUNTBLANK($B88:$B90)=2,$B90="",$B89="",MAX(C:C)&gt;1),SUM($K$3:K90)/2,IF($B90="","",IF($C91=$C88,ROUND(J91*I91,2),IF($C91=$C89,"Total Item (R$)",IF(AND($C91&lt;&gt;$C90,$J90&lt;&gt;""),SUMIFS(K:K,C:C,C90,J:J,"&lt;&gt;Subtotal"),""))))),"")</f>
        <v/>
      </c>
      <c r="L91" s="100" t="str">
        <f t="shared" si="0"/>
        <v/>
      </c>
    </row>
    <row r="92" spans="2:12" x14ac:dyDescent="0.25">
      <c r="B92" s="62" t="str">
        <f>IFERROR(IF(C91=C88,IF(B91+1&lt;='FORMAÇÃO DE PREÇO'!$H$8,B91+1,""),B91),"")</f>
        <v/>
      </c>
      <c r="C92" s="62" t="str">
        <f>IFERROR(VLOOKUP(B92,'FORMAÇÃO DE PREÇO'!B:D,2,FALSE),"")</f>
        <v/>
      </c>
      <c r="D92" s="62" t="str">
        <f>IFERROR(VLOOKUP(B92,'FORMAÇÃO DE PREÇO'!B:D,3,FALSE),"")</f>
        <v/>
      </c>
      <c r="E92" s="107" t="str">
        <f t="shared" si="2"/>
        <v/>
      </c>
      <c r="F92" s="107" t="str">
        <f>IF($B91="","",IF($C92=$C89,INDEX('FORMAÇÃO DE PREÇO'!$H:$H,MATCH($B92,'FORMAÇÃO DE PREÇO'!$B:$B)-18),IF($C92=$C90,"Código","")))</f>
        <v/>
      </c>
      <c r="G92" s="108" t="str">
        <f t="array" ref="G92">IF($B91="","",IF($C92=$C89,UPPER(INDEX('BASE EDITAL'!$C:$C,EDITAL!B92+1)),IF($C92=$C90,"Especificação do Objeto","")))</f>
        <v/>
      </c>
      <c r="H92" s="109" t="str">
        <f t="array" ref="H92">IF($B91="","",IF($C92=$C89,INDEX('FORMAÇÃO DE PREÇO'!$M:$M,MATCH($B92,'FORMAÇÃO DE PREÇO'!$B:$B)-14),IF($C92=$C90,"Unidade","")))</f>
        <v/>
      </c>
      <c r="I92" s="109" t="str">
        <f>IF($B91="","",IF($C92=$C89,INDEX('FORMAÇÃO DE PREÇO'!$M:$M,MATCH($B92,'FORMAÇÃO DE PREÇO'!$B:$B)-16),IF($C92=$C90,"Quant.","")))</f>
        <v/>
      </c>
      <c r="J92" s="68" t="str">
        <f>IF(AND(COUNTBLANK($B89:$B91)=2,$B91="",$B90="",MAX(C:C)&gt;1),"Total Estimado",IF($B91="","",IF($C92=$C89,INDEX('FORMAÇÃO DE PREÇO'!$M:$M,MATCH($B92,'FORMAÇÃO DE PREÇO'!$B:$B)-18),IF($C92=$C90,"Valor Unit. (R$)",IF(AND($C92&lt;&gt;$C91,$J91&lt;&gt;""),"Subtotal","")))))</f>
        <v/>
      </c>
      <c r="K92" s="100" t="str">
        <f>IFERROR(IF(AND(COUNTBLANK($B89:$B91)=2,$B91="",$B90="",MAX(C:C)&gt;1),SUM($K$3:K91)/2,IF($B91="","",IF($C92=$C89,ROUND(J92*I92,2),IF($C92=$C90,"Total Item (R$)",IF(AND($C92&lt;&gt;$C91,$J91&lt;&gt;""),SUMIFS(K:K,C:C,C91,J:J,"&lt;&gt;Subtotal"),""))))),"")</f>
        <v/>
      </c>
      <c r="L92" s="100" t="str">
        <f t="shared" si="0"/>
        <v/>
      </c>
    </row>
    <row r="93" spans="2:12" x14ac:dyDescent="0.25">
      <c r="B93" s="62" t="str">
        <f>IFERROR(IF(C92=C89,IF(B92+1&lt;='FORMAÇÃO DE PREÇO'!$H$8,B92+1,""),B92),"")</f>
        <v/>
      </c>
      <c r="C93" s="62" t="str">
        <f>IFERROR(VLOOKUP(B93,'FORMAÇÃO DE PREÇO'!B:D,2,FALSE),"")</f>
        <v/>
      </c>
      <c r="D93" s="62" t="str">
        <f>IFERROR(VLOOKUP(B93,'FORMAÇÃO DE PREÇO'!B:D,3,FALSE),"")</f>
        <v/>
      </c>
      <c r="E93" s="107" t="str">
        <f t="shared" si="2"/>
        <v/>
      </c>
      <c r="F93" s="107" t="str">
        <f>IF($B92="","",IF($C93=$C90,INDEX('FORMAÇÃO DE PREÇO'!$H:$H,MATCH($B93,'FORMAÇÃO DE PREÇO'!$B:$B)-18),IF($C93=$C91,"Código","")))</f>
        <v/>
      </c>
      <c r="G93" s="108" t="str">
        <f t="array" ref="G93">IF($B92="","",IF($C93=$C90,UPPER(INDEX('BASE EDITAL'!$C:$C,EDITAL!B93+1)),IF($C93=$C91,"Especificação do Objeto","")))</f>
        <v/>
      </c>
      <c r="H93" s="109" t="str">
        <f t="array" ref="H93">IF($B92="","",IF($C93=$C90,INDEX('FORMAÇÃO DE PREÇO'!$M:$M,MATCH($B93,'FORMAÇÃO DE PREÇO'!$B:$B)-14),IF($C93=$C91,"Unidade","")))</f>
        <v/>
      </c>
      <c r="I93" s="109" t="str">
        <f>IF($B92="","",IF($C93=$C90,INDEX('FORMAÇÃO DE PREÇO'!$M:$M,MATCH($B93,'FORMAÇÃO DE PREÇO'!$B:$B)-16),IF($C93=$C91,"Quant.","")))</f>
        <v/>
      </c>
      <c r="J93" s="68" t="str">
        <f>IF(AND(COUNTBLANK($B90:$B92)=2,$B92="",$B91="",MAX(C:C)&gt;1),"Total Estimado",IF($B92="","",IF($C93=$C90,INDEX('FORMAÇÃO DE PREÇO'!$M:$M,MATCH($B93,'FORMAÇÃO DE PREÇO'!$B:$B)-18),IF($C93=$C91,"Valor Unit. (R$)",IF(AND($C93&lt;&gt;$C92,$J92&lt;&gt;""),"Subtotal","")))))</f>
        <v/>
      </c>
      <c r="K93" s="100" t="str">
        <f>IFERROR(IF(AND(COUNTBLANK($B90:$B92)=2,$B92="",$B91="",MAX(C:C)&gt;1),SUM($K$3:K92)/2,IF($B92="","",IF($C93=$C90,ROUND(J93*I93,2),IF($C93=$C91,"Total Item (R$)",IF(AND($C93&lt;&gt;$C92,$J92&lt;&gt;""),SUMIFS(K:K,C:C,C92,J:J,"&lt;&gt;Subtotal"),""))))),"")</f>
        <v/>
      </c>
      <c r="L93" s="100" t="str">
        <f t="shared" si="0"/>
        <v/>
      </c>
    </row>
    <row r="94" spans="2:12" x14ac:dyDescent="0.25">
      <c r="B94" s="62" t="str">
        <f>IFERROR(IF(C93=C90,IF(B93+1&lt;='FORMAÇÃO DE PREÇO'!$H$8,B93+1,""),B93),"")</f>
        <v/>
      </c>
      <c r="C94" s="62" t="str">
        <f>IFERROR(VLOOKUP(B94,'FORMAÇÃO DE PREÇO'!B:D,2,FALSE),"")</f>
        <v/>
      </c>
      <c r="D94" s="62" t="str">
        <f>IFERROR(VLOOKUP(B94,'FORMAÇÃO DE PREÇO'!B:D,3,FALSE),"")</f>
        <v/>
      </c>
      <c r="E94" s="107" t="str">
        <f t="shared" si="2"/>
        <v/>
      </c>
      <c r="F94" s="107" t="str">
        <f>IF($B93="","",IF($C94=$C91,INDEX('FORMAÇÃO DE PREÇO'!$H:$H,MATCH($B94,'FORMAÇÃO DE PREÇO'!$B:$B)-18),IF($C94=$C92,"Código","")))</f>
        <v/>
      </c>
      <c r="G94" s="108" t="str">
        <f t="array" ref="G94">IF($B93="","",IF($C94=$C91,UPPER(INDEX('BASE EDITAL'!$C:$C,EDITAL!B94+1)),IF($C94=$C92,"Especificação do Objeto","")))</f>
        <v/>
      </c>
      <c r="H94" s="109" t="str">
        <f t="array" ref="H94">IF($B93="","",IF($C94=$C91,INDEX('FORMAÇÃO DE PREÇO'!$M:$M,MATCH($B94,'FORMAÇÃO DE PREÇO'!$B:$B)-14),IF($C94=$C92,"Unidade","")))</f>
        <v/>
      </c>
      <c r="I94" s="109" t="str">
        <f>IF($B93="","",IF($C94=$C91,INDEX('FORMAÇÃO DE PREÇO'!$M:$M,MATCH($B94,'FORMAÇÃO DE PREÇO'!$B:$B)-16),IF($C94=$C92,"Quant.","")))</f>
        <v/>
      </c>
      <c r="J94" s="68" t="str">
        <f>IF(AND(COUNTBLANK($B91:$B93)=2,$B93="",$B92="",MAX(C:C)&gt;1),"Total Estimado",IF($B93="","",IF($C94=$C91,INDEX('FORMAÇÃO DE PREÇO'!$M:$M,MATCH($B94,'FORMAÇÃO DE PREÇO'!$B:$B)-18),IF($C94=$C92,"Valor Unit. (R$)",IF(AND($C94&lt;&gt;$C93,$J93&lt;&gt;""),"Subtotal","")))))</f>
        <v/>
      </c>
      <c r="K94" s="100" t="str">
        <f>IFERROR(IF(AND(COUNTBLANK($B91:$B93)=2,$B93="",$B92="",MAX(C:C)&gt;1),SUM($K$3:K93)/2,IF($B93="","",IF($C94=$C91,ROUND(J94*I94,2),IF($C94=$C92,"Total Item (R$)",IF(AND($C94&lt;&gt;$C93,$J93&lt;&gt;""),SUMIFS(K:K,C:C,C93,J:J,"&lt;&gt;Subtotal"),""))))),"")</f>
        <v/>
      </c>
      <c r="L94" s="100" t="str">
        <f t="shared" si="0"/>
        <v/>
      </c>
    </row>
    <row r="95" spans="2:12" x14ac:dyDescent="0.25">
      <c r="B95" s="62" t="str">
        <f>IFERROR(IF(C94=C91,IF(B94+1&lt;='FORMAÇÃO DE PREÇO'!$H$8,B94+1,""),B94),"")</f>
        <v/>
      </c>
      <c r="C95" s="62" t="str">
        <f>IFERROR(VLOOKUP(B95,'FORMAÇÃO DE PREÇO'!B:D,2,FALSE),"")</f>
        <v/>
      </c>
      <c r="D95" s="62" t="str">
        <f>IFERROR(VLOOKUP(B95,'FORMAÇÃO DE PREÇO'!B:D,3,FALSE),"")</f>
        <v/>
      </c>
      <c r="E95" s="107" t="str">
        <f t="shared" si="2"/>
        <v/>
      </c>
      <c r="F95" s="107" t="str">
        <f>IF($B94="","",IF($C95=$C92,INDEX('FORMAÇÃO DE PREÇO'!$H:$H,MATCH($B95,'FORMAÇÃO DE PREÇO'!$B:$B)-18),IF($C95=$C93,"Código","")))</f>
        <v/>
      </c>
      <c r="G95" s="108" t="str">
        <f t="array" ref="G95">IF($B94="","",IF($C95=$C92,UPPER(INDEX('BASE EDITAL'!$C:$C,EDITAL!B95+1)),IF($C95=$C93,"Especificação do Objeto","")))</f>
        <v/>
      </c>
      <c r="H95" s="109" t="str">
        <f t="array" ref="H95">IF($B94="","",IF($C95=$C92,INDEX('FORMAÇÃO DE PREÇO'!$M:$M,MATCH($B95,'FORMAÇÃO DE PREÇO'!$B:$B)-14),IF($C95=$C93,"Unidade","")))</f>
        <v/>
      </c>
      <c r="I95" s="109" t="str">
        <f>IF($B94="","",IF($C95=$C92,INDEX('FORMAÇÃO DE PREÇO'!$M:$M,MATCH($B95,'FORMAÇÃO DE PREÇO'!$B:$B)-16),IF($C95=$C93,"Quant.","")))</f>
        <v/>
      </c>
      <c r="J95" s="68" t="str">
        <f>IF(AND(COUNTBLANK($B92:$B94)=2,$B94="",$B93="",MAX(C:C)&gt;1),"Total Estimado",IF($B94="","",IF($C95=$C92,INDEX('FORMAÇÃO DE PREÇO'!$M:$M,MATCH($B95,'FORMAÇÃO DE PREÇO'!$B:$B)-18),IF($C95=$C93,"Valor Unit. (R$)",IF(AND($C95&lt;&gt;$C94,$J94&lt;&gt;""),"Subtotal","")))))</f>
        <v/>
      </c>
      <c r="K95" s="100" t="str">
        <f>IFERROR(IF(AND(COUNTBLANK($B92:$B94)=2,$B94="",$B93="",MAX(C:C)&gt;1),SUM($K$3:K94)/2,IF($B94="","",IF($C95=$C92,ROUND(J95*I95,2),IF($C95=$C93,"Total Item (R$)",IF(AND($C95&lt;&gt;$C94,$J94&lt;&gt;""),SUMIFS(K:K,C:C,C94,J:J,"&lt;&gt;Subtotal"),""))))),"")</f>
        <v/>
      </c>
      <c r="L95" s="100" t="str">
        <f t="shared" si="0"/>
        <v/>
      </c>
    </row>
    <row r="96" spans="2:12" x14ac:dyDescent="0.25">
      <c r="B96" s="62" t="str">
        <f>IFERROR(IF(C95=C92,IF(B95+1&lt;='FORMAÇÃO DE PREÇO'!$H$8,B95+1,""),B95),"")</f>
        <v/>
      </c>
      <c r="C96" s="62" t="str">
        <f>IFERROR(VLOOKUP(B96,'FORMAÇÃO DE PREÇO'!B:D,2,FALSE),"")</f>
        <v/>
      </c>
      <c r="D96" s="62" t="str">
        <f>IFERROR(VLOOKUP(B96,'FORMAÇÃO DE PREÇO'!B:D,3,FALSE),"")</f>
        <v/>
      </c>
      <c r="E96" s="107" t="str">
        <f t="shared" si="2"/>
        <v/>
      </c>
      <c r="F96" s="107" t="str">
        <f>IF($B95="","",IF($C96=$C93,INDEX('FORMAÇÃO DE PREÇO'!$H:$H,MATCH($B96,'FORMAÇÃO DE PREÇO'!$B:$B)-18),IF($C96=$C94,"Código","")))</f>
        <v/>
      </c>
      <c r="G96" s="108" t="str">
        <f t="array" ref="G96">IF($B95="","",IF($C96=$C93,UPPER(INDEX('BASE EDITAL'!$C:$C,EDITAL!B96+1)),IF($C96=$C94,"Especificação do Objeto","")))</f>
        <v/>
      </c>
      <c r="H96" s="109" t="str">
        <f t="array" ref="H96">IF($B95="","",IF($C96=$C93,INDEX('FORMAÇÃO DE PREÇO'!$M:$M,MATCH($B96,'FORMAÇÃO DE PREÇO'!$B:$B)-14),IF($C96=$C94,"Unidade","")))</f>
        <v/>
      </c>
      <c r="I96" s="109" t="str">
        <f>IF($B95="","",IF($C96=$C93,INDEX('FORMAÇÃO DE PREÇO'!$M:$M,MATCH($B96,'FORMAÇÃO DE PREÇO'!$B:$B)-16),IF($C96=$C94,"Quant.","")))</f>
        <v/>
      </c>
      <c r="J96" s="68" t="str">
        <f>IF(AND(COUNTBLANK($B93:$B95)=2,$B95="",$B94="",MAX(C:C)&gt;1),"Total Estimado",IF($B95="","",IF($C96=$C93,INDEX('FORMAÇÃO DE PREÇO'!$M:$M,MATCH($B96,'FORMAÇÃO DE PREÇO'!$B:$B)-18),IF($C96=$C94,"Valor Unit. (R$)",IF(AND($C96&lt;&gt;$C95,$J95&lt;&gt;""),"Subtotal","")))))</f>
        <v/>
      </c>
      <c r="K96" s="100" t="str">
        <f>IFERROR(IF(AND(COUNTBLANK($B93:$B95)=2,$B95="",$B94="",MAX(C:C)&gt;1),SUM($K$3:K95)/2,IF($B95="","",IF($C96=$C93,ROUND(J96*I96,2),IF($C96=$C94,"Total Item (R$)",IF(AND($C96&lt;&gt;$C95,$J95&lt;&gt;""),SUMIFS(K:K,C:C,C95,J:J,"&lt;&gt;Subtotal"),""))))),"")</f>
        <v/>
      </c>
      <c r="L96" s="100" t="str">
        <f t="shared" si="0"/>
        <v/>
      </c>
    </row>
    <row r="97" spans="2:12" x14ac:dyDescent="0.25">
      <c r="B97" s="62" t="str">
        <f>IFERROR(IF(C96=C93,IF(B96+1&lt;='FORMAÇÃO DE PREÇO'!$H$8,B96+1,""),B96),"")</f>
        <v/>
      </c>
      <c r="C97" s="62" t="str">
        <f>IFERROR(VLOOKUP(B97,'FORMAÇÃO DE PREÇO'!B:D,2,FALSE),"")</f>
        <v/>
      </c>
      <c r="D97" s="62" t="str">
        <f>IFERROR(VLOOKUP(B97,'FORMAÇÃO DE PREÇO'!B:D,3,FALSE),"")</f>
        <v/>
      </c>
      <c r="E97" s="107" t="str">
        <f t="shared" si="2"/>
        <v/>
      </c>
      <c r="F97" s="107" t="str">
        <f>IF($B96="","",IF($C97=$C94,INDEX('FORMAÇÃO DE PREÇO'!$H:$H,MATCH($B97,'FORMAÇÃO DE PREÇO'!$B:$B)-18),IF($C97=$C95,"Código","")))</f>
        <v/>
      </c>
      <c r="G97" s="108" t="str">
        <f t="array" ref="G97">IF($B96="","",IF($C97=$C94,UPPER(INDEX('BASE EDITAL'!$C:$C,EDITAL!B97+1)),IF($C97=$C95,"Especificação do Objeto","")))</f>
        <v/>
      </c>
      <c r="H97" s="109" t="str">
        <f t="array" ref="H97">IF($B96="","",IF($C97=$C94,INDEX('FORMAÇÃO DE PREÇO'!$M:$M,MATCH($B97,'FORMAÇÃO DE PREÇO'!$B:$B)-14),IF($C97=$C95,"Unidade","")))</f>
        <v/>
      </c>
      <c r="I97" s="109" t="str">
        <f>IF($B96="","",IF($C97=$C94,INDEX('FORMAÇÃO DE PREÇO'!$M:$M,MATCH($B97,'FORMAÇÃO DE PREÇO'!$B:$B)-16),IF($C97=$C95,"Quant.","")))</f>
        <v/>
      </c>
      <c r="J97" s="68" t="str">
        <f>IF(AND(COUNTBLANK($B94:$B96)=2,$B96="",$B95="",MAX(C:C)&gt;1),"Total Estimado",IF($B96="","",IF($C97=$C94,INDEX('FORMAÇÃO DE PREÇO'!$M:$M,MATCH($B97,'FORMAÇÃO DE PREÇO'!$B:$B)-18),IF($C97=$C95,"Valor Unit. (R$)",IF(AND($C97&lt;&gt;$C96,$J96&lt;&gt;""),"Subtotal","")))))</f>
        <v/>
      </c>
      <c r="K97" s="100" t="str">
        <f>IFERROR(IF(AND(COUNTBLANK($B94:$B96)=2,$B96="",$B95="",MAX(C:C)&gt;1),SUM($K$3:K96)/2,IF($B96="","",IF($C97=$C94,ROUND(J97*I97,2),IF($C97=$C95,"Total Item (R$)",IF(AND($C97&lt;&gt;$C96,$J96&lt;&gt;""),SUMIFS(K:K,C:C,C96,J:J,"&lt;&gt;Subtotal"),""))))),"")</f>
        <v/>
      </c>
      <c r="L97" s="100" t="str">
        <f t="shared" si="0"/>
        <v/>
      </c>
    </row>
    <row r="98" spans="2:12" x14ac:dyDescent="0.25">
      <c r="B98" s="62" t="str">
        <f>IFERROR(IF(C97=C94,IF(B97+1&lt;='FORMAÇÃO DE PREÇO'!$H$8,B97+1,""),B97),"")</f>
        <v/>
      </c>
      <c r="C98" s="62" t="str">
        <f>IFERROR(VLOOKUP(B98,'FORMAÇÃO DE PREÇO'!B:D,2,FALSE),"")</f>
        <v/>
      </c>
      <c r="D98" s="62" t="str">
        <f>IFERROR(VLOOKUP(B98,'FORMAÇÃO DE PREÇO'!B:D,3,FALSE),"")</f>
        <v/>
      </c>
      <c r="E98" s="107" t="str">
        <f t="shared" si="2"/>
        <v/>
      </c>
      <c r="F98" s="107" t="str">
        <f>IF($B97="","",IF($C98=$C95,INDEX('FORMAÇÃO DE PREÇO'!$H:$H,MATCH($B98,'FORMAÇÃO DE PREÇO'!$B:$B)-18),IF($C98=$C96,"Código","")))</f>
        <v/>
      </c>
      <c r="G98" s="108" t="str">
        <f t="array" ref="G98">IF($B97="","",IF($C98=$C95,UPPER(INDEX('BASE EDITAL'!$C:$C,EDITAL!B98+1)),IF($C98=$C96,"Especificação do Objeto","")))</f>
        <v/>
      </c>
      <c r="H98" s="109" t="str">
        <f t="array" ref="H98">IF($B97="","",IF($C98=$C95,INDEX('FORMAÇÃO DE PREÇO'!$M:$M,MATCH($B98,'FORMAÇÃO DE PREÇO'!$B:$B)-14),IF($C98=$C96,"Unidade","")))</f>
        <v/>
      </c>
      <c r="I98" s="109" t="str">
        <f>IF($B97="","",IF($C98=$C95,INDEX('FORMAÇÃO DE PREÇO'!$M:$M,MATCH($B98,'FORMAÇÃO DE PREÇO'!$B:$B)-16),IF($C98=$C96,"Quant.","")))</f>
        <v/>
      </c>
      <c r="J98" s="68" t="str">
        <f>IF(AND(COUNTBLANK($B95:$B97)=2,$B97="",$B96="",MAX(C:C)&gt;1),"Total Estimado",IF($B97="","",IF($C98=$C95,INDEX('FORMAÇÃO DE PREÇO'!$M:$M,MATCH($B98,'FORMAÇÃO DE PREÇO'!$B:$B)-18),IF($C98=$C96,"Valor Unit. (R$)",IF(AND($C98&lt;&gt;$C97,$J97&lt;&gt;""),"Subtotal","")))))</f>
        <v/>
      </c>
      <c r="K98" s="100" t="str">
        <f>IFERROR(IF(AND(COUNTBLANK($B95:$B97)=2,$B97="",$B96="",MAX(C:C)&gt;1),SUM($K$3:K97)/2,IF($B97="","",IF($C98=$C95,ROUND(J98*I98,2),IF($C98=$C96,"Total Item (R$)",IF(AND($C98&lt;&gt;$C97,$J97&lt;&gt;""),SUMIFS(K:K,C:C,C97,J:J,"&lt;&gt;Subtotal"),""))))),"")</f>
        <v/>
      </c>
      <c r="L98" s="100" t="str">
        <f t="shared" si="0"/>
        <v/>
      </c>
    </row>
    <row r="99" spans="2:12" x14ac:dyDescent="0.25">
      <c r="B99" s="62" t="str">
        <f>IFERROR(IF(C98=C95,IF(B98+1&lt;='FORMAÇÃO DE PREÇO'!$H$8,B98+1,""),B98),"")</f>
        <v/>
      </c>
      <c r="C99" s="62" t="str">
        <f>IFERROR(VLOOKUP(B99,'FORMAÇÃO DE PREÇO'!B:D,2,FALSE),"")</f>
        <v/>
      </c>
      <c r="D99" s="62" t="str">
        <f>IFERROR(VLOOKUP(B99,'FORMAÇÃO DE PREÇO'!B:D,3,FALSE),"")</f>
        <v/>
      </c>
      <c r="E99" s="107" t="str">
        <f t="shared" si="2"/>
        <v/>
      </c>
      <c r="F99" s="107" t="str">
        <f>IF($B98="","",IF($C99=$C96,INDEX('FORMAÇÃO DE PREÇO'!$H:$H,MATCH($B99,'FORMAÇÃO DE PREÇO'!$B:$B)-18),IF($C99=$C97,"Código","")))</f>
        <v/>
      </c>
      <c r="G99" s="108" t="str">
        <f t="array" ref="G99">IF($B98="","",IF($C99=$C96,UPPER(INDEX('BASE EDITAL'!$C:$C,EDITAL!B99+1)),IF($C99=$C97,"Especificação do Objeto","")))</f>
        <v/>
      </c>
      <c r="H99" s="109" t="str">
        <f t="array" ref="H99">IF($B98="","",IF($C99=$C96,INDEX('FORMAÇÃO DE PREÇO'!$M:$M,MATCH($B99,'FORMAÇÃO DE PREÇO'!$B:$B)-14),IF($C99=$C97,"Unidade","")))</f>
        <v/>
      </c>
      <c r="I99" s="109" t="str">
        <f>IF($B98="","",IF($C99=$C96,INDEX('FORMAÇÃO DE PREÇO'!$M:$M,MATCH($B99,'FORMAÇÃO DE PREÇO'!$B:$B)-16),IF($C99=$C97,"Quant.","")))</f>
        <v/>
      </c>
      <c r="J99" s="68" t="str">
        <f>IF(AND(COUNTBLANK($B96:$B98)=2,$B98="",$B97="",MAX(C:C)&gt;1),"Total Estimado",IF($B98="","",IF($C99=$C96,INDEX('FORMAÇÃO DE PREÇO'!$M:$M,MATCH($B99,'FORMAÇÃO DE PREÇO'!$B:$B)-18),IF($C99=$C97,"Valor Unit. (R$)",IF(AND($C99&lt;&gt;$C98,$J98&lt;&gt;""),"Subtotal","")))))</f>
        <v/>
      </c>
      <c r="K99" s="100" t="str">
        <f>IFERROR(IF(AND(COUNTBLANK($B96:$B98)=2,$B98="",$B97="",MAX(C:C)&gt;1),SUM($K$3:K98)/2,IF($B98="","",IF($C99=$C96,ROUND(J99*I99,2),IF($C99=$C97,"Total Item (R$)",IF(AND($C99&lt;&gt;$C98,$J98&lt;&gt;""),SUMIFS(K:K,C:C,C98,J:J,"&lt;&gt;Subtotal"),""))))),"")</f>
        <v/>
      </c>
      <c r="L99" s="100" t="str">
        <f t="shared" si="0"/>
        <v/>
      </c>
    </row>
    <row r="100" spans="2:12" x14ac:dyDescent="0.25">
      <c r="B100" s="62" t="str">
        <f>IFERROR(IF(C99=C96,IF(B99+1&lt;='FORMAÇÃO DE PREÇO'!$H$8,B99+1,""),B99),"")</f>
        <v/>
      </c>
      <c r="C100" s="62" t="str">
        <f>IFERROR(VLOOKUP(B100,'FORMAÇÃO DE PREÇO'!B:D,2,FALSE),"")</f>
        <v/>
      </c>
      <c r="D100" s="62" t="str">
        <f>IFERROR(VLOOKUP(B100,'FORMAÇÃO DE PREÇO'!B:D,3,FALSE),"")</f>
        <v/>
      </c>
      <c r="E100" s="107" t="str">
        <f t="shared" si="2"/>
        <v/>
      </c>
      <c r="F100" s="107" t="str">
        <f>IF($B99="","",IF($C100=$C97,INDEX('FORMAÇÃO DE PREÇO'!$H:$H,MATCH($B100,'FORMAÇÃO DE PREÇO'!$B:$B)-18),IF($C100=$C98,"Código","")))</f>
        <v/>
      </c>
      <c r="G100" s="108" t="str">
        <f t="array" ref="G100">IF($B99="","",IF($C100=$C97,UPPER(INDEX('BASE EDITAL'!$C:$C,EDITAL!B100+1)),IF($C100=$C98,"Especificação do Objeto","")))</f>
        <v/>
      </c>
      <c r="H100" s="109" t="str">
        <f t="array" ref="H100">IF($B99="","",IF($C100=$C97,INDEX('FORMAÇÃO DE PREÇO'!$M:$M,MATCH($B100,'FORMAÇÃO DE PREÇO'!$B:$B)-14),IF($C100=$C98,"Unidade","")))</f>
        <v/>
      </c>
      <c r="I100" s="109" t="str">
        <f>IF($B99="","",IF($C100=$C97,INDEX('FORMAÇÃO DE PREÇO'!$M:$M,MATCH($B100,'FORMAÇÃO DE PREÇO'!$B:$B)-16),IF($C100=$C98,"Quant.","")))</f>
        <v/>
      </c>
      <c r="J100" s="68" t="str">
        <f>IF(AND(COUNTBLANK($B97:$B99)=2,$B99="",$B98="",MAX(C:C)&gt;1),"Total Estimado",IF($B99="","",IF($C100=$C97,INDEX('FORMAÇÃO DE PREÇO'!$M:$M,MATCH($B100,'FORMAÇÃO DE PREÇO'!$B:$B)-18),IF($C100=$C98,"Valor Unit. (R$)",IF(AND($C100&lt;&gt;$C99,$J99&lt;&gt;""),"Subtotal","")))))</f>
        <v/>
      </c>
      <c r="K100" s="100" t="str">
        <f>IFERROR(IF(AND(COUNTBLANK($B97:$B99)=2,$B99="",$B98="",MAX(C:C)&gt;1),SUM($K$3:K99)/2,IF($B99="","",IF($C100=$C97,ROUND(J100*I100,2),IF($C100=$C98,"Total Item (R$)",IF(AND($C100&lt;&gt;$C99,$J99&lt;&gt;""),SUMIFS(K:K,C:C,C99,J:J,"&lt;&gt;Subtotal"),""))))),"")</f>
        <v/>
      </c>
      <c r="L100" s="100" t="str">
        <f t="shared" si="0"/>
        <v/>
      </c>
    </row>
    <row r="101" spans="2:12" x14ac:dyDescent="0.25">
      <c r="B101" s="62" t="str">
        <f>IFERROR(IF(C100=C97,IF(B100+1&lt;='FORMAÇÃO DE PREÇO'!$H$8,B100+1,""),B100),"")</f>
        <v/>
      </c>
      <c r="C101" s="62" t="str">
        <f>IFERROR(VLOOKUP(B101,'FORMAÇÃO DE PREÇO'!B:D,2,FALSE),"")</f>
        <v/>
      </c>
      <c r="D101" s="62" t="str">
        <f>IFERROR(VLOOKUP(B101,'FORMAÇÃO DE PREÇO'!B:D,3,FALSE),"")</f>
        <v/>
      </c>
      <c r="E101" s="107" t="str">
        <f t="shared" si="2"/>
        <v/>
      </c>
      <c r="F101" s="107" t="str">
        <f>IF($B100="","",IF($C101=$C98,INDEX('FORMAÇÃO DE PREÇO'!$H:$H,MATCH($B101,'FORMAÇÃO DE PREÇO'!$B:$B)-18),IF($C101=$C99,"Código","")))</f>
        <v/>
      </c>
      <c r="G101" s="108" t="str">
        <f t="array" ref="G101">IF($B100="","",IF($C101=$C98,UPPER(INDEX('BASE EDITAL'!$C:$C,EDITAL!B101+1)),IF($C101=$C99,"Especificação do Objeto","")))</f>
        <v/>
      </c>
      <c r="H101" s="109" t="str">
        <f t="array" ref="H101">IF($B100="","",IF($C101=$C98,INDEX('FORMAÇÃO DE PREÇO'!$M:$M,MATCH($B101,'FORMAÇÃO DE PREÇO'!$B:$B)-14),IF($C101=$C99,"Unidade","")))</f>
        <v/>
      </c>
      <c r="I101" s="109" t="str">
        <f>IF($B100="","",IF($C101=$C98,INDEX('FORMAÇÃO DE PREÇO'!$M:$M,MATCH($B101,'FORMAÇÃO DE PREÇO'!$B:$B)-16),IF($C101=$C99,"Quant.","")))</f>
        <v/>
      </c>
      <c r="J101" s="68" t="str">
        <f>IF(AND(COUNTBLANK($B98:$B100)=2,$B100="",$B99="",MAX(C:C)&gt;1),"Total Estimado",IF($B100="","",IF($C101=$C98,INDEX('FORMAÇÃO DE PREÇO'!$M:$M,MATCH($B101,'FORMAÇÃO DE PREÇO'!$B:$B)-18),IF($C101=$C99,"Valor Unit. (R$)",IF(AND($C101&lt;&gt;$C100,$J100&lt;&gt;""),"Subtotal","")))))</f>
        <v/>
      </c>
      <c r="K101" s="100" t="str">
        <f>IFERROR(IF(AND(COUNTBLANK($B98:$B100)=2,$B100="",$B99="",MAX(C:C)&gt;1),SUM($K$3:K100)/2,IF($B100="","",IF($C101=$C98,ROUND(J101*I101,2),IF($C101=$C99,"Total Item (R$)",IF(AND($C101&lt;&gt;$C100,$J100&lt;&gt;""),SUMIFS(K:K,C:C,C100,J:J,"&lt;&gt;Subtotal"),""))))),"")</f>
        <v/>
      </c>
      <c r="L101" s="100" t="str">
        <f t="shared" si="0"/>
        <v/>
      </c>
    </row>
    <row r="102" spans="2:12" x14ac:dyDescent="0.25">
      <c r="B102" s="62" t="str">
        <f>IFERROR(IF(C101=C98,IF(B101+1&lt;='FORMAÇÃO DE PREÇO'!$H$8,B101+1,""),B101),"")</f>
        <v/>
      </c>
      <c r="C102" s="62" t="str">
        <f>IFERROR(VLOOKUP(B102,'FORMAÇÃO DE PREÇO'!B:D,2,FALSE),"")</f>
        <v/>
      </c>
      <c r="D102" s="62" t="str">
        <f>IFERROR(VLOOKUP(B102,'FORMAÇÃO DE PREÇO'!B:D,3,FALSE),"")</f>
        <v/>
      </c>
      <c r="E102" s="107" t="str">
        <f t="shared" si="2"/>
        <v/>
      </c>
      <c r="F102" s="107" t="str">
        <f>IF($B101="","",IF($C102=$C99,INDEX('FORMAÇÃO DE PREÇO'!$H:$H,MATCH($B102,'FORMAÇÃO DE PREÇO'!$B:$B)-18),IF($C102=$C100,"Código","")))</f>
        <v/>
      </c>
      <c r="G102" s="108" t="str">
        <f t="array" ref="G102">IF($B101="","",IF($C102=$C99,UPPER(INDEX('BASE EDITAL'!$C:$C,EDITAL!B102+1)),IF($C102=$C100,"Especificação do Objeto","")))</f>
        <v/>
      </c>
      <c r="H102" s="109" t="str">
        <f t="array" ref="H102">IF($B101="","",IF($C102=$C99,INDEX('FORMAÇÃO DE PREÇO'!$M:$M,MATCH($B102,'FORMAÇÃO DE PREÇO'!$B:$B)-14),IF($C102=$C100,"Unidade","")))</f>
        <v/>
      </c>
      <c r="I102" s="109" t="str">
        <f>IF($B101="","",IF($C102=$C99,INDEX('FORMAÇÃO DE PREÇO'!$M:$M,MATCH($B102,'FORMAÇÃO DE PREÇO'!$B:$B)-16),IF($C102=$C100,"Quant.","")))</f>
        <v/>
      </c>
      <c r="J102" s="68" t="str">
        <f>IF(AND(COUNTBLANK($B99:$B101)=2,$B101="",$B100="",MAX(C:C)&gt;1),"Total Estimado",IF($B101="","",IF($C102=$C99,INDEX('FORMAÇÃO DE PREÇO'!$M:$M,MATCH($B102,'FORMAÇÃO DE PREÇO'!$B:$B)-18),IF($C102=$C100,"Valor Unit. (R$)",IF(AND($C102&lt;&gt;$C101,$J101&lt;&gt;""),"Subtotal","")))))</f>
        <v/>
      </c>
      <c r="K102" s="100" t="str">
        <f>IFERROR(IF(AND(COUNTBLANK($B99:$B101)=2,$B101="",$B100="",MAX(C:C)&gt;1),SUM($K$3:K101)/2,IF($B101="","",IF($C102=$C99,ROUND(J102*I102,2),IF($C102=$C100,"Total Item (R$)",IF(AND($C102&lt;&gt;$C101,$J101&lt;&gt;""),SUMIFS(K:K,C:C,C101,J:J,"&lt;&gt;Subtotal"),""))))),"")</f>
        <v/>
      </c>
      <c r="L102" s="100" t="str">
        <f t="shared" si="0"/>
        <v/>
      </c>
    </row>
    <row r="103" spans="2:12" x14ac:dyDescent="0.25">
      <c r="B103" s="62" t="str">
        <f>IFERROR(IF(C102=C99,IF(B102+1&lt;='FORMAÇÃO DE PREÇO'!$H$8,B102+1,""),B102),"")</f>
        <v/>
      </c>
      <c r="C103" s="62" t="str">
        <f>IFERROR(VLOOKUP(B103,'FORMAÇÃO DE PREÇO'!B:D,2,FALSE),"")</f>
        <v/>
      </c>
      <c r="D103" s="62" t="str">
        <f>IFERROR(VLOOKUP(B103,'FORMAÇÃO DE PREÇO'!B:D,3,FALSE),"")</f>
        <v/>
      </c>
      <c r="E103" s="107" t="str">
        <f t="shared" si="2"/>
        <v/>
      </c>
      <c r="F103" s="107" t="str">
        <f>IF($B102="","",IF($C103=$C100,INDEX('FORMAÇÃO DE PREÇO'!$H:$H,MATCH($B103,'FORMAÇÃO DE PREÇO'!$B:$B)-18),IF($C103=$C101,"Código","")))</f>
        <v/>
      </c>
      <c r="G103" s="108" t="str">
        <f t="array" ref="G103">IF($B102="","",IF($C103=$C100,UPPER(INDEX('BASE EDITAL'!$C:$C,EDITAL!B103+1)),IF($C103=$C101,"Especificação do Objeto","")))</f>
        <v/>
      </c>
      <c r="H103" s="109" t="str">
        <f t="array" ref="H103">IF($B102="","",IF($C103=$C100,INDEX('FORMAÇÃO DE PREÇO'!$M:$M,MATCH($B103,'FORMAÇÃO DE PREÇO'!$B:$B)-14),IF($C103=$C101,"Unidade","")))</f>
        <v/>
      </c>
      <c r="I103" s="109" t="str">
        <f>IF($B102="","",IF($C103=$C100,INDEX('FORMAÇÃO DE PREÇO'!$M:$M,MATCH($B103,'FORMAÇÃO DE PREÇO'!$B:$B)-16),IF($C103=$C101,"Quant.","")))</f>
        <v/>
      </c>
      <c r="J103" s="68" t="str">
        <f>IF(AND(COUNTBLANK($B100:$B102)=2,$B102="",$B101="",MAX(C:C)&gt;1),"Total Estimado",IF($B102="","",IF($C103=$C100,INDEX('FORMAÇÃO DE PREÇO'!$M:$M,MATCH($B103,'FORMAÇÃO DE PREÇO'!$B:$B)-18),IF($C103=$C101,"Valor Unit. (R$)",IF(AND($C103&lt;&gt;$C102,$J102&lt;&gt;""),"Subtotal","")))))</f>
        <v/>
      </c>
      <c r="K103" s="100" t="str">
        <f>IFERROR(IF(AND(COUNTBLANK($B100:$B102)=2,$B102="",$B101="",MAX(C:C)&gt;1),SUM($K$3:K102)/2,IF($B102="","",IF($C103=$C100,ROUND(J103*I103,2),IF($C103=$C101,"Total Item (R$)",IF(AND($C103&lt;&gt;$C102,$J102&lt;&gt;""),SUMIFS(K:K,C:C,C102,J:J,"&lt;&gt;Subtotal"),""))))),"")</f>
        <v/>
      </c>
      <c r="L103" s="100" t="str">
        <f t="shared" si="0"/>
        <v/>
      </c>
    </row>
    <row r="104" spans="2:12" x14ac:dyDescent="0.25">
      <c r="B104" s="62" t="str">
        <f>IFERROR(IF(C103=C100,IF(B103+1&lt;='FORMAÇÃO DE PREÇO'!$H$8,B103+1,""),B103),"")</f>
        <v/>
      </c>
      <c r="C104" s="62" t="str">
        <f>IFERROR(VLOOKUP(B104,'FORMAÇÃO DE PREÇO'!B:D,2,FALSE),"")</f>
        <v/>
      </c>
      <c r="D104" s="62" t="str">
        <f>IFERROR(VLOOKUP(B104,'FORMAÇÃO DE PREÇO'!B:D,3,FALSE),"")</f>
        <v/>
      </c>
      <c r="E104" s="107" t="str">
        <f t="shared" si="2"/>
        <v/>
      </c>
      <c r="F104" s="107" t="str">
        <f>IF($B103="","",IF($C104=$C101,INDEX('FORMAÇÃO DE PREÇO'!$H:$H,MATCH($B104,'FORMAÇÃO DE PREÇO'!$B:$B)-18),IF($C104=$C102,"Código","")))</f>
        <v/>
      </c>
      <c r="G104" s="108" t="str">
        <f t="array" ref="G104">IF($B103="","",IF($C104=$C101,UPPER(INDEX('BASE EDITAL'!$C:$C,EDITAL!B104+1)),IF($C104=$C102,"Especificação do Objeto","")))</f>
        <v/>
      </c>
      <c r="H104" s="109" t="str">
        <f t="array" ref="H104">IF($B103="","",IF($C104=$C101,INDEX('FORMAÇÃO DE PREÇO'!$M:$M,MATCH($B104,'FORMAÇÃO DE PREÇO'!$B:$B)-14),IF($C104=$C102,"Unidade","")))</f>
        <v/>
      </c>
      <c r="I104" s="109" t="str">
        <f>IF($B103="","",IF($C104=$C101,INDEX('FORMAÇÃO DE PREÇO'!$M:$M,MATCH($B104,'FORMAÇÃO DE PREÇO'!$B:$B)-16),IF($C104=$C102,"Quant.","")))</f>
        <v/>
      </c>
      <c r="J104" s="68" t="str">
        <f>IF(AND(COUNTBLANK($B101:$B103)=2,$B103="",$B102="",MAX(C:C)&gt;1),"Total Estimado",IF($B103="","",IF($C104=$C101,INDEX('FORMAÇÃO DE PREÇO'!$M:$M,MATCH($B104,'FORMAÇÃO DE PREÇO'!$B:$B)-18),IF($C104=$C102,"Valor Unit. (R$)",IF(AND($C104&lt;&gt;$C103,$J103&lt;&gt;""),"Subtotal","")))))</f>
        <v/>
      </c>
      <c r="K104" s="100" t="str">
        <f>IFERROR(IF(AND(COUNTBLANK($B101:$B103)=2,$B103="",$B102="",MAX(C:C)&gt;1),SUM($K$3:K103)/2,IF($B103="","",IF($C104=$C101,ROUND(J104*I104,2),IF($C104=$C102,"Total Item (R$)",IF(AND($C104&lt;&gt;$C103,$J103&lt;&gt;""),SUMIFS(K:K,C:C,C103,J:J,"&lt;&gt;Subtotal"),""))))),"")</f>
        <v/>
      </c>
      <c r="L104" s="100" t="str">
        <f t="shared" si="0"/>
        <v/>
      </c>
    </row>
    <row r="105" spans="2:12" x14ac:dyDescent="0.25">
      <c r="B105" s="62" t="str">
        <f>IFERROR(IF(C104=C101,IF(B104+1&lt;='FORMAÇÃO DE PREÇO'!$H$8,B104+1,""),B104),"")</f>
        <v/>
      </c>
      <c r="C105" s="62" t="str">
        <f>IFERROR(VLOOKUP(B105,'FORMAÇÃO DE PREÇO'!B:D,2,FALSE),"")</f>
        <v/>
      </c>
      <c r="D105" s="62" t="str">
        <f>IFERROR(VLOOKUP(B105,'FORMAÇÃO DE PREÇO'!B:D,3,FALSE),"")</f>
        <v/>
      </c>
      <c r="E105" s="107" t="str">
        <f t="shared" si="2"/>
        <v/>
      </c>
      <c r="F105" s="107" t="str">
        <f>IF($B104="","",IF($C105=$C102,INDEX('FORMAÇÃO DE PREÇO'!$H:$H,MATCH($B105,'FORMAÇÃO DE PREÇO'!$B:$B)-18),IF($C105=$C103,"Código","")))</f>
        <v/>
      </c>
      <c r="G105" s="108" t="str">
        <f t="array" ref="G105">IF($B104="","",IF($C105=$C102,UPPER(INDEX('BASE EDITAL'!$C:$C,EDITAL!B105+1)),IF($C105=$C103,"Especificação do Objeto","")))</f>
        <v/>
      </c>
      <c r="H105" s="109" t="str">
        <f t="array" ref="H105">IF($B104="","",IF($C105=$C102,INDEX('FORMAÇÃO DE PREÇO'!$M:$M,MATCH($B105,'FORMAÇÃO DE PREÇO'!$B:$B)-14),IF($C105=$C103,"Unidade","")))</f>
        <v/>
      </c>
      <c r="I105" s="109" t="str">
        <f>IF($B104="","",IF($C105=$C102,INDEX('FORMAÇÃO DE PREÇO'!$M:$M,MATCH($B105,'FORMAÇÃO DE PREÇO'!$B:$B)-16),IF($C105=$C103,"Quant.","")))</f>
        <v/>
      </c>
      <c r="J105" s="68" t="str">
        <f>IF(AND(COUNTBLANK($B102:$B104)=2,$B104="",$B103="",MAX(C:C)&gt;1),"Total Estimado",IF($B104="","",IF($C105=$C102,INDEX('FORMAÇÃO DE PREÇO'!$M:$M,MATCH($B105,'FORMAÇÃO DE PREÇO'!$B:$B)-18),IF($C105=$C103,"Valor Unit. (R$)",IF(AND($C105&lt;&gt;$C104,$J104&lt;&gt;""),"Subtotal","")))))</f>
        <v/>
      </c>
      <c r="K105" s="100" t="str">
        <f>IFERROR(IF(AND(COUNTBLANK($B102:$B104)=2,$B104="",$B103="",MAX(C:C)&gt;1),SUM($K$3:K104)/2,IF($B104="","",IF($C105=$C102,ROUND(J105*I105,2),IF($C105=$C103,"Total Item (R$)",IF(AND($C105&lt;&gt;$C104,$J104&lt;&gt;""),SUMIFS(K:K,C:C,C104,J:J,"&lt;&gt;Subtotal"),""))))),"")</f>
        <v/>
      </c>
      <c r="L105" s="100" t="str">
        <f t="shared" si="0"/>
        <v/>
      </c>
    </row>
    <row r="106" spans="2:12" x14ac:dyDescent="0.25">
      <c r="B106" s="62" t="str">
        <f>IFERROR(IF(C105=C102,IF(B105+1&lt;='FORMAÇÃO DE PREÇO'!$H$8,B105+1,""),B105),"")</f>
        <v/>
      </c>
      <c r="C106" s="62" t="str">
        <f>IFERROR(VLOOKUP(B106,'FORMAÇÃO DE PREÇO'!B:D,2,FALSE),"")</f>
        <v/>
      </c>
      <c r="D106" s="62" t="str">
        <f>IFERROR(VLOOKUP(B106,'FORMAÇÃO DE PREÇO'!B:D,3,FALSE),"")</f>
        <v/>
      </c>
      <c r="E106" s="107" t="str">
        <f t="shared" si="2"/>
        <v/>
      </c>
      <c r="F106" s="107" t="str">
        <f>IF($B105="","",IF($C106=$C103,INDEX('FORMAÇÃO DE PREÇO'!$H:$H,MATCH($B106,'FORMAÇÃO DE PREÇO'!$B:$B)-18),IF($C106=$C104,"Código","")))</f>
        <v/>
      </c>
      <c r="G106" s="108" t="str">
        <f t="array" ref="G106">IF($B105="","",IF($C106=$C103,UPPER(INDEX('BASE EDITAL'!$C:$C,EDITAL!B106+1)),IF($C106=$C104,"Especificação do Objeto","")))</f>
        <v/>
      </c>
      <c r="H106" s="109" t="str">
        <f t="array" ref="H106">IF($B105="","",IF($C106=$C103,INDEX('FORMAÇÃO DE PREÇO'!$M:$M,MATCH($B106,'FORMAÇÃO DE PREÇO'!$B:$B)-14),IF($C106=$C104,"Unidade","")))</f>
        <v/>
      </c>
      <c r="I106" s="109" t="str">
        <f>IF($B105="","",IF($C106=$C103,INDEX('FORMAÇÃO DE PREÇO'!$M:$M,MATCH($B106,'FORMAÇÃO DE PREÇO'!$B:$B)-16),IF($C106=$C104,"Quant.","")))</f>
        <v/>
      </c>
      <c r="J106" s="68" t="str">
        <f>IF(AND(COUNTBLANK($B103:$B105)=2,$B105="",$B104="",MAX(C:C)&gt;1),"Total Estimado",IF($B105="","",IF($C106=$C103,INDEX('FORMAÇÃO DE PREÇO'!$M:$M,MATCH($B106,'FORMAÇÃO DE PREÇO'!$B:$B)-18),IF($C106=$C104,"Valor Unit. (R$)",IF(AND($C106&lt;&gt;$C105,$J105&lt;&gt;""),"Subtotal","")))))</f>
        <v/>
      </c>
      <c r="K106" s="100" t="str">
        <f>IFERROR(IF(AND(COUNTBLANK($B103:$B105)=2,$B105="",$B104="",MAX(C:C)&gt;1),SUM($K$3:K105)/2,IF($B105="","",IF($C106=$C103,ROUND(J106*I106,2),IF($C106=$C104,"Total Item (R$)",IF(AND($C106&lt;&gt;$C105,$J105&lt;&gt;""),SUMIFS(K:K,C:C,C105,J:J,"&lt;&gt;Subtotal"),""))))),"")</f>
        <v/>
      </c>
      <c r="L106" s="100" t="str">
        <f t="shared" si="0"/>
        <v/>
      </c>
    </row>
    <row r="107" spans="2:12" x14ac:dyDescent="0.25">
      <c r="B107" s="62" t="str">
        <f>IFERROR(IF(C106=C103,IF(B106+1&lt;='FORMAÇÃO DE PREÇO'!$H$8,B106+1,""),B106),"")</f>
        <v/>
      </c>
      <c r="C107" s="62" t="str">
        <f>IFERROR(VLOOKUP(B107,'FORMAÇÃO DE PREÇO'!B:D,2,FALSE),"")</f>
        <v/>
      </c>
      <c r="D107" s="62" t="str">
        <f>IFERROR(VLOOKUP(B107,'FORMAÇÃO DE PREÇO'!B:D,3,FALSE),"")</f>
        <v/>
      </c>
      <c r="E107" s="107" t="str">
        <f t="shared" si="2"/>
        <v/>
      </c>
      <c r="F107" s="107" t="str">
        <f>IF($B106="","",IF($C107=$C104,INDEX('FORMAÇÃO DE PREÇO'!$H:$H,MATCH($B107,'FORMAÇÃO DE PREÇO'!$B:$B)-18),IF($C107=$C105,"Código","")))</f>
        <v/>
      </c>
      <c r="G107" s="108" t="str">
        <f t="array" ref="G107">IF($B106="","",IF($C107=$C104,UPPER(INDEX('BASE EDITAL'!$C:$C,EDITAL!B107+1)),IF($C107=$C105,"Especificação do Objeto","")))</f>
        <v/>
      </c>
      <c r="H107" s="109" t="str">
        <f t="array" ref="H107">IF($B106="","",IF($C107=$C104,INDEX('FORMAÇÃO DE PREÇO'!$M:$M,MATCH($B107,'FORMAÇÃO DE PREÇO'!$B:$B)-14),IF($C107=$C105,"Unidade","")))</f>
        <v/>
      </c>
      <c r="I107" s="109" t="str">
        <f>IF($B106="","",IF($C107=$C104,INDEX('FORMAÇÃO DE PREÇO'!$M:$M,MATCH($B107,'FORMAÇÃO DE PREÇO'!$B:$B)-16),IF($C107=$C105,"Quant.","")))</f>
        <v/>
      </c>
      <c r="J107" s="68" t="str">
        <f>IF(AND(COUNTBLANK($B104:$B106)=2,$B106="",$B105="",MAX(C:C)&gt;1),"Total Estimado",IF($B106="","",IF($C107=$C104,INDEX('FORMAÇÃO DE PREÇO'!$M:$M,MATCH($B107,'FORMAÇÃO DE PREÇO'!$B:$B)-18),IF($C107=$C105,"Valor Unit. (R$)",IF(AND($C107&lt;&gt;$C106,$J106&lt;&gt;""),"Subtotal","")))))</f>
        <v/>
      </c>
      <c r="K107" s="100" t="str">
        <f>IFERROR(IF(AND(COUNTBLANK($B104:$B106)=2,$B106="",$B105="",MAX(C:C)&gt;1),SUM($K$3:K106)/2,IF($B106="","",IF($C107=$C104,ROUND(J107*I107,2),IF($C107=$C105,"Total Item (R$)",IF(AND($C107&lt;&gt;$C106,$J106&lt;&gt;""),SUMIFS(K:K,C:C,C106,J:J,"&lt;&gt;Subtotal"),""))))),"")</f>
        <v/>
      </c>
      <c r="L107" s="100" t="str">
        <f t="shared" si="0"/>
        <v/>
      </c>
    </row>
    <row r="108" spans="2:12" x14ac:dyDescent="0.25">
      <c r="B108" s="62" t="str">
        <f>IFERROR(IF(C107=C104,IF(B107+1&lt;='FORMAÇÃO DE PREÇO'!$H$8,B107+1,""),B107),"")</f>
        <v/>
      </c>
      <c r="C108" s="62" t="str">
        <f>IFERROR(VLOOKUP(B108,'FORMAÇÃO DE PREÇO'!B:D,2,FALSE),"")</f>
        <v/>
      </c>
      <c r="D108" s="62" t="str">
        <f>IFERROR(VLOOKUP(B108,'FORMAÇÃO DE PREÇO'!B:D,3,FALSE),"")</f>
        <v/>
      </c>
      <c r="E108" s="107" t="str">
        <f t="shared" si="2"/>
        <v/>
      </c>
      <c r="F108" s="107" t="str">
        <f>IF($B107="","",IF($C108=$C105,INDEX('FORMAÇÃO DE PREÇO'!$H:$H,MATCH($B108,'FORMAÇÃO DE PREÇO'!$B:$B)-18),IF($C108=$C106,"Código","")))</f>
        <v/>
      </c>
      <c r="G108" s="108" t="str">
        <f t="array" ref="G108">IF($B107="","",IF($C108=$C105,UPPER(INDEX('BASE EDITAL'!$C:$C,EDITAL!B108+1)),IF($C108=$C106,"Especificação do Objeto","")))</f>
        <v/>
      </c>
      <c r="H108" s="109" t="str">
        <f t="array" ref="H108">IF($B107="","",IF($C108=$C105,INDEX('FORMAÇÃO DE PREÇO'!$M:$M,MATCH($B108,'FORMAÇÃO DE PREÇO'!$B:$B)-14),IF($C108=$C106,"Unidade","")))</f>
        <v/>
      </c>
      <c r="I108" s="109" t="str">
        <f>IF($B107="","",IF($C108=$C105,INDEX('FORMAÇÃO DE PREÇO'!$M:$M,MATCH($B108,'FORMAÇÃO DE PREÇO'!$B:$B)-16),IF($C108=$C106,"Quant.","")))</f>
        <v/>
      </c>
      <c r="J108" s="68" t="str">
        <f>IF(AND(COUNTBLANK($B105:$B107)=2,$B107="",$B106="",MAX(C:C)&gt;1),"Total Estimado",IF($B107="","",IF($C108=$C105,INDEX('FORMAÇÃO DE PREÇO'!$M:$M,MATCH($B108,'FORMAÇÃO DE PREÇO'!$B:$B)-18),IF($C108=$C106,"Valor Unit. (R$)",IF(AND($C108&lt;&gt;$C107,$J107&lt;&gt;""),"Subtotal","")))))</f>
        <v/>
      </c>
      <c r="K108" s="100" t="str">
        <f>IFERROR(IF(AND(COUNTBLANK($B105:$B107)=2,$B107="",$B106="",MAX(C:C)&gt;1),SUM($K$3:K107)/2,IF($B107="","",IF($C108=$C105,ROUND(J108*I108,2),IF($C108=$C106,"Total Item (R$)",IF(AND($C108&lt;&gt;$C107,$J107&lt;&gt;""),SUMIFS(K:K,C:C,C107,J:J,"&lt;&gt;Subtotal"),""))))),"")</f>
        <v/>
      </c>
      <c r="L108" s="100" t="str">
        <f t="shared" si="0"/>
        <v/>
      </c>
    </row>
    <row r="109" spans="2:12" x14ac:dyDescent="0.25">
      <c r="B109" s="62" t="str">
        <f>IFERROR(IF(C108=C105,IF(B108+1&lt;='FORMAÇÃO DE PREÇO'!$H$8,B108+1,""),B108),"")</f>
        <v/>
      </c>
      <c r="C109" s="62" t="str">
        <f>IFERROR(VLOOKUP(B109,'FORMAÇÃO DE PREÇO'!B:D,2,FALSE),"")</f>
        <v/>
      </c>
      <c r="D109" s="62" t="str">
        <f>IFERROR(VLOOKUP(B109,'FORMAÇÃO DE PREÇO'!B:D,3,FALSE),"")</f>
        <v/>
      </c>
      <c r="E109" s="107" t="str">
        <f t="shared" si="2"/>
        <v/>
      </c>
      <c r="F109" s="107" t="str">
        <f>IF($B108="","",IF($C109=$C106,INDEX('FORMAÇÃO DE PREÇO'!$H:$H,MATCH($B109,'FORMAÇÃO DE PREÇO'!$B:$B)-18),IF($C109=$C107,"Código","")))</f>
        <v/>
      </c>
      <c r="G109" s="108" t="str">
        <f t="array" ref="G109">IF($B108="","",IF($C109=$C106,UPPER(INDEX('BASE EDITAL'!$C:$C,EDITAL!B109+1)),IF($C109=$C107,"Especificação do Objeto","")))</f>
        <v/>
      </c>
      <c r="H109" s="109" t="str">
        <f t="array" ref="H109">IF($B108="","",IF($C109=$C106,INDEX('FORMAÇÃO DE PREÇO'!$M:$M,MATCH($B109,'FORMAÇÃO DE PREÇO'!$B:$B)-14),IF($C109=$C107,"Unidade","")))</f>
        <v/>
      </c>
      <c r="I109" s="109" t="str">
        <f>IF($B108="","",IF($C109=$C106,INDEX('FORMAÇÃO DE PREÇO'!$M:$M,MATCH($B109,'FORMAÇÃO DE PREÇO'!$B:$B)-16),IF($C109=$C107,"Quant.","")))</f>
        <v/>
      </c>
      <c r="J109" s="68" t="str">
        <f>IF(AND(COUNTBLANK($B106:$B108)=2,$B108="",$B107="",MAX(C:C)&gt;1),"Total Estimado",IF($B108="","",IF($C109=$C106,INDEX('FORMAÇÃO DE PREÇO'!$M:$M,MATCH($B109,'FORMAÇÃO DE PREÇO'!$B:$B)-18),IF($C109=$C107,"Valor Unit. (R$)",IF(AND($C109&lt;&gt;$C108,$J108&lt;&gt;""),"Subtotal","")))))</f>
        <v/>
      </c>
      <c r="K109" s="100" t="str">
        <f>IFERROR(IF(AND(COUNTBLANK($B106:$B108)=2,$B108="",$B107="",MAX(C:C)&gt;1),SUM($K$3:K108)/2,IF($B108="","",IF($C109=$C106,ROUND(J109*I109,2),IF($C109=$C107,"Total Item (R$)",IF(AND($C109&lt;&gt;$C108,$J108&lt;&gt;""),SUMIFS(K:K,C:C,C108,J:J,"&lt;&gt;Subtotal"),""))))),"")</f>
        <v/>
      </c>
      <c r="L109" s="100" t="str">
        <f t="shared" si="0"/>
        <v/>
      </c>
    </row>
    <row r="110" spans="2:12" x14ac:dyDescent="0.25">
      <c r="B110" s="62" t="str">
        <f>IFERROR(IF(C109=C106,IF(B109+1&lt;='FORMAÇÃO DE PREÇO'!$H$8,B109+1,""),B109),"")</f>
        <v/>
      </c>
      <c r="C110" s="62" t="str">
        <f>IFERROR(VLOOKUP(B110,'FORMAÇÃO DE PREÇO'!B:D,2,FALSE),"")</f>
        <v/>
      </c>
      <c r="D110" s="62" t="str">
        <f>IFERROR(VLOOKUP(B110,'FORMAÇÃO DE PREÇO'!B:D,3,FALSE),"")</f>
        <v/>
      </c>
      <c r="E110" s="107" t="str">
        <f t="shared" si="2"/>
        <v/>
      </c>
      <c r="F110" s="107" t="str">
        <f>IF($B109="","",IF($C110=$C107,INDEX('FORMAÇÃO DE PREÇO'!$H:$H,MATCH($B110,'FORMAÇÃO DE PREÇO'!$B:$B)-18),IF($C110=$C108,"Código","")))</f>
        <v/>
      </c>
      <c r="G110" s="108" t="str">
        <f t="array" ref="G110">IF($B109="","",IF($C110=$C107,UPPER(INDEX('BASE EDITAL'!$C:$C,EDITAL!B110+1)),IF($C110=$C108,"Especificação do Objeto","")))</f>
        <v/>
      </c>
      <c r="H110" s="109" t="str">
        <f t="array" ref="H110">IF($B109="","",IF($C110=$C107,INDEX('FORMAÇÃO DE PREÇO'!$M:$M,MATCH($B110,'FORMAÇÃO DE PREÇO'!$B:$B)-14),IF($C110=$C108,"Unidade","")))</f>
        <v/>
      </c>
      <c r="I110" s="109" t="str">
        <f>IF($B109="","",IF($C110=$C107,INDEX('FORMAÇÃO DE PREÇO'!$M:$M,MATCH($B110,'FORMAÇÃO DE PREÇO'!$B:$B)-16),IF($C110=$C108,"Quant.","")))</f>
        <v/>
      </c>
      <c r="J110" s="68" t="str">
        <f>IF(AND(COUNTBLANK($B107:$B109)=2,$B109="",$B108="",MAX(C:C)&gt;1),"Total Estimado",IF($B109="","",IF($C110=$C107,INDEX('FORMAÇÃO DE PREÇO'!$M:$M,MATCH($B110,'FORMAÇÃO DE PREÇO'!$B:$B)-18),IF($C110=$C108,"Valor Unit. (R$)",IF(AND($C110&lt;&gt;$C109,$J109&lt;&gt;""),"Subtotal","")))))</f>
        <v/>
      </c>
      <c r="K110" s="100" t="str">
        <f>IFERROR(IF(AND(COUNTBLANK($B107:$B109)=2,$B109="",$B108="",MAX(C:C)&gt;1),SUM($K$3:K109)/2,IF($B109="","",IF($C110=$C107,ROUND(J110*I110,2),IF($C110=$C108,"Total Item (R$)",IF(AND($C110&lt;&gt;$C109,$J109&lt;&gt;""),SUMIFS(K:K,C:C,C109,J:J,"&lt;&gt;Subtotal"),""))))),"")</f>
        <v/>
      </c>
      <c r="L110" s="100" t="str">
        <f t="shared" si="0"/>
        <v/>
      </c>
    </row>
    <row r="111" spans="2:12" x14ac:dyDescent="0.25">
      <c r="B111" s="62" t="str">
        <f>IFERROR(IF(C110=C107,IF(B110+1&lt;='FORMAÇÃO DE PREÇO'!$H$8,B110+1,""),B110),"")</f>
        <v/>
      </c>
      <c r="C111" s="62" t="str">
        <f>IFERROR(VLOOKUP(B111,'FORMAÇÃO DE PREÇO'!B:D,2,FALSE),"")</f>
        <v/>
      </c>
      <c r="D111" s="62" t="str">
        <f>IFERROR(VLOOKUP(B111,'FORMAÇÃO DE PREÇO'!B:D,3,FALSE),"")</f>
        <v/>
      </c>
      <c r="E111" s="107" t="str">
        <f t="shared" si="2"/>
        <v/>
      </c>
      <c r="F111" s="107" t="str">
        <f>IF($B110="","",IF($C111=$C108,INDEX('FORMAÇÃO DE PREÇO'!$H:$H,MATCH($B111,'FORMAÇÃO DE PREÇO'!$B:$B)-18),IF($C111=$C109,"Código","")))</f>
        <v/>
      </c>
      <c r="G111" s="108" t="str">
        <f t="array" ref="G111">IF($B110="","",IF($C111=$C108,UPPER(INDEX('BASE EDITAL'!$C:$C,EDITAL!B111+1)),IF($C111=$C109,"Especificação do Objeto","")))</f>
        <v/>
      </c>
      <c r="H111" s="109" t="str">
        <f t="array" ref="H111">IF($B110="","",IF($C111=$C108,INDEX('FORMAÇÃO DE PREÇO'!$M:$M,MATCH($B111,'FORMAÇÃO DE PREÇO'!$B:$B)-14),IF($C111=$C109,"Unidade","")))</f>
        <v/>
      </c>
      <c r="I111" s="109" t="str">
        <f>IF($B110="","",IF($C111=$C108,INDEX('FORMAÇÃO DE PREÇO'!$M:$M,MATCH($B111,'FORMAÇÃO DE PREÇO'!$B:$B)-16),IF($C111=$C109,"Quant.","")))</f>
        <v/>
      </c>
      <c r="J111" s="68" t="str">
        <f>IF(AND(COUNTBLANK($B108:$B110)=2,$B110="",$B109="",MAX(C:C)&gt;1),"Total Estimado",IF($B110="","",IF($C111=$C108,INDEX('FORMAÇÃO DE PREÇO'!$M:$M,MATCH($B111,'FORMAÇÃO DE PREÇO'!$B:$B)-18),IF($C111=$C109,"Valor Unit. (R$)",IF(AND($C111&lt;&gt;$C110,$J110&lt;&gt;""),"Subtotal","")))))</f>
        <v/>
      </c>
      <c r="K111" s="100" t="str">
        <f>IFERROR(IF(AND(COUNTBLANK($B108:$B110)=2,$B110="",$B109="",MAX(C:C)&gt;1),SUM($K$3:K110)/2,IF($B110="","",IF($C111=$C108,ROUND(J111*I111,2),IF($C111=$C109,"Total Item (R$)",IF(AND($C111&lt;&gt;$C110,$J110&lt;&gt;""),SUMIFS(K:K,C:C,C110,J:J,"&lt;&gt;Subtotal"),""))))),"")</f>
        <v/>
      </c>
      <c r="L111" s="100" t="str">
        <f t="shared" si="0"/>
        <v/>
      </c>
    </row>
    <row r="112" spans="2:12" x14ac:dyDescent="0.25">
      <c r="B112" s="62" t="str">
        <f>IFERROR(IF(C111=C108,IF(B111+1&lt;='FORMAÇÃO DE PREÇO'!$H$8,B111+1,""),B111),"")</f>
        <v/>
      </c>
      <c r="C112" s="62" t="str">
        <f>IFERROR(VLOOKUP(B112,'FORMAÇÃO DE PREÇO'!B:D,2,FALSE),"")</f>
        <v/>
      </c>
      <c r="D112" s="62" t="str">
        <f>IFERROR(VLOOKUP(B112,'FORMAÇÃO DE PREÇO'!B:D,3,FALSE),"")</f>
        <v/>
      </c>
      <c r="E112" s="107" t="str">
        <f t="shared" si="2"/>
        <v/>
      </c>
      <c r="F112" s="107" t="str">
        <f>IF($B111="","",IF($C112=$C109,INDEX('FORMAÇÃO DE PREÇO'!$H:$H,MATCH($B112,'FORMAÇÃO DE PREÇO'!$B:$B)-18),IF($C112=$C110,"Código","")))</f>
        <v/>
      </c>
      <c r="G112" s="108" t="str">
        <f t="array" ref="G112">IF($B111="","",IF($C112=$C109,UPPER(INDEX('BASE EDITAL'!$C:$C,EDITAL!B112+1)),IF($C112=$C110,"Especificação do Objeto","")))</f>
        <v/>
      </c>
      <c r="H112" s="109" t="str">
        <f t="array" ref="H112">IF($B111="","",IF($C112=$C109,INDEX('FORMAÇÃO DE PREÇO'!$M:$M,MATCH($B112,'FORMAÇÃO DE PREÇO'!$B:$B)-14),IF($C112=$C110,"Unidade","")))</f>
        <v/>
      </c>
      <c r="I112" s="109" t="str">
        <f>IF($B111="","",IF($C112=$C109,INDEX('FORMAÇÃO DE PREÇO'!$M:$M,MATCH($B112,'FORMAÇÃO DE PREÇO'!$B:$B)-16),IF($C112=$C110,"Quant.","")))</f>
        <v/>
      </c>
      <c r="J112" s="68" t="str">
        <f>IF(AND(COUNTBLANK($B109:$B111)=2,$B111="",$B110="",MAX(C:C)&gt;1),"Total Estimado",IF($B111="","",IF($C112=$C109,INDEX('FORMAÇÃO DE PREÇO'!$M:$M,MATCH($B112,'FORMAÇÃO DE PREÇO'!$B:$B)-18),IF($C112=$C110,"Valor Unit. (R$)",IF(AND($C112&lt;&gt;$C111,$J111&lt;&gt;""),"Subtotal","")))))</f>
        <v/>
      </c>
      <c r="K112" s="100" t="str">
        <f>IFERROR(IF(AND(COUNTBLANK($B109:$B111)=2,$B111="",$B110="",MAX(C:C)&gt;1),SUM($K$3:K111)/2,IF($B111="","",IF($C112=$C109,ROUND(J112*I112,2),IF($C112=$C110,"Total Item (R$)",IF(AND($C112&lt;&gt;$C111,$J111&lt;&gt;""),SUMIFS(K:K,C:C,C111,J:J,"&lt;&gt;Subtotal"),""))))),"")</f>
        <v/>
      </c>
      <c r="L112" s="100" t="str">
        <f t="shared" si="0"/>
        <v/>
      </c>
    </row>
    <row r="113" spans="2:12" x14ac:dyDescent="0.25">
      <c r="B113" s="62" t="str">
        <f>IFERROR(IF(C112=C109,IF(B112+1&lt;='FORMAÇÃO DE PREÇO'!$H$8,B112+1,""),B112),"")</f>
        <v/>
      </c>
      <c r="C113" s="62" t="str">
        <f>IFERROR(VLOOKUP(B113,'FORMAÇÃO DE PREÇO'!B:D,2,FALSE),"")</f>
        <v/>
      </c>
      <c r="D113" s="62" t="str">
        <f>IFERROR(VLOOKUP(B113,'FORMAÇÃO DE PREÇO'!B:D,3,FALSE),"")</f>
        <v/>
      </c>
      <c r="E113" s="107" t="str">
        <f t="shared" si="2"/>
        <v/>
      </c>
      <c r="F113" s="107" t="str">
        <f>IF($B112="","",IF($C113=$C110,INDEX('FORMAÇÃO DE PREÇO'!$H:$H,MATCH($B113,'FORMAÇÃO DE PREÇO'!$B:$B)-18),IF($C113=$C111,"Código","")))</f>
        <v/>
      </c>
      <c r="G113" s="108" t="str">
        <f t="array" ref="G113">IF($B112="","",IF($C113=$C110,UPPER(INDEX('BASE EDITAL'!$C:$C,EDITAL!B113+1)),IF($C113=$C111,"Especificação do Objeto","")))</f>
        <v/>
      </c>
      <c r="H113" s="109" t="str">
        <f t="array" ref="H113">IF($B112="","",IF($C113=$C110,INDEX('FORMAÇÃO DE PREÇO'!$M:$M,MATCH($B113,'FORMAÇÃO DE PREÇO'!$B:$B)-14),IF($C113=$C111,"Unidade","")))</f>
        <v/>
      </c>
      <c r="I113" s="109" t="str">
        <f>IF($B112="","",IF($C113=$C110,INDEX('FORMAÇÃO DE PREÇO'!$M:$M,MATCH($B113,'FORMAÇÃO DE PREÇO'!$B:$B)-16),IF($C113=$C111,"Quant.","")))</f>
        <v/>
      </c>
      <c r="J113" s="68" t="str">
        <f>IF(AND(COUNTBLANK($B110:$B112)=2,$B112="",$B111="",MAX(C:C)&gt;1),"Total Estimado",IF($B112="","",IF($C113=$C110,INDEX('FORMAÇÃO DE PREÇO'!$M:$M,MATCH($B113,'FORMAÇÃO DE PREÇO'!$B:$B)-18),IF($C113=$C111,"Valor Unit. (R$)",IF(AND($C113&lt;&gt;$C112,$J112&lt;&gt;""),"Subtotal","")))))</f>
        <v/>
      </c>
      <c r="K113" s="100" t="str">
        <f>IFERROR(IF(AND(COUNTBLANK($B110:$B112)=2,$B112="",$B111="",MAX(C:C)&gt;1),SUM($K$3:K112)/2,IF($B112="","",IF($C113=$C110,ROUND(J113*I113,2),IF($C113=$C111,"Total Item (R$)",IF(AND($C113&lt;&gt;$C112,$J112&lt;&gt;""),SUMIFS(K:K,C:C,C112,J:J,"&lt;&gt;Subtotal"),""))))),"")</f>
        <v/>
      </c>
      <c r="L113" s="100" t="str">
        <f t="shared" si="0"/>
        <v/>
      </c>
    </row>
    <row r="114" spans="2:12" x14ac:dyDescent="0.25">
      <c r="B114" s="62" t="str">
        <f>IFERROR(IF(C113=C110,IF(B113+1&lt;='FORMAÇÃO DE PREÇO'!$H$8,B113+1,""),B113),"")</f>
        <v/>
      </c>
      <c r="C114" s="62" t="str">
        <f>IFERROR(VLOOKUP(B114,'FORMAÇÃO DE PREÇO'!B:D,2,FALSE),"")</f>
        <v/>
      </c>
      <c r="D114" s="62" t="str">
        <f>IFERROR(VLOOKUP(B114,'FORMAÇÃO DE PREÇO'!B:D,3,FALSE),"")</f>
        <v/>
      </c>
      <c r="E114" s="107" t="str">
        <f t="shared" si="2"/>
        <v/>
      </c>
      <c r="F114" s="107" t="str">
        <f>IF($B113="","",IF($C114=$C111,INDEX('FORMAÇÃO DE PREÇO'!$H:$H,MATCH($B114,'FORMAÇÃO DE PREÇO'!$B:$B)-18),IF($C114=$C112,"Código","")))</f>
        <v/>
      </c>
      <c r="G114" s="108" t="str">
        <f t="array" ref="G114">IF($B113="","",IF($C114=$C111,UPPER(INDEX('BASE EDITAL'!$C:$C,EDITAL!B114+1)),IF($C114=$C112,"Especificação do Objeto","")))</f>
        <v/>
      </c>
      <c r="H114" s="109" t="str">
        <f t="array" ref="H114">IF($B113="","",IF($C114=$C111,INDEX('FORMAÇÃO DE PREÇO'!$M:$M,MATCH($B114,'FORMAÇÃO DE PREÇO'!$B:$B)-14),IF($C114=$C112,"Unidade","")))</f>
        <v/>
      </c>
      <c r="I114" s="109" t="str">
        <f>IF($B113="","",IF($C114=$C111,INDEX('FORMAÇÃO DE PREÇO'!$M:$M,MATCH($B114,'FORMAÇÃO DE PREÇO'!$B:$B)-16),IF($C114=$C112,"Quant.","")))</f>
        <v/>
      </c>
      <c r="J114" s="68" t="str">
        <f>IF(AND(COUNTBLANK($B111:$B113)=2,$B113="",$B112="",MAX(C:C)&gt;1),"Total Estimado",IF($B113="","",IF($C114=$C111,INDEX('FORMAÇÃO DE PREÇO'!$M:$M,MATCH($B114,'FORMAÇÃO DE PREÇO'!$B:$B)-18),IF($C114=$C112,"Valor Unit. (R$)",IF(AND($C114&lt;&gt;$C113,$J113&lt;&gt;""),"Subtotal","")))))</f>
        <v/>
      </c>
      <c r="K114" s="100" t="str">
        <f>IFERROR(IF(AND(COUNTBLANK($B111:$B113)=2,$B113="",$B112="",MAX(C:C)&gt;1),SUM($K$3:K113)/2,IF($B113="","",IF($C114=$C111,ROUND(J114*I114,2),IF($C114=$C112,"Total Item (R$)",IF(AND($C114&lt;&gt;$C113,$J113&lt;&gt;""),SUMIFS(K:K,C:C,C113,J:J,"&lt;&gt;Subtotal"),""))))),"")</f>
        <v/>
      </c>
      <c r="L114" s="100" t="str">
        <f t="shared" si="0"/>
        <v/>
      </c>
    </row>
    <row r="115" spans="2:12" x14ac:dyDescent="0.25">
      <c r="B115" s="62" t="str">
        <f>IFERROR(IF(C114=C111,IF(B114+1&lt;='FORMAÇÃO DE PREÇO'!$H$8,B114+1,""),B114),"")</f>
        <v/>
      </c>
      <c r="C115" s="62" t="str">
        <f>IFERROR(VLOOKUP(B115,'FORMAÇÃO DE PREÇO'!B:D,2,FALSE),"")</f>
        <v/>
      </c>
      <c r="D115" s="62" t="str">
        <f>IFERROR(VLOOKUP(B115,'FORMAÇÃO DE PREÇO'!B:D,3,FALSE),"")</f>
        <v/>
      </c>
      <c r="E115" s="107" t="str">
        <f t="shared" si="2"/>
        <v/>
      </c>
      <c r="F115" s="107" t="str">
        <f>IF($B114="","",IF($C115=$C112,INDEX('FORMAÇÃO DE PREÇO'!$H:$H,MATCH($B115,'FORMAÇÃO DE PREÇO'!$B:$B)-18),IF($C115=$C113,"Código","")))</f>
        <v/>
      </c>
      <c r="G115" s="108" t="str">
        <f t="array" ref="G115">IF($B114="","",IF($C115=$C112,UPPER(INDEX('BASE EDITAL'!$C:$C,EDITAL!B115+1)),IF($C115=$C113,"Especificação do Objeto","")))</f>
        <v/>
      </c>
      <c r="H115" s="109" t="str">
        <f t="array" ref="H115">IF($B114="","",IF($C115=$C112,INDEX('FORMAÇÃO DE PREÇO'!$M:$M,MATCH($B115,'FORMAÇÃO DE PREÇO'!$B:$B)-14),IF($C115=$C113,"Unidade","")))</f>
        <v/>
      </c>
      <c r="I115" s="109" t="str">
        <f>IF($B114="","",IF($C115=$C112,INDEX('FORMAÇÃO DE PREÇO'!$M:$M,MATCH($B115,'FORMAÇÃO DE PREÇO'!$B:$B)-16),IF($C115=$C113,"Quant.","")))</f>
        <v/>
      </c>
      <c r="J115" s="68" t="str">
        <f>IF(AND(COUNTBLANK($B112:$B114)=2,$B114="",$B113="",MAX(C:C)&gt;1),"Total Estimado",IF($B114="","",IF($C115=$C112,INDEX('FORMAÇÃO DE PREÇO'!$M:$M,MATCH($B115,'FORMAÇÃO DE PREÇO'!$B:$B)-18),IF($C115=$C113,"Valor Unit. (R$)",IF(AND($C115&lt;&gt;$C114,$J114&lt;&gt;""),"Subtotal","")))))</f>
        <v/>
      </c>
      <c r="K115" s="100" t="str">
        <f>IFERROR(IF(AND(COUNTBLANK($B112:$B114)=2,$B114="",$B113="",MAX(C:C)&gt;1),SUM($K$3:K114)/2,IF($B114="","",IF($C115=$C112,ROUND(J115*I115,2),IF($C115=$C113,"Total Item (R$)",IF(AND($C115&lt;&gt;$C114,$J114&lt;&gt;""),SUMIFS(K:K,C:C,C114,J:J,"&lt;&gt;Subtotal"),""))))),"")</f>
        <v/>
      </c>
      <c r="L115" s="100" t="str">
        <f t="shared" si="0"/>
        <v/>
      </c>
    </row>
    <row r="116" spans="2:12" x14ac:dyDescent="0.25">
      <c r="B116" s="62" t="str">
        <f>IFERROR(IF(C115=C112,IF(B115+1&lt;='FORMAÇÃO DE PREÇO'!$H$8,B115+1,""),B115),"")</f>
        <v/>
      </c>
      <c r="C116" s="62" t="str">
        <f>IFERROR(VLOOKUP(B116,'FORMAÇÃO DE PREÇO'!B:D,2,FALSE),"")</f>
        <v/>
      </c>
      <c r="D116" s="62" t="str">
        <f>IFERROR(VLOOKUP(B116,'FORMAÇÃO DE PREÇO'!B:D,3,FALSE),"")</f>
        <v/>
      </c>
      <c r="E116" s="107" t="str">
        <f t="shared" si="2"/>
        <v/>
      </c>
      <c r="F116" s="107" t="str">
        <f>IF($B115="","",IF($C116=$C113,INDEX('FORMAÇÃO DE PREÇO'!$H:$H,MATCH($B116,'FORMAÇÃO DE PREÇO'!$B:$B)-18),IF($C116=$C114,"Código","")))</f>
        <v/>
      </c>
      <c r="G116" s="108" t="str">
        <f t="array" ref="G116">IF($B115="","",IF($C116=$C113,UPPER(INDEX('BASE EDITAL'!$C:$C,EDITAL!B116+1)),IF($C116=$C114,"Especificação do Objeto","")))</f>
        <v/>
      </c>
      <c r="H116" s="109" t="str">
        <f t="array" ref="H116">IF($B115="","",IF($C116=$C113,INDEX('FORMAÇÃO DE PREÇO'!$M:$M,MATCH($B116,'FORMAÇÃO DE PREÇO'!$B:$B)-14),IF($C116=$C114,"Unidade","")))</f>
        <v/>
      </c>
      <c r="I116" s="109" t="str">
        <f>IF($B115="","",IF($C116=$C113,INDEX('FORMAÇÃO DE PREÇO'!$M:$M,MATCH($B116,'FORMAÇÃO DE PREÇO'!$B:$B)-16),IF($C116=$C114,"Quant.","")))</f>
        <v/>
      </c>
      <c r="J116" s="68" t="str">
        <f>IF(AND(COUNTBLANK($B113:$B115)=2,$B115="",$B114="",MAX(C:C)&gt;1),"Total Estimado",IF($B115="","",IF($C116=$C113,INDEX('FORMAÇÃO DE PREÇO'!$M:$M,MATCH($B116,'FORMAÇÃO DE PREÇO'!$B:$B)-18),IF($C116=$C114,"Valor Unit. (R$)",IF(AND($C116&lt;&gt;$C115,$J115&lt;&gt;""),"Subtotal","")))))</f>
        <v/>
      </c>
      <c r="K116" s="100" t="str">
        <f>IFERROR(IF(AND(COUNTBLANK($B113:$B115)=2,$B115="",$B114="",MAX(C:C)&gt;1),SUM($K$3:K115)/2,IF($B115="","",IF($C116=$C113,ROUND(J116*I116,2),IF($C116=$C114,"Total Item (R$)",IF(AND($C116&lt;&gt;$C115,$J115&lt;&gt;""),SUMIFS(K:K,C:C,C115,J:J,"&lt;&gt;Subtotal"),""))))),"")</f>
        <v/>
      </c>
      <c r="L116" s="100" t="str">
        <f t="shared" si="0"/>
        <v/>
      </c>
    </row>
    <row r="117" spans="2:12" x14ac:dyDescent="0.25">
      <c r="B117" s="62" t="str">
        <f>IFERROR(IF(C116=C113,IF(B116+1&lt;='FORMAÇÃO DE PREÇO'!$H$8,B116+1,""),B116),"")</f>
        <v/>
      </c>
      <c r="C117" s="62" t="str">
        <f>IFERROR(VLOOKUP(B117,'FORMAÇÃO DE PREÇO'!B:D,2,FALSE),"")</f>
        <v/>
      </c>
      <c r="D117" s="62" t="str">
        <f>IFERROR(VLOOKUP(B117,'FORMAÇÃO DE PREÇO'!B:D,3,FALSE),"")</f>
        <v/>
      </c>
      <c r="E117" s="107" t="str">
        <f t="shared" si="2"/>
        <v/>
      </c>
      <c r="F117" s="107" t="str">
        <f>IF($B116="","",IF($C117=$C114,INDEX('FORMAÇÃO DE PREÇO'!$H:$H,MATCH($B117,'FORMAÇÃO DE PREÇO'!$B:$B)-18),IF($C117=$C115,"Código","")))</f>
        <v/>
      </c>
      <c r="G117" s="108" t="str">
        <f t="array" ref="G117">IF($B116="","",IF($C117=$C114,UPPER(INDEX('BASE EDITAL'!$C:$C,EDITAL!B117+1)),IF($C117=$C115,"Especificação do Objeto","")))</f>
        <v/>
      </c>
      <c r="H117" s="109" t="str">
        <f t="array" ref="H117">IF($B116="","",IF($C117=$C114,INDEX('FORMAÇÃO DE PREÇO'!$M:$M,MATCH($B117,'FORMAÇÃO DE PREÇO'!$B:$B)-14),IF($C117=$C115,"Unidade","")))</f>
        <v/>
      </c>
      <c r="I117" s="109" t="str">
        <f>IF($B116="","",IF($C117=$C114,INDEX('FORMAÇÃO DE PREÇO'!$M:$M,MATCH($B117,'FORMAÇÃO DE PREÇO'!$B:$B)-16),IF($C117=$C115,"Quant.","")))</f>
        <v/>
      </c>
      <c r="J117" s="68" t="str">
        <f>IF(AND(COUNTBLANK($B114:$B116)=2,$B116="",$B115="",MAX(C:C)&gt;1),"Total Estimado",IF($B116="","",IF($C117=$C114,INDEX('FORMAÇÃO DE PREÇO'!$M:$M,MATCH($B117,'FORMAÇÃO DE PREÇO'!$B:$B)-18),IF($C117=$C115,"Valor Unit. (R$)",IF(AND($C117&lt;&gt;$C116,$J116&lt;&gt;""),"Subtotal","")))))</f>
        <v/>
      </c>
      <c r="K117" s="100" t="str">
        <f>IFERROR(IF(AND(COUNTBLANK($B114:$B116)=2,$B116="",$B115="",MAX(C:C)&gt;1),SUM($K$3:K116)/2,IF($B116="","",IF($C117=$C114,ROUND(J117*I117,2),IF($C117=$C115,"Total Item (R$)",IF(AND($C117&lt;&gt;$C116,$J116&lt;&gt;""),SUMIFS(K:K,C:C,C116,J:J,"&lt;&gt;Subtotal"),""))))),"")</f>
        <v/>
      </c>
      <c r="L117" s="100" t="str">
        <f t="shared" si="0"/>
        <v/>
      </c>
    </row>
    <row r="118" spans="2:12" x14ac:dyDescent="0.25">
      <c r="B118" s="62" t="str">
        <f>IFERROR(IF(C117=C114,IF(B117+1&lt;='FORMAÇÃO DE PREÇO'!$H$8,B117+1,""),B117),"")</f>
        <v/>
      </c>
      <c r="C118" s="62" t="str">
        <f>IFERROR(VLOOKUP(B118,'FORMAÇÃO DE PREÇO'!B:D,2,FALSE),"")</f>
        <v/>
      </c>
      <c r="D118" s="62" t="str">
        <f>IFERROR(VLOOKUP(B118,'FORMAÇÃO DE PREÇO'!B:D,3,FALSE),"")</f>
        <v/>
      </c>
      <c r="E118" s="107" t="str">
        <f t="shared" si="2"/>
        <v/>
      </c>
      <c r="F118" s="107" t="str">
        <f>IF($B117="","",IF($C118=$C115,INDEX('FORMAÇÃO DE PREÇO'!$H:$H,MATCH($B118,'FORMAÇÃO DE PREÇO'!$B:$B)-18),IF($C118=$C116,"Código","")))</f>
        <v/>
      </c>
      <c r="G118" s="108" t="str">
        <f t="array" ref="G118">IF($B117="","",IF($C118=$C115,UPPER(INDEX('BASE EDITAL'!$C:$C,EDITAL!B118+1)),IF($C118=$C116,"Especificação do Objeto","")))</f>
        <v/>
      </c>
      <c r="H118" s="109" t="str">
        <f t="array" ref="H118">IF($B117="","",IF($C118=$C115,INDEX('FORMAÇÃO DE PREÇO'!$M:$M,MATCH($B118,'FORMAÇÃO DE PREÇO'!$B:$B)-14),IF($C118=$C116,"Unidade","")))</f>
        <v/>
      </c>
      <c r="I118" s="109" t="str">
        <f>IF($B117="","",IF($C118=$C115,INDEX('FORMAÇÃO DE PREÇO'!$M:$M,MATCH($B118,'FORMAÇÃO DE PREÇO'!$B:$B)-16),IF($C118=$C116,"Quant.","")))</f>
        <v/>
      </c>
      <c r="J118" s="68" t="str">
        <f>IF(AND(COUNTBLANK($B115:$B117)=2,$B117="",$B116="",MAX(C:C)&gt;1),"Total Estimado",IF($B117="","",IF($C118=$C115,INDEX('FORMAÇÃO DE PREÇO'!$M:$M,MATCH($B118,'FORMAÇÃO DE PREÇO'!$B:$B)-18),IF($C118=$C116,"Valor Unit. (R$)",IF(AND($C118&lt;&gt;$C117,$J117&lt;&gt;""),"Subtotal","")))))</f>
        <v/>
      </c>
      <c r="K118" s="100" t="str">
        <f>IFERROR(IF(AND(COUNTBLANK($B115:$B117)=2,$B117="",$B116="",MAX(C:C)&gt;1),SUM($K$3:K117)/2,IF($B117="","",IF($C118=$C115,ROUND(J118*I118,2),IF($C118=$C116,"Total Item (R$)",IF(AND($C118&lt;&gt;$C117,$J117&lt;&gt;""),SUMIFS(K:K,C:C,C117,J:J,"&lt;&gt;Subtotal"),""))))),"")</f>
        <v/>
      </c>
      <c r="L118" s="100" t="str">
        <f t="shared" si="0"/>
        <v/>
      </c>
    </row>
    <row r="119" spans="2:12" x14ac:dyDescent="0.25">
      <c r="B119" s="62" t="str">
        <f>IFERROR(IF(C118=C115,IF(B118+1&lt;='FORMAÇÃO DE PREÇO'!$H$8,B118+1,""),B118),"")</f>
        <v/>
      </c>
      <c r="C119" s="62" t="str">
        <f>IFERROR(VLOOKUP(B119,'FORMAÇÃO DE PREÇO'!B:D,2,FALSE),"")</f>
        <v/>
      </c>
      <c r="D119" s="62" t="str">
        <f>IFERROR(VLOOKUP(B119,'FORMAÇÃO DE PREÇO'!B:D,3,FALSE),"")</f>
        <v/>
      </c>
      <c r="E119" s="107" t="str">
        <f t="shared" si="2"/>
        <v/>
      </c>
      <c r="F119" s="107" t="str">
        <f>IF($B118="","",IF($C119=$C116,INDEX('FORMAÇÃO DE PREÇO'!$H:$H,MATCH($B119,'FORMAÇÃO DE PREÇO'!$B:$B)-18),IF($C119=$C117,"Código","")))</f>
        <v/>
      </c>
      <c r="G119" s="108" t="str">
        <f t="array" ref="G119">IF($B118="","",IF($C119=$C116,UPPER(INDEX('BASE EDITAL'!$C:$C,EDITAL!B119+1)),IF($C119=$C117,"Especificação do Objeto","")))</f>
        <v/>
      </c>
      <c r="H119" s="109" t="str">
        <f t="array" ref="H119">IF($B118="","",IF($C119=$C116,INDEX('FORMAÇÃO DE PREÇO'!$M:$M,MATCH($B119,'FORMAÇÃO DE PREÇO'!$B:$B)-14),IF($C119=$C117,"Unidade","")))</f>
        <v/>
      </c>
      <c r="I119" s="109" t="str">
        <f>IF($B118="","",IF($C119=$C116,INDEX('FORMAÇÃO DE PREÇO'!$M:$M,MATCH($B119,'FORMAÇÃO DE PREÇO'!$B:$B)-16),IF($C119=$C117,"Quant.","")))</f>
        <v/>
      </c>
      <c r="J119" s="68" t="str">
        <f>IF(AND(COUNTBLANK($B116:$B118)=2,$B118="",$B117="",MAX(C:C)&gt;1),"Total Estimado",IF($B118="","",IF($C119=$C116,INDEX('FORMAÇÃO DE PREÇO'!$M:$M,MATCH($B119,'FORMAÇÃO DE PREÇO'!$B:$B)-18),IF($C119=$C117,"Valor Unit. (R$)",IF(AND($C119&lt;&gt;$C118,$J118&lt;&gt;""),"Subtotal","")))))</f>
        <v/>
      </c>
      <c r="K119" s="100" t="str">
        <f>IFERROR(IF(AND(COUNTBLANK($B116:$B118)=2,$B118="",$B117="",MAX(C:C)&gt;1),SUM($K$3:K118)/2,IF($B118="","",IF($C119=$C116,ROUND(J119*I119,2),IF($C119=$C117,"Total Item (R$)",IF(AND($C119&lt;&gt;$C118,$J118&lt;&gt;""),SUMIFS(K:K,C:C,C118,J:J,"&lt;&gt;Subtotal"),""))))),"")</f>
        <v/>
      </c>
      <c r="L119" s="100" t="str">
        <f t="shared" si="0"/>
        <v/>
      </c>
    </row>
    <row r="120" spans="2:12" x14ac:dyDescent="0.25">
      <c r="B120" s="62" t="str">
        <f>IFERROR(IF(C119=C116,IF(B119+1&lt;='FORMAÇÃO DE PREÇO'!$H$8,B119+1,""),B119),"")</f>
        <v/>
      </c>
      <c r="C120" s="62" t="str">
        <f>IFERROR(VLOOKUP(B120,'FORMAÇÃO DE PREÇO'!B:D,2,FALSE),"")</f>
        <v/>
      </c>
      <c r="D120" s="62" t="str">
        <f>IFERROR(VLOOKUP(B120,'FORMAÇÃO DE PREÇO'!B:D,3,FALSE),"")</f>
        <v/>
      </c>
      <c r="E120" s="107" t="str">
        <f t="shared" si="2"/>
        <v/>
      </c>
      <c r="F120" s="107" t="str">
        <f>IF($B119="","",IF($C120=$C117,INDEX('FORMAÇÃO DE PREÇO'!$H:$H,MATCH($B120,'FORMAÇÃO DE PREÇO'!$B:$B)-18),IF($C120=$C118,"Código","")))</f>
        <v/>
      </c>
      <c r="G120" s="108" t="str">
        <f t="array" ref="G120">IF($B119="","",IF($C120=$C117,UPPER(INDEX('BASE EDITAL'!$C:$C,EDITAL!B120+1)),IF($C120=$C118,"Especificação do Objeto","")))</f>
        <v/>
      </c>
      <c r="H120" s="109" t="str">
        <f t="array" ref="H120">IF($B119="","",IF($C120=$C117,INDEX('FORMAÇÃO DE PREÇO'!$M:$M,MATCH($B120,'FORMAÇÃO DE PREÇO'!$B:$B)-14),IF($C120=$C118,"Unidade","")))</f>
        <v/>
      </c>
      <c r="I120" s="109" t="str">
        <f>IF($B119="","",IF($C120=$C117,INDEX('FORMAÇÃO DE PREÇO'!$M:$M,MATCH($B120,'FORMAÇÃO DE PREÇO'!$B:$B)-16),IF($C120=$C118,"Quant.","")))</f>
        <v/>
      </c>
      <c r="J120" s="68" t="str">
        <f>IF(AND(COUNTBLANK($B117:$B119)=2,$B119="",$B118="",MAX(C:C)&gt;1),"Total Estimado",IF($B119="","",IF($C120=$C117,INDEX('FORMAÇÃO DE PREÇO'!$M:$M,MATCH($B120,'FORMAÇÃO DE PREÇO'!$B:$B)-18),IF($C120=$C118,"Valor Unit. (R$)",IF(AND($C120&lt;&gt;$C119,$J119&lt;&gt;""),"Subtotal","")))))</f>
        <v/>
      </c>
      <c r="K120" s="100" t="str">
        <f>IFERROR(IF(AND(COUNTBLANK($B117:$B119)=2,$B119="",$B118="",MAX(C:C)&gt;1),SUM($K$3:K119)/2,IF($B119="","",IF($C120=$C117,ROUND(J120*I120,2),IF($C120=$C118,"Total Item (R$)",IF(AND($C120&lt;&gt;$C119,$J119&lt;&gt;""),SUMIFS(K:K,C:C,C119,J:J,"&lt;&gt;Subtotal"),""))))),"")</f>
        <v/>
      </c>
      <c r="L120" s="100" t="str">
        <f t="shared" si="0"/>
        <v/>
      </c>
    </row>
    <row r="121" spans="2:12" x14ac:dyDescent="0.25">
      <c r="B121" s="62" t="str">
        <f>IFERROR(IF(C120=C117,IF(B120+1&lt;='FORMAÇÃO DE PREÇO'!$H$8,B120+1,""),B120),"")</f>
        <v/>
      </c>
      <c r="C121" s="62" t="str">
        <f>IFERROR(VLOOKUP(B121,'FORMAÇÃO DE PREÇO'!B:D,2,FALSE),"")</f>
        <v/>
      </c>
      <c r="D121" s="62" t="str">
        <f>IFERROR(VLOOKUP(B121,'FORMAÇÃO DE PREÇO'!B:D,3,FALSE),"")</f>
        <v/>
      </c>
      <c r="E121" s="107" t="str">
        <f t="shared" si="2"/>
        <v/>
      </c>
      <c r="F121" s="107" t="str">
        <f>IF($B120="","",IF($C121=$C118,INDEX('FORMAÇÃO DE PREÇO'!$H:$H,MATCH($B121,'FORMAÇÃO DE PREÇO'!$B:$B)-18),IF($C121=$C119,"Código","")))</f>
        <v/>
      </c>
      <c r="G121" s="108" t="str">
        <f t="array" ref="G121">IF($B120="","",IF($C121=$C118,UPPER(INDEX('BASE EDITAL'!$C:$C,EDITAL!B121+1)),IF($C121=$C119,"Especificação do Objeto","")))</f>
        <v/>
      </c>
      <c r="H121" s="109" t="str">
        <f t="array" ref="H121">IF($B120="","",IF($C121=$C118,INDEX('FORMAÇÃO DE PREÇO'!$M:$M,MATCH($B121,'FORMAÇÃO DE PREÇO'!$B:$B)-14),IF($C121=$C119,"Unidade","")))</f>
        <v/>
      </c>
      <c r="I121" s="109" t="str">
        <f>IF($B120="","",IF($C121=$C118,INDEX('FORMAÇÃO DE PREÇO'!$M:$M,MATCH($B121,'FORMAÇÃO DE PREÇO'!$B:$B)-16),IF($C121=$C119,"Quant.","")))</f>
        <v/>
      </c>
      <c r="J121" s="68" t="str">
        <f>IF(AND(COUNTBLANK($B118:$B120)=2,$B120="",$B119="",MAX(C:C)&gt;1),"Total Estimado",IF($B120="","",IF($C121=$C118,INDEX('FORMAÇÃO DE PREÇO'!$M:$M,MATCH($B121,'FORMAÇÃO DE PREÇO'!$B:$B)-18),IF($C121=$C119,"Valor Unit. (R$)",IF(AND($C121&lt;&gt;$C120,$J120&lt;&gt;""),"Subtotal","")))))</f>
        <v/>
      </c>
      <c r="K121" s="100" t="str">
        <f>IFERROR(IF(AND(COUNTBLANK($B118:$B120)=2,$B120="",$B119="",MAX(C:C)&gt;1),SUM($K$3:K120)/2,IF($B120="","",IF($C121=$C118,ROUND(J121*I121,2),IF($C121=$C119,"Total Item (R$)",IF(AND($C121&lt;&gt;$C120,$J120&lt;&gt;""),SUMIFS(K:K,C:C,C120,J:J,"&lt;&gt;Subtotal"),""))))),"")</f>
        <v/>
      </c>
      <c r="L121" s="100" t="str">
        <f t="shared" si="0"/>
        <v/>
      </c>
    </row>
    <row r="122" spans="2:12" x14ac:dyDescent="0.25">
      <c r="B122" s="62" t="str">
        <f>IFERROR(IF(C121=C118,IF(B121+1&lt;='FORMAÇÃO DE PREÇO'!$H$8,B121+1,""),B121),"")</f>
        <v/>
      </c>
      <c r="C122" s="62" t="str">
        <f>IFERROR(VLOOKUP(B122,'FORMAÇÃO DE PREÇO'!B:D,2,FALSE),"")</f>
        <v/>
      </c>
      <c r="D122" s="62" t="str">
        <f>IFERROR(VLOOKUP(B122,'FORMAÇÃO DE PREÇO'!B:D,3,FALSE),"")</f>
        <v/>
      </c>
      <c r="E122" s="107" t="str">
        <f t="shared" si="2"/>
        <v/>
      </c>
      <c r="F122" s="107" t="str">
        <f>IF($B121="","",IF($C122=$C119,INDEX('FORMAÇÃO DE PREÇO'!$H:$H,MATCH($B122,'FORMAÇÃO DE PREÇO'!$B:$B)-18),IF($C122=$C120,"Código","")))</f>
        <v/>
      </c>
      <c r="G122" s="108" t="str">
        <f t="array" ref="G122">IF($B121="","",IF($C122=$C119,UPPER(INDEX('BASE EDITAL'!$C:$C,EDITAL!B122+1)),IF($C122=$C120,"Especificação do Objeto","")))</f>
        <v/>
      </c>
      <c r="H122" s="109" t="str">
        <f t="array" ref="H122">IF($B121="","",IF($C122=$C119,INDEX('FORMAÇÃO DE PREÇO'!$M:$M,MATCH($B122,'FORMAÇÃO DE PREÇO'!$B:$B)-14),IF($C122=$C120,"Unidade","")))</f>
        <v/>
      </c>
      <c r="I122" s="109" t="str">
        <f>IF($B121="","",IF($C122=$C119,INDEX('FORMAÇÃO DE PREÇO'!$M:$M,MATCH($B122,'FORMAÇÃO DE PREÇO'!$B:$B)-16),IF($C122=$C120,"Quant.","")))</f>
        <v/>
      </c>
      <c r="J122" s="68" t="str">
        <f>IF(AND(COUNTBLANK($B119:$B121)=2,$B121="",$B120="",MAX(C:C)&gt;1),"Total Estimado",IF($B121="","",IF($C122=$C119,INDEX('FORMAÇÃO DE PREÇO'!$M:$M,MATCH($B122,'FORMAÇÃO DE PREÇO'!$B:$B)-18),IF($C122=$C120,"Valor Unit. (R$)",IF(AND($C122&lt;&gt;$C121,$J121&lt;&gt;""),"Subtotal","")))))</f>
        <v/>
      </c>
      <c r="K122" s="100" t="str">
        <f>IFERROR(IF(AND(COUNTBLANK($B119:$B121)=2,$B121="",$B120="",MAX(C:C)&gt;1),SUM($K$3:K121)/2,IF($B121="","",IF($C122=$C119,ROUND(J122*I122,2),IF($C122=$C120,"Total Item (R$)",IF(AND($C122&lt;&gt;$C121,$J121&lt;&gt;""),SUMIFS(K:K,C:C,C121,J:J,"&lt;&gt;Subtotal"),""))))),"")</f>
        <v/>
      </c>
      <c r="L122" s="100" t="str">
        <f t="shared" si="0"/>
        <v/>
      </c>
    </row>
    <row r="123" spans="2:12" x14ac:dyDescent="0.25">
      <c r="B123" s="62" t="str">
        <f>IFERROR(IF(C122=C119,IF(B122+1&lt;='FORMAÇÃO DE PREÇO'!$H$8,B122+1,""),B122),"")</f>
        <v/>
      </c>
      <c r="C123" s="62" t="str">
        <f>IFERROR(VLOOKUP(B123,'FORMAÇÃO DE PREÇO'!B:D,2,FALSE),"")</f>
        <v/>
      </c>
      <c r="D123" s="62" t="str">
        <f>IFERROR(VLOOKUP(B123,'FORMAÇÃO DE PREÇO'!B:D,3,FALSE),"")</f>
        <v/>
      </c>
      <c r="E123" s="107" t="str">
        <f t="shared" si="2"/>
        <v/>
      </c>
      <c r="F123" s="107" t="str">
        <f>IF($B122="","",IF($C123=$C120,INDEX('FORMAÇÃO DE PREÇO'!$H:$H,MATCH($B123,'FORMAÇÃO DE PREÇO'!$B:$B)-18),IF($C123=$C121,"Código","")))</f>
        <v/>
      </c>
      <c r="G123" s="108" t="str">
        <f t="array" ref="G123">IF($B122="","",IF($C123=$C120,UPPER(INDEX('BASE EDITAL'!$C:$C,EDITAL!B123+1)),IF($C123=$C121,"Especificação do Objeto","")))</f>
        <v/>
      </c>
      <c r="H123" s="109" t="str">
        <f t="array" ref="H123">IF($B122="","",IF($C123=$C120,INDEX('FORMAÇÃO DE PREÇO'!$M:$M,MATCH($B123,'FORMAÇÃO DE PREÇO'!$B:$B)-14),IF($C123=$C121,"Unidade","")))</f>
        <v/>
      </c>
      <c r="I123" s="109" t="str">
        <f>IF($B122="","",IF($C123=$C120,INDEX('FORMAÇÃO DE PREÇO'!$M:$M,MATCH($B123,'FORMAÇÃO DE PREÇO'!$B:$B)-16),IF($C123=$C121,"Quant.","")))</f>
        <v/>
      </c>
      <c r="J123" s="68" t="str">
        <f>IF(AND(COUNTBLANK($B120:$B122)=2,$B122="",$B121="",MAX(C:C)&gt;1),"Total Estimado",IF($B122="","",IF($C123=$C120,INDEX('FORMAÇÃO DE PREÇO'!$M:$M,MATCH($B123,'FORMAÇÃO DE PREÇO'!$B:$B)-18),IF($C123=$C121,"Valor Unit. (R$)",IF(AND($C123&lt;&gt;$C122,$J122&lt;&gt;""),"Subtotal","")))))</f>
        <v/>
      </c>
      <c r="K123" s="100" t="str">
        <f>IFERROR(IF(AND(COUNTBLANK($B120:$B122)=2,$B122="",$B121="",MAX(C:C)&gt;1),SUM($K$3:K122)/2,IF($B122="","",IF($C123=$C120,ROUND(J123*I123,2),IF($C123=$C121,"Total Item (R$)",IF(AND($C123&lt;&gt;$C122,$J122&lt;&gt;""),SUMIFS(K:K,C:C,C122,J:J,"&lt;&gt;Subtotal"),""))))),"")</f>
        <v/>
      </c>
      <c r="L123" s="100" t="str">
        <f t="shared" si="0"/>
        <v/>
      </c>
    </row>
    <row r="124" spans="2:12" x14ac:dyDescent="0.25">
      <c r="B124" s="62" t="str">
        <f>IFERROR(IF(C123=C120,IF(B123+1&lt;='FORMAÇÃO DE PREÇO'!$H$8,B123+1,""),B123),"")</f>
        <v/>
      </c>
      <c r="C124" s="62" t="str">
        <f>IFERROR(VLOOKUP(B124,'FORMAÇÃO DE PREÇO'!B:D,2,FALSE),"")</f>
        <v/>
      </c>
      <c r="D124" s="62" t="str">
        <f>IFERROR(VLOOKUP(B124,'FORMAÇÃO DE PREÇO'!B:D,3,FALSE),"")</f>
        <v/>
      </c>
      <c r="E124" s="107" t="str">
        <f t="shared" si="2"/>
        <v/>
      </c>
      <c r="F124" s="107" t="str">
        <f>IF($B123="","",IF($C124=$C121,INDEX('FORMAÇÃO DE PREÇO'!$H:$H,MATCH($B124,'FORMAÇÃO DE PREÇO'!$B:$B)-18),IF($C124=$C122,"Código","")))</f>
        <v/>
      </c>
      <c r="G124" s="108" t="str">
        <f t="array" ref="G124">IF($B123="","",IF($C124=$C121,UPPER(INDEX('BASE EDITAL'!$C:$C,EDITAL!B124+1)),IF($C124=$C122,"Especificação do Objeto","")))</f>
        <v/>
      </c>
      <c r="H124" s="109" t="str">
        <f t="array" ref="H124">IF($B123="","",IF($C124=$C121,INDEX('FORMAÇÃO DE PREÇO'!$M:$M,MATCH($B124,'FORMAÇÃO DE PREÇO'!$B:$B)-14),IF($C124=$C122,"Unidade","")))</f>
        <v/>
      </c>
      <c r="I124" s="109" t="str">
        <f>IF($B123="","",IF($C124=$C121,INDEX('FORMAÇÃO DE PREÇO'!$M:$M,MATCH($B124,'FORMAÇÃO DE PREÇO'!$B:$B)-16),IF($C124=$C122,"Quant.","")))</f>
        <v/>
      </c>
      <c r="J124" s="68" t="str">
        <f>IF(AND(COUNTBLANK($B121:$B123)=2,$B123="",$B122="",MAX(C:C)&gt;1),"Total Estimado",IF($B123="","",IF($C124=$C121,INDEX('FORMAÇÃO DE PREÇO'!$M:$M,MATCH($B124,'FORMAÇÃO DE PREÇO'!$B:$B)-18),IF($C124=$C122,"Valor Unit. (R$)",IF(AND($C124&lt;&gt;$C123,$J123&lt;&gt;""),"Subtotal","")))))</f>
        <v/>
      </c>
      <c r="K124" s="100" t="str">
        <f>IFERROR(IF(AND(COUNTBLANK($B121:$B123)=2,$B123="",$B122="",MAX(C:C)&gt;1),SUM($K$3:K123)/2,IF($B123="","",IF($C124=$C121,ROUND(J124*I124,2),IF($C124=$C122,"Total Item (R$)",IF(AND($C124&lt;&gt;$C123,$J123&lt;&gt;""),SUMIFS(K:K,C:C,C123,J:J,"&lt;&gt;Subtotal"),""))))),"")</f>
        <v/>
      </c>
      <c r="L124" s="100" t="str">
        <f t="shared" si="0"/>
        <v/>
      </c>
    </row>
    <row r="125" spans="2:12" x14ac:dyDescent="0.25">
      <c r="B125" s="62" t="str">
        <f>IFERROR(IF(C124=C121,IF(B124+1&lt;='FORMAÇÃO DE PREÇO'!$H$8,B124+1,""),B124),"")</f>
        <v/>
      </c>
      <c r="C125" s="62" t="str">
        <f>IFERROR(VLOOKUP(B125,'FORMAÇÃO DE PREÇO'!B:D,2,FALSE),"")</f>
        <v/>
      </c>
      <c r="D125" s="62" t="str">
        <f>IFERROR(VLOOKUP(B125,'FORMAÇÃO DE PREÇO'!B:D,3,FALSE),"")</f>
        <v/>
      </c>
      <c r="E125" s="107" t="str">
        <f t="shared" si="2"/>
        <v/>
      </c>
      <c r="F125" s="107" t="str">
        <f>IF($B124="","",IF($C125=$C122,INDEX('FORMAÇÃO DE PREÇO'!$H:$H,MATCH($B125,'FORMAÇÃO DE PREÇO'!$B:$B)-18),IF($C125=$C123,"Código","")))</f>
        <v/>
      </c>
      <c r="G125" s="108" t="str">
        <f t="array" ref="G125">IF($B124="","",IF($C125=$C122,UPPER(INDEX('BASE EDITAL'!$C:$C,EDITAL!B125+1)),IF($C125=$C123,"Especificação do Objeto","")))</f>
        <v/>
      </c>
      <c r="H125" s="109" t="str">
        <f t="array" ref="H125">IF($B124="","",IF($C125=$C122,INDEX('FORMAÇÃO DE PREÇO'!$M:$M,MATCH($B125,'FORMAÇÃO DE PREÇO'!$B:$B)-14),IF($C125=$C123,"Unidade","")))</f>
        <v/>
      </c>
      <c r="I125" s="109" t="str">
        <f>IF($B124="","",IF($C125=$C122,INDEX('FORMAÇÃO DE PREÇO'!$M:$M,MATCH($B125,'FORMAÇÃO DE PREÇO'!$B:$B)-16),IF($C125=$C123,"Quant.","")))</f>
        <v/>
      </c>
      <c r="J125" s="68" t="str">
        <f>IF(AND(COUNTBLANK($B122:$B124)=2,$B124="",$B123="",MAX(C:C)&gt;1),"Total Estimado",IF($B124="","",IF($C125=$C122,INDEX('FORMAÇÃO DE PREÇO'!$M:$M,MATCH($B125,'FORMAÇÃO DE PREÇO'!$B:$B)-18),IF($C125=$C123,"Valor Unit. (R$)",IF(AND($C125&lt;&gt;$C124,$J124&lt;&gt;""),"Subtotal","")))))</f>
        <v/>
      </c>
      <c r="K125" s="100" t="str">
        <f>IFERROR(IF(AND(COUNTBLANK($B122:$B124)=2,$B124="",$B123="",MAX(C:C)&gt;1),SUM($K$3:K124)/2,IF($B124="","",IF($C125=$C122,ROUND(J125*I125,2),IF($C125=$C123,"Total Item (R$)",IF(AND($C125&lt;&gt;$C124,$J124&lt;&gt;""),SUMIFS(K:K,C:C,C124,J:J,"&lt;&gt;Subtotal"),""))))),"")</f>
        <v/>
      </c>
      <c r="L125" s="100" t="str">
        <f t="shared" si="0"/>
        <v/>
      </c>
    </row>
    <row r="126" spans="2:12" x14ac:dyDescent="0.25">
      <c r="B126" s="62" t="str">
        <f>IFERROR(IF(C125=C122,IF(B125+1&lt;='FORMAÇÃO DE PREÇO'!$H$8,B125+1,""),B125),"")</f>
        <v/>
      </c>
      <c r="C126" s="62" t="str">
        <f>IFERROR(VLOOKUP(B126,'FORMAÇÃO DE PREÇO'!B:D,2,FALSE),"")</f>
        <v/>
      </c>
      <c r="D126" s="62" t="str">
        <f>IFERROR(VLOOKUP(B126,'FORMAÇÃO DE PREÇO'!B:D,3,FALSE),"")</f>
        <v/>
      </c>
      <c r="E126" s="107" t="str">
        <f t="shared" si="2"/>
        <v/>
      </c>
      <c r="F126" s="107" t="str">
        <f>IF($B125="","",IF($C126=$C123,INDEX('FORMAÇÃO DE PREÇO'!$H:$H,MATCH($B126,'FORMAÇÃO DE PREÇO'!$B:$B)-18),IF($C126=$C124,"Código","")))</f>
        <v/>
      </c>
      <c r="G126" s="108" t="str">
        <f t="array" ref="G126">IF($B125="","",IF($C126=$C123,UPPER(INDEX('BASE EDITAL'!$C:$C,EDITAL!B126+1)),IF($C126=$C124,"Especificação do Objeto","")))</f>
        <v/>
      </c>
      <c r="H126" s="109" t="str">
        <f t="array" ref="H126">IF($B125="","",IF($C126=$C123,INDEX('FORMAÇÃO DE PREÇO'!$M:$M,MATCH($B126,'FORMAÇÃO DE PREÇO'!$B:$B)-14),IF($C126=$C124,"Unidade","")))</f>
        <v/>
      </c>
      <c r="I126" s="109" t="str">
        <f>IF($B125="","",IF($C126=$C123,INDEX('FORMAÇÃO DE PREÇO'!$M:$M,MATCH($B126,'FORMAÇÃO DE PREÇO'!$B:$B)-16),IF($C126=$C124,"Quant.","")))</f>
        <v/>
      </c>
      <c r="J126" s="68" t="str">
        <f>IF(AND(COUNTBLANK($B123:$B125)=2,$B125="",$B124="",MAX(C:C)&gt;1),"Total Estimado",IF($B125="","",IF($C126=$C123,INDEX('FORMAÇÃO DE PREÇO'!$M:$M,MATCH($B126,'FORMAÇÃO DE PREÇO'!$B:$B)-18),IF($C126=$C124,"Valor Unit. (R$)",IF(AND($C126&lt;&gt;$C125,$J125&lt;&gt;""),"Subtotal","")))))</f>
        <v/>
      </c>
      <c r="K126" s="100" t="str">
        <f>IFERROR(IF(AND(COUNTBLANK($B123:$B125)=2,$B125="",$B124="",MAX(C:C)&gt;1),SUM($K$3:K125)/2,IF($B125="","",IF($C126=$C123,ROUND(J126*I126,2),IF($C126=$C124,"Total Item (R$)",IF(AND($C126&lt;&gt;$C125,$J125&lt;&gt;""),SUMIFS(K:K,C:C,C125,J:J,"&lt;&gt;Subtotal"),""))))),"")</f>
        <v/>
      </c>
      <c r="L126" s="100" t="str">
        <f t="shared" si="0"/>
        <v/>
      </c>
    </row>
    <row r="127" spans="2:12" x14ac:dyDescent="0.25">
      <c r="B127" s="62" t="str">
        <f>IFERROR(IF(C126=C123,IF(B126+1&lt;='FORMAÇÃO DE PREÇO'!$H$8,B126+1,""),B126),"")</f>
        <v/>
      </c>
      <c r="C127" s="62" t="str">
        <f>IFERROR(VLOOKUP(B127,'FORMAÇÃO DE PREÇO'!B:D,2,FALSE),"")</f>
        <v/>
      </c>
      <c r="D127" s="62" t="str">
        <f>IFERROR(VLOOKUP(B127,'FORMAÇÃO DE PREÇO'!B:D,3,FALSE),"")</f>
        <v/>
      </c>
      <c r="E127" s="107" t="str">
        <f t="shared" si="2"/>
        <v/>
      </c>
      <c r="F127" s="107" t="str">
        <f>IF($B126="","",IF($C127=$C124,INDEX('FORMAÇÃO DE PREÇO'!$H:$H,MATCH($B127,'FORMAÇÃO DE PREÇO'!$B:$B)-18),IF($C127=$C125,"Código","")))</f>
        <v/>
      </c>
      <c r="G127" s="108" t="str">
        <f t="array" ref="G127">IF($B126="","",IF($C127=$C124,UPPER(INDEX('BASE EDITAL'!$C:$C,EDITAL!B127+1)),IF($C127=$C125,"Especificação do Objeto","")))</f>
        <v/>
      </c>
      <c r="H127" s="109" t="str">
        <f t="array" ref="H127">IF($B126="","",IF($C127=$C124,INDEX('FORMAÇÃO DE PREÇO'!$M:$M,MATCH($B127,'FORMAÇÃO DE PREÇO'!$B:$B)-14),IF($C127=$C125,"Unidade","")))</f>
        <v/>
      </c>
      <c r="I127" s="109" t="str">
        <f>IF($B126="","",IF($C127=$C124,INDEX('FORMAÇÃO DE PREÇO'!$M:$M,MATCH($B127,'FORMAÇÃO DE PREÇO'!$B:$B)-16),IF($C127=$C125,"Quant.","")))</f>
        <v/>
      </c>
      <c r="J127" s="68" t="str">
        <f>IF(AND(COUNTBLANK($B124:$B126)=2,$B126="",$B125="",MAX(C:C)&gt;1),"Total Estimado",IF($B126="","",IF($C127=$C124,INDEX('FORMAÇÃO DE PREÇO'!$M:$M,MATCH($B127,'FORMAÇÃO DE PREÇO'!$B:$B)-18),IF($C127=$C125,"Valor Unit. (R$)",IF(AND($C127&lt;&gt;$C126,$J126&lt;&gt;""),"Subtotal","")))))</f>
        <v/>
      </c>
      <c r="K127" s="100" t="str">
        <f>IFERROR(IF(AND(COUNTBLANK($B124:$B126)=2,$B126="",$B125="",MAX(C:C)&gt;1),SUM($K$3:K126)/2,IF($B126="","",IF($C127=$C124,ROUND(J127*I127,2),IF($C127=$C125,"Total Item (R$)",IF(AND($C127&lt;&gt;$C126,$J126&lt;&gt;""),SUMIFS(K:K,C:C,C126,J:J,"&lt;&gt;Subtotal"),""))))),"")</f>
        <v/>
      </c>
      <c r="L127" s="100" t="str">
        <f t="shared" si="0"/>
        <v/>
      </c>
    </row>
    <row r="128" spans="2:12" x14ac:dyDescent="0.25">
      <c r="B128" s="62" t="str">
        <f>IFERROR(IF(C127=C124,IF(B127+1&lt;='FORMAÇÃO DE PREÇO'!$H$8,B127+1,""),B127),"")</f>
        <v/>
      </c>
      <c r="C128" s="62" t="str">
        <f>IFERROR(VLOOKUP(B128,'FORMAÇÃO DE PREÇO'!B:D,2,FALSE),"")</f>
        <v/>
      </c>
      <c r="D128" s="62" t="str">
        <f>IFERROR(VLOOKUP(B128,'FORMAÇÃO DE PREÇO'!B:D,3,FALSE),"")</f>
        <v/>
      </c>
      <c r="E128" s="107" t="str">
        <f t="shared" si="2"/>
        <v/>
      </c>
      <c r="F128" s="107" t="str">
        <f>IF($B127="","",IF($C128=$C125,INDEX('FORMAÇÃO DE PREÇO'!$H:$H,MATCH($B128,'FORMAÇÃO DE PREÇO'!$B:$B)-18),IF($C128=$C126,"Código","")))</f>
        <v/>
      </c>
      <c r="G128" s="108" t="str">
        <f t="array" ref="G128">IF($B127="","",IF($C128=$C125,UPPER(INDEX('BASE EDITAL'!$C:$C,EDITAL!B128+1)),IF($C128=$C126,"Especificação do Objeto","")))</f>
        <v/>
      </c>
      <c r="H128" s="109" t="str">
        <f t="array" ref="H128">IF($B127="","",IF($C128=$C125,INDEX('FORMAÇÃO DE PREÇO'!$M:$M,MATCH($B128,'FORMAÇÃO DE PREÇO'!$B:$B)-14),IF($C128=$C126,"Unidade","")))</f>
        <v/>
      </c>
      <c r="I128" s="109" t="str">
        <f>IF($B127="","",IF($C128=$C125,INDEX('FORMAÇÃO DE PREÇO'!$M:$M,MATCH($B128,'FORMAÇÃO DE PREÇO'!$B:$B)-16),IF($C128=$C126,"Quant.","")))</f>
        <v/>
      </c>
      <c r="J128" s="68" t="str">
        <f>IF(AND(COUNTBLANK($B125:$B127)=2,$B127="",$B126="",MAX(C:C)&gt;1),"Total Estimado",IF($B127="","",IF($C128=$C125,INDEX('FORMAÇÃO DE PREÇO'!$M:$M,MATCH($B128,'FORMAÇÃO DE PREÇO'!$B:$B)-18),IF($C128=$C126,"Valor Unit. (R$)",IF(AND($C128&lt;&gt;$C127,$J127&lt;&gt;""),"Subtotal","")))))</f>
        <v/>
      </c>
      <c r="K128" s="100" t="str">
        <f>IFERROR(IF(AND(COUNTBLANK($B125:$B127)=2,$B127="",$B126="",MAX(C:C)&gt;1),SUM($K$3:K127)/2,IF($B127="","",IF($C128=$C125,ROUND(J128*I128,2),IF($C128=$C126,"Total Item (R$)",IF(AND($C128&lt;&gt;$C127,$J127&lt;&gt;""),SUMIFS(K:K,C:C,C127,J:J,"&lt;&gt;Subtotal"),""))))),"")</f>
        <v/>
      </c>
      <c r="L128" s="100" t="str">
        <f t="shared" si="0"/>
        <v/>
      </c>
    </row>
    <row r="129" spans="2:12" x14ac:dyDescent="0.25">
      <c r="B129" s="62" t="str">
        <f>IFERROR(IF(C128=C125,IF(B128+1&lt;='FORMAÇÃO DE PREÇO'!$H$8,B128+1,""),B128),"")</f>
        <v/>
      </c>
      <c r="C129" s="62" t="str">
        <f>IFERROR(VLOOKUP(B129,'FORMAÇÃO DE PREÇO'!B:D,2,FALSE),"")</f>
        <v/>
      </c>
      <c r="D129" s="62" t="str">
        <f>IFERROR(VLOOKUP(B129,'FORMAÇÃO DE PREÇO'!B:D,3,FALSE),"")</f>
        <v/>
      </c>
      <c r="E129" s="107" t="str">
        <f t="shared" si="2"/>
        <v/>
      </c>
      <c r="F129" s="107" t="str">
        <f>IF($B128="","",IF($C129=$C126,INDEX('FORMAÇÃO DE PREÇO'!$H:$H,MATCH($B129,'FORMAÇÃO DE PREÇO'!$B:$B)-18),IF($C129=$C127,"Código","")))</f>
        <v/>
      </c>
      <c r="G129" s="108" t="str">
        <f t="array" ref="G129">IF($B128="","",IF($C129=$C126,UPPER(INDEX('BASE EDITAL'!$C:$C,EDITAL!B129+1)),IF($C129=$C127,"Especificação do Objeto","")))</f>
        <v/>
      </c>
      <c r="H129" s="109" t="str">
        <f t="array" ref="H129">IF($B128="","",IF($C129=$C126,INDEX('FORMAÇÃO DE PREÇO'!$M:$M,MATCH($B129,'FORMAÇÃO DE PREÇO'!$B:$B)-14),IF($C129=$C127,"Unidade","")))</f>
        <v/>
      </c>
      <c r="I129" s="109" t="str">
        <f>IF($B128="","",IF($C129=$C126,INDEX('FORMAÇÃO DE PREÇO'!$M:$M,MATCH($B129,'FORMAÇÃO DE PREÇO'!$B:$B)-16),IF($C129=$C127,"Quant.","")))</f>
        <v/>
      </c>
      <c r="J129" s="68" t="str">
        <f>IF(AND(COUNTBLANK($B126:$B128)=2,$B128="",$B127="",MAX(C:C)&gt;1),"Total Estimado",IF($B128="","",IF($C129=$C126,INDEX('FORMAÇÃO DE PREÇO'!$M:$M,MATCH($B129,'FORMAÇÃO DE PREÇO'!$B:$B)-18),IF($C129=$C127,"Valor Unit. (R$)",IF(AND($C129&lt;&gt;$C128,$J128&lt;&gt;""),"Subtotal","")))))</f>
        <v/>
      </c>
      <c r="K129" s="100" t="str">
        <f>IFERROR(IF(AND(COUNTBLANK($B126:$B128)=2,$B128="",$B127="",MAX(C:C)&gt;1),SUM($K$3:K128)/2,IF($B128="","",IF($C129=$C126,ROUND(J129*I129,2),IF($C129=$C127,"Total Item (R$)",IF(AND($C129&lt;&gt;$C128,$J128&lt;&gt;""),SUMIFS(K:K,C:C,C128,J:J,"&lt;&gt;Subtotal"),""))))),"")</f>
        <v/>
      </c>
      <c r="L129" s="100" t="str">
        <f t="shared" si="0"/>
        <v/>
      </c>
    </row>
    <row r="130" spans="2:12" x14ac:dyDescent="0.25">
      <c r="B130" s="62" t="str">
        <f>IFERROR(IF(C129=C126,IF(B129+1&lt;='FORMAÇÃO DE PREÇO'!$H$8,B129+1,""),B129),"")</f>
        <v/>
      </c>
      <c r="C130" s="62" t="str">
        <f>IFERROR(VLOOKUP(B130,'FORMAÇÃO DE PREÇO'!B:D,2,FALSE),"")</f>
        <v/>
      </c>
      <c r="D130" s="62" t="str">
        <f>IFERROR(VLOOKUP(B130,'FORMAÇÃO DE PREÇO'!B:D,3,FALSE),"")</f>
        <v/>
      </c>
      <c r="E130" s="107" t="str">
        <f t="shared" si="2"/>
        <v/>
      </c>
      <c r="F130" s="107" t="str">
        <f>IF($B129="","",IF($C130=$C127,INDEX('FORMAÇÃO DE PREÇO'!$H:$H,MATCH($B130,'FORMAÇÃO DE PREÇO'!$B:$B)-18),IF($C130=$C128,"Código","")))</f>
        <v/>
      </c>
      <c r="G130" s="108" t="str">
        <f t="array" ref="G130">IF($B129="","",IF($C130=$C127,UPPER(INDEX('BASE EDITAL'!$C:$C,EDITAL!B130+1)),IF($C130=$C128,"Especificação do Objeto","")))</f>
        <v/>
      </c>
      <c r="H130" s="109" t="str">
        <f t="array" ref="H130">IF($B129="","",IF($C130=$C127,INDEX('FORMAÇÃO DE PREÇO'!$M:$M,MATCH($B130,'FORMAÇÃO DE PREÇO'!$B:$B)-14),IF($C130=$C128,"Unidade","")))</f>
        <v/>
      </c>
      <c r="I130" s="109" t="str">
        <f>IF($B129="","",IF($C130=$C127,INDEX('FORMAÇÃO DE PREÇO'!$M:$M,MATCH($B130,'FORMAÇÃO DE PREÇO'!$B:$B)-16),IF($C130=$C128,"Quant.","")))</f>
        <v/>
      </c>
      <c r="J130" s="68" t="str">
        <f>IF(AND(COUNTBLANK($B127:$B129)=2,$B129="",$B128="",MAX(C:C)&gt;1),"Total Estimado",IF($B129="","",IF($C130=$C127,INDEX('FORMAÇÃO DE PREÇO'!$M:$M,MATCH($B130,'FORMAÇÃO DE PREÇO'!$B:$B)-18),IF($C130=$C128,"Valor Unit. (R$)",IF(AND($C130&lt;&gt;$C129,$J129&lt;&gt;""),"Subtotal","")))))</f>
        <v/>
      </c>
      <c r="K130" s="100" t="str">
        <f>IFERROR(IF(AND(COUNTBLANK($B127:$B129)=2,$B129="",$B128="",MAX(C:C)&gt;1),SUM($K$3:K129)/2,IF($B129="","",IF($C130=$C127,ROUND(J130*I130,2),IF($C130=$C128,"Total Item (R$)",IF(AND($C130&lt;&gt;$C129,$J129&lt;&gt;""),SUMIFS(K:K,C:C,C129,J:J,"&lt;&gt;Subtotal"),""))))),"")</f>
        <v/>
      </c>
      <c r="L130" s="100" t="str">
        <f t="shared" si="0"/>
        <v/>
      </c>
    </row>
    <row r="131" spans="2:12" x14ac:dyDescent="0.25">
      <c r="B131" s="62" t="str">
        <f>IFERROR(IF(C130=C127,IF(B130+1&lt;='FORMAÇÃO DE PREÇO'!$H$8,B130+1,""),B130),"")</f>
        <v/>
      </c>
      <c r="C131" s="62" t="str">
        <f>IFERROR(VLOOKUP(B131,'FORMAÇÃO DE PREÇO'!B:D,2,FALSE),"")</f>
        <v/>
      </c>
      <c r="D131" s="62" t="str">
        <f>IFERROR(VLOOKUP(B131,'FORMAÇÃO DE PREÇO'!B:D,3,FALSE),"")</f>
        <v/>
      </c>
      <c r="E131" s="107" t="str">
        <f t="shared" si="2"/>
        <v/>
      </c>
      <c r="F131" s="107" t="str">
        <f>IF($B130="","",IF($C131=$C128,INDEX('FORMAÇÃO DE PREÇO'!$H:$H,MATCH($B131,'FORMAÇÃO DE PREÇO'!$B:$B)-18),IF($C131=$C129,"Código","")))</f>
        <v/>
      </c>
      <c r="G131" s="108" t="str">
        <f t="array" ref="G131">IF($B130="","",IF($C131=$C128,UPPER(INDEX('BASE EDITAL'!$C:$C,EDITAL!B131+1)),IF($C131=$C129,"Especificação do Objeto","")))</f>
        <v/>
      </c>
      <c r="H131" s="109" t="str">
        <f t="array" ref="H131">IF($B130="","",IF($C131=$C128,INDEX('FORMAÇÃO DE PREÇO'!$M:$M,MATCH($B131,'FORMAÇÃO DE PREÇO'!$B:$B)-14),IF($C131=$C129,"Unidade","")))</f>
        <v/>
      </c>
      <c r="I131" s="109" t="str">
        <f>IF($B130="","",IF($C131=$C128,INDEX('FORMAÇÃO DE PREÇO'!$M:$M,MATCH($B131,'FORMAÇÃO DE PREÇO'!$B:$B)-16),IF($C131=$C129,"Quant.","")))</f>
        <v/>
      </c>
      <c r="J131" s="68" t="str">
        <f>IF(AND(COUNTBLANK($B128:$B130)=2,$B130="",$B129="",MAX(C:C)&gt;1),"Total Estimado",IF($B130="","",IF($C131=$C128,INDEX('FORMAÇÃO DE PREÇO'!$M:$M,MATCH($B131,'FORMAÇÃO DE PREÇO'!$B:$B)-18),IF($C131=$C129,"Valor Unit. (R$)",IF(AND($C131&lt;&gt;$C130,$J130&lt;&gt;""),"Subtotal","")))))</f>
        <v/>
      </c>
      <c r="K131" s="100" t="str">
        <f>IFERROR(IF(AND(COUNTBLANK($B128:$B130)=2,$B130="",$B129="",MAX(C:C)&gt;1),SUM($K$3:K130)/2,IF($B130="","",IF($C131=$C128,ROUND(J131*I131,2),IF($C131=$C129,"Total Item (R$)",IF(AND($C131&lt;&gt;$C130,$J130&lt;&gt;""),SUMIFS(K:K,C:C,C130,J:J,"&lt;&gt;Subtotal"),""))))),"")</f>
        <v/>
      </c>
      <c r="L131" s="100" t="str">
        <f t="shared" si="0"/>
        <v/>
      </c>
    </row>
    <row r="132" spans="2:12" x14ac:dyDescent="0.25">
      <c r="B132" s="62" t="str">
        <f>IFERROR(IF(C131=C128,IF(B131+1&lt;='FORMAÇÃO DE PREÇO'!$H$8,B131+1,""),B131),"")</f>
        <v/>
      </c>
      <c r="C132" s="62" t="str">
        <f>IFERROR(VLOOKUP(B132,'FORMAÇÃO DE PREÇO'!B:D,2,FALSE),"")</f>
        <v/>
      </c>
      <c r="D132" s="62" t="str">
        <f>IFERROR(VLOOKUP(B132,'FORMAÇÃO DE PREÇO'!B:D,3,FALSE),"")</f>
        <v/>
      </c>
      <c r="E132" s="107" t="str">
        <f t="shared" si="2"/>
        <v/>
      </c>
      <c r="F132" s="107" t="str">
        <f>IF($B131="","",IF($C132=$C129,INDEX('FORMAÇÃO DE PREÇO'!$H:$H,MATCH($B132,'FORMAÇÃO DE PREÇO'!$B:$B)-18),IF($C132=$C130,"Código","")))</f>
        <v/>
      </c>
      <c r="G132" s="108" t="str">
        <f t="array" ref="G132">IF($B131="","",IF($C132=$C129,UPPER(INDEX('BASE EDITAL'!$C:$C,EDITAL!B132+1)),IF($C132=$C130,"Especificação do Objeto","")))</f>
        <v/>
      </c>
      <c r="H132" s="109" t="str">
        <f t="array" ref="H132">IF($B131="","",IF($C132=$C129,INDEX('FORMAÇÃO DE PREÇO'!$M:$M,MATCH($B132,'FORMAÇÃO DE PREÇO'!$B:$B)-14),IF($C132=$C130,"Unidade","")))</f>
        <v/>
      </c>
      <c r="I132" s="109" t="str">
        <f>IF($B131="","",IF($C132=$C129,INDEX('FORMAÇÃO DE PREÇO'!$M:$M,MATCH($B132,'FORMAÇÃO DE PREÇO'!$B:$B)-16),IF($C132=$C130,"Quant.","")))</f>
        <v/>
      </c>
      <c r="J132" s="68" t="str">
        <f>IF(AND(COUNTBLANK($B129:$B131)=2,$B131="",$B130="",MAX(C:C)&gt;1),"Total Estimado",IF($B131="","",IF($C132=$C129,INDEX('FORMAÇÃO DE PREÇO'!$M:$M,MATCH($B132,'FORMAÇÃO DE PREÇO'!$B:$B)-18),IF($C132=$C130,"Valor Unit. (R$)",IF(AND($C132&lt;&gt;$C131,$J131&lt;&gt;""),"Subtotal","")))))</f>
        <v/>
      </c>
      <c r="K132" s="100" t="str">
        <f>IFERROR(IF(AND(COUNTBLANK($B129:$B131)=2,$B131="",$B130="",MAX(C:C)&gt;1),SUM($K$3:K131)/2,IF($B131="","",IF($C132=$C129,ROUND(J132*I132,2),IF($C132=$C130,"Total Item (R$)",IF(AND($C132&lt;&gt;$C131,$J131&lt;&gt;""),SUMIFS(K:K,C:C,C131,J:J,"&lt;&gt;Subtotal"),""))))),"")</f>
        <v/>
      </c>
      <c r="L132" s="100" t="str">
        <f t="shared" si="0"/>
        <v/>
      </c>
    </row>
    <row r="133" spans="2:12" x14ac:dyDescent="0.25">
      <c r="B133" s="62" t="str">
        <f>IFERROR(IF(C132=C129,IF(B132+1&lt;='FORMAÇÃO DE PREÇO'!$H$8,B132+1,""),B132),"")</f>
        <v/>
      </c>
      <c r="C133" s="62" t="str">
        <f>IFERROR(VLOOKUP(B133,'FORMAÇÃO DE PREÇO'!B:D,2,FALSE),"")</f>
        <v/>
      </c>
      <c r="D133" s="62" t="str">
        <f>IFERROR(VLOOKUP(B133,'FORMAÇÃO DE PREÇO'!B:D,3,FALSE),"")</f>
        <v/>
      </c>
      <c r="E133" s="107" t="str">
        <f t="shared" si="2"/>
        <v/>
      </c>
      <c r="F133" s="107" t="str">
        <f>IF($B132="","",IF($C133=$C130,INDEX('FORMAÇÃO DE PREÇO'!$H:$H,MATCH($B133,'FORMAÇÃO DE PREÇO'!$B:$B)-18),IF($C133=$C131,"Código","")))</f>
        <v/>
      </c>
      <c r="G133" s="108" t="str">
        <f t="array" ref="G133">IF($B132="","",IF($C133=$C130,UPPER(INDEX('BASE EDITAL'!$C:$C,EDITAL!B133+1)),IF($C133=$C131,"Especificação do Objeto","")))</f>
        <v/>
      </c>
      <c r="H133" s="109" t="str">
        <f t="array" ref="H133">IF($B132="","",IF($C133=$C130,INDEX('FORMAÇÃO DE PREÇO'!$M:$M,MATCH($B133,'FORMAÇÃO DE PREÇO'!$B:$B)-14),IF($C133=$C131,"Unidade","")))</f>
        <v/>
      </c>
      <c r="I133" s="109" t="str">
        <f>IF($B132="","",IF($C133=$C130,INDEX('FORMAÇÃO DE PREÇO'!$M:$M,MATCH($B133,'FORMAÇÃO DE PREÇO'!$B:$B)-16),IF($C133=$C131,"Quant.","")))</f>
        <v/>
      </c>
      <c r="J133" s="68" t="str">
        <f>IF(AND(COUNTBLANK($B130:$B132)=2,$B132="",$B131="",MAX(C:C)&gt;1),"Total Estimado",IF($B132="","",IF($C133=$C130,INDEX('FORMAÇÃO DE PREÇO'!$M:$M,MATCH($B133,'FORMAÇÃO DE PREÇO'!$B:$B)-18),IF($C133=$C131,"Valor Unit. (R$)",IF(AND($C133&lt;&gt;$C132,$J132&lt;&gt;""),"Subtotal","")))))</f>
        <v/>
      </c>
      <c r="K133" s="100" t="str">
        <f>IFERROR(IF(AND(COUNTBLANK($B130:$B132)=2,$B132="",$B131="",MAX(C:C)&gt;1),SUM($K$3:K132)/2,IF($B132="","",IF($C133=$C130,ROUND(J133*I133,2),IF($C133=$C131,"Total Item (R$)",IF(AND($C133&lt;&gt;$C132,$J132&lt;&gt;""),SUMIFS(K:K,C:C,C132,J:J,"&lt;&gt;Subtotal"),""))))),"")</f>
        <v/>
      </c>
      <c r="L133" s="100" t="str">
        <f t="shared" si="0"/>
        <v/>
      </c>
    </row>
    <row r="134" spans="2:12" x14ac:dyDescent="0.25">
      <c r="B134" s="62" t="str">
        <f>IFERROR(IF(C133=C130,IF(B133+1&lt;='FORMAÇÃO DE PREÇO'!$H$8,B133+1,""),B133),"")</f>
        <v/>
      </c>
      <c r="C134" s="62" t="str">
        <f>IFERROR(VLOOKUP(B134,'FORMAÇÃO DE PREÇO'!B:D,2,FALSE),"")</f>
        <v/>
      </c>
      <c r="D134" s="62" t="str">
        <f>IFERROR(VLOOKUP(B134,'FORMAÇÃO DE PREÇO'!B:D,3,FALSE),"")</f>
        <v/>
      </c>
      <c r="E134" s="107" t="str">
        <f t="shared" si="2"/>
        <v/>
      </c>
      <c r="F134" s="107" t="str">
        <f>IF($B133="","",IF($C134=$C131,INDEX('FORMAÇÃO DE PREÇO'!$H:$H,MATCH($B134,'FORMAÇÃO DE PREÇO'!$B:$B)-18),IF($C134=$C132,"Código","")))</f>
        <v/>
      </c>
      <c r="G134" s="108" t="str">
        <f t="array" ref="G134">IF($B133="","",IF($C134=$C131,UPPER(INDEX('BASE EDITAL'!$C:$C,EDITAL!B134+1)),IF($C134=$C132,"Especificação do Objeto","")))</f>
        <v/>
      </c>
      <c r="H134" s="109" t="str">
        <f t="array" ref="H134">IF($B133="","",IF($C134=$C131,INDEX('FORMAÇÃO DE PREÇO'!$M:$M,MATCH($B134,'FORMAÇÃO DE PREÇO'!$B:$B)-14),IF($C134=$C132,"Unidade","")))</f>
        <v/>
      </c>
      <c r="I134" s="109" t="str">
        <f>IF($B133="","",IF($C134=$C131,INDEX('FORMAÇÃO DE PREÇO'!$M:$M,MATCH($B134,'FORMAÇÃO DE PREÇO'!$B:$B)-16),IF($C134=$C132,"Quant.","")))</f>
        <v/>
      </c>
      <c r="J134" s="68" t="str">
        <f>IF(AND(COUNTBLANK($B131:$B133)=2,$B133="",$B132="",MAX(C:C)&gt;1),"Total Estimado",IF($B133="","",IF($C134=$C131,INDEX('FORMAÇÃO DE PREÇO'!$M:$M,MATCH($B134,'FORMAÇÃO DE PREÇO'!$B:$B)-18),IF($C134=$C132,"Valor Unit. (R$)",IF(AND($C134&lt;&gt;$C133,$J133&lt;&gt;""),"Subtotal","")))))</f>
        <v/>
      </c>
      <c r="K134" s="100" t="str">
        <f>IFERROR(IF(AND(COUNTBLANK($B131:$B133)=2,$B133="",$B132="",MAX(C:C)&gt;1),SUM($K$3:K133)/2,IF($B133="","",IF($C134=$C131,ROUND(J134*I134,2),IF($C134=$C132,"Total Item (R$)",IF(AND($C134&lt;&gt;$C133,$J133&lt;&gt;""),SUMIFS(K:K,C:C,C133,J:J,"&lt;&gt;Subtotal"),""))))),"")</f>
        <v/>
      </c>
      <c r="L134" s="100" t="str">
        <f t="shared" si="0"/>
        <v/>
      </c>
    </row>
    <row r="135" spans="2:12" x14ac:dyDescent="0.25">
      <c r="B135" s="62" t="str">
        <f>IFERROR(IF(C134=C131,IF(B134+1&lt;='FORMAÇÃO DE PREÇO'!$H$8,B134+1,""),B134),"")</f>
        <v/>
      </c>
      <c r="C135" s="62" t="str">
        <f>IFERROR(VLOOKUP(B135,'FORMAÇÃO DE PREÇO'!B:D,2,FALSE),"")</f>
        <v/>
      </c>
      <c r="D135" s="62" t="str">
        <f>IFERROR(VLOOKUP(B135,'FORMAÇÃO DE PREÇO'!B:D,3,FALSE),"")</f>
        <v/>
      </c>
      <c r="E135" s="107" t="str">
        <f t="shared" ref="E135:E198" si="3">IF($B134="","",IF($C135=$C132,D135,IF($C135=$C133,"Item",IF(AND(MAX(C:C)&gt;1,$C135=$C134),CONCATENATE("LOTE ",C135),""))))</f>
        <v/>
      </c>
      <c r="F135" s="107" t="str">
        <f>IF($B134="","",IF($C135=$C132,INDEX('FORMAÇÃO DE PREÇO'!$H:$H,MATCH($B135,'FORMAÇÃO DE PREÇO'!$B:$B)-18),IF($C135=$C133,"Código","")))</f>
        <v/>
      </c>
      <c r="G135" s="108" t="str">
        <f t="array" ref="G135">IF($B134="","",IF($C135=$C132,UPPER(INDEX('BASE EDITAL'!$C:$C,EDITAL!B135+1)),IF($C135=$C133,"Especificação do Objeto","")))</f>
        <v/>
      </c>
      <c r="H135" s="109" t="str">
        <f t="array" ref="H135">IF($B134="","",IF($C135=$C132,INDEX('FORMAÇÃO DE PREÇO'!$M:$M,MATCH($B135,'FORMAÇÃO DE PREÇO'!$B:$B)-14),IF($C135=$C133,"Unidade","")))</f>
        <v/>
      </c>
      <c r="I135" s="109" t="str">
        <f>IF($B134="","",IF($C135=$C132,INDEX('FORMAÇÃO DE PREÇO'!$M:$M,MATCH($B135,'FORMAÇÃO DE PREÇO'!$B:$B)-16),IF($C135=$C133,"Quant.","")))</f>
        <v/>
      </c>
      <c r="J135" s="68" t="str">
        <f>IF(AND(COUNTBLANK($B132:$B134)=2,$B134="",$B133="",MAX(C:C)&gt;1),"Total Estimado",IF($B134="","",IF($C135=$C132,INDEX('FORMAÇÃO DE PREÇO'!$M:$M,MATCH($B135,'FORMAÇÃO DE PREÇO'!$B:$B)-18),IF($C135=$C133,"Valor Unit. (R$)",IF(AND($C135&lt;&gt;$C134,$J134&lt;&gt;""),"Subtotal","")))))</f>
        <v/>
      </c>
      <c r="K135" s="100" t="str">
        <f>IFERROR(IF(AND(COUNTBLANK($B132:$B134)=2,$B134="",$B133="",MAX(C:C)&gt;1),SUM($K$3:K134)/2,IF($B134="","",IF($C135=$C132,ROUND(J135*I135,2),IF($C135=$C133,"Total Item (R$)",IF(AND($C135&lt;&gt;$C134,$J134&lt;&gt;""),SUMIFS(K:K,C:C,C134,J:J,"&lt;&gt;Subtotal"),""))))),"")</f>
        <v/>
      </c>
      <c r="L135" s="100" t="str">
        <f t="shared" si="0"/>
        <v/>
      </c>
    </row>
    <row r="136" spans="2:12" x14ac:dyDescent="0.25">
      <c r="B136" s="62" t="str">
        <f>IFERROR(IF(C135=C132,IF(B135+1&lt;='FORMAÇÃO DE PREÇO'!$H$8,B135+1,""),B135),"")</f>
        <v/>
      </c>
      <c r="C136" s="62" t="str">
        <f>IFERROR(VLOOKUP(B136,'FORMAÇÃO DE PREÇO'!B:D,2,FALSE),"")</f>
        <v/>
      </c>
      <c r="D136" s="62" t="str">
        <f>IFERROR(VLOOKUP(B136,'FORMAÇÃO DE PREÇO'!B:D,3,FALSE),"")</f>
        <v/>
      </c>
      <c r="E136" s="107" t="str">
        <f t="shared" si="3"/>
        <v/>
      </c>
      <c r="F136" s="107" t="str">
        <f>IF($B135="","",IF($C136=$C133,INDEX('FORMAÇÃO DE PREÇO'!$H:$H,MATCH($B136,'FORMAÇÃO DE PREÇO'!$B:$B)-18),IF($C136=$C134,"Código","")))</f>
        <v/>
      </c>
      <c r="G136" s="108" t="str">
        <f t="array" ref="G136">IF($B135="","",IF($C136=$C133,UPPER(INDEX('BASE EDITAL'!$C:$C,EDITAL!B136+1)),IF($C136=$C134,"Especificação do Objeto","")))</f>
        <v/>
      </c>
      <c r="H136" s="109" t="str">
        <f t="array" ref="H136">IF($B135="","",IF($C136=$C133,INDEX('FORMAÇÃO DE PREÇO'!$M:$M,MATCH($B136,'FORMAÇÃO DE PREÇO'!$B:$B)-14),IF($C136=$C134,"Unidade","")))</f>
        <v/>
      </c>
      <c r="I136" s="109" t="str">
        <f>IF($B135="","",IF($C136=$C133,INDEX('FORMAÇÃO DE PREÇO'!$M:$M,MATCH($B136,'FORMAÇÃO DE PREÇO'!$B:$B)-16),IF($C136=$C134,"Quant.","")))</f>
        <v/>
      </c>
      <c r="J136" s="68" t="str">
        <f>IF(AND(COUNTBLANK($B133:$B135)=2,$B135="",$B134="",MAX(C:C)&gt;1),"Total Estimado",IF($B135="","",IF($C136=$C133,INDEX('FORMAÇÃO DE PREÇO'!$M:$M,MATCH($B136,'FORMAÇÃO DE PREÇO'!$B:$B)-18),IF($C136=$C134,"Valor Unit. (R$)",IF(AND($C136&lt;&gt;$C135,$J135&lt;&gt;""),"Subtotal","")))))</f>
        <v/>
      </c>
      <c r="K136" s="100" t="str">
        <f>IFERROR(IF(AND(COUNTBLANK($B133:$B135)=2,$B135="",$B134="",MAX(C:C)&gt;1),SUM($K$3:K135)/2,IF($B135="","",IF($C136=$C133,ROUND(J136*I136,2),IF($C136=$C134,"Total Item (R$)",IF(AND($C136&lt;&gt;$C135,$J135&lt;&gt;""),SUMIFS(K:K,C:C,C135,J:J,"&lt;&gt;Subtotal"),""))))),"")</f>
        <v/>
      </c>
      <c r="L136" s="100" t="str">
        <f t="shared" si="0"/>
        <v/>
      </c>
    </row>
    <row r="137" spans="2:12" x14ac:dyDescent="0.25">
      <c r="B137" s="62" t="str">
        <f>IFERROR(IF(C136=C133,IF(B136+1&lt;='FORMAÇÃO DE PREÇO'!$H$8,B136+1,""),B136),"")</f>
        <v/>
      </c>
      <c r="C137" s="62" t="str">
        <f>IFERROR(VLOOKUP(B137,'FORMAÇÃO DE PREÇO'!B:D,2,FALSE),"")</f>
        <v/>
      </c>
      <c r="D137" s="62" t="str">
        <f>IFERROR(VLOOKUP(B137,'FORMAÇÃO DE PREÇO'!B:D,3,FALSE),"")</f>
        <v/>
      </c>
      <c r="E137" s="107" t="str">
        <f t="shared" si="3"/>
        <v/>
      </c>
      <c r="F137" s="107" t="str">
        <f>IF($B136="","",IF($C137=$C134,INDEX('FORMAÇÃO DE PREÇO'!$H:$H,MATCH($B137,'FORMAÇÃO DE PREÇO'!$B:$B)-18),IF($C137=$C135,"Código","")))</f>
        <v/>
      </c>
      <c r="G137" s="108" t="str">
        <f t="array" ref="G137">IF($B136="","",IF($C137=$C134,UPPER(INDEX('BASE EDITAL'!$C:$C,EDITAL!B137+1)),IF($C137=$C135,"Especificação do Objeto","")))</f>
        <v/>
      </c>
      <c r="H137" s="109" t="str">
        <f t="array" ref="H137">IF($B136="","",IF($C137=$C134,INDEX('FORMAÇÃO DE PREÇO'!$M:$M,MATCH($B137,'FORMAÇÃO DE PREÇO'!$B:$B)-14),IF($C137=$C135,"Unidade","")))</f>
        <v/>
      </c>
      <c r="I137" s="109" t="str">
        <f>IF($B136="","",IF($C137=$C134,INDEX('FORMAÇÃO DE PREÇO'!$M:$M,MATCH($B137,'FORMAÇÃO DE PREÇO'!$B:$B)-16),IF($C137=$C135,"Quant.","")))</f>
        <v/>
      </c>
      <c r="J137" s="68" t="str">
        <f>IF(AND(COUNTBLANK($B134:$B136)=2,$B136="",$B135="",MAX(C:C)&gt;1),"Total Estimado",IF($B136="","",IF($C137=$C134,INDEX('FORMAÇÃO DE PREÇO'!$M:$M,MATCH($B137,'FORMAÇÃO DE PREÇO'!$B:$B)-18),IF($C137=$C135,"Valor Unit. (R$)",IF(AND($C137&lt;&gt;$C136,$J136&lt;&gt;""),"Subtotal","")))))</f>
        <v/>
      </c>
      <c r="K137" s="100" t="str">
        <f>IFERROR(IF(AND(COUNTBLANK($B134:$B136)=2,$B136="",$B135="",MAX(C:C)&gt;1),SUM($K$3:K136)/2,IF($B136="","",IF($C137=$C134,ROUND(J137*I137,2),IF($C137=$C135,"Total Item (R$)",IF(AND($C137&lt;&gt;$C136,$J136&lt;&gt;""),SUMIFS(K:K,C:C,C136,J:J,"&lt;&gt;Subtotal"),""))))),"")</f>
        <v/>
      </c>
      <c r="L137" s="100" t="str">
        <f t="shared" si="0"/>
        <v/>
      </c>
    </row>
    <row r="138" spans="2:12" x14ac:dyDescent="0.25">
      <c r="B138" s="62" t="str">
        <f>IFERROR(IF(C137=C134,IF(B137+1&lt;='FORMAÇÃO DE PREÇO'!$H$8,B137+1,""),B137),"")</f>
        <v/>
      </c>
      <c r="C138" s="62" t="str">
        <f>IFERROR(VLOOKUP(B138,'FORMAÇÃO DE PREÇO'!B:D,2,FALSE),"")</f>
        <v/>
      </c>
      <c r="D138" s="62" t="str">
        <f>IFERROR(VLOOKUP(B138,'FORMAÇÃO DE PREÇO'!B:D,3,FALSE),"")</f>
        <v/>
      </c>
      <c r="E138" s="107" t="str">
        <f t="shared" si="3"/>
        <v/>
      </c>
      <c r="F138" s="107" t="str">
        <f>IF($B137="","",IF($C138=$C135,INDEX('FORMAÇÃO DE PREÇO'!$H:$H,MATCH($B138,'FORMAÇÃO DE PREÇO'!$B:$B)-18),IF($C138=$C136,"Código","")))</f>
        <v/>
      </c>
      <c r="G138" s="108" t="str">
        <f t="array" ref="G138">IF($B137="","",IF($C138=$C135,UPPER(INDEX('BASE EDITAL'!$C:$C,EDITAL!B138+1)),IF($C138=$C136,"Especificação do Objeto","")))</f>
        <v/>
      </c>
      <c r="H138" s="109" t="str">
        <f t="array" ref="H138">IF($B137="","",IF($C138=$C135,INDEX('FORMAÇÃO DE PREÇO'!$M:$M,MATCH($B138,'FORMAÇÃO DE PREÇO'!$B:$B)-14),IF($C138=$C136,"Unidade","")))</f>
        <v/>
      </c>
      <c r="I138" s="109" t="str">
        <f>IF($B137="","",IF($C138=$C135,INDEX('FORMAÇÃO DE PREÇO'!$M:$M,MATCH($B138,'FORMAÇÃO DE PREÇO'!$B:$B)-16),IF($C138=$C136,"Quant.","")))</f>
        <v/>
      </c>
      <c r="J138" s="68" t="str">
        <f>IF(AND(COUNTBLANK($B135:$B137)=2,$B137="",$B136="",MAX(C:C)&gt;1),"Total Estimado",IF($B137="","",IF($C138=$C135,INDEX('FORMAÇÃO DE PREÇO'!$M:$M,MATCH($B138,'FORMAÇÃO DE PREÇO'!$B:$B)-18),IF($C138=$C136,"Valor Unit. (R$)",IF(AND($C138&lt;&gt;$C137,$J137&lt;&gt;""),"Subtotal","")))))</f>
        <v/>
      </c>
      <c r="K138" s="100" t="str">
        <f>IFERROR(IF(AND(COUNTBLANK($B135:$B137)=2,$B137="",$B136="",MAX(C:C)&gt;1),SUM($K$3:K137)/2,IF($B137="","",IF($C138=$C135,ROUND(J138*I138,2),IF($C138=$C136,"Total Item (R$)",IF(AND($C138&lt;&gt;$C137,$J137&lt;&gt;""),SUMIFS(K:K,C:C,C137,J:J,"&lt;&gt;Subtotal"),""))))),"")</f>
        <v/>
      </c>
      <c r="L138" s="100" t="str">
        <f t="shared" si="0"/>
        <v/>
      </c>
    </row>
    <row r="139" spans="2:12" x14ac:dyDescent="0.25">
      <c r="B139" s="62" t="str">
        <f>IFERROR(IF(C138=C135,IF(B138+1&lt;='FORMAÇÃO DE PREÇO'!$H$8,B138+1,""),B138),"")</f>
        <v/>
      </c>
      <c r="C139" s="62" t="str">
        <f>IFERROR(VLOOKUP(B139,'FORMAÇÃO DE PREÇO'!B:D,2,FALSE),"")</f>
        <v/>
      </c>
      <c r="D139" s="62" t="str">
        <f>IFERROR(VLOOKUP(B139,'FORMAÇÃO DE PREÇO'!B:D,3,FALSE),"")</f>
        <v/>
      </c>
      <c r="E139" s="107" t="str">
        <f t="shared" si="3"/>
        <v/>
      </c>
      <c r="F139" s="107" t="str">
        <f>IF($B138="","",IF($C139=$C136,INDEX('FORMAÇÃO DE PREÇO'!$H:$H,MATCH($B139,'FORMAÇÃO DE PREÇO'!$B:$B)-18),IF($C139=$C137,"Código","")))</f>
        <v/>
      </c>
      <c r="G139" s="108" t="str">
        <f t="array" ref="G139">IF($B138="","",IF($C139=$C136,UPPER(INDEX('BASE EDITAL'!$C:$C,EDITAL!B139+1)),IF($C139=$C137,"Especificação do Objeto","")))</f>
        <v/>
      </c>
      <c r="H139" s="109" t="str">
        <f t="array" ref="H139">IF($B138="","",IF($C139=$C136,INDEX('FORMAÇÃO DE PREÇO'!$M:$M,MATCH($B139,'FORMAÇÃO DE PREÇO'!$B:$B)-14),IF($C139=$C137,"Unidade","")))</f>
        <v/>
      </c>
      <c r="I139" s="109" t="str">
        <f>IF($B138="","",IF($C139=$C136,INDEX('FORMAÇÃO DE PREÇO'!$M:$M,MATCH($B139,'FORMAÇÃO DE PREÇO'!$B:$B)-16),IF($C139=$C137,"Quant.","")))</f>
        <v/>
      </c>
      <c r="J139" s="68" t="str">
        <f>IF(AND(COUNTBLANK($B136:$B138)=2,$B138="",$B137="",MAX(C:C)&gt;1),"Total Estimado",IF($B138="","",IF($C139=$C136,INDEX('FORMAÇÃO DE PREÇO'!$M:$M,MATCH($B139,'FORMAÇÃO DE PREÇO'!$B:$B)-18),IF($C139=$C137,"Valor Unit. (R$)",IF(AND($C139&lt;&gt;$C138,$J138&lt;&gt;""),"Subtotal","")))))</f>
        <v/>
      </c>
      <c r="K139" s="100" t="str">
        <f>IFERROR(IF(AND(COUNTBLANK($B136:$B138)=2,$B138="",$B137="",MAX(C:C)&gt;1),SUM($K$3:K138)/2,IF($B138="","",IF($C139=$C136,ROUND(J139*I139,2),IF($C139=$C137,"Total Item (R$)",IF(AND($C139&lt;&gt;$C138,$J138&lt;&gt;""),SUMIFS(K:K,C:C,C138,J:J,"&lt;&gt;Subtotal"),""))))),"")</f>
        <v/>
      </c>
      <c r="L139" s="100" t="str">
        <f t="shared" si="0"/>
        <v/>
      </c>
    </row>
    <row r="140" spans="2:12" x14ac:dyDescent="0.25">
      <c r="B140" s="62" t="str">
        <f>IFERROR(IF(C139=C136,IF(B139+1&lt;='FORMAÇÃO DE PREÇO'!$H$8,B139+1,""),B139),"")</f>
        <v/>
      </c>
      <c r="C140" s="62" t="str">
        <f>IFERROR(VLOOKUP(B140,'FORMAÇÃO DE PREÇO'!B:D,2,FALSE),"")</f>
        <v/>
      </c>
      <c r="D140" s="62" t="str">
        <f>IFERROR(VLOOKUP(B140,'FORMAÇÃO DE PREÇO'!B:D,3,FALSE),"")</f>
        <v/>
      </c>
      <c r="E140" s="107" t="str">
        <f t="shared" si="3"/>
        <v/>
      </c>
      <c r="F140" s="107" t="str">
        <f>IF($B139="","",IF($C140=$C137,INDEX('FORMAÇÃO DE PREÇO'!$H:$H,MATCH($B140,'FORMAÇÃO DE PREÇO'!$B:$B)-18),IF($C140=$C138,"Código","")))</f>
        <v/>
      </c>
      <c r="G140" s="108" t="str">
        <f t="array" ref="G140">IF($B139="","",IF($C140=$C137,UPPER(INDEX('BASE EDITAL'!$C:$C,EDITAL!B140+1)),IF($C140=$C138,"Especificação do Objeto","")))</f>
        <v/>
      </c>
      <c r="H140" s="109" t="str">
        <f t="array" ref="H140">IF($B139="","",IF($C140=$C137,INDEX('FORMAÇÃO DE PREÇO'!$M:$M,MATCH($B140,'FORMAÇÃO DE PREÇO'!$B:$B)-14),IF($C140=$C138,"Unidade","")))</f>
        <v/>
      </c>
      <c r="I140" s="109" t="str">
        <f>IF($B139="","",IF($C140=$C137,INDEX('FORMAÇÃO DE PREÇO'!$M:$M,MATCH($B140,'FORMAÇÃO DE PREÇO'!$B:$B)-16),IF($C140=$C138,"Quant.","")))</f>
        <v/>
      </c>
      <c r="J140" s="68" t="str">
        <f>IF(AND(COUNTBLANK($B137:$B139)=2,$B139="",$B138="",MAX(C:C)&gt;1),"Total Estimado",IF($B139="","",IF($C140=$C137,INDEX('FORMAÇÃO DE PREÇO'!$M:$M,MATCH($B140,'FORMAÇÃO DE PREÇO'!$B:$B)-18),IF($C140=$C138,"Valor Unit. (R$)",IF(AND($C140&lt;&gt;$C139,$J139&lt;&gt;""),"Subtotal","")))))</f>
        <v/>
      </c>
      <c r="K140" s="100" t="str">
        <f>IFERROR(IF(AND(COUNTBLANK($B137:$B139)=2,$B139="",$B138="",MAX(C:C)&gt;1),SUM($K$3:K139)/2,IF($B139="","",IF($C140=$C137,ROUND(J140*I140,2),IF($C140=$C138,"Total Item (R$)",IF(AND($C140&lt;&gt;$C139,$J139&lt;&gt;""),SUMIFS(K:K,C:C,C139,J:J,"&lt;&gt;Subtotal"),""))))),"")</f>
        <v/>
      </c>
      <c r="L140" s="100" t="str">
        <f t="shared" si="0"/>
        <v/>
      </c>
    </row>
    <row r="141" spans="2:12" x14ac:dyDescent="0.25">
      <c r="B141" s="62" t="str">
        <f>IFERROR(IF(C140=C137,IF(B140+1&lt;='FORMAÇÃO DE PREÇO'!$H$8,B140+1,""),B140),"")</f>
        <v/>
      </c>
      <c r="C141" s="62" t="str">
        <f>IFERROR(VLOOKUP(B141,'FORMAÇÃO DE PREÇO'!B:D,2,FALSE),"")</f>
        <v/>
      </c>
      <c r="D141" s="62" t="str">
        <f>IFERROR(VLOOKUP(B141,'FORMAÇÃO DE PREÇO'!B:D,3,FALSE),"")</f>
        <v/>
      </c>
      <c r="E141" s="107" t="str">
        <f t="shared" si="3"/>
        <v/>
      </c>
      <c r="F141" s="107" t="str">
        <f>IF($B140="","",IF($C141=$C138,INDEX('FORMAÇÃO DE PREÇO'!$H:$H,MATCH($B141,'FORMAÇÃO DE PREÇO'!$B:$B)-18),IF($C141=$C139,"Código","")))</f>
        <v/>
      </c>
      <c r="G141" s="108" t="str">
        <f t="array" ref="G141">IF($B140="","",IF($C141=$C138,UPPER(INDEX('BASE EDITAL'!$C:$C,EDITAL!B141+1)),IF($C141=$C139,"Especificação do Objeto","")))</f>
        <v/>
      </c>
      <c r="H141" s="109" t="str">
        <f t="array" ref="H141">IF($B140="","",IF($C141=$C138,INDEX('FORMAÇÃO DE PREÇO'!$M:$M,MATCH($B141,'FORMAÇÃO DE PREÇO'!$B:$B)-14),IF($C141=$C139,"Unidade","")))</f>
        <v/>
      </c>
      <c r="I141" s="109" t="str">
        <f>IF($B140="","",IF($C141=$C138,INDEX('FORMAÇÃO DE PREÇO'!$M:$M,MATCH($B141,'FORMAÇÃO DE PREÇO'!$B:$B)-16),IF($C141=$C139,"Quant.","")))</f>
        <v/>
      </c>
      <c r="J141" s="68" t="str">
        <f>IF(AND(COUNTBLANK($B138:$B140)=2,$B140="",$B139="",MAX(C:C)&gt;1),"Total Estimado",IF($B140="","",IF($C141=$C138,INDEX('FORMAÇÃO DE PREÇO'!$M:$M,MATCH($B141,'FORMAÇÃO DE PREÇO'!$B:$B)-18),IF($C141=$C139,"Valor Unit. (R$)",IF(AND($C141&lt;&gt;$C140,$J140&lt;&gt;""),"Subtotal","")))))</f>
        <v/>
      </c>
      <c r="K141" s="100" t="str">
        <f>IFERROR(IF(AND(COUNTBLANK($B138:$B140)=2,$B140="",$B139="",MAX(C:C)&gt;1),SUM($K$3:K140)/2,IF($B140="","",IF($C141=$C138,ROUND(J141*I141,2),IF($C141=$C139,"Total Item (R$)",IF(AND($C141&lt;&gt;$C140,$J140&lt;&gt;""),SUMIFS(K:K,C:C,C140,J:J,"&lt;&gt;Subtotal"),""))))),"")</f>
        <v/>
      </c>
      <c r="L141" s="100" t="str">
        <f t="shared" si="0"/>
        <v/>
      </c>
    </row>
    <row r="142" spans="2:12" x14ac:dyDescent="0.25">
      <c r="B142" s="62" t="str">
        <f>IFERROR(IF(C141=C138,IF(B141+1&lt;='FORMAÇÃO DE PREÇO'!$H$8,B141+1,""),B141),"")</f>
        <v/>
      </c>
      <c r="C142" s="62" t="str">
        <f>IFERROR(VLOOKUP(B142,'FORMAÇÃO DE PREÇO'!B:D,2,FALSE),"")</f>
        <v/>
      </c>
      <c r="D142" s="62" t="str">
        <f>IFERROR(VLOOKUP(B142,'FORMAÇÃO DE PREÇO'!B:D,3,FALSE),"")</f>
        <v/>
      </c>
      <c r="E142" s="107" t="str">
        <f t="shared" si="3"/>
        <v/>
      </c>
      <c r="F142" s="107" t="str">
        <f>IF($B141="","",IF($C142=$C139,INDEX('FORMAÇÃO DE PREÇO'!$H:$H,MATCH($B142,'FORMAÇÃO DE PREÇO'!$B:$B)-18),IF($C142=$C140,"Código","")))</f>
        <v/>
      </c>
      <c r="G142" s="108" t="str">
        <f t="array" ref="G142">IF($B141="","",IF($C142=$C139,UPPER(INDEX('BASE EDITAL'!$C:$C,EDITAL!B142+1)),IF($C142=$C140,"Especificação do Objeto","")))</f>
        <v/>
      </c>
      <c r="H142" s="109" t="str">
        <f t="array" ref="H142">IF($B141="","",IF($C142=$C139,INDEX('FORMAÇÃO DE PREÇO'!$M:$M,MATCH($B142,'FORMAÇÃO DE PREÇO'!$B:$B)-14),IF($C142=$C140,"Unidade","")))</f>
        <v/>
      </c>
      <c r="I142" s="109" t="str">
        <f>IF($B141="","",IF($C142=$C139,INDEX('FORMAÇÃO DE PREÇO'!$M:$M,MATCH($B142,'FORMAÇÃO DE PREÇO'!$B:$B)-16),IF($C142=$C140,"Quant.","")))</f>
        <v/>
      </c>
      <c r="J142" s="68" t="str">
        <f>IF(AND(COUNTBLANK($B139:$B141)=2,$B141="",$B140="",MAX(C:C)&gt;1),"Total Estimado",IF($B141="","",IF($C142=$C139,INDEX('FORMAÇÃO DE PREÇO'!$M:$M,MATCH($B142,'FORMAÇÃO DE PREÇO'!$B:$B)-18),IF($C142=$C140,"Valor Unit. (R$)",IF(AND($C142&lt;&gt;$C141,$J141&lt;&gt;""),"Subtotal","")))))</f>
        <v/>
      </c>
      <c r="K142" s="100" t="str">
        <f>IFERROR(IF(AND(COUNTBLANK($B139:$B141)=2,$B141="",$B140="",MAX(C:C)&gt;1),SUM($K$3:K141)/2,IF($B141="","",IF($C142=$C139,ROUND(J142*I142,2),IF($C142=$C140,"Total Item (R$)",IF(AND($C142&lt;&gt;$C141,$J141&lt;&gt;""),SUMIFS(K:K,C:C,C141,J:J,"&lt;&gt;Subtotal"),""))))),"")</f>
        <v/>
      </c>
      <c r="L142" s="100" t="str">
        <f t="shared" si="0"/>
        <v/>
      </c>
    </row>
    <row r="143" spans="2:12" x14ac:dyDescent="0.25">
      <c r="B143" s="62" t="str">
        <f>IFERROR(IF(C142=C139,IF(B142+1&lt;='FORMAÇÃO DE PREÇO'!$H$8,B142+1,""),B142),"")</f>
        <v/>
      </c>
      <c r="C143" s="62" t="str">
        <f>IFERROR(VLOOKUP(B143,'FORMAÇÃO DE PREÇO'!B:D,2,FALSE),"")</f>
        <v/>
      </c>
      <c r="D143" s="62" t="str">
        <f>IFERROR(VLOOKUP(B143,'FORMAÇÃO DE PREÇO'!B:D,3,FALSE),"")</f>
        <v/>
      </c>
      <c r="E143" s="107" t="str">
        <f t="shared" si="3"/>
        <v/>
      </c>
      <c r="F143" s="107" t="str">
        <f>IF($B142="","",IF($C143=$C140,INDEX('FORMAÇÃO DE PREÇO'!$H:$H,MATCH($B143,'FORMAÇÃO DE PREÇO'!$B:$B)-18),IF($C143=$C141,"Código","")))</f>
        <v/>
      </c>
      <c r="G143" s="108" t="str">
        <f t="array" ref="G143">IF($B142="","",IF($C143=$C140,UPPER(INDEX('BASE EDITAL'!$C:$C,EDITAL!B143+1)),IF($C143=$C141,"Especificação do Objeto","")))</f>
        <v/>
      </c>
      <c r="H143" s="109" t="str">
        <f t="array" ref="H143">IF($B142="","",IF($C143=$C140,INDEX('FORMAÇÃO DE PREÇO'!$M:$M,MATCH($B143,'FORMAÇÃO DE PREÇO'!$B:$B)-14),IF($C143=$C141,"Unidade","")))</f>
        <v/>
      </c>
      <c r="I143" s="109" t="str">
        <f>IF($B142="","",IF($C143=$C140,INDEX('FORMAÇÃO DE PREÇO'!$M:$M,MATCH($B143,'FORMAÇÃO DE PREÇO'!$B:$B)-16),IF($C143=$C141,"Quant.","")))</f>
        <v/>
      </c>
      <c r="J143" s="68" t="str">
        <f>IF(AND(COUNTBLANK($B140:$B142)=2,$B142="",$B141="",MAX(C:C)&gt;1),"Total Estimado",IF($B142="","",IF($C143=$C140,INDEX('FORMAÇÃO DE PREÇO'!$M:$M,MATCH($B143,'FORMAÇÃO DE PREÇO'!$B:$B)-18),IF($C143=$C141,"Valor Unit. (R$)",IF(AND($C143&lt;&gt;$C142,$J142&lt;&gt;""),"Subtotal","")))))</f>
        <v/>
      </c>
      <c r="K143" s="100" t="str">
        <f>IFERROR(IF(AND(COUNTBLANK($B140:$B142)=2,$B142="",$B141="",MAX(C:C)&gt;1),SUM($K$3:K142)/2,IF($B142="","",IF($C143=$C140,ROUND(J143*I143,2),IF($C143=$C141,"Total Item (R$)",IF(AND($C143&lt;&gt;$C142,$J142&lt;&gt;""),SUMIFS(K:K,C:C,C142,J:J,"&lt;&gt;Subtotal"),""))))),"")</f>
        <v/>
      </c>
      <c r="L143" s="100" t="str">
        <f t="shared" si="0"/>
        <v/>
      </c>
    </row>
    <row r="144" spans="2:12" x14ac:dyDescent="0.25">
      <c r="B144" s="62" t="str">
        <f>IFERROR(IF(C143=C140,IF(B143+1&lt;='FORMAÇÃO DE PREÇO'!$H$8,B143+1,""),B143),"")</f>
        <v/>
      </c>
      <c r="C144" s="62" t="str">
        <f>IFERROR(VLOOKUP(B144,'FORMAÇÃO DE PREÇO'!B:D,2,FALSE),"")</f>
        <v/>
      </c>
      <c r="D144" s="62" t="str">
        <f>IFERROR(VLOOKUP(B144,'FORMAÇÃO DE PREÇO'!B:D,3,FALSE),"")</f>
        <v/>
      </c>
      <c r="E144" s="107" t="str">
        <f t="shared" si="3"/>
        <v/>
      </c>
      <c r="F144" s="107" t="str">
        <f>IF($B143="","",IF($C144=$C141,INDEX('FORMAÇÃO DE PREÇO'!$H:$H,MATCH($B144,'FORMAÇÃO DE PREÇO'!$B:$B)-18),IF($C144=$C142,"Código","")))</f>
        <v/>
      </c>
      <c r="G144" s="108" t="str">
        <f t="array" ref="G144">IF($B143="","",IF($C144=$C141,UPPER(INDEX('BASE EDITAL'!$C:$C,EDITAL!B144+1)),IF($C144=$C142,"Especificação do Objeto","")))</f>
        <v/>
      </c>
      <c r="H144" s="109" t="str">
        <f t="array" ref="H144">IF($B143="","",IF($C144=$C141,INDEX('FORMAÇÃO DE PREÇO'!$M:$M,MATCH($B144,'FORMAÇÃO DE PREÇO'!$B:$B)-14),IF($C144=$C142,"Unidade","")))</f>
        <v/>
      </c>
      <c r="I144" s="109" t="str">
        <f>IF($B143="","",IF($C144=$C141,INDEX('FORMAÇÃO DE PREÇO'!$M:$M,MATCH($B144,'FORMAÇÃO DE PREÇO'!$B:$B)-16),IF($C144=$C142,"Quant.","")))</f>
        <v/>
      </c>
      <c r="J144" s="68" t="str">
        <f>IF(AND(COUNTBLANK($B141:$B143)=2,$B143="",$B142="",MAX(C:C)&gt;1),"Total Estimado",IF($B143="","",IF($C144=$C141,INDEX('FORMAÇÃO DE PREÇO'!$M:$M,MATCH($B144,'FORMAÇÃO DE PREÇO'!$B:$B)-18),IF($C144=$C142,"Valor Unit. (R$)",IF(AND($C144&lt;&gt;$C143,$J143&lt;&gt;""),"Subtotal","")))))</f>
        <v/>
      </c>
      <c r="K144" s="100" t="str">
        <f>IFERROR(IF(AND(COUNTBLANK($B141:$B143)=2,$B143="",$B142="",MAX(C:C)&gt;1),SUM($K$3:K143)/2,IF($B143="","",IF($C144=$C141,ROUND(J144*I144,2),IF($C144=$C142,"Total Item (R$)",IF(AND($C144&lt;&gt;$C143,$J143&lt;&gt;""),SUMIFS(K:K,C:C,C143,J:J,"&lt;&gt;Subtotal"),""))))),"")</f>
        <v/>
      </c>
      <c r="L144" s="100" t="str">
        <f t="shared" si="0"/>
        <v/>
      </c>
    </row>
    <row r="145" spans="2:12" x14ac:dyDescent="0.25">
      <c r="B145" s="62" t="str">
        <f>IFERROR(IF(C144=C141,IF(B144+1&lt;='FORMAÇÃO DE PREÇO'!$H$8,B144+1,""),B144),"")</f>
        <v/>
      </c>
      <c r="C145" s="62" t="str">
        <f>IFERROR(VLOOKUP(B145,'FORMAÇÃO DE PREÇO'!B:D,2,FALSE),"")</f>
        <v/>
      </c>
      <c r="D145" s="62" t="str">
        <f>IFERROR(VLOOKUP(B145,'FORMAÇÃO DE PREÇO'!B:D,3,FALSE),"")</f>
        <v/>
      </c>
      <c r="E145" s="107" t="str">
        <f t="shared" si="3"/>
        <v/>
      </c>
      <c r="F145" s="107" t="str">
        <f>IF($B144="","",IF($C145=$C142,INDEX('FORMAÇÃO DE PREÇO'!$H:$H,MATCH($B145,'FORMAÇÃO DE PREÇO'!$B:$B)-18),IF($C145=$C143,"Código","")))</f>
        <v/>
      </c>
      <c r="G145" s="108" t="str">
        <f t="array" ref="G145">IF($B144="","",IF($C145=$C142,UPPER(INDEX('BASE EDITAL'!$C:$C,EDITAL!B145+1)),IF($C145=$C143,"Especificação do Objeto","")))</f>
        <v/>
      </c>
      <c r="H145" s="109" t="str">
        <f t="array" ref="H145">IF($B144="","",IF($C145=$C142,INDEX('FORMAÇÃO DE PREÇO'!$M:$M,MATCH($B145,'FORMAÇÃO DE PREÇO'!$B:$B)-14),IF($C145=$C143,"Unidade","")))</f>
        <v/>
      </c>
      <c r="I145" s="109" t="str">
        <f>IF($B144="","",IF($C145=$C142,INDEX('FORMAÇÃO DE PREÇO'!$M:$M,MATCH($B145,'FORMAÇÃO DE PREÇO'!$B:$B)-16),IF($C145=$C143,"Quant.","")))</f>
        <v/>
      </c>
      <c r="J145" s="68" t="str">
        <f>IF(AND(COUNTBLANK($B142:$B144)=2,$B144="",$B143="",MAX(C:C)&gt;1),"Total Estimado",IF($B144="","",IF($C145=$C142,INDEX('FORMAÇÃO DE PREÇO'!$M:$M,MATCH($B145,'FORMAÇÃO DE PREÇO'!$B:$B)-18),IF($C145=$C143,"Valor Unit. (R$)",IF(AND($C145&lt;&gt;$C144,$J144&lt;&gt;""),"Subtotal","")))))</f>
        <v/>
      </c>
      <c r="K145" s="100" t="str">
        <f>IFERROR(IF(AND(COUNTBLANK($B142:$B144)=2,$B144="",$B143="",MAX(C:C)&gt;1),SUM($K$3:K144)/2,IF($B144="","",IF($C145=$C142,ROUND(J145*I145,2),IF($C145=$C143,"Total Item (R$)",IF(AND($C145&lt;&gt;$C144,$J144&lt;&gt;""),SUMIFS(K:K,C:C,C144,J:J,"&lt;&gt;Subtotal"),""))))),"")</f>
        <v/>
      </c>
      <c r="L145" s="100" t="str">
        <f t="shared" si="0"/>
        <v/>
      </c>
    </row>
    <row r="146" spans="2:12" x14ac:dyDescent="0.25">
      <c r="B146" s="62" t="str">
        <f>IFERROR(IF(C145=C142,IF(B145+1&lt;='FORMAÇÃO DE PREÇO'!$H$8,B145+1,""),B145),"")</f>
        <v/>
      </c>
      <c r="C146" s="62" t="str">
        <f>IFERROR(VLOOKUP(B146,'FORMAÇÃO DE PREÇO'!B:D,2,FALSE),"")</f>
        <v/>
      </c>
      <c r="D146" s="62" t="str">
        <f>IFERROR(VLOOKUP(B146,'FORMAÇÃO DE PREÇO'!B:D,3,FALSE),"")</f>
        <v/>
      </c>
      <c r="E146" s="107" t="str">
        <f t="shared" si="3"/>
        <v/>
      </c>
      <c r="F146" s="107" t="str">
        <f>IF($B145="","",IF($C146=$C143,INDEX('FORMAÇÃO DE PREÇO'!$H:$H,MATCH($B146,'FORMAÇÃO DE PREÇO'!$B:$B)-18),IF($C146=$C144,"Código","")))</f>
        <v/>
      </c>
      <c r="G146" s="108" t="str">
        <f t="array" ref="G146">IF($B145="","",IF($C146=$C143,UPPER(INDEX('BASE EDITAL'!$C:$C,EDITAL!B146+1)),IF($C146=$C144,"Especificação do Objeto","")))</f>
        <v/>
      </c>
      <c r="H146" s="109" t="str">
        <f t="array" ref="H146">IF($B145="","",IF($C146=$C143,INDEX('FORMAÇÃO DE PREÇO'!$M:$M,MATCH($B146,'FORMAÇÃO DE PREÇO'!$B:$B)-14),IF($C146=$C144,"Unidade","")))</f>
        <v/>
      </c>
      <c r="I146" s="109" t="str">
        <f>IF($B145="","",IF($C146=$C143,INDEX('FORMAÇÃO DE PREÇO'!$M:$M,MATCH($B146,'FORMAÇÃO DE PREÇO'!$B:$B)-16),IF($C146=$C144,"Quant.","")))</f>
        <v/>
      </c>
      <c r="J146" s="68" t="str">
        <f>IF(AND(COUNTBLANK($B143:$B145)=2,$B145="",$B144="",MAX(C:C)&gt;1),"Total Estimado",IF($B145="","",IF($C146=$C143,INDEX('FORMAÇÃO DE PREÇO'!$M:$M,MATCH($B146,'FORMAÇÃO DE PREÇO'!$B:$B)-18),IF($C146=$C144,"Valor Unit. (R$)",IF(AND($C146&lt;&gt;$C145,$J145&lt;&gt;""),"Subtotal","")))))</f>
        <v/>
      </c>
      <c r="K146" s="100" t="str">
        <f>IFERROR(IF(AND(COUNTBLANK($B143:$B145)=2,$B145="",$B144="",MAX(C:C)&gt;1),SUM($K$3:K145)/2,IF($B145="","",IF($C146=$C143,ROUND(J146*I146,2),IF($C146=$C144,"Total Item (R$)",IF(AND($C146&lt;&gt;$C145,$J145&lt;&gt;""),SUMIFS(K:K,C:C,C145,J:J,"&lt;&gt;Subtotal"),""))))),"")</f>
        <v/>
      </c>
      <c r="L146" s="100" t="str">
        <f t="shared" si="0"/>
        <v/>
      </c>
    </row>
    <row r="147" spans="2:12" x14ac:dyDescent="0.25">
      <c r="B147" s="62" t="str">
        <f>IFERROR(IF(C146=C143,IF(B146+1&lt;='FORMAÇÃO DE PREÇO'!$H$8,B146+1,""),B146),"")</f>
        <v/>
      </c>
      <c r="C147" s="62" t="str">
        <f>IFERROR(VLOOKUP(B147,'FORMAÇÃO DE PREÇO'!B:D,2,FALSE),"")</f>
        <v/>
      </c>
      <c r="D147" s="62" t="str">
        <f>IFERROR(VLOOKUP(B147,'FORMAÇÃO DE PREÇO'!B:D,3,FALSE),"")</f>
        <v/>
      </c>
      <c r="E147" s="107" t="str">
        <f t="shared" si="3"/>
        <v/>
      </c>
      <c r="F147" s="107" t="str">
        <f>IF($B146="","",IF($C147=$C144,INDEX('FORMAÇÃO DE PREÇO'!$H:$H,MATCH($B147,'FORMAÇÃO DE PREÇO'!$B:$B)-18),IF($C147=$C145,"Código","")))</f>
        <v/>
      </c>
      <c r="G147" s="108" t="str">
        <f t="array" ref="G147">IF($B146="","",IF($C147=$C144,UPPER(INDEX('BASE EDITAL'!$C:$C,EDITAL!B147+1)),IF($C147=$C145,"Especificação do Objeto","")))</f>
        <v/>
      </c>
      <c r="H147" s="109" t="str">
        <f t="array" ref="H147">IF($B146="","",IF($C147=$C144,INDEX('FORMAÇÃO DE PREÇO'!$M:$M,MATCH($B147,'FORMAÇÃO DE PREÇO'!$B:$B)-14),IF($C147=$C145,"Unidade","")))</f>
        <v/>
      </c>
      <c r="I147" s="109" t="str">
        <f>IF($B146="","",IF($C147=$C144,INDEX('FORMAÇÃO DE PREÇO'!$M:$M,MATCH($B147,'FORMAÇÃO DE PREÇO'!$B:$B)-16),IF($C147=$C145,"Quant.","")))</f>
        <v/>
      </c>
      <c r="J147" s="68" t="str">
        <f>IF(AND(COUNTBLANK($B144:$B146)=2,$B146="",$B145="",MAX(C:C)&gt;1),"Total Estimado",IF($B146="","",IF($C147=$C144,INDEX('FORMAÇÃO DE PREÇO'!$M:$M,MATCH($B147,'FORMAÇÃO DE PREÇO'!$B:$B)-18),IF($C147=$C145,"Valor Unit. (R$)",IF(AND($C147&lt;&gt;$C146,$J146&lt;&gt;""),"Subtotal","")))))</f>
        <v/>
      </c>
      <c r="K147" s="100" t="str">
        <f>IFERROR(IF(AND(COUNTBLANK($B144:$B146)=2,$B146="",$B145="",MAX(C:C)&gt;1),SUM($K$3:K146)/2,IF($B146="","",IF($C147=$C144,ROUND(J147*I147,2),IF($C147=$C145,"Total Item (R$)",IF(AND($C147&lt;&gt;$C146,$J146&lt;&gt;""),SUMIFS(K:K,C:C,C146,J:J,"&lt;&gt;Subtotal"),""))))),"")</f>
        <v/>
      </c>
      <c r="L147" s="100" t="str">
        <f t="shared" si="0"/>
        <v/>
      </c>
    </row>
    <row r="148" spans="2:12" x14ac:dyDescent="0.25">
      <c r="B148" s="62" t="str">
        <f>IFERROR(IF(C147=C144,IF(B147+1&lt;='FORMAÇÃO DE PREÇO'!$H$8,B147+1,""),B147),"")</f>
        <v/>
      </c>
      <c r="C148" s="62" t="str">
        <f>IFERROR(VLOOKUP(B148,'FORMAÇÃO DE PREÇO'!B:D,2,FALSE),"")</f>
        <v/>
      </c>
      <c r="D148" s="62" t="str">
        <f>IFERROR(VLOOKUP(B148,'FORMAÇÃO DE PREÇO'!B:D,3,FALSE),"")</f>
        <v/>
      </c>
      <c r="E148" s="107" t="str">
        <f t="shared" si="3"/>
        <v/>
      </c>
      <c r="F148" s="107" t="str">
        <f>IF($B147="","",IF($C148=$C145,INDEX('FORMAÇÃO DE PREÇO'!$H:$H,MATCH($B148,'FORMAÇÃO DE PREÇO'!$B:$B)-18),IF($C148=$C146,"Código","")))</f>
        <v/>
      </c>
      <c r="G148" s="108" t="str">
        <f t="array" ref="G148">IF($B147="","",IF($C148=$C145,UPPER(INDEX('BASE EDITAL'!$C:$C,EDITAL!B148+1)),IF($C148=$C146,"Especificação do Objeto","")))</f>
        <v/>
      </c>
      <c r="H148" s="109" t="str">
        <f t="array" ref="H148">IF($B147="","",IF($C148=$C145,INDEX('FORMAÇÃO DE PREÇO'!$M:$M,MATCH($B148,'FORMAÇÃO DE PREÇO'!$B:$B)-14),IF($C148=$C146,"Unidade","")))</f>
        <v/>
      </c>
      <c r="I148" s="109" t="str">
        <f>IF($B147="","",IF($C148=$C145,INDEX('FORMAÇÃO DE PREÇO'!$M:$M,MATCH($B148,'FORMAÇÃO DE PREÇO'!$B:$B)-16),IF($C148=$C146,"Quant.","")))</f>
        <v/>
      </c>
      <c r="J148" s="68" t="str">
        <f>IF(AND(COUNTBLANK($B145:$B147)=2,$B147="",$B146="",MAX(C:C)&gt;1),"Total Estimado",IF($B147="","",IF($C148=$C145,INDEX('FORMAÇÃO DE PREÇO'!$M:$M,MATCH($B148,'FORMAÇÃO DE PREÇO'!$B:$B)-18),IF($C148=$C146,"Valor Unit. (R$)",IF(AND($C148&lt;&gt;$C147,$J147&lt;&gt;""),"Subtotal","")))))</f>
        <v/>
      </c>
      <c r="K148" s="100" t="str">
        <f>IFERROR(IF(AND(COUNTBLANK($B145:$B147)=2,$B147="",$B146="",MAX(C:C)&gt;1),SUM($K$3:K147)/2,IF($B147="","",IF($C148=$C145,ROUND(J148*I148,2),IF($C148=$C146,"Total Item (R$)",IF(AND($C148&lt;&gt;$C147,$J147&lt;&gt;""),SUMIFS(K:K,C:C,C147,J:J,"&lt;&gt;Subtotal"),""))))),"")</f>
        <v/>
      </c>
      <c r="L148" s="100" t="str">
        <f t="shared" si="0"/>
        <v/>
      </c>
    </row>
    <row r="149" spans="2:12" x14ac:dyDescent="0.25">
      <c r="B149" s="62" t="str">
        <f>IFERROR(IF(C148=C145,IF(B148+1&lt;='FORMAÇÃO DE PREÇO'!$H$8,B148+1,""),B148),"")</f>
        <v/>
      </c>
      <c r="C149" s="62" t="str">
        <f>IFERROR(VLOOKUP(B149,'FORMAÇÃO DE PREÇO'!B:D,2,FALSE),"")</f>
        <v/>
      </c>
      <c r="D149" s="62" t="str">
        <f>IFERROR(VLOOKUP(B149,'FORMAÇÃO DE PREÇO'!B:D,3,FALSE),"")</f>
        <v/>
      </c>
      <c r="E149" s="107" t="str">
        <f t="shared" si="3"/>
        <v/>
      </c>
      <c r="F149" s="107" t="str">
        <f>IF($B148="","",IF($C149=$C146,INDEX('FORMAÇÃO DE PREÇO'!$H:$H,MATCH($B149,'FORMAÇÃO DE PREÇO'!$B:$B)-18),IF($C149=$C147,"Código","")))</f>
        <v/>
      </c>
      <c r="G149" s="108" t="str">
        <f t="array" ref="G149">IF($B148="","",IF($C149=$C146,UPPER(INDEX('BASE EDITAL'!$C:$C,EDITAL!B149+1)),IF($C149=$C147,"Especificação do Objeto","")))</f>
        <v/>
      </c>
      <c r="H149" s="109" t="str">
        <f t="array" ref="H149">IF($B148="","",IF($C149=$C146,INDEX('FORMAÇÃO DE PREÇO'!$M:$M,MATCH($B149,'FORMAÇÃO DE PREÇO'!$B:$B)-14),IF($C149=$C147,"Unidade","")))</f>
        <v/>
      </c>
      <c r="I149" s="109" t="str">
        <f>IF($B148="","",IF($C149=$C146,INDEX('FORMAÇÃO DE PREÇO'!$M:$M,MATCH($B149,'FORMAÇÃO DE PREÇO'!$B:$B)-16),IF($C149=$C147,"Quant.","")))</f>
        <v/>
      </c>
      <c r="J149" s="68" t="str">
        <f>IF(AND(COUNTBLANK($B146:$B148)=2,$B148="",$B147="",MAX(C:C)&gt;1),"Total Estimado",IF($B148="","",IF($C149=$C146,INDEX('FORMAÇÃO DE PREÇO'!$M:$M,MATCH($B149,'FORMAÇÃO DE PREÇO'!$B:$B)-18),IF($C149=$C147,"Valor Unit. (R$)",IF(AND($C149&lt;&gt;$C148,$J148&lt;&gt;""),"Subtotal","")))))</f>
        <v/>
      </c>
      <c r="K149" s="100" t="str">
        <f>IFERROR(IF(AND(COUNTBLANK($B146:$B148)=2,$B148="",$B147="",MAX(C:C)&gt;1),SUM($K$3:K148)/2,IF($B148="","",IF($C149=$C146,ROUND(J149*I149,2),IF($C149=$C147,"Total Item (R$)",IF(AND($C149&lt;&gt;$C148,$J148&lt;&gt;""),SUMIFS(K:K,C:C,C148,J:J,"&lt;&gt;Subtotal"),""))))),"")</f>
        <v/>
      </c>
      <c r="L149" s="100" t="str">
        <f t="shared" si="0"/>
        <v/>
      </c>
    </row>
    <row r="150" spans="2:12" x14ac:dyDescent="0.25">
      <c r="B150" s="62" t="str">
        <f>IFERROR(IF(C149=C146,IF(B149+1&lt;='FORMAÇÃO DE PREÇO'!$H$8,B149+1,""),B149),"")</f>
        <v/>
      </c>
      <c r="C150" s="62" t="str">
        <f>IFERROR(VLOOKUP(B150,'FORMAÇÃO DE PREÇO'!B:D,2,FALSE),"")</f>
        <v/>
      </c>
      <c r="D150" s="62" t="str">
        <f>IFERROR(VLOOKUP(B150,'FORMAÇÃO DE PREÇO'!B:D,3,FALSE),"")</f>
        <v/>
      </c>
      <c r="E150" s="107" t="str">
        <f t="shared" si="3"/>
        <v/>
      </c>
      <c r="F150" s="107" t="str">
        <f>IF($B149="","",IF($C150=$C147,INDEX('FORMAÇÃO DE PREÇO'!$H:$H,MATCH($B150,'FORMAÇÃO DE PREÇO'!$B:$B)-18),IF($C150=$C148,"Código","")))</f>
        <v/>
      </c>
      <c r="G150" s="108" t="str">
        <f t="array" ref="G150">IF($B149="","",IF($C150=$C147,UPPER(INDEX('BASE EDITAL'!$C:$C,EDITAL!B150+1)),IF($C150=$C148,"Especificação do Objeto","")))</f>
        <v/>
      </c>
      <c r="H150" s="109" t="str">
        <f t="array" ref="H150">IF($B149="","",IF($C150=$C147,INDEX('FORMAÇÃO DE PREÇO'!$M:$M,MATCH($B150,'FORMAÇÃO DE PREÇO'!$B:$B)-14),IF($C150=$C148,"Unidade","")))</f>
        <v/>
      </c>
      <c r="I150" s="109" t="str">
        <f>IF($B149="","",IF($C150=$C147,INDEX('FORMAÇÃO DE PREÇO'!$M:$M,MATCH($B150,'FORMAÇÃO DE PREÇO'!$B:$B)-16),IF($C150=$C148,"Quant.","")))</f>
        <v/>
      </c>
      <c r="J150" s="68" t="str">
        <f>IF(AND(COUNTBLANK($B147:$B149)=2,$B149="",$B148="",MAX(C:C)&gt;1),"Total Estimado",IF($B149="","",IF($C150=$C147,INDEX('FORMAÇÃO DE PREÇO'!$M:$M,MATCH($B150,'FORMAÇÃO DE PREÇO'!$B:$B)-18),IF($C150=$C148,"Valor Unit. (R$)",IF(AND($C150&lt;&gt;$C149,$J149&lt;&gt;""),"Subtotal","")))))</f>
        <v/>
      </c>
      <c r="K150" s="100" t="str">
        <f>IFERROR(IF(AND(COUNTBLANK($B147:$B149)=2,$B149="",$B148="",MAX(C:C)&gt;1),SUM($K$3:K149)/2,IF($B149="","",IF($C150=$C147,ROUND(J150*I150,2),IF($C150=$C148,"Total Item (R$)",IF(AND($C150&lt;&gt;$C149,$J149&lt;&gt;""),SUMIFS(K:K,C:C,C149,J:J,"&lt;&gt;Subtotal"),""))))),"")</f>
        <v/>
      </c>
      <c r="L150" s="100" t="str">
        <f t="shared" si="0"/>
        <v/>
      </c>
    </row>
    <row r="151" spans="2:12" x14ac:dyDescent="0.25">
      <c r="B151" s="62" t="str">
        <f>IFERROR(IF(C150=C147,IF(B150+1&lt;='FORMAÇÃO DE PREÇO'!$H$8,B150+1,""),B150),"")</f>
        <v/>
      </c>
      <c r="C151" s="62" t="str">
        <f>IFERROR(VLOOKUP(B151,'FORMAÇÃO DE PREÇO'!B:D,2,FALSE),"")</f>
        <v/>
      </c>
      <c r="D151" s="62" t="str">
        <f>IFERROR(VLOOKUP(B151,'FORMAÇÃO DE PREÇO'!B:D,3,FALSE),"")</f>
        <v/>
      </c>
      <c r="E151" s="107" t="str">
        <f t="shared" si="3"/>
        <v/>
      </c>
      <c r="F151" s="107" t="str">
        <f>IF($B150="","",IF($C151=$C148,INDEX('FORMAÇÃO DE PREÇO'!$H:$H,MATCH($B151,'FORMAÇÃO DE PREÇO'!$B:$B)-18),IF($C151=$C149,"Código","")))</f>
        <v/>
      </c>
      <c r="G151" s="108" t="str">
        <f t="array" ref="G151">IF($B150="","",IF($C151=$C148,UPPER(INDEX('BASE EDITAL'!$C:$C,EDITAL!B151+1)),IF($C151=$C149,"Especificação do Objeto","")))</f>
        <v/>
      </c>
      <c r="H151" s="109" t="str">
        <f t="array" ref="H151">IF($B150="","",IF($C151=$C148,INDEX('FORMAÇÃO DE PREÇO'!$M:$M,MATCH($B151,'FORMAÇÃO DE PREÇO'!$B:$B)-14),IF($C151=$C149,"Unidade","")))</f>
        <v/>
      </c>
      <c r="I151" s="109" t="str">
        <f>IF($B150="","",IF($C151=$C148,INDEX('FORMAÇÃO DE PREÇO'!$M:$M,MATCH($B151,'FORMAÇÃO DE PREÇO'!$B:$B)-16),IF($C151=$C149,"Quant.","")))</f>
        <v/>
      </c>
      <c r="J151" s="68" t="str">
        <f>IF(AND(COUNTBLANK($B148:$B150)=2,$B150="",$B149="",MAX(C:C)&gt;1),"Total Estimado",IF($B150="","",IF($C151=$C148,INDEX('FORMAÇÃO DE PREÇO'!$M:$M,MATCH($B151,'FORMAÇÃO DE PREÇO'!$B:$B)-18),IF($C151=$C149,"Valor Unit. (R$)",IF(AND($C151&lt;&gt;$C150,$J150&lt;&gt;""),"Subtotal","")))))</f>
        <v/>
      </c>
      <c r="K151" s="100" t="str">
        <f>IFERROR(IF(AND(COUNTBLANK($B148:$B150)=2,$B150="",$B149="",MAX(C:C)&gt;1),SUM($K$3:K150)/2,IF($B150="","",IF($C151=$C148,ROUND(J151*I151,2),IF($C151=$C149,"Total Item (R$)",IF(AND($C151&lt;&gt;$C150,$J150&lt;&gt;""),SUMIFS(K:K,C:C,C150,J:J,"&lt;&gt;Subtotal"),""))))),"")</f>
        <v/>
      </c>
      <c r="L151" s="100" t="str">
        <f t="shared" si="0"/>
        <v/>
      </c>
    </row>
    <row r="152" spans="2:12" x14ac:dyDescent="0.25">
      <c r="B152" s="62" t="str">
        <f>IFERROR(IF(C151=C148,IF(B151+1&lt;='FORMAÇÃO DE PREÇO'!$H$8,B151+1,""),B151),"")</f>
        <v/>
      </c>
      <c r="C152" s="62" t="str">
        <f>IFERROR(VLOOKUP(B152,'FORMAÇÃO DE PREÇO'!B:D,2,FALSE),"")</f>
        <v/>
      </c>
      <c r="D152" s="62" t="str">
        <f>IFERROR(VLOOKUP(B152,'FORMAÇÃO DE PREÇO'!B:D,3,FALSE),"")</f>
        <v/>
      </c>
      <c r="E152" s="107" t="str">
        <f t="shared" si="3"/>
        <v/>
      </c>
      <c r="F152" s="107" t="str">
        <f>IF($B151="","",IF($C152=$C149,INDEX('FORMAÇÃO DE PREÇO'!$H:$H,MATCH($B152,'FORMAÇÃO DE PREÇO'!$B:$B)-18),IF($C152=$C150,"Código","")))</f>
        <v/>
      </c>
      <c r="G152" s="108" t="str">
        <f t="array" ref="G152">IF($B151="","",IF($C152=$C149,UPPER(INDEX('BASE EDITAL'!$C:$C,EDITAL!B152+1)),IF($C152=$C150,"Especificação do Objeto","")))</f>
        <v/>
      </c>
      <c r="H152" s="109" t="str">
        <f t="array" ref="H152">IF($B151="","",IF($C152=$C149,INDEX('FORMAÇÃO DE PREÇO'!$M:$M,MATCH($B152,'FORMAÇÃO DE PREÇO'!$B:$B)-14),IF($C152=$C150,"Unidade","")))</f>
        <v/>
      </c>
      <c r="I152" s="109" t="str">
        <f>IF($B151="","",IF($C152=$C149,INDEX('FORMAÇÃO DE PREÇO'!$M:$M,MATCH($B152,'FORMAÇÃO DE PREÇO'!$B:$B)-16),IF($C152=$C150,"Quant.","")))</f>
        <v/>
      </c>
      <c r="J152" s="68" t="str">
        <f>IF(AND(COUNTBLANK($B149:$B151)=2,$B151="",$B150="",MAX(C:C)&gt;1),"Total Estimado",IF($B151="","",IF($C152=$C149,INDEX('FORMAÇÃO DE PREÇO'!$M:$M,MATCH($B152,'FORMAÇÃO DE PREÇO'!$B:$B)-18),IF($C152=$C150,"Valor Unit. (R$)",IF(AND($C152&lt;&gt;$C151,$J151&lt;&gt;""),"Subtotal","")))))</f>
        <v/>
      </c>
      <c r="K152" s="100" t="str">
        <f>IFERROR(IF(AND(COUNTBLANK($B149:$B151)=2,$B151="",$B150="",MAX(C:C)&gt;1),SUM($K$3:K151)/2,IF($B151="","",IF($C152=$C149,ROUND(J152*I152,2),IF($C152=$C150,"Total Item (R$)",IF(AND($C152&lt;&gt;$C151,$J151&lt;&gt;""),SUMIFS(K:K,C:C,C151,J:J,"&lt;&gt;Subtotal"),""))))),"")</f>
        <v/>
      </c>
      <c r="L152" s="100" t="str">
        <f t="shared" si="0"/>
        <v/>
      </c>
    </row>
    <row r="153" spans="2:12" x14ac:dyDescent="0.25">
      <c r="B153" s="62" t="str">
        <f>IFERROR(IF(C152=C149,IF(B152+1&lt;='FORMAÇÃO DE PREÇO'!$H$8,B152+1,""),B152),"")</f>
        <v/>
      </c>
      <c r="C153" s="62" t="str">
        <f>IFERROR(VLOOKUP(B153,'FORMAÇÃO DE PREÇO'!B:D,2,FALSE),"")</f>
        <v/>
      </c>
      <c r="D153" s="62" t="str">
        <f>IFERROR(VLOOKUP(B153,'FORMAÇÃO DE PREÇO'!B:D,3,FALSE),"")</f>
        <v/>
      </c>
      <c r="E153" s="107" t="str">
        <f t="shared" si="3"/>
        <v/>
      </c>
      <c r="F153" s="107" t="str">
        <f>IF($B152="","",IF($C153=$C150,INDEX('FORMAÇÃO DE PREÇO'!$H:$H,MATCH($B153,'FORMAÇÃO DE PREÇO'!$B:$B)-18),IF($C153=$C151,"Código","")))</f>
        <v/>
      </c>
      <c r="G153" s="108" t="str">
        <f t="array" ref="G153">IF($B152="","",IF($C153=$C150,UPPER(INDEX('BASE EDITAL'!$C:$C,EDITAL!B153+1)),IF($C153=$C151,"Especificação do Objeto","")))</f>
        <v/>
      </c>
      <c r="H153" s="109" t="str">
        <f t="array" ref="H153">IF($B152="","",IF($C153=$C150,INDEX('FORMAÇÃO DE PREÇO'!$M:$M,MATCH($B153,'FORMAÇÃO DE PREÇO'!$B:$B)-14),IF($C153=$C151,"Unidade","")))</f>
        <v/>
      </c>
      <c r="I153" s="109" t="str">
        <f>IF($B152="","",IF($C153=$C150,INDEX('FORMAÇÃO DE PREÇO'!$M:$M,MATCH($B153,'FORMAÇÃO DE PREÇO'!$B:$B)-16),IF($C153=$C151,"Quant.","")))</f>
        <v/>
      </c>
      <c r="J153" s="68" t="str">
        <f>IF(AND(COUNTBLANK($B150:$B152)=2,$B152="",$B151="",MAX(C:C)&gt;1),"Total Estimado",IF($B152="","",IF($C153=$C150,INDEX('FORMAÇÃO DE PREÇO'!$M:$M,MATCH($B153,'FORMAÇÃO DE PREÇO'!$B:$B)-18),IF($C153=$C151,"Valor Unit. (R$)",IF(AND($C153&lt;&gt;$C152,$J152&lt;&gt;""),"Subtotal","")))))</f>
        <v/>
      </c>
      <c r="K153" s="100" t="str">
        <f>IFERROR(IF(AND(COUNTBLANK($B150:$B152)=2,$B152="",$B151="",MAX(C:C)&gt;1),SUM($K$3:K152)/2,IF($B152="","",IF($C153=$C150,ROUND(J153*I153,2),IF($C153=$C151,"Total Item (R$)",IF(AND($C153&lt;&gt;$C152,$J152&lt;&gt;""),SUMIFS(K:K,C:C,C152,J:J,"&lt;&gt;Subtotal"),""))))),"")</f>
        <v/>
      </c>
      <c r="L153" s="100" t="str">
        <f t="shared" si="0"/>
        <v/>
      </c>
    </row>
    <row r="154" spans="2:12" x14ac:dyDescent="0.25">
      <c r="B154" s="62" t="str">
        <f>IFERROR(IF(C153=C150,IF(B153+1&lt;='FORMAÇÃO DE PREÇO'!$H$8,B153+1,""),B153),"")</f>
        <v/>
      </c>
      <c r="C154" s="62" t="str">
        <f>IFERROR(VLOOKUP(B154,'FORMAÇÃO DE PREÇO'!B:D,2,FALSE),"")</f>
        <v/>
      </c>
      <c r="D154" s="62" t="str">
        <f>IFERROR(VLOOKUP(B154,'FORMAÇÃO DE PREÇO'!B:D,3,FALSE),"")</f>
        <v/>
      </c>
      <c r="E154" s="107" t="str">
        <f t="shared" si="3"/>
        <v/>
      </c>
      <c r="F154" s="107" t="str">
        <f>IF($B153="","",IF($C154=$C151,INDEX('FORMAÇÃO DE PREÇO'!$H:$H,MATCH($B154,'FORMAÇÃO DE PREÇO'!$B:$B)-18),IF($C154=$C152,"Código","")))</f>
        <v/>
      </c>
      <c r="G154" s="108" t="str">
        <f t="array" ref="G154">IF($B153="","",IF($C154=$C151,UPPER(INDEX('BASE EDITAL'!$C:$C,EDITAL!B154+1)),IF($C154=$C152,"Especificação do Objeto","")))</f>
        <v/>
      </c>
      <c r="H154" s="109" t="str">
        <f t="array" ref="H154">IF($B153="","",IF($C154=$C151,INDEX('FORMAÇÃO DE PREÇO'!$M:$M,MATCH($B154,'FORMAÇÃO DE PREÇO'!$B:$B)-14),IF($C154=$C152,"Unidade","")))</f>
        <v/>
      </c>
      <c r="I154" s="109" t="str">
        <f>IF($B153="","",IF($C154=$C151,INDEX('FORMAÇÃO DE PREÇO'!$M:$M,MATCH($B154,'FORMAÇÃO DE PREÇO'!$B:$B)-16),IF($C154=$C152,"Quant.","")))</f>
        <v/>
      </c>
      <c r="J154" s="68" t="str">
        <f>IF(AND(COUNTBLANK($B151:$B153)=2,$B153="",$B152="",MAX(C:C)&gt;1),"Total Estimado",IF($B153="","",IF($C154=$C151,INDEX('FORMAÇÃO DE PREÇO'!$M:$M,MATCH($B154,'FORMAÇÃO DE PREÇO'!$B:$B)-18),IF($C154=$C152,"Valor Unit. (R$)",IF(AND($C154&lt;&gt;$C153,$J153&lt;&gt;""),"Subtotal","")))))</f>
        <v/>
      </c>
      <c r="K154" s="100" t="str">
        <f>IFERROR(IF(AND(COUNTBLANK($B151:$B153)=2,$B153="",$B152="",MAX(C:C)&gt;1),SUM($K$3:K153)/2,IF($B153="","",IF($C154=$C151,ROUND(J154*I154,2),IF($C154=$C152,"Total Item (R$)",IF(AND($C154&lt;&gt;$C153,$J153&lt;&gt;""),SUMIFS(K:K,C:C,C153,J:J,"&lt;&gt;Subtotal"),""))))),"")</f>
        <v/>
      </c>
      <c r="L154" s="100" t="str">
        <f t="shared" si="0"/>
        <v/>
      </c>
    </row>
    <row r="155" spans="2:12" x14ac:dyDescent="0.25">
      <c r="B155" s="62" t="str">
        <f>IFERROR(IF(C154=C151,IF(B154+1&lt;='FORMAÇÃO DE PREÇO'!$H$8,B154+1,""),B154),"")</f>
        <v/>
      </c>
      <c r="C155" s="62" t="str">
        <f>IFERROR(VLOOKUP(B155,'FORMAÇÃO DE PREÇO'!B:D,2,FALSE),"")</f>
        <v/>
      </c>
      <c r="D155" s="62" t="str">
        <f>IFERROR(VLOOKUP(B155,'FORMAÇÃO DE PREÇO'!B:D,3,FALSE),"")</f>
        <v/>
      </c>
      <c r="E155" s="107" t="str">
        <f t="shared" si="3"/>
        <v/>
      </c>
      <c r="F155" s="107" t="str">
        <f>IF($B154="","",IF($C155=$C152,INDEX('FORMAÇÃO DE PREÇO'!$H:$H,MATCH($B155,'FORMAÇÃO DE PREÇO'!$B:$B)-18),IF($C155=$C153,"Código","")))</f>
        <v/>
      </c>
      <c r="G155" s="108" t="str">
        <f t="array" ref="G155">IF($B154="","",IF($C155=$C152,UPPER(INDEX('BASE EDITAL'!$C:$C,EDITAL!B155+1)),IF($C155=$C153,"Especificação do Objeto","")))</f>
        <v/>
      </c>
      <c r="H155" s="109" t="str">
        <f t="array" ref="H155">IF($B154="","",IF($C155=$C152,INDEX('FORMAÇÃO DE PREÇO'!$M:$M,MATCH($B155,'FORMAÇÃO DE PREÇO'!$B:$B)-14),IF($C155=$C153,"Unidade","")))</f>
        <v/>
      </c>
      <c r="I155" s="109" t="str">
        <f>IF($B154="","",IF($C155=$C152,INDEX('FORMAÇÃO DE PREÇO'!$M:$M,MATCH($B155,'FORMAÇÃO DE PREÇO'!$B:$B)-16),IF($C155=$C153,"Quant.","")))</f>
        <v/>
      </c>
      <c r="J155" s="68" t="str">
        <f>IF(AND(COUNTBLANK($B152:$B154)=2,$B154="",$B153="",MAX(C:C)&gt;1),"Total Estimado",IF($B154="","",IF($C155=$C152,INDEX('FORMAÇÃO DE PREÇO'!$M:$M,MATCH($B155,'FORMAÇÃO DE PREÇO'!$B:$B)-18),IF($C155=$C153,"Valor Unit. (R$)",IF(AND($C155&lt;&gt;$C154,$J154&lt;&gt;""),"Subtotal","")))))</f>
        <v/>
      </c>
      <c r="K155" s="100" t="str">
        <f>IFERROR(IF(AND(COUNTBLANK($B152:$B154)=2,$B154="",$B153="",MAX(C:C)&gt;1),SUM($K$3:K154)/2,IF($B154="","",IF($C155=$C152,ROUND(J155*I155,2),IF($C155=$C153,"Total Item (R$)",IF(AND($C155&lt;&gt;$C154,$J154&lt;&gt;""),SUMIFS(K:K,C:C,C154,J:J,"&lt;&gt;Subtotal"),""))))),"")</f>
        <v/>
      </c>
      <c r="L155" s="100" t="str">
        <f t="shared" si="0"/>
        <v/>
      </c>
    </row>
    <row r="156" spans="2:12" x14ac:dyDescent="0.25">
      <c r="B156" s="62" t="str">
        <f>IFERROR(IF(C155=C152,IF(B155+1&lt;='FORMAÇÃO DE PREÇO'!$H$8,B155+1,""),B155),"")</f>
        <v/>
      </c>
      <c r="C156" s="62" t="str">
        <f>IFERROR(VLOOKUP(B156,'FORMAÇÃO DE PREÇO'!B:D,2,FALSE),"")</f>
        <v/>
      </c>
      <c r="D156" s="62" t="str">
        <f>IFERROR(VLOOKUP(B156,'FORMAÇÃO DE PREÇO'!B:D,3,FALSE),"")</f>
        <v/>
      </c>
      <c r="E156" s="107" t="str">
        <f t="shared" si="3"/>
        <v/>
      </c>
      <c r="F156" s="107" t="str">
        <f>IF($B155="","",IF($C156=$C153,INDEX('FORMAÇÃO DE PREÇO'!$H:$H,MATCH($B156,'FORMAÇÃO DE PREÇO'!$B:$B)-18),IF($C156=$C154,"Código","")))</f>
        <v/>
      </c>
      <c r="G156" s="108" t="str">
        <f t="array" ref="G156">IF($B155="","",IF($C156=$C153,UPPER(INDEX('BASE EDITAL'!$C:$C,EDITAL!B156+1)),IF($C156=$C154,"Especificação do Objeto","")))</f>
        <v/>
      </c>
      <c r="H156" s="109" t="str">
        <f t="array" ref="H156">IF($B155="","",IF($C156=$C153,INDEX('FORMAÇÃO DE PREÇO'!$M:$M,MATCH($B156,'FORMAÇÃO DE PREÇO'!$B:$B)-14),IF($C156=$C154,"Unidade","")))</f>
        <v/>
      </c>
      <c r="I156" s="109" t="str">
        <f>IF($B155="","",IF($C156=$C153,INDEX('FORMAÇÃO DE PREÇO'!$M:$M,MATCH($B156,'FORMAÇÃO DE PREÇO'!$B:$B)-16),IF($C156=$C154,"Quant.","")))</f>
        <v/>
      </c>
      <c r="J156" s="68" t="str">
        <f>IF(AND(COUNTBLANK($B153:$B155)=2,$B155="",$B154="",MAX(C:C)&gt;1),"Total Estimado",IF($B155="","",IF($C156=$C153,INDEX('FORMAÇÃO DE PREÇO'!$M:$M,MATCH($B156,'FORMAÇÃO DE PREÇO'!$B:$B)-18),IF($C156=$C154,"Valor Unit. (R$)",IF(AND($C156&lt;&gt;$C155,$J155&lt;&gt;""),"Subtotal","")))))</f>
        <v/>
      </c>
      <c r="K156" s="100" t="str">
        <f>IFERROR(IF(AND(COUNTBLANK($B153:$B155)=2,$B155="",$B154="",MAX(C:C)&gt;1),SUM($K$3:K155)/2,IF($B155="","",IF($C156=$C153,ROUND(J156*I156,2),IF($C156=$C154,"Total Item (R$)",IF(AND($C156&lt;&gt;$C155,$J155&lt;&gt;""),SUMIFS(K:K,C:C,C155,J:J,"&lt;&gt;Subtotal"),""))))),"")</f>
        <v/>
      </c>
      <c r="L156" s="100" t="str">
        <f t="shared" si="0"/>
        <v/>
      </c>
    </row>
    <row r="157" spans="2:12" x14ac:dyDescent="0.25">
      <c r="B157" s="62" t="str">
        <f>IFERROR(IF(C156=C153,IF(B156+1&lt;='FORMAÇÃO DE PREÇO'!$H$8,B156+1,""),B156),"")</f>
        <v/>
      </c>
      <c r="C157" s="62" t="str">
        <f>IFERROR(VLOOKUP(B157,'FORMAÇÃO DE PREÇO'!B:D,2,FALSE),"")</f>
        <v/>
      </c>
      <c r="D157" s="62" t="str">
        <f>IFERROR(VLOOKUP(B157,'FORMAÇÃO DE PREÇO'!B:D,3,FALSE),"")</f>
        <v/>
      </c>
      <c r="E157" s="107" t="str">
        <f t="shared" si="3"/>
        <v/>
      </c>
      <c r="F157" s="107" t="str">
        <f>IF($B156="","",IF($C157=$C154,INDEX('FORMAÇÃO DE PREÇO'!$H:$H,MATCH($B157,'FORMAÇÃO DE PREÇO'!$B:$B)-18),IF($C157=$C155,"Código","")))</f>
        <v/>
      </c>
      <c r="G157" s="108" t="str">
        <f t="array" ref="G157">IF($B156="","",IF($C157=$C154,UPPER(INDEX('BASE EDITAL'!$C:$C,EDITAL!B157+1)),IF($C157=$C155,"Especificação do Objeto","")))</f>
        <v/>
      </c>
      <c r="H157" s="109" t="str">
        <f t="array" ref="H157">IF($B156="","",IF($C157=$C154,INDEX('FORMAÇÃO DE PREÇO'!$M:$M,MATCH($B157,'FORMAÇÃO DE PREÇO'!$B:$B)-14),IF($C157=$C155,"Unidade","")))</f>
        <v/>
      </c>
      <c r="I157" s="109" t="str">
        <f>IF($B156="","",IF($C157=$C154,INDEX('FORMAÇÃO DE PREÇO'!$M:$M,MATCH($B157,'FORMAÇÃO DE PREÇO'!$B:$B)-16),IF($C157=$C155,"Quant.","")))</f>
        <v/>
      </c>
      <c r="J157" s="68" t="str">
        <f>IF(AND(COUNTBLANK($B154:$B156)=2,$B156="",$B155="",MAX(C:C)&gt;1),"Total Estimado",IF($B156="","",IF($C157=$C154,INDEX('FORMAÇÃO DE PREÇO'!$M:$M,MATCH($B157,'FORMAÇÃO DE PREÇO'!$B:$B)-18),IF($C157=$C155,"Valor Unit. (R$)",IF(AND($C157&lt;&gt;$C156,$J156&lt;&gt;""),"Subtotal","")))))</f>
        <v/>
      </c>
      <c r="K157" s="100" t="str">
        <f>IFERROR(IF(AND(COUNTBLANK($B154:$B156)=2,$B156="",$B155="",MAX(C:C)&gt;1),SUM($K$3:K156)/2,IF($B156="","",IF($C157=$C154,ROUND(J157*I157,2),IF($C157=$C155,"Total Item (R$)",IF(AND($C157&lt;&gt;$C156,$J156&lt;&gt;""),SUMIFS(K:K,C:C,C156,J:J,"&lt;&gt;Subtotal"),""))))),"")</f>
        <v/>
      </c>
      <c r="L157" s="100" t="str">
        <f t="shared" si="0"/>
        <v/>
      </c>
    </row>
    <row r="158" spans="2:12" x14ac:dyDescent="0.25">
      <c r="B158" s="62" t="str">
        <f>IFERROR(IF(C157=C154,IF(B157+1&lt;='FORMAÇÃO DE PREÇO'!$H$8,B157+1,""),B157),"")</f>
        <v/>
      </c>
      <c r="C158" s="62" t="str">
        <f>IFERROR(VLOOKUP(B158,'FORMAÇÃO DE PREÇO'!B:D,2,FALSE),"")</f>
        <v/>
      </c>
      <c r="D158" s="62" t="str">
        <f>IFERROR(VLOOKUP(B158,'FORMAÇÃO DE PREÇO'!B:D,3,FALSE),"")</f>
        <v/>
      </c>
      <c r="E158" s="107" t="str">
        <f t="shared" si="3"/>
        <v/>
      </c>
      <c r="F158" s="107" t="str">
        <f>IF($B157="","",IF($C158=$C155,INDEX('FORMAÇÃO DE PREÇO'!$H:$H,MATCH($B158,'FORMAÇÃO DE PREÇO'!$B:$B)-18),IF($C158=$C156,"Código","")))</f>
        <v/>
      </c>
      <c r="G158" s="108" t="str">
        <f t="array" ref="G158">IF($B157="","",IF($C158=$C155,UPPER(INDEX('BASE EDITAL'!$C:$C,EDITAL!B158+1)),IF($C158=$C156,"Especificação do Objeto","")))</f>
        <v/>
      </c>
      <c r="H158" s="109" t="str">
        <f t="array" ref="H158">IF($B157="","",IF($C158=$C155,INDEX('FORMAÇÃO DE PREÇO'!$M:$M,MATCH($B158,'FORMAÇÃO DE PREÇO'!$B:$B)-14),IF($C158=$C156,"Unidade","")))</f>
        <v/>
      </c>
      <c r="I158" s="109" t="str">
        <f>IF($B157="","",IF($C158=$C155,INDEX('FORMAÇÃO DE PREÇO'!$M:$M,MATCH($B158,'FORMAÇÃO DE PREÇO'!$B:$B)-16),IF($C158=$C156,"Quant.","")))</f>
        <v/>
      </c>
      <c r="J158" s="68" t="str">
        <f>IF(AND(COUNTBLANK($B155:$B157)=2,$B157="",$B156="",MAX(C:C)&gt;1),"Total Estimado",IF($B157="","",IF($C158=$C155,INDEX('FORMAÇÃO DE PREÇO'!$M:$M,MATCH($B158,'FORMAÇÃO DE PREÇO'!$B:$B)-18),IF($C158=$C156,"Valor Unit. (R$)",IF(AND($C158&lt;&gt;$C157,$J157&lt;&gt;""),"Subtotal","")))))</f>
        <v/>
      </c>
      <c r="K158" s="100" t="str">
        <f>IFERROR(IF(AND(COUNTBLANK($B155:$B157)=2,$B157="",$B156="",MAX(C:C)&gt;1),SUM($K$3:K157)/2,IF($B157="","",IF($C158=$C155,ROUND(J158*I158,2),IF($C158=$C156,"Total Item (R$)",IF(AND($C158&lt;&gt;$C157,$J157&lt;&gt;""),SUMIFS(K:K,C:C,C157,J:J,"&lt;&gt;Subtotal"),""))))),"")</f>
        <v/>
      </c>
      <c r="L158" s="100" t="str">
        <f t="shared" si="0"/>
        <v/>
      </c>
    </row>
    <row r="159" spans="2:12" x14ac:dyDescent="0.25">
      <c r="B159" s="62" t="str">
        <f>IFERROR(IF(C158=C155,IF(B158+1&lt;='FORMAÇÃO DE PREÇO'!$H$8,B158+1,""),B158),"")</f>
        <v/>
      </c>
      <c r="C159" s="62" t="str">
        <f>IFERROR(VLOOKUP(B159,'FORMAÇÃO DE PREÇO'!B:D,2,FALSE),"")</f>
        <v/>
      </c>
      <c r="D159" s="62" t="str">
        <f>IFERROR(VLOOKUP(B159,'FORMAÇÃO DE PREÇO'!B:D,3,FALSE),"")</f>
        <v/>
      </c>
      <c r="E159" s="107" t="str">
        <f t="shared" si="3"/>
        <v/>
      </c>
      <c r="F159" s="107" t="str">
        <f>IF($B158="","",IF($C159=$C156,INDEX('FORMAÇÃO DE PREÇO'!$H:$H,MATCH($B159,'FORMAÇÃO DE PREÇO'!$B:$B)-18),IF($C159=$C157,"Código","")))</f>
        <v/>
      </c>
      <c r="G159" s="108" t="str">
        <f t="array" ref="G159">IF($B158="","",IF($C159=$C156,UPPER(INDEX('BASE EDITAL'!$C:$C,EDITAL!B159+1)),IF($C159=$C157,"Especificação do Objeto","")))</f>
        <v/>
      </c>
      <c r="H159" s="109" t="str">
        <f t="array" ref="H159">IF($B158="","",IF($C159=$C156,INDEX('FORMAÇÃO DE PREÇO'!$M:$M,MATCH($B159,'FORMAÇÃO DE PREÇO'!$B:$B)-14),IF($C159=$C157,"Unidade","")))</f>
        <v/>
      </c>
      <c r="I159" s="109" t="str">
        <f>IF($B158="","",IF($C159=$C156,INDEX('FORMAÇÃO DE PREÇO'!$M:$M,MATCH($B159,'FORMAÇÃO DE PREÇO'!$B:$B)-16),IF($C159=$C157,"Quant.","")))</f>
        <v/>
      </c>
      <c r="J159" s="68" t="str">
        <f>IF(AND(COUNTBLANK($B156:$B158)=2,$B158="",$B157="",MAX(C:C)&gt;1),"Total Estimado",IF($B158="","",IF($C159=$C156,INDEX('FORMAÇÃO DE PREÇO'!$M:$M,MATCH($B159,'FORMAÇÃO DE PREÇO'!$B:$B)-18),IF($C159=$C157,"Valor Unit. (R$)",IF(AND($C159&lt;&gt;$C158,$J158&lt;&gt;""),"Subtotal","")))))</f>
        <v/>
      </c>
      <c r="K159" s="100" t="str">
        <f>IFERROR(IF(AND(COUNTBLANK($B156:$B158)=2,$B158="",$B157="",MAX(C:C)&gt;1),SUM($K$3:K158)/2,IF($B158="","",IF($C159=$C156,ROUND(J159*I159,2),IF($C159=$C157,"Total Item (R$)",IF(AND($C159&lt;&gt;$C158,$J158&lt;&gt;""),SUMIFS(K:K,C:C,C158,J:J,"&lt;&gt;Subtotal"),""))))),"")</f>
        <v/>
      </c>
      <c r="L159" s="100" t="str">
        <f t="shared" si="0"/>
        <v/>
      </c>
    </row>
    <row r="160" spans="2:12" x14ac:dyDescent="0.25">
      <c r="B160" s="62" t="str">
        <f>IFERROR(IF(C159=C156,IF(B159+1&lt;='FORMAÇÃO DE PREÇO'!$H$8,B159+1,""),B159),"")</f>
        <v/>
      </c>
      <c r="C160" s="62" t="str">
        <f>IFERROR(VLOOKUP(B160,'FORMAÇÃO DE PREÇO'!B:D,2,FALSE),"")</f>
        <v/>
      </c>
      <c r="D160" s="62" t="str">
        <f>IFERROR(VLOOKUP(B160,'FORMAÇÃO DE PREÇO'!B:D,3,FALSE),"")</f>
        <v/>
      </c>
      <c r="E160" s="107" t="str">
        <f t="shared" si="3"/>
        <v/>
      </c>
      <c r="F160" s="107" t="str">
        <f>IF($B159="","",IF($C160=$C157,INDEX('FORMAÇÃO DE PREÇO'!$H:$H,MATCH($B160,'FORMAÇÃO DE PREÇO'!$B:$B)-18),IF($C160=$C158,"Código","")))</f>
        <v/>
      </c>
      <c r="G160" s="108" t="str">
        <f t="array" ref="G160">IF($B159="","",IF($C160=$C157,UPPER(INDEX('BASE EDITAL'!$C:$C,EDITAL!B160+1)),IF($C160=$C158,"Especificação do Objeto","")))</f>
        <v/>
      </c>
      <c r="H160" s="109" t="str">
        <f t="array" ref="H160">IF($B159="","",IF($C160=$C157,INDEX('FORMAÇÃO DE PREÇO'!$M:$M,MATCH($B160,'FORMAÇÃO DE PREÇO'!$B:$B)-14),IF($C160=$C158,"Unidade","")))</f>
        <v/>
      </c>
      <c r="I160" s="109" t="str">
        <f>IF($B159="","",IF($C160=$C157,INDEX('FORMAÇÃO DE PREÇO'!$M:$M,MATCH($B160,'FORMAÇÃO DE PREÇO'!$B:$B)-16),IF($C160=$C158,"Quant.","")))</f>
        <v/>
      </c>
      <c r="J160" s="68" t="str">
        <f>IF(AND(COUNTBLANK($B157:$B159)=2,$B159="",$B158="",MAX(C:C)&gt;1),"Total Estimado",IF($B159="","",IF($C160=$C157,INDEX('FORMAÇÃO DE PREÇO'!$M:$M,MATCH($B160,'FORMAÇÃO DE PREÇO'!$B:$B)-18),IF($C160=$C158,"Valor Unit. (R$)",IF(AND($C160&lt;&gt;$C159,$J159&lt;&gt;""),"Subtotal","")))))</f>
        <v/>
      </c>
      <c r="K160" s="100" t="str">
        <f>IFERROR(IF(AND(COUNTBLANK($B157:$B159)=2,$B159="",$B158="",MAX(C:C)&gt;1),SUM($K$3:K159)/2,IF($B159="","",IF($C160=$C157,ROUND(J160*I160,2),IF($C160=$C158,"Total Item (R$)",IF(AND($C160&lt;&gt;$C159,$J159&lt;&gt;""),SUMIFS(K:K,C:C,C159,J:J,"&lt;&gt;Subtotal"),""))))),"")</f>
        <v/>
      </c>
      <c r="L160" s="100" t="str">
        <f t="shared" si="0"/>
        <v/>
      </c>
    </row>
    <row r="161" spans="2:12" x14ac:dyDescent="0.25">
      <c r="B161" s="62" t="str">
        <f>IFERROR(IF(C160=C157,IF(B160+1&lt;='FORMAÇÃO DE PREÇO'!$H$8,B160+1,""),B160),"")</f>
        <v/>
      </c>
      <c r="C161" s="62" t="str">
        <f>IFERROR(VLOOKUP(B161,'FORMAÇÃO DE PREÇO'!B:D,2,FALSE),"")</f>
        <v/>
      </c>
      <c r="D161" s="62" t="str">
        <f>IFERROR(VLOOKUP(B161,'FORMAÇÃO DE PREÇO'!B:D,3,FALSE),"")</f>
        <v/>
      </c>
      <c r="E161" s="107" t="str">
        <f t="shared" si="3"/>
        <v/>
      </c>
      <c r="F161" s="107" t="str">
        <f>IF($B160="","",IF($C161=$C158,INDEX('FORMAÇÃO DE PREÇO'!$H:$H,MATCH($B161,'FORMAÇÃO DE PREÇO'!$B:$B)-18),IF($C161=$C159,"Código","")))</f>
        <v/>
      </c>
      <c r="G161" s="108" t="str">
        <f t="array" ref="G161">IF($B160="","",IF($C161=$C158,UPPER(INDEX('BASE EDITAL'!$C:$C,EDITAL!B161+1)),IF($C161=$C159,"Especificação do Objeto","")))</f>
        <v/>
      </c>
      <c r="H161" s="109" t="str">
        <f t="array" ref="H161">IF($B160="","",IF($C161=$C158,INDEX('FORMAÇÃO DE PREÇO'!$M:$M,MATCH($B161,'FORMAÇÃO DE PREÇO'!$B:$B)-14),IF($C161=$C159,"Unidade","")))</f>
        <v/>
      </c>
      <c r="I161" s="109" t="str">
        <f>IF($B160="","",IF($C161=$C158,INDEX('FORMAÇÃO DE PREÇO'!$M:$M,MATCH($B161,'FORMAÇÃO DE PREÇO'!$B:$B)-16),IF($C161=$C159,"Quant.","")))</f>
        <v/>
      </c>
      <c r="J161" s="68" t="str">
        <f>IF(AND(COUNTBLANK($B158:$B160)=2,$B160="",$B159="",MAX(C:C)&gt;1),"Total Estimado",IF($B160="","",IF($C161=$C158,INDEX('FORMAÇÃO DE PREÇO'!$M:$M,MATCH($B161,'FORMAÇÃO DE PREÇO'!$B:$B)-18),IF($C161=$C159,"Valor Unit. (R$)",IF(AND($C161&lt;&gt;$C160,$J160&lt;&gt;""),"Subtotal","")))))</f>
        <v/>
      </c>
      <c r="K161" s="100" t="str">
        <f>IFERROR(IF(AND(COUNTBLANK($B158:$B160)=2,$B160="",$B159="",MAX(C:C)&gt;1),SUM($K$3:K160)/2,IF($B160="","",IF($C161=$C158,ROUND(J161*I161,2),IF($C161=$C159,"Total Item (R$)",IF(AND($C161&lt;&gt;$C160,$J160&lt;&gt;""),SUMIFS(K:K,C:C,C160,J:J,"&lt;&gt;Subtotal"),""))))),"")</f>
        <v/>
      </c>
      <c r="L161" s="100" t="str">
        <f t="shared" si="0"/>
        <v/>
      </c>
    </row>
    <row r="162" spans="2:12" x14ac:dyDescent="0.25">
      <c r="B162" s="62" t="str">
        <f>IFERROR(IF(C161=C158,IF(B161+1&lt;='FORMAÇÃO DE PREÇO'!$H$8,B161+1,""),B161),"")</f>
        <v/>
      </c>
      <c r="C162" s="62" t="str">
        <f>IFERROR(VLOOKUP(B162,'FORMAÇÃO DE PREÇO'!B:D,2,FALSE),"")</f>
        <v/>
      </c>
      <c r="D162" s="62" t="str">
        <f>IFERROR(VLOOKUP(B162,'FORMAÇÃO DE PREÇO'!B:D,3,FALSE),"")</f>
        <v/>
      </c>
      <c r="E162" s="107" t="str">
        <f t="shared" si="3"/>
        <v/>
      </c>
      <c r="F162" s="107" t="str">
        <f>IF($B161="","",IF($C162=$C159,INDEX('FORMAÇÃO DE PREÇO'!$H:$H,MATCH($B162,'FORMAÇÃO DE PREÇO'!$B:$B)-18),IF($C162=$C160,"Código","")))</f>
        <v/>
      </c>
      <c r="G162" s="108" t="str">
        <f t="array" ref="G162">IF($B161="","",IF($C162=$C159,UPPER(INDEX('BASE EDITAL'!$C:$C,EDITAL!B162+1)),IF($C162=$C160,"Especificação do Objeto","")))</f>
        <v/>
      </c>
      <c r="H162" s="109" t="str">
        <f t="array" ref="H162">IF($B161="","",IF($C162=$C159,INDEX('FORMAÇÃO DE PREÇO'!$M:$M,MATCH($B162,'FORMAÇÃO DE PREÇO'!$B:$B)-14),IF($C162=$C160,"Unidade","")))</f>
        <v/>
      </c>
      <c r="I162" s="109" t="str">
        <f>IF($B161="","",IF($C162=$C159,INDEX('FORMAÇÃO DE PREÇO'!$M:$M,MATCH($B162,'FORMAÇÃO DE PREÇO'!$B:$B)-16),IF($C162=$C160,"Quant.","")))</f>
        <v/>
      </c>
      <c r="J162" s="68" t="str">
        <f>IF(AND(COUNTBLANK($B159:$B161)=2,$B161="",$B160="",MAX(C:C)&gt;1),"Total Estimado",IF($B161="","",IF($C162=$C159,INDEX('FORMAÇÃO DE PREÇO'!$M:$M,MATCH($B162,'FORMAÇÃO DE PREÇO'!$B:$B)-18),IF($C162=$C160,"Valor Unit. (R$)",IF(AND($C162&lt;&gt;$C161,$J161&lt;&gt;""),"Subtotal","")))))</f>
        <v/>
      </c>
      <c r="K162" s="100" t="str">
        <f>IFERROR(IF(AND(COUNTBLANK($B159:$B161)=2,$B161="",$B160="",MAX(C:C)&gt;1),SUM($K$3:K161)/2,IF($B161="","",IF($C162=$C159,ROUND(J162*I162,2),IF($C162=$C160,"Total Item (R$)",IF(AND($C162&lt;&gt;$C161,$J161&lt;&gt;""),SUMIFS(K:K,C:C,C161,J:J,"&lt;&gt;Subtotal"),""))))),"")</f>
        <v/>
      </c>
      <c r="L162" s="100" t="str">
        <f t="shared" si="0"/>
        <v/>
      </c>
    </row>
    <row r="163" spans="2:12" x14ac:dyDescent="0.25">
      <c r="B163" s="62" t="str">
        <f>IFERROR(IF(C162=C159,IF(B162+1&lt;='FORMAÇÃO DE PREÇO'!$H$8,B162+1,""),B162),"")</f>
        <v/>
      </c>
      <c r="C163" s="62" t="str">
        <f>IFERROR(VLOOKUP(B163,'FORMAÇÃO DE PREÇO'!B:D,2,FALSE),"")</f>
        <v/>
      </c>
      <c r="D163" s="62" t="str">
        <f>IFERROR(VLOOKUP(B163,'FORMAÇÃO DE PREÇO'!B:D,3,FALSE),"")</f>
        <v/>
      </c>
      <c r="E163" s="107" t="str">
        <f t="shared" si="3"/>
        <v/>
      </c>
      <c r="F163" s="107" t="str">
        <f>IF($B162="","",IF($C163=$C160,INDEX('FORMAÇÃO DE PREÇO'!$H:$H,MATCH($B163,'FORMAÇÃO DE PREÇO'!$B:$B)-18),IF($C163=$C161,"Código","")))</f>
        <v/>
      </c>
      <c r="G163" s="108" t="str">
        <f t="array" ref="G163">IF($B162="","",IF($C163=$C160,UPPER(INDEX('BASE EDITAL'!$C:$C,EDITAL!B163+1)),IF($C163=$C161,"Especificação do Objeto","")))</f>
        <v/>
      </c>
      <c r="H163" s="109" t="str">
        <f t="array" ref="H163">IF($B162="","",IF($C163=$C160,INDEX('FORMAÇÃO DE PREÇO'!$M:$M,MATCH($B163,'FORMAÇÃO DE PREÇO'!$B:$B)-14),IF($C163=$C161,"Unidade","")))</f>
        <v/>
      </c>
      <c r="I163" s="109" t="str">
        <f>IF($B162="","",IF($C163=$C160,INDEX('FORMAÇÃO DE PREÇO'!$M:$M,MATCH($B163,'FORMAÇÃO DE PREÇO'!$B:$B)-16),IF($C163=$C161,"Quant.","")))</f>
        <v/>
      </c>
      <c r="J163" s="68" t="str">
        <f>IF(AND(COUNTBLANK($B160:$B162)=2,$B162="",$B161="",MAX(C:C)&gt;1),"Total Estimado",IF($B162="","",IF($C163=$C160,INDEX('FORMAÇÃO DE PREÇO'!$M:$M,MATCH($B163,'FORMAÇÃO DE PREÇO'!$B:$B)-18),IF($C163=$C161,"Valor Unit. (R$)",IF(AND($C163&lt;&gt;$C162,$J162&lt;&gt;""),"Subtotal","")))))</f>
        <v/>
      </c>
      <c r="K163" s="100" t="str">
        <f>IFERROR(IF(AND(COUNTBLANK($B160:$B162)=2,$B162="",$B161="",MAX(C:C)&gt;1),SUM($K$3:K162)/2,IF($B162="","",IF($C163=$C160,ROUND(J163*I163,2),IF($C163=$C161,"Total Item (R$)",IF(AND($C163&lt;&gt;$C162,$J162&lt;&gt;""),SUMIFS(K:K,C:C,C162,J:J,"&lt;&gt;Subtotal"),""))))),"")</f>
        <v/>
      </c>
      <c r="L163" s="100" t="str">
        <f t="shared" si="0"/>
        <v/>
      </c>
    </row>
    <row r="164" spans="2:12" x14ac:dyDescent="0.25">
      <c r="B164" s="62" t="str">
        <f>IFERROR(IF(C163=C160,IF(B163+1&lt;='FORMAÇÃO DE PREÇO'!$H$8,B163+1,""),B163),"")</f>
        <v/>
      </c>
      <c r="C164" s="62" t="str">
        <f>IFERROR(VLOOKUP(B164,'FORMAÇÃO DE PREÇO'!B:D,2,FALSE),"")</f>
        <v/>
      </c>
      <c r="D164" s="62" t="str">
        <f>IFERROR(VLOOKUP(B164,'FORMAÇÃO DE PREÇO'!B:D,3,FALSE),"")</f>
        <v/>
      </c>
      <c r="E164" s="107" t="str">
        <f t="shared" si="3"/>
        <v/>
      </c>
      <c r="F164" s="107" t="str">
        <f>IF($B163="","",IF($C164=$C161,INDEX('FORMAÇÃO DE PREÇO'!$H:$H,MATCH($B164,'FORMAÇÃO DE PREÇO'!$B:$B)-18),IF($C164=$C162,"Código","")))</f>
        <v/>
      </c>
      <c r="G164" s="108" t="str">
        <f t="array" ref="G164">IF($B163="","",IF($C164=$C161,UPPER(INDEX('BASE EDITAL'!$C:$C,EDITAL!B164+1)),IF($C164=$C162,"Especificação do Objeto","")))</f>
        <v/>
      </c>
      <c r="H164" s="109" t="str">
        <f t="array" ref="H164">IF($B163="","",IF($C164=$C161,INDEX('FORMAÇÃO DE PREÇO'!$M:$M,MATCH($B164,'FORMAÇÃO DE PREÇO'!$B:$B)-14),IF($C164=$C162,"Unidade","")))</f>
        <v/>
      </c>
      <c r="I164" s="109" t="str">
        <f>IF($B163="","",IF($C164=$C161,INDEX('FORMAÇÃO DE PREÇO'!$M:$M,MATCH($B164,'FORMAÇÃO DE PREÇO'!$B:$B)-16),IF($C164=$C162,"Quant.","")))</f>
        <v/>
      </c>
      <c r="J164" s="68" t="str">
        <f>IF(AND(COUNTBLANK($B161:$B163)=2,$B163="",$B162="",MAX(C:C)&gt;1),"Total Estimado",IF($B163="","",IF($C164=$C161,INDEX('FORMAÇÃO DE PREÇO'!$M:$M,MATCH($B164,'FORMAÇÃO DE PREÇO'!$B:$B)-18),IF($C164=$C162,"Valor Unit. (R$)",IF(AND($C164&lt;&gt;$C163,$J163&lt;&gt;""),"Subtotal","")))))</f>
        <v/>
      </c>
      <c r="K164" s="100" t="str">
        <f>IFERROR(IF(AND(COUNTBLANK($B161:$B163)=2,$B163="",$B162="",MAX(C:C)&gt;1),SUM($K$3:K163)/2,IF($B163="","",IF($C164=$C161,ROUND(J164*I164,2),IF($C164=$C162,"Total Item (R$)",IF(AND($C164&lt;&gt;$C163,$J163&lt;&gt;""),SUMIFS(K:K,C:C,C163,J:J,"&lt;&gt;Subtotal"),""))))),"")</f>
        <v/>
      </c>
      <c r="L164" s="100" t="str">
        <f t="shared" si="0"/>
        <v/>
      </c>
    </row>
    <row r="165" spans="2:12" x14ac:dyDescent="0.25">
      <c r="B165" s="62" t="str">
        <f>IFERROR(IF(C164=C161,IF(B164+1&lt;='FORMAÇÃO DE PREÇO'!$H$8,B164+1,""),B164),"")</f>
        <v/>
      </c>
      <c r="C165" s="62" t="str">
        <f>IFERROR(VLOOKUP(B165,'FORMAÇÃO DE PREÇO'!B:D,2,FALSE),"")</f>
        <v/>
      </c>
      <c r="D165" s="62" t="str">
        <f>IFERROR(VLOOKUP(B165,'FORMAÇÃO DE PREÇO'!B:D,3,FALSE),"")</f>
        <v/>
      </c>
      <c r="E165" s="107" t="str">
        <f t="shared" si="3"/>
        <v/>
      </c>
      <c r="F165" s="107" t="str">
        <f>IF($B164="","",IF($C165=$C162,INDEX('FORMAÇÃO DE PREÇO'!$H:$H,MATCH($B165,'FORMAÇÃO DE PREÇO'!$B:$B)-18),IF($C165=$C163,"Código","")))</f>
        <v/>
      </c>
      <c r="G165" s="108" t="str">
        <f t="array" ref="G165">IF($B164="","",IF($C165=$C162,UPPER(INDEX('BASE EDITAL'!$C:$C,EDITAL!B165+1)),IF($C165=$C163,"Especificação do Objeto","")))</f>
        <v/>
      </c>
      <c r="H165" s="109" t="str">
        <f t="array" ref="H165">IF($B164="","",IF($C165=$C162,INDEX('FORMAÇÃO DE PREÇO'!$M:$M,MATCH($B165,'FORMAÇÃO DE PREÇO'!$B:$B)-14),IF($C165=$C163,"Unidade","")))</f>
        <v/>
      </c>
      <c r="I165" s="109" t="str">
        <f>IF($B164="","",IF($C165=$C162,INDEX('FORMAÇÃO DE PREÇO'!$M:$M,MATCH($B165,'FORMAÇÃO DE PREÇO'!$B:$B)-16),IF($C165=$C163,"Quant.","")))</f>
        <v/>
      </c>
      <c r="J165" s="68" t="str">
        <f>IF(AND(COUNTBLANK($B162:$B164)=2,$B164="",$B163="",MAX(C:C)&gt;1),"Total Estimado",IF($B164="","",IF($C165=$C162,INDEX('FORMAÇÃO DE PREÇO'!$M:$M,MATCH($B165,'FORMAÇÃO DE PREÇO'!$B:$B)-18),IF($C165=$C163,"Valor Unit. (R$)",IF(AND($C165&lt;&gt;$C164,$J164&lt;&gt;""),"Subtotal","")))))</f>
        <v/>
      </c>
      <c r="K165" s="100" t="str">
        <f>IFERROR(IF(AND(COUNTBLANK($B162:$B164)=2,$B164="",$B163="",MAX(C:C)&gt;1),SUM($K$3:K164)/2,IF($B164="","",IF($C165=$C162,ROUND(J165*I165,2),IF($C165=$C163,"Total Item (R$)",IF(AND($C165&lt;&gt;$C164,$J164&lt;&gt;""),SUMIFS(K:K,C:C,C164,J:J,"&lt;&gt;Subtotal"),""))))),"")</f>
        <v/>
      </c>
      <c r="L165" s="100" t="str">
        <f t="shared" si="0"/>
        <v/>
      </c>
    </row>
    <row r="166" spans="2:12" x14ac:dyDescent="0.25">
      <c r="B166" s="62" t="str">
        <f>IFERROR(IF(C165=C162,IF(B165+1&lt;='FORMAÇÃO DE PREÇO'!$H$8,B165+1,""),B165),"")</f>
        <v/>
      </c>
      <c r="C166" s="62" t="str">
        <f>IFERROR(VLOOKUP(B166,'FORMAÇÃO DE PREÇO'!B:D,2,FALSE),"")</f>
        <v/>
      </c>
      <c r="D166" s="62" t="str">
        <f>IFERROR(VLOOKUP(B166,'FORMAÇÃO DE PREÇO'!B:D,3,FALSE),"")</f>
        <v/>
      </c>
      <c r="E166" s="107" t="str">
        <f t="shared" si="3"/>
        <v/>
      </c>
      <c r="F166" s="107" t="str">
        <f>IF($B165="","",IF($C166=$C163,INDEX('FORMAÇÃO DE PREÇO'!$H:$H,MATCH($B166,'FORMAÇÃO DE PREÇO'!$B:$B)-18),IF($C166=$C164,"Código","")))</f>
        <v/>
      </c>
      <c r="G166" s="108" t="str">
        <f t="array" ref="G166">IF($B165="","",IF($C166=$C163,UPPER(INDEX('BASE EDITAL'!$C:$C,EDITAL!B166+1)),IF($C166=$C164,"Especificação do Objeto","")))</f>
        <v/>
      </c>
      <c r="H166" s="109" t="str">
        <f t="array" ref="H166">IF($B165="","",IF($C166=$C163,INDEX('FORMAÇÃO DE PREÇO'!$M:$M,MATCH($B166,'FORMAÇÃO DE PREÇO'!$B:$B)-14),IF($C166=$C164,"Unidade","")))</f>
        <v/>
      </c>
      <c r="I166" s="109" t="str">
        <f>IF($B165="","",IF($C166=$C163,INDEX('FORMAÇÃO DE PREÇO'!$M:$M,MATCH($B166,'FORMAÇÃO DE PREÇO'!$B:$B)-16),IF($C166=$C164,"Quant.","")))</f>
        <v/>
      </c>
      <c r="J166" s="68" t="str">
        <f>IF(AND(COUNTBLANK($B163:$B165)=2,$B165="",$B164="",MAX(C:C)&gt;1),"Total Estimado",IF($B165="","",IF($C166=$C163,INDEX('FORMAÇÃO DE PREÇO'!$M:$M,MATCH($B166,'FORMAÇÃO DE PREÇO'!$B:$B)-18),IF($C166=$C164,"Valor Unit. (R$)",IF(AND($C166&lt;&gt;$C165,$J165&lt;&gt;""),"Subtotal","")))))</f>
        <v/>
      </c>
      <c r="K166" s="100" t="str">
        <f>IFERROR(IF(AND(COUNTBLANK($B163:$B165)=2,$B165="",$B164="",MAX(C:C)&gt;1),SUM($K$3:K165)/2,IF($B165="","",IF($C166=$C163,ROUND(J166*I166,2),IF($C166=$C164,"Total Item (R$)",IF(AND($C166&lt;&gt;$C165,$J165&lt;&gt;""),SUMIFS(K:K,C:C,C165,J:J,"&lt;&gt;Subtotal"),""))))),"")</f>
        <v/>
      </c>
      <c r="L166" s="100" t="str">
        <f t="shared" si="0"/>
        <v/>
      </c>
    </row>
    <row r="167" spans="2:12" x14ac:dyDescent="0.25">
      <c r="B167" s="62" t="str">
        <f>IFERROR(IF(C166=C163,IF(B166+1&lt;='FORMAÇÃO DE PREÇO'!$H$8,B166+1,""),B166),"")</f>
        <v/>
      </c>
      <c r="C167" s="62" t="str">
        <f>IFERROR(VLOOKUP(B167,'FORMAÇÃO DE PREÇO'!B:D,2,FALSE),"")</f>
        <v/>
      </c>
      <c r="D167" s="62" t="str">
        <f>IFERROR(VLOOKUP(B167,'FORMAÇÃO DE PREÇO'!B:D,3,FALSE),"")</f>
        <v/>
      </c>
      <c r="E167" s="107" t="str">
        <f t="shared" si="3"/>
        <v/>
      </c>
      <c r="F167" s="107" t="str">
        <f>IF($B166="","",IF($C167=$C164,INDEX('FORMAÇÃO DE PREÇO'!$H:$H,MATCH($B167,'FORMAÇÃO DE PREÇO'!$B:$B)-18),IF($C167=$C165,"Código","")))</f>
        <v/>
      </c>
      <c r="G167" s="108" t="str">
        <f t="array" ref="G167">IF($B166="","",IF($C167=$C164,UPPER(INDEX('BASE EDITAL'!$C:$C,EDITAL!B167+1)),IF($C167=$C165,"Especificação do Objeto","")))</f>
        <v/>
      </c>
      <c r="H167" s="109" t="str">
        <f t="array" ref="H167">IF($B166="","",IF($C167=$C164,INDEX('FORMAÇÃO DE PREÇO'!$M:$M,MATCH($B167,'FORMAÇÃO DE PREÇO'!$B:$B)-14),IF($C167=$C165,"Unidade","")))</f>
        <v/>
      </c>
      <c r="I167" s="109" t="str">
        <f>IF($B166="","",IF($C167=$C164,INDEX('FORMAÇÃO DE PREÇO'!$M:$M,MATCH($B167,'FORMAÇÃO DE PREÇO'!$B:$B)-16),IF($C167=$C165,"Quant.","")))</f>
        <v/>
      </c>
      <c r="J167" s="68" t="str">
        <f>IF(AND(COUNTBLANK($B164:$B166)=2,$B166="",$B165="",MAX(C:C)&gt;1),"Total Estimado",IF($B166="","",IF($C167=$C164,INDEX('FORMAÇÃO DE PREÇO'!$M:$M,MATCH($B167,'FORMAÇÃO DE PREÇO'!$B:$B)-18),IF($C167=$C165,"Valor Unit. (R$)",IF(AND($C167&lt;&gt;$C166,$J166&lt;&gt;""),"Subtotal","")))))</f>
        <v/>
      </c>
      <c r="K167" s="100" t="str">
        <f>IFERROR(IF(AND(COUNTBLANK($B164:$B166)=2,$B166="",$B165="",MAX(C:C)&gt;1),SUM($K$3:K166)/2,IF($B166="","",IF($C167=$C164,ROUND(J167*I167,2),IF($C167=$C165,"Total Item (R$)",IF(AND($C167&lt;&gt;$C166,$J166&lt;&gt;""),SUMIFS(K:K,C:C,C166,J:J,"&lt;&gt;Subtotal"),""))))),"")</f>
        <v/>
      </c>
      <c r="L167" s="100" t="str">
        <f t="shared" si="0"/>
        <v/>
      </c>
    </row>
    <row r="168" spans="2:12" x14ac:dyDescent="0.25">
      <c r="B168" s="62" t="str">
        <f>IFERROR(IF(C167=C164,IF(B167+1&lt;='FORMAÇÃO DE PREÇO'!$H$8,B167+1,""),B167),"")</f>
        <v/>
      </c>
      <c r="C168" s="62" t="str">
        <f>IFERROR(VLOOKUP(B168,'FORMAÇÃO DE PREÇO'!B:D,2,FALSE),"")</f>
        <v/>
      </c>
      <c r="D168" s="62" t="str">
        <f>IFERROR(VLOOKUP(B168,'FORMAÇÃO DE PREÇO'!B:D,3,FALSE),"")</f>
        <v/>
      </c>
      <c r="E168" s="107" t="str">
        <f t="shared" si="3"/>
        <v/>
      </c>
      <c r="F168" s="107" t="str">
        <f>IF($B167="","",IF($C168=$C165,INDEX('FORMAÇÃO DE PREÇO'!$H:$H,MATCH($B168,'FORMAÇÃO DE PREÇO'!$B:$B)-18),IF($C168=$C166,"Código","")))</f>
        <v/>
      </c>
      <c r="G168" s="108" t="str">
        <f t="array" ref="G168">IF($B167="","",IF($C168=$C165,UPPER(INDEX('BASE EDITAL'!$C:$C,EDITAL!B168+1)),IF($C168=$C166,"Especificação do Objeto","")))</f>
        <v/>
      </c>
      <c r="H168" s="109" t="str">
        <f t="array" ref="H168">IF($B167="","",IF($C168=$C165,INDEX('FORMAÇÃO DE PREÇO'!$M:$M,MATCH($B168,'FORMAÇÃO DE PREÇO'!$B:$B)-14),IF($C168=$C166,"Unidade","")))</f>
        <v/>
      </c>
      <c r="I168" s="109" t="str">
        <f>IF($B167="","",IF($C168=$C165,INDEX('FORMAÇÃO DE PREÇO'!$M:$M,MATCH($B168,'FORMAÇÃO DE PREÇO'!$B:$B)-16),IF($C168=$C166,"Quant.","")))</f>
        <v/>
      </c>
      <c r="J168" s="68" t="str">
        <f>IF(AND(COUNTBLANK($B165:$B167)=2,$B167="",$B166="",MAX(C:C)&gt;1),"Total Estimado",IF($B167="","",IF($C168=$C165,INDEX('FORMAÇÃO DE PREÇO'!$M:$M,MATCH($B168,'FORMAÇÃO DE PREÇO'!$B:$B)-18),IF($C168=$C166,"Valor Unit. (R$)",IF(AND($C168&lt;&gt;$C167,$J167&lt;&gt;""),"Subtotal","")))))</f>
        <v/>
      </c>
      <c r="K168" s="100" t="str">
        <f>IFERROR(IF(AND(COUNTBLANK($B165:$B167)=2,$B167="",$B166="",MAX(C:C)&gt;1),SUM($K$3:K167)/2,IF($B167="","",IF($C168=$C165,ROUND(J168*I168,2),IF($C168=$C166,"Total Item (R$)",IF(AND($C168&lt;&gt;$C167,$J167&lt;&gt;""),SUMIFS(K:K,C:C,C167,J:J,"&lt;&gt;Subtotal"),""))))),"")</f>
        <v/>
      </c>
      <c r="L168" s="100" t="str">
        <f t="shared" si="0"/>
        <v/>
      </c>
    </row>
    <row r="169" spans="2:12" x14ac:dyDescent="0.25">
      <c r="B169" s="62" t="str">
        <f>IFERROR(IF(C168=C165,IF(B168+1&lt;='FORMAÇÃO DE PREÇO'!$H$8,B168+1,""),B168),"")</f>
        <v/>
      </c>
      <c r="C169" s="62" t="str">
        <f>IFERROR(VLOOKUP(B169,'FORMAÇÃO DE PREÇO'!B:D,2,FALSE),"")</f>
        <v/>
      </c>
      <c r="D169" s="62" t="str">
        <f>IFERROR(VLOOKUP(B169,'FORMAÇÃO DE PREÇO'!B:D,3,FALSE),"")</f>
        <v/>
      </c>
      <c r="E169" s="107" t="str">
        <f t="shared" si="3"/>
        <v/>
      </c>
      <c r="F169" s="107" t="str">
        <f>IF($B168="","",IF($C169=$C166,INDEX('FORMAÇÃO DE PREÇO'!$H:$H,MATCH($B169,'FORMAÇÃO DE PREÇO'!$B:$B)-18),IF($C169=$C167,"Código","")))</f>
        <v/>
      </c>
      <c r="G169" s="108" t="str">
        <f t="array" ref="G169">IF($B168="","",IF($C169=$C166,UPPER(INDEX('BASE EDITAL'!$C:$C,EDITAL!B169+1)),IF($C169=$C167,"Especificação do Objeto","")))</f>
        <v/>
      </c>
      <c r="H169" s="109" t="str">
        <f t="array" ref="H169">IF($B168="","",IF($C169=$C166,INDEX('FORMAÇÃO DE PREÇO'!$M:$M,MATCH($B169,'FORMAÇÃO DE PREÇO'!$B:$B)-14),IF($C169=$C167,"Unidade","")))</f>
        <v/>
      </c>
      <c r="I169" s="109" t="str">
        <f>IF($B168="","",IF($C169=$C166,INDEX('FORMAÇÃO DE PREÇO'!$M:$M,MATCH($B169,'FORMAÇÃO DE PREÇO'!$B:$B)-16),IF($C169=$C167,"Quant.","")))</f>
        <v/>
      </c>
      <c r="J169" s="68" t="str">
        <f>IF(AND(COUNTBLANK($B166:$B168)=2,$B168="",$B167="",MAX(C:C)&gt;1),"Total Estimado",IF($B168="","",IF($C169=$C166,INDEX('FORMAÇÃO DE PREÇO'!$M:$M,MATCH($B169,'FORMAÇÃO DE PREÇO'!$B:$B)-18),IF($C169=$C167,"Valor Unit. (R$)",IF(AND($C169&lt;&gt;$C168,$J168&lt;&gt;""),"Subtotal","")))))</f>
        <v/>
      </c>
      <c r="K169" s="100" t="str">
        <f>IFERROR(IF(AND(COUNTBLANK($B166:$B168)=2,$B168="",$B167="",MAX(C:C)&gt;1),SUM($K$3:K168)/2,IF($B168="","",IF($C169=$C166,ROUND(J169*I169,2),IF($C169=$C167,"Total Item (R$)",IF(AND($C169&lt;&gt;$C168,$J168&lt;&gt;""),SUMIFS(K:K,C:C,C168,J:J,"&lt;&gt;Subtotal"),""))))),"")</f>
        <v/>
      </c>
      <c r="L169" s="100" t="str">
        <f t="shared" si="0"/>
        <v/>
      </c>
    </row>
    <row r="170" spans="2:12" x14ac:dyDescent="0.25">
      <c r="B170" s="62" t="str">
        <f>IFERROR(IF(C169=C166,IF(B169+1&lt;='FORMAÇÃO DE PREÇO'!$H$8,B169+1,""),B169),"")</f>
        <v/>
      </c>
      <c r="C170" s="62" t="str">
        <f>IFERROR(VLOOKUP(B170,'FORMAÇÃO DE PREÇO'!B:D,2,FALSE),"")</f>
        <v/>
      </c>
      <c r="D170" s="62" t="str">
        <f>IFERROR(VLOOKUP(B170,'FORMAÇÃO DE PREÇO'!B:D,3,FALSE),"")</f>
        <v/>
      </c>
      <c r="E170" s="107" t="str">
        <f t="shared" si="3"/>
        <v/>
      </c>
      <c r="F170" s="107" t="str">
        <f>IF($B169="","",IF($C170=$C167,INDEX('FORMAÇÃO DE PREÇO'!$H:$H,MATCH($B170,'FORMAÇÃO DE PREÇO'!$B:$B)-18),IF($C170=$C168,"Código","")))</f>
        <v/>
      </c>
      <c r="G170" s="108" t="str">
        <f t="array" ref="G170">IF($B169="","",IF($C170=$C167,UPPER(INDEX('BASE EDITAL'!$C:$C,EDITAL!B170+1)),IF($C170=$C168,"Especificação do Objeto","")))</f>
        <v/>
      </c>
      <c r="H170" s="109" t="str">
        <f t="array" ref="H170">IF($B169="","",IF($C170=$C167,INDEX('FORMAÇÃO DE PREÇO'!$M:$M,MATCH($B170,'FORMAÇÃO DE PREÇO'!$B:$B)-14),IF($C170=$C168,"Unidade","")))</f>
        <v/>
      </c>
      <c r="I170" s="109" t="str">
        <f>IF($B169="","",IF($C170=$C167,INDEX('FORMAÇÃO DE PREÇO'!$M:$M,MATCH($B170,'FORMAÇÃO DE PREÇO'!$B:$B)-16),IF($C170=$C168,"Quant.","")))</f>
        <v/>
      </c>
      <c r="J170" s="68" t="str">
        <f>IF(AND(COUNTBLANK($B167:$B169)=2,$B169="",$B168="",MAX(C:C)&gt;1),"Total Estimado",IF($B169="","",IF($C170=$C167,INDEX('FORMAÇÃO DE PREÇO'!$M:$M,MATCH($B170,'FORMAÇÃO DE PREÇO'!$B:$B)-18),IF($C170=$C168,"Valor Unit. (R$)",IF(AND($C170&lt;&gt;$C169,$J169&lt;&gt;""),"Subtotal","")))))</f>
        <v/>
      </c>
      <c r="K170" s="100" t="str">
        <f>IFERROR(IF(AND(COUNTBLANK($B167:$B169)=2,$B169="",$B168="",MAX(C:C)&gt;1),SUM($K$3:K169)/2,IF($B169="","",IF($C170=$C167,ROUND(J170*I170,2),IF($C170=$C168,"Total Item (R$)",IF(AND($C170&lt;&gt;$C169,$J169&lt;&gt;""),SUMIFS(K:K,C:C,C169,J:J,"&lt;&gt;Subtotal"),""))))),"")</f>
        <v/>
      </c>
      <c r="L170" s="100" t="str">
        <f t="shared" si="0"/>
        <v/>
      </c>
    </row>
    <row r="171" spans="2:12" x14ac:dyDescent="0.25">
      <c r="B171" s="62" t="str">
        <f>IFERROR(IF(C170=C167,IF(B170+1&lt;='FORMAÇÃO DE PREÇO'!$H$8,B170+1,""),B170),"")</f>
        <v/>
      </c>
      <c r="C171" s="62" t="str">
        <f>IFERROR(VLOOKUP(B171,'FORMAÇÃO DE PREÇO'!B:D,2,FALSE),"")</f>
        <v/>
      </c>
      <c r="D171" s="62" t="str">
        <f>IFERROR(VLOOKUP(B171,'FORMAÇÃO DE PREÇO'!B:D,3,FALSE),"")</f>
        <v/>
      </c>
      <c r="E171" s="107" t="str">
        <f t="shared" si="3"/>
        <v/>
      </c>
      <c r="F171" s="107" t="str">
        <f>IF($B170="","",IF($C171=$C168,INDEX('FORMAÇÃO DE PREÇO'!$H:$H,MATCH($B171,'FORMAÇÃO DE PREÇO'!$B:$B)-18),IF($C171=$C169,"Código","")))</f>
        <v/>
      </c>
      <c r="G171" s="108" t="str">
        <f t="array" ref="G171">IF($B170="","",IF($C171=$C168,UPPER(INDEX('BASE EDITAL'!$C:$C,EDITAL!B171+1)),IF($C171=$C169,"Especificação do Objeto","")))</f>
        <v/>
      </c>
      <c r="H171" s="109" t="str">
        <f t="array" ref="H171">IF($B170="","",IF($C171=$C168,INDEX('FORMAÇÃO DE PREÇO'!$M:$M,MATCH($B171,'FORMAÇÃO DE PREÇO'!$B:$B)-14),IF($C171=$C169,"Unidade","")))</f>
        <v/>
      </c>
      <c r="I171" s="109" t="str">
        <f>IF($B170="","",IF($C171=$C168,INDEX('FORMAÇÃO DE PREÇO'!$M:$M,MATCH($B171,'FORMAÇÃO DE PREÇO'!$B:$B)-16),IF($C171=$C169,"Quant.","")))</f>
        <v/>
      </c>
      <c r="J171" s="68" t="str">
        <f>IF(AND(COUNTBLANK($B168:$B170)=2,$B170="",$B169="",MAX(C:C)&gt;1),"Total Estimado",IF($B170="","",IF($C171=$C168,INDEX('FORMAÇÃO DE PREÇO'!$M:$M,MATCH($B171,'FORMAÇÃO DE PREÇO'!$B:$B)-18),IF($C171=$C169,"Valor Unit. (R$)",IF(AND($C171&lt;&gt;$C170,$J170&lt;&gt;""),"Subtotal","")))))</f>
        <v/>
      </c>
      <c r="K171" s="100" t="str">
        <f>IFERROR(IF(AND(COUNTBLANK($B168:$B170)=2,$B170="",$B169="",MAX(C:C)&gt;1),SUM($K$3:K170)/2,IF($B170="","",IF($C171=$C168,ROUND(J171*I171,2),IF($C171=$C169,"Total Item (R$)",IF(AND($C171&lt;&gt;$C170,$J170&lt;&gt;""),SUMIFS(K:K,C:C,C170,J:J,"&lt;&gt;Subtotal"),""))))),"")</f>
        <v/>
      </c>
      <c r="L171" s="100" t="str">
        <f t="shared" si="0"/>
        <v/>
      </c>
    </row>
    <row r="172" spans="2:12" x14ac:dyDescent="0.25">
      <c r="B172" s="62" t="str">
        <f>IFERROR(IF(C171=C168,IF(B171+1&lt;='FORMAÇÃO DE PREÇO'!$H$8,B171+1,""),B171),"")</f>
        <v/>
      </c>
      <c r="C172" s="62" t="str">
        <f>IFERROR(VLOOKUP(B172,'FORMAÇÃO DE PREÇO'!B:D,2,FALSE),"")</f>
        <v/>
      </c>
      <c r="D172" s="62" t="str">
        <f>IFERROR(VLOOKUP(B172,'FORMAÇÃO DE PREÇO'!B:D,3,FALSE),"")</f>
        <v/>
      </c>
      <c r="E172" s="107" t="str">
        <f t="shared" si="3"/>
        <v/>
      </c>
      <c r="F172" s="107" t="str">
        <f>IF($B171="","",IF($C172=$C169,INDEX('FORMAÇÃO DE PREÇO'!$H:$H,MATCH($B172,'FORMAÇÃO DE PREÇO'!$B:$B)-18),IF($C172=$C170,"Código","")))</f>
        <v/>
      </c>
      <c r="G172" s="108" t="str">
        <f t="array" ref="G172">IF($B171="","",IF($C172=$C169,UPPER(INDEX('BASE EDITAL'!$C:$C,EDITAL!B172+1)),IF($C172=$C170,"Especificação do Objeto","")))</f>
        <v/>
      </c>
      <c r="H172" s="109" t="str">
        <f t="array" ref="H172">IF($B171="","",IF($C172=$C169,INDEX('FORMAÇÃO DE PREÇO'!$M:$M,MATCH($B172,'FORMAÇÃO DE PREÇO'!$B:$B)-14),IF($C172=$C170,"Unidade","")))</f>
        <v/>
      </c>
      <c r="I172" s="109" t="str">
        <f>IF($B171="","",IF($C172=$C169,INDEX('FORMAÇÃO DE PREÇO'!$M:$M,MATCH($B172,'FORMAÇÃO DE PREÇO'!$B:$B)-16),IF($C172=$C170,"Quant.","")))</f>
        <v/>
      </c>
      <c r="J172" s="68" t="str">
        <f>IF(AND(COUNTBLANK($B169:$B171)=2,$B171="",$B170="",MAX(C:C)&gt;1),"Total Estimado",IF($B171="","",IF($C172=$C169,INDEX('FORMAÇÃO DE PREÇO'!$M:$M,MATCH($B172,'FORMAÇÃO DE PREÇO'!$B:$B)-18),IF($C172=$C170,"Valor Unit. (R$)",IF(AND($C172&lt;&gt;$C171,$J171&lt;&gt;""),"Subtotal","")))))</f>
        <v/>
      </c>
      <c r="K172" s="100" t="str">
        <f>IFERROR(IF(AND(COUNTBLANK($B169:$B171)=2,$B171="",$B170="",MAX(C:C)&gt;1),SUM($K$3:K171)/2,IF($B171="","",IF($C172=$C169,ROUND(J172*I172,2),IF($C172=$C170,"Total Item (R$)",IF(AND($C172&lt;&gt;$C171,$J171&lt;&gt;""),SUMIFS(K:K,C:C,C171,J:J,"&lt;&gt;Subtotal"),""))))),"")</f>
        <v/>
      </c>
      <c r="L172" s="100" t="str">
        <f t="shared" si="0"/>
        <v/>
      </c>
    </row>
    <row r="173" spans="2:12" x14ac:dyDescent="0.25">
      <c r="B173" s="62" t="str">
        <f>IFERROR(IF(C172=C169,IF(B172+1&lt;='FORMAÇÃO DE PREÇO'!$H$8,B172+1,""),B172),"")</f>
        <v/>
      </c>
      <c r="C173" s="62" t="str">
        <f>IFERROR(VLOOKUP(B173,'FORMAÇÃO DE PREÇO'!B:D,2,FALSE),"")</f>
        <v/>
      </c>
      <c r="D173" s="62" t="str">
        <f>IFERROR(VLOOKUP(B173,'FORMAÇÃO DE PREÇO'!B:D,3,FALSE),"")</f>
        <v/>
      </c>
      <c r="E173" s="107" t="str">
        <f t="shared" si="3"/>
        <v/>
      </c>
      <c r="F173" s="107" t="str">
        <f>IF($B172="","",IF($C173=$C170,INDEX('FORMAÇÃO DE PREÇO'!$H:$H,MATCH($B173,'FORMAÇÃO DE PREÇO'!$B:$B)-18),IF($C173=$C171,"Código","")))</f>
        <v/>
      </c>
      <c r="G173" s="108" t="str">
        <f t="array" ref="G173">IF($B172="","",IF($C173=$C170,UPPER(INDEX('BASE EDITAL'!$C:$C,EDITAL!B173+1)),IF($C173=$C171,"Especificação do Objeto","")))</f>
        <v/>
      </c>
      <c r="H173" s="109" t="str">
        <f t="array" ref="H173">IF($B172="","",IF($C173=$C170,INDEX('FORMAÇÃO DE PREÇO'!$M:$M,MATCH($B173,'FORMAÇÃO DE PREÇO'!$B:$B)-14),IF($C173=$C171,"Unidade","")))</f>
        <v/>
      </c>
      <c r="I173" s="109" t="str">
        <f>IF($B172="","",IF($C173=$C170,INDEX('FORMAÇÃO DE PREÇO'!$M:$M,MATCH($B173,'FORMAÇÃO DE PREÇO'!$B:$B)-16),IF($C173=$C171,"Quant.","")))</f>
        <v/>
      </c>
      <c r="J173" s="68" t="str">
        <f>IF(AND(COUNTBLANK($B170:$B172)=2,$B172="",$B171="",MAX(C:C)&gt;1),"Total Estimado",IF($B172="","",IF($C173=$C170,INDEX('FORMAÇÃO DE PREÇO'!$M:$M,MATCH($B173,'FORMAÇÃO DE PREÇO'!$B:$B)-18),IF($C173=$C171,"Valor Unit. (R$)",IF(AND($C173&lt;&gt;$C172,$J172&lt;&gt;""),"Subtotal","")))))</f>
        <v/>
      </c>
      <c r="K173" s="100" t="str">
        <f>IFERROR(IF(AND(COUNTBLANK($B170:$B172)=2,$B172="",$B171="",MAX(C:C)&gt;1),SUM($K$3:K172)/2,IF($B172="","",IF($C173=$C170,ROUND(J173*I173,2),IF($C173=$C171,"Total Item (R$)",IF(AND($C173&lt;&gt;$C172,$J172&lt;&gt;""),SUMIFS(K:K,C:C,C172,J:J,"&lt;&gt;Subtotal"),""))))),"")</f>
        <v/>
      </c>
      <c r="L173" s="100" t="str">
        <f t="shared" si="0"/>
        <v/>
      </c>
    </row>
    <row r="174" spans="2:12" x14ac:dyDescent="0.25">
      <c r="B174" s="62" t="str">
        <f>IFERROR(IF(C173=C170,IF(B173+1&lt;='FORMAÇÃO DE PREÇO'!$H$8,B173+1,""),B173),"")</f>
        <v/>
      </c>
      <c r="C174" s="62" t="str">
        <f>IFERROR(VLOOKUP(B174,'FORMAÇÃO DE PREÇO'!B:D,2,FALSE),"")</f>
        <v/>
      </c>
      <c r="D174" s="62" t="str">
        <f>IFERROR(VLOOKUP(B174,'FORMAÇÃO DE PREÇO'!B:D,3,FALSE),"")</f>
        <v/>
      </c>
      <c r="E174" s="107" t="str">
        <f t="shared" si="3"/>
        <v/>
      </c>
      <c r="F174" s="107" t="str">
        <f>IF($B173="","",IF($C174=$C171,INDEX('FORMAÇÃO DE PREÇO'!$H:$H,MATCH($B174,'FORMAÇÃO DE PREÇO'!$B:$B)-18),IF($C174=$C172,"Código","")))</f>
        <v/>
      </c>
      <c r="G174" s="108" t="str">
        <f t="array" ref="G174">IF($B173="","",IF($C174=$C171,UPPER(INDEX('BASE EDITAL'!$C:$C,EDITAL!B174+1)),IF($C174=$C172,"Especificação do Objeto","")))</f>
        <v/>
      </c>
      <c r="H174" s="109" t="str">
        <f t="array" ref="H174">IF($B173="","",IF($C174=$C171,INDEX('FORMAÇÃO DE PREÇO'!$M:$M,MATCH($B174,'FORMAÇÃO DE PREÇO'!$B:$B)-14),IF($C174=$C172,"Unidade","")))</f>
        <v/>
      </c>
      <c r="I174" s="109" t="str">
        <f>IF($B173="","",IF($C174=$C171,INDEX('FORMAÇÃO DE PREÇO'!$M:$M,MATCH($B174,'FORMAÇÃO DE PREÇO'!$B:$B)-16),IF($C174=$C172,"Quant.","")))</f>
        <v/>
      </c>
      <c r="J174" s="68" t="str">
        <f>IF(AND(COUNTBLANK($B171:$B173)=2,$B173="",$B172="",MAX(C:C)&gt;1),"Total Estimado",IF($B173="","",IF($C174=$C171,INDEX('FORMAÇÃO DE PREÇO'!$M:$M,MATCH($B174,'FORMAÇÃO DE PREÇO'!$B:$B)-18),IF($C174=$C172,"Valor Unit. (R$)",IF(AND($C174&lt;&gt;$C173,$J173&lt;&gt;""),"Subtotal","")))))</f>
        <v/>
      </c>
      <c r="K174" s="100" t="str">
        <f>IFERROR(IF(AND(COUNTBLANK($B171:$B173)=2,$B173="",$B172="",MAX(C:C)&gt;1),SUM($K$3:K173)/2,IF($B173="","",IF($C174=$C171,ROUND(J174*I174,2),IF($C174=$C172,"Total Item (R$)",IF(AND($C174&lt;&gt;$C173,$J173&lt;&gt;""),SUMIFS(K:K,C:C,C173,J:J,"&lt;&gt;Subtotal"),""))))),"")</f>
        <v/>
      </c>
      <c r="L174" s="100" t="str">
        <f t="shared" si="0"/>
        <v/>
      </c>
    </row>
    <row r="175" spans="2:12" x14ac:dyDescent="0.25">
      <c r="B175" s="62" t="str">
        <f>IFERROR(IF(C174=C171,IF(B174+1&lt;='FORMAÇÃO DE PREÇO'!$H$8,B174+1,""),B174),"")</f>
        <v/>
      </c>
      <c r="C175" s="62" t="str">
        <f>IFERROR(VLOOKUP(B175,'FORMAÇÃO DE PREÇO'!B:D,2,FALSE),"")</f>
        <v/>
      </c>
      <c r="D175" s="62" t="str">
        <f>IFERROR(VLOOKUP(B175,'FORMAÇÃO DE PREÇO'!B:D,3,FALSE),"")</f>
        <v/>
      </c>
      <c r="E175" s="107" t="str">
        <f t="shared" si="3"/>
        <v/>
      </c>
      <c r="F175" s="107" t="str">
        <f>IF($B174="","",IF($C175=$C172,INDEX('FORMAÇÃO DE PREÇO'!$H:$H,MATCH($B175,'FORMAÇÃO DE PREÇO'!$B:$B)-18),IF($C175=$C173,"Código","")))</f>
        <v/>
      </c>
      <c r="G175" s="108" t="str">
        <f t="array" ref="G175">IF($B174="","",IF($C175=$C172,UPPER(INDEX('BASE EDITAL'!$C:$C,EDITAL!B175+1)),IF($C175=$C173,"Especificação do Objeto","")))</f>
        <v/>
      </c>
      <c r="H175" s="109" t="str">
        <f t="array" ref="H175">IF($B174="","",IF($C175=$C172,INDEX('FORMAÇÃO DE PREÇO'!$M:$M,MATCH($B175,'FORMAÇÃO DE PREÇO'!$B:$B)-14),IF($C175=$C173,"Unidade","")))</f>
        <v/>
      </c>
      <c r="I175" s="109" t="str">
        <f>IF($B174="","",IF($C175=$C172,INDEX('FORMAÇÃO DE PREÇO'!$M:$M,MATCH($B175,'FORMAÇÃO DE PREÇO'!$B:$B)-16),IF($C175=$C173,"Quant.","")))</f>
        <v/>
      </c>
      <c r="J175" s="68" t="str">
        <f>IF(AND(COUNTBLANK($B172:$B174)=2,$B174="",$B173="",MAX(C:C)&gt;1),"Total Estimado",IF($B174="","",IF($C175=$C172,INDEX('FORMAÇÃO DE PREÇO'!$M:$M,MATCH($B175,'FORMAÇÃO DE PREÇO'!$B:$B)-18),IF($C175=$C173,"Valor Unit. (R$)",IF(AND($C175&lt;&gt;$C174,$J174&lt;&gt;""),"Subtotal","")))))</f>
        <v/>
      </c>
      <c r="K175" s="100" t="str">
        <f>IFERROR(IF(AND(COUNTBLANK($B172:$B174)=2,$B174="",$B173="",MAX(C:C)&gt;1),SUM($K$3:K174)/2,IF($B174="","",IF($C175=$C172,ROUND(J175*I175,2),IF($C175=$C173,"Total Item (R$)",IF(AND($C175&lt;&gt;$C174,$J174&lt;&gt;""),SUMIFS(K:K,C:C,C174,J:J,"&lt;&gt;Subtotal"),""))))),"")</f>
        <v/>
      </c>
      <c r="L175" s="100" t="str">
        <f t="shared" si="0"/>
        <v/>
      </c>
    </row>
    <row r="176" spans="2:12" x14ac:dyDescent="0.25">
      <c r="B176" s="62" t="str">
        <f>IFERROR(IF(C175=C172,IF(B175+1&lt;='FORMAÇÃO DE PREÇO'!$H$8,B175+1,""),B175),"")</f>
        <v/>
      </c>
      <c r="C176" s="62" t="str">
        <f>IFERROR(VLOOKUP(B176,'FORMAÇÃO DE PREÇO'!B:D,2,FALSE),"")</f>
        <v/>
      </c>
      <c r="D176" s="62" t="str">
        <f>IFERROR(VLOOKUP(B176,'FORMAÇÃO DE PREÇO'!B:D,3,FALSE),"")</f>
        <v/>
      </c>
      <c r="E176" s="107" t="str">
        <f t="shared" si="3"/>
        <v/>
      </c>
      <c r="F176" s="107" t="str">
        <f>IF($B175="","",IF($C176=$C173,INDEX('FORMAÇÃO DE PREÇO'!$H:$H,MATCH($B176,'FORMAÇÃO DE PREÇO'!$B:$B)-18),IF($C176=$C174,"Código","")))</f>
        <v/>
      </c>
      <c r="G176" s="108" t="str">
        <f t="array" ref="G176">IF($B175="","",IF($C176=$C173,UPPER(INDEX('BASE EDITAL'!$C:$C,EDITAL!B176+1)),IF($C176=$C174,"Especificação do Objeto","")))</f>
        <v/>
      </c>
      <c r="H176" s="109" t="str">
        <f t="array" ref="H176">IF($B175="","",IF($C176=$C173,INDEX('FORMAÇÃO DE PREÇO'!$M:$M,MATCH($B176,'FORMAÇÃO DE PREÇO'!$B:$B)-14),IF($C176=$C174,"Unidade","")))</f>
        <v/>
      </c>
      <c r="I176" s="109" t="str">
        <f>IF($B175="","",IF($C176=$C173,INDEX('FORMAÇÃO DE PREÇO'!$M:$M,MATCH($B176,'FORMAÇÃO DE PREÇO'!$B:$B)-16),IF($C176=$C174,"Quant.","")))</f>
        <v/>
      </c>
      <c r="J176" s="68" t="str">
        <f>IF(AND(COUNTBLANK($B173:$B175)=2,$B175="",$B174="",MAX(C:C)&gt;1),"Total Estimado",IF($B175="","",IF($C176=$C173,INDEX('FORMAÇÃO DE PREÇO'!$M:$M,MATCH($B176,'FORMAÇÃO DE PREÇO'!$B:$B)-18),IF($C176=$C174,"Valor Unit. (R$)",IF(AND($C176&lt;&gt;$C175,$J175&lt;&gt;""),"Subtotal","")))))</f>
        <v/>
      </c>
      <c r="K176" s="100" t="str">
        <f>IFERROR(IF(AND(COUNTBLANK($B173:$B175)=2,$B175="",$B174="",MAX(C:C)&gt;1),SUM($K$3:K175)/2,IF($B175="","",IF($C176=$C173,ROUND(J176*I176,2),IF($C176=$C174,"Total Item (R$)",IF(AND($C176&lt;&gt;$C175,$J175&lt;&gt;""),SUMIFS(K:K,C:C,C175,J:J,"&lt;&gt;Subtotal"),""))))),"")</f>
        <v/>
      </c>
      <c r="L176" s="100" t="str">
        <f t="shared" si="0"/>
        <v/>
      </c>
    </row>
    <row r="177" spans="2:12" x14ac:dyDescent="0.25">
      <c r="B177" s="62" t="str">
        <f>IFERROR(IF(C176=C173,IF(B176+1&lt;='FORMAÇÃO DE PREÇO'!$H$8,B176+1,""),B176),"")</f>
        <v/>
      </c>
      <c r="C177" s="62" t="str">
        <f>IFERROR(VLOOKUP(B177,'FORMAÇÃO DE PREÇO'!B:D,2,FALSE),"")</f>
        <v/>
      </c>
      <c r="D177" s="62" t="str">
        <f>IFERROR(VLOOKUP(B177,'FORMAÇÃO DE PREÇO'!B:D,3,FALSE),"")</f>
        <v/>
      </c>
      <c r="E177" s="107" t="str">
        <f t="shared" si="3"/>
        <v/>
      </c>
      <c r="F177" s="107" t="str">
        <f>IF($B176="","",IF($C177=$C174,INDEX('FORMAÇÃO DE PREÇO'!$H:$H,MATCH($B177,'FORMAÇÃO DE PREÇO'!$B:$B)-18),IF($C177=$C175,"Código","")))</f>
        <v/>
      </c>
      <c r="G177" s="108" t="str">
        <f t="array" ref="G177">IF($B176="","",IF($C177=$C174,UPPER(INDEX('BASE EDITAL'!$C:$C,EDITAL!B177+1)),IF($C177=$C175,"Especificação do Objeto","")))</f>
        <v/>
      </c>
      <c r="H177" s="109" t="str">
        <f t="array" ref="H177">IF($B176="","",IF($C177=$C174,INDEX('FORMAÇÃO DE PREÇO'!$M:$M,MATCH($B177,'FORMAÇÃO DE PREÇO'!$B:$B)-14),IF($C177=$C175,"Unidade","")))</f>
        <v/>
      </c>
      <c r="I177" s="109" t="str">
        <f>IF($B176="","",IF($C177=$C174,INDEX('FORMAÇÃO DE PREÇO'!$M:$M,MATCH($B177,'FORMAÇÃO DE PREÇO'!$B:$B)-16),IF($C177=$C175,"Quant.","")))</f>
        <v/>
      </c>
      <c r="J177" s="68" t="str">
        <f>IF(AND(COUNTBLANK($B174:$B176)=2,$B176="",$B175="",MAX(C:C)&gt;1),"Total Estimado",IF($B176="","",IF($C177=$C174,INDEX('FORMAÇÃO DE PREÇO'!$M:$M,MATCH($B177,'FORMAÇÃO DE PREÇO'!$B:$B)-18),IF($C177=$C175,"Valor Unit. (R$)",IF(AND($C177&lt;&gt;$C176,$J176&lt;&gt;""),"Subtotal","")))))</f>
        <v/>
      </c>
      <c r="K177" s="100" t="str">
        <f>IFERROR(IF(AND(COUNTBLANK($B174:$B176)=2,$B176="",$B175="",MAX(C:C)&gt;1),SUM($K$3:K176)/2,IF($B176="","",IF($C177=$C174,ROUND(J177*I177,2),IF($C177=$C175,"Total Item (R$)",IF(AND($C177&lt;&gt;$C176,$J176&lt;&gt;""),SUMIFS(K:K,C:C,C176,J:J,"&lt;&gt;Subtotal"),""))))),"")</f>
        <v/>
      </c>
      <c r="L177" s="100" t="str">
        <f t="shared" si="0"/>
        <v/>
      </c>
    </row>
    <row r="178" spans="2:12" x14ac:dyDescent="0.25">
      <c r="B178" s="62" t="str">
        <f>IFERROR(IF(C177=C174,IF(B177+1&lt;='FORMAÇÃO DE PREÇO'!$H$8,B177+1,""),B177),"")</f>
        <v/>
      </c>
      <c r="C178" s="62" t="str">
        <f>IFERROR(VLOOKUP(B178,'FORMAÇÃO DE PREÇO'!B:D,2,FALSE),"")</f>
        <v/>
      </c>
      <c r="D178" s="62" t="str">
        <f>IFERROR(VLOOKUP(B178,'FORMAÇÃO DE PREÇO'!B:D,3,FALSE),"")</f>
        <v/>
      </c>
      <c r="E178" s="107" t="str">
        <f t="shared" si="3"/>
        <v/>
      </c>
      <c r="F178" s="107" t="str">
        <f>IF($B177="","",IF($C178=$C175,INDEX('FORMAÇÃO DE PREÇO'!$H:$H,MATCH($B178,'FORMAÇÃO DE PREÇO'!$B:$B)-18),IF($C178=$C176,"Código","")))</f>
        <v/>
      </c>
      <c r="G178" s="108" t="str">
        <f t="array" ref="G178">IF($B177="","",IF($C178=$C175,UPPER(INDEX('BASE EDITAL'!$C:$C,EDITAL!B178+1)),IF($C178=$C176,"Especificação do Objeto","")))</f>
        <v/>
      </c>
      <c r="H178" s="109" t="str">
        <f t="array" ref="H178">IF($B177="","",IF($C178=$C175,INDEX('FORMAÇÃO DE PREÇO'!$M:$M,MATCH($B178,'FORMAÇÃO DE PREÇO'!$B:$B)-14),IF($C178=$C176,"Unidade","")))</f>
        <v/>
      </c>
      <c r="I178" s="109" t="str">
        <f>IF($B177="","",IF($C178=$C175,INDEX('FORMAÇÃO DE PREÇO'!$M:$M,MATCH($B178,'FORMAÇÃO DE PREÇO'!$B:$B)-16),IF($C178=$C176,"Quant.","")))</f>
        <v/>
      </c>
      <c r="J178" s="68" t="str">
        <f>IF(AND(COUNTBLANK($B175:$B177)=2,$B177="",$B176="",MAX(C:C)&gt;1),"Total Estimado",IF($B177="","",IF($C178=$C175,INDEX('FORMAÇÃO DE PREÇO'!$M:$M,MATCH($B178,'FORMAÇÃO DE PREÇO'!$B:$B)-18),IF($C178=$C176,"Valor Unit. (R$)",IF(AND($C178&lt;&gt;$C177,$J177&lt;&gt;""),"Subtotal","")))))</f>
        <v/>
      </c>
      <c r="K178" s="100" t="str">
        <f>IFERROR(IF(AND(COUNTBLANK($B175:$B177)=2,$B177="",$B176="",MAX(C:C)&gt;1),SUM($K$3:K177)/2,IF($B177="","",IF($C178=$C175,ROUND(J178*I178,2),IF($C178=$C176,"Total Item (R$)",IF(AND($C178&lt;&gt;$C177,$J177&lt;&gt;""),SUMIFS(K:K,C:C,C177,J:J,"&lt;&gt;Subtotal"),""))))),"")</f>
        <v/>
      </c>
      <c r="L178" s="100" t="str">
        <f t="shared" si="0"/>
        <v/>
      </c>
    </row>
    <row r="179" spans="2:12" x14ac:dyDescent="0.25">
      <c r="B179" s="62" t="str">
        <f>IFERROR(IF(C178=C175,IF(B178+1&lt;='FORMAÇÃO DE PREÇO'!$H$8,B178+1,""),B178),"")</f>
        <v/>
      </c>
      <c r="C179" s="62" t="str">
        <f>IFERROR(VLOOKUP(B179,'FORMAÇÃO DE PREÇO'!B:D,2,FALSE),"")</f>
        <v/>
      </c>
      <c r="D179" s="62" t="str">
        <f>IFERROR(VLOOKUP(B179,'FORMAÇÃO DE PREÇO'!B:D,3,FALSE),"")</f>
        <v/>
      </c>
      <c r="E179" s="107" t="str">
        <f t="shared" si="3"/>
        <v/>
      </c>
      <c r="F179" s="107" t="str">
        <f>IF($B178="","",IF($C179=$C176,INDEX('FORMAÇÃO DE PREÇO'!$H:$H,MATCH($B179,'FORMAÇÃO DE PREÇO'!$B:$B)-18),IF($C179=$C177,"Código","")))</f>
        <v/>
      </c>
      <c r="G179" s="108" t="str">
        <f t="array" ref="G179">IF($B178="","",IF($C179=$C176,UPPER(INDEX('BASE EDITAL'!$C:$C,EDITAL!B179+1)),IF($C179=$C177,"Especificação do Objeto","")))</f>
        <v/>
      </c>
      <c r="H179" s="109" t="str">
        <f t="array" ref="H179">IF($B178="","",IF($C179=$C176,INDEX('FORMAÇÃO DE PREÇO'!$M:$M,MATCH($B179,'FORMAÇÃO DE PREÇO'!$B:$B)-14),IF($C179=$C177,"Unidade","")))</f>
        <v/>
      </c>
      <c r="I179" s="109" t="str">
        <f>IF($B178="","",IF($C179=$C176,INDEX('FORMAÇÃO DE PREÇO'!$M:$M,MATCH($B179,'FORMAÇÃO DE PREÇO'!$B:$B)-16),IF($C179=$C177,"Quant.","")))</f>
        <v/>
      </c>
      <c r="J179" s="68" t="str">
        <f>IF(AND(COUNTBLANK($B176:$B178)=2,$B178="",$B177="",MAX(C:C)&gt;1),"Total Estimado",IF($B178="","",IF($C179=$C176,INDEX('FORMAÇÃO DE PREÇO'!$M:$M,MATCH($B179,'FORMAÇÃO DE PREÇO'!$B:$B)-18),IF($C179=$C177,"Valor Unit. (R$)",IF(AND($C179&lt;&gt;$C178,$J178&lt;&gt;""),"Subtotal","")))))</f>
        <v/>
      </c>
      <c r="K179" s="100" t="str">
        <f>IFERROR(IF(AND(COUNTBLANK($B176:$B178)=2,$B178="",$B177="",MAX(C:C)&gt;1),SUM($K$3:K178)/2,IF($B178="","",IF($C179=$C176,ROUND(J179*I179,2),IF($C179=$C177,"Total Item (R$)",IF(AND($C179&lt;&gt;$C178,$J178&lt;&gt;""),SUMIFS(K:K,C:C,C178,J:J,"&lt;&gt;Subtotal"),""))))),"")</f>
        <v/>
      </c>
      <c r="L179" s="100" t="str">
        <f t="shared" si="0"/>
        <v/>
      </c>
    </row>
    <row r="180" spans="2:12" x14ac:dyDescent="0.25">
      <c r="B180" s="62" t="str">
        <f>IFERROR(IF(C179=C176,IF(B179+1&lt;='FORMAÇÃO DE PREÇO'!$H$8,B179+1,""),B179),"")</f>
        <v/>
      </c>
      <c r="C180" s="62" t="str">
        <f>IFERROR(VLOOKUP(B180,'FORMAÇÃO DE PREÇO'!B:D,2,FALSE),"")</f>
        <v/>
      </c>
      <c r="D180" s="62" t="str">
        <f>IFERROR(VLOOKUP(B180,'FORMAÇÃO DE PREÇO'!B:D,3,FALSE),"")</f>
        <v/>
      </c>
      <c r="E180" s="107" t="str">
        <f t="shared" si="3"/>
        <v/>
      </c>
      <c r="F180" s="107" t="str">
        <f>IF($B179="","",IF($C180=$C177,INDEX('FORMAÇÃO DE PREÇO'!$H:$H,MATCH($B180,'FORMAÇÃO DE PREÇO'!$B:$B)-18),IF($C180=$C178,"Código","")))</f>
        <v/>
      </c>
      <c r="G180" s="108" t="str">
        <f t="array" ref="G180">IF($B179="","",IF($C180=$C177,UPPER(INDEX('BASE EDITAL'!$C:$C,EDITAL!B180+1)),IF($C180=$C178,"Especificação do Objeto","")))</f>
        <v/>
      </c>
      <c r="H180" s="109" t="str">
        <f t="array" ref="H180">IF($B179="","",IF($C180=$C177,INDEX('FORMAÇÃO DE PREÇO'!$M:$M,MATCH($B180,'FORMAÇÃO DE PREÇO'!$B:$B)-14),IF($C180=$C178,"Unidade","")))</f>
        <v/>
      </c>
      <c r="I180" s="109" t="str">
        <f>IF($B179="","",IF($C180=$C177,INDEX('FORMAÇÃO DE PREÇO'!$M:$M,MATCH($B180,'FORMAÇÃO DE PREÇO'!$B:$B)-16),IF($C180=$C178,"Quant.","")))</f>
        <v/>
      </c>
      <c r="J180" s="68" t="str">
        <f>IF(AND(COUNTBLANK($B177:$B179)=2,$B179="",$B178="",MAX(C:C)&gt;1),"Total Estimado",IF($B179="","",IF($C180=$C177,INDEX('FORMAÇÃO DE PREÇO'!$M:$M,MATCH($B180,'FORMAÇÃO DE PREÇO'!$B:$B)-18),IF($C180=$C178,"Valor Unit. (R$)",IF(AND($C180&lt;&gt;$C179,$J179&lt;&gt;""),"Subtotal","")))))</f>
        <v/>
      </c>
      <c r="K180" s="100" t="str">
        <f>IFERROR(IF(AND(COUNTBLANK($B177:$B179)=2,$B179="",$B178="",MAX(C:C)&gt;1),SUM($K$3:K179)/2,IF($B179="","",IF($C180=$C177,ROUND(J180*I180,2),IF($C180=$C178,"Total Item (R$)",IF(AND($C180&lt;&gt;$C179,$J179&lt;&gt;""),SUMIFS(K:K,C:C,C179,J:J,"&lt;&gt;Subtotal"),""))))),"")</f>
        <v/>
      </c>
      <c r="L180" s="100" t="str">
        <f t="shared" si="0"/>
        <v/>
      </c>
    </row>
    <row r="181" spans="2:12" x14ac:dyDescent="0.25">
      <c r="B181" s="62" t="str">
        <f>IFERROR(IF(C180=C177,IF(B180+1&lt;='FORMAÇÃO DE PREÇO'!$H$8,B180+1,""),B180),"")</f>
        <v/>
      </c>
      <c r="C181" s="62" t="str">
        <f>IFERROR(VLOOKUP(B181,'FORMAÇÃO DE PREÇO'!B:D,2,FALSE),"")</f>
        <v/>
      </c>
      <c r="D181" s="62" t="str">
        <f>IFERROR(VLOOKUP(B181,'FORMAÇÃO DE PREÇO'!B:D,3,FALSE),"")</f>
        <v/>
      </c>
      <c r="E181" s="107" t="str">
        <f t="shared" si="3"/>
        <v/>
      </c>
      <c r="F181" s="107" t="str">
        <f>IF($B180="","",IF($C181=$C178,INDEX('FORMAÇÃO DE PREÇO'!$H:$H,MATCH($B181,'FORMAÇÃO DE PREÇO'!$B:$B)-18),IF($C181=$C179,"Código","")))</f>
        <v/>
      </c>
      <c r="G181" s="108" t="str">
        <f t="array" ref="G181">IF($B180="","",IF($C181=$C178,UPPER(INDEX('BASE EDITAL'!$C:$C,EDITAL!B181+1)),IF($C181=$C179,"Especificação do Objeto","")))</f>
        <v/>
      </c>
      <c r="H181" s="109" t="str">
        <f t="array" ref="H181">IF($B180="","",IF($C181=$C178,INDEX('FORMAÇÃO DE PREÇO'!$M:$M,MATCH($B181,'FORMAÇÃO DE PREÇO'!$B:$B)-14),IF($C181=$C179,"Unidade","")))</f>
        <v/>
      </c>
      <c r="I181" s="109" t="str">
        <f>IF($B180="","",IF($C181=$C178,INDEX('FORMAÇÃO DE PREÇO'!$M:$M,MATCH($B181,'FORMAÇÃO DE PREÇO'!$B:$B)-16),IF($C181=$C179,"Quant.","")))</f>
        <v/>
      </c>
      <c r="J181" s="68" t="str">
        <f>IF(AND(COUNTBLANK($B178:$B180)=2,$B180="",$B179="",MAX(C:C)&gt;1),"Total Estimado",IF($B180="","",IF($C181=$C178,INDEX('FORMAÇÃO DE PREÇO'!$M:$M,MATCH($B181,'FORMAÇÃO DE PREÇO'!$B:$B)-18),IF($C181=$C179,"Valor Unit. (R$)",IF(AND($C181&lt;&gt;$C180,$J180&lt;&gt;""),"Subtotal","")))))</f>
        <v/>
      </c>
      <c r="K181" s="100" t="str">
        <f>IFERROR(IF(AND(COUNTBLANK($B178:$B180)=2,$B180="",$B179="",MAX(C:C)&gt;1),SUM($K$3:K180)/2,IF($B180="","",IF($C181=$C178,ROUND(J181*I181,2),IF($C181=$C179,"Total Item (R$)",IF(AND($C181&lt;&gt;$C180,$J180&lt;&gt;""),SUMIFS(K:K,C:C,C180,J:J,"&lt;&gt;Subtotal"),""))))),"")</f>
        <v/>
      </c>
      <c r="L181" s="100" t="str">
        <f t="shared" si="0"/>
        <v/>
      </c>
    </row>
    <row r="182" spans="2:12" x14ac:dyDescent="0.25">
      <c r="B182" s="62" t="str">
        <f>IFERROR(IF(C181=C178,IF(B181+1&lt;='FORMAÇÃO DE PREÇO'!$H$8,B181+1,""),B181),"")</f>
        <v/>
      </c>
      <c r="C182" s="62" t="str">
        <f>IFERROR(VLOOKUP(B182,'FORMAÇÃO DE PREÇO'!B:D,2,FALSE),"")</f>
        <v/>
      </c>
      <c r="D182" s="62" t="str">
        <f>IFERROR(VLOOKUP(B182,'FORMAÇÃO DE PREÇO'!B:D,3,FALSE),"")</f>
        <v/>
      </c>
      <c r="E182" s="107" t="str">
        <f t="shared" si="3"/>
        <v/>
      </c>
      <c r="F182" s="107" t="str">
        <f>IF($B181="","",IF($C182=$C179,INDEX('FORMAÇÃO DE PREÇO'!$H:$H,MATCH($B182,'FORMAÇÃO DE PREÇO'!$B:$B)-18),IF($C182=$C180,"Código","")))</f>
        <v/>
      </c>
      <c r="G182" s="108" t="str">
        <f t="array" ref="G182">IF($B181="","",IF($C182=$C179,UPPER(INDEX('BASE EDITAL'!$C:$C,EDITAL!B182+1)),IF($C182=$C180,"Especificação do Objeto","")))</f>
        <v/>
      </c>
      <c r="H182" s="109" t="str">
        <f t="array" ref="H182">IF($B181="","",IF($C182=$C179,INDEX('FORMAÇÃO DE PREÇO'!$M:$M,MATCH($B182,'FORMAÇÃO DE PREÇO'!$B:$B)-14),IF($C182=$C180,"Unidade","")))</f>
        <v/>
      </c>
      <c r="I182" s="109" t="str">
        <f>IF($B181="","",IF($C182=$C179,INDEX('FORMAÇÃO DE PREÇO'!$M:$M,MATCH($B182,'FORMAÇÃO DE PREÇO'!$B:$B)-16),IF($C182=$C180,"Quant.","")))</f>
        <v/>
      </c>
      <c r="J182" s="68" t="str">
        <f>IF(AND(COUNTBLANK($B179:$B181)=2,$B181="",$B180="",MAX(C:C)&gt;1),"Total Estimado",IF($B181="","",IF($C182=$C179,INDEX('FORMAÇÃO DE PREÇO'!$M:$M,MATCH($B182,'FORMAÇÃO DE PREÇO'!$B:$B)-18),IF($C182=$C180,"Valor Unit. (R$)",IF(AND($C182&lt;&gt;$C181,$J181&lt;&gt;""),"Subtotal","")))))</f>
        <v/>
      </c>
      <c r="K182" s="100" t="str">
        <f>IFERROR(IF(AND(COUNTBLANK($B179:$B181)=2,$B181="",$B180="",MAX(C:C)&gt;1),SUM($K$3:K181)/2,IF($B181="","",IF($C182=$C179,ROUND(J182*I182,2),IF($C182=$C180,"Total Item (R$)",IF(AND($C182&lt;&gt;$C181,$J181&lt;&gt;""),SUMIFS(K:K,C:C,C181,J:J,"&lt;&gt;Subtotal"),""))))),"")</f>
        <v/>
      </c>
      <c r="L182" s="100" t="str">
        <f t="shared" si="0"/>
        <v/>
      </c>
    </row>
    <row r="183" spans="2:12" x14ac:dyDescent="0.25">
      <c r="B183" s="62" t="str">
        <f>IFERROR(IF(C182=C179,IF(B182+1&lt;='FORMAÇÃO DE PREÇO'!$H$8,B182+1,""),B182),"")</f>
        <v/>
      </c>
      <c r="C183" s="62" t="str">
        <f>IFERROR(VLOOKUP(B183,'FORMAÇÃO DE PREÇO'!B:D,2,FALSE),"")</f>
        <v/>
      </c>
      <c r="D183" s="62" t="str">
        <f>IFERROR(VLOOKUP(B183,'FORMAÇÃO DE PREÇO'!B:D,3,FALSE),"")</f>
        <v/>
      </c>
      <c r="E183" s="107" t="str">
        <f t="shared" si="3"/>
        <v/>
      </c>
      <c r="F183" s="107" t="str">
        <f>IF($B182="","",IF($C183=$C180,INDEX('FORMAÇÃO DE PREÇO'!$H:$H,MATCH($B183,'FORMAÇÃO DE PREÇO'!$B:$B)-18),IF($C183=$C181,"Código","")))</f>
        <v/>
      </c>
      <c r="G183" s="108" t="str">
        <f t="array" ref="G183">IF($B182="","",IF($C183=$C180,UPPER(INDEX('BASE EDITAL'!$C:$C,EDITAL!B183+1)),IF($C183=$C181,"Especificação do Objeto","")))</f>
        <v/>
      </c>
      <c r="H183" s="109" t="str">
        <f t="array" ref="H183">IF($B182="","",IF($C183=$C180,INDEX('FORMAÇÃO DE PREÇO'!$M:$M,MATCH($B183,'FORMAÇÃO DE PREÇO'!$B:$B)-14),IF($C183=$C181,"Unidade","")))</f>
        <v/>
      </c>
      <c r="I183" s="109" t="str">
        <f>IF($B182="","",IF($C183=$C180,INDEX('FORMAÇÃO DE PREÇO'!$M:$M,MATCH($B183,'FORMAÇÃO DE PREÇO'!$B:$B)-16),IF($C183=$C181,"Quant.","")))</f>
        <v/>
      </c>
      <c r="J183" s="68" t="str">
        <f>IF(AND(COUNTBLANK($B180:$B182)=2,$B182="",$B181="",MAX(C:C)&gt;1),"Total Estimado",IF($B182="","",IF($C183=$C180,INDEX('FORMAÇÃO DE PREÇO'!$M:$M,MATCH($B183,'FORMAÇÃO DE PREÇO'!$B:$B)-18),IF($C183=$C181,"Valor Unit. (R$)",IF(AND($C183&lt;&gt;$C182,$J182&lt;&gt;""),"Subtotal","")))))</f>
        <v/>
      </c>
      <c r="K183" s="100" t="str">
        <f>IFERROR(IF(AND(COUNTBLANK($B180:$B182)=2,$B182="",$B181="",MAX(C:C)&gt;1),SUM($K$3:K182)/2,IF($B182="","",IF($C183=$C180,ROUND(J183*I183,2),IF($C183=$C181,"Total Item (R$)",IF(AND($C183&lt;&gt;$C182,$J182&lt;&gt;""),SUMIFS(K:K,C:C,C182,J:J,"&lt;&gt;Subtotal"),""))))),"")</f>
        <v/>
      </c>
      <c r="L183" s="100" t="str">
        <f t="shared" si="0"/>
        <v/>
      </c>
    </row>
    <row r="184" spans="2:12" x14ac:dyDescent="0.25">
      <c r="B184" s="62" t="str">
        <f>IFERROR(IF(C183=C180,IF(B183+1&lt;='FORMAÇÃO DE PREÇO'!$H$8,B183+1,""),B183),"")</f>
        <v/>
      </c>
      <c r="C184" s="62" t="str">
        <f>IFERROR(VLOOKUP(B184,'FORMAÇÃO DE PREÇO'!B:D,2,FALSE),"")</f>
        <v/>
      </c>
      <c r="D184" s="62" t="str">
        <f>IFERROR(VLOOKUP(B184,'FORMAÇÃO DE PREÇO'!B:D,3,FALSE),"")</f>
        <v/>
      </c>
      <c r="E184" s="107" t="str">
        <f t="shared" si="3"/>
        <v/>
      </c>
      <c r="F184" s="107" t="str">
        <f>IF($B183="","",IF($C184=$C181,INDEX('FORMAÇÃO DE PREÇO'!$H:$H,MATCH($B184,'FORMAÇÃO DE PREÇO'!$B:$B)-18),IF($C184=$C182,"Código","")))</f>
        <v/>
      </c>
      <c r="G184" s="108" t="str">
        <f t="array" ref="G184">IF($B183="","",IF($C184=$C181,UPPER(INDEX('BASE EDITAL'!$C:$C,EDITAL!B184+1)),IF($C184=$C182,"Especificação do Objeto","")))</f>
        <v/>
      </c>
      <c r="H184" s="109" t="str">
        <f t="array" ref="H184">IF($B183="","",IF($C184=$C181,INDEX('FORMAÇÃO DE PREÇO'!$M:$M,MATCH($B184,'FORMAÇÃO DE PREÇO'!$B:$B)-14),IF($C184=$C182,"Unidade","")))</f>
        <v/>
      </c>
      <c r="I184" s="109" t="str">
        <f>IF($B183="","",IF($C184=$C181,INDEX('FORMAÇÃO DE PREÇO'!$M:$M,MATCH($B184,'FORMAÇÃO DE PREÇO'!$B:$B)-16),IF($C184=$C182,"Quant.","")))</f>
        <v/>
      </c>
      <c r="J184" s="68" t="str">
        <f>IF(AND(COUNTBLANK($B181:$B183)=2,$B183="",$B182="",MAX(C:C)&gt;1),"Total Estimado",IF($B183="","",IF($C184=$C181,INDEX('FORMAÇÃO DE PREÇO'!$M:$M,MATCH($B184,'FORMAÇÃO DE PREÇO'!$B:$B)-18),IF($C184=$C182,"Valor Unit. (R$)",IF(AND($C184&lt;&gt;$C183,$J183&lt;&gt;""),"Subtotal","")))))</f>
        <v/>
      </c>
      <c r="K184" s="100" t="str">
        <f>IFERROR(IF(AND(COUNTBLANK($B181:$B183)=2,$B183="",$B182="",MAX(C:C)&gt;1),SUM($K$3:K183)/2,IF($B183="","",IF($C184=$C181,ROUND(J184*I184,2),IF($C184=$C182,"Total Item (R$)",IF(AND($C184&lt;&gt;$C183,$J183&lt;&gt;""),SUMIFS(K:K,C:C,C183,J:J,"&lt;&gt;Subtotal"),""))))),"")</f>
        <v/>
      </c>
      <c r="L184" s="100" t="str">
        <f t="shared" si="0"/>
        <v/>
      </c>
    </row>
    <row r="185" spans="2:12" x14ac:dyDescent="0.25">
      <c r="B185" s="62" t="str">
        <f>IFERROR(IF(C184=C181,IF(B184+1&lt;='FORMAÇÃO DE PREÇO'!$H$8,B184+1,""),B184),"")</f>
        <v/>
      </c>
      <c r="C185" s="62" t="str">
        <f>IFERROR(VLOOKUP(B185,'FORMAÇÃO DE PREÇO'!B:D,2,FALSE),"")</f>
        <v/>
      </c>
      <c r="D185" s="62" t="str">
        <f>IFERROR(VLOOKUP(B185,'FORMAÇÃO DE PREÇO'!B:D,3,FALSE),"")</f>
        <v/>
      </c>
      <c r="E185" s="107" t="str">
        <f t="shared" si="3"/>
        <v/>
      </c>
      <c r="F185" s="107" t="str">
        <f>IF($B184="","",IF($C185=$C182,INDEX('FORMAÇÃO DE PREÇO'!$H:$H,MATCH($B185,'FORMAÇÃO DE PREÇO'!$B:$B)-18),IF($C185=$C183,"Código","")))</f>
        <v/>
      </c>
      <c r="G185" s="108" t="str">
        <f t="array" ref="G185">IF($B184="","",IF($C185=$C182,UPPER(INDEX('BASE EDITAL'!$C:$C,EDITAL!B185+1)),IF($C185=$C183,"Especificação do Objeto","")))</f>
        <v/>
      </c>
      <c r="H185" s="109" t="str">
        <f t="array" ref="H185">IF($B184="","",IF($C185=$C182,INDEX('FORMAÇÃO DE PREÇO'!$M:$M,MATCH($B185,'FORMAÇÃO DE PREÇO'!$B:$B)-14),IF($C185=$C183,"Unidade","")))</f>
        <v/>
      </c>
      <c r="I185" s="109" t="str">
        <f>IF($B184="","",IF($C185=$C182,INDEX('FORMAÇÃO DE PREÇO'!$M:$M,MATCH($B185,'FORMAÇÃO DE PREÇO'!$B:$B)-16),IF($C185=$C183,"Quant.","")))</f>
        <v/>
      </c>
      <c r="J185" s="68" t="str">
        <f>IF(AND(COUNTBLANK($B182:$B184)=2,$B184="",$B183="",MAX(C:C)&gt;1),"Total Estimado",IF($B184="","",IF($C185=$C182,INDEX('FORMAÇÃO DE PREÇO'!$M:$M,MATCH($B185,'FORMAÇÃO DE PREÇO'!$B:$B)-18),IF($C185=$C183,"Valor Unit. (R$)",IF(AND($C185&lt;&gt;$C184,$J184&lt;&gt;""),"Subtotal","")))))</f>
        <v/>
      </c>
      <c r="K185" s="100" t="str">
        <f>IFERROR(IF(AND(COUNTBLANK($B182:$B184)=2,$B184="",$B183="",MAX(C:C)&gt;1),SUM($K$3:K184)/2,IF($B184="","",IF($C185=$C182,ROUND(J185*I185,2),IF($C185=$C183,"Total Item (R$)",IF(AND($C185&lt;&gt;$C184,$J184&lt;&gt;""),SUMIFS(K:K,C:C,C184,J:J,"&lt;&gt;Subtotal"),""))))),"")</f>
        <v/>
      </c>
      <c r="L185" s="100" t="str">
        <f t="shared" si="0"/>
        <v/>
      </c>
    </row>
    <row r="186" spans="2:12" x14ac:dyDescent="0.25">
      <c r="B186" s="62" t="str">
        <f>IFERROR(IF(C185=C182,IF(B185+1&lt;='FORMAÇÃO DE PREÇO'!$H$8,B185+1,""),B185),"")</f>
        <v/>
      </c>
      <c r="C186" s="62" t="str">
        <f>IFERROR(VLOOKUP(B186,'FORMAÇÃO DE PREÇO'!B:D,2,FALSE),"")</f>
        <v/>
      </c>
      <c r="D186" s="62" t="str">
        <f>IFERROR(VLOOKUP(B186,'FORMAÇÃO DE PREÇO'!B:D,3,FALSE),"")</f>
        <v/>
      </c>
      <c r="E186" s="107" t="str">
        <f t="shared" si="3"/>
        <v/>
      </c>
      <c r="F186" s="107" t="str">
        <f>IF($B185="","",IF($C186=$C183,INDEX('FORMAÇÃO DE PREÇO'!$H:$H,MATCH($B186,'FORMAÇÃO DE PREÇO'!$B:$B)-18),IF($C186=$C184,"Código","")))</f>
        <v/>
      </c>
      <c r="G186" s="108" t="str">
        <f t="array" ref="G186">IF($B185="","",IF($C186=$C183,UPPER(INDEX('BASE EDITAL'!$C:$C,EDITAL!B186+1)),IF($C186=$C184,"Especificação do Objeto","")))</f>
        <v/>
      </c>
      <c r="H186" s="109" t="str">
        <f t="array" ref="H186">IF($B185="","",IF($C186=$C183,INDEX('FORMAÇÃO DE PREÇO'!$M:$M,MATCH($B186,'FORMAÇÃO DE PREÇO'!$B:$B)-14),IF($C186=$C184,"Unidade","")))</f>
        <v/>
      </c>
      <c r="I186" s="109" t="str">
        <f>IF($B185="","",IF($C186=$C183,INDEX('FORMAÇÃO DE PREÇO'!$M:$M,MATCH($B186,'FORMAÇÃO DE PREÇO'!$B:$B)-16),IF($C186=$C184,"Quant.","")))</f>
        <v/>
      </c>
      <c r="J186" s="68" t="str">
        <f>IF(AND(COUNTBLANK($B183:$B185)=2,$B185="",$B184="",MAX(C:C)&gt;1),"Total Estimado",IF($B185="","",IF($C186=$C183,INDEX('FORMAÇÃO DE PREÇO'!$M:$M,MATCH($B186,'FORMAÇÃO DE PREÇO'!$B:$B)-18),IF($C186=$C184,"Valor Unit. (R$)",IF(AND($C186&lt;&gt;$C185,$J185&lt;&gt;""),"Subtotal","")))))</f>
        <v/>
      </c>
      <c r="K186" s="100" t="str">
        <f>IFERROR(IF(AND(COUNTBLANK($B183:$B185)=2,$B185="",$B184="",MAX(C:C)&gt;1),SUM($K$3:K185)/2,IF($B185="","",IF($C186=$C183,ROUND(J186*I186,2),IF($C186=$C184,"Total Item (R$)",IF(AND($C186&lt;&gt;$C185,$J185&lt;&gt;""),SUMIFS(K:K,C:C,C185,J:J,"&lt;&gt;Subtotal"),""))))),"")</f>
        <v/>
      </c>
      <c r="L186" s="100" t="str">
        <f t="shared" si="0"/>
        <v/>
      </c>
    </row>
    <row r="187" spans="2:12" x14ac:dyDescent="0.25">
      <c r="B187" s="62" t="str">
        <f>IFERROR(IF(C186=C183,IF(B186+1&lt;='FORMAÇÃO DE PREÇO'!$H$8,B186+1,""),B186),"")</f>
        <v/>
      </c>
      <c r="C187" s="62" t="str">
        <f>IFERROR(VLOOKUP(B187,'FORMAÇÃO DE PREÇO'!B:D,2,FALSE),"")</f>
        <v/>
      </c>
      <c r="D187" s="62" t="str">
        <f>IFERROR(VLOOKUP(B187,'FORMAÇÃO DE PREÇO'!B:D,3,FALSE),"")</f>
        <v/>
      </c>
      <c r="E187" s="107" t="str">
        <f t="shared" si="3"/>
        <v/>
      </c>
      <c r="F187" s="107" t="str">
        <f>IF($B186="","",IF($C187=$C184,INDEX('FORMAÇÃO DE PREÇO'!$H:$H,MATCH($B187,'FORMAÇÃO DE PREÇO'!$B:$B)-18),IF($C187=$C185,"Código","")))</f>
        <v/>
      </c>
      <c r="G187" s="108" t="str">
        <f t="array" ref="G187">IF($B186="","",IF($C187=$C184,UPPER(INDEX('BASE EDITAL'!$C:$C,EDITAL!B187+1)),IF($C187=$C185,"Especificação do Objeto","")))</f>
        <v/>
      </c>
      <c r="H187" s="109" t="str">
        <f t="array" ref="H187">IF($B186="","",IF($C187=$C184,INDEX('FORMAÇÃO DE PREÇO'!$M:$M,MATCH($B187,'FORMAÇÃO DE PREÇO'!$B:$B)-14),IF($C187=$C185,"Unidade","")))</f>
        <v/>
      </c>
      <c r="I187" s="109" t="str">
        <f>IF($B186="","",IF($C187=$C184,INDEX('FORMAÇÃO DE PREÇO'!$M:$M,MATCH($B187,'FORMAÇÃO DE PREÇO'!$B:$B)-16),IF($C187=$C185,"Quant.","")))</f>
        <v/>
      </c>
      <c r="J187" s="68" t="str">
        <f>IF(AND(COUNTBLANK($B184:$B186)=2,$B186="",$B185="",MAX(C:C)&gt;1),"Total Estimado",IF($B186="","",IF($C187=$C184,INDEX('FORMAÇÃO DE PREÇO'!$M:$M,MATCH($B187,'FORMAÇÃO DE PREÇO'!$B:$B)-18),IF($C187=$C185,"Valor Unit. (R$)",IF(AND($C187&lt;&gt;$C186,$J186&lt;&gt;""),"Subtotal","")))))</f>
        <v/>
      </c>
      <c r="K187" s="100" t="str">
        <f>IFERROR(IF(AND(COUNTBLANK($B184:$B186)=2,$B186="",$B185="",MAX(C:C)&gt;1),SUM($K$3:K186)/2,IF($B186="","",IF($C187=$C184,ROUND(J187*I187,2),IF($C187=$C185,"Total Item (R$)",IF(AND($C187&lt;&gt;$C186,$J186&lt;&gt;""),SUMIFS(K:K,C:C,C186,J:J,"&lt;&gt;Subtotal"),""))))),"")</f>
        <v/>
      </c>
      <c r="L187" s="100" t="str">
        <f t="shared" si="0"/>
        <v/>
      </c>
    </row>
    <row r="188" spans="2:12" x14ac:dyDescent="0.25">
      <c r="B188" s="62" t="str">
        <f>IFERROR(IF(C187=C184,IF(B187+1&lt;='FORMAÇÃO DE PREÇO'!$H$8,B187+1,""),B187),"")</f>
        <v/>
      </c>
      <c r="C188" s="62" t="str">
        <f>IFERROR(VLOOKUP(B188,'FORMAÇÃO DE PREÇO'!B:D,2,FALSE),"")</f>
        <v/>
      </c>
      <c r="D188" s="62" t="str">
        <f>IFERROR(VLOOKUP(B188,'FORMAÇÃO DE PREÇO'!B:D,3,FALSE),"")</f>
        <v/>
      </c>
      <c r="E188" s="107" t="str">
        <f t="shared" si="3"/>
        <v/>
      </c>
      <c r="F188" s="107" t="str">
        <f>IF($B187="","",IF($C188=$C185,INDEX('FORMAÇÃO DE PREÇO'!$H:$H,MATCH($B188,'FORMAÇÃO DE PREÇO'!$B:$B)-18),IF($C188=$C186,"Código","")))</f>
        <v/>
      </c>
      <c r="G188" s="108" t="str">
        <f t="array" ref="G188">IF($B187="","",IF($C188=$C185,UPPER(INDEX('BASE EDITAL'!$C:$C,EDITAL!B188+1)),IF($C188=$C186,"Especificação do Objeto","")))</f>
        <v/>
      </c>
      <c r="H188" s="109" t="str">
        <f t="array" ref="H188">IF($B187="","",IF($C188=$C185,INDEX('FORMAÇÃO DE PREÇO'!$M:$M,MATCH($B188,'FORMAÇÃO DE PREÇO'!$B:$B)-14),IF($C188=$C186,"Unidade","")))</f>
        <v/>
      </c>
      <c r="I188" s="109" t="str">
        <f>IF($B187="","",IF($C188=$C185,INDEX('FORMAÇÃO DE PREÇO'!$M:$M,MATCH($B188,'FORMAÇÃO DE PREÇO'!$B:$B)-16),IF($C188=$C186,"Quant.","")))</f>
        <v/>
      </c>
      <c r="J188" s="68" t="str">
        <f>IF(AND(COUNTBLANK($B185:$B187)=2,$B187="",$B186="",MAX(C:C)&gt;1),"Total Estimado",IF($B187="","",IF($C188=$C185,INDEX('FORMAÇÃO DE PREÇO'!$M:$M,MATCH($B188,'FORMAÇÃO DE PREÇO'!$B:$B)-18),IF($C188=$C186,"Valor Unit. (R$)",IF(AND($C188&lt;&gt;$C187,$J187&lt;&gt;""),"Subtotal","")))))</f>
        <v/>
      </c>
      <c r="K188" s="100" t="str">
        <f>IFERROR(IF(AND(COUNTBLANK($B185:$B187)=2,$B187="",$B186="",MAX(C:C)&gt;1),SUM($K$3:K187)/2,IF($B187="","",IF($C188=$C185,ROUND(J188*I188,2),IF($C188=$C186,"Total Item (R$)",IF(AND($C188&lt;&gt;$C187,$J187&lt;&gt;""),SUMIFS(K:K,C:C,C187,J:J,"&lt;&gt;Subtotal"),""))))),"")</f>
        <v/>
      </c>
      <c r="L188" s="100" t="str">
        <f t="shared" si="0"/>
        <v/>
      </c>
    </row>
    <row r="189" spans="2:12" x14ac:dyDescent="0.25">
      <c r="B189" s="62" t="str">
        <f>IFERROR(IF(C188=C185,IF(B188+1&lt;='FORMAÇÃO DE PREÇO'!$H$8,B188+1,""),B188),"")</f>
        <v/>
      </c>
      <c r="C189" s="62" t="str">
        <f>IFERROR(VLOOKUP(B189,'FORMAÇÃO DE PREÇO'!B:D,2,FALSE),"")</f>
        <v/>
      </c>
      <c r="D189" s="62" t="str">
        <f>IFERROR(VLOOKUP(B189,'FORMAÇÃO DE PREÇO'!B:D,3,FALSE),"")</f>
        <v/>
      </c>
      <c r="E189" s="107" t="str">
        <f t="shared" si="3"/>
        <v/>
      </c>
      <c r="F189" s="107" t="str">
        <f>IF($B188="","",IF($C189=$C186,INDEX('FORMAÇÃO DE PREÇO'!$H:$H,MATCH($B189,'FORMAÇÃO DE PREÇO'!$B:$B)-18),IF($C189=$C187,"Código","")))</f>
        <v/>
      </c>
      <c r="G189" s="108" t="str">
        <f t="array" ref="G189">IF($B188="","",IF($C189=$C186,UPPER(INDEX('BASE EDITAL'!$C:$C,EDITAL!B189+1)),IF($C189=$C187,"Especificação do Objeto","")))</f>
        <v/>
      </c>
      <c r="H189" s="109" t="str">
        <f t="array" ref="H189">IF($B188="","",IF($C189=$C186,INDEX('FORMAÇÃO DE PREÇO'!$M:$M,MATCH($B189,'FORMAÇÃO DE PREÇO'!$B:$B)-14),IF($C189=$C187,"Unidade","")))</f>
        <v/>
      </c>
      <c r="I189" s="109" t="str">
        <f>IF($B188="","",IF($C189=$C186,INDEX('FORMAÇÃO DE PREÇO'!$M:$M,MATCH($B189,'FORMAÇÃO DE PREÇO'!$B:$B)-16),IF($C189=$C187,"Quant.","")))</f>
        <v/>
      </c>
      <c r="J189" s="68" t="str">
        <f>IF(AND(COUNTBLANK($B186:$B188)=2,$B188="",$B187="",MAX(C:C)&gt;1),"Total Estimado",IF($B188="","",IF($C189=$C186,INDEX('FORMAÇÃO DE PREÇO'!$M:$M,MATCH($B189,'FORMAÇÃO DE PREÇO'!$B:$B)-18),IF($C189=$C187,"Valor Unit. (R$)",IF(AND($C189&lt;&gt;$C188,$J188&lt;&gt;""),"Subtotal","")))))</f>
        <v/>
      </c>
      <c r="K189" s="100" t="str">
        <f>IFERROR(IF(AND(COUNTBLANK($B186:$B188)=2,$B188="",$B187="",MAX(C:C)&gt;1),SUM($K$3:K188)/2,IF($B188="","",IF($C189=$C186,ROUND(J189*I189,2),IF($C189=$C187,"Total Item (R$)",IF(AND($C189&lt;&gt;$C188,$J188&lt;&gt;""),SUMIFS(K:K,C:C,C188,J:J,"&lt;&gt;Subtotal"),""))))),"")</f>
        <v/>
      </c>
      <c r="L189" s="100" t="str">
        <f t="shared" si="0"/>
        <v/>
      </c>
    </row>
    <row r="190" spans="2:12" x14ac:dyDescent="0.25">
      <c r="B190" s="62" t="str">
        <f>IFERROR(IF(C189=C186,IF(B189+1&lt;='FORMAÇÃO DE PREÇO'!$H$8,B189+1,""),B189),"")</f>
        <v/>
      </c>
      <c r="C190" s="62" t="str">
        <f>IFERROR(VLOOKUP(B190,'FORMAÇÃO DE PREÇO'!B:D,2,FALSE),"")</f>
        <v/>
      </c>
      <c r="D190" s="62" t="str">
        <f>IFERROR(VLOOKUP(B190,'FORMAÇÃO DE PREÇO'!B:D,3,FALSE),"")</f>
        <v/>
      </c>
      <c r="E190" s="107" t="str">
        <f t="shared" si="3"/>
        <v/>
      </c>
      <c r="F190" s="107" t="str">
        <f>IF($B189="","",IF($C190=$C187,INDEX('FORMAÇÃO DE PREÇO'!$H:$H,MATCH($B190,'FORMAÇÃO DE PREÇO'!$B:$B)-18),IF($C190=$C188,"Código","")))</f>
        <v/>
      </c>
      <c r="G190" s="108" t="str">
        <f t="array" ref="G190">IF($B189="","",IF($C190=$C187,UPPER(INDEX('BASE EDITAL'!$C:$C,EDITAL!B190+1)),IF($C190=$C188,"Especificação do Objeto","")))</f>
        <v/>
      </c>
      <c r="H190" s="109" t="str">
        <f t="array" ref="H190">IF($B189="","",IF($C190=$C187,INDEX('FORMAÇÃO DE PREÇO'!$M:$M,MATCH($B190,'FORMAÇÃO DE PREÇO'!$B:$B)-14),IF($C190=$C188,"Unidade","")))</f>
        <v/>
      </c>
      <c r="I190" s="109" t="str">
        <f>IF($B189="","",IF($C190=$C187,INDEX('FORMAÇÃO DE PREÇO'!$M:$M,MATCH($B190,'FORMAÇÃO DE PREÇO'!$B:$B)-16),IF($C190=$C188,"Quant.","")))</f>
        <v/>
      </c>
      <c r="J190" s="68" t="str">
        <f>IF(AND(COUNTBLANK($B187:$B189)=2,$B189="",$B188="",MAX(C:C)&gt;1),"Total Estimado",IF($B189="","",IF($C190=$C187,INDEX('FORMAÇÃO DE PREÇO'!$M:$M,MATCH($B190,'FORMAÇÃO DE PREÇO'!$B:$B)-18),IF($C190=$C188,"Valor Unit. (R$)",IF(AND($C190&lt;&gt;$C189,$J189&lt;&gt;""),"Subtotal","")))))</f>
        <v/>
      </c>
      <c r="K190" s="100" t="str">
        <f>IFERROR(IF(AND(COUNTBLANK($B187:$B189)=2,$B189="",$B188="",MAX(C:C)&gt;1),SUM($K$3:K189)/2,IF($B189="","",IF($C190=$C187,ROUND(J190*I190,2),IF($C190=$C188,"Total Item (R$)",IF(AND($C190&lt;&gt;$C189,$J189&lt;&gt;""),SUMIFS(K:K,C:C,C189,J:J,"&lt;&gt;Subtotal"),""))))),"")</f>
        <v/>
      </c>
      <c r="L190" s="100" t="str">
        <f t="shared" si="0"/>
        <v/>
      </c>
    </row>
    <row r="191" spans="2:12" x14ac:dyDescent="0.25">
      <c r="B191" s="62" t="str">
        <f>IFERROR(IF(C190=C187,IF(B190+1&lt;='FORMAÇÃO DE PREÇO'!$H$8,B190+1,""),B190),"")</f>
        <v/>
      </c>
      <c r="C191" s="62" t="str">
        <f>IFERROR(VLOOKUP(B191,'FORMAÇÃO DE PREÇO'!B:D,2,FALSE),"")</f>
        <v/>
      </c>
      <c r="D191" s="62" t="str">
        <f>IFERROR(VLOOKUP(B191,'FORMAÇÃO DE PREÇO'!B:D,3,FALSE),"")</f>
        <v/>
      </c>
      <c r="E191" s="107" t="str">
        <f t="shared" si="3"/>
        <v/>
      </c>
      <c r="F191" s="107" t="str">
        <f>IF($B190="","",IF($C191=$C188,INDEX('FORMAÇÃO DE PREÇO'!$H:$H,MATCH($B191,'FORMAÇÃO DE PREÇO'!$B:$B)-18),IF($C191=$C189,"Código","")))</f>
        <v/>
      </c>
      <c r="G191" s="108" t="str">
        <f t="array" ref="G191">IF($B190="","",IF($C191=$C188,UPPER(INDEX('BASE EDITAL'!$C:$C,EDITAL!B191+1)),IF($C191=$C189,"Especificação do Objeto","")))</f>
        <v/>
      </c>
      <c r="H191" s="109" t="str">
        <f t="array" ref="H191">IF($B190="","",IF($C191=$C188,INDEX('FORMAÇÃO DE PREÇO'!$M:$M,MATCH($B191,'FORMAÇÃO DE PREÇO'!$B:$B)-14),IF($C191=$C189,"Unidade","")))</f>
        <v/>
      </c>
      <c r="I191" s="109" t="str">
        <f>IF($B190="","",IF($C191=$C188,INDEX('FORMAÇÃO DE PREÇO'!$M:$M,MATCH($B191,'FORMAÇÃO DE PREÇO'!$B:$B)-16),IF($C191=$C189,"Quant.","")))</f>
        <v/>
      </c>
      <c r="J191" s="68" t="str">
        <f>IF(AND(COUNTBLANK($B188:$B190)=2,$B190="",$B189="",MAX(C:C)&gt;1),"Total Estimado",IF($B190="","",IF($C191=$C188,INDEX('FORMAÇÃO DE PREÇO'!$M:$M,MATCH($B191,'FORMAÇÃO DE PREÇO'!$B:$B)-18),IF($C191=$C189,"Valor Unit. (R$)",IF(AND($C191&lt;&gt;$C190,$J190&lt;&gt;""),"Subtotal","")))))</f>
        <v/>
      </c>
      <c r="K191" s="100" t="str">
        <f>IFERROR(IF(AND(COUNTBLANK($B188:$B190)=2,$B190="",$B189="",MAX(C:C)&gt;1),SUM($K$3:K190)/2,IF($B190="","",IF($C191=$C188,ROUND(J191*I191,2),IF($C191=$C189,"Total Item (R$)",IF(AND($C191&lt;&gt;$C190,$J190&lt;&gt;""),SUMIFS(K:K,C:C,C190,J:J,"&lt;&gt;Subtotal"),""))))),"")</f>
        <v/>
      </c>
      <c r="L191" s="100" t="str">
        <f t="shared" si="0"/>
        <v/>
      </c>
    </row>
    <row r="192" spans="2:12" x14ac:dyDescent="0.25">
      <c r="B192" s="62" t="str">
        <f>IFERROR(IF(C191=C188,IF(B191+1&lt;='FORMAÇÃO DE PREÇO'!$H$8,B191+1,""),B191),"")</f>
        <v/>
      </c>
      <c r="C192" s="62" t="str">
        <f>IFERROR(VLOOKUP(B192,'FORMAÇÃO DE PREÇO'!B:D,2,FALSE),"")</f>
        <v/>
      </c>
      <c r="D192" s="62" t="str">
        <f>IFERROR(VLOOKUP(B192,'FORMAÇÃO DE PREÇO'!B:D,3,FALSE),"")</f>
        <v/>
      </c>
      <c r="E192" s="107" t="str">
        <f t="shared" si="3"/>
        <v/>
      </c>
      <c r="F192" s="107" t="str">
        <f>IF($B191="","",IF($C192=$C189,INDEX('FORMAÇÃO DE PREÇO'!$H:$H,MATCH($B192,'FORMAÇÃO DE PREÇO'!$B:$B)-18),IF($C192=$C190,"Código","")))</f>
        <v/>
      </c>
      <c r="G192" s="108" t="str">
        <f t="array" ref="G192">IF($B191="","",IF($C192=$C189,UPPER(INDEX('BASE EDITAL'!$C:$C,EDITAL!B192+1)),IF($C192=$C190,"Especificação do Objeto","")))</f>
        <v/>
      </c>
      <c r="H192" s="109" t="str">
        <f t="array" ref="H192">IF($B191="","",IF($C192=$C189,INDEX('FORMAÇÃO DE PREÇO'!$M:$M,MATCH($B192,'FORMAÇÃO DE PREÇO'!$B:$B)-14),IF($C192=$C190,"Unidade","")))</f>
        <v/>
      </c>
      <c r="I192" s="109" t="str">
        <f>IF($B191="","",IF($C192=$C189,INDEX('FORMAÇÃO DE PREÇO'!$M:$M,MATCH($B192,'FORMAÇÃO DE PREÇO'!$B:$B)-16),IF($C192=$C190,"Quant.","")))</f>
        <v/>
      </c>
      <c r="J192" s="68" t="str">
        <f>IF(AND(COUNTBLANK($B189:$B191)=2,$B191="",$B190="",MAX(C:C)&gt;1),"Total Estimado",IF($B191="","",IF($C192=$C189,INDEX('FORMAÇÃO DE PREÇO'!$M:$M,MATCH($B192,'FORMAÇÃO DE PREÇO'!$B:$B)-18),IF($C192=$C190,"Valor Unit. (R$)",IF(AND($C192&lt;&gt;$C191,$J191&lt;&gt;""),"Subtotal","")))))</f>
        <v/>
      </c>
      <c r="K192" s="100" t="str">
        <f>IFERROR(IF(AND(COUNTBLANK($B189:$B191)=2,$B191="",$B190="",MAX(C:C)&gt;1),SUM($K$3:K191)/2,IF($B191="","",IF($C192=$C189,ROUND(J192*I192,2),IF($C192=$C190,"Total Item (R$)",IF(AND($C192&lt;&gt;$C191,$J191&lt;&gt;""),SUMIFS(K:K,C:C,C191,J:J,"&lt;&gt;Subtotal"),""))))),"")</f>
        <v/>
      </c>
      <c r="L192" s="100" t="str">
        <f t="shared" si="0"/>
        <v/>
      </c>
    </row>
    <row r="193" spans="2:12" x14ac:dyDescent="0.25">
      <c r="B193" s="62" t="str">
        <f>IFERROR(IF(C192=C189,IF(B192+1&lt;='FORMAÇÃO DE PREÇO'!$H$8,B192+1,""),B192),"")</f>
        <v/>
      </c>
      <c r="C193" s="62" t="str">
        <f>IFERROR(VLOOKUP(B193,'FORMAÇÃO DE PREÇO'!B:D,2,FALSE),"")</f>
        <v/>
      </c>
      <c r="D193" s="62" t="str">
        <f>IFERROR(VLOOKUP(B193,'FORMAÇÃO DE PREÇO'!B:D,3,FALSE),"")</f>
        <v/>
      </c>
      <c r="E193" s="107" t="str">
        <f t="shared" si="3"/>
        <v/>
      </c>
      <c r="F193" s="107" t="str">
        <f>IF($B192="","",IF($C193=$C190,INDEX('FORMAÇÃO DE PREÇO'!$H:$H,MATCH($B193,'FORMAÇÃO DE PREÇO'!$B:$B)-18),IF($C193=$C191,"Código","")))</f>
        <v/>
      </c>
      <c r="G193" s="108" t="str">
        <f t="array" ref="G193">IF($B192="","",IF($C193=$C190,UPPER(INDEX('BASE EDITAL'!$C:$C,EDITAL!B193+1)),IF($C193=$C191,"Especificação do Objeto","")))</f>
        <v/>
      </c>
      <c r="H193" s="109" t="str">
        <f t="array" ref="H193">IF($B192="","",IF($C193=$C190,INDEX('FORMAÇÃO DE PREÇO'!$M:$M,MATCH($B193,'FORMAÇÃO DE PREÇO'!$B:$B)-14),IF($C193=$C191,"Unidade","")))</f>
        <v/>
      </c>
      <c r="I193" s="109" t="str">
        <f>IF($B192="","",IF($C193=$C190,INDEX('FORMAÇÃO DE PREÇO'!$M:$M,MATCH($B193,'FORMAÇÃO DE PREÇO'!$B:$B)-16),IF($C193=$C191,"Quant.","")))</f>
        <v/>
      </c>
      <c r="J193" s="68" t="str">
        <f>IF(AND(COUNTBLANK($B190:$B192)=2,$B192="",$B191="",MAX(C:C)&gt;1),"Total Estimado",IF($B192="","",IF($C193=$C190,INDEX('FORMAÇÃO DE PREÇO'!$M:$M,MATCH($B193,'FORMAÇÃO DE PREÇO'!$B:$B)-18),IF($C193=$C191,"Valor Unit. (R$)",IF(AND($C193&lt;&gt;$C192,$J192&lt;&gt;""),"Subtotal","")))))</f>
        <v/>
      </c>
      <c r="K193" s="100" t="str">
        <f>IFERROR(IF(AND(COUNTBLANK($B190:$B192)=2,$B192="",$B191="",MAX(C:C)&gt;1),SUM($K$3:K192)/2,IF($B192="","",IF($C193=$C190,ROUND(J193*I193,2),IF($C193=$C191,"Total Item (R$)",IF(AND($C193&lt;&gt;$C192,$J192&lt;&gt;""),SUMIFS(K:K,C:C,C192,J:J,"&lt;&gt;Subtotal"),""))))),"")</f>
        <v/>
      </c>
      <c r="L193" s="100" t="str">
        <f t="shared" si="0"/>
        <v/>
      </c>
    </row>
    <row r="194" spans="2:12" x14ac:dyDescent="0.25">
      <c r="B194" s="62" t="str">
        <f>IFERROR(IF(C193=C190,IF(B193+1&lt;='FORMAÇÃO DE PREÇO'!$H$8,B193+1,""),B193),"")</f>
        <v/>
      </c>
      <c r="C194" s="62" t="str">
        <f>IFERROR(VLOOKUP(B194,'FORMAÇÃO DE PREÇO'!B:D,2,FALSE),"")</f>
        <v/>
      </c>
      <c r="D194" s="62" t="str">
        <f>IFERROR(VLOOKUP(B194,'FORMAÇÃO DE PREÇO'!B:D,3,FALSE),"")</f>
        <v/>
      </c>
      <c r="E194" s="107" t="str">
        <f t="shared" si="3"/>
        <v/>
      </c>
      <c r="F194" s="107" t="str">
        <f>IF($B193="","",IF($C194=$C191,INDEX('FORMAÇÃO DE PREÇO'!$H:$H,MATCH($B194,'FORMAÇÃO DE PREÇO'!$B:$B)-18),IF($C194=$C192,"Código","")))</f>
        <v/>
      </c>
      <c r="G194" s="108" t="str">
        <f t="array" ref="G194">IF($B193="","",IF($C194=$C191,UPPER(INDEX('BASE EDITAL'!$C:$C,EDITAL!B194+1)),IF($C194=$C192,"Especificação do Objeto","")))</f>
        <v/>
      </c>
      <c r="H194" s="109" t="str">
        <f t="array" ref="H194">IF($B193="","",IF($C194=$C191,INDEX('FORMAÇÃO DE PREÇO'!$M:$M,MATCH($B194,'FORMAÇÃO DE PREÇO'!$B:$B)-14),IF($C194=$C192,"Unidade","")))</f>
        <v/>
      </c>
      <c r="I194" s="109" t="str">
        <f>IF($B193="","",IF($C194=$C191,INDEX('FORMAÇÃO DE PREÇO'!$M:$M,MATCH($B194,'FORMAÇÃO DE PREÇO'!$B:$B)-16),IF($C194=$C192,"Quant.","")))</f>
        <v/>
      </c>
      <c r="J194" s="68" t="str">
        <f>IF(AND(COUNTBLANK($B191:$B193)=2,$B193="",$B192="",MAX(C:C)&gt;1),"Total Estimado",IF($B193="","",IF($C194=$C191,INDEX('FORMAÇÃO DE PREÇO'!$M:$M,MATCH($B194,'FORMAÇÃO DE PREÇO'!$B:$B)-18),IF($C194=$C192,"Valor Unit. (R$)",IF(AND($C194&lt;&gt;$C193,$J193&lt;&gt;""),"Subtotal","")))))</f>
        <v/>
      </c>
      <c r="K194" s="100" t="str">
        <f>IFERROR(IF(AND(COUNTBLANK($B191:$B193)=2,$B193="",$B192="",MAX(C:C)&gt;1),SUM($K$3:K193)/2,IF($B193="","",IF($C194=$C191,ROUND(J194*I194,2),IF($C194=$C192,"Total Item (R$)",IF(AND($C194&lt;&gt;$C193,$J193&lt;&gt;""),SUMIFS(K:K,C:C,C193,J:J,"&lt;&gt;Subtotal"),""))))),"")</f>
        <v/>
      </c>
      <c r="L194" s="100" t="str">
        <f t="shared" si="0"/>
        <v/>
      </c>
    </row>
    <row r="195" spans="2:12" x14ac:dyDescent="0.25">
      <c r="B195" s="62" t="str">
        <f>IFERROR(IF(C194=C191,IF(B194+1&lt;='FORMAÇÃO DE PREÇO'!$H$8,B194+1,""),B194),"")</f>
        <v/>
      </c>
      <c r="C195" s="62" t="str">
        <f>IFERROR(VLOOKUP(B195,'FORMAÇÃO DE PREÇO'!B:D,2,FALSE),"")</f>
        <v/>
      </c>
      <c r="D195" s="62" t="str">
        <f>IFERROR(VLOOKUP(B195,'FORMAÇÃO DE PREÇO'!B:D,3,FALSE),"")</f>
        <v/>
      </c>
      <c r="E195" s="107" t="str">
        <f t="shared" si="3"/>
        <v/>
      </c>
      <c r="F195" s="107" t="str">
        <f>IF($B194="","",IF($C195=$C192,INDEX('FORMAÇÃO DE PREÇO'!$H:$H,MATCH($B195,'FORMAÇÃO DE PREÇO'!$B:$B)-18),IF($C195=$C193,"Código","")))</f>
        <v/>
      </c>
      <c r="G195" s="108" t="str">
        <f t="array" ref="G195">IF($B194="","",IF($C195=$C192,UPPER(INDEX('BASE EDITAL'!$C:$C,EDITAL!B195+1)),IF($C195=$C193,"Especificação do Objeto","")))</f>
        <v/>
      </c>
      <c r="H195" s="109" t="str">
        <f t="array" ref="H195">IF($B194="","",IF($C195=$C192,INDEX('FORMAÇÃO DE PREÇO'!$M:$M,MATCH($B195,'FORMAÇÃO DE PREÇO'!$B:$B)-14),IF($C195=$C193,"Unidade","")))</f>
        <v/>
      </c>
      <c r="I195" s="109" t="str">
        <f>IF($B194="","",IF($C195=$C192,INDEX('FORMAÇÃO DE PREÇO'!$M:$M,MATCH($B195,'FORMAÇÃO DE PREÇO'!$B:$B)-16),IF($C195=$C193,"Quant.","")))</f>
        <v/>
      </c>
      <c r="J195" s="68" t="str">
        <f>IF(AND(COUNTBLANK($B192:$B194)=2,$B194="",$B193="",MAX(C:C)&gt;1),"Total Estimado",IF($B194="","",IF($C195=$C192,INDEX('FORMAÇÃO DE PREÇO'!$M:$M,MATCH($B195,'FORMAÇÃO DE PREÇO'!$B:$B)-18),IF($C195=$C193,"Valor Unit. (R$)",IF(AND($C195&lt;&gt;$C194,$J194&lt;&gt;""),"Subtotal","")))))</f>
        <v/>
      </c>
      <c r="K195" s="100" t="str">
        <f>IFERROR(IF(AND(COUNTBLANK($B192:$B194)=2,$B194="",$B193="",MAX(C:C)&gt;1),SUM($K$3:K194)/2,IF($B194="","",IF($C195=$C192,ROUND(J195*I195,2),IF($C195=$C193,"Total Item (R$)",IF(AND($C195&lt;&gt;$C194,$J194&lt;&gt;""),SUMIFS(K:K,C:C,C194,J:J,"&lt;&gt;Subtotal"),""))))),"")</f>
        <v/>
      </c>
      <c r="L195" s="100" t="str">
        <f t="shared" si="0"/>
        <v/>
      </c>
    </row>
    <row r="196" spans="2:12" x14ac:dyDescent="0.25">
      <c r="B196" s="62" t="str">
        <f>IFERROR(IF(C195=C192,IF(B195+1&lt;='FORMAÇÃO DE PREÇO'!$H$8,B195+1,""),B195),"")</f>
        <v/>
      </c>
      <c r="C196" s="62" t="str">
        <f>IFERROR(VLOOKUP(B196,'FORMAÇÃO DE PREÇO'!B:D,2,FALSE),"")</f>
        <v/>
      </c>
      <c r="D196" s="62" t="str">
        <f>IFERROR(VLOOKUP(B196,'FORMAÇÃO DE PREÇO'!B:D,3,FALSE),"")</f>
        <v/>
      </c>
      <c r="E196" s="107" t="str">
        <f t="shared" si="3"/>
        <v/>
      </c>
      <c r="F196" s="107" t="str">
        <f>IF($B195="","",IF($C196=$C193,INDEX('FORMAÇÃO DE PREÇO'!$H:$H,MATCH($B196,'FORMAÇÃO DE PREÇO'!$B:$B)-18),IF($C196=$C194,"Código","")))</f>
        <v/>
      </c>
      <c r="G196" s="108" t="str">
        <f t="array" ref="G196">IF($B195="","",IF($C196=$C193,UPPER(INDEX('BASE EDITAL'!$C:$C,EDITAL!B196+1)),IF($C196=$C194,"Especificação do Objeto","")))</f>
        <v/>
      </c>
      <c r="H196" s="109" t="str">
        <f t="array" ref="H196">IF($B195="","",IF($C196=$C193,INDEX('FORMAÇÃO DE PREÇO'!$M:$M,MATCH($B196,'FORMAÇÃO DE PREÇO'!$B:$B)-14),IF($C196=$C194,"Unidade","")))</f>
        <v/>
      </c>
      <c r="I196" s="109" t="str">
        <f>IF($B195="","",IF($C196=$C193,INDEX('FORMAÇÃO DE PREÇO'!$M:$M,MATCH($B196,'FORMAÇÃO DE PREÇO'!$B:$B)-16),IF($C196=$C194,"Quant.","")))</f>
        <v/>
      </c>
      <c r="J196" s="68" t="str">
        <f>IF(AND(COUNTBLANK($B193:$B195)=2,$B195="",$B194="",MAX(C:C)&gt;1),"Total Estimado",IF($B195="","",IF($C196=$C193,INDEX('FORMAÇÃO DE PREÇO'!$M:$M,MATCH($B196,'FORMAÇÃO DE PREÇO'!$B:$B)-18),IF($C196=$C194,"Valor Unit. (R$)",IF(AND($C196&lt;&gt;$C195,$J195&lt;&gt;""),"Subtotal","")))))</f>
        <v/>
      </c>
      <c r="K196" s="100" t="str">
        <f>IFERROR(IF(AND(COUNTBLANK($B193:$B195)=2,$B195="",$B194="",MAX(C:C)&gt;1),SUM($K$3:K195)/2,IF($B195="","",IF($C196=$C193,ROUND(J196*I196,2),IF($C196=$C194,"Total Item (R$)",IF(AND($C196&lt;&gt;$C195,$J195&lt;&gt;""),SUMIFS(K:K,C:C,C195,J:J,"&lt;&gt;Subtotal"),""))))),"")</f>
        <v/>
      </c>
      <c r="L196" s="100" t="str">
        <f t="shared" ref="L196:L259" si="4">IF($B195="","",IF($C196=$C193,"",IF($C196=$C194,"Benefício ME/EPP","")))</f>
        <v/>
      </c>
    </row>
    <row r="197" spans="2:12" x14ac:dyDescent="0.25">
      <c r="B197" s="62" t="str">
        <f>IFERROR(IF(C196=C193,IF(B196+1&lt;='FORMAÇÃO DE PREÇO'!$H$8,B196+1,""),B196),"")</f>
        <v/>
      </c>
      <c r="C197" s="62" t="str">
        <f>IFERROR(VLOOKUP(B197,'FORMAÇÃO DE PREÇO'!B:D,2,FALSE),"")</f>
        <v/>
      </c>
      <c r="D197" s="62" t="str">
        <f>IFERROR(VLOOKUP(B197,'FORMAÇÃO DE PREÇO'!B:D,3,FALSE),"")</f>
        <v/>
      </c>
      <c r="E197" s="107" t="str">
        <f t="shared" si="3"/>
        <v/>
      </c>
      <c r="F197" s="107" t="str">
        <f>IF($B196="","",IF($C197=$C194,INDEX('FORMAÇÃO DE PREÇO'!$H:$H,MATCH($B197,'FORMAÇÃO DE PREÇO'!$B:$B)-18),IF($C197=$C195,"Código","")))</f>
        <v/>
      </c>
      <c r="G197" s="108" t="str">
        <f t="array" ref="G197">IF($B196="","",IF($C197=$C194,UPPER(INDEX('BASE EDITAL'!$C:$C,EDITAL!B197+1)),IF($C197=$C195,"Especificação do Objeto","")))</f>
        <v/>
      </c>
      <c r="H197" s="109" t="str">
        <f t="array" ref="H197">IF($B196="","",IF($C197=$C194,INDEX('FORMAÇÃO DE PREÇO'!$M:$M,MATCH($B197,'FORMAÇÃO DE PREÇO'!$B:$B)-14),IF($C197=$C195,"Unidade","")))</f>
        <v/>
      </c>
      <c r="I197" s="109" t="str">
        <f>IF($B196="","",IF($C197=$C194,INDEX('FORMAÇÃO DE PREÇO'!$M:$M,MATCH($B197,'FORMAÇÃO DE PREÇO'!$B:$B)-16),IF($C197=$C195,"Quant.","")))</f>
        <v/>
      </c>
      <c r="J197" s="68" t="str">
        <f>IF(AND(COUNTBLANK($B194:$B196)=2,$B196="",$B195="",MAX(C:C)&gt;1),"Total Estimado",IF($B196="","",IF($C197=$C194,INDEX('FORMAÇÃO DE PREÇO'!$M:$M,MATCH($B197,'FORMAÇÃO DE PREÇO'!$B:$B)-18),IF($C197=$C195,"Valor Unit. (R$)",IF(AND($C197&lt;&gt;$C196,$J196&lt;&gt;""),"Subtotal","")))))</f>
        <v/>
      </c>
      <c r="K197" s="100" t="str">
        <f>IFERROR(IF(AND(COUNTBLANK($B194:$B196)=2,$B196="",$B195="",MAX(C:C)&gt;1),SUM($K$3:K196)/2,IF($B196="","",IF($C197=$C194,ROUND(J197*I197,2),IF($C197=$C195,"Total Item (R$)",IF(AND($C197&lt;&gt;$C196,$J196&lt;&gt;""),SUMIFS(K:K,C:C,C196,J:J,"&lt;&gt;Subtotal"),""))))),"")</f>
        <v/>
      </c>
      <c r="L197" s="100" t="str">
        <f t="shared" si="4"/>
        <v/>
      </c>
    </row>
    <row r="198" spans="2:12" x14ac:dyDescent="0.25">
      <c r="B198" s="62" t="str">
        <f>IFERROR(IF(C197=C194,IF(B197+1&lt;='FORMAÇÃO DE PREÇO'!$H$8,B197+1,""),B197),"")</f>
        <v/>
      </c>
      <c r="C198" s="62" t="str">
        <f>IFERROR(VLOOKUP(B198,'FORMAÇÃO DE PREÇO'!B:D,2,FALSE),"")</f>
        <v/>
      </c>
      <c r="D198" s="62" t="str">
        <f>IFERROR(VLOOKUP(B198,'FORMAÇÃO DE PREÇO'!B:D,3,FALSE),"")</f>
        <v/>
      </c>
      <c r="E198" s="107" t="str">
        <f t="shared" si="3"/>
        <v/>
      </c>
      <c r="F198" s="107" t="str">
        <f>IF($B197="","",IF($C198=$C195,INDEX('FORMAÇÃO DE PREÇO'!$H:$H,MATCH($B198,'FORMAÇÃO DE PREÇO'!$B:$B)-18),IF($C198=$C196,"Código","")))</f>
        <v/>
      </c>
      <c r="G198" s="108" t="str">
        <f t="array" ref="G198">IF($B197="","",IF($C198=$C195,UPPER(INDEX('BASE EDITAL'!$C:$C,EDITAL!B198+1)),IF($C198=$C196,"Especificação do Objeto","")))</f>
        <v/>
      </c>
      <c r="H198" s="109" t="str">
        <f t="array" ref="H198">IF($B197="","",IF($C198=$C195,INDEX('FORMAÇÃO DE PREÇO'!$M:$M,MATCH($B198,'FORMAÇÃO DE PREÇO'!$B:$B)-14),IF($C198=$C196,"Unidade","")))</f>
        <v/>
      </c>
      <c r="I198" s="109" t="str">
        <f>IF($B197="","",IF($C198=$C195,INDEX('FORMAÇÃO DE PREÇO'!$M:$M,MATCH($B198,'FORMAÇÃO DE PREÇO'!$B:$B)-16),IF($C198=$C196,"Quant.","")))</f>
        <v/>
      </c>
      <c r="J198" s="68" t="str">
        <f>IF(AND(COUNTBLANK($B195:$B197)=2,$B197="",$B196="",MAX(C:C)&gt;1),"Total Estimado",IF($B197="","",IF($C198=$C195,INDEX('FORMAÇÃO DE PREÇO'!$M:$M,MATCH($B198,'FORMAÇÃO DE PREÇO'!$B:$B)-18),IF($C198=$C196,"Valor Unit. (R$)",IF(AND($C198&lt;&gt;$C197,$J197&lt;&gt;""),"Subtotal","")))))</f>
        <v/>
      </c>
      <c r="K198" s="100" t="str">
        <f>IFERROR(IF(AND(COUNTBLANK($B195:$B197)=2,$B197="",$B196="",MAX(C:C)&gt;1),SUM($K$3:K197)/2,IF($B197="","",IF($C198=$C195,ROUND(J198*I198,2),IF($C198=$C196,"Total Item (R$)",IF(AND($C198&lt;&gt;$C197,$J197&lt;&gt;""),SUMIFS(K:K,C:C,C197,J:J,"&lt;&gt;Subtotal"),""))))),"")</f>
        <v/>
      </c>
      <c r="L198" s="100" t="str">
        <f t="shared" si="4"/>
        <v/>
      </c>
    </row>
    <row r="199" spans="2:12" x14ac:dyDescent="0.25">
      <c r="B199" s="62" t="str">
        <f>IFERROR(IF(C198=C195,IF(B198+1&lt;='FORMAÇÃO DE PREÇO'!$H$8,B198+1,""),B198),"")</f>
        <v/>
      </c>
      <c r="C199" s="62" t="str">
        <f>IFERROR(VLOOKUP(B199,'FORMAÇÃO DE PREÇO'!B:D,2,FALSE),"")</f>
        <v/>
      </c>
      <c r="D199" s="62" t="str">
        <f>IFERROR(VLOOKUP(B199,'FORMAÇÃO DE PREÇO'!B:D,3,FALSE),"")</f>
        <v/>
      </c>
      <c r="E199" s="107" t="str">
        <f t="shared" ref="E199:E262" si="5">IF($B198="","",IF($C199=$C196,D199,IF($C199=$C197,"Item",IF(AND(MAX(C:C)&gt;1,$C199=$C198),CONCATENATE("LOTE ",C199),""))))</f>
        <v/>
      </c>
      <c r="F199" s="107" t="str">
        <f>IF($B198="","",IF($C199=$C196,INDEX('FORMAÇÃO DE PREÇO'!$H:$H,MATCH($B199,'FORMAÇÃO DE PREÇO'!$B:$B)-18),IF($C199=$C197,"Código","")))</f>
        <v/>
      </c>
      <c r="G199" s="108" t="str">
        <f t="array" ref="G199">IF($B198="","",IF($C199=$C196,UPPER(INDEX('BASE EDITAL'!$C:$C,EDITAL!B199+1)),IF($C199=$C197,"Especificação do Objeto","")))</f>
        <v/>
      </c>
      <c r="H199" s="109" t="str">
        <f t="array" ref="H199">IF($B198="","",IF($C199=$C196,INDEX('FORMAÇÃO DE PREÇO'!$M:$M,MATCH($B199,'FORMAÇÃO DE PREÇO'!$B:$B)-14),IF($C199=$C197,"Unidade","")))</f>
        <v/>
      </c>
      <c r="I199" s="109" t="str">
        <f>IF($B198="","",IF($C199=$C196,INDEX('FORMAÇÃO DE PREÇO'!$M:$M,MATCH($B199,'FORMAÇÃO DE PREÇO'!$B:$B)-16),IF($C199=$C197,"Quant.","")))</f>
        <v/>
      </c>
      <c r="J199" s="68" t="str">
        <f>IF(AND(COUNTBLANK($B196:$B198)=2,$B198="",$B197="",MAX(C:C)&gt;1),"Total Estimado",IF($B198="","",IF($C199=$C196,INDEX('FORMAÇÃO DE PREÇO'!$M:$M,MATCH($B199,'FORMAÇÃO DE PREÇO'!$B:$B)-18),IF($C199=$C197,"Valor Unit. (R$)",IF(AND($C199&lt;&gt;$C198,$J198&lt;&gt;""),"Subtotal","")))))</f>
        <v/>
      </c>
      <c r="K199" s="100" t="str">
        <f>IFERROR(IF(AND(COUNTBLANK($B196:$B198)=2,$B198="",$B197="",MAX(C:C)&gt;1),SUM($K$3:K198)/2,IF($B198="","",IF($C199=$C196,ROUND(J199*I199,2),IF($C199=$C197,"Total Item (R$)",IF(AND($C199&lt;&gt;$C198,$J198&lt;&gt;""),SUMIFS(K:K,C:C,C198,J:J,"&lt;&gt;Subtotal"),""))))),"")</f>
        <v/>
      </c>
      <c r="L199" s="100" t="str">
        <f t="shared" si="4"/>
        <v/>
      </c>
    </row>
    <row r="200" spans="2:12" x14ac:dyDescent="0.25">
      <c r="B200" s="62" t="str">
        <f>IFERROR(IF(C199=C196,IF(B199+1&lt;='FORMAÇÃO DE PREÇO'!$H$8,B199+1,""),B199),"")</f>
        <v/>
      </c>
      <c r="C200" s="62" t="str">
        <f>IFERROR(VLOOKUP(B200,'FORMAÇÃO DE PREÇO'!B:D,2,FALSE),"")</f>
        <v/>
      </c>
      <c r="D200" s="62" t="str">
        <f>IFERROR(VLOOKUP(B200,'FORMAÇÃO DE PREÇO'!B:D,3,FALSE),"")</f>
        <v/>
      </c>
      <c r="E200" s="107" t="str">
        <f t="shared" si="5"/>
        <v/>
      </c>
      <c r="F200" s="107" t="str">
        <f>IF($B199="","",IF($C200=$C197,INDEX('FORMAÇÃO DE PREÇO'!$H:$H,MATCH($B200,'FORMAÇÃO DE PREÇO'!$B:$B)-18),IF($C200=$C198,"Código","")))</f>
        <v/>
      </c>
      <c r="G200" s="108" t="str">
        <f t="array" ref="G200">IF($B199="","",IF($C200=$C197,UPPER(INDEX('BASE EDITAL'!$C:$C,EDITAL!B200+1)),IF($C200=$C198,"Especificação do Objeto","")))</f>
        <v/>
      </c>
      <c r="H200" s="109" t="str">
        <f t="array" ref="H200">IF($B199="","",IF($C200=$C197,INDEX('FORMAÇÃO DE PREÇO'!$M:$M,MATCH($B200,'FORMAÇÃO DE PREÇO'!$B:$B)-14),IF($C200=$C198,"Unidade","")))</f>
        <v/>
      </c>
      <c r="I200" s="109" t="str">
        <f>IF($B199="","",IF($C200=$C197,INDEX('FORMAÇÃO DE PREÇO'!$M:$M,MATCH($B200,'FORMAÇÃO DE PREÇO'!$B:$B)-16),IF($C200=$C198,"Quant.","")))</f>
        <v/>
      </c>
      <c r="J200" s="68" t="str">
        <f>IF(AND(COUNTBLANK($B197:$B199)=2,$B199="",$B198="",MAX(C:C)&gt;1),"Total Estimado",IF($B199="","",IF($C200=$C197,INDEX('FORMAÇÃO DE PREÇO'!$M:$M,MATCH($B200,'FORMAÇÃO DE PREÇO'!$B:$B)-18),IF($C200=$C198,"Valor Unit. (R$)",IF(AND($C200&lt;&gt;$C199,$J199&lt;&gt;""),"Subtotal","")))))</f>
        <v/>
      </c>
      <c r="K200" s="100" t="str">
        <f>IFERROR(IF(AND(COUNTBLANK($B197:$B199)=2,$B199="",$B198="",MAX(C:C)&gt;1),SUM($K$3:K199)/2,IF($B199="","",IF($C200=$C197,ROUND(J200*I200,2),IF($C200=$C198,"Total Item (R$)",IF(AND($C200&lt;&gt;$C199,$J199&lt;&gt;""),SUMIFS(K:K,C:C,C199,J:J,"&lt;&gt;Subtotal"),""))))),"")</f>
        <v/>
      </c>
      <c r="L200" s="100" t="str">
        <f t="shared" si="4"/>
        <v/>
      </c>
    </row>
    <row r="201" spans="2:12" x14ac:dyDescent="0.25">
      <c r="B201" s="62" t="str">
        <f>IFERROR(IF(C200=C197,IF(B200+1&lt;='FORMAÇÃO DE PREÇO'!$H$8,B200+1,""),B200),"")</f>
        <v/>
      </c>
      <c r="C201" s="62" t="str">
        <f>IFERROR(VLOOKUP(B201,'FORMAÇÃO DE PREÇO'!B:D,2,FALSE),"")</f>
        <v/>
      </c>
      <c r="D201" s="62" t="str">
        <f>IFERROR(VLOOKUP(B201,'FORMAÇÃO DE PREÇO'!B:D,3,FALSE),"")</f>
        <v/>
      </c>
      <c r="E201" s="107" t="str">
        <f t="shared" si="5"/>
        <v/>
      </c>
      <c r="F201" s="107" t="str">
        <f>IF($B200="","",IF($C201=$C198,INDEX('FORMAÇÃO DE PREÇO'!$H:$H,MATCH($B201,'FORMAÇÃO DE PREÇO'!$B:$B)-18),IF($C201=$C199,"Código","")))</f>
        <v/>
      </c>
      <c r="G201" s="108" t="str">
        <f t="array" ref="G201">IF($B200="","",IF($C201=$C198,UPPER(INDEX('BASE EDITAL'!$C:$C,EDITAL!B201+1)),IF($C201=$C199,"Especificação do Objeto","")))</f>
        <v/>
      </c>
      <c r="H201" s="109" t="str">
        <f t="array" ref="H201">IF($B200="","",IF($C201=$C198,INDEX('FORMAÇÃO DE PREÇO'!$M:$M,MATCH($B201,'FORMAÇÃO DE PREÇO'!$B:$B)-14),IF($C201=$C199,"Unidade","")))</f>
        <v/>
      </c>
      <c r="I201" s="109" t="str">
        <f>IF($B200="","",IF($C201=$C198,INDEX('FORMAÇÃO DE PREÇO'!$M:$M,MATCH($B201,'FORMAÇÃO DE PREÇO'!$B:$B)-16),IF($C201=$C199,"Quant.","")))</f>
        <v/>
      </c>
      <c r="J201" s="68" t="str">
        <f>IF(AND(COUNTBLANK($B198:$B200)=2,$B200="",$B199="",MAX(C:C)&gt;1),"Total Estimado",IF($B200="","",IF($C201=$C198,INDEX('FORMAÇÃO DE PREÇO'!$M:$M,MATCH($B201,'FORMAÇÃO DE PREÇO'!$B:$B)-18),IF($C201=$C199,"Valor Unit. (R$)",IF(AND($C201&lt;&gt;$C200,$J200&lt;&gt;""),"Subtotal","")))))</f>
        <v/>
      </c>
      <c r="K201" s="100" t="str">
        <f>IFERROR(IF(AND(COUNTBLANK($B198:$B200)=2,$B200="",$B199="",MAX(C:C)&gt;1),SUM($K$3:K200)/2,IF($B200="","",IF($C201=$C198,ROUND(J201*I201,2),IF($C201=$C199,"Total Item (R$)",IF(AND($C201&lt;&gt;$C200,$J200&lt;&gt;""),SUMIFS(K:K,C:C,C200,J:J,"&lt;&gt;Subtotal"),""))))),"")</f>
        <v/>
      </c>
      <c r="L201" s="100" t="str">
        <f t="shared" si="4"/>
        <v/>
      </c>
    </row>
    <row r="202" spans="2:12" x14ac:dyDescent="0.25">
      <c r="B202" s="62" t="str">
        <f>IFERROR(IF(C201=C198,IF(B201+1&lt;='FORMAÇÃO DE PREÇO'!$H$8,B201+1,""),B201),"")</f>
        <v/>
      </c>
      <c r="C202" s="62" t="str">
        <f>IFERROR(VLOOKUP(B202,'FORMAÇÃO DE PREÇO'!B:D,2,FALSE),"")</f>
        <v/>
      </c>
      <c r="D202" s="62" t="str">
        <f>IFERROR(VLOOKUP(B202,'FORMAÇÃO DE PREÇO'!B:D,3,FALSE),"")</f>
        <v/>
      </c>
      <c r="E202" s="107" t="str">
        <f t="shared" si="5"/>
        <v/>
      </c>
      <c r="F202" s="107" t="str">
        <f>IF($B201="","",IF($C202=$C199,INDEX('FORMAÇÃO DE PREÇO'!$H:$H,MATCH($B202,'FORMAÇÃO DE PREÇO'!$B:$B)-18),IF($C202=$C200,"Código","")))</f>
        <v/>
      </c>
      <c r="G202" s="108" t="str">
        <f t="array" ref="G202">IF($B201="","",IF($C202=$C199,UPPER(INDEX('BASE EDITAL'!$C:$C,EDITAL!B202+1)),IF($C202=$C200,"Especificação do Objeto","")))</f>
        <v/>
      </c>
      <c r="H202" s="109" t="str">
        <f t="array" ref="H202">IF($B201="","",IF($C202=$C199,INDEX('FORMAÇÃO DE PREÇO'!$M:$M,MATCH($B202,'FORMAÇÃO DE PREÇO'!$B:$B)-14),IF($C202=$C200,"Unidade","")))</f>
        <v/>
      </c>
      <c r="I202" s="109" t="str">
        <f>IF($B201="","",IF($C202=$C199,INDEX('FORMAÇÃO DE PREÇO'!$M:$M,MATCH($B202,'FORMAÇÃO DE PREÇO'!$B:$B)-16),IF($C202=$C200,"Quant.","")))</f>
        <v/>
      </c>
      <c r="J202" s="68" t="str">
        <f>IF(AND(COUNTBLANK($B199:$B201)=2,$B201="",$B200="",MAX(C:C)&gt;1),"Total Estimado",IF($B201="","",IF($C202=$C199,INDEX('FORMAÇÃO DE PREÇO'!$M:$M,MATCH($B202,'FORMAÇÃO DE PREÇO'!$B:$B)-18),IF($C202=$C200,"Valor Unit. (R$)",IF(AND($C202&lt;&gt;$C201,$J201&lt;&gt;""),"Subtotal","")))))</f>
        <v/>
      </c>
      <c r="K202" s="100" t="str">
        <f>IFERROR(IF(AND(COUNTBLANK($B199:$B201)=2,$B201="",$B200="",MAX(C:C)&gt;1),SUM($K$3:K201)/2,IF($B201="","",IF($C202=$C199,ROUND(J202*I202,2),IF($C202=$C200,"Total Item (R$)",IF(AND($C202&lt;&gt;$C201,$J201&lt;&gt;""),SUMIFS(K:K,C:C,C201,J:J,"&lt;&gt;Subtotal"),""))))),"")</f>
        <v/>
      </c>
      <c r="L202" s="100" t="str">
        <f t="shared" si="4"/>
        <v/>
      </c>
    </row>
    <row r="203" spans="2:12" x14ac:dyDescent="0.25">
      <c r="B203" s="62" t="str">
        <f>IFERROR(IF(C202=C199,IF(B202+1&lt;='FORMAÇÃO DE PREÇO'!$H$8,B202+1,""),B202),"")</f>
        <v/>
      </c>
      <c r="C203" s="62" t="str">
        <f>IFERROR(VLOOKUP(B203,'FORMAÇÃO DE PREÇO'!B:D,2,FALSE),"")</f>
        <v/>
      </c>
      <c r="D203" s="62" t="str">
        <f>IFERROR(VLOOKUP(B203,'FORMAÇÃO DE PREÇO'!B:D,3,FALSE),"")</f>
        <v/>
      </c>
      <c r="E203" s="107" t="str">
        <f t="shared" si="5"/>
        <v/>
      </c>
      <c r="F203" s="107" t="str">
        <f>IF($B202="","",IF($C203=$C200,INDEX('FORMAÇÃO DE PREÇO'!$H:$H,MATCH($B203,'FORMAÇÃO DE PREÇO'!$B:$B)-18),IF($C203=$C201,"Código","")))</f>
        <v/>
      </c>
      <c r="G203" s="108" t="str">
        <f t="array" ref="G203">IF($B202="","",IF($C203=$C200,UPPER(INDEX('BASE EDITAL'!$C:$C,EDITAL!B203+1)),IF($C203=$C201,"Especificação do Objeto","")))</f>
        <v/>
      </c>
      <c r="H203" s="109" t="str">
        <f t="array" ref="H203">IF($B202="","",IF($C203=$C200,INDEX('FORMAÇÃO DE PREÇO'!$M:$M,MATCH($B203,'FORMAÇÃO DE PREÇO'!$B:$B)-14),IF($C203=$C201,"Unidade","")))</f>
        <v/>
      </c>
      <c r="I203" s="109" t="str">
        <f>IF($B202="","",IF($C203=$C200,INDEX('FORMAÇÃO DE PREÇO'!$M:$M,MATCH($B203,'FORMAÇÃO DE PREÇO'!$B:$B)-16),IF($C203=$C201,"Quant.","")))</f>
        <v/>
      </c>
      <c r="J203" s="68" t="str">
        <f>IF(AND(COUNTBLANK($B200:$B202)=2,$B202="",$B201="",MAX(C:C)&gt;1),"Total Estimado",IF($B202="","",IF($C203=$C200,INDEX('FORMAÇÃO DE PREÇO'!$M:$M,MATCH($B203,'FORMAÇÃO DE PREÇO'!$B:$B)-18),IF($C203=$C201,"Valor Unit. (R$)",IF(AND($C203&lt;&gt;$C202,$J202&lt;&gt;""),"Subtotal","")))))</f>
        <v/>
      </c>
      <c r="K203" s="100" t="str">
        <f>IFERROR(IF(AND(COUNTBLANK($B200:$B202)=2,$B202="",$B201="",MAX(C:C)&gt;1),SUM($K$3:K202)/2,IF($B202="","",IF($C203=$C200,ROUND(J203*I203,2),IF($C203=$C201,"Total Item (R$)",IF(AND($C203&lt;&gt;$C202,$J202&lt;&gt;""),SUMIFS(K:K,C:C,C202,J:J,"&lt;&gt;Subtotal"),""))))),"")</f>
        <v/>
      </c>
      <c r="L203" s="100" t="str">
        <f t="shared" si="4"/>
        <v/>
      </c>
    </row>
    <row r="204" spans="2:12" x14ac:dyDescent="0.25">
      <c r="B204" s="62" t="str">
        <f>IFERROR(IF(C203=C200,IF(B203+1&lt;='FORMAÇÃO DE PREÇO'!$H$8,B203+1,""),B203),"")</f>
        <v/>
      </c>
      <c r="C204" s="62" t="str">
        <f>IFERROR(VLOOKUP(B204,'FORMAÇÃO DE PREÇO'!B:D,2,FALSE),"")</f>
        <v/>
      </c>
      <c r="D204" s="62" t="str">
        <f>IFERROR(VLOOKUP(B204,'FORMAÇÃO DE PREÇO'!B:D,3,FALSE),"")</f>
        <v/>
      </c>
      <c r="E204" s="107" t="str">
        <f t="shared" si="5"/>
        <v/>
      </c>
      <c r="F204" s="107" t="str">
        <f>IF($B203="","",IF($C204=$C201,INDEX('FORMAÇÃO DE PREÇO'!$H:$H,MATCH($B204,'FORMAÇÃO DE PREÇO'!$B:$B)-18),IF($C204=$C202,"Código","")))</f>
        <v/>
      </c>
      <c r="G204" s="108" t="str">
        <f t="array" ref="G204">IF($B203="","",IF($C204=$C201,UPPER(INDEX('BASE EDITAL'!$C:$C,EDITAL!B204+1)),IF($C204=$C202,"Especificação do Objeto","")))</f>
        <v/>
      </c>
      <c r="H204" s="109" t="str">
        <f t="array" ref="H204">IF($B203="","",IF($C204=$C201,INDEX('FORMAÇÃO DE PREÇO'!$M:$M,MATCH($B204,'FORMAÇÃO DE PREÇO'!$B:$B)-14),IF($C204=$C202,"Unidade","")))</f>
        <v/>
      </c>
      <c r="I204" s="109" t="str">
        <f>IF($B203="","",IF($C204=$C201,INDEX('FORMAÇÃO DE PREÇO'!$M:$M,MATCH($B204,'FORMAÇÃO DE PREÇO'!$B:$B)-16),IF($C204=$C202,"Quant.","")))</f>
        <v/>
      </c>
      <c r="J204" s="68" t="str">
        <f>IF(AND(COUNTBLANK($B201:$B203)=2,$B203="",$B202="",MAX(C:C)&gt;1),"Total Estimado",IF($B203="","",IF($C204=$C201,INDEX('FORMAÇÃO DE PREÇO'!$M:$M,MATCH($B204,'FORMAÇÃO DE PREÇO'!$B:$B)-18),IF($C204=$C202,"Valor Unit. (R$)",IF(AND($C204&lt;&gt;$C203,$J203&lt;&gt;""),"Subtotal","")))))</f>
        <v/>
      </c>
      <c r="K204" s="100" t="str">
        <f>IFERROR(IF(AND(COUNTBLANK($B201:$B203)=2,$B203="",$B202="",MAX(C:C)&gt;1),SUM($K$3:K203)/2,IF($B203="","",IF($C204=$C201,ROUND(J204*I204,2),IF($C204=$C202,"Total Item (R$)",IF(AND($C204&lt;&gt;$C203,$J203&lt;&gt;""),SUMIFS(K:K,C:C,C203,J:J,"&lt;&gt;Subtotal"),""))))),"")</f>
        <v/>
      </c>
      <c r="L204" s="100" t="str">
        <f t="shared" si="4"/>
        <v/>
      </c>
    </row>
    <row r="205" spans="2:12" x14ac:dyDescent="0.25">
      <c r="B205" s="62" t="str">
        <f>IFERROR(IF(C204=C201,IF(B204+1&lt;='FORMAÇÃO DE PREÇO'!$H$8,B204+1,""),B204),"")</f>
        <v/>
      </c>
      <c r="C205" s="62" t="str">
        <f>IFERROR(VLOOKUP(B205,'FORMAÇÃO DE PREÇO'!B:D,2,FALSE),"")</f>
        <v/>
      </c>
      <c r="D205" s="62" t="str">
        <f>IFERROR(VLOOKUP(B205,'FORMAÇÃO DE PREÇO'!B:D,3,FALSE),"")</f>
        <v/>
      </c>
      <c r="E205" s="107" t="str">
        <f t="shared" si="5"/>
        <v/>
      </c>
      <c r="F205" s="107" t="str">
        <f>IF($B204="","",IF($C205=$C202,INDEX('FORMAÇÃO DE PREÇO'!$H:$H,MATCH($B205,'FORMAÇÃO DE PREÇO'!$B:$B)-18),IF($C205=$C203,"Código","")))</f>
        <v/>
      </c>
      <c r="G205" s="108" t="str">
        <f t="array" ref="G205">IF($B204="","",IF($C205=$C202,UPPER(INDEX('BASE EDITAL'!$C:$C,EDITAL!B205+1)),IF($C205=$C203,"Especificação do Objeto","")))</f>
        <v/>
      </c>
      <c r="H205" s="109" t="str">
        <f t="array" ref="H205">IF($B204="","",IF($C205=$C202,INDEX('FORMAÇÃO DE PREÇO'!$M:$M,MATCH($B205,'FORMAÇÃO DE PREÇO'!$B:$B)-14),IF($C205=$C203,"Unidade","")))</f>
        <v/>
      </c>
      <c r="I205" s="109" t="str">
        <f>IF($B204="","",IF($C205=$C202,INDEX('FORMAÇÃO DE PREÇO'!$M:$M,MATCH($B205,'FORMAÇÃO DE PREÇO'!$B:$B)-16),IF($C205=$C203,"Quant.","")))</f>
        <v/>
      </c>
      <c r="J205" s="68" t="str">
        <f>IF(AND(COUNTBLANK($B202:$B204)=2,$B204="",$B203="",MAX(C:C)&gt;1),"Total Estimado",IF($B204="","",IF($C205=$C202,INDEX('FORMAÇÃO DE PREÇO'!$M:$M,MATCH($B205,'FORMAÇÃO DE PREÇO'!$B:$B)-18),IF($C205=$C203,"Valor Unit. (R$)",IF(AND($C205&lt;&gt;$C204,$J204&lt;&gt;""),"Subtotal","")))))</f>
        <v/>
      </c>
      <c r="K205" s="100" t="str">
        <f>IFERROR(IF(AND(COUNTBLANK($B202:$B204)=2,$B204="",$B203="",MAX(C:C)&gt;1),SUM($K$3:K204)/2,IF($B204="","",IF($C205=$C202,ROUND(J205*I205,2),IF($C205=$C203,"Total Item (R$)",IF(AND($C205&lt;&gt;$C204,$J204&lt;&gt;""),SUMIFS(K:K,C:C,C204,J:J,"&lt;&gt;Subtotal"),""))))),"")</f>
        <v/>
      </c>
      <c r="L205" s="100" t="str">
        <f t="shared" si="4"/>
        <v/>
      </c>
    </row>
    <row r="206" spans="2:12" x14ac:dyDescent="0.25">
      <c r="B206" s="62" t="str">
        <f>IFERROR(IF(C205=C202,IF(B205+1&lt;='FORMAÇÃO DE PREÇO'!$H$8,B205+1,""),B205),"")</f>
        <v/>
      </c>
      <c r="C206" s="62" t="str">
        <f>IFERROR(VLOOKUP(B206,'FORMAÇÃO DE PREÇO'!B:D,2,FALSE),"")</f>
        <v/>
      </c>
      <c r="D206" s="62" t="str">
        <f>IFERROR(VLOOKUP(B206,'FORMAÇÃO DE PREÇO'!B:D,3,FALSE),"")</f>
        <v/>
      </c>
      <c r="E206" s="107" t="str">
        <f t="shared" si="5"/>
        <v/>
      </c>
      <c r="F206" s="107" t="str">
        <f>IF($B205="","",IF($C206=$C203,INDEX('FORMAÇÃO DE PREÇO'!$H:$H,MATCH($B206,'FORMAÇÃO DE PREÇO'!$B:$B)-18),IF($C206=$C204,"Código","")))</f>
        <v/>
      </c>
      <c r="G206" s="108" t="str">
        <f t="array" ref="G206">IF($B205="","",IF($C206=$C203,UPPER(INDEX('BASE EDITAL'!$C:$C,EDITAL!B206+1)),IF($C206=$C204,"Especificação do Objeto","")))</f>
        <v/>
      </c>
      <c r="H206" s="109" t="str">
        <f t="array" ref="H206">IF($B205="","",IF($C206=$C203,INDEX('FORMAÇÃO DE PREÇO'!$M:$M,MATCH($B206,'FORMAÇÃO DE PREÇO'!$B:$B)-14),IF($C206=$C204,"Unidade","")))</f>
        <v/>
      </c>
      <c r="I206" s="109" t="str">
        <f>IF($B205="","",IF($C206=$C203,INDEX('FORMAÇÃO DE PREÇO'!$M:$M,MATCH($B206,'FORMAÇÃO DE PREÇO'!$B:$B)-16),IF($C206=$C204,"Quant.","")))</f>
        <v/>
      </c>
      <c r="J206" s="68" t="str">
        <f>IF(AND(COUNTBLANK($B203:$B205)=2,$B205="",$B204="",MAX(C:C)&gt;1),"Total Estimado",IF($B205="","",IF($C206=$C203,INDEX('FORMAÇÃO DE PREÇO'!$M:$M,MATCH($B206,'FORMAÇÃO DE PREÇO'!$B:$B)-18),IF($C206=$C204,"Valor Unit. (R$)",IF(AND($C206&lt;&gt;$C205,$J205&lt;&gt;""),"Subtotal","")))))</f>
        <v/>
      </c>
      <c r="K206" s="100" t="str">
        <f>IFERROR(IF(AND(COUNTBLANK($B203:$B205)=2,$B205="",$B204="",MAX(C:C)&gt;1),SUM($K$3:K205)/2,IF($B205="","",IF($C206=$C203,ROUND(J206*I206,2),IF($C206=$C204,"Total Item (R$)",IF(AND($C206&lt;&gt;$C205,$J205&lt;&gt;""),SUMIFS(K:K,C:C,C205,J:J,"&lt;&gt;Subtotal"),""))))),"")</f>
        <v/>
      </c>
      <c r="L206" s="100" t="str">
        <f t="shared" si="4"/>
        <v/>
      </c>
    </row>
    <row r="207" spans="2:12" x14ac:dyDescent="0.25">
      <c r="B207" s="62" t="str">
        <f>IFERROR(IF(C206=C203,IF(B206+1&lt;='FORMAÇÃO DE PREÇO'!$H$8,B206+1,""),B206),"")</f>
        <v/>
      </c>
      <c r="C207" s="62" t="str">
        <f>IFERROR(VLOOKUP(B207,'FORMAÇÃO DE PREÇO'!B:D,2,FALSE),"")</f>
        <v/>
      </c>
      <c r="D207" s="62" t="str">
        <f>IFERROR(VLOOKUP(B207,'FORMAÇÃO DE PREÇO'!B:D,3,FALSE),"")</f>
        <v/>
      </c>
      <c r="E207" s="107" t="str">
        <f t="shared" si="5"/>
        <v/>
      </c>
      <c r="F207" s="107" t="str">
        <f>IF($B206="","",IF($C207=$C204,INDEX('FORMAÇÃO DE PREÇO'!$H:$H,MATCH($B207,'FORMAÇÃO DE PREÇO'!$B:$B)-18),IF($C207=$C205,"Código","")))</f>
        <v/>
      </c>
      <c r="G207" s="108" t="str">
        <f t="array" ref="G207">IF($B206="","",IF($C207=$C204,UPPER(INDEX('BASE EDITAL'!$C:$C,EDITAL!B207+1)),IF($C207=$C205,"Especificação do Objeto","")))</f>
        <v/>
      </c>
      <c r="H207" s="109" t="str">
        <f t="array" ref="H207">IF($B206="","",IF($C207=$C204,INDEX('FORMAÇÃO DE PREÇO'!$M:$M,MATCH($B207,'FORMAÇÃO DE PREÇO'!$B:$B)-14),IF($C207=$C205,"Unidade","")))</f>
        <v/>
      </c>
      <c r="I207" s="109" t="str">
        <f>IF($B206="","",IF($C207=$C204,INDEX('FORMAÇÃO DE PREÇO'!$M:$M,MATCH($B207,'FORMAÇÃO DE PREÇO'!$B:$B)-16),IF($C207=$C205,"Quant.","")))</f>
        <v/>
      </c>
      <c r="J207" s="68" t="str">
        <f>IF(AND(COUNTBLANK($B204:$B206)=2,$B206="",$B205="",MAX(C:C)&gt;1),"Total Estimado",IF($B206="","",IF($C207=$C204,INDEX('FORMAÇÃO DE PREÇO'!$M:$M,MATCH($B207,'FORMAÇÃO DE PREÇO'!$B:$B)-18),IF($C207=$C205,"Valor Unit. (R$)",IF(AND($C207&lt;&gt;$C206,$J206&lt;&gt;""),"Subtotal","")))))</f>
        <v/>
      </c>
      <c r="K207" s="100" t="str">
        <f>IFERROR(IF(AND(COUNTBLANK($B204:$B206)=2,$B206="",$B205="",MAX(C:C)&gt;1),SUM($K$3:K206)/2,IF($B206="","",IF($C207=$C204,ROUND(J207*I207,2),IF($C207=$C205,"Total Item (R$)",IF(AND($C207&lt;&gt;$C206,$J206&lt;&gt;""),SUMIFS(K:K,C:C,C206,J:J,"&lt;&gt;Subtotal"),""))))),"")</f>
        <v/>
      </c>
      <c r="L207" s="100" t="str">
        <f t="shared" si="4"/>
        <v/>
      </c>
    </row>
    <row r="208" spans="2:12" x14ac:dyDescent="0.25">
      <c r="B208" s="62" t="str">
        <f>IFERROR(IF(C207=C204,IF(B207+1&lt;='FORMAÇÃO DE PREÇO'!$H$8,B207+1,""),B207),"")</f>
        <v/>
      </c>
      <c r="C208" s="62" t="str">
        <f>IFERROR(VLOOKUP(B208,'FORMAÇÃO DE PREÇO'!B:D,2,FALSE),"")</f>
        <v/>
      </c>
      <c r="D208" s="62" t="str">
        <f>IFERROR(VLOOKUP(B208,'FORMAÇÃO DE PREÇO'!B:D,3,FALSE),"")</f>
        <v/>
      </c>
      <c r="E208" s="107" t="str">
        <f t="shared" si="5"/>
        <v/>
      </c>
      <c r="F208" s="107" t="str">
        <f>IF($B207="","",IF($C208=$C205,INDEX('FORMAÇÃO DE PREÇO'!$H:$H,MATCH($B208,'FORMAÇÃO DE PREÇO'!$B:$B)-18),IF($C208=$C206,"Código","")))</f>
        <v/>
      </c>
      <c r="G208" s="108" t="str">
        <f t="array" ref="G208">IF($B207="","",IF($C208=$C205,UPPER(INDEX('BASE EDITAL'!$C:$C,EDITAL!B208+1)),IF($C208=$C206,"Especificação do Objeto","")))</f>
        <v/>
      </c>
      <c r="H208" s="109" t="str">
        <f t="array" ref="H208">IF($B207="","",IF($C208=$C205,INDEX('FORMAÇÃO DE PREÇO'!$M:$M,MATCH($B208,'FORMAÇÃO DE PREÇO'!$B:$B)-14),IF($C208=$C206,"Unidade","")))</f>
        <v/>
      </c>
      <c r="I208" s="109" t="str">
        <f>IF($B207="","",IF($C208=$C205,INDEX('FORMAÇÃO DE PREÇO'!$M:$M,MATCH($B208,'FORMAÇÃO DE PREÇO'!$B:$B)-16),IF($C208=$C206,"Quant.","")))</f>
        <v/>
      </c>
      <c r="J208" s="68" t="str">
        <f>IF(AND(COUNTBLANK($B205:$B207)=2,$B207="",$B206="",MAX(C:C)&gt;1),"Total Estimado",IF($B207="","",IF($C208=$C205,INDEX('FORMAÇÃO DE PREÇO'!$M:$M,MATCH($B208,'FORMAÇÃO DE PREÇO'!$B:$B)-18),IF($C208=$C206,"Valor Unit. (R$)",IF(AND($C208&lt;&gt;$C207,$J207&lt;&gt;""),"Subtotal","")))))</f>
        <v/>
      </c>
      <c r="K208" s="100" t="str">
        <f>IFERROR(IF(AND(COUNTBLANK($B205:$B207)=2,$B207="",$B206="",MAX(C:C)&gt;1),SUM($K$3:K207)/2,IF($B207="","",IF($C208=$C205,ROUND(J208*I208,2),IF($C208=$C206,"Total Item (R$)",IF(AND($C208&lt;&gt;$C207,$J207&lt;&gt;""),SUMIFS(K:K,C:C,C207,J:J,"&lt;&gt;Subtotal"),""))))),"")</f>
        <v/>
      </c>
      <c r="L208" s="100" t="str">
        <f t="shared" si="4"/>
        <v/>
      </c>
    </row>
    <row r="209" spans="2:12" x14ac:dyDescent="0.25">
      <c r="B209" s="62" t="str">
        <f>IFERROR(IF(C208=C205,IF(B208+1&lt;='FORMAÇÃO DE PREÇO'!$H$8,B208+1,""),B208),"")</f>
        <v/>
      </c>
      <c r="C209" s="62" t="str">
        <f>IFERROR(VLOOKUP(B209,'FORMAÇÃO DE PREÇO'!B:D,2,FALSE),"")</f>
        <v/>
      </c>
      <c r="D209" s="62" t="str">
        <f>IFERROR(VLOOKUP(B209,'FORMAÇÃO DE PREÇO'!B:D,3,FALSE),"")</f>
        <v/>
      </c>
      <c r="E209" s="107" t="str">
        <f t="shared" si="5"/>
        <v/>
      </c>
      <c r="F209" s="107" t="str">
        <f>IF($B208="","",IF($C209=$C206,INDEX('FORMAÇÃO DE PREÇO'!$H:$H,MATCH($B209,'FORMAÇÃO DE PREÇO'!$B:$B)-18),IF($C209=$C207,"Código","")))</f>
        <v/>
      </c>
      <c r="G209" s="108" t="str">
        <f t="array" ref="G209">IF($B208="","",IF($C209=$C206,UPPER(INDEX('BASE EDITAL'!$C:$C,EDITAL!B209+1)),IF($C209=$C207,"Especificação do Objeto","")))</f>
        <v/>
      </c>
      <c r="H209" s="109" t="str">
        <f t="array" ref="H209">IF($B208="","",IF($C209=$C206,INDEX('FORMAÇÃO DE PREÇO'!$M:$M,MATCH($B209,'FORMAÇÃO DE PREÇO'!$B:$B)-14),IF($C209=$C207,"Unidade","")))</f>
        <v/>
      </c>
      <c r="I209" s="109" t="str">
        <f>IF($B208="","",IF($C209=$C206,INDEX('FORMAÇÃO DE PREÇO'!$M:$M,MATCH($B209,'FORMAÇÃO DE PREÇO'!$B:$B)-16),IF($C209=$C207,"Quant.","")))</f>
        <v/>
      </c>
      <c r="J209" s="68" t="str">
        <f>IF(AND(COUNTBLANK($B206:$B208)=2,$B208="",$B207="",MAX(C:C)&gt;1),"Total Estimado",IF($B208="","",IF($C209=$C206,INDEX('FORMAÇÃO DE PREÇO'!$M:$M,MATCH($B209,'FORMAÇÃO DE PREÇO'!$B:$B)-18),IF($C209=$C207,"Valor Unit. (R$)",IF(AND($C209&lt;&gt;$C208,$J208&lt;&gt;""),"Subtotal","")))))</f>
        <v/>
      </c>
      <c r="K209" s="100" t="str">
        <f>IFERROR(IF(AND(COUNTBLANK($B206:$B208)=2,$B208="",$B207="",MAX(C:C)&gt;1),SUM($K$3:K208)/2,IF($B208="","",IF($C209=$C206,ROUND(J209*I209,2),IF($C209=$C207,"Total Item (R$)",IF(AND($C209&lt;&gt;$C208,$J208&lt;&gt;""),SUMIFS(K:K,C:C,C208,J:J,"&lt;&gt;Subtotal"),""))))),"")</f>
        <v/>
      </c>
      <c r="L209" s="100" t="str">
        <f t="shared" si="4"/>
        <v/>
      </c>
    </row>
    <row r="210" spans="2:12" x14ac:dyDescent="0.25">
      <c r="B210" s="62" t="str">
        <f>IFERROR(IF(C209=C206,IF(B209+1&lt;='FORMAÇÃO DE PREÇO'!$H$8,B209+1,""),B209),"")</f>
        <v/>
      </c>
      <c r="C210" s="62" t="str">
        <f>IFERROR(VLOOKUP(B210,'FORMAÇÃO DE PREÇO'!B:D,2,FALSE),"")</f>
        <v/>
      </c>
      <c r="D210" s="62" t="str">
        <f>IFERROR(VLOOKUP(B210,'FORMAÇÃO DE PREÇO'!B:D,3,FALSE),"")</f>
        <v/>
      </c>
      <c r="E210" s="107" t="str">
        <f t="shared" si="5"/>
        <v/>
      </c>
      <c r="F210" s="107" t="str">
        <f>IF($B209="","",IF($C210=$C207,INDEX('FORMAÇÃO DE PREÇO'!$H:$H,MATCH($B210,'FORMAÇÃO DE PREÇO'!$B:$B)-18),IF($C210=$C208,"Código","")))</f>
        <v/>
      </c>
      <c r="G210" s="108" t="str">
        <f t="array" ref="G210">IF($B209="","",IF($C210=$C207,UPPER(INDEX('BASE EDITAL'!$C:$C,EDITAL!B210+1)),IF($C210=$C208,"Especificação do Objeto","")))</f>
        <v/>
      </c>
      <c r="H210" s="109" t="str">
        <f t="array" ref="H210">IF($B209="","",IF($C210=$C207,INDEX('FORMAÇÃO DE PREÇO'!$M:$M,MATCH($B210,'FORMAÇÃO DE PREÇO'!$B:$B)-14),IF($C210=$C208,"Unidade","")))</f>
        <v/>
      </c>
      <c r="I210" s="109" t="str">
        <f>IF($B209="","",IF($C210=$C207,INDEX('FORMAÇÃO DE PREÇO'!$M:$M,MATCH($B210,'FORMAÇÃO DE PREÇO'!$B:$B)-16),IF($C210=$C208,"Quant.","")))</f>
        <v/>
      </c>
      <c r="J210" s="68" t="str">
        <f>IF(AND(COUNTBLANK($B207:$B209)=2,$B209="",$B208="",MAX(C:C)&gt;1),"Total Estimado",IF($B209="","",IF($C210=$C207,INDEX('FORMAÇÃO DE PREÇO'!$M:$M,MATCH($B210,'FORMAÇÃO DE PREÇO'!$B:$B)-18),IF($C210=$C208,"Valor Unit. (R$)",IF(AND($C210&lt;&gt;$C209,$J209&lt;&gt;""),"Subtotal","")))))</f>
        <v/>
      </c>
      <c r="K210" s="100" t="str">
        <f>IFERROR(IF(AND(COUNTBLANK($B207:$B209)=2,$B209="",$B208="",MAX(C:C)&gt;1),SUM($K$3:K209)/2,IF($B209="","",IF($C210=$C207,ROUND(J210*I210,2),IF($C210=$C208,"Total Item (R$)",IF(AND($C210&lt;&gt;$C209,$J209&lt;&gt;""),SUMIFS(K:K,C:C,C209,J:J,"&lt;&gt;Subtotal"),""))))),"")</f>
        <v/>
      </c>
      <c r="L210" s="100" t="str">
        <f t="shared" si="4"/>
        <v/>
      </c>
    </row>
    <row r="211" spans="2:12" x14ac:dyDescent="0.25">
      <c r="B211" s="62" t="str">
        <f>IFERROR(IF(C210=C207,IF(B210+1&lt;='FORMAÇÃO DE PREÇO'!$H$8,B210+1,""),B210),"")</f>
        <v/>
      </c>
      <c r="C211" s="62" t="str">
        <f>IFERROR(VLOOKUP(B211,'FORMAÇÃO DE PREÇO'!B:D,2,FALSE),"")</f>
        <v/>
      </c>
      <c r="D211" s="62" t="str">
        <f>IFERROR(VLOOKUP(B211,'FORMAÇÃO DE PREÇO'!B:D,3,FALSE),"")</f>
        <v/>
      </c>
      <c r="E211" s="107" t="str">
        <f t="shared" si="5"/>
        <v/>
      </c>
      <c r="F211" s="107" t="str">
        <f>IF($B210="","",IF($C211=$C208,INDEX('FORMAÇÃO DE PREÇO'!$H:$H,MATCH($B211,'FORMAÇÃO DE PREÇO'!$B:$B)-18),IF($C211=$C209,"Código","")))</f>
        <v/>
      </c>
      <c r="G211" s="108" t="str">
        <f t="array" ref="G211">IF($B210="","",IF($C211=$C208,UPPER(INDEX('BASE EDITAL'!$C:$C,EDITAL!B211+1)),IF($C211=$C209,"Especificação do Objeto","")))</f>
        <v/>
      </c>
      <c r="H211" s="109" t="str">
        <f t="array" ref="H211">IF($B210="","",IF($C211=$C208,INDEX('FORMAÇÃO DE PREÇO'!$M:$M,MATCH($B211,'FORMAÇÃO DE PREÇO'!$B:$B)-14),IF($C211=$C209,"Unidade","")))</f>
        <v/>
      </c>
      <c r="I211" s="109" t="str">
        <f>IF($B210="","",IF($C211=$C208,INDEX('FORMAÇÃO DE PREÇO'!$M:$M,MATCH($B211,'FORMAÇÃO DE PREÇO'!$B:$B)-16),IF($C211=$C209,"Quant.","")))</f>
        <v/>
      </c>
      <c r="J211" s="68" t="str">
        <f>IF(AND(COUNTBLANK($B208:$B210)=2,$B210="",$B209="",MAX(C:C)&gt;1),"Total Estimado",IF($B210="","",IF($C211=$C208,INDEX('FORMAÇÃO DE PREÇO'!$M:$M,MATCH($B211,'FORMAÇÃO DE PREÇO'!$B:$B)-18),IF($C211=$C209,"Valor Unit. (R$)",IF(AND($C211&lt;&gt;$C210,$J210&lt;&gt;""),"Subtotal","")))))</f>
        <v/>
      </c>
      <c r="K211" s="100" t="str">
        <f>IFERROR(IF(AND(COUNTBLANK($B208:$B210)=2,$B210="",$B209="",MAX(C:C)&gt;1),SUM($K$3:K210)/2,IF($B210="","",IF($C211=$C208,ROUND(J211*I211,2),IF($C211=$C209,"Total Item (R$)",IF(AND($C211&lt;&gt;$C210,$J210&lt;&gt;""),SUMIFS(K:K,C:C,C210,J:J,"&lt;&gt;Subtotal"),""))))),"")</f>
        <v/>
      </c>
      <c r="L211" s="100" t="str">
        <f t="shared" si="4"/>
        <v/>
      </c>
    </row>
    <row r="212" spans="2:12" x14ac:dyDescent="0.25">
      <c r="B212" s="62" t="str">
        <f>IFERROR(IF(C211=C208,IF(B211+1&lt;='FORMAÇÃO DE PREÇO'!$H$8,B211+1,""),B211),"")</f>
        <v/>
      </c>
      <c r="C212" s="62" t="str">
        <f>IFERROR(VLOOKUP(B212,'FORMAÇÃO DE PREÇO'!B:D,2,FALSE),"")</f>
        <v/>
      </c>
      <c r="D212" s="62" t="str">
        <f>IFERROR(VLOOKUP(B212,'FORMAÇÃO DE PREÇO'!B:D,3,FALSE),"")</f>
        <v/>
      </c>
      <c r="E212" s="107" t="str">
        <f t="shared" si="5"/>
        <v/>
      </c>
      <c r="F212" s="107" t="str">
        <f>IF($B211="","",IF($C212=$C209,INDEX('FORMAÇÃO DE PREÇO'!$H:$H,MATCH($B212,'FORMAÇÃO DE PREÇO'!$B:$B)-18),IF($C212=$C210,"Código","")))</f>
        <v/>
      </c>
      <c r="G212" s="108" t="str">
        <f t="array" ref="G212">IF($B211="","",IF($C212=$C209,UPPER(INDEX('BASE EDITAL'!$C:$C,EDITAL!B212+1)),IF($C212=$C210,"Especificação do Objeto","")))</f>
        <v/>
      </c>
      <c r="H212" s="109" t="str">
        <f t="array" ref="H212">IF($B211="","",IF($C212=$C209,INDEX('FORMAÇÃO DE PREÇO'!$M:$M,MATCH($B212,'FORMAÇÃO DE PREÇO'!$B:$B)-14),IF($C212=$C210,"Unidade","")))</f>
        <v/>
      </c>
      <c r="I212" s="109" t="str">
        <f>IF($B211="","",IF($C212=$C209,INDEX('FORMAÇÃO DE PREÇO'!$M:$M,MATCH($B212,'FORMAÇÃO DE PREÇO'!$B:$B)-16),IF($C212=$C210,"Quant.","")))</f>
        <v/>
      </c>
      <c r="J212" s="68" t="str">
        <f>IF(AND(COUNTBLANK($B209:$B211)=2,$B211="",$B210="",MAX(C:C)&gt;1),"Total Estimado",IF($B211="","",IF($C212=$C209,INDEX('FORMAÇÃO DE PREÇO'!$M:$M,MATCH($B212,'FORMAÇÃO DE PREÇO'!$B:$B)-18),IF($C212=$C210,"Valor Unit. (R$)",IF(AND($C212&lt;&gt;$C211,$J211&lt;&gt;""),"Subtotal","")))))</f>
        <v/>
      </c>
      <c r="K212" s="100" t="str">
        <f>IFERROR(IF(AND(COUNTBLANK($B209:$B211)=2,$B211="",$B210="",MAX(C:C)&gt;1),SUM($K$3:K211)/2,IF($B211="","",IF($C212=$C209,ROUND(J212*I212,2),IF($C212=$C210,"Total Item (R$)",IF(AND($C212&lt;&gt;$C211,$J211&lt;&gt;""),SUMIFS(K:K,C:C,C211,J:J,"&lt;&gt;Subtotal"),""))))),"")</f>
        <v/>
      </c>
      <c r="L212" s="100" t="str">
        <f t="shared" si="4"/>
        <v/>
      </c>
    </row>
    <row r="213" spans="2:12" x14ac:dyDescent="0.25">
      <c r="B213" s="62" t="str">
        <f>IFERROR(IF(C212=C209,IF(B212+1&lt;='FORMAÇÃO DE PREÇO'!$H$8,B212+1,""),B212),"")</f>
        <v/>
      </c>
      <c r="C213" s="62" t="str">
        <f>IFERROR(VLOOKUP(B213,'FORMAÇÃO DE PREÇO'!B:D,2,FALSE),"")</f>
        <v/>
      </c>
      <c r="D213" s="62" t="str">
        <f>IFERROR(VLOOKUP(B213,'FORMAÇÃO DE PREÇO'!B:D,3,FALSE),"")</f>
        <v/>
      </c>
      <c r="E213" s="107" t="str">
        <f t="shared" si="5"/>
        <v/>
      </c>
      <c r="F213" s="107" t="str">
        <f>IF($B212="","",IF($C213=$C210,INDEX('FORMAÇÃO DE PREÇO'!$H:$H,MATCH($B213,'FORMAÇÃO DE PREÇO'!$B:$B)-18),IF($C213=$C211,"Código","")))</f>
        <v/>
      </c>
      <c r="G213" s="108" t="str">
        <f t="array" ref="G213">IF($B212="","",IF($C213=$C210,UPPER(INDEX('BASE EDITAL'!$C:$C,EDITAL!B213+1)),IF($C213=$C211,"Especificação do Objeto","")))</f>
        <v/>
      </c>
      <c r="H213" s="109" t="str">
        <f t="array" ref="H213">IF($B212="","",IF($C213=$C210,INDEX('FORMAÇÃO DE PREÇO'!$M:$M,MATCH($B213,'FORMAÇÃO DE PREÇO'!$B:$B)-14),IF($C213=$C211,"Unidade","")))</f>
        <v/>
      </c>
      <c r="I213" s="109" t="str">
        <f>IF($B212="","",IF($C213=$C210,INDEX('FORMAÇÃO DE PREÇO'!$M:$M,MATCH($B213,'FORMAÇÃO DE PREÇO'!$B:$B)-16),IF($C213=$C211,"Quant.","")))</f>
        <v/>
      </c>
      <c r="J213" s="68" t="str">
        <f>IF(AND(COUNTBLANK($B210:$B212)=2,$B212="",$B211="",MAX(C:C)&gt;1),"Total Estimado",IF($B212="","",IF($C213=$C210,INDEX('FORMAÇÃO DE PREÇO'!$M:$M,MATCH($B213,'FORMAÇÃO DE PREÇO'!$B:$B)-18),IF($C213=$C211,"Valor Unit. (R$)",IF(AND($C213&lt;&gt;$C212,$J212&lt;&gt;""),"Subtotal","")))))</f>
        <v/>
      </c>
      <c r="K213" s="100" t="str">
        <f>IFERROR(IF(AND(COUNTBLANK($B210:$B212)=2,$B212="",$B211="",MAX(C:C)&gt;1),SUM($K$3:K212)/2,IF($B212="","",IF($C213=$C210,ROUND(J213*I213,2),IF($C213=$C211,"Total Item (R$)",IF(AND($C213&lt;&gt;$C212,$J212&lt;&gt;""),SUMIFS(K:K,C:C,C212,J:J,"&lt;&gt;Subtotal"),""))))),"")</f>
        <v/>
      </c>
      <c r="L213" s="100" t="str">
        <f t="shared" si="4"/>
        <v/>
      </c>
    </row>
    <row r="214" spans="2:12" x14ac:dyDescent="0.25">
      <c r="B214" s="62" t="str">
        <f>IFERROR(IF(C213=C210,IF(B213+1&lt;='FORMAÇÃO DE PREÇO'!$H$8,B213+1,""),B213),"")</f>
        <v/>
      </c>
      <c r="C214" s="62" t="str">
        <f>IFERROR(VLOOKUP(B214,'FORMAÇÃO DE PREÇO'!B:D,2,FALSE),"")</f>
        <v/>
      </c>
      <c r="D214" s="62" t="str">
        <f>IFERROR(VLOOKUP(B214,'FORMAÇÃO DE PREÇO'!B:D,3,FALSE),"")</f>
        <v/>
      </c>
      <c r="E214" s="107" t="str">
        <f t="shared" si="5"/>
        <v/>
      </c>
      <c r="F214" s="107" t="str">
        <f>IF($B213="","",IF($C214=$C211,INDEX('FORMAÇÃO DE PREÇO'!$H:$H,MATCH($B214,'FORMAÇÃO DE PREÇO'!$B:$B)-18),IF($C214=$C212,"Código","")))</f>
        <v/>
      </c>
      <c r="G214" s="108" t="str">
        <f t="array" ref="G214">IF($B213="","",IF($C214=$C211,UPPER(INDEX('BASE EDITAL'!$C:$C,EDITAL!B214+1)),IF($C214=$C212,"Especificação do Objeto","")))</f>
        <v/>
      </c>
      <c r="H214" s="109" t="str">
        <f t="array" ref="H214">IF($B213="","",IF($C214=$C211,INDEX('FORMAÇÃO DE PREÇO'!$M:$M,MATCH($B214,'FORMAÇÃO DE PREÇO'!$B:$B)-14),IF($C214=$C212,"Unidade","")))</f>
        <v/>
      </c>
      <c r="I214" s="109" t="str">
        <f>IF($B213="","",IF($C214=$C211,INDEX('FORMAÇÃO DE PREÇO'!$M:$M,MATCH($B214,'FORMAÇÃO DE PREÇO'!$B:$B)-16),IF($C214=$C212,"Quant.","")))</f>
        <v/>
      </c>
      <c r="J214" s="68" t="str">
        <f>IF(AND(COUNTBLANK($B211:$B213)=2,$B213="",$B212="",MAX(C:C)&gt;1),"Total Estimado",IF($B213="","",IF($C214=$C211,INDEX('FORMAÇÃO DE PREÇO'!$M:$M,MATCH($B214,'FORMAÇÃO DE PREÇO'!$B:$B)-18),IF($C214=$C212,"Valor Unit. (R$)",IF(AND($C214&lt;&gt;$C213,$J213&lt;&gt;""),"Subtotal","")))))</f>
        <v/>
      </c>
      <c r="K214" s="100" t="str">
        <f>IFERROR(IF(AND(COUNTBLANK($B211:$B213)=2,$B213="",$B212="",MAX(C:C)&gt;1),SUM($K$3:K213)/2,IF($B213="","",IF($C214=$C211,ROUND(J214*I214,2),IF($C214=$C212,"Total Item (R$)",IF(AND($C214&lt;&gt;$C213,$J213&lt;&gt;""),SUMIFS(K:K,C:C,C213,J:J,"&lt;&gt;Subtotal"),""))))),"")</f>
        <v/>
      </c>
      <c r="L214" s="100" t="str">
        <f t="shared" si="4"/>
        <v/>
      </c>
    </row>
    <row r="215" spans="2:12" x14ac:dyDescent="0.25">
      <c r="B215" s="62" t="str">
        <f>IFERROR(IF(C214=C211,IF(B214+1&lt;='FORMAÇÃO DE PREÇO'!$H$8,B214+1,""),B214),"")</f>
        <v/>
      </c>
      <c r="C215" s="62" t="str">
        <f>IFERROR(VLOOKUP(B215,'FORMAÇÃO DE PREÇO'!B:D,2,FALSE),"")</f>
        <v/>
      </c>
      <c r="D215" s="62" t="str">
        <f>IFERROR(VLOOKUP(B215,'FORMAÇÃO DE PREÇO'!B:D,3,FALSE),"")</f>
        <v/>
      </c>
      <c r="E215" s="107" t="str">
        <f t="shared" si="5"/>
        <v/>
      </c>
      <c r="F215" s="107" t="str">
        <f>IF($B214="","",IF($C215=$C212,INDEX('FORMAÇÃO DE PREÇO'!$H:$H,MATCH($B215,'FORMAÇÃO DE PREÇO'!$B:$B)-18),IF($C215=$C213,"Código","")))</f>
        <v/>
      </c>
      <c r="G215" s="108" t="str">
        <f t="array" ref="G215">IF($B214="","",IF($C215=$C212,UPPER(INDEX('BASE EDITAL'!$C:$C,EDITAL!B215+1)),IF($C215=$C213,"Especificação do Objeto","")))</f>
        <v/>
      </c>
      <c r="H215" s="109" t="str">
        <f t="array" ref="H215">IF($B214="","",IF($C215=$C212,INDEX('FORMAÇÃO DE PREÇO'!$M:$M,MATCH($B215,'FORMAÇÃO DE PREÇO'!$B:$B)-14),IF($C215=$C213,"Unidade","")))</f>
        <v/>
      </c>
      <c r="I215" s="109" t="str">
        <f>IF($B214="","",IF($C215=$C212,INDEX('FORMAÇÃO DE PREÇO'!$M:$M,MATCH($B215,'FORMAÇÃO DE PREÇO'!$B:$B)-16),IF($C215=$C213,"Quant.","")))</f>
        <v/>
      </c>
      <c r="J215" s="68" t="str">
        <f>IF(AND(COUNTBLANK($B212:$B214)=2,$B214="",$B213="",MAX(C:C)&gt;1),"Total Estimado",IF($B214="","",IF($C215=$C212,INDEX('FORMAÇÃO DE PREÇO'!$M:$M,MATCH($B215,'FORMAÇÃO DE PREÇO'!$B:$B)-18),IF($C215=$C213,"Valor Unit. (R$)",IF(AND($C215&lt;&gt;$C214,$J214&lt;&gt;""),"Subtotal","")))))</f>
        <v/>
      </c>
      <c r="K215" s="100" t="str">
        <f>IFERROR(IF(AND(COUNTBLANK($B212:$B214)=2,$B214="",$B213="",MAX(C:C)&gt;1),SUM($K$3:K214)/2,IF($B214="","",IF($C215=$C212,ROUND(J215*I215,2),IF($C215=$C213,"Total Item (R$)",IF(AND($C215&lt;&gt;$C214,$J214&lt;&gt;""),SUMIFS(K:K,C:C,C214,J:J,"&lt;&gt;Subtotal"),""))))),"")</f>
        <v/>
      </c>
      <c r="L215" s="100" t="str">
        <f t="shared" si="4"/>
        <v/>
      </c>
    </row>
    <row r="216" spans="2:12" x14ac:dyDescent="0.25">
      <c r="B216" s="62" t="str">
        <f>IFERROR(IF(C215=C212,IF(B215+1&lt;='FORMAÇÃO DE PREÇO'!$H$8,B215+1,""),B215),"")</f>
        <v/>
      </c>
      <c r="C216" s="62" t="str">
        <f>IFERROR(VLOOKUP(B216,'FORMAÇÃO DE PREÇO'!B:D,2,FALSE),"")</f>
        <v/>
      </c>
      <c r="D216" s="62" t="str">
        <f>IFERROR(VLOOKUP(B216,'FORMAÇÃO DE PREÇO'!B:D,3,FALSE),"")</f>
        <v/>
      </c>
      <c r="E216" s="107" t="str">
        <f t="shared" si="5"/>
        <v/>
      </c>
      <c r="F216" s="107" t="str">
        <f>IF($B215="","",IF($C216=$C213,INDEX('FORMAÇÃO DE PREÇO'!$H:$H,MATCH($B216,'FORMAÇÃO DE PREÇO'!$B:$B)-18),IF($C216=$C214,"Código","")))</f>
        <v/>
      </c>
      <c r="G216" s="108" t="str">
        <f t="array" ref="G216">IF($B215="","",IF($C216=$C213,UPPER(INDEX('BASE EDITAL'!$C:$C,EDITAL!B216+1)),IF($C216=$C214,"Especificação do Objeto","")))</f>
        <v/>
      </c>
      <c r="H216" s="109" t="str">
        <f t="array" ref="H216">IF($B215="","",IF($C216=$C213,INDEX('FORMAÇÃO DE PREÇO'!$M:$M,MATCH($B216,'FORMAÇÃO DE PREÇO'!$B:$B)-14),IF($C216=$C214,"Unidade","")))</f>
        <v/>
      </c>
      <c r="I216" s="109" t="str">
        <f>IF($B215="","",IF($C216=$C213,INDEX('FORMAÇÃO DE PREÇO'!$M:$M,MATCH($B216,'FORMAÇÃO DE PREÇO'!$B:$B)-16),IF($C216=$C214,"Quant.","")))</f>
        <v/>
      </c>
      <c r="J216" s="68" t="str">
        <f>IF(AND(COUNTBLANK($B213:$B215)=2,$B215="",$B214="",MAX(C:C)&gt;1),"Total Estimado",IF($B215="","",IF($C216=$C213,INDEX('FORMAÇÃO DE PREÇO'!$M:$M,MATCH($B216,'FORMAÇÃO DE PREÇO'!$B:$B)-18),IF($C216=$C214,"Valor Unit. (R$)",IF(AND($C216&lt;&gt;$C215,$J215&lt;&gt;""),"Subtotal","")))))</f>
        <v/>
      </c>
      <c r="K216" s="100" t="str">
        <f>IFERROR(IF(AND(COUNTBLANK($B213:$B215)=2,$B215="",$B214="",MAX(C:C)&gt;1),SUM($K$3:K215)/2,IF($B215="","",IF($C216=$C213,ROUND(J216*I216,2),IF($C216=$C214,"Total Item (R$)",IF(AND($C216&lt;&gt;$C215,$J215&lt;&gt;""),SUMIFS(K:K,C:C,C215,J:J,"&lt;&gt;Subtotal"),""))))),"")</f>
        <v/>
      </c>
      <c r="L216" s="100" t="str">
        <f t="shared" si="4"/>
        <v/>
      </c>
    </row>
    <row r="217" spans="2:12" x14ac:dyDescent="0.25">
      <c r="B217" s="62" t="str">
        <f>IFERROR(IF(C216=C213,IF(B216+1&lt;='FORMAÇÃO DE PREÇO'!$H$8,B216+1,""),B216),"")</f>
        <v/>
      </c>
      <c r="C217" s="62" t="str">
        <f>IFERROR(VLOOKUP(B217,'FORMAÇÃO DE PREÇO'!B:D,2,FALSE),"")</f>
        <v/>
      </c>
      <c r="D217" s="62" t="str">
        <f>IFERROR(VLOOKUP(B217,'FORMAÇÃO DE PREÇO'!B:D,3,FALSE),"")</f>
        <v/>
      </c>
      <c r="E217" s="107" t="str">
        <f t="shared" si="5"/>
        <v/>
      </c>
      <c r="F217" s="107" t="str">
        <f>IF($B216="","",IF($C217=$C214,INDEX('FORMAÇÃO DE PREÇO'!$H:$H,MATCH($B217,'FORMAÇÃO DE PREÇO'!$B:$B)-18),IF($C217=$C215,"Código","")))</f>
        <v/>
      </c>
      <c r="G217" s="108" t="str">
        <f t="array" ref="G217">IF($B216="","",IF($C217=$C214,UPPER(INDEX('BASE EDITAL'!$C:$C,EDITAL!B217+1)),IF($C217=$C215,"Especificação do Objeto","")))</f>
        <v/>
      </c>
      <c r="H217" s="109" t="str">
        <f t="array" ref="H217">IF($B216="","",IF($C217=$C214,INDEX('FORMAÇÃO DE PREÇO'!$M:$M,MATCH($B217,'FORMAÇÃO DE PREÇO'!$B:$B)-14),IF($C217=$C215,"Unidade","")))</f>
        <v/>
      </c>
      <c r="I217" s="109" t="str">
        <f>IF($B216="","",IF($C217=$C214,INDEX('FORMAÇÃO DE PREÇO'!$M:$M,MATCH($B217,'FORMAÇÃO DE PREÇO'!$B:$B)-16),IF($C217=$C215,"Quant.","")))</f>
        <v/>
      </c>
      <c r="J217" s="68" t="str">
        <f>IF(AND(COUNTBLANK($B214:$B216)=2,$B216="",$B215="",MAX(C:C)&gt;1),"Total Estimado",IF($B216="","",IF($C217=$C214,INDEX('FORMAÇÃO DE PREÇO'!$M:$M,MATCH($B217,'FORMAÇÃO DE PREÇO'!$B:$B)-18),IF($C217=$C215,"Valor Unit. (R$)",IF(AND($C217&lt;&gt;$C216,$J216&lt;&gt;""),"Subtotal","")))))</f>
        <v/>
      </c>
      <c r="K217" s="100" t="str">
        <f>IFERROR(IF(AND(COUNTBLANK($B214:$B216)=2,$B216="",$B215="",MAX(C:C)&gt;1),SUM($K$3:K216)/2,IF($B216="","",IF($C217=$C214,ROUND(J217*I217,2),IF($C217=$C215,"Total Item (R$)",IF(AND($C217&lt;&gt;$C216,$J216&lt;&gt;""),SUMIFS(K:K,C:C,C216,J:J,"&lt;&gt;Subtotal"),""))))),"")</f>
        <v/>
      </c>
      <c r="L217" s="100" t="str">
        <f t="shared" si="4"/>
        <v/>
      </c>
    </row>
    <row r="218" spans="2:12" x14ac:dyDescent="0.25">
      <c r="B218" s="62" t="str">
        <f>IFERROR(IF(C217=C214,IF(B217+1&lt;='FORMAÇÃO DE PREÇO'!$H$8,B217+1,""),B217),"")</f>
        <v/>
      </c>
      <c r="C218" s="62" t="str">
        <f>IFERROR(VLOOKUP(B218,'FORMAÇÃO DE PREÇO'!B:D,2,FALSE),"")</f>
        <v/>
      </c>
      <c r="D218" s="62" t="str">
        <f>IFERROR(VLOOKUP(B218,'FORMAÇÃO DE PREÇO'!B:D,3,FALSE),"")</f>
        <v/>
      </c>
      <c r="E218" s="107" t="str">
        <f t="shared" si="5"/>
        <v/>
      </c>
      <c r="F218" s="107" t="str">
        <f>IF($B217="","",IF($C218=$C215,INDEX('FORMAÇÃO DE PREÇO'!$H:$H,MATCH($B218,'FORMAÇÃO DE PREÇO'!$B:$B)-18),IF($C218=$C216,"Código","")))</f>
        <v/>
      </c>
      <c r="G218" s="108" t="str">
        <f t="array" ref="G218">IF($B217="","",IF($C218=$C215,UPPER(INDEX('BASE EDITAL'!$C:$C,EDITAL!B218+1)),IF($C218=$C216,"Especificação do Objeto","")))</f>
        <v/>
      </c>
      <c r="H218" s="109" t="str">
        <f t="array" ref="H218">IF($B217="","",IF($C218=$C215,INDEX('FORMAÇÃO DE PREÇO'!$M:$M,MATCH($B218,'FORMAÇÃO DE PREÇO'!$B:$B)-14),IF($C218=$C216,"Unidade","")))</f>
        <v/>
      </c>
      <c r="I218" s="109" t="str">
        <f>IF($B217="","",IF($C218=$C215,INDEX('FORMAÇÃO DE PREÇO'!$M:$M,MATCH($B218,'FORMAÇÃO DE PREÇO'!$B:$B)-16),IF($C218=$C216,"Quant.","")))</f>
        <v/>
      </c>
      <c r="J218" s="68" t="str">
        <f>IF(AND(COUNTBLANK($B215:$B217)=2,$B217="",$B216="",MAX(C:C)&gt;1),"Total Estimado",IF($B217="","",IF($C218=$C215,INDEX('FORMAÇÃO DE PREÇO'!$M:$M,MATCH($B218,'FORMAÇÃO DE PREÇO'!$B:$B)-18),IF($C218=$C216,"Valor Unit. (R$)",IF(AND($C218&lt;&gt;$C217,$J217&lt;&gt;""),"Subtotal","")))))</f>
        <v/>
      </c>
      <c r="K218" s="100" t="str">
        <f>IFERROR(IF(AND(COUNTBLANK($B215:$B217)=2,$B217="",$B216="",MAX(C:C)&gt;1),SUM($K$3:K217)/2,IF($B217="","",IF($C218=$C215,ROUND(J218*I218,2),IF($C218=$C216,"Total Item (R$)",IF(AND($C218&lt;&gt;$C217,$J217&lt;&gt;""),SUMIFS(K:K,C:C,C217,J:J,"&lt;&gt;Subtotal"),""))))),"")</f>
        <v/>
      </c>
      <c r="L218" s="100" t="str">
        <f t="shared" si="4"/>
        <v/>
      </c>
    </row>
    <row r="219" spans="2:12" x14ac:dyDescent="0.25">
      <c r="B219" s="62" t="str">
        <f>IFERROR(IF(C218=C215,IF(B218+1&lt;='FORMAÇÃO DE PREÇO'!$H$8,B218+1,""),B218),"")</f>
        <v/>
      </c>
      <c r="C219" s="62" t="str">
        <f>IFERROR(VLOOKUP(B219,'FORMAÇÃO DE PREÇO'!B:D,2,FALSE),"")</f>
        <v/>
      </c>
      <c r="D219" s="62" t="str">
        <f>IFERROR(VLOOKUP(B219,'FORMAÇÃO DE PREÇO'!B:D,3,FALSE),"")</f>
        <v/>
      </c>
      <c r="E219" s="107" t="str">
        <f t="shared" si="5"/>
        <v/>
      </c>
      <c r="F219" s="107" t="str">
        <f>IF($B218="","",IF($C219=$C216,INDEX('FORMAÇÃO DE PREÇO'!$H:$H,MATCH($B219,'FORMAÇÃO DE PREÇO'!$B:$B)-18),IF($C219=$C217,"Código","")))</f>
        <v/>
      </c>
      <c r="G219" s="108" t="str">
        <f t="array" ref="G219">IF($B218="","",IF($C219=$C216,UPPER(INDEX('BASE EDITAL'!$C:$C,EDITAL!B219+1)),IF($C219=$C217,"Especificação do Objeto","")))</f>
        <v/>
      </c>
      <c r="H219" s="109" t="str">
        <f t="array" ref="H219">IF($B218="","",IF($C219=$C216,INDEX('FORMAÇÃO DE PREÇO'!$M:$M,MATCH($B219,'FORMAÇÃO DE PREÇO'!$B:$B)-14),IF($C219=$C217,"Unidade","")))</f>
        <v/>
      </c>
      <c r="I219" s="109" t="str">
        <f>IF($B218="","",IF($C219=$C216,INDEX('FORMAÇÃO DE PREÇO'!$M:$M,MATCH($B219,'FORMAÇÃO DE PREÇO'!$B:$B)-16),IF($C219=$C217,"Quant.","")))</f>
        <v/>
      </c>
      <c r="J219" s="68" t="str">
        <f>IF(AND(COUNTBLANK($B216:$B218)=2,$B218="",$B217="",MAX(C:C)&gt;1),"Total Estimado",IF($B218="","",IF($C219=$C216,INDEX('FORMAÇÃO DE PREÇO'!$M:$M,MATCH($B219,'FORMAÇÃO DE PREÇO'!$B:$B)-18),IF($C219=$C217,"Valor Unit. (R$)",IF(AND($C219&lt;&gt;$C218,$J218&lt;&gt;""),"Subtotal","")))))</f>
        <v/>
      </c>
      <c r="K219" s="100" t="str">
        <f>IFERROR(IF(AND(COUNTBLANK($B216:$B218)=2,$B218="",$B217="",MAX(C:C)&gt;1),SUM($K$3:K218)/2,IF($B218="","",IF($C219=$C216,ROUND(J219*I219,2),IF($C219=$C217,"Total Item (R$)",IF(AND($C219&lt;&gt;$C218,$J218&lt;&gt;""),SUMIFS(K:K,C:C,C218,J:J,"&lt;&gt;Subtotal"),""))))),"")</f>
        <v/>
      </c>
      <c r="L219" s="100" t="str">
        <f t="shared" si="4"/>
        <v/>
      </c>
    </row>
    <row r="220" spans="2:12" x14ac:dyDescent="0.25">
      <c r="B220" s="62" t="str">
        <f>IFERROR(IF(C219=C216,IF(B219+1&lt;='FORMAÇÃO DE PREÇO'!$H$8,B219+1,""),B219),"")</f>
        <v/>
      </c>
      <c r="C220" s="62" t="str">
        <f>IFERROR(VLOOKUP(B220,'FORMAÇÃO DE PREÇO'!B:D,2,FALSE),"")</f>
        <v/>
      </c>
      <c r="D220" s="62" t="str">
        <f>IFERROR(VLOOKUP(B220,'FORMAÇÃO DE PREÇO'!B:D,3,FALSE),"")</f>
        <v/>
      </c>
      <c r="E220" s="107" t="str">
        <f t="shared" si="5"/>
        <v/>
      </c>
      <c r="F220" s="107" t="str">
        <f>IF($B219="","",IF($C220=$C217,INDEX('FORMAÇÃO DE PREÇO'!$H:$H,MATCH($B220,'FORMAÇÃO DE PREÇO'!$B:$B)-18),IF($C220=$C218,"Código","")))</f>
        <v/>
      </c>
      <c r="G220" s="108" t="str">
        <f t="array" ref="G220">IF($B219="","",IF($C220=$C217,UPPER(INDEX('BASE EDITAL'!$C:$C,EDITAL!B220+1)),IF($C220=$C218,"Especificação do Objeto","")))</f>
        <v/>
      </c>
      <c r="H220" s="109" t="str">
        <f t="array" ref="H220">IF($B219="","",IF($C220=$C217,INDEX('FORMAÇÃO DE PREÇO'!$M:$M,MATCH($B220,'FORMAÇÃO DE PREÇO'!$B:$B)-14),IF($C220=$C218,"Unidade","")))</f>
        <v/>
      </c>
      <c r="I220" s="109" t="str">
        <f>IF($B219="","",IF($C220=$C217,INDEX('FORMAÇÃO DE PREÇO'!$M:$M,MATCH($B220,'FORMAÇÃO DE PREÇO'!$B:$B)-16),IF($C220=$C218,"Quant.","")))</f>
        <v/>
      </c>
      <c r="J220" s="68" t="str">
        <f>IF(AND(COUNTBLANK($B217:$B219)=2,$B219="",$B218="",MAX(C:C)&gt;1),"Total Estimado",IF($B219="","",IF($C220=$C217,INDEX('FORMAÇÃO DE PREÇO'!$M:$M,MATCH($B220,'FORMAÇÃO DE PREÇO'!$B:$B)-18),IF($C220=$C218,"Valor Unit. (R$)",IF(AND($C220&lt;&gt;$C219,$J219&lt;&gt;""),"Subtotal","")))))</f>
        <v/>
      </c>
      <c r="K220" s="100" t="str">
        <f>IFERROR(IF(AND(COUNTBLANK($B217:$B219)=2,$B219="",$B218="",MAX(C:C)&gt;1),SUM($K$3:K219)/2,IF($B219="","",IF($C220=$C217,ROUND(J220*I220,2),IF($C220=$C218,"Total Item (R$)",IF(AND($C220&lt;&gt;$C219,$J219&lt;&gt;""),SUMIFS(K:K,C:C,C219,J:J,"&lt;&gt;Subtotal"),""))))),"")</f>
        <v/>
      </c>
      <c r="L220" s="100" t="str">
        <f t="shared" si="4"/>
        <v/>
      </c>
    </row>
    <row r="221" spans="2:12" x14ac:dyDescent="0.25">
      <c r="B221" s="62" t="str">
        <f>IFERROR(IF(C220=C217,IF(B220+1&lt;='FORMAÇÃO DE PREÇO'!$H$8,B220+1,""),B220),"")</f>
        <v/>
      </c>
      <c r="C221" s="62" t="str">
        <f>IFERROR(VLOOKUP(B221,'FORMAÇÃO DE PREÇO'!B:D,2,FALSE),"")</f>
        <v/>
      </c>
      <c r="D221" s="62" t="str">
        <f>IFERROR(VLOOKUP(B221,'FORMAÇÃO DE PREÇO'!B:D,3,FALSE),"")</f>
        <v/>
      </c>
      <c r="E221" s="107" t="str">
        <f t="shared" si="5"/>
        <v/>
      </c>
      <c r="F221" s="107" t="str">
        <f>IF($B220="","",IF($C221=$C218,INDEX('FORMAÇÃO DE PREÇO'!$H:$H,MATCH($B221,'FORMAÇÃO DE PREÇO'!$B:$B)-18),IF($C221=$C219,"Código","")))</f>
        <v/>
      </c>
      <c r="G221" s="108" t="str">
        <f t="array" ref="G221">IF($B220="","",IF($C221=$C218,UPPER(INDEX('BASE EDITAL'!$C:$C,EDITAL!B221+1)),IF($C221=$C219,"Especificação do Objeto","")))</f>
        <v/>
      </c>
      <c r="H221" s="109" t="str">
        <f t="array" ref="H221">IF($B220="","",IF($C221=$C218,INDEX('FORMAÇÃO DE PREÇO'!$M:$M,MATCH($B221,'FORMAÇÃO DE PREÇO'!$B:$B)-14),IF($C221=$C219,"Unidade","")))</f>
        <v/>
      </c>
      <c r="I221" s="109" t="str">
        <f>IF($B220="","",IF($C221=$C218,INDEX('FORMAÇÃO DE PREÇO'!$M:$M,MATCH($B221,'FORMAÇÃO DE PREÇO'!$B:$B)-16),IF($C221=$C219,"Quant.","")))</f>
        <v/>
      </c>
      <c r="J221" s="68" t="str">
        <f>IF(AND(COUNTBLANK($B218:$B220)=2,$B220="",$B219="",MAX(C:C)&gt;1),"Total Estimado",IF($B220="","",IF($C221=$C218,INDEX('FORMAÇÃO DE PREÇO'!$M:$M,MATCH($B221,'FORMAÇÃO DE PREÇO'!$B:$B)-18),IF($C221=$C219,"Valor Unit. (R$)",IF(AND($C221&lt;&gt;$C220,$J220&lt;&gt;""),"Subtotal","")))))</f>
        <v/>
      </c>
      <c r="K221" s="100" t="str">
        <f>IFERROR(IF(AND(COUNTBLANK($B218:$B220)=2,$B220="",$B219="",MAX(C:C)&gt;1),SUM($K$3:K220)/2,IF($B220="","",IF($C221=$C218,ROUND(J221*I221,2),IF($C221=$C219,"Total Item (R$)",IF(AND($C221&lt;&gt;$C220,$J220&lt;&gt;""),SUMIFS(K:K,C:C,C220,J:J,"&lt;&gt;Subtotal"),""))))),"")</f>
        <v/>
      </c>
      <c r="L221" s="100" t="str">
        <f t="shared" si="4"/>
        <v/>
      </c>
    </row>
    <row r="222" spans="2:12" x14ac:dyDescent="0.25">
      <c r="B222" s="62" t="str">
        <f>IFERROR(IF(C221=C218,IF(B221+1&lt;='FORMAÇÃO DE PREÇO'!$H$8,B221+1,""),B221),"")</f>
        <v/>
      </c>
      <c r="C222" s="62" t="str">
        <f>IFERROR(VLOOKUP(B222,'FORMAÇÃO DE PREÇO'!B:D,2,FALSE),"")</f>
        <v/>
      </c>
      <c r="D222" s="62" t="str">
        <f>IFERROR(VLOOKUP(B222,'FORMAÇÃO DE PREÇO'!B:D,3,FALSE),"")</f>
        <v/>
      </c>
      <c r="E222" s="107" t="str">
        <f t="shared" si="5"/>
        <v/>
      </c>
      <c r="F222" s="107" t="str">
        <f>IF($B221="","",IF($C222=$C219,INDEX('FORMAÇÃO DE PREÇO'!$H:$H,MATCH($B222,'FORMAÇÃO DE PREÇO'!$B:$B)-18),IF($C222=$C220,"Código","")))</f>
        <v/>
      </c>
      <c r="G222" s="108" t="str">
        <f t="array" ref="G222">IF($B221="","",IF($C222=$C219,UPPER(INDEX('BASE EDITAL'!$C:$C,EDITAL!B222+1)),IF($C222=$C220,"Especificação do Objeto","")))</f>
        <v/>
      </c>
      <c r="H222" s="109" t="str">
        <f t="array" ref="H222">IF($B221="","",IF($C222=$C219,INDEX('FORMAÇÃO DE PREÇO'!$M:$M,MATCH($B222,'FORMAÇÃO DE PREÇO'!$B:$B)-14),IF($C222=$C220,"Unidade","")))</f>
        <v/>
      </c>
      <c r="I222" s="109" t="str">
        <f>IF($B221="","",IF($C222=$C219,INDEX('FORMAÇÃO DE PREÇO'!$M:$M,MATCH($B222,'FORMAÇÃO DE PREÇO'!$B:$B)-16),IF($C222=$C220,"Quant.","")))</f>
        <v/>
      </c>
      <c r="J222" s="68" t="str">
        <f>IF(AND(COUNTBLANK($B219:$B221)=2,$B221="",$B220="",MAX(C:C)&gt;1),"Total Estimado",IF($B221="","",IF($C222=$C219,INDEX('FORMAÇÃO DE PREÇO'!$M:$M,MATCH($B222,'FORMAÇÃO DE PREÇO'!$B:$B)-18),IF($C222=$C220,"Valor Unit. (R$)",IF(AND($C222&lt;&gt;$C221,$J221&lt;&gt;""),"Subtotal","")))))</f>
        <v/>
      </c>
      <c r="K222" s="100" t="str">
        <f>IFERROR(IF(AND(COUNTBLANK($B219:$B221)=2,$B221="",$B220="",MAX(C:C)&gt;1),SUM($K$3:K221)/2,IF($B221="","",IF($C222=$C219,ROUND(J222*I222,2),IF($C222=$C220,"Total Item (R$)",IF(AND($C222&lt;&gt;$C221,$J221&lt;&gt;""),SUMIFS(K:K,C:C,C221,J:J,"&lt;&gt;Subtotal"),""))))),"")</f>
        <v/>
      </c>
      <c r="L222" s="100" t="str">
        <f t="shared" si="4"/>
        <v/>
      </c>
    </row>
    <row r="223" spans="2:12" x14ac:dyDescent="0.25">
      <c r="B223" s="62" t="str">
        <f>IFERROR(IF(C222=C219,IF(B222+1&lt;='FORMAÇÃO DE PREÇO'!$H$8,B222+1,""),B222),"")</f>
        <v/>
      </c>
      <c r="C223" s="62" t="str">
        <f>IFERROR(VLOOKUP(B223,'FORMAÇÃO DE PREÇO'!B:D,2,FALSE),"")</f>
        <v/>
      </c>
      <c r="D223" s="62" t="str">
        <f>IFERROR(VLOOKUP(B223,'FORMAÇÃO DE PREÇO'!B:D,3,FALSE),"")</f>
        <v/>
      </c>
      <c r="E223" s="107" t="str">
        <f t="shared" si="5"/>
        <v/>
      </c>
      <c r="F223" s="107" t="str">
        <f>IF($B222="","",IF($C223=$C220,INDEX('FORMAÇÃO DE PREÇO'!$H:$H,MATCH($B223,'FORMAÇÃO DE PREÇO'!$B:$B)-18),IF($C223=$C221,"Código","")))</f>
        <v/>
      </c>
      <c r="G223" s="108" t="str">
        <f t="array" ref="G223">IF($B222="","",IF($C223=$C220,UPPER(INDEX('BASE EDITAL'!$C:$C,EDITAL!B223+1)),IF($C223=$C221,"Especificação do Objeto","")))</f>
        <v/>
      </c>
      <c r="H223" s="109" t="str">
        <f t="array" ref="H223">IF($B222="","",IF($C223=$C220,INDEX('FORMAÇÃO DE PREÇO'!$M:$M,MATCH($B223,'FORMAÇÃO DE PREÇO'!$B:$B)-14),IF($C223=$C221,"Unidade","")))</f>
        <v/>
      </c>
      <c r="I223" s="109" t="str">
        <f>IF($B222="","",IF($C223=$C220,INDEX('FORMAÇÃO DE PREÇO'!$M:$M,MATCH($B223,'FORMAÇÃO DE PREÇO'!$B:$B)-16),IF($C223=$C221,"Quant.","")))</f>
        <v/>
      </c>
      <c r="J223" s="68" t="str">
        <f>IF(AND(COUNTBLANK($B220:$B222)=2,$B222="",$B221="",MAX(C:C)&gt;1),"Total Estimado",IF($B222="","",IF($C223=$C220,INDEX('FORMAÇÃO DE PREÇO'!$M:$M,MATCH($B223,'FORMAÇÃO DE PREÇO'!$B:$B)-18),IF($C223=$C221,"Valor Unit. (R$)",IF(AND($C223&lt;&gt;$C222,$J222&lt;&gt;""),"Subtotal","")))))</f>
        <v/>
      </c>
      <c r="K223" s="100" t="str">
        <f>IFERROR(IF(AND(COUNTBLANK($B220:$B222)=2,$B222="",$B221="",MAX(C:C)&gt;1),SUM($K$3:K222)/2,IF($B222="","",IF($C223=$C220,ROUND(J223*I223,2),IF($C223=$C221,"Total Item (R$)",IF(AND($C223&lt;&gt;$C222,$J222&lt;&gt;""),SUMIFS(K:K,C:C,C222,J:J,"&lt;&gt;Subtotal"),""))))),"")</f>
        <v/>
      </c>
      <c r="L223" s="100" t="str">
        <f t="shared" si="4"/>
        <v/>
      </c>
    </row>
    <row r="224" spans="2:12" x14ac:dyDescent="0.25">
      <c r="B224" s="62" t="str">
        <f>IFERROR(IF(C223=C220,IF(B223+1&lt;='FORMAÇÃO DE PREÇO'!$H$8,B223+1,""),B223),"")</f>
        <v/>
      </c>
      <c r="C224" s="62" t="str">
        <f>IFERROR(VLOOKUP(B224,'FORMAÇÃO DE PREÇO'!B:D,2,FALSE),"")</f>
        <v/>
      </c>
      <c r="D224" s="62" t="str">
        <f>IFERROR(VLOOKUP(B224,'FORMAÇÃO DE PREÇO'!B:D,3,FALSE),"")</f>
        <v/>
      </c>
      <c r="E224" s="107" t="str">
        <f t="shared" si="5"/>
        <v/>
      </c>
      <c r="F224" s="107" t="str">
        <f>IF($B223="","",IF($C224=$C221,INDEX('FORMAÇÃO DE PREÇO'!$H:$H,MATCH($B224,'FORMAÇÃO DE PREÇO'!$B:$B)-18),IF($C224=$C222,"Código","")))</f>
        <v/>
      </c>
      <c r="G224" s="108" t="str">
        <f t="array" ref="G224">IF($B223="","",IF($C224=$C221,UPPER(INDEX('BASE EDITAL'!$C:$C,EDITAL!B224+1)),IF($C224=$C222,"Especificação do Objeto","")))</f>
        <v/>
      </c>
      <c r="H224" s="109" t="str">
        <f t="array" ref="H224">IF($B223="","",IF($C224=$C221,INDEX('FORMAÇÃO DE PREÇO'!$M:$M,MATCH($B224,'FORMAÇÃO DE PREÇO'!$B:$B)-14),IF($C224=$C222,"Unidade","")))</f>
        <v/>
      </c>
      <c r="I224" s="109" t="str">
        <f>IF($B223="","",IF($C224=$C221,INDEX('FORMAÇÃO DE PREÇO'!$M:$M,MATCH($B224,'FORMAÇÃO DE PREÇO'!$B:$B)-16),IF($C224=$C222,"Quant.","")))</f>
        <v/>
      </c>
      <c r="J224" s="68" t="str">
        <f>IF(AND(COUNTBLANK($B221:$B223)=2,$B223="",$B222="",MAX(C:C)&gt;1),"Total Estimado",IF($B223="","",IF($C224=$C221,INDEX('FORMAÇÃO DE PREÇO'!$M:$M,MATCH($B224,'FORMAÇÃO DE PREÇO'!$B:$B)-18),IF($C224=$C222,"Valor Unit. (R$)",IF(AND($C224&lt;&gt;$C223,$J223&lt;&gt;""),"Subtotal","")))))</f>
        <v/>
      </c>
      <c r="K224" s="100" t="str">
        <f>IFERROR(IF(AND(COUNTBLANK($B221:$B223)=2,$B223="",$B222="",MAX(C:C)&gt;1),SUM($K$3:K223)/2,IF($B223="","",IF($C224=$C221,ROUND(J224*I224,2),IF($C224=$C222,"Total Item (R$)",IF(AND($C224&lt;&gt;$C223,$J223&lt;&gt;""),SUMIFS(K:K,C:C,C223,J:J,"&lt;&gt;Subtotal"),""))))),"")</f>
        <v/>
      </c>
      <c r="L224" s="100" t="str">
        <f t="shared" si="4"/>
        <v/>
      </c>
    </row>
    <row r="225" spans="2:12" x14ac:dyDescent="0.25">
      <c r="B225" s="62" t="str">
        <f>IFERROR(IF(C224=C221,IF(B224+1&lt;='FORMAÇÃO DE PREÇO'!$H$8,B224+1,""),B224),"")</f>
        <v/>
      </c>
      <c r="C225" s="62" t="str">
        <f>IFERROR(VLOOKUP(B225,'FORMAÇÃO DE PREÇO'!B:D,2,FALSE),"")</f>
        <v/>
      </c>
      <c r="D225" s="62" t="str">
        <f>IFERROR(VLOOKUP(B225,'FORMAÇÃO DE PREÇO'!B:D,3,FALSE),"")</f>
        <v/>
      </c>
      <c r="E225" s="107" t="str">
        <f t="shared" si="5"/>
        <v/>
      </c>
      <c r="F225" s="107" t="str">
        <f>IF($B224="","",IF($C225=$C222,INDEX('FORMAÇÃO DE PREÇO'!$H:$H,MATCH($B225,'FORMAÇÃO DE PREÇO'!$B:$B)-18),IF($C225=$C223,"Código","")))</f>
        <v/>
      </c>
      <c r="G225" s="108" t="str">
        <f t="array" ref="G225">IF($B224="","",IF($C225=$C222,UPPER(INDEX('BASE EDITAL'!$C:$C,EDITAL!B225+1)),IF($C225=$C223,"Especificação do Objeto","")))</f>
        <v/>
      </c>
      <c r="H225" s="109" t="str">
        <f t="array" ref="H225">IF($B224="","",IF($C225=$C222,INDEX('FORMAÇÃO DE PREÇO'!$M:$M,MATCH($B225,'FORMAÇÃO DE PREÇO'!$B:$B)-14),IF($C225=$C223,"Unidade","")))</f>
        <v/>
      </c>
      <c r="I225" s="109" t="str">
        <f>IF($B224="","",IF($C225=$C222,INDEX('FORMAÇÃO DE PREÇO'!$M:$M,MATCH($B225,'FORMAÇÃO DE PREÇO'!$B:$B)-16),IF($C225=$C223,"Quant.","")))</f>
        <v/>
      </c>
      <c r="J225" s="68" t="str">
        <f>IF(AND(COUNTBLANK($B222:$B224)=2,$B224="",$B223="",MAX(C:C)&gt;1),"Total Estimado",IF($B224="","",IF($C225=$C222,INDEX('FORMAÇÃO DE PREÇO'!$M:$M,MATCH($B225,'FORMAÇÃO DE PREÇO'!$B:$B)-18),IF($C225=$C223,"Valor Unit. (R$)",IF(AND($C225&lt;&gt;$C224,$J224&lt;&gt;""),"Subtotal","")))))</f>
        <v/>
      </c>
      <c r="K225" s="100" t="str">
        <f>IFERROR(IF(AND(COUNTBLANK($B222:$B224)=2,$B224="",$B223="",MAX(C:C)&gt;1),SUM($K$3:K224)/2,IF($B224="","",IF($C225=$C222,ROUND(J225*I225,2),IF($C225=$C223,"Total Item (R$)",IF(AND($C225&lt;&gt;$C224,$J224&lt;&gt;""),SUMIFS(K:K,C:C,C224,J:J,"&lt;&gt;Subtotal"),""))))),"")</f>
        <v/>
      </c>
      <c r="L225" s="100" t="str">
        <f t="shared" si="4"/>
        <v/>
      </c>
    </row>
    <row r="226" spans="2:12" x14ac:dyDescent="0.25">
      <c r="B226" s="62" t="str">
        <f>IFERROR(IF(C225=C222,IF(B225+1&lt;='FORMAÇÃO DE PREÇO'!$H$8,B225+1,""),B225),"")</f>
        <v/>
      </c>
      <c r="C226" s="62" t="str">
        <f>IFERROR(VLOOKUP(B226,'FORMAÇÃO DE PREÇO'!B:D,2,FALSE),"")</f>
        <v/>
      </c>
      <c r="D226" s="62" t="str">
        <f>IFERROR(VLOOKUP(B226,'FORMAÇÃO DE PREÇO'!B:D,3,FALSE),"")</f>
        <v/>
      </c>
      <c r="E226" s="107" t="str">
        <f t="shared" si="5"/>
        <v/>
      </c>
      <c r="F226" s="107" t="str">
        <f>IF($B225="","",IF($C226=$C223,INDEX('FORMAÇÃO DE PREÇO'!$H:$H,MATCH($B226,'FORMAÇÃO DE PREÇO'!$B:$B)-18),IF($C226=$C224,"Código","")))</f>
        <v/>
      </c>
      <c r="G226" s="108" t="str">
        <f t="array" ref="G226">IF($B225="","",IF($C226=$C223,UPPER(INDEX('BASE EDITAL'!$C:$C,EDITAL!B226+1)),IF($C226=$C224,"Especificação do Objeto","")))</f>
        <v/>
      </c>
      <c r="H226" s="109" t="str">
        <f t="array" ref="H226">IF($B225="","",IF($C226=$C223,INDEX('FORMAÇÃO DE PREÇO'!$M:$M,MATCH($B226,'FORMAÇÃO DE PREÇO'!$B:$B)-14),IF($C226=$C224,"Unidade","")))</f>
        <v/>
      </c>
      <c r="I226" s="109" t="str">
        <f>IF($B225="","",IF($C226=$C223,INDEX('FORMAÇÃO DE PREÇO'!$M:$M,MATCH($B226,'FORMAÇÃO DE PREÇO'!$B:$B)-16),IF($C226=$C224,"Quant.","")))</f>
        <v/>
      </c>
      <c r="J226" s="68" t="str">
        <f>IF(AND(COUNTBLANK($B223:$B225)=2,$B225="",$B224="",MAX(C:C)&gt;1),"Total Estimado",IF($B225="","",IF($C226=$C223,INDEX('FORMAÇÃO DE PREÇO'!$M:$M,MATCH($B226,'FORMAÇÃO DE PREÇO'!$B:$B)-18),IF($C226=$C224,"Valor Unit. (R$)",IF(AND($C226&lt;&gt;$C225,$J225&lt;&gt;""),"Subtotal","")))))</f>
        <v/>
      </c>
      <c r="K226" s="100" t="str">
        <f>IFERROR(IF(AND(COUNTBLANK($B223:$B225)=2,$B225="",$B224="",MAX(C:C)&gt;1),SUM($K$3:K225)/2,IF($B225="","",IF($C226=$C223,ROUND(J226*I226,2),IF($C226=$C224,"Total Item (R$)",IF(AND($C226&lt;&gt;$C225,$J225&lt;&gt;""),SUMIFS(K:K,C:C,C225,J:J,"&lt;&gt;Subtotal"),""))))),"")</f>
        <v/>
      </c>
      <c r="L226" s="100" t="str">
        <f t="shared" si="4"/>
        <v/>
      </c>
    </row>
    <row r="227" spans="2:12" x14ac:dyDescent="0.25">
      <c r="B227" s="62" t="str">
        <f>IFERROR(IF(C226=C223,IF(B226+1&lt;='FORMAÇÃO DE PREÇO'!$H$8,B226+1,""),B226),"")</f>
        <v/>
      </c>
      <c r="C227" s="62" t="str">
        <f>IFERROR(VLOOKUP(B227,'FORMAÇÃO DE PREÇO'!B:D,2,FALSE),"")</f>
        <v/>
      </c>
      <c r="D227" s="62" t="str">
        <f>IFERROR(VLOOKUP(B227,'FORMAÇÃO DE PREÇO'!B:D,3,FALSE),"")</f>
        <v/>
      </c>
      <c r="E227" s="107" t="str">
        <f t="shared" si="5"/>
        <v/>
      </c>
      <c r="F227" s="107" t="str">
        <f>IF($B226="","",IF($C227=$C224,INDEX('FORMAÇÃO DE PREÇO'!$H:$H,MATCH($B227,'FORMAÇÃO DE PREÇO'!$B:$B)-18),IF($C227=$C225,"Código","")))</f>
        <v/>
      </c>
      <c r="G227" s="108" t="str">
        <f t="array" ref="G227">IF($B226="","",IF($C227=$C224,UPPER(INDEX('BASE EDITAL'!$C:$C,EDITAL!B227+1)),IF($C227=$C225,"Especificação do Objeto","")))</f>
        <v/>
      </c>
      <c r="H227" s="109" t="str">
        <f t="array" ref="H227">IF($B226="","",IF($C227=$C224,INDEX('FORMAÇÃO DE PREÇO'!$M:$M,MATCH($B227,'FORMAÇÃO DE PREÇO'!$B:$B)-14),IF($C227=$C225,"Unidade","")))</f>
        <v/>
      </c>
      <c r="I227" s="109" t="str">
        <f>IF($B226="","",IF($C227=$C224,INDEX('FORMAÇÃO DE PREÇO'!$M:$M,MATCH($B227,'FORMAÇÃO DE PREÇO'!$B:$B)-16),IF($C227=$C225,"Quant.","")))</f>
        <v/>
      </c>
      <c r="J227" s="68" t="str">
        <f>IF(AND(COUNTBLANK($B224:$B226)=2,$B226="",$B225="",MAX(C:C)&gt;1),"Total Estimado",IF($B226="","",IF($C227=$C224,INDEX('FORMAÇÃO DE PREÇO'!$M:$M,MATCH($B227,'FORMAÇÃO DE PREÇO'!$B:$B)-18),IF($C227=$C225,"Valor Unit. (R$)",IF(AND($C227&lt;&gt;$C226,$J226&lt;&gt;""),"Subtotal","")))))</f>
        <v/>
      </c>
      <c r="K227" s="100" t="str">
        <f>IFERROR(IF(AND(COUNTBLANK($B224:$B226)=2,$B226="",$B225="",MAX(C:C)&gt;1),SUM($K$3:K226)/2,IF($B226="","",IF($C227=$C224,ROUND(J227*I227,2),IF($C227=$C225,"Total Item (R$)",IF(AND($C227&lt;&gt;$C226,$J226&lt;&gt;""),SUMIFS(K:K,C:C,C226,J:J,"&lt;&gt;Subtotal"),""))))),"")</f>
        <v/>
      </c>
      <c r="L227" s="100" t="str">
        <f t="shared" si="4"/>
        <v/>
      </c>
    </row>
    <row r="228" spans="2:12" x14ac:dyDescent="0.25">
      <c r="B228" s="62" t="str">
        <f>IFERROR(IF(C227=C224,IF(B227+1&lt;='FORMAÇÃO DE PREÇO'!$H$8,B227+1,""),B227),"")</f>
        <v/>
      </c>
      <c r="C228" s="62" t="str">
        <f>IFERROR(VLOOKUP(B228,'FORMAÇÃO DE PREÇO'!B:D,2,FALSE),"")</f>
        <v/>
      </c>
      <c r="D228" s="62" t="str">
        <f>IFERROR(VLOOKUP(B228,'FORMAÇÃO DE PREÇO'!B:D,3,FALSE),"")</f>
        <v/>
      </c>
      <c r="E228" s="107" t="str">
        <f t="shared" si="5"/>
        <v/>
      </c>
      <c r="F228" s="107" t="str">
        <f>IF($B227="","",IF($C228=$C225,INDEX('FORMAÇÃO DE PREÇO'!$H:$H,MATCH($B228,'FORMAÇÃO DE PREÇO'!$B:$B)-18),IF($C228=$C226,"Código","")))</f>
        <v/>
      </c>
      <c r="G228" s="108" t="str">
        <f t="array" ref="G228">IF($B227="","",IF($C228=$C225,UPPER(INDEX('BASE EDITAL'!$C:$C,EDITAL!B228+1)),IF($C228=$C226,"Especificação do Objeto","")))</f>
        <v/>
      </c>
      <c r="H228" s="109" t="str">
        <f t="array" ref="H228">IF($B227="","",IF($C228=$C225,INDEX('FORMAÇÃO DE PREÇO'!$M:$M,MATCH($B228,'FORMAÇÃO DE PREÇO'!$B:$B)-14),IF($C228=$C226,"Unidade","")))</f>
        <v/>
      </c>
      <c r="I228" s="109" t="str">
        <f>IF($B227="","",IF($C228=$C225,INDEX('FORMAÇÃO DE PREÇO'!$M:$M,MATCH($B228,'FORMAÇÃO DE PREÇO'!$B:$B)-16),IF($C228=$C226,"Quant.","")))</f>
        <v/>
      </c>
      <c r="J228" s="68" t="str">
        <f>IF(AND(COUNTBLANK($B225:$B227)=2,$B227="",$B226="",MAX(C:C)&gt;1),"Total Estimado",IF($B227="","",IF($C228=$C225,INDEX('FORMAÇÃO DE PREÇO'!$M:$M,MATCH($B228,'FORMAÇÃO DE PREÇO'!$B:$B)-18),IF($C228=$C226,"Valor Unit. (R$)",IF(AND($C228&lt;&gt;$C227,$J227&lt;&gt;""),"Subtotal","")))))</f>
        <v/>
      </c>
      <c r="K228" s="100" t="str">
        <f>IFERROR(IF(AND(COUNTBLANK($B225:$B227)=2,$B227="",$B226="",MAX(C:C)&gt;1),SUM($K$3:K227)/2,IF($B227="","",IF($C228=$C225,ROUND(J228*I228,2),IF($C228=$C226,"Total Item (R$)",IF(AND($C228&lt;&gt;$C227,$J227&lt;&gt;""),SUMIFS(K:K,C:C,C227,J:J,"&lt;&gt;Subtotal"),""))))),"")</f>
        <v/>
      </c>
      <c r="L228" s="100" t="str">
        <f t="shared" si="4"/>
        <v/>
      </c>
    </row>
    <row r="229" spans="2:12" x14ac:dyDescent="0.25">
      <c r="B229" s="62" t="str">
        <f>IFERROR(IF(C228=C225,IF(B228+1&lt;='FORMAÇÃO DE PREÇO'!$H$8,B228+1,""),B228),"")</f>
        <v/>
      </c>
      <c r="C229" s="62" t="str">
        <f>IFERROR(VLOOKUP(B229,'FORMAÇÃO DE PREÇO'!B:D,2,FALSE),"")</f>
        <v/>
      </c>
      <c r="D229" s="62" t="str">
        <f>IFERROR(VLOOKUP(B229,'FORMAÇÃO DE PREÇO'!B:D,3,FALSE),"")</f>
        <v/>
      </c>
      <c r="E229" s="107" t="str">
        <f t="shared" si="5"/>
        <v/>
      </c>
      <c r="F229" s="107" t="str">
        <f>IF($B228="","",IF($C229=$C226,INDEX('FORMAÇÃO DE PREÇO'!$H:$H,MATCH($B229,'FORMAÇÃO DE PREÇO'!$B:$B)-18),IF($C229=$C227,"Código","")))</f>
        <v/>
      </c>
      <c r="G229" s="108" t="str">
        <f t="array" ref="G229">IF($B228="","",IF($C229=$C226,UPPER(INDEX('BASE EDITAL'!$C:$C,EDITAL!B229+1)),IF($C229=$C227,"Especificação do Objeto","")))</f>
        <v/>
      </c>
      <c r="H229" s="109" t="str">
        <f t="array" ref="H229">IF($B228="","",IF($C229=$C226,INDEX('FORMAÇÃO DE PREÇO'!$M:$M,MATCH($B229,'FORMAÇÃO DE PREÇO'!$B:$B)-14),IF($C229=$C227,"Unidade","")))</f>
        <v/>
      </c>
      <c r="I229" s="109" t="str">
        <f>IF($B228="","",IF($C229=$C226,INDEX('FORMAÇÃO DE PREÇO'!$M:$M,MATCH($B229,'FORMAÇÃO DE PREÇO'!$B:$B)-16),IF($C229=$C227,"Quant.","")))</f>
        <v/>
      </c>
      <c r="J229" s="68" t="str">
        <f>IF(AND(COUNTBLANK($B226:$B228)=2,$B228="",$B227="",MAX(C:C)&gt;1),"Total Estimado",IF($B228="","",IF($C229=$C226,INDEX('FORMAÇÃO DE PREÇO'!$M:$M,MATCH($B229,'FORMAÇÃO DE PREÇO'!$B:$B)-18),IF($C229=$C227,"Valor Unit. (R$)",IF(AND($C229&lt;&gt;$C228,$J228&lt;&gt;""),"Subtotal","")))))</f>
        <v/>
      </c>
      <c r="K229" s="100" t="str">
        <f>IFERROR(IF(AND(COUNTBLANK($B226:$B228)=2,$B228="",$B227="",MAX(C:C)&gt;1),SUM($K$3:K228)/2,IF($B228="","",IF($C229=$C226,ROUND(J229*I229,2),IF($C229=$C227,"Total Item (R$)",IF(AND($C229&lt;&gt;$C228,$J228&lt;&gt;""),SUMIFS(K:K,C:C,C228,J:J,"&lt;&gt;Subtotal"),""))))),"")</f>
        <v/>
      </c>
      <c r="L229" s="100" t="str">
        <f t="shared" si="4"/>
        <v/>
      </c>
    </row>
    <row r="230" spans="2:12" x14ac:dyDescent="0.25">
      <c r="B230" s="62" t="str">
        <f>IFERROR(IF(C229=C226,IF(B229+1&lt;='FORMAÇÃO DE PREÇO'!$H$8,B229+1,""),B229),"")</f>
        <v/>
      </c>
      <c r="C230" s="62" t="str">
        <f>IFERROR(VLOOKUP(B230,'FORMAÇÃO DE PREÇO'!B:D,2,FALSE),"")</f>
        <v/>
      </c>
      <c r="D230" s="62" t="str">
        <f>IFERROR(VLOOKUP(B230,'FORMAÇÃO DE PREÇO'!B:D,3,FALSE),"")</f>
        <v/>
      </c>
      <c r="E230" s="107" t="str">
        <f t="shared" si="5"/>
        <v/>
      </c>
      <c r="F230" s="107" t="str">
        <f>IF($B229="","",IF($C230=$C227,INDEX('FORMAÇÃO DE PREÇO'!$H:$H,MATCH($B230,'FORMAÇÃO DE PREÇO'!$B:$B)-18),IF($C230=$C228,"Código","")))</f>
        <v/>
      </c>
      <c r="G230" s="108" t="str">
        <f t="array" ref="G230">IF($B229="","",IF($C230=$C227,UPPER(INDEX('BASE EDITAL'!$C:$C,EDITAL!B230+1)),IF($C230=$C228,"Especificação do Objeto","")))</f>
        <v/>
      </c>
      <c r="H230" s="109" t="str">
        <f t="array" ref="H230">IF($B229="","",IF($C230=$C227,INDEX('FORMAÇÃO DE PREÇO'!$M:$M,MATCH($B230,'FORMAÇÃO DE PREÇO'!$B:$B)-14),IF($C230=$C228,"Unidade","")))</f>
        <v/>
      </c>
      <c r="I230" s="109" t="str">
        <f>IF($B229="","",IF($C230=$C227,INDEX('FORMAÇÃO DE PREÇO'!$M:$M,MATCH($B230,'FORMAÇÃO DE PREÇO'!$B:$B)-16),IF($C230=$C228,"Quant.","")))</f>
        <v/>
      </c>
      <c r="J230" s="68" t="str">
        <f>IF(AND(COUNTBLANK($B227:$B229)=2,$B229="",$B228="",MAX(C:C)&gt;1),"Total Estimado",IF($B229="","",IF($C230=$C227,INDEX('FORMAÇÃO DE PREÇO'!$M:$M,MATCH($B230,'FORMAÇÃO DE PREÇO'!$B:$B)-18),IF($C230=$C228,"Valor Unit. (R$)",IF(AND($C230&lt;&gt;$C229,$J229&lt;&gt;""),"Subtotal","")))))</f>
        <v/>
      </c>
      <c r="K230" s="100" t="str">
        <f>IFERROR(IF(AND(COUNTBLANK($B227:$B229)=2,$B229="",$B228="",MAX(C:C)&gt;1),SUM($K$3:K229)/2,IF($B229="","",IF($C230=$C227,ROUND(J230*I230,2),IF($C230=$C228,"Total Item (R$)",IF(AND($C230&lt;&gt;$C229,$J229&lt;&gt;""),SUMIFS(K:K,C:C,C229,J:J,"&lt;&gt;Subtotal"),""))))),"")</f>
        <v/>
      </c>
      <c r="L230" s="100" t="str">
        <f t="shared" si="4"/>
        <v/>
      </c>
    </row>
    <row r="231" spans="2:12" x14ac:dyDescent="0.25">
      <c r="B231" s="62" t="str">
        <f>IFERROR(IF(C230=C227,IF(B230+1&lt;='FORMAÇÃO DE PREÇO'!$H$8,B230+1,""),B230),"")</f>
        <v/>
      </c>
      <c r="C231" s="62" t="str">
        <f>IFERROR(VLOOKUP(B231,'FORMAÇÃO DE PREÇO'!B:D,2,FALSE),"")</f>
        <v/>
      </c>
      <c r="D231" s="62" t="str">
        <f>IFERROR(VLOOKUP(B231,'FORMAÇÃO DE PREÇO'!B:D,3,FALSE),"")</f>
        <v/>
      </c>
      <c r="E231" s="107" t="str">
        <f t="shared" si="5"/>
        <v/>
      </c>
      <c r="F231" s="107" t="str">
        <f>IF($B230="","",IF($C231=$C228,INDEX('FORMAÇÃO DE PREÇO'!$H:$H,MATCH($B231,'FORMAÇÃO DE PREÇO'!$B:$B)-18),IF($C231=$C229,"Código","")))</f>
        <v/>
      </c>
      <c r="G231" s="108" t="str">
        <f t="array" ref="G231">IF($B230="","",IF($C231=$C228,UPPER(INDEX('BASE EDITAL'!$C:$C,EDITAL!B231+1)),IF($C231=$C229,"Especificação do Objeto","")))</f>
        <v/>
      </c>
      <c r="H231" s="109" t="str">
        <f t="array" ref="H231">IF($B230="","",IF($C231=$C228,INDEX('FORMAÇÃO DE PREÇO'!$M:$M,MATCH($B231,'FORMAÇÃO DE PREÇO'!$B:$B)-14),IF($C231=$C229,"Unidade","")))</f>
        <v/>
      </c>
      <c r="I231" s="109" t="str">
        <f>IF($B230="","",IF($C231=$C228,INDEX('FORMAÇÃO DE PREÇO'!$M:$M,MATCH($B231,'FORMAÇÃO DE PREÇO'!$B:$B)-16),IF($C231=$C229,"Quant.","")))</f>
        <v/>
      </c>
      <c r="J231" s="68" t="str">
        <f>IF(AND(COUNTBLANK($B228:$B230)=2,$B230="",$B229="",MAX(C:C)&gt;1),"Total Estimado",IF($B230="","",IF($C231=$C228,INDEX('FORMAÇÃO DE PREÇO'!$M:$M,MATCH($B231,'FORMAÇÃO DE PREÇO'!$B:$B)-18),IF($C231=$C229,"Valor Unit. (R$)",IF(AND($C231&lt;&gt;$C230,$J230&lt;&gt;""),"Subtotal","")))))</f>
        <v/>
      </c>
      <c r="K231" s="100" t="str">
        <f>IFERROR(IF(AND(COUNTBLANK($B228:$B230)=2,$B230="",$B229="",MAX(C:C)&gt;1),SUM($K$3:K230)/2,IF($B230="","",IF($C231=$C228,ROUND(J231*I231,2),IF($C231=$C229,"Total Item (R$)",IF(AND($C231&lt;&gt;$C230,$J230&lt;&gt;""),SUMIFS(K:K,C:C,C230,J:J,"&lt;&gt;Subtotal"),""))))),"")</f>
        <v/>
      </c>
      <c r="L231" s="100" t="str">
        <f t="shared" si="4"/>
        <v/>
      </c>
    </row>
    <row r="232" spans="2:12" x14ac:dyDescent="0.25">
      <c r="B232" s="62" t="str">
        <f>IFERROR(IF(C231=C228,IF(B231+1&lt;='FORMAÇÃO DE PREÇO'!$H$8,B231+1,""),B231),"")</f>
        <v/>
      </c>
      <c r="C232" s="62" t="str">
        <f>IFERROR(VLOOKUP(B232,'FORMAÇÃO DE PREÇO'!B:D,2,FALSE),"")</f>
        <v/>
      </c>
      <c r="D232" s="62" t="str">
        <f>IFERROR(VLOOKUP(B232,'FORMAÇÃO DE PREÇO'!B:D,3,FALSE),"")</f>
        <v/>
      </c>
      <c r="E232" s="107" t="str">
        <f t="shared" si="5"/>
        <v/>
      </c>
      <c r="F232" s="107" t="str">
        <f>IF($B231="","",IF($C232=$C229,INDEX('FORMAÇÃO DE PREÇO'!$H:$H,MATCH($B232,'FORMAÇÃO DE PREÇO'!$B:$B)-18),IF($C232=$C230,"Código","")))</f>
        <v/>
      </c>
      <c r="G232" s="108" t="str">
        <f t="array" ref="G232">IF($B231="","",IF($C232=$C229,UPPER(INDEX('BASE EDITAL'!$C:$C,EDITAL!B232+1)),IF($C232=$C230,"Especificação do Objeto","")))</f>
        <v/>
      </c>
      <c r="H232" s="109" t="str">
        <f t="array" ref="H232">IF($B231="","",IF($C232=$C229,INDEX('FORMAÇÃO DE PREÇO'!$M:$M,MATCH($B232,'FORMAÇÃO DE PREÇO'!$B:$B)-14),IF($C232=$C230,"Unidade","")))</f>
        <v/>
      </c>
      <c r="I232" s="109" t="str">
        <f>IF($B231="","",IF($C232=$C229,INDEX('FORMAÇÃO DE PREÇO'!$M:$M,MATCH($B232,'FORMAÇÃO DE PREÇO'!$B:$B)-16),IF($C232=$C230,"Quant.","")))</f>
        <v/>
      </c>
      <c r="J232" s="68" t="str">
        <f>IF(AND(COUNTBLANK($B229:$B231)=2,$B231="",$B230="",MAX(C:C)&gt;1),"Total Estimado",IF($B231="","",IF($C232=$C229,INDEX('FORMAÇÃO DE PREÇO'!$M:$M,MATCH($B232,'FORMAÇÃO DE PREÇO'!$B:$B)-18),IF($C232=$C230,"Valor Unit. (R$)",IF(AND($C232&lt;&gt;$C231,$J231&lt;&gt;""),"Subtotal","")))))</f>
        <v/>
      </c>
      <c r="K232" s="100" t="str">
        <f>IFERROR(IF(AND(COUNTBLANK($B229:$B231)=2,$B231="",$B230="",MAX(C:C)&gt;1),SUM($K$3:K231)/2,IF($B231="","",IF($C232=$C229,ROUND(J232*I232,2),IF($C232=$C230,"Total Item (R$)",IF(AND($C232&lt;&gt;$C231,$J231&lt;&gt;""),SUMIFS(K:K,C:C,C231,J:J,"&lt;&gt;Subtotal"),""))))),"")</f>
        <v/>
      </c>
      <c r="L232" s="100" t="str">
        <f t="shared" si="4"/>
        <v/>
      </c>
    </row>
    <row r="233" spans="2:12" x14ac:dyDescent="0.25">
      <c r="B233" s="62" t="str">
        <f>IFERROR(IF(C232=C229,IF(B232+1&lt;='FORMAÇÃO DE PREÇO'!$H$8,B232+1,""),B232),"")</f>
        <v/>
      </c>
      <c r="C233" s="62" t="str">
        <f>IFERROR(VLOOKUP(B233,'FORMAÇÃO DE PREÇO'!B:D,2,FALSE),"")</f>
        <v/>
      </c>
      <c r="D233" s="62" t="str">
        <f>IFERROR(VLOOKUP(B233,'FORMAÇÃO DE PREÇO'!B:D,3,FALSE),"")</f>
        <v/>
      </c>
      <c r="E233" s="107" t="str">
        <f t="shared" si="5"/>
        <v/>
      </c>
      <c r="F233" s="107" t="str">
        <f>IF($B232="","",IF($C233=$C230,INDEX('FORMAÇÃO DE PREÇO'!$H:$H,MATCH($B233,'FORMAÇÃO DE PREÇO'!$B:$B)-18),IF($C233=$C231,"Código","")))</f>
        <v/>
      </c>
      <c r="G233" s="108" t="str">
        <f t="array" ref="G233">IF($B232="","",IF($C233=$C230,UPPER(INDEX('BASE EDITAL'!$C:$C,EDITAL!B233+1)),IF($C233=$C231,"Especificação do Objeto","")))</f>
        <v/>
      </c>
      <c r="H233" s="109" t="str">
        <f t="array" ref="H233">IF($B232="","",IF($C233=$C230,INDEX('FORMAÇÃO DE PREÇO'!$M:$M,MATCH($B233,'FORMAÇÃO DE PREÇO'!$B:$B)-14),IF($C233=$C231,"Unidade","")))</f>
        <v/>
      </c>
      <c r="I233" s="109" t="str">
        <f>IF($B232="","",IF($C233=$C230,INDEX('FORMAÇÃO DE PREÇO'!$M:$M,MATCH($B233,'FORMAÇÃO DE PREÇO'!$B:$B)-16),IF($C233=$C231,"Quant.","")))</f>
        <v/>
      </c>
      <c r="J233" s="68" t="str">
        <f>IF(AND(COUNTBLANK($B230:$B232)=2,$B232="",$B231="",MAX(C:C)&gt;1),"Total Estimado",IF($B232="","",IF($C233=$C230,INDEX('FORMAÇÃO DE PREÇO'!$M:$M,MATCH($B233,'FORMAÇÃO DE PREÇO'!$B:$B)-18),IF($C233=$C231,"Valor Unit. (R$)",IF(AND($C233&lt;&gt;$C232,$J232&lt;&gt;""),"Subtotal","")))))</f>
        <v/>
      </c>
      <c r="K233" s="100" t="str">
        <f>IFERROR(IF(AND(COUNTBLANK($B230:$B232)=2,$B232="",$B231="",MAX(C:C)&gt;1),SUM($K$3:K232)/2,IF($B232="","",IF($C233=$C230,ROUND(J233*I233,2),IF($C233=$C231,"Total Item (R$)",IF(AND($C233&lt;&gt;$C232,$J232&lt;&gt;""),SUMIFS(K:K,C:C,C232,J:J,"&lt;&gt;Subtotal"),""))))),"")</f>
        <v/>
      </c>
      <c r="L233" s="100" t="str">
        <f t="shared" si="4"/>
        <v/>
      </c>
    </row>
    <row r="234" spans="2:12" x14ac:dyDescent="0.25">
      <c r="B234" s="62" t="str">
        <f>IFERROR(IF(C233=C230,IF(B233+1&lt;='FORMAÇÃO DE PREÇO'!$H$8,B233+1,""),B233),"")</f>
        <v/>
      </c>
      <c r="C234" s="62" t="str">
        <f>IFERROR(VLOOKUP(B234,'FORMAÇÃO DE PREÇO'!B:D,2,FALSE),"")</f>
        <v/>
      </c>
      <c r="D234" s="62" t="str">
        <f>IFERROR(VLOOKUP(B234,'FORMAÇÃO DE PREÇO'!B:D,3,FALSE),"")</f>
        <v/>
      </c>
      <c r="E234" s="107" t="str">
        <f t="shared" si="5"/>
        <v/>
      </c>
      <c r="F234" s="107" t="str">
        <f>IF($B233="","",IF($C234=$C231,INDEX('FORMAÇÃO DE PREÇO'!$H:$H,MATCH($B234,'FORMAÇÃO DE PREÇO'!$B:$B)-18),IF($C234=$C232,"Código","")))</f>
        <v/>
      </c>
      <c r="G234" s="108" t="str">
        <f t="array" ref="G234">IF($B233="","",IF($C234=$C231,UPPER(INDEX('BASE EDITAL'!$C:$C,EDITAL!B234+1)),IF($C234=$C232,"Especificação do Objeto","")))</f>
        <v/>
      </c>
      <c r="H234" s="109" t="str">
        <f t="array" ref="H234">IF($B233="","",IF($C234=$C231,INDEX('FORMAÇÃO DE PREÇO'!$M:$M,MATCH($B234,'FORMAÇÃO DE PREÇO'!$B:$B)-14),IF($C234=$C232,"Unidade","")))</f>
        <v/>
      </c>
      <c r="I234" s="109" t="str">
        <f>IF($B233="","",IF($C234=$C231,INDEX('FORMAÇÃO DE PREÇO'!$M:$M,MATCH($B234,'FORMAÇÃO DE PREÇO'!$B:$B)-16),IF($C234=$C232,"Quant.","")))</f>
        <v/>
      </c>
      <c r="J234" s="68" t="str">
        <f>IF(AND(COUNTBLANK($B231:$B233)=2,$B233="",$B232="",MAX(C:C)&gt;1),"Total Estimado",IF($B233="","",IF($C234=$C231,INDEX('FORMAÇÃO DE PREÇO'!$M:$M,MATCH($B234,'FORMAÇÃO DE PREÇO'!$B:$B)-18),IF($C234=$C232,"Valor Unit. (R$)",IF(AND($C234&lt;&gt;$C233,$J233&lt;&gt;""),"Subtotal","")))))</f>
        <v/>
      </c>
      <c r="K234" s="100" t="str">
        <f>IFERROR(IF(AND(COUNTBLANK($B231:$B233)=2,$B233="",$B232="",MAX(C:C)&gt;1),SUM($K$3:K233)/2,IF($B233="","",IF($C234=$C231,ROUND(J234*I234,2),IF($C234=$C232,"Total Item (R$)",IF(AND($C234&lt;&gt;$C233,$J233&lt;&gt;""),SUMIFS(K:K,C:C,C233,J:J,"&lt;&gt;Subtotal"),""))))),"")</f>
        <v/>
      </c>
      <c r="L234" s="100" t="str">
        <f t="shared" si="4"/>
        <v/>
      </c>
    </row>
    <row r="235" spans="2:12" x14ac:dyDescent="0.25">
      <c r="B235" s="62" t="str">
        <f>IFERROR(IF(C234=C231,IF(B234+1&lt;='FORMAÇÃO DE PREÇO'!$H$8,B234+1,""),B234),"")</f>
        <v/>
      </c>
      <c r="C235" s="62" t="str">
        <f>IFERROR(VLOOKUP(B235,'FORMAÇÃO DE PREÇO'!B:D,2,FALSE),"")</f>
        <v/>
      </c>
      <c r="D235" s="62" t="str">
        <f>IFERROR(VLOOKUP(B235,'FORMAÇÃO DE PREÇO'!B:D,3,FALSE),"")</f>
        <v/>
      </c>
      <c r="E235" s="107" t="str">
        <f t="shared" si="5"/>
        <v/>
      </c>
      <c r="F235" s="107" t="str">
        <f>IF($B234="","",IF($C235=$C232,INDEX('FORMAÇÃO DE PREÇO'!$H:$H,MATCH($B235,'FORMAÇÃO DE PREÇO'!$B:$B)-18),IF($C235=$C233,"Código","")))</f>
        <v/>
      </c>
      <c r="G235" s="108" t="str">
        <f t="array" ref="G235">IF($B234="","",IF($C235=$C232,UPPER(INDEX('BASE EDITAL'!$C:$C,EDITAL!B235+1)),IF($C235=$C233,"Especificação do Objeto","")))</f>
        <v/>
      </c>
      <c r="H235" s="109" t="str">
        <f t="array" ref="H235">IF($B234="","",IF($C235=$C232,INDEX('FORMAÇÃO DE PREÇO'!$M:$M,MATCH($B235,'FORMAÇÃO DE PREÇO'!$B:$B)-14),IF($C235=$C233,"Unidade","")))</f>
        <v/>
      </c>
      <c r="I235" s="109" t="str">
        <f>IF($B234="","",IF($C235=$C232,INDEX('FORMAÇÃO DE PREÇO'!$M:$M,MATCH($B235,'FORMAÇÃO DE PREÇO'!$B:$B)-16),IF($C235=$C233,"Quant.","")))</f>
        <v/>
      </c>
      <c r="J235" s="68" t="str">
        <f>IF(AND(COUNTBLANK($B232:$B234)=2,$B234="",$B233="",MAX(C:C)&gt;1),"Total Estimado",IF($B234="","",IF($C235=$C232,INDEX('FORMAÇÃO DE PREÇO'!$M:$M,MATCH($B235,'FORMAÇÃO DE PREÇO'!$B:$B)-18),IF($C235=$C233,"Valor Unit. (R$)",IF(AND($C235&lt;&gt;$C234,$J234&lt;&gt;""),"Subtotal","")))))</f>
        <v/>
      </c>
      <c r="K235" s="100" t="str">
        <f>IFERROR(IF(AND(COUNTBLANK($B232:$B234)=2,$B234="",$B233="",MAX(C:C)&gt;1),SUM($K$3:K234)/2,IF($B234="","",IF($C235=$C232,ROUND(J235*I235,2),IF($C235=$C233,"Total Item (R$)",IF(AND($C235&lt;&gt;$C234,$J234&lt;&gt;""),SUMIFS(K:K,C:C,C234,J:J,"&lt;&gt;Subtotal"),""))))),"")</f>
        <v/>
      </c>
      <c r="L235" s="100" t="str">
        <f t="shared" si="4"/>
        <v/>
      </c>
    </row>
    <row r="236" spans="2:12" x14ac:dyDescent="0.25">
      <c r="B236" s="62" t="str">
        <f>IFERROR(IF(C235=C232,IF(B235+1&lt;='FORMAÇÃO DE PREÇO'!$H$8,B235+1,""),B235),"")</f>
        <v/>
      </c>
      <c r="C236" s="62" t="str">
        <f>IFERROR(VLOOKUP(B236,'FORMAÇÃO DE PREÇO'!B:D,2,FALSE),"")</f>
        <v/>
      </c>
      <c r="D236" s="62" t="str">
        <f>IFERROR(VLOOKUP(B236,'FORMAÇÃO DE PREÇO'!B:D,3,FALSE),"")</f>
        <v/>
      </c>
      <c r="E236" s="107" t="str">
        <f t="shared" si="5"/>
        <v/>
      </c>
      <c r="F236" s="107" t="str">
        <f>IF($B235="","",IF($C236=$C233,INDEX('FORMAÇÃO DE PREÇO'!$H:$H,MATCH($B236,'FORMAÇÃO DE PREÇO'!$B:$B)-18),IF($C236=$C234,"Código","")))</f>
        <v/>
      </c>
      <c r="G236" s="108" t="str">
        <f t="array" ref="G236">IF($B235="","",IF($C236=$C233,UPPER(INDEX('BASE EDITAL'!$C:$C,EDITAL!B236+1)),IF($C236=$C234,"Especificação do Objeto","")))</f>
        <v/>
      </c>
      <c r="H236" s="109" t="str">
        <f t="array" ref="H236">IF($B235="","",IF($C236=$C233,INDEX('FORMAÇÃO DE PREÇO'!$M:$M,MATCH($B236,'FORMAÇÃO DE PREÇO'!$B:$B)-14),IF($C236=$C234,"Unidade","")))</f>
        <v/>
      </c>
      <c r="I236" s="109" t="str">
        <f>IF($B235="","",IF($C236=$C233,INDEX('FORMAÇÃO DE PREÇO'!$M:$M,MATCH($B236,'FORMAÇÃO DE PREÇO'!$B:$B)-16),IF($C236=$C234,"Quant.","")))</f>
        <v/>
      </c>
      <c r="J236" s="68" t="str">
        <f>IF(AND(COUNTBLANK($B233:$B235)=2,$B235="",$B234="",MAX(C:C)&gt;1),"Total Estimado",IF($B235="","",IF($C236=$C233,INDEX('FORMAÇÃO DE PREÇO'!$M:$M,MATCH($B236,'FORMAÇÃO DE PREÇO'!$B:$B)-18),IF($C236=$C234,"Valor Unit. (R$)",IF(AND($C236&lt;&gt;$C235,$J235&lt;&gt;""),"Subtotal","")))))</f>
        <v/>
      </c>
      <c r="K236" s="100" t="str">
        <f>IFERROR(IF(AND(COUNTBLANK($B233:$B235)=2,$B235="",$B234="",MAX(C:C)&gt;1),SUM($K$3:K235)/2,IF($B235="","",IF($C236=$C233,ROUND(J236*I236,2),IF($C236=$C234,"Total Item (R$)",IF(AND($C236&lt;&gt;$C235,$J235&lt;&gt;""),SUMIFS(K:K,C:C,C235,J:J,"&lt;&gt;Subtotal"),""))))),"")</f>
        <v/>
      </c>
      <c r="L236" s="100" t="str">
        <f t="shared" si="4"/>
        <v/>
      </c>
    </row>
    <row r="237" spans="2:12" x14ac:dyDescent="0.25">
      <c r="B237" s="62" t="str">
        <f>IFERROR(IF(C236=C233,IF(B236+1&lt;='FORMAÇÃO DE PREÇO'!$H$8,B236+1,""),B236),"")</f>
        <v/>
      </c>
      <c r="C237" s="62" t="str">
        <f>IFERROR(VLOOKUP(B237,'FORMAÇÃO DE PREÇO'!B:D,2,FALSE),"")</f>
        <v/>
      </c>
      <c r="D237" s="62" t="str">
        <f>IFERROR(VLOOKUP(B237,'FORMAÇÃO DE PREÇO'!B:D,3,FALSE),"")</f>
        <v/>
      </c>
      <c r="E237" s="107" t="str">
        <f t="shared" si="5"/>
        <v/>
      </c>
      <c r="F237" s="107" t="str">
        <f>IF($B236="","",IF($C237=$C234,INDEX('FORMAÇÃO DE PREÇO'!$H:$H,MATCH($B237,'FORMAÇÃO DE PREÇO'!$B:$B)-18),IF($C237=$C235,"Código","")))</f>
        <v/>
      </c>
      <c r="G237" s="108" t="str">
        <f t="array" ref="G237">IF($B236="","",IF($C237=$C234,UPPER(INDEX('BASE EDITAL'!$C:$C,EDITAL!B237+1)),IF($C237=$C235,"Especificação do Objeto","")))</f>
        <v/>
      </c>
      <c r="H237" s="109" t="str">
        <f t="array" ref="H237">IF($B236="","",IF($C237=$C234,INDEX('FORMAÇÃO DE PREÇO'!$M:$M,MATCH($B237,'FORMAÇÃO DE PREÇO'!$B:$B)-14),IF($C237=$C235,"Unidade","")))</f>
        <v/>
      </c>
      <c r="I237" s="109" t="str">
        <f>IF($B236="","",IF($C237=$C234,INDEX('FORMAÇÃO DE PREÇO'!$M:$M,MATCH($B237,'FORMAÇÃO DE PREÇO'!$B:$B)-16),IF($C237=$C235,"Quant.","")))</f>
        <v/>
      </c>
      <c r="J237" s="68" t="str">
        <f>IF(AND(COUNTBLANK($B234:$B236)=2,$B236="",$B235="",MAX(C:C)&gt;1),"Total Estimado",IF($B236="","",IF($C237=$C234,INDEX('FORMAÇÃO DE PREÇO'!$M:$M,MATCH($B237,'FORMAÇÃO DE PREÇO'!$B:$B)-18),IF($C237=$C235,"Valor Unit. (R$)",IF(AND($C237&lt;&gt;$C236,$J236&lt;&gt;""),"Subtotal","")))))</f>
        <v/>
      </c>
      <c r="K237" s="100" t="str">
        <f>IFERROR(IF(AND(COUNTBLANK($B234:$B236)=2,$B236="",$B235="",MAX(C:C)&gt;1),SUM($K$3:K236)/2,IF($B236="","",IF($C237=$C234,ROUND(J237*I237,2),IF($C237=$C235,"Total Item (R$)",IF(AND($C237&lt;&gt;$C236,$J236&lt;&gt;""),SUMIFS(K:K,C:C,C236,J:J,"&lt;&gt;Subtotal"),""))))),"")</f>
        <v/>
      </c>
      <c r="L237" s="100" t="str">
        <f t="shared" si="4"/>
        <v/>
      </c>
    </row>
    <row r="238" spans="2:12" x14ac:dyDescent="0.25">
      <c r="B238" s="62" t="str">
        <f>IFERROR(IF(C237=C234,IF(B237+1&lt;='FORMAÇÃO DE PREÇO'!$H$8,B237+1,""),B237),"")</f>
        <v/>
      </c>
      <c r="C238" s="62" t="str">
        <f>IFERROR(VLOOKUP(B238,'FORMAÇÃO DE PREÇO'!B:D,2,FALSE),"")</f>
        <v/>
      </c>
      <c r="D238" s="62" t="str">
        <f>IFERROR(VLOOKUP(B238,'FORMAÇÃO DE PREÇO'!B:D,3,FALSE),"")</f>
        <v/>
      </c>
      <c r="E238" s="107" t="str">
        <f t="shared" si="5"/>
        <v/>
      </c>
      <c r="F238" s="107" t="str">
        <f>IF($B237="","",IF($C238=$C235,INDEX('FORMAÇÃO DE PREÇO'!$H:$H,MATCH($B238,'FORMAÇÃO DE PREÇO'!$B:$B)-18),IF($C238=$C236,"Código","")))</f>
        <v/>
      </c>
      <c r="G238" s="108" t="str">
        <f t="array" ref="G238">IF($B237="","",IF($C238=$C235,UPPER(INDEX('BASE EDITAL'!$C:$C,EDITAL!B238+1)),IF($C238=$C236,"Especificação do Objeto","")))</f>
        <v/>
      </c>
      <c r="H238" s="109" t="str">
        <f t="array" ref="H238">IF($B237="","",IF($C238=$C235,INDEX('FORMAÇÃO DE PREÇO'!$M:$M,MATCH($B238,'FORMAÇÃO DE PREÇO'!$B:$B)-14),IF($C238=$C236,"Unidade","")))</f>
        <v/>
      </c>
      <c r="I238" s="109" t="str">
        <f>IF($B237="","",IF($C238=$C235,INDEX('FORMAÇÃO DE PREÇO'!$M:$M,MATCH($B238,'FORMAÇÃO DE PREÇO'!$B:$B)-16),IF($C238=$C236,"Quant.","")))</f>
        <v/>
      </c>
      <c r="J238" s="68" t="str">
        <f>IF(AND(COUNTBLANK($B235:$B237)=2,$B237="",$B236="",MAX(C:C)&gt;1),"Total Estimado",IF($B237="","",IF($C238=$C235,INDEX('FORMAÇÃO DE PREÇO'!$M:$M,MATCH($B238,'FORMAÇÃO DE PREÇO'!$B:$B)-18),IF($C238=$C236,"Valor Unit. (R$)",IF(AND($C238&lt;&gt;$C237,$J237&lt;&gt;""),"Subtotal","")))))</f>
        <v/>
      </c>
      <c r="K238" s="100" t="str">
        <f>IFERROR(IF(AND(COUNTBLANK($B235:$B237)=2,$B237="",$B236="",MAX(C:C)&gt;1),SUM($K$3:K237)/2,IF($B237="","",IF($C238=$C235,ROUND(J238*I238,2),IF($C238=$C236,"Total Item (R$)",IF(AND($C238&lt;&gt;$C237,$J237&lt;&gt;""),SUMIFS(K:K,C:C,C237,J:J,"&lt;&gt;Subtotal"),""))))),"")</f>
        <v/>
      </c>
      <c r="L238" s="100" t="str">
        <f t="shared" si="4"/>
        <v/>
      </c>
    </row>
    <row r="239" spans="2:12" x14ac:dyDescent="0.25">
      <c r="B239" s="62" t="str">
        <f>IFERROR(IF(C238=C235,IF(B238+1&lt;='FORMAÇÃO DE PREÇO'!$H$8,B238+1,""),B238),"")</f>
        <v/>
      </c>
      <c r="C239" s="62" t="str">
        <f>IFERROR(VLOOKUP(B239,'FORMAÇÃO DE PREÇO'!B:D,2,FALSE),"")</f>
        <v/>
      </c>
      <c r="D239" s="62" t="str">
        <f>IFERROR(VLOOKUP(B239,'FORMAÇÃO DE PREÇO'!B:D,3,FALSE),"")</f>
        <v/>
      </c>
      <c r="E239" s="107" t="str">
        <f t="shared" si="5"/>
        <v/>
      </c>
      <c r="F239" s="107" t="str">
        <f>IF($B238="","",IF($C239=$C236,INDEX('FORMAÇÃO DE PREÇO'!$H:$H,MATCH($B239,'FORMAÇÃO DE PREÇO'!$B:$B)-18),IF($C239=$C237,"Código","")))</f>
        <v/>
      </c>
      <c r="G239" s="108" t="str">
        <f t="array" ref="G239">IF($B238="","",IF($C239=$C236,UPPER(INDEX('BASE EDITAL'!$C:$C,EDITAL!B239+1)),IF($C239=$C237,"Especificação do Objeto","")))</f>
        <v/>
      </c>
      <c r="H239" s="109" t="str">
        <f t="array" ref="H239">IF($B238="","",IF($C239=$C236,INDEX('FORMAÇÃO DE PREÇO'!$M:$M,MATCH($B239,'FORMAÇÃO DE PREÇO'!$B:$B)-14),IF($C239=$C237,"Unidade","")))</f>
        <v/>
      </c>
      <c r="I239" s="109" t="str">
        <f>IF($B238="","",IF($C239=$C236,INDEX('FORMAÇÃO DE PREÇO'!$M:$M,MATCH($B239,'FORMAÇÃO DE PREÇO'!$B:$B)-16),IF($C239=$C237,"Quant.","")))</f>
        <v/>
      </c>
      <c r="J239" s="68" t="str">
        <f>IF(AND(COUNTBLANK($B236:$B238)=2,$B238="",$B237="",MAX(C:C)&gt;1),"Total Estimado",IF($B238="","",IF($C239=$C236,INDEX('FORMAÇÃO DE PREÇO'!$M:$M,MATCH($B239,'FORMAÇÃO DE PREÇO'!$B:$B)-18),IF($C239=$C237,"Valor Unit. (R$)",IF(AND($C239&lt;&gt;$C238,$J238&lt;&gt;""),"Subtotal","")))))</f>
        <v/>
      </c>
      <c r="K239" s="100" t="str">
        <f>IFERROR(IF(AND(COUNTBLANK($B236:$B238)=2,$B238="",$B237="",MAX(C:C)&gt;1),SUM($K$3:K238)/2,IF($B238="","",IF($C239=$C236,ROUND(J239*I239,2),IF($C239=$C237,"Total Item (R$)",IF(AND($C239&lt;&gt;$C238,$J238&lt;&gt;""),SUMIFS(K:K,C:C,C238,J:J,"&lt;&gt;Subtotal"),""))))),"")</f>
        <v/>
      </c>
      <c r="L239" s="100" t="str">
        <f t="shared" si="4"/>
        <v/>
      </c>
    </row>
    <row r="240" spans="2:12" x14ac:dyDescent="0.25">
      <c r="B240" s="62" t="str">
        <f>IFERROR(IF(C239=C236,IF(B239+1&lt;='FORMAÇÃO DE PREÇO'!$H$8,B239+1,""),B239),"")</f>
        <v/>
      </c>
      <c r="C240" s="62" t="str">
        <f>IFERROR(VLOOKUP(B240,'FORMAÇÃO DE PREÇO'!B:D,2,FALSE),"")</f>
        <v/>
      </c>
      <c r="D240" s="62" t="str">
        <f>IFERROR(VLOOKUP(B240,'FORMAÇÃO DE PREÇO'!B:D,3,FALSE),"")</f>
        <v/>
      </c>
      <c r="E240" s="107" t="str">
        <f t="shared" si="5"/>
        <v/>
      </c>
      <c r="F240" s="107" t="str">
        <f>IF($B239="","",IF($C240=$C237,INDEX('FORMAÇÃO DE PREÇO'!$H:$H,MATCH($B240,'FORMAÇÃO DE PREÇO'!$B:$B)-18),IF($C240=$C238,"Código","")))</f>
        <v/>
      </c>
      <c r="G240" s="108" t="str">
        <f t="array" ref="G240">IF($B239="","",IF($C240=$C237,UPPER(INDEX('BASE EDITAL'!$C:$C,EDITAL!B240+1)),IF($C240=$C238,"Especificação do Objeto","")))</f>
        <v/>
      </c>
      <c r="H240" s="109" t="str">
        <f t="array" ref="H240">IF($B239="","",IF($C240=$C237,INDEX('FORMAÇÃO DE PREÇO'!$M:$M,MATCH($B240,'FORMAÇÃO DE PREÇO'!$B:$B)-14),IF($C240=$C238,"Unidade","")))</f>
        <v/>
      </c>
      <c r="I240" s="109" t="str">
        <f>IF($B239="","",IF($C240=$C237,INDEX('FORMAÇÃO DE PREÇO'!$M:$M,MATCH($B240,'FORMAÇÃO DE PREÇO'!$B:$B)-16),IF($C240=$C238,"Quant.","")))</f>
        <v/>
      </c>
      <c r="J240" s="68" t="str">
        <f>IF(AND(COUNTBLANK($B237:$B239)=2,$B239="",$B238="",MAX(C:C)&gt;1),"Total Estimado",IF($B239="","",IF($C240=$C237,INDEX('FORMAÇÃO DE PREÇO'!$M:$M,MATCH($B240,'FORMAÇÃO DE PREÇO'!$B:$B)-18),IF($C240=$C238,"Valor Unit. (R$)",IF(AND($C240&lt;&gt;$C239,$J239&lt;&gt;""),"Subtotal","")))))</f>
        <v/>
      </c>
      <c r="K240" s="100" t="str">
        <f>IFERROR(IF(AND(COUNTBLANK($B237:$B239)=2,$B239="",$B238="",MAX(C:C)&gt;1),SUM($K$3:K239)/2,IF($B239="","",IF($C240=$C237,ROUND(J240*I240,2),IF($C240=$C238,"Total Item (R$)",IF(AND($C240&lt;&gt;$C239,$J239&lt;&gt;""),SUMIFS(K:K,C:C,C239,J:J,"&lt;&gt;Subtotal"),""))))),"")</f>
        <v/>
      </c>
      <c r="L240" s="100" t="str">
        <f t="shared" si="4"/>
        <v/>
      </c>
    </row>
    <row r="241" spans="2:12" x14ac:dyDescent="0.25">
      <c r="B241" s="62" t="str">
        <f>IFERROR(IF(C240=C237,IF(B240+1&lt;='FORMAÇÃO DE PREÇO'!$H$8,B240+1,""),B240),"")</f>
        <v/>
      </c>
      <c r="C241" s="62" t="str">
        <f>IFERROR(VLOOKUP(B241,'FORMAÇÃO DE PREÇO'!B:D,2,FALSE),"")</f>
        <v/>
      </c>
      <c r="D241" s="62" t="str">
        <f>IFERROR(VLOOKUP(B241,'FORMAÇÃO DE PREÇO'!B:D,3,FALSE),"")</f>
        <v/>
      </c>
      <c r="E241" s="107" t="str">
        <f t="shared" si="5"/>
        <v/>
      </c>
      <c r="F241" s="107" t="str">
        <f>IF($B240="","",IF($C241=$C238,INDEX('FORMAÇÃO DE PREÇO'!$H:$H,MATCH($B241,'FORMAÇÃO DE PREÇO'!$B:$B)-18),IF($C241=$C239,"Código","")))</f>
        <v/>
      </c>
      <c r="G241" s="108" t="str">
        <f t="array" ref="G241">IF($B240="","",IF($C241=$C238,UPPER(INDEX('BASE EDITAL'!$C:$C,EDITAL!B241+1)),IF($C241=$C239,"Especificação do Objeto","")))</f>
        <v/>
      </c>
      <c r="H241" s="109" t="str">
        <f t="array" ref="H241">IF($B240="","",IF($C241=$C238,INDEX('FORMAÇÃO DE PREÇO'!$M:$M,MATCH($B241,'FORMAÇÃO DE PREÇO'!$B:$B)-14),IF($C241=$C239,"Unidade","")))</f>
        <v/>
      </c>
      <c r="I241" s="109" t="str">
        <f>IF($B240="","",IF($C241=$C238,INDEX('FORMAÇÃO DE PREÇO'!$M:$M,MATCH($B241,'FORMAÇÃO DE PREÇO'!$B:$B)-16),IF($C241=$C239,"Quant.","")))</f>
        <v/>
      </c>
      <c r="J241" s="68" t="str">
        <f>IF(AND(COUNTBLANK($B238:$B240)=2,$B240="",$B239="",MAX(C:C)&gt;1),"Total Estimado",IF($B240="","",IF($C241=$C238,INDEX('FORMAÇÃO DE PREÇO'!$M:$M,MATCH($B241,'FORMAÇÃO DE PREÇO'!$B:$B)-18),IF($C241=$C239,"Valor Unit. (R$)",IF(AND($C241&lt;&gt;$C240,$J240&lt;&gt;""),"Subtotal","")))))</f>
        <v/>
      </c>
      <c r="K241" s="100" t="str">
        <f>IFERROR(IF(AND(COUNTBLANK($B238:$B240)=2,$B240="",$B239="",MAX(C:C)&gt;1),SUM($K$3:K240)/2,IF($B240="","",IF($C241=$C238,ROUND(J241*I241,2),IF($C241=$C239,"Total Item (R$)",IF(AND($C241&lt;&gt;$C240,$J240&lt;&gt;""),SUMIFS(K:K,C:C,C240,J:J,"&lt;&gt;Subtotal"),""))))),"")</f>
        <v/>
      </c>
      <c r="L241" s="100" t="str">
        <f t="shared" si="4"/>
        <v/>
      </c>
    </row>
    <row r="242" spans="2:12" x14ac:dyDescent="0.25">
      <c r="B242" s="62" t="str">
        <f>IFERROR(IF(C241=C238,IF(B241+1&lt;='FORMAÇÃO DE PREÇO'!$H$8,B241+1,""),B241),"")</f>
        <v/>
      </c>
      <c r="C242" s="62" t="str">
        <f>IFERROR(VLOOKUP(B242,'FORMAÇÃO DE PREÇO'!B:D,2,FALSE),"")</f>
        <v/>
      </c>
      <c r="D242" s="62" t="str">
        <f>IFERROR(VLOOKUP(B242,'FORMAÇÃO DE PREÇO'!B:D,3,FALSE),"")</f>
        <v/>
      </c>
      <c r="E242" s="107" t="str">
        <f t="shared" si="5"/>
        <v/>
      </c>
      <c r="F242" s="107" t="str">
        <f>IF($B241="","",IF($C242=$C239,INDEX('FORMAÇÃO DE PREÇO'!$H:$H,MATCH($B242,'FORMAÇÃO DE PREÇO'!$B:$B)-18),IF($C242=$C240,"Código","")))</f>
        <v/>
      </c>
      <c r="G242" s="108" t="str">
        <f t="array" ref="G242">IF($B241="","",IF($C242=$C239,UPPER(INDEX('BASE EDITAL'!$C:$C,EDITAL!B242+1)),IF($C242=$C240,"Especificação do Objeto","")))</f>
        <v/>
      </c>
      <c r="H242" s="109" t="str">
        <f t="array" ref="H242">IF($B241="","",IF($C242=$C239,INDEX('FORMAÇÃO DE PREÇO'!$M:$M,MATCH($B242,'FORMAÇÃO DE PREÇO'!$B:$B)-14),IF($C242=$C240,"Unidade","")))</f>
        <v/>
      </c>
      <c r="I242" s="109" t="str">
        <f>IF($B241="","",IF($C242=$C239,INDEX('FORMAÇÃO DE PREÇO'!$M:$M,MATCH($B242,'FORMAÇÃO DE PREÇO'!$B:$B)-16),IF($C242=$C240,"Quant.","")))</f>
        <v/>
      </c>
      <c r="J242" s="68" t="str">
        <f>IF(AND(COUNTBLANK($B239:$B241)=2,$B241="",$B240="",MAX(C:C)&gt;1),"Total Estimado",IF($B241="","",IF($C242=$C239,INDEX('FORMAÇÃO DE PREÇO'!$M:$M,MATCH($B242,'FORMAÇÃO DE PREÇO'!$B:$B)-18),IF($C242=$C240,"Valor Unit. (R$)",IF(AND($C242&lt;&gt;$C241,$J241&lt;&gt;""),"Subtotal","")))))</f>
        <v/>
      </c>
      <c r="K242" s="100" t="str">
        <f>IFERROR(IF(AND(COUNTBLANK($B239:$B241)=2,$B241="",$B240="",MAX(C:C)&gt;1),SUM($K$3:K241)/2,IF($B241="","",IF($C242=$C239,ROUND(J242*I242,2),IF($C242=$C240,"Total Item (R$)",IF(AND($C242&lt;&gt;$C241,$J241&lt;&gt;""),SUMIFS(K:K,C:C,C241,J:J,"&lt;&gt;Subtotal"),""))))),"")</f>
        <v/>
      </c>
      <c r="L242" s="100" t="str">
        <f t="shared" si="4"/>
        <v/>
      </c>
    </row>
    <row r="243" spans="2:12" x14ac:dyDescent="0.25">
      <c r="B243" s="62" t="str">
        <f>IFERROR(IF(C242=C239,IF(B242+1&lt;='FORMAÇÃO DE PREÇO'!$H$8,B242+1,""),B242),"")</f>
        <v/>
      </c>
      <c r="C243" s="62" t="str">
        <f>IFERROR(VLOOKUP(B243,'FORMAÇÃO DE PREÇO'!B:D,2,FALSE),"")</f>
        <v/>
      </c>
      <c r="D243" s="62" t="str">
        <f>IFERROR(VLOOKUP(B243,'FORMAÇÃO DE PREÇO'!B:D,3,FALSE),"")</f>
        <v/>
      </c>
      <c r="E243" s="107" t="str">
        <f t="shared" si="5"/>
        <v/>
      </c>
      <c r="F243" s="107" t="str">
        <f>IF($B242="","",IF($C243=$C240,INDEX('FORMAÇÃO DE PREÇO'!$H:$H,MATCH($B243,'FORMAÇÃO DE PREÇO'!$B:$B)-18),IF($C243=$C241,"Código","")))</f>
        <v/>
      </c>
      <c r="G243" s="108" t="str">
        <f t="array" ref="G243">IF($B242="","",IF($C243=$C240,UPPER(INDEX('BASE EDITAL'!$C:$C,EDITAL!B243+1)),IF($C243=$C241,"Especificação do Objeto","")))</f>
        <v/>
      </c>
      <c r="H243" s="109" t="str">
        <f t="array" ref="H243">IF($B242="","",IF($C243=$C240,INDEX('FORMAÇÃO DE PREÇO'!$M:$M,MATCH($B243,'FORMAÇÃO DE PREÇO'!$B:$B)-14),IF($C243=$C241,"Unidade","")))</f>
        <v/>
      </c>
      <c r="I243" s="109" t="str">
        <f>IF($B242="","",IF($C243=$C240,INDEX('FORMAÇÃO DE PREÇO'!$M:$M,MATCH($B243,'FORMAÇÃO DE PREÇO'!$B:$B)-16),IF($C243=$C241,"Quant.","")))</f>
        <v/>
      </c>
      <c r="J243" s="68" t="str">
        <f>IF(AND(COUNTBLANK($B240:$B242)=2,$B242="",$B241="",MAX(C:C)&gt;1),"Total Estimado",IF($B242="","",IF($C243=$C240,INDEX('FORMAÇÃO DE PREÇO'!$M:$M,MATCH($B243,'FORMAÇÃO DE PREÇO'!$B:$B)-18),IF($C243=$C241,"Valor Unit. (R$)",IF(AND($C243&lt;&gt;$C242,$J242&lt;&gt;""),"Subtotal","")))))</f>
        <v/>
      </c>
      <c r="K243" s="100" t="str">
        <f>IFERROR(IF(AND(COUNTBLANK($B240:$B242)=2,$B242="",$B241="",MAX(C:C)&gt;1),SUM($K$3:K242)/2,IF($B242="","",IF($C243=$C240,ROUND(J243*I243,2),IF($C243=$C241,"Total Item (R$)",IF(AND($C243&lt;&gt;$C242,$J242&lt;&gt;""),SUMIFS(K:K,C:C,C242,J:J,"&lt;&gt;Subtotal"),""))))),"")</f>
        <v/>
      </c>
      <c r="L243" s="100" t="str">
        <f t="shared" si="4"/>
        <v/>
      </c>
    </row>
    <row r="244" spans="2:12" x14ac:dyDescent="0.25">
      <c r="B244" s="62" t="str">
        <f>IFERROR(IF(C243=C240,IF(B243+1&lt;='FORMAÇÃO DE PREÇO'!$H$8,B243+1,""),B243),"")</f>
        <v/>
      </c>
      <c r="C244" s="62" t="str">
        <f>IFERROR(VLOOKUP(B244,'FORMAÇÃO DE PREÇO'!B:D,2,FALSE),"")</f>
        <v/>
      </c>
      <c r="D244" s="62" t="str">
        <f>IFERROR(VLOOKUP(B244,'FORMAÇÃO DE PREÇO'!B:D,3,FALSE),"")</f>
        <v/>
      </c>
      <c r="E244" s="107" t="str">
        <f t="shared" si="5"/>
        <v/>
      </c>
      <c r="F244" s="107" t="str">
        <f>IF($B243="","",IF($C244=$C241,INDEX('FORMAÇÃO DE PREÇO'!$H:$H,MATCH($B244,'FORMAÇÃO DE PREÇO'!$B:$B)-18),IF($C244=$C242,"Código","")))</f>
        <v/>
      </c>
      <c r="G244" s="108" t="str">
        <f t="array" ref="G244">IF($B243="","",IF($C244=$C241,UPPER(INDEX('BASE EDITAL'!$C:$C,EDITAL!B244+1)),IF($C244=$C242,"Especificação do Objeto","")))</f>
        <v/>
      </c>
      <c r="H244" s="109" t="str">
        <f t="array" ref="H244">IF($B243="","",IF($C244=$C241,INDEX('FORMAÇÃO DE PREÇO'!$M:$M,MATCH($B244,'FORMAÇÃO DE PREÇO'!$B:$B)-14),IF($C244=$C242,"Unidade","")))</f>
        <v/>
      </c>
      <c r="I244" s="109" t="str">
        <f>IF($B243="","",IF($C244=$C241,INDEX('FORMAÇÃO DE PREÇO'!$M:$M,MATCH($B244,'FORMAÇÃO DE PREÇO'!$B:$B)-16),IF($C244=$C242,"Quant.","")))</f>
        <v/>
      </c>
      <c r="J244" s="68" t="str">
        <f>IF(AND(COUNTBLANK($B241:$B243)=2,$B243="",$B242="",MAX(C:C)&gt;1),"Total Estimado",IF($B243="","",IF($C244=$C241,INDEX('FORMAÇÃO DE PREÇO'!$M:$M,MATCH($B244,'FORMAÇÃO DE PREÇO'!$B:$B)-18),IF($C244=$C242,"Valor Unit. (R$)",IF(AND($C244&lt;&gt;$C243,$J243&lt;&gt;""),"Subtotal","")))))</f>
        <v/>
      </c>
      <c r="K244" s="100" t="str">
        <f>IFERROR(IF(AND(COUNTBLANK($B241:$B243)=2,$B243="",$B242="",MAX(C:C)&gt;1),SUM($K$3:K243)/2,IF($B243="","",IF($C244=$C241,ROUND(J244*I244,2),IF($C244=$C242,"Total Item (R$)",IF(AND($C244&lt;&gt;$C243,$J243&lt;&gt;""),SUMIFS(K:K,C:C,C243,J:J,"&lt;&gt;Subtotal"),""))))),"")</f>
        <v/>
      </c>
      <c r="L244" s="100" t="str">
        <f t="shared" si="4"/>
        <v/>
      </c>
    </row>
    <row r="245" spans="2:12" x14ac:dyDescent="0.25">
      <c r="B245" s="62" t="str">
        <f>IFERROR(IF(C244=C241,IF(B244+1&lt;='FORMAÇÃO DE PREÇO'!$H$8,B244+1,""),B244),"")</f>
        <v/>
      </c>
      <c r="C245" s="62" t="str">
        <f>IFERROR(VLOOKUP(B245,'FORMAÇÃO DE PREÇO'!B:D,2,FALSE),"")</f>
        <v/>
      </c>
      <c r="D245" s="62" t="str">
        <f>IFERROR(VLOOKUP(B245,'FORMAÇÃO DE PREÇO'!B:D,3,FALSE),"")</f>
        <v/>
      </c>
      <c r="E245" s="107" t="str">
        <f t="shared" si="5"/>
        <v/>
      </c>
      <c r="F245" s="107" t="str">
        <f>IF($B244="","",IF($C245=$C242,INDEX('FORMAÇÃO DE PREÇO'!$H:$H,MATCH($B245,'FORMAÇÃO DE PREÇO'!$B:$B)-18),IF($C245=$C243,"Código","")))</f>
        <v/>
      </c>
      <c r="G245" s="108" t="str">
        <f t="array" ref="G245">IF($B244="","",IF($C245=$C242,UPPER(INDEX('BASE EDITAL'!$C:$C,EDITAL!B245+1)),IF($C245=$C243,"Especificação do Objeto","")))</f>
        <v/>
      </c>
      <c r="H245" s="109" t="str">
        <f t="array" ref="H245">IF($B244="","",IF($C245=$C242,INDEX('FORMAÇÃO DE PREÇO'!$M:$M,MATCH($B245,'FORMAÇÃO DE PREÇO'!$B:$B)-14),IF($C245=$C243,"Unidade","")))</f>
        <v/>
      </c>
      <c r="I245" s="109" t="str">
        <f>IF($B244="","",IF($C245=$C242,INDEX('FORMAÇÃO DE PREÇO'!$M:$M,MATCH($B245,'FORMAÇÃO DE PREÇO'!$B:$B)-16),IF($C245=$C243,"Quant.","")))</f>
        <v/>
      </c>
      <c r="J245" s="68" t="str">
        <f>IF(AND(COUNTBLANK($B242:$B244)=2,$B244="",$B243="",MAX(C:C)&gt;1),"Total Estimado",IF($B244="","",IF($C245=$C242,INDEX('FORMAÇÃO DE PREÇO'!$M:$M,MATCH($B245,'FORMAÇÃO DE PREÇO'!$B:$B)-18),IF($C245=$C243,"Valor Unit. (R$)",IF(AND($C245&lt;&gt;$C244,$J244&lt;&gt;""),"Subtotal","")))))</f>
        <v/>
      </c>
      <c r="K245" s="100" t="str">
        <f>IFERROR(IF(AND(COUNTBLANK($B242:$B244)=2,$B244="",$B243="",MAX(C:C)&gt;1),SUM($K$3:K244)/2,IF($B244="","",IF($C245=$C242,ROUND(J245*I245,2),IF($C245=$C243,"Total Item (R$)",IF(AND($C245&lt;&gt;$C244,$J244&lt;&gt;""),SUMIFS(K:K,C:C,C244,J:J,"&lt;&gt;Subtotal"),""))))),"")</f>
        <v/>
      </c>
      <c r="L245" s="100" t="str">
        <f t="shared" si="4"/>
        <v/>
      </c>
    </row>
    <row r="246" spans="2:12" x14ac:dyDescent="0.25">
      <c r="B246" s="62" t="str">
        <f>IFERROR(IF(C245=C242,IF(B245+1&lt;='FORMAÇÃO DE PREÇO'!$H$8,B245+1,""),B245),"")</f>
        <v/>
      </c>
      <c r="C246" s="62" t="str">
        <f>IFERROR(VLOOKUP(B246,'FORMAÇÃO DE PREÇO'!B:D,2,FALSE),"")</f>
        <v/>
      </c>
      <c r="D246" s="62" t="str">
        <f>IFERROR(VLOOKUP(B246,'FORMAÇÃO DE PREÇO'!B:D,3,FALSE),"")</f>
        <v/>
      </c>
      <c r="E246" s="107" t="str">
        <f t="shared" si="5"/>
        <v/>
      </c>
      <c r="F246" s="107" t="str">
        <f>IF($B245="","",IF($C246=$C243,INDEX('FORMAÇÃO DE PREÇO'!$H:$H,MATCH($B246,'FORMAÇÃO DE PREÇO'!$B:$B)-18),IF($C246=$C244,"Código","")))</f>
        <v/>
      </c>
      <c r="G246" s="108" t="str">
        <f t="array" ref="G246">IF($B245="","",IF($C246=$C243,UPPER(INDEX('BASE EDITAL'!$C:$C,EDITAL!B246+1)),IF($C246=$C244,"Especificação do Objeto","")))</f>
        <v/>
      </c>
      <c r="H246" s="109" t="str">
        <f t="array" ref="H246">IF($B245="","",IF($C246=$C243,INDEX('FORMAÇÃO DE PREÇO'!$M:$M,MATCH($B246,'FORMAÇÃO DE PREÇO'!$B:$B)-14),IF($C246=$C244,"Unidade","")))</f>
        <v/>
      </c>
      <c r="I246" s="109" t="str">
        <f>IF($B245="","",IF($C246=$C243,INDEX('FORMAÇÃO DE PREÇO'!$M:$M,MATCH($B246,'FORMAÇÃO DE PREÇO'!$B:$B)-16),IF($C246=$C244,"Quant.","")))</f>
        <v/>
      </c>
      <c r="J246" s="68" t="str">
        <f>IF(AND(COUNTBLANK($B243:$B245)=2,$B245="",$B244="",MAX(C:C)&gt;1),"Total Estimado",IF($B245="","",IF($C246=$C243,INDEX('FORMAÇÃO DE PREÇO'!$M:$M,MATCH($B246,'FORMAÇÃO DE PREÇO'!$B:$B)-18),IF($C246=$C244,"Valor Unit. (R$)",IF(AND($C246&lt;&gt;$C245,$J245&lt;&gt;""),"Subtotal","")))))</f>
        <v/>
      </c>
      <c r="K246" s="100" t="str">
        <f>IFERROR(IF(AND(COUNTBLANK($B243:$B245)=2,$B245="",$B244="",MAX(C:C)&gt;1),SUM($K$3:K245)/2,IF($B245="","",IF($C246=$C243,ROUND(J246*I246,2),IF($C246=$C244,"Total Item (R$)",IF(AND($C246&lt;&gt;$C245,$J245&lt;&gt;""),SUMIFS(K:K,C:C,C245,J:J,"&lt;&gt;Subtotal"),""))))),"")</f>
        <v/>
      </c>
      <c r="L246" s="100" t="str">
        <f t="shared" si="4"/>
        <v/>
      </c>
    </row>
    <row r="247" spans="2:12" x14ac:dyDescent="0.25">
      <c r="B247" s="62" t="str">
        <f>IFERROR(IF(C246=C243,IF(B246+1&lt;='FORMAÇÃO DE PREÇO'!$H$8,B246+1,""),B246),"")</f>
        <v/>
      </c>
      <c r="C247" s="62" t="str">
        <f>IFERROR(VLOOKUP(B247,'FORMAÇÃO DE PREÇO'!B:D,2,FALSE),"")</f>
        <v/>
      </c>
      <c r="D247" s="62" t="str">
        <f>IFERROR(VLOOKUP(B247,'FORMAÇÃO DE PREÇO'!B:D,3,FALSE),"")</f>
        <v/>
      </c>
      <c r="E247" s="107" t="str">
        <f t="shared" si="5"/>
        <v/>
      </c>
      <c r="F247" s="107" t="str">
        <f>IF($B246="","",IF($C247=$C244,INDEX('FORMAÇÃO DE PREÇO'!$H:$H,MATCH($B247,'FORMAÇÃO DE PREÇO'!$B:$B)-18),IF($C247=$C245,"Código","")))</f>
        <v/>
      </c>
      <c r="G247" s="108" t="str">
        <f t="array" ref="G247">IF($B246="","",IF($C247=$C244,UPPER(INDEX('BASE EDITAL'!$C:$C,EDITAL!B247+1)),IF($C247=$C245,"Especificação do Objeto","")))</f>
        <v/>
      </c>
      <c r="H247" s="109" t="str">
        <f t="array" ref="H247">IF($B246="","",IF($C247=$C244,INDEX('FORMAÇÃO DE PREÇO'!$M:$M,MATCH($B247,'FORMAÇÃO DE PREÇO'!$B:$B)-14),IF($C247=$C245,"Unidade","")))</f>
        <v/>
      </c>
      <c r="I247" s="109" t="str">
        <f>IF($B246="","",IF($C247=$C244,INDEX('FORMAÇÃO DE PREÇO'!$M:$M,MATCH($B247,'FORMAÇÃO DE PREÇO'!$B:$B)-16),IF($C247=$C245,"Quant.","")))</f>
        <v/>
      </c>
      <c r="J247" s="68" t="str">
        <f>IF(AND(COUNTBLANK($B244:$B246)=2,$B246="",$B245="",MAX(C:C)&gt;1),"Total Estimado",IF($B246="","",IF($C247=$C244,INDEX('FORMAÇÃO DE PREÇO'!$M:$M,MATCH($B247,'FORMAÇÃO DE PREÇO'!$B:$B)-18),IF($C247=$C245,"Valor Unit. (R$)",IF(AND($C247&lt;&gt;$C246,$J246&lt;&gt;""),"Subtotal","")))))</f>
        <v/>
      </c>
      <c r="K247" s="100" t="str">
        <f>IFERROR(IF(AND(COUNTBLANK($B244:$B246)=2,$B246="",$B245="",MAX(C:C)&gt;1),SUM($K$3:K246)/2,IF($B246="","",IF($C247=$C244,ROUND(J247*I247,2),IF($C247=$C245,"Total Item (R$)",IF(AND($C247&lt;&gt;$C246,$J246&lt;&gt;""),SUMIFS(K:K,C:C,C246,J:J,"&lt;&gt;Subtotal"),""))))),"")</f>
        <v/>
      </c>
      <c r="L247" s="100" t="str">
        <f t="shared" si="4"/>
        <v/>
      </c>
    </row>
    <row r="248" spans="2:12" x14ac:dyDescent="0.25">
      <c r="B248" s="62" t="str">
        <f>IFERROR(IF(C247=C244,IF(B247+1&lt;='FORMAÇÃO DE PREÇO'!$H$8,B247+1,""),B247),"")</f>
        <v/>
      </c>
      <c r="C248" s="62" t="str">
        <f>IFERROR(VLOOKUP(B248,'FORMAÇÃO DE PREÇO'!B:D,2,FALSE),"")</f>
        <v/>
      </c>
      <c r="D248" s="62" t="str">
        <f>IFERROR(VLOOKUP(B248,'FORMAÇÃO DE PREÇO'!B:D,3,FALSE),"")</f>
        <v/>
      </c>
      <c r="E248" s="107" t="str">
        <f t="shared" si="5"/>
        <v/>
      </c>
      <c r="F248" s="107" t="str">
        <f>IF($B247="","",IF($C248=$C245,INDEX('FORMAÇÃO DE PREÇO'!$H:$H,MATCH($B248,'FORMAÇÃO DE PREÇO'!$B:$B)-18),IF($C248=$C246,"Código","")))</f>
        <v/>
      </c>
      <c r="G248" s="108" t="str">
        <f t="array" ref="G248">IF($B247="","",IF($C248=$C245,UPPER(INDEX('BASE EDITAL'!$C:$C,EDITAL!B248+1)),IF($C248=$C246,"Especificação do Objeto","")))</f>
        <v/>
      </c>
      <c r="H248" s="109" t="str">
        <f t="array" ref="H248">IF($B247="","",IF($C248=$C245,INDEX('FORMAÇÃO DE PREÇO'!$M:$M,MATCH($B248,'FORMAÇÃO DE PREÇO'!$B:$B)-14),IF($C248=$C246,"Unidade","")))</f>
        <v/>
      </c>
      <c r="I248" s="109" t="str">
        <f>IF($B247="","",IF($C248=$C245,INDEX('FORMAÇÃO DE PREÇO'!$M:$M,MATCH($B248,'FORMAÇÃO DE PREÇO'!$B:$B)-16),IF($C248=$C246,"Quant.","")))</f>
        <v/>
      </c>
      <c r="J248" s="68" t="str">
        <f>IF(AND(COUNTBLANK($B245:$B247)=2,$B247="",$B246="",MAX(C:C)&gt;1),"Total Estimado",IF($B247="","",IF($C248=$C245,INDEX('FORMAÇÃO DE PREÇO'!$M:$M,MATCH($B248,'FORMAÇÃO DE PREÇO'!$B:$B)-18),IF($C248=$C246,"Valor Unit. (R$)",IF(AND($C248&lt;&gt;$C247,$J247&lt;&gt;""),"Subtotal","")))))</f>
        <v/>
      </c>
      <c r="K248" s="100" t="str">
        <f>IFERROR(IF(AND(COUNTBLANK($B245:$B247)=2,$B247="",$B246="",MAX(C:C)&gt;1),SUM($K$3:K247)/2,IF($B247="","",IF($C248=$C245,ROUND(J248*I248,2),IF($C248=$C246,"Total Item (R$)",IF(AND($C248&lt;&gt;$C247,$J247&lt;&gt;""),SUMIFS(K:K,C:C,C247,J:J,"&lt;&gt;Subtotal"),""))))),"")</f>
        <v/>
      </c>
      <c r="L248" s="100" t="str">
        <f t="shared" si="4"/>
        <v/>
      </c>
    </row>
    <row r="249" spans="2:12" x14ac:dyDescent="0.25">
      <c r="B249" s="62" t="str">
        <f>IFERROR(IF(C248=C245,IF(B248+1&lt;='FORMAÇÃO DE PREÇO'!$H$8,B248+1,""),B248),"")</f>
        <v/>
      </c>
      <c r="C249" s="62" t="str">
        <f>IFERROR(VLOOKUP(B249,'FORMAÇÃO DE PREÇO'!B:D,2,FALSE),"")</f>
        <v/>
      </c>
      <c r="D249" s="62" t="str">
        <f>IFERROR(VLOOKUP(B249,'FORMAÇÃO DE PREÇO'!B:D,3,FALSE),"")</f>
        <v/>
      </c>
      <c r="E249" s="107" t="str">
        <f t="shared" si="5"/>
        <v/>
      </c>
      <c r="F249" s="107" t="str">
        <f>IF($B248="","",IF($C249=$C246,INDEX('FORMAÇÃO DE PREÇO'!$H:$H,MATCH($B249,'FORMAÇÃO DE PREÇO'!$B:$B)-18),IF($C249=$C247,"Código","")))</f>
        <v/>
      </c>
      <c r="G249" s="108" t="str">
        <f t="array" ref="G249">IF($B248="","",IF($C249=$C246,UPPER(INDEX('BASE EDITAL'!$C:$C,EDITAL!B249+1)),IF($C249=$C247,"Especificação do Objeto","")))</f>
        <v/>
      </c>
      <c r="H249" s="109" t="str">
        <f t="array" ref="H249">IF($B248="","",IF($C249=$C246,INDEX('FORMAÇÃO DE PREÇO'!$M:$M,MATCH($B249,'FORMAÇÃO DE PREÇO'!$B:$B)-14),IF($C249=$C247,"Unidade","")))</f>
        <v/>
      </c>
      <c r="I249" s="109" t="str">
        <f>IF($B248="","",IF($C249=$C246,INDEX('FORMAÇÃO DE PREÇO'!$M:$M,MATCH($B249,'FORMAÇÃO DE PREÇO'!$B:$B)-16),IF($C249=$C247,"Quant.","")))</f>
        <v/>
      </c>
      <c r="J249" s="68" t="str">
        <f>IF(AND(COUNTBLANK($B246:$B248)=2,$B248="",$B247="",MAX(C:C)&gt;1),"Total Estimado",IF($B248="","",IF($C249=$C246,INDEX('FORMAÇÃO DE PREÇO'!$M:$M,MATCH($B249,'FORMAÇÃO DE PREÇO'!$B:$B)-18),IF($C249=$C247,"Valor Unit. (R$)",IF(AND($C249&lt;&gt;$C248,$J248&lt;&gt;""),"Subtotal","")))))</f>
        <v/>
      </c>
      <c r="K249" s="100" t="str">
        <f>IFERROR(IF(AND(COUNTBLANK($B246:$B248)=2,$B248="",$B247="",MAX(C:C)&gt;1),SUM($K$3:K248)/2,IF($B248="","",IF($C249=$C246,ROUND(J249*I249,2),IF($C249=$C247,"Total Item (R$)",IF(AND($C249&lt;&gt;$C248,$J248&lt;&gt;""),SUMIFS(K:K,C:C,C248,J:J,"&lt;&gt;Subtotal"),""))))),"")</f>
        <v/>
      </c>
      <c r="L249" s="100" t="str">
        <f t="shared" si="4"/>
        <v/>
      </c>
    </row>
    <row r="250" spans="2:12" x14ac:dyDescent="0.25">
      <c r="B250" s="62" t="str">
        <f>IFERROR(IF(C249=C246,IF(B249+1&lt;='FORMAÇÃO DE PREÇO'!$H$8,B249+1,""),B249),"")</f>
        <v/>
      </c>
      <c r="C250" s="62" t="str">
        <f>IFERROR(VLOOKUP(B250,'FORMAÇÃO DE PREÇO'!B:D,2,FALSE),"")</f>
        <v/>
      </c>
      <c r="D250" s="62" t="str">
        <f>IFERROR(VLOOKUP(B250,'FORMAÇÃO DE PREÇO'!B:D,3,FALSE),"")</f>
        <v/>
      </c>
      <c r="E250" s="107" t="str">
        <f t="shared" si="5"/>
        <v/>
      </c>
      <c r="F250" s="107" t="str">
        <f>IF($B249="","",IF($C250=$C247,INDEX('FORMAÇÃO DE PREÇO'!$H:$H,MATCH($B250,'FORMAÇÃO DE PREÇO'!$B:$B)-18),IF($C250=$C248,"Código","")))</f>
        <v/>
      </c>
      <c r="G250" s="108" t="str">
        <f t="array" ref="G250">IF($B249="","",IF($C250=$C247,UPPER(INDEX('BASE EDITAL'!$C:$C,EDITAL!B250+1)),IF($C250=$C248,"Especificação do Objeto","")))</f>
        <v/>
      </c>
      <c r="H250" s="109" t="str">
        <f t="array" ref="H250">IF($B249="","",IF($C250=$C247,INDEX('FORMAÇÃO DE PREÇO'!$M:$M,MATCH($B250,'FORMAÇÃO DE PREÇO'!$B:$B)-14),IF($C250=$C248,"Unidade","")))</f>
        <v/>
      </c>
      <c r="I250" s="109" t="str">
        <f>IF($B249="","",IF($C250=$C247,INDEX('FORMAÇÃO DE PREÇO'!$M:$M,MATCH($B250,'FORMAÇÃO DE PREÇO'!$B:$B)-16),IF($C250=$C248,"Quant.","")))</f>
        <v/>
      </c>
      <c r="J250" s="68" t="str">
        <f>IF(AND(COUNTBLANK($B247:$B249)=2,$B249="",$B248="",MAX(C:C)&gt;1),"Total Estimado",IF($B249="","",IF($C250=$C247,INDEX('FORMAÇÃO DE PREÇO'!$M:$M,MATCH($B250,'FORMAÇÃO DE PREÇO'!$B:$B)-18),IF($C250=$C248,"Valor Unit. (R$)",IF(AND($C250&lt;&gt;$C249,$J249&lt;&gt;""),"Subtotal","")))))</f>
        <v/>
      </c>
      <c r="K250" s="100" t="str">
        <f>IFERROR(IF(AND(COUNTBLANK($B247:$B249)=2,$B249="",$B248="",MAX(C:C)&gt;1),SUM($K$3:K249)/2,IF($B249="","",IF($C250=$C247,ROUND(J250*I250,2),IF($C250=$C248,"Total Item (R$)",IF(AND($C250&lt;&gt;$C249,$J249&lt;&gt;""),SUMIFS(K:K,C:C,C249,J:J,"&lt;&gt;Subtotal"),""))))),"")</f>
        <v/>
      </c>
      <c r="L250" s="100" t="str">
        <f t="shared" si="4"/>
        <v/>
      </c>
    </row>
    <row r="251" spans="2:12" x14ac:dyDescent="0.25">
      <c r="B251" s="62" t="str">
        <f>IFERROR(IF(C250=C247,IF(B250+1&lt;='FORMAÇÃO DE PREÇO'!$H$8,B250+1,""),B250),"")</f>
        <v/>
      </c>
      <c r="C251" s="62" t="str">
        <f>IFERROR(VLOOKUP(B251,'FORMAÇÃO DE PREÇO'!B:D,2,FALSE),"")</f>
        <v/>
      </c>
      <c r="D251" s="62" t="str">
        <f>IFERROR(VLOOKUP(B251,'FORMAÇÃO DE PREÇO'!B:D,3,FALSE),"")</f>
        <v/>
      </c>
      <c r="E251" s="107" t="str">
        <f t="shared" si="5"/>
        <v/>
      </c>
      <c r="F251" s="107" t="str">
        <f>IF($B250="","",IF($C251=$C248,INDEX('FORMAÇÃO DE PREÇO'!$H:$H,MATCH($B251,'FORMAÇÃO DE PREÇO'!$B:$B)-18),IF($C251=$C249,"Código","")))</f>
        <v/>
      </c>
      <c r="G251" s="108" t="str">
        <f t="array" ref="G251">IF($B250="","",IF($C251=$C248,UPPER(INDEX('BASE EDITAL'!$C:$C,EDITAL!B251+1)),IF($C251=$C249,"Especificação do Objeto","")))</f>
        <v/>
      </c>
      <c r="H251" s="109" t="str">
        <f t="array" ref="H251">IF($B250="","",IF($C251=$C248,INDEX('FORMAÇÃO DE PREÇO'!$M:$M,MATCH($B251,'FORMAÇÃO DE PREÇO'!$B:$B)-14),IF($C251=$C249,"Unidade","")))</f>
        <v/>
      </c>
      <c r="I251" s="109" t="str">
        <f>IF($B250="","",IF($C251=$C248,INDEX('FORMAÇÃO DE PREÇO'!$M:$M,MATCH($B251,'FORMAÇÃO DE PREÇO'!$B:$B)-16),IF($C251=$C249,"Quant.","")))</f>
        <v/>
      </c>
      <c r="J251" s="68" t="str">
        <f>IF(AND(COUNTBLANK($B248:$B250)=2,$B250="",$B249="",MAX(C:C)&gt;1),"Total Estimado",IF($B250="","",IF($C251=$C248,INDEX('FORMAÇÃO DE PREÇO'!$M:$M,MATCH($B251,'FORMAÇÃO DE PREÇO'!$B:$B)-18),IF($C251=$C249,"Valor Unit. (R$)",IF(AND($C251&lt;&gt;$C250,$J250&lt;&gt;""),"Subtotal","")))))</f>
        <v/>
      </c>
      <c r="K251" s="100" t="str">
        <f>IFERROR(IF(AND(COUNTBLANK($B248:$B250)=2,$B250="",$B249="",MAX(C:C)&gt;1),SUM($K$3:K250)/2,IF($B250="","",IF($C251=$C248,ROUND(J251*I251,2),IF($C251=$C249,"Total Item (R$)",IF(AND($C251&lt;&gt;$C250,$J250&lt;&gt;""),SUMIFS(K:K,C:C,C250,J:J,"&lt;&gt;Subtotal"),""))))),"")</f>
        <v/>
      </c>
      <c r="L251" s="100" t="str">
        <f t="shared" si="4"/>
        <v/>
      </c>
    </row>
    <row r="252" spans="2:12" x14ac:dyDescent="0.25">
      <c r="B252" s="62" t="str">
        <f>IFERROR(IF(C251=C248,IF(B251+1&lt;='FORMAÇÃO DE PREÇO'!$H$8,B251+1,""),B251),"")</f>
        <v/>
      </c>
      <c r="C252" s="62" t="str">
        <f>IFERROR(VLOOKUP(B252,'FORMAÇÃO DE PREÇO'!B:D,2,FALSE),"")</f>
        <v/>
      </c>
      <c r="D252" s="62" t="str">
        <f>IFERROR(VLOOKUP(B252,'FORMAÇÃO DE PREÇO'!B:D,3,FALSE),"")</f>
        <v/>
      </c>
      <c r="E252" s="107" t="str">
        <f t="shared" si="5"/>
        <v/>
      </c>
      <c r="F252" s="107" t="str">
        <f>IF($B251="","",IF($C252=$C249,INDEX('FORMAÇÃO DE PREÇO'!$H:$H,MATCH($B252,'FORMAÇÃO DE PREÇO'!$B:$B)-18),IF($C252=$C250,"Código","")))</f>
        <v/>
      </c>
      <c r="G252" s="108" t="str">
        <f t="array" ref="G252">IF($B251="","",IF($C252=$C249,UPPER(INDEX('BASE EDITAL'!$C:$C,EDITAL!B252+1)),IF($C252=$C250,"Especificação do Objeto","")))</f>
        <v/>
      </c>
      <c r="H252" s="109" t="str">
        <f t="array" ref="H252">IF($B251="","",IF($C252=$C249,INDEX('FORMAÇÃO DE PREÇO'!$M:$M,MATCH($B252,'FORMAÇÃO DE PREÇO'!$B:$B)-14),IF($C252=$C250,"Unidade","")))</f>
        <v/>
      </c>
      <c r="I252" s="109" t="str">
        <f>IF($B251="","",IF($C252=$C249,INDEX('FORMAÇÃO DE PREÇO'!$M:$M,MATCH($B252,'FORMAÇÃO DE PREÇO'!$B:$B)-16),IF($C252=$C250,"Quant.","")))</f>
        <v/>
      </c>
      <c r="J252" s="68" t="str">
        <f>IF(AND(COUNTBLANK($B249:$B251)=2,$B251="",$B250="",MAX(C:C)&gt;1),"Total Estimado",IF($B251="","",IF($C252=$C249,INDEX('FORMAÇÃO DE PREÇO'!$M:$M,MATCH($B252,'FORMAÇÃO DE PREÇO'!$B:$B)-18),IF($C252=$C250,"Valor Unit. (R$)",IF(AND($C252&lt;&gt;$C251,$J251&lt;&gt;""),"Subtotal","")))))</f>
        <v/>
      </c>
      <c r="K252" s="100" t="str">
        <f>IFERROR(IF(AND(COUNTBLANK($B249:$B251)=2,$B251="",$B250="",MAX(C:C)&gt;1),SUM($K$3:K251)/2,IF($B251="","",IF($C252=$C249,ROUND(J252*I252,2),IF($C252=$C250,"Total Item (R$)",IF(AND($C252&lt;&gt;$C251,$J251&lt;&gt;""),SUMIFS(K:K,C:C,C251,J:J,"&lt;&gt;Subtotal"),""))))),"")</f>
        <v/>
      </c>
      <c r="L252" s="100" t="str">
        <f t="shared" si="4"/>
        <v/>
      </c>
    </row>
    <row r="253" spans="2:12" x14ac:dyDescent="0.25">
      <c r="B253" s="62" t="str">
        <f>IFERROR(IF(C252=C249,IF(B252+1&lt;='FORMAÇÃO DE PREÇO'!$H$8,B252+1,""),B252),"")</f>
        <v/>
      </c>
      <c r="C253" s="62" t="str">
        <f>IFERROR(VLOOKUP(B253,'FORMAÇÃO DE PREÇO'!B:D,2,FALSE),"")</f>
        <v/>
      </c>
      <c r="D253" s="62" t="str">
        <f>IFERROR(VLOOKUP(B253,'FORMAÇÃO DE PREÇO'!B:D,3,FALSE),"")</f>
        <v/>
      </c>
      <c r="E253" s="107" t="str">
        <f t="shared" si="5"/>
        <v/>
      </c>
      <c r="F253" s="107" t="str">
        <f>IF($B252="","",IF($C253=$C250,INDEX('FORMAÇÃO DE PREÇO'!$H:$H,MATCH($B253,'FORMAÇÃO DE PREÇO'!$B:$B)-18),IF($C253=$C251,"Código","")))</f>
        <v/>
      </c>
      <c r="G253" s="108" t="str">
        <f t="array" ref="G253">IF($B252="","",IF($C253=$C250,UPPER(INDEX('BASE EDITAL'!$C:$C,EDITAL!B253+1)),IF($C253=$C251,"Especificação do Objeto","")))</f>
        <v/>
      </c>
      <c r="H253" s="109" t="str">
        <f t="array" ref="H253">IF($B252="","",IF($C253=$C250,INDEX('FORMAÇÃO DE PREÇO'!$M:$M,MATCH($B253,'FORMAÇÃO DE PREÇO'!$B:$B)-14),IF($C253=$C251,"Unidade","")))</f>
        <v/>
      </c>
      <c r="I253" s="109" t="str">
        <f>IF($B252="","",IF($C253=$C250,INDEX('FORMAÇÃO DE PREÇO'!$M:$M,MATCH($B253,'FORMAÇÃO DE PREÇO'!$B:$B)-16),IF($C253=$C251,"Quant.","")))</f>
        <v/>
      </c>
      <c r="J253" s="68" t="str">
        <f>IF(AND(COUNTBLANK($B250:$B252)=2,$B252="",$B251="",MAX(C:C)&gt;1),"Total Estimado",IF($B252="","",IF($C253=$C250,INDEX('FORMAÇÃO DE PREÇO'!$M:$M,MATCH($B253,'FORMAÇÃO DE PREÇO'!$B:$B)-18),IF($C253=$C251,"Valor Unit. (R$)",IF(AND($C253&lt;&gt;$C252,$J252&lt;&gt;""),"Subtotal","")))))</f>
        <v/>
      </c>
      <c r="K253" s="100" t="str">
        <f>IFERROR(IF(AND(COUNTBLANK($B250:$B252)=2,$B252="",$B251="",MAX(C:C)&gt;1),SUM($K$3:K252)/2,IF($B252="","",IF($C253=$C250,ROUND(J253*I253,2),IF($C253=$C251,"Total Item (R$)",IF(AND($C253&lt;&gt;$C252,$J252&lt;&gt;""),SUMIFS(K:K,C:C,C252,J:J,"&lt;&gt;Subtotal"),""))))),"")</f>
        <v/>
      </c>
      <c r="L253" s="100" t="str">
        <f t="shared" si="4"/>
        <v/>
      </c>
    </row>
    <row r="254" spans="2:12" x14ac:dyDescent="0.25">
      <c r="B254" s="62" t="str">
        <f>IFERROR(IF(C253=C250,IF(B253+1&lt;='FORMAÇÃO DE PREÇO'!$H$8,B253+1,""),B253),"")</f>
        <v/>
      </c>
      <c r="C254" s="62" t="str">
        <f>IFERROR(VLOOKUP(B254,'FORMAÇÃO DE PREÇO'!B:D,2,FALSE),"")</f>
        <v/>
      </c>
      <c r="D254" s="62" t="str">
        <f>IFERROR(VLOOKUP(B254,'FORMAÇÃO DE PREÇO'!B:D,3,FALSE),"")</f>
        <v/>
      </c>
      <c r="E254" s="107" t="str">
        <f t="shared" si="5"/>
        <v/>
      </c>
      <c r="F254" s="107" t="str">
        <f>IF($B253="","",IF($C254=$C251,INDEX('FORMAÇÃO DE PREÇO'!$H:$H,MATCH($B254,'FORMAÇÃO DE PREÇO'!$B:$B)-18),IF($C254=$C252,"Código","")))</f>
        <v/>
      </c>
      <c r="G254" s="108" t="str">
        <f t="array" ref="G254">IF($B253="","",IF($C254=$C251,UPPER(INDEX('BASE EDITAL'!$C:$C,EDITAL!B254+1)),IF($C254=$C252,"Especificação do Objeto","")))</f>
        <v/>
      </c>
      <c r="H254" s="109" t="str">
        <f t="array" ref="H254">IF($B253="","",IF($C254=$C251,INDEX('FORMAÇÃO DE PREÇO'!$M:$M,MATCH($B254,'FORMAÇÃO DE PREÇO'!$B:$B)-14),IF($C254=$C252,"Unidade","")))</f>
        <v/>
      </c>
      <c r="I254" s="109" t="str">
        <f>IF($B253="","",IF($C254=$C251,INDEX('FORMAÇÃO DE PREÇO'!$M:$M,MATCH($B254,'FORMAÇÃO DE PREÇO'!$B:$B)-16),IF($C254=$C252,"Quant.","")))</f>
        <v/>
      </c>
      <c r="J254" s="68" t="str">
        <f>IF(AND(COUNTBLANK($B251:$B253)=2,$B253="",$B252="",MAX(C:C)&gt;1),"Total Estimado",IF($B253="","",IF($C254=$C251,INDEX('FORMAÇÃO DE PREÇO'!$M:$M,MATCH($B254,'FORMAÇÃO DE PREÇO'!$B:$B)-18),IF($C254=$C252,"Valor Unit. (R$)",IF(AND($C254&lt;&gt;$C253,$J253&lt;&gt;""),"Subtotal","")))))</f>
        <v/>
      </c>
      <c r="K254" s="100" t="str">
        <f>IFERROR(IF(AND(COUNTBLANK($B251:$B253)=2,$B253="",$B252="",MAX(C:C)&gt;1),SUM($K$3:K253)/2,IF($B253="","",IF($C254=$C251,ROUND(J254*I254,2),IF($C254=$C252,"Total Item (R$)",IF(AND($C254&lt;&gt;$C253,$J253&lt;&gt;""),SUMIFS(K:K,C:C,C253,J:J,"&lt;&gt;Subtotal"),""))))),"")</f>
        <v/>
      </c>
      <c r="L254" s="100" t="str">
        <f t="shared" si="4"/>
        <v/>
      </c>
    </row>
    <row r="255" spans="2:12" x14ac:dyDescent="0.25">
      <c r="B255" s="62" t="str">
        <f>IFERROR(IF(C254=C251,IF(B254+1&lt;='FORMAÇÃO DE PREÇO'!$H$8,B254+1,""),B254),"")</f>
        <v/>
      </c>
      <c r="C255" s="62" t="str">
        <f>IFERROR(VLOOKUP(B255,'FORMAÇÃO DE PREÇO'!B:D,2,FALSE),"")</f>
        <v/>
      </c>
      <c r="D255" s="62" t="str">
        <f>IFERROR(VLOOKUP(B255,'FORMAÇÃO DE PREÇO'!B:D,3,FALSE),"")</f>
        <v/>
      </c>
      <c r="E255" s="107" t="str">
        <f t="shared" si="5"/>
        <v/>
      </c>
      <c r="F255" s="107" t="str">
        <f>IF($B254="","",IF($C255=$C252,INDEX('FORMAÇÃO DE PREÇO'!$H:$H,MATCH($B255,'FORMAÇÃO DE PREÇO'!$B:$B)-18),IF($C255=$C253,"Código","")))</f>
        <v/>
      </c>
      <c r="G255" s="108" t="str">
        <f t="array" ref="G255">IF($B254="","",IF($C255=$C252,UPPER(INDEX('BASE EDITAL'!$C:$C,EDITAL!B255+1)),IF($C255=$C253,"Especificação do Objeto","")))</f>
        <v/>
      </c>
      <c r="H255" s="109" t="str">
        <f t="array" ref="H255">IF($B254="","",IF($C255=$C252,INDEX('FORMAÇÃO DE PREÇO'!$M:$M,MATCH($B255,'FORMAÇÃO DE PREÇO'!$B:$B)-14),IF($C255=$C253,"Unidade","")))</f>
        <v/>
      </c>
      <c r="I255" s="109" t="str">
        <f>IF($B254="","",IF($C255=$C252,INDEX('FORMAÇÃO DE PREÇO'!$M:$M,MATCH($B255,'FORMAÇÃO DE PREÇO'!$B:$B)-16),IF($C255=$C253,"Quant.","")))</f>
        <v/>
      </c>
      <c r="J255" s="68" t="str">
        <f>IF(AND(COUNTBLANK($B252:$B254)=2,$B254="",$B253="",MAX(C:C)&gt;1),"Total Estimado",IF($B254="","",IF($C255=$C252,INDEX('FORMAÇÃO DE PREÇO'!$M:$M,MATCH($B255,'FORMAÇÃO DE PREÇO'!$B:$B)-18),IF($C255=$C253,"Valor Unit. (R$)",IF(AND($C255&lt;&gt;$C254,$J254&lt;&gt;""),"Subtotal","")))))</f>
        <v/>
      </c>
      <c r="K255" s="100" t="str">
        <f>IFERROR(IF(AND(COUNTBLANK($B252:$B254)=2,$B254="",$B253="",MAX(C:C)&gt;1),SUM($K$3:K254)/2,IF($B254="","",IF($C255=$C252,ROUND(J255*I255,2),IF($C255=$C253,"Total Item (R$)",IF(AND($C255&lt;&gt;$C254,$J254&lt;&gt;""),SUMIFS(K:K,C:C,C254,J:J,"&lt;&gt;Subtotal"),""))))),"")</f>
        <v/>
      </c>
      <c r="L255" s="100" t="str">
        <f t="shared" si="4"/>
        <v/>
      </c>
    </row>
    <row r="256" spans="2:12" x14ac:dyDescent="0.25">
      <c r="B256" s="62" t="str">
        <f>IFERROR(IF(C255=C252,IF(B255+1&lt;='FORMAÇÃO DE PREÇO'!$H$8,B255+1,""),B255),"")</f>
        <v/>
      </c>
      <c r="C256" s="62" t="str">
        <f>IFERROR(VLOOKUP(B256,'FORMAÇÃO DE PREÇO'!B:D,2,FALSE),"")</f>
        <v/>
      </c>
      <c r="D256" s="62" t="str">
        <f>IFERROR(VLOOKUP(B256,'FORMAÇÃO DE PREÇO'!B:D,3,FALSE),"")</f>
        <v/>
      </c>
      <c r="E256" s="107" t="str">
        <f t="shared" si="5"/>
        <v/>
      </c>
      <c r="F256" s="107" t="str">
        <f>IF($B255="","",IF($C256=$C253,INDEX('FORMAÇÃO DE PREÇO'!$H:$H,MATCH($B256,'FORMAÇÃO DE PREÇO'!$B:$B)-18),IF($C256=$C254,"Código","")))</f>
        <v/>
      </c>
      <c r="G256" s="108" t="str">
        <f t="array" ref="G256">IF($B255="","",IF($C256=$C253,UPPER(INDEX('BASE EDITAL'!$C:$C,EDITAL!B256+1)),IF($C256=$C254,"Especificação do Objeto","")))</f>
        <v/>
      </c>
      <c r="H256" s="109" t="str">
        <f t="array" ref="H256">IF($B255="","",IF($C256=$C253,INDEX('FORMAÇÃO DE PREÇO'!$M:$M,MATCH($B256,'FORMAÇÃO DE PREÇO'!$B:$B)-14),IF($C256=$C254,"Unidade","")))</f>
        <v/>
      </c>
      <c r="I256" s="109" t="str">
        <f>IF($B255="","",IF($C256=$C253,INDEX('FORMAÇÃO DE PREÇO'!$M:$M,MATCH($B256,'FORMAÇÃO DE PREÇO'!$B:$B)-16),IF($C256=$C254,"Quant.","")))</f>
        <v/>
      </c>
      <c r="J256" s="68" t="str">
        <f>IF(AND(COUNTBLANK($B253:$B255)=2,$B255="",$B254="",MAX(C:C)&gt;1),"Total Estimado",IF($B255="","",IF($C256=$C253,INDEX('FORMAÇÃO DE PREÇO'!$M:$M,MATCH($B256,'FORMAÇÃO DE PREÇO'!$B:$B)-18),IF($C256=$C254,"Valor Unit. (R$)",IF(AND($C256&lt;&gt;$C255,$J255&lt;&gt;""),"Subtotal","")))))</f>
        <v/>
      </c>
      <c r="K256" s="100" t="str">
        <f>IFERROR(IF(AND(COUNTBLANK($B253:$B255)=2,$B255="",$B254="",MAX(C:C)&gt;1),SUM($K$3:K255)/2,IF($B255="","",IF($C256=$C253,ROUND(J256*I256,2),IF($C256=$C254,"Total Item (R$)",IF(AND($C256&lt;&gt;$C255,$J255&lt;&gt;""),SUMIFS(K:K,C:C,C255,J:J,"&lt;&gt;Subtotal"),""))))),"")</f>
        <v/>
      </c>
      <c r="L256" s="100" t="str">
        <f t="shared" si="4"/>
        <v/>
      </c>
    </row>
    <row r="257" spans="2:12" x14ac:dyDescent="0.25">
      <c r="B257" s="62" t="str">
        <f>IFERROR(IF(C256=C253,IF(B256+1&lt;='FORMAÇÃO DE PREÇO'!$H$8,B256+1,""),B256),"")</f>
        <v/>
      </c>
      <c r="C257" s="62" t="str">
        <f>IFERROR(VLOOKUP(B257,'FORMAÇÃO DE PREÇO'!B:D,2,FALSE),"")</f>
        <v/>
      </c>
      <c r="D257" s="62" t="str">
        <f>IFERROR(VLOOKUP(B257,'FORMAÇÃO DE PREÇO'!B:D,3,FALSE),"")</f>
        <v/>
      </c>
      <c r="E257" s="107" t="str">
        <f t="shared" si="5"/>
        <v/>
      </c>
      <c r="F257" s="107" t="str">
        <f>IF($B256="","",IF($C257=$C254,INDEX('FORMAÇÃO DE PREÇO'!$H:$H,MATCH($B257,'FORMAÇÃO DE PREÇO'!$B:$B)-18),IF($C257=$C255,"Código","")))</f>
        <v/>
      </c>
      <c r="G257" s="108" t="str">
        <f t="array" ref="G257">IF($B256="","",IF($C257=$C254,UPPER(INDEX('BASE EDITAL'!$C:$C,EDITAL!B257+1)),IF($C257=$C255,"Especificação do Objeto","")))</f>
        <v/>
      </c>
      <c r="H257" s="109" t="str">
        <f t="array" ref="H257">IF($B256="","",IF($C257=$C254,INDEX('FORMAÇÃO DE PREÇO'!$M:$M,MATCH($B257,'FORMAÇÃO DE PREÇO'!$B:$B)-14),IF($C257=$C255,"Unidade","")))</f>
        <v/>
      </c>
      <c r="I257" s="109" t="str">
        <f>IF($B256="","",IF($C257=$C254,INDEX('FORMAÇÃO DE PREÇO'!$M:$M,MATCH($B257,'FORMAÇÃO DE PREÇO'!$B:$B)-16),IF($C257=$C255,"Quant.","")))</f>
        <v/>
      </c>
      <c r="J257" s="68" t="str">
        <f>IF(AND(COUNTBLANK($B254:$B256)=2,$B256="",$B255="",MAX(C:C)&gt;1),"Total Estimado",IF($B256="","",IF($C257=$C254,INDEX('FORMAÇÃO DE PREÇO'!$M:$M,MATCH($B257,'FORMAÇÃO DE PREÇO'!$B:$B)-18),IF($C257=$C255,"Valor Unit. (R$)",IF(AND($C257&lt;&gt;$C256,$J256&lt;&gt;""),"Subtotal","")))))</f>
        <v/>
      </c>
      <c r="K257" s="100" t="str">
        <f>IFERROR(IF(AND(COUNTBLANK($B254:$B256)=2,$B256="",$B255="",MAX(C:C)&gt;1),SUM($K$3:K256)/2,IF($B256="","",IF($C257=$C254,ROUND(J257*I257,2),IF($C257=$C255,"Total Item (R$)",IF(AND($C257&lt;&gt;$C256,$J256&lt;&gt;""),SUMIFS(K:K,C:C,C256,J:J,"&lt;&gt;Subtotal"),""))))),"")</f>
        <v/>
      </c>
      <c r="L257" s="100" t="str">
        <f t="shared" si="4"/>
        <v/>
      </c>
    </row>
    <row r="258" spans="2:12" x14ac:dyDescent="0.25">
      <c r="B258" s="62" t="str">
        <f>IFERROR(IF(C257=C254,IF(B257+1&lt;='FORMAÇÃO DE PREÇO'!$H$8,B257+1,""),B257),"")</f>
        <v/>
      </c>
      <c r="C258" s="62" t="str">
        <f>IFERROR(VLOOKUP(B258,'FORMAÇÃO DE PREÇO'!B:D,2,FALSE),"")</f>
        <v/>
      </c>
      <c r="D258" s="62" t="str">
        <f>IFERROR(VLOOKUP(B258,'FORMAÇÃO DE PREÇO'!B:D,3,FALSE),"")</f>
        <v/>
      </c>
      <c r="E258" s="107" t="str">
        <f t="shared" si="5"/>
        <v/>
      </c>
      <c r="F258" s="107" t="str">
        <f>IF($B257="","",IF($C258=$C255,INDEX('FORMAÇÃO DE PREÇO'!$H:$H,MATCH($B258,'FORMAÇÃO DE PREÇO'!$B:$B)-18),IF($C258=$C256,"Código","")))</f>
        <v/>
      </c>
      <c r="G258" s="108" t="str">
        <f t="array" ref="G258">IF($B257="","",IF($C258=$C255,UPPER(INDEX('BASE EDITAL'!$C:$C,EDITAL!B258+1)),IF($C258=$C256,"Especificação do Objeto","")))</f>
        <v/>
      </c>
      <c r="H258" s="109" t="str">
        <f t="array" ref="H258">IF($B257="","",IF($C258=$C255,INDEX('FORMAÇÃO DE PREÇO'!$M:$M,MATCH($B258,'FORMAÇÃO DE PREÇO'!$B:$B)-14),IF($C258=$C256,"Unidade","")))</f>
        <v/>
      </c>
      <c r="I258" s="109" t="str">
        <f>IF($B257="","",IF($C258=$C255,INDEX('FORMAÇÃO DE PREÇO'!$M:$M,MATCH($B258,'FORMAÇÃO DE PREÇO'!$B:$B)-16),IF($C258=$C256,"Quant.","")))</f>
        <v/>
      </c>
      <c r="J258" s="68" t="str">
        <f>IF(AND(COUNTBLANK($B255:$B257)=2,$B257="",$B256="",MAX(C:C)&gt;1),"Total Estimado",IF($B257="","",IF($C258=$C255,INDEX('FORMAÇÃO DE PREÇO'!$M:$M,MATCH($B258,'FORMAÇÃO DE PREÇO'!$B:$B)-18),IF($C258=$C256,"Valor Unit. (R$)",IF(AND($C258&lt;&gt;$C257,$J257&lt;&gt;""),"Subtotal","")))))</f>
        <v/>
      </c>
      <c r="K258" s="100" t="str">
        <f>IFERROR(IF(AND(COUNTBLANK($B255:$B257)=2,$B257="",$B256="",MAX(C:C)&gt;1),SUM($K$3:K257)/2,IF($B257="","",IF($C258=$C255,ROUND(J258*I258,2),IF($C258=$C256,"Total Item (R$)",IF(AND($C258&lt;&gt;$C257,$J257&lt;&gt;""),SUMIFS(K:K,C:C,C257,J:J,"&lt;&gt;Subtotal"),""))))),"")</f>
        <v/>
      </c>
      <c r="L258" s="100" t="str">
        <f t="shared" si="4"/>
        <v/>
      </c>
    </row>
    <row r="259" spans="2:12" x14ac:dyDescent="0.25">
      <c r="B259" s="62" t="str">
        <f>IFERROR(IF(C258=C255,IF(B258+1&lt;='FORMAÇÃO DE PREÇO'!$H$8,B258+1,""),B258),"")</f>
        <v/>
      </c>
      <c r="C259" s="62" t="str">
        <f>IFERROR(VLOOKUP(B259,'FORMAÇÃO DE PREÇO'!B:D,2,FALSE),"")</f>
        <v/>
      </c>
      <c r="D259" s="62" t="str">
        <f>IFERROR(VLOOKUP(B259,'FORMAÇÃO DE PREÇO'!B:D,3,FALSE),"")</f>
        <v/>
      </c>
      <c r="E259" s="107" t="str">
        <f t="shared" si="5"/>
        <v/>
      </c>
      <c r="F259" s="107" t="str">
        <f>IF($B258="","",IF($C259=$C256,INDEX('FORMAÇÃO DE PREÇO'!$H:$H,MATCH($B259,'FORMAÇÃO DE PREÇO'!$B:$B)-18),IF($C259=$C257,"Código","")))</f>
        <v/>
      </c>
      <c r="G259" s="108" t="str">
        <f t="array" ref="G259">IF($B258="","",IF($C259=$C256,UPPER(INDEX('BASE EDITAL'!$C:$C,EDITAL!B259+1)),IF($C259=$C257,"Especificação do Objeto","")))</f>
        <v/>
      </c>
      <c r="H259" s="109" t="str">
        <f t="array" ref="H259">IF($B258="","",IF($C259=$C256,INDEX('FORMAÇÃO DE PREÇO'!$M:$M,MATCH($B259,'FORMAÇÃO DE PREÇO'!$B:$B)-14),IF($C259=$C257,"Unidade","")))</f>
        <v/>
      </c>
      <c r="I259" s="109" t="str">
        <f>IF($B258="","",IF($C259=$C256,INDEX('FORMAÇÃO DE PREÇO'!$M:$M,MATCH($B259,'FORMAÇÃO DE PREÇO'!$B:$B)-16),IF($C259=$C257,"Quant.","")))</f>
        <v/>
      </c>
      <c r="J259" s="68" t="str">
        <f>IF(AND(COUNTBLANK($B256:$B258)=2,$B258="",$B257="",MAX(C:C)&gt;1),"Total Estimado",IF($B258="","",IF($C259=$C256,INDEX('FORMAÇÃO DE PREÇO'!$M:$M,MATCH($B259,'FORMAÇÃO DE PREÇO'!$B:$B)-18),IF($C259=$C257,"Valor Unit. (R$)",IF(AND($C259&lt;&gt;$C258,$J258&lt;&gt;""),"Subtotal","")))))</f>
        <v/>
      </c>
      <c r="K259" s="100" t="str">
        <f>IFERROR(IF(AND(COUNTBLANK($B256:$B258)=2,$B258="",$B257="",MAX(C:C)&gt;1),SUM($K$3:K258)/2,IF($B258="","",IF($C259=$C256,ROUND(J259*I259,2),IF($C259=$C257,"Total Item (R$)",IF(AND($C259&lt;&gt;$C258,$J258&lt;&gt;""),SUMIFS(K:K,C:C,C258,J:J,"&lt;&gt;Subtotal"),""))))),"")</f>
        <v/>
      </c>
      <c r="L259" s="100" t="str">
        <f t="shared" si="4"/>
        <v/>
      </c>
    </row>
    <row r="260" spans="2:12" x14ac:dyDescent="0.25">
      <c r="B260" s="62" t="str">
        <f>IFERROR(IF(C259=C256,IF(B259+1&lt;='FORMAÇÃO DE PREÇO'!$H$8,B259+1,""),B259),"")</f>
        <v/>
      </c>
      <c r="C260" s="62" t="str">
        <f>IFERROR(VLOOKUP(B260,'FORMAÇÃO DE PREÇO'!B:D,2,FALSE),"")</f>
        <v/>
      </c>
      <c r="D260" s="62" t="str">
        <f>IFERROR(VLOOKUP(B260,'FORMAÇÃO DE PREÇO'!B:D,3,FALSE),"")</f>
        <v/>
      </c>
      <c r="E260" s="107" t="str">
        <f t="shared" si="5"/>
        <v/>
      </c>
      <c r="F260" s="107" t="str">
        <f>IF($B259="","",IF($C260=$C257,INDEX('FORMAÇÃO DE PREÇO'!$H:$H,MATCH($B260,'FORMAÇÃO DE PREÇO'!$B:$B)-18),IF($C260=$C258,"Código","")))</f>
        <v/>
      </c>
      <c r="G260" s="108" t="str">
        <f t="array" ref="G260">IF($B259="","",IF($C260=$C257,UPPER(INDEX('BASE EDITAL'!$C:$C,EDITAL!B260+1)),IF($C260=$C258,"Especificação do Objeto","")))</f>
        <v/>
      </c>
      <c r="H260" s="109" t="str">
        <f t="array" ref="H260">IF($B259="","",IF($C260=$C257,INDEX('FORMAÇÃO DE PREÇO'!$M:$M,MATCH($B260,'FORMAÇÃO DE PREÇO'!$B:$B)-14),IF($C260=$C258,"Unidade","")))</f>
        <v/>
      </c>
      <c r="I260" s="109" t="str">
        <f>IF($B259="","",IF($C260=$C257,INDEX('FORMAÇÃO DE PREÇO'!$M:$M,MATCH($B260,'FORMAÇÃO DE PREÇO'!$B:$B)-16),IF($C260=$C258,"Quant.","")))</f>
        <v/>
      </c>
      <c r="J260" s="68" t="str">
        <f>IF(AND(COUNTBLANK($B257:$B259)=2,$B259="",$B258="",MAX(C:C)&gt;1),"Total Estimado",IF($B259="","",IF($C260=$C257,INDEX('FORMAÇÃO DE PREÇO'!$M:$M,MATCH($B260,'FORMAÇÃO DE PREÇO'!$B:$B)-18),IF($C260=$C258,"Valor Unit. (R$)",IF(AND($C260&lt;&gt;$C259,$J259&lt;&gt;""),"Subtotal","")))))</f>
        <v/>
      </c>
      <c r="K260" s="100" t="str">
        <f>IFERROR(IF(AND(COUNTBLANK($B257:$B259)=2,$B259="",$B258="",MAX(C:C)&gt;1),SUM($K$3:K259)/2,IF($B259="","",IF($C260=$C257,ROUND(J260*I260,2),IF($C260=$C258,"Total Item (R$)",IF(AND($C260&lt;&gt;$C259,$J259&lt;&gt;""),SUMIFS(K:K,C:C,C259,J:J,"&lt;&gt;Subtotal"),""))))),"")</f>
        <v/>
      </c>
      <c r="L260" s="100" t="str">
        <f t="shared" ref="L260:L323" si="6">IF($B259="","",IF($C260=$C257,"",IF($C260=$C258,"Benefício ME/EPP","")))</f>
        <v/>
      </c>
    </row>
    <row r="261" spans="2:12" x14ac:dyDescent="0.25">
      <c r="B261" s="62" t="str">
        <f>IFERROR(IF(C260=C257,IF(B260+1&lt;='FORMAÇÃO DE PREÇO'!$H$8,B260+1,""),B260),"")</f>
        <v/>
      </c>
      <c r="C261" s="62" t="str">
        <f>IFERROR(VLOOKUP(B261,'FORMAÇÃO DE PREÇO'!B:D,2,FALSE),"")</f>
        <v/>
      </c>
      <c r="D261" s="62" t="str">
        <f>IFERROR(VLOOKUP(B261,'FORMAÇÃO DE PREÇO'!B:D,3,FALSE),"")</f>
        <v/>
      </c>
      <c r="E261" s="107" t="str">
        <f t="shared" si="5"/>
        <v/>
      </c>
      <c r="F261" s="107" t="str">
        <f>IF($B260="","",IF($C261=$C258,INDEX('FORMAÇÃO DE PREÇO'!$H:$H,MATCH($B261,'FORMAÇÃO DE PREÇO'!$B:$B)-18),IF($C261=$C259,"Código","")))</f>
        <v/>
      </c>
      <c r="G261" s="108" t="str">
        <f t="array" ref="G261">IF($B260="","",IF($C261=$C258,UPPER(INDEX('BASE EDITAL'!$C:$C,EDITAL!B261+1)),IF($C261=$C259,"Especificação do Objeto","")))</f>
        <v/>
      </c>
      <c r="H261" s="109" t="str">
        <f t="array" ref="H261">IF($B260="","",IF($C261=$C258,INDEX('FORMAÇÃO DE PREÇO'!$M:$M,MATCH($B261,'FORMAÇÃO DE PREÇO'!$B:$B)-14),IF($C261=$C259,"Unidade","")))</f>
        <v/>
      </c>
      <c r="I261" s="109" t="str">
        <f>IF($B260="","",IF($C261=$C258,INDEX('FORMAÇÃO DE PREÇO'!$M:$M,MATCH($B261,'FORMAÇÃO DE PREÇO'!$B:$B)-16),IF($C261=$C259,"Quant.","")))</f>
        <v/>
      </c>
      <c r="J261" s="68" t="str">
        <f>IF(AND(COUNTBLANK($B258:$B260)=2,$B260="",$B259="",MAX(C:C)&gt;1),"Total Estimado",IF($B260="","",IF($C261=$C258,INDEX('FORMAÇÃO DE PREÇO'!$M:$M,MATCH($B261,'FORMAÇÃO DE PREÇO'!$B:$B)-18),IF($C261=$C259,"Valor Unit. (R$)",IF(AND($C261&lt;&gt;$C260,$J260&lt;&gt;""),"Subtotal","")))))</f>
        <v/>
      </c>
      <c r="K261" s="100" t="str">
        <f>IFERROR(IF(AND(COUNTBLANK($B258:$B260)=2,$B260="",$B259="",MAX(C:C)&gt;1),SUM($K$3:K260)/2,IF($B260="","",IF($C261=$C258,ROUND(J261*I261,2),IF($C261=$C259,"Total Item (R$)",IF(AND($C261&lt;&gt;$C260,$J260&lt;&gt;""),SUMIFS(K:K,C:C,C260,J:J,"&lt;&gt;Subtotal"),""))))),"")</f>
        <v/>
      </c>
      <c r="L261" s="100" t="str">
        <f t="shared" si="6"/>
        <v/>
      </c>
    </row>
    <row r="262" spans="2:12" x14ac:dyDescent="0.25">
      <c r="B262" s="62" t="str">
        <f>IFERROR(IF(C261=C258,IF(B261+1&lt;='FORMAÇÃO DE PREÇO'!$H$8,B261+1,""),B261),"")</f>
        <v/>
      </c>
      <c r="C262" s="62" t="str">
        <f>IFERROR(VLOOKUP(B262,'FORMAÇÃO DE PREÇO'!B:D,2,FALSE),"")</f>
        <v/>
      </c>
      <c r="D262" s="62" t="str">
        <f>IFERROR(VLOOKUP(B262,'FORMAÇÃO DE PREÇO'!B:D,3,FALSE),"")</f>
        <v/>
      </c>
      <c r="E262" s="107" t="str">
        <f t="shared" si="5"/>
        <v/>
      </c>
      <c r="F262" s="107" t="str">
        <f>IF($B261="","",IF($C262=$C259,INDEX('FORMAÇÃO DE PREÇO'!$H:$H,MATCH($B262,'FORMAÇÃO DE PREÇO'!$B:$B)-18),IF($C262=$C260,"Código","")))</f>
        <v/>
      </c>
      <c r="G262" s="108" t="str">
        <f t="array" ref="G262">IF($B261="","",IF($C262=$C259,UPPER(INDEX('BASE EDITAL'!$C:$C,EDITAL!B262+1)),IF($C262=$C260,"Especificação do Objeto","")))</f>
        <v/>
      </c>
      <c r="H262" s="109" t="str">
        <f t="array" ref="H262">IF($B261="","",IF($C262=$C259,INDEX('FORMAÇÃO DE PREÇO'!$M:$M,MATCH($B262,'FORMAÇÃO DE PREÇO'!$B:$B)-14),IF($C262=$C260,"Unidade","")))</f>
        <v/>
      </c>
      <c r="I262" s="109" t="str">
        <f>IF($B261="","",IF($C262=$C259,INDEX('FORMAÇÃO DE PREÇO'!$M:$M,MATCH($B262,'FORMAÇÃO DE PREÇO'!$B:$B)-16),IF($C262=$C260,"Quant.","")))</f>
        <v/>
      </c>
      <c r="J262" s="68" t="str">
        <f>IF(AND(COUNTBLANK($B259:$B261)=2,$B261="",$B260="",MAX(C:C)&gt;1),"Total Estimado",IF($B261="","",IF($C262=$C259,INDEX('FORMAÇÃO DE PREÇO'!$M:$M,MATCH($B262,'FORMAÇÃO DE PREÇO'!$B:$B)-18),IF($C262=$C260,"Valor Unit. (R$)",IF(AND($C262&lt;&gt;$C261,$J261&lt;&gt;""),"Subtotal","")))))</f>
        <v/>
      </c>
      <c r="K262" s="100" t="str">
        <f>IFERROR(IF(AND(COUNTBLANK($B259:$B261)=2,$B261="",$B260="",MAX(C:C)&gt;1),SUM($K$3:K261)/2,IF($B261="","",IF($C262=$C259,ROUND(J262*I262,2),IF($C262=$C260,"Total Item (R$)",IF(AND($C262&lt;&gt;$C261,$J261&lt;&gt;""),SUMIFS(K:K,C:C,C261,J:J,"&lt;&gt;Subtotal"),""))))),"")</f>
        <v/>
      </c>
      <c r="L262" s="100" t="str">
        <f t="shared" si="6"/>
        <v/>
      </c>
    </row>
    <row r="263" spans="2:12" x14ac:dyDescent="0.25">
      <c r="B263" s="62" t="str">
        <f>IFERROR(IF(C262=C259,IF(B262+1&lt;='FORMAÇÃO DE PREÇO'!$H$8,B262+1,""),B262),"")</f>
        <v/>
      </c>
      <c r="C263" s="62" t="str">
        <f>IFERROR(VLOOKUP(B263,'FORMAÇÃO DE PREÇO'!B:D,2,FALSE),"")</f>
        <v/>
      </c>
      <c r="D263" s="62" t="str">
        <f>IFERROR(VLOOKUP(B263,'FORMAÇÃO DE PREÇO'!B:D,3,FALSE),"")</f>
        <v/>
      </c>
      <c r="E263" s="107" t="str">
        <f t="shared" ref="E263:E326" si="7">IF($B262="","",IF($C263=$C260,D263,IF($C263=$C261,"Item",IF(AND(MAX(C:C)&gt;1,$C263=$C262),CONCATENATE("LOTE ",C263),""))))</f>
        <v/>
      </c>
      <c r="F263" s="107" t="str">
        <f>IF($B262="","",IF($C263=$C260,INDEX('FORMAÇÃO DE PREÇO'!$H:$H,MATCH($B263,'FORMAÇÃO DE PREÇO'!$B:$B)-18),IF($C263=$C261,"Código","")))</f>
        <v/>
      </c>
      <c r="G263" s="108" t="str">
        <f t="array" ref="G263">IF($B262="","",IF($C263=$C260,UPPER(INDEX('BASE EDITAL'!$C:$C,EDITAL!B263+1)),IF($C263=$C261,"Especificação do Objeto","")))</f>
        <v/>
      </c>
      <c r="H263" s="109" t="str">
        <f t="array" ref="H263">IF($B262="","",IF($C263=$C260,INDEX('FORMAÇÃO DE PREÇO'!$M:$M,MATCH($B263,'FORMAÇÃO DE PREÇO'!$B:$B)-14),IF($C263=$C261,"Unidade","")))</f>
        <v/>
      </c>
      <c r="I263" s="109" t="str">
        <f>IF($B262="","",IF($C263=$C260,INDEX('FORMAÇÃO DE PREÇO'!$M:$M,MATCH($B263,'FORMAÇÃO DE PREÇO'!$B:$B)-16),IF($C263=$C261,"Quant.","")))</f>
        <v/>
      </c>
      <c r="J263" s="68" t="str">
        <f>IF(AND(COUNTBLANK($B260:$B262)=2,$B262="",$B261="",MAX(C:C)&gt;1),"Total Estimado",IF($B262="","",IF($C263=$C260,INDEX('FORMAÇÃO DE PREÇO'!$M:$M,MATCH($B263,'FORMAÇÃO DE PREÇO'!$B:$B)-18),IF($C263=$C261,"Valor Unit. (R$)",IF(AND($C263&lt;&gt;$C262,$J262&lt;&gt;""),"Subtotal","")))))</f>
        <v/>
      </c>
      <c r="K263" s="100" t="str">
        <f>IFERROR(IF(AND(COUNTBLANK($B260:$B262)=2,$B262="",$B261="",MAX(C:C)&gt;1),SUM($K$3:K262)/2,IF($B262="","",IF($C263=$C260,ROUND(J263*I263,2),IF($C263=$C261,"Total Item (R$)",IF(AND($C263&lt;&gt;$C262,$J262&lt;&gt;""),SUMIFS(K:K,C:C,C262,J:J,"&lt;&gt;Subtotal"),""))))),"")</f>
        <v/>
      </c>
      <c r="L263" s="100" t="str">
        <f t="shared" si="6"/>
        <v/>
      </c>
    </row>
    <row r="264" spans="2:12" x14ac:dyDescent="0.25">
      <c r="B264" s="62" t="str">
        <f>IFERROR(IF(C263=C260,IF(B263+1&lt;='FORMAÇÃO DE PREÇO'!$H$8,B263+1,""),B263),"")</f>
        <v/>
      </c>
      <c r="C264" s="62" t="str">
        <f>IFERROR(VLOOKUP(B264,'FORMAÇÃO DE PREÇO'!B:D,2,FALSE),"")</f>
        <v/>
      </c>
      <c r="D264" s="62" t="str">
        <f>IFERROR(VLOOKUP(B264,'FORMAÇÃO DE PREÇO'!B:D,3,FALSE),"")</f>
        <v/>
      </c>
      <c r="E264" s="107" t="str">
        <f t="shared" si="7"/>
        <v/>
      </c>
      <c r="F264" s="107" t="str">
        <f>IF($B263="","",IF($C264=$C261,INDEX('FORMAÇÃO DE PREÇO'!$H:$H,MATCH($B264,'FORMAÇÃO DE PREÇO'!$B:$B)-18),IF($C264=$C262,"Código","")))</f>
        <v/>
      </c>
      <c r="G264" s="108" t="str">
        <f t="array" ref="G264">IF($B263="","",IF($C264=$C261,UPPER(INDEX('BASE EDITAL'!$C:$C,EDITAL!B264+1)),IF($C264=$C262,"Especificação do Objeto","")))</f>
        <v/>
      </c>
      <c r="H264" s="109" t="str">
        <f t="array" ref="H264">IF($B263="","",IF($C264=$C261,INDEX('FORMAÇÃO DE PREÇO'!$M:$M,MATCH($B264,'FORMAÇÃO DE PREÇO'!$B:$B)-14),IF($C264=$C262,"Unidade","")))</f>
        <v/>
      </c>
      <c r="I264" s="109" t="str">
        <f>IF($B263="","",IF($C264=$C261,INDEX('FORMAÇÃO DE PREÇO'!$M:$M,MATCH($B264,'FORMAÇÃO DE PREÇO'!$B:$B)-16),IF($C264=$C262,"Quant.","")))</f>
        <v/>
      </c>
      <c r="J264" s="68" t="str">
        <f>IF(AND(COUNTBLANK($B261:$B263)=2,$B263="",$B262="",MAX(C:C)&gt;1),"Total Estimado",IF($B263="","",IF($C264=$C261,INDEX('FORMAÇÃO DE PREÇO'!$M:$M,MATCH($B264,'FORMAÇÃO DE PREÇO'!$B:$B)-18),IF($C264=$C262,"Valor Unit. (R$)",IF(AND($C264&lt;&gt;$C263,$J263&lt;&gt;""),"Subtotal","")))))</f>
        <v/>
      </c>
      <c r="K264" s="100" t="str">
        <f>IFERROR(IF(AND(COUNTBLANK($B261:$B263)=2,$B263="",$B262="",MAX(C:C)&gt;1),SUM($K$3:K263)/2,IF($B263="","",IF($C264=$C261,ROUND(J264*I264,2),IF($C264=$C262,"Total Item (R$)",IF(AND($C264&lt;&gt;$C263,$J263&lt;&gt;""),SUMIFS(K:K,C:C,C263,J:J,"&lt;&gt;Subtotal"),""))))),"")</f>
        <v/>
      </c>
      <c r="L264" s="100" t="str">
        <f t="shared" si="6"/>
        <v/>
      </c>
    </row>
    <row r="265" spans="2:12" x14ac:dyDescent="0.25">
      <c r="B265" s="62" t="str">
        <f>IFERROR(IF(C264=C261,IF(B264+1&lt;='FORMAÇÃO DE PREÇO'!$H$8,B264+1,""),B264),"")</f>
        <v/>
      </c>
      <c r="C265" s="62" t="str">
        <f>IFERROR(VLOOKUP(B265,'FORMAÇÃO DE PREÇO'!B:D,2,FALSE),"")</f>
        <v/>
      </c>
      <c r="D265" s="62" t="str">
        <f>IFERROR(VLOOKUP(B265,'FORMAÇÃO DE PREÇO'!B:D,3,FALSE),"")</f>
        <v/>
      </c>
      <c r="E265" s="107" t="str">
        <f t="shared" si="7"/>
        <v/>
      </c>
      <c r="F265" s="107" t="str">
        <f>IF($B264="","",IF($C265=$C262,INDEX('FORMAÇÃO DE PREÇO'!$H:$H,MATCH($B265,'FORMAÇÃO DE PREÇO'!$B:$B)-18),IF($C265=$C263,"Código","")))</f>
        <v/>
      </c>
      <c r="G265" s="108" t="str">
        <f t="array" ref="G265">IF($B264="","",IF($C265=$C262,UPPER(INDEX('BASE EDITAL'!$C:$C,EDITAL!B265+1)),IF($C265=$C263,"Especificação do Objeto","")))</f>
        <v/>
      </c>
      <c r="H265" s="109" t="str">
        <f t="array" ref="H265">IF($B264="","",IF($C265=$C262,INDEX('FORMAÇÃO DE PREÇO'!$M:$M,MATCH($B265,'FORMAÇÃO DE PREÇO'!$B:$B)-14),IF($C265=$C263,"Unidade","")))</f>
        <v/>
      </c>
      <c r="I265" s="109" t="str">
        <f>IF($B264="","",IF($C265=$C262,INDEX('FORMAÇÃO DE PREÇO'!$M:$M,MATCH($B265,'FORMAÇÃO DE PREÇO'!$B:$B)-16),IF($C265=$C263,"Quant.","")))</f>
        <v/>
      </c>
      <c r="J265" s="68" t="str">
        <f>IF(AND(COUNTBLANK($B262:$B264)=2,$B264="",$B263="",MAX(C:C)&gt;1),"Total Estimado",IF($B264="","",IF($C265=$C262,INDEX('FORMAÇÃO DE PREÇO'!$M:$M,MATCH($B265,'FORMAÇÃO DE PREÇO'!$B:$B)-18),IF($C265=$C263,"Valor Unit. (R$)",IF(AND($C265&lt;&gt;$C264,$J264&lt;&gt;""),"Subtotal","")))))</f>
        <v/>
      </c>
      <c r="K265" s="100" t="str">
        <f>IFERROR(IF(AND(COUNTBLANK($B262:$B264)=2,$B264="",$B263="",MAX(C:C)&gt;1),SUM($K$3:K264)/2,IF($B264="","",IF($C265=$C262,ROUND(J265*I265,2),IF($C265=$C263,"Total Item (R$)",IF(AND($C265&lt;&gt;$C264,$J264&lt;&gt;""),SUMIFS(K:K,C:C,C264,J:J,"&lt;&gt;Subtotal"),""))))),"")</f>
        <v/>
      </c>
      <c r="L265" s="100" t="str">
        <f t="shared" si="6"/>
        <v/>
      </c>
    </row>
    <row r="266" spans="2:12" x14ac:dyDescent="0.25">
      <c r="B266" s="62" t="str">
        <f>IFERROR(IF(C265=C262,IF(B265+1&lt;='FORMAÇÃO DE PREÇO'!$H$8,B265+1,""),B265),"")</f>
        <v/>
      </c>
      <c r="C266" s="62" t="str">
        <f>IFERROR(VLOOKUP(B266,'FORMAÇÃO DE PREÇO'!B:D,2,FALSE),"")</f>
        <v/>
      </c>
      <c r="D266" s="62" t="str">
        <f>IFERROR(VLOOKUP(B266,'FORMAÇÃO DE PREÇO'!B:D,3,FALSE),"")</f>
        <v/>
      </c>
      <c r="E266" s="107" t="str">
        <f t="shared" si="7"/>
        <v/>
      </c>
      <c r="F266" s="107" t="str">
        <f>IF($B265="","",IF($C266=$C263,INDEX('FORMAÇÃO DE PREÇO'!$H:$H,MATCH($B266,'FORMAÇÃO DE PREÇO'!$B:$B)-18),IF($C266=$C264,"Código","")))</f>
        <v/>
      </c>
      <c r="G266" s="108" t="str">
        <f t="array" ref="G266">IF($B265="","",IF($C266=$C263,UPPER(INDEX('BASE EDITAL'!$C:$C,EDITAL!B266+1)),IF($C266=$C264,"Especificação do Objeto","")))</f>
        <v/>
      </c>
      <c r="H266" s="109" t="str">
        <f t="array" ref="H266">IF($B265="","",IF($C266=$C263,INDEX('FORMAÇÃO DE PREÇO'!$M:$M,MATCH($B266,'FORMAÇÃO DE PREÇO'!$B:$B)-14),IF($C266=$C264,"Unidade","")))</f>
        <v/>
      </c>
      <c r="I266" s="109" t="str">
        <f>IF($B265="","",IF($C266=$C263,INDEX('FORMAÇÃO DE PREÇO'!$M:$M,MATCH($B266,'FORMAÇÃO DE PREÇO'!$B:$B)-16),IF($C266=$C264,"Quant.","")))</f>
        <v/>
      </c>
      <c r="J266" s="68" t="str">
        <f>IF(AND(COUNTBLANK($B263:$B265)=2,$B265="",$B264="",MAX(C:C)&gt;1),"Total Estimado",IF($B265="","",IF($C266=$C263,INDEX('FORMAÇÃO DE PREÇO'!$M:$M,MATCH($B266,'FORMAÇÃO DE PREÇO'!$B:$B)-18),IF($C266=$C264,"Valor Unit. (R$)",IF(AND($C266&lt;&gt;$C265,$J265&lt;&gt;""),"Subtotal","")))))</f>
        <v/>
      </c>
      <c r="K266" s="100" t="str">
        <f>IFERROR(IF(AND(COUNTBLANK($B263:$B265)=2,$B265="",$B264="",MAX(C:C)&gt;1),SUM($K$3:K265)/2,IF($B265="","",IF($C266=$C263,ROUND(J266*I266,2),IF($C266=$C264,"Total Item (R$)",IF(AND($C266&lt;&gt;$C265,$J265&lt;&gt;""),SUMIFS(K:K,C:C,C265,J:J,"&lt;&gt;Subtotal"),""))))),"")</f>
        <v/>
      </c>
      <c r="L266" s="100" t="str">
        <f t="shared" si="6"/>
        <v/>
      </c>
    </row>
    <row r="267" spans="2:12" x14ac:dyDescent="0.25">
      <c r="B267" s="62" t="str">
        <f>IFERROR(IF(C266=C263,IF(B266+1&lt;='FORMAÇÃO DE PREÇO'!$H$8,B266+1,""),B266),"")</f>
        <v/>
      </c>
      <c r="C267" s="62" t="str">
        <f>IFERROR(VLOOKUP(B267,'FORMAÇÃO DE PREÇO'!B:D,2,FALSE),"")</f>
        <v/>
      </c>
      <c r="D267" s="62" t="str">
        <f>IFERROR(VLOOKUP(B267,'FORMAÇÃO DE PREÇO'!B:D,3,FALSE),"")</f>
        <v/>
      </c>
      <c r="E267" s="107" t="str">
        <f t="shared" si="7"/>
        <v/>
      </c>
      <c r="F267" s="107" t="str">
        <f>IF($B266="","",IF($C267=$C264,INDEX('FORMAÇÃO DE PREÇO'!$H:$H,MATCH($B267,'FORMAÇÃO DE PREÇO'!$B:$B)-18),IF($C267=$C265,"Código","")))</f>
        <v/>
      </c>
      <c r="G267" s="108" t="str">
        <f t="array" ref="G267">IF($B266="","",IF($C267=$C264,UPPER(INDEX('BASE EDITAL'!$C:$C,EDITAL!B267+1)),IF($C267=$C265,"Especificação do Objeto","")))</f>
        <v/>
      </c>
      <c r="H267" s="109" t="str">
        <f t="array" ref="H267">IF($B266="","",IF($C267=$C264,INDEX('FORMAÇÃO DE PREÇO'!$M:$M,MATCH($B267,'FORMAÇÃO DE PREÇO'!$B:$B)-14),IF($C267=$C265,"Unidade","")))</f>
        <v/>
      </c>
      <c r="I267" s="109" t="str">
        <f>IF($B266="","",IF($C267=$C264,INDEX('FORMAÇÃO DE PREÇO'!$M:$M,MATCH($B267,'FORMAÇÃO DE PREÇO'!$B:$B)-16),IF($C267=$C265,"Quant.","")))</f>
        <v/>
      </c>
      <c r="J267" s="68" t="str">
        <f>IF(AND(COUNTBLANK($B264:$B266)=2,$B266="",$B265="",MAX(C:C)&gt;1),"Total Estimado",IF($B266="","",IF($C267=$C264,INDEX('FORMAÇÃO DE PREÇO'!$M:$M,MATCH($B267,'FORMAÇÃO DE PREÇO'!$B:$B)-18),IF($C267=$C265,"Valor Unit. (R$)",IF(AND($C267&lt;&gt;$C266,$J266&lt;&gt;""),"Subtotal","")))))</f>
        <v/>
      </c>
      <c r="K267" s="100" t="str">
        <f>IFERROR(IF(AND(COUNTBLANK($B264:$B266)=2,$B266="",$B265="",MAX(C:C)&gt;1),SUM($K$3:K266)/2,IF($B266="","",IF($C267=$C264,ROUND(J267*I267,2),IF($C267=$C265,"Total Item (R$)",IF(AND($C267&lt;&gt;$C266,$J266&lt;&gt;""),SUMIFS(K:K,C:C,C266,J:J,"&lt;&gt;Subtotal"),""))))),"")</f>
        <v/>
      </c>
      <c r="L267" s="100" t="str">
        <f t="shared" si="6"/>
        <v/>
      </c>
    </row>
    <row r="268" spans="2:12" x14ac:dyDescent="0.25">
      <c r="B268" s="62" t="str">
        <f>IFERROR(IF(C267=C264,IF(B267+1&lt;='FORMAÇÃO DE PREÇO'!$H$8,B267+1,""),B267),"")</f>
        <v/>
      </c>
      <c r="C268" s="62" t="str">
        <f>IFERROR(VLOOKUP(B268,'FORMAÇÃO DE PREÇO'!B:D,2,FALSE),"")</f>
        <v/>
      </c>
      <c r="D268" s="62" t="str">
        <f>IFERROR(VLOOKUP(B268,'FORMAÇÃO DE PREÇO'!B:D,3,FALSE),"")</f>
        <v/>
      </c>
      <c r="E268" s="107" t="str">
        <f t="shared" si="7"/>
        <v/>
      </c>
      <c r="F268" s="107" t="str">
        <f>IF($B267="","",IF($C268=$C265,INDEX('FORMAÇÃO DE PREÇO'!$H:$H,MATCH($B268,'FORMAÇÃO DE PREÇO'!$B:$B)-18),IF($C268=$C266,"Código","")))</f>
        <v/>
      </c>
      <c r="G268" s="108" t="str">
        <f t="array" ref="G268">IF($B267="","",IF($C268=$C265,UPPER(INDEX('BASE EDITAL'!$C:$C,EDITAL!B268+1)),IF($C268=$C266,"Especificação do Objeto","")))</f>
        <v/>
      </c>
      <c r="H268" s="109" t="str">
        <f t="array" ref="H268">IF($B267="","",IF($C268=$C265,INDEX('FORMAÇÃO DE PREÇO'!$M:$M,MATCH($B268,'FORMAÇÃO DE PREÇO'!$B:$B)-14),IF($C268=$C266,"Unidade","")))</f>
        <v/>
      </c>
      <c r="I268" s="109" t="str">
        <f>IF($B267="","",IF($C268=$C265,INDEX('FORMAÇÃO DE PREÇO'!$M:$M,MATCH($B268,'FORMAÇÃO DE PREÇO'!$B:$B)-16),IF($C268=$C266,"Quant.","")))</f>
        <v/>
      </c>
      <c r="J268" s="68" t="str">
        <f>IF(AND(COUNTBLANK($B265:$B267)=2,$B267="",$B266="",MAX(C:C)&gt;1),"Total Estimado",IF($B267="","",IF($C268=$C265,INDEX('FORMAÇÃO DE PREÇO'!$M:$M,MATCH($B268,'FORMAÇÃO DE PREÇO'!$B:$B)-18),IF($C268=$C266,"Valor Unit. (R$)",IF(AND($C268&lt;&gt;$C267,$J267&lt;&gt;""),"Subtotal","")))))</f>
        <v/>
      </c>
      <c r="K268" s="100" t="str">
        <f>IFERROR(IF(AND(COUNTBLANK($B265:$B267)=2,$B267="",$B266="",MAX(C:C)&gt;1),SUM($K$3:K267)/2,IF($B267="","",IF($C268=$C265,ROUND(J268*I268,2),IF($C268=$C266,"Total Item (R$)",IF(AND($C268&lt;&gt;$C267,$J267&lt;&gt;""),SUMIFS(K:K,C:C,C267,J:J,"&lt;&gt;Subtotal"),""))))),"")</f>
        <v/>
      </c>
      <c r="L268" s="100" t="str">
        <f t="shared" si="6"/>
        <v/>
      </c>
    </row>
    <row r="269" spans="2:12" x14ac:dyDescent="0.25">
      <c r="B269" s="62" t="str">
        <f>IFERROR(IF(C268=C265,IF(B268+1&lt;='FORMAÇÃO DE PREÇO'!$H$8,B268+1,""),B268),"")</f>
        <v/>
      </c>
      <c r="C269" s="62" t="str">
        <f>IFERROR(VLOOKUP(B269,'FORMAÇÃO DE PREÇO'!B:D,2,FALSE),"")</f>
        <v/>
      </c>
      <c r="D269" s="62" t="str">
        <f>IFERROR(VLOOKUP(B269,'FORMAÇÃO DE PREÇO'!B:D,3,FALSE),"")</f>
        <v/>
      </c>
      <c r="E269" s="107" t="str">
        <f t="shared" si="7"/>
        <v/>
      </c>
      <c r="F269" s="107" t="str">
        <f>IF($B268="","",IF($C269=$C266,INDEX('FORMAÇÃO DE PREÇO'!$H:$H,MATCH($B269,'FORMAÇÃO DE PREÇO'!$B:$B)-18),IF($C269=$C267,"Código","")))</f>
        <v/>
      </c>
      <c r="G269" s="108" t="str">
        <f t="array" ref="G269">IF($B268="","",IF($C269=$C266,UPPER(INDEX('BASE EDITAL'!$C:$C,EDITAL!B269+1)),IF($C269=$C267,"Especificação do Objeto","")))</f>
        <v/>
      </c>
      <c r="H269" s="109" t="str">
        <f t="array" ref="H269">IF($B268="","",IF($C269=$C266,INDEX('FORMAÇÃO DE PREÇO'!$M:$M,MATCH($B269,'FORMAÇÃO DE PREÇO'!$B:$B)-14),IF($C269=$C267,"Unidade","")))</f>
        <v/>
      </c>
      <c r="I269" s="109" t="str">
        <f>IF($B268="","",IF($C269=$C266,INDEX('FORMAÇÃO DE PREÇO'!$M:$M,MATCH($B269,'FORMAÇÃO DE PREÇO'!$B:$B)-16),IF($C269=$C267,"Quant.","")))</f>
        <v/>
      </c>
      <c r="J269" s="68" t="str">
        <f>IF(AND(COUNTBLANK($B266:$B268)=2,$B268="",$B267="",MAX(C:C)&gt;1),"Total Estimado",IF($B268="","",IF($C269=$C266,INDEX('FORMAÇÃO DE PREÇO'!$M:$M,MATCH($B269,'FORMAÇÃO DE PREÇO'!$B:$B)-18),IF($C269=$C267,"Valor Unit. (R$)",IF(AND($C269&lt;&gt;$C268,$J268&lt;&gt;""),"Subtotal","")))))</f>
        <v/>
      </c>
      <c r="K269" s="100" t="str">
        <f>IFERROR(IF(AND(COUNTBLANK($B266:$B268)=2,$B268="",$B267="",MAX(C:C)&gt;1),SUM($K$3:K268)/2,IF($B268="","",IF($C269=$C266,ROUND(J269*I269,2),IF($C269=$C267,"Total Item (R$)",IF(AND($C269&lt;&gt;$C268,$J268&lt;&gt;""),SUMIFS(K:K,C:C,C268,J:J,"&lt;&gt;Subtotal"),""))))),"")</f>
        <v/>
      </c>
      <c r="L269" s="100" t="str">
        <f t="shared" si="6"/>
        <v/>
      </c>
    </row>
    <row r="270" spans="2:12" x14ac:dyDescent="0.25">
      <c r="B270" s="62" t="str">
        <f>IFERROR(IF(C269=C266,IF(B269+1&lt;='FORMAÇÃO DE PREÇO'!$H$8,B269+1,""),B269),"")</f>
        <v/>
      </c>
      <c r="C270" s="62" t="str">
        <f>IFERROR(VLOOKUP(B270,'FORMAÇÃO DE PREÇO'!B:D,2,FALSE),"")</f>
        <v/>
      </c>
      <c r="D270" s="62" t="str">
        <f>IFERROR(VLOOKUP(B270,'FORMAÇÃO DE PREÇO'!B:D,3,FALSE),"")</f>
        <v/>
      </c>
      <c r="E270" s="107" t="str">
        <f t="shared" si="7"/>
        <v/>
      </c>
      <c r="F270" s="107" t="str">
        <f>IF($B269="","",IF($C270=$C267,INDEX('FORMAÇÃO DE PREÇO'!$H:$H,MATCH($B270,'FORMAÇÃO DE PREÇO'!$B:$B)-18),IF($C270=$C268,"Código","")))</f>
        <v/>
      </c>
      <c r="G270" s="108" t="str">
        <f t="array" ref="G270">IF($B269="","",IF($C270=$C267,UPPER(INDEX('BASE EDITAL'!$C:$C,EDITAL!B270+1)),IF($C270=$C268,"Especificação do Objeto","")))</f>
        <v/>
      </c>
      <c r="H270" s="109" t="str">
        <f t="array" ref="H270">IF($B269="","",IF($C270=$C267,INDEX('FORMAÇÃO DE PREÇO'!$M:$M,MATCH($B270,'FORMAÇÃO DE PREÇO'!$B:$B)-14),IF($C270=$C268,"Unidade","")))</f>
        <v/>
      </c>
      <c r="I270" s="109" t="str">
        <f>IF($B269="","",IF($C270=$C267,INDEX('FORMAÇÃO DE PREÇO'!$M:$M,MATCH($B270,'FORMAÇÃO DE PREÇO'!$B:$B)-16),IF($C270=$C268,"Quant.","")))</f>
        <v/>
      </c>
      <c r="J270" s="68" t="str">
        <f>IF(AND(COUNTBLANK($B267:$B269)=2,$B269="",$B268="",MAX(C:C)&gt;1),"Total Estimado",IF($B269="","",IF($C270=$C267,INDEX('FORMAÇÃO DE PREÇO'!$M:$M,MATCH($B270,'FORMAÇÃO DE PREÇO'!$B:$B)-18),IF($C270=$C268,"Valor Unit. (R$)",IF(AND($C270&lt;&gt;$C269,$J269&lt;&gt;""),"Subtotal","")))))</f>
        <v/>
      </c>
      <c r="K270" s="100" t="str">
        <f>IFERROR(IF(AND(COUNTBLANK($B267:$B269)=2,$B269="",$B268="",MAX(C:C)&gt;1),SUM($K$3:K269)/2,IF($B269="","",IF($C270=$C267,ROUND(J270*I270,2),IF($C270=$C268,"Total Item (R$)",IF(AND($C270&lt;&gt;$C269,$J269&lt;&gt;""),SUMIFS(K:K,C:C,C269,J:J,"&lt;&gt;Subtotal"),""))))),"")</f>
        <v/>
      </c>
      <c r="L270" s="100" t="str">
        <f t="shared" si="6"/>
        <v/>
      </c>
    </row>
    <row r="271" spans="2:12" x14ac:dyDescent="0.25">
      <c r="B271" s="62" t="str">
        <f>IFERROR(IF(C270=C267,IF(B270+1&lt;='FORMAÇÃO DE PREÇO'!$H$8,B270+1,""),B270),"")</f>
        <v/>
      </c>
      <c r="C271" s="62" t="str">
        <f>IFERROR(VLOOKUP(B271,'FORMAÇÃO DE PREÇO'!B:D,2,FALSE),"")</f>
        <v/>
      </c>
      <c r="D271" s="62" t="str">
        <f>IFERROR(VLOOKUP(B271,'FORMAÇÃO DE PREÇO'!B:D,3,FALSE),"")</f>
        <v/>
      </c>
      <c r="E271" s="107" t="str">
        <f t="shared" si="7"/>
        <v/>
      </c>
      <c r="F271" s="107" t="str">
        <f>IF($B270="","",IF($C271=$C268,INDEX('FORMAÇÃO DE PREÇO'!$H:$H,MATCH($B271,'FORMAÇÃO DE PREÇO'!$B:$B)-18),IF($C271=$C269,"Código","")))</f>
        <v/>
      </c>
      <c r="G271" s="108" t="str">
        <f t="array" ref="G271">IF($B270="","",IF($C271=$C268,UPPER(INDEX('BASE EDITAL'!$C:$C,EDITAL!B271+1)),IF($C271=$C269,"Especificação do Objeto","")))</f>
        <v/>
      </c>
      <c r="H271" s="109" t="str">
        <f t="array" ref="H271">IF($B270="","",IF($C271=$C268,INDEX('FORMAÇÃO DE PREÇO'!$M:$M,MATCH($B271,'FORMAÇÃO DE PREÇO'!$B:$B)-14),IF($C271=$C269,"Unidade","")))</f>
        <v/>
      </c>
      <c r="I271" s="109" t="str">
        <f>IF($B270="","",IF($C271=$C268,INDEX('FORMAÇÃO DE PREÇO'!$M:$M,MATCH($B271,'FORMAÇÃO DE PREÇO'!$B:$B)-16),IF($C271=$C269,"Quant.","")))</f>
        <v/>
      </c>
      <c r="J271" s="68" t="str">
        <f>IF(AND(COUNTBLANK($B268:$B270)=2,$B270="",$B269="",MAX(C:C)&gt;1),"Total Estimado",IF($B270="","",IF($C271=$C268,INDEX('FORMAÇÃO DE PREÇO'!$M:$M,MATCH($B271,'FORMAÇÃO DE PREÇO'!$B:$B)-18),IF($C271=$C269,"Valor Unit. (R$)",IF(AND($C271&lt;&gt;$C270,$J270&lt;&gt;""),"Subtotal","")))))</f>
        <v/>
      </c>
      <c r="K271" s="100" t="str">
        <f>IFERROR(IF(AND(COUNTBLANK($B268:$B270)=2,$B270="",$B269="",MAX(C:C)&gt;1),SUM($K$3:K270)/2,IF($B270="","",IF($C271=$C268,ROUND(J271*I271,2),IF($C271=$C269,"Total Item (R$)",IF(AND($C271&lt;&gt;$C270,$J270&lt;&gt;""),SUMIFS(K:K,C:C,C270,J:J,"&lt;&gt;Subtotal"),""))))),"")</f>
        <v/>
      </c>
      <c r="L271" s="100" t="str">
        <f t="shared" si="6"/>
        <v/>
      </c>
    </row>
    <row r="272" spans="2:12" x14ac:dyDescent="0.25">
      <c r="B272" s="62" t="str">
        <f>IFERROR(IF(C271=C268,IF(B271+1&lt;='FORMAÇÃO DE PREÇO'!$H$8,B271+1,""),B271),"")</f>
        <v/>
      </c>
      <c r="C272" s="62" t="str">
        <f>IFERROR(VLOOKUP(B272,'FORMAÇÃO DE PREÇO'!B:D,2,FALSE),"")</f>
        <v/>
      </c>
      <c r="D272" s="62" t="str">
        <f>IFERROR(VLOOKUP(B272,'FORMAÇÃO DE PREÇO'!B:D,3,FALSE),"")</f>
        <v/>
      </c>
      <c r="E272" s="107" t="str">
        <f t="shared" si="7"/>
        <v/>
      </c>
      <c r="F272" s="107" t="str">
        <f>IF($B271="","",IF($C272=$C269,INDEX('FORMAÇÃO DE PREÇO'!$H:$H,MATCH($B272,'FORMAÇÃO DE PREÇO'!$B:$B)-18),IF($C272=$C270,"Código","")))</f>
        <v/>
      </c>
      <c r="G272" s="108" t="str">
        <f t="array" ref="G272">IF($B271="","",IF($C272=$C269,UPPER(INDEX('BASE EDITAL'!$C:$C,EDITAL!B272+1)),IF($C272=$C270,"Especificação do Objeto","")))</f>
        <v/>
      </c>
      <c r="H272" s="109" t="str">
        <f t="array" ref="H272">IF($B271="","",IF($C272=$C269,INDEX('FORMAÇÃO DE PREÇO'!$M:$M,MATCH($B272,'FORMAÇÃO DE PREÇO'!$B:$B)-14),IF($C272=$C270,"Unidade","")))</f>
        <v/>
      </c>
      <c r="I272" s="109" t="str">
        <f>IF($B271="","",IF($C272=$C269,INDEX('FORMAÇÃO DE PREÇO'!$M:$M,MATCH($B272,'FORMAÇÃO DE PREÇO'!$B:$B)-16),IF($C272=$C270,"Quant.","")))</f>
        <v/>
      </c>
      <c r="J272" s="68" t="str">
        <f>IF(AND(COUNTBLANK($B269:$B271)=2,$B271="",$B270="",MAX(C:C)&gt;1),"Total Estimado",IF($B271="","",IF($C272=$C269,INDEX('FORMAÇÃO DE PREÇO'!$M:$M,MATCH($B272,'FORMAÇÃO DE PREÇO'!$B:$B)-18),IF($C272=$C270,"Valor Unit. (R$)",IF(AND($C272&lt;&gt;$C271,$J271&lt;&gt;""),"Subtotal","")))))</f>
        <v/>
      </c>
      <c r="K272" s="100" t="str">
        <f>IFERROR(IF(AND(COUNTBLANK($B269:$B271)=2,$B271="",$B270="",MAX(C:C)&gt;1),SUM($K$3:K271)/2,IF($B271="","",IF($C272=$C269,ROUND(J272*I272,2),IF($C272=$C270,"Total Item (R$)",IF(AND($C272&lt;&gt;$C271,$J271&lt;&gt;""),SUMIFS(K:K,C:C,C271,J:J,"&lt;&gt;Subtotal"),""))))),"")</f>
        <v/>
      </c>
      <c r="L272" s="100" t="str">
        <f t="shared" si="6"/>
        <v/>
      </c>
    </row>
    <row r="273" spans="2:12" x14ac:dyDescent="0.25">
      <c r="B273" s="62" t="str">
        <f>IFERROR(IF(C272=C269,IF(B272+1&lt;='FORMAÇÃO DE PREÇO'!$H$8,B272+1,""),B272),"")</f>
        <v/>
      </c>
      <c r="C273" s="62" t="str">
        <f>IFERROR(VLOOKUP(B273,'FORMAÇÃO DE PREÇO'!B:D,2,FALSE),"")</f>
        <v/>
      </c>
      <c r="D273" s="62" t="str">
        <f>IFERROR(VLOOKUP(B273,'FORMAÇÃO DE PREÇO'!B:D,3,FALSE),"")</f>
        <v/>
      </c>
      <c r="E273" s="107" t="str">
        <f t="shared" si="7"/>
        <v/>
      </c>
      <c r="F273" s="107" t="str">
        <f>IF($B272="","",IF($C273=$C270,INDEX('FORMAÇÃO DE PREÇO'!$H:$H,MATCH($B273,'FORMAÇÃO DE PREÇO'!$B:$B)-18),IF($C273=$C271,"Código","")))</f>
        <v/>
      </c>
      <c r="G273" s="108" t="str">
        <f t="array" ref="G273">IF($B272="","",IF($C273=$C270,UPPER(INDEX('BASE EDITAL'!$C:$C,EDITAL!B273+1)),IF($C273=$C271,"Especificação do Objeto","")))</f>
        <v/>
      </c>
      <c r="H273" s="109" t="str">
        <f t="array" ref="H273">IF($B272="","",IF($C273=$C270,INDEX('FORMAÇÃO DE PREÇO'!$M:$M,MATCH($B273,'FORMAÇÃO DE PREÇO'!$B:$B)-14),IF($C273=$C271,"Unidade","")))</f>
        <v/>
      </c>
      <c r="I273" s="109" t="str">
        <f>IF($B272="","",IF($C273=$C270,INDEX('FORMAÇÃO DE PREÇO'!$M:$M,MATCH($B273,'FORMAÇÃO DE PREÇO'!$B:$B)-16),IF($C273=$C271,"Quant.","")))</f>
        <v/>
      </c>
      <c r="J273" s="68" t="str">
        <f>IF(AND(COUNTBLANK($B270:$B272)=2,$B272="",$B271="",MAX(C:C)&gt;1),"Total Estimado",IF($B272="","",IF($C273=$C270,INDEX('FORMAÇÃO DE PREÇO'!$M:$M,MATCH($B273,'FORMAÇÃO DE PREÇO'!$B:$B)-18),IF($C273=$C271,"Valor Unit. (R$)",IF(AND($C273&lt;&gt;$C272,$J272&lt;&gt;""),"Subtotal","")))))</f>
        <v/>
      </c>
      <c r="K273" s="100" t="str">
        <f>IFERROR(IF(AND(COUNTBLANK($B270:$B272)=2,$B272="",$B271="",MAX(C:C)&gt;1),SUM($K$3:K272)/2,IF($B272="","",IF($C273=$C270,ROUND(J273*I273,2),IF($C273=$C271,"Total Item (R$)",IF(AND($C273&lt;&gt;$C272,$J272&lt;&gt;""),SUMIFS(K:K,C:C,C272,J:J,"&lt;&gt;Subtotal"),""))))),"")</f>
        <v/>
      </c>
      <c r="L273" s="100" t="str">
        <f t="shared" si="6"/>
        <v/>
      </c>
    </row>
    <row r="274" spans="2:12" x14ac:dyDescent="0.25">
      <c r="B274" s="62" t="str">
        <f>IFERROR(IF(C273=C270,IF(B273+1&lt;='FORMAÇÃO DE PREÇO'!$H$8,B273+1,""),B273),"")</f>
        <v/>
      </c>
      <c r="C274" s="62" t="str">
        <f>IFERROR(VLOOKUP(B274,'FORMAÇÃO DE PREÇO'!B:D,2,FALSE),"")</f>
        <v/>
      </c>
      <c r="D274" s="62" t="str">
        <f>IFERROR(VLOOKUP(B274,'FORMAÇÃO DE PREÇO'!B:D,3,FALSE),"")</f>
        <v/>
      </c>
      <c r="E274" s="107" t="str">
        <f t="shared" si="7"/>
        <v/>
      </c>
      <c r="F274" s="107" t="str">
        <f>IF($B273="","",IF($C274=$C271,INDEX('FORMAÇÃO DE PREÇO'!$H:$H,MATCH($B274,'FORMAÇÃO DE PREÇO'!$B:$B)-18),IF($C274=$C272,"Código","")))</f>
        <v/>
      </c>
      <c r="G274" s="108" t="str">
        <f t="array" ref="G274">IF($B273="","",IF($C274=$C271,UPPER(INDEX('BASE EDITAL'!$C:$C,EDITAL!B274+1)),IF($C274=$C272,"Especificação do Objeto","")))</f>
        <v/>
      </c>
      <c r="H274" s="109" t="str">
        <f t="array" ref="H274">IF($B273="","",IF($C274=$C271,INDEX('FORMAÇÃO DE PREÇO'!$M:$M,MATCH($B274,'FORMAÇÃO DE PREÇO'!$B:$B)-14),IF($C274=$C272,"Unidade","")))</f>
        <v/>
      </c>
      <c r="I274" s="109" t="str">
        <f>IF($B273="","",IF($C274=$C271,INDEX('FORMAÇÃO DE PREÇO'!$M:$M,MATCH($B274,'FORMAÇÃO DE PREÇO'!$B:$B)-16),IF($C274=$C272,"Quant.","")))</f>
        <v/>
      </c>
      <c r="J274" s="68" t="str">
        <f>IF(AND(COUNTBLANK($B271:$B273)=2,$B273="",$B272="",MAX(C:C)&gt;1),"Total Estimado",IF($B273="","",IF($C274=$C271,INDEX('FORMAÇÃO DE PREÇO'!$M:$M,MATCH($B274,'FORMAÇÃO DE PREÇO'!$B:$B)-18),IF($C274=$C272,"Valor Unit. (R$)",IF(AND($C274&lt;&gt;$C273,$J273&lt;&gt;""),"Subtotal","")))))</f>
        <v/>
      </c>
      <c r="K274" s="100" t="str">
        <f>IFERROR(IF(AND(COUNTBLANK($B271:$B273)=2,$B273="",$B272="",MAX(C:C)&gt;1),SUM($K$3:K273)/2,IF($B273="","",IF($C274=$C271,ROUND(J274*I274,2),IF($C274=$C272,"Total Item (R$)",IF(AND($C274&lt;&gt;$C273,$J273&lt;&gt;""),SUMIFS(K:K,C:C,C273,J:J,"&lt;&gt;Subtotal"),""))))),"")</f>
        <v/>
      </c>
      <c r="L274" s="100" t="str">
        <f t="shared" si="6"/>
        <v/>
      </c>
    </row>
    <row r="275" spans="2:12" x14ac:dyDescent="0.25">
      <c r="B275" s="62" t="str">
        <f>IFERROR(IF(C274=C271,IF(B274+1&lt;='FORMAÇÃO DE PREÇO'!$H$8,B274+1,""),B274),"")</f>
        <v/>
      </c>
      <c r="C275" s="62" t="str">
        <f>IFERROR(VLOOKUP(B275,'FORMAÇÃO DE PREÇO'!B:D,2,FALSE),"")</f>
        <v/>
      </c>
      <c r="D275" s="62" t="str">
        <f>IFERROR(VLOOKUP(B275,'FORMAÇÃO DE PREÇO'!B:D,3,FALSE),"")</f>
        <v/>
      </c>
      <c r="E275" s="107" t="str">
        <f t="shared" si="7"/>
        <v/>
      </c>
      <c r="F275" s="107" t="str">
        <f>IF($B274="","",IF($C275=$C272,INDEX('FORMAÇÃO DE PREÇO'!$H:$H,MATCH($B275,'FORMAÇÃO DE PREÇO'!$B:$B)-18),IF($C275=$C273,"Código","")))</f>
        <v/>
      </c>
      <c r="G275" s="108" t="str">
        <f t="array" ref="G275">IF($B274="","",IF($C275=$C272,UPPER(INDEX('BASE EDITAL'!$C:$C,EDITAL!B275+1)),IF($C275=$C273,"Especificação do Objeto","")))</f>
        <v/>
      </c>
      <c r="H275" s="109" t="str">
        <f t="array" ref="H275">IF($B274="","",IF($C275=$C272,INDEX('FORMAÇÃO DE PREÇO'!$M:$M,MATCH($B275,'FORMAÇÃO DE PREÇO'!$B:$B)-14),IF($C275=$C273,"Unidade","")))</f>
        <v/>
      </c>
      <c r="I275" s="109" t="str">
        <f>IF($B274="","",IF($C275=$C272,INDEX('FORMAÇÃO DE PREÇO'!$M:$M,MATCH($B275,'FORMAÇÃO DE PREÇO'!$B:$B)-16),IF($C275=$C273,"Quant.","")))</f>
        <v/>
      </c>
      <c r="J275" s="68" t="str">
        <f>IF(AND(COUNTBLANK($B272:$B274)=2,$B274="",$B273="",MAX(C:C)&gt;1),"Total Estimado",IF($B274="","",IF($C275=$C272,INDEX('FORMAÇÃO DE PREÇO'!$M:$M,MATCH($B275,'FORMAÇÃO DE PREÇO'!$B:$B)-18),IF($C275=$C273,"Valor Unit. (R$)",IF(AND($C275&lt;&gt;$C274,$J274&lt;&gt;""),"Subtotal","")))))</f>
        <v/>
      </c>
      <c r="K275" s="100" t="str">
        <f>IFERROR(IF(AND(COUNTBLANK($B272:$B274)=2,$B274="",$B273="",MAX(C:C)&gt;1),SUM($K$3:K274)/2,IF($B274="","",IF($C275=$C272,ROUND(J275*I275,2),IF($C275=$C273,"Total Item (R$)",IF(AND($C275&lt;&gt;$C274,$J274&lt;&gt;""),SUMIFS(K:K,C:C,C274,J:J,"&lt;&gt;Subtotal"),""))))),"")</f>
        <v/>
      </c>
      <c r="L275" s="100" t="str">
        <f t="shared" si="6"/>
        <v/>
      </c>
    </row>
    <row r="276" spans="2:12" x14ac:dyDescent="0.25">
      <c r="B276" s="62" t="str">
        <f>IFERROR(IF(C275=C272,IF(B275+1&lt;='FORMAÇÃO DE PREÇO'!$H$8,B275+1,""),B275),"")</f>
        <v/>
      </c>
      <c r="C276" s="62" t="str">
        <f>IFERROR(VLOOKUP(B276,'FORMAÇÃO DE PREÇO'!B:D,2,FALSE),"")</f>
        <v/>
      </c>
      <c r="D276" s="62" t="str">
        <f>IFERROR(VLOOKUP(B276,'FORMAÇÃO DE PREÇO'!B:D,3,FALSE),"")</f>
        <v/>
      </c>
      <c r="E276" s="107" t="str">
        <f t="shared" si="7"/>
        <v/>
      </c>
      <c r="F276" s="107" t="str">
        <f>IF($B275="","",IF($C276=$C273,INDEX('FORMAÇÃO DE PREÇO'!$H:$H,MATCH($B276,'FORMAÇÃO DE PREÇO'!$B:$B)-18),IF($C276=$C274,"Código","")))</f>
        <v/>
      </c>
      <c r="G276" s="108" t="str">
        <f t="array" ref="G276">IF($B275="","",IF($C276=$C273,UPPER(INDEX('BASE EDITAL'!$C:$C,EDITAL!B276+1)),IF($C276=$C274,"Especificação do Objeto","")))</f>
        <v/>
      </c>
      <c r="H276" s="109" t="str">
        <f t="array" ref="H276">IF($B275="","",IF($C276=$C273,INDEX('FORMAÇÃO DE PREÇO'!$M:$M,MATCH($B276,'FORMAÇÃO DE PREÇO'!$B:$B)-14),IF($C276=$C274,"Unidade","")))</f>
        <v/>
      </c>
      <c r="I276" s="109" t="str">
        <f>IF($B275="","",IF($C276=$C273,INDEX('FORMAÇÃO DE PREÇO'!$M:$M,MATCH($B276,'FORMAÇÃO DE PREÇO'!$B:$B)-16),IF($C276=$C274,"Quant.","")))</f>
        <v/>
      </c>
      <c r="J276" s="68" t="str">
        <f>IF(AND(COUNTBLANK($B273:$B275)=2,$B275="",$B274="",MAX(C:C)&gt;1),"Total Estimado",IF($B275="","",IF($C276=$C273,INDEX('FORMAÇÃO DE PREÇO'!$M:$M,MATCH($B276,'FORMAÇÃO DE PREÇO'!$B:$B)-18),IF($C276=$C274,"Valor Unit. (R$)",IF(AND($C276&lt;&gt;$C275,$J275&lt;&gt;""),"Subtotal","")))))</f>
        <v/>
      </c>
      <c r="K276" s="100" t="str">
        <f>IFERROR(IF(AND(COUNTBLANK($B273:$B275)=2,$B275="",$B274="",MAX(C:C)&gt;1),SUM($K$3:K275)/2,IF($B275="","",IF($C276=$C273,ROUND(J276*I276,2),IF($C276=$C274,"Total Item (R$)",IF(AND($C276&lt;&gt;$C275,$J275&lt;&gt;""),SUMIFS(K:K,C:C,C275,J:J,"&lt;&gt;Subtotal"),""))))),"")</f>
        <v/>
      </c>
      <c r="L276" s="100" t="str">
        <f t="shared" si="6"/>
        <v/>
      </c>
    </row>
    <row r="277" spans="2:12" x14ac:dyDescent="0.25">
      <c r="B277" s="62" t="str">
        <f>IFERROR(IF(C276=C273,IF(B276+1&lt;='FORMAÇÃO DE PREÇO'!$H$8,B276+1,""),B276),"")</f>
        <v/>
      </c>
      <c r="C277" s="62" t="str">
        <f>IFERROR(VLOOKUP(B277,'FORMAÇÃO DE PREÇO'!B:D,2,FALSE),"")</f>
        <v/>
      </c>
      <c r="D277" s="62" t="str">
        <f>IFERROR(VLOOKUP(B277,'FORMAÇÃO DE PREÇO'!B:D,3,FALSE),"")</f>
        <v/>
      </c>
      <c r="E277" s="107" t="str">
        <f t="shared" si="7"/>
        <v/>
      </c>
      <c r="F277" s="107" t="str">
        <f>IF($B276="","",IF($C277=$C274,INDEX('FORMAÇÃO DE PREÇO'!$H:$H,MATCH($B277,'FORMAÇÃO DE PREÇO'!$B:$B)-18),IF($C277=$C275,"Código","")))</f>
        <v/>
      </c>
      <c r="G277" s="108" t="str">
        <f t="array" ref="G277">IF($B276="","",IF($C277=$C274,UPPER(INDEX('BASE EDITAL'!$C:$C,EDITAL!B277+1)),IF($C277=$C275,"Especificação do Objeto","")))</f>
        <v/>
      </c>
      <c r="H277" s="109" t="str">
        <f t="array" ref="H277">IF($B276="","",IF($C277=$C274,INDEX('FORMAÇÃO DE PREÇO'!$M:$M,MATCH($B277,'FORMAÇÃO DE PREÇO'!$B:$B)-14),IF($C277=$C275,"Unidade","")))</f>
        <v/>
      </c>
      <c r="I277" s="109" t="str">
        <f>IF($B276="","",IF($C277=$C274,INDEX('FORMAÇÃO DE PREÇO'!$M:$M,MATCH($B277,'FORMAÇÃO DE PREÇO'!$B:$B)-16),IF($C277=$C275,"Quant.","")))</f>
        <v/>
      </c>
      <c r="J277" s="68" t="str">
        <f>IF(AND(COUNTBLANK($B274:$B276)=2,$B276="",$B275="",MAX(C:C)&gt;1),"Total Estimado",IF($B276="","",IF($C277=$C274,INDEX('FORMAÇÃO DE PREÇO'!$M:$M,MATCH($B277,'FORMAÇÃO DE PREÇO'!$B:$B)-18),IF($C277=$C275,"Valor Unit. (R$)",IF(AND($C277&lt;&gt;$C276,$J276&lt;&gt;""),"Subtotal","")))))</f>
        <v/>
      </c>
      <c r="K277" s="100" t="str">
        <f>IFERROR(IF(AND(COUNTBLANK($B274:$B276)=2,$B276="",$B275="",MAX(C:C)&gt;1),SUM($K$3:K276)/2,IF($B276="","",IF($C277=$C274,ROUND(J277*I277,2),IF($C277=$C275,"Total Item (R$)",IF(AND($C277&lt;&gt;$C276,$J276&lt;&gt;""),SUMIFS(K:K,C:C,C276,J:J,"&lt;&gt;Subtotal"),""))))),"")</f>
        <v/>
      </c>
      <c r="L277" s="100" t="str">
        <f t="shared" si="6"/>
        <v/>
      </c>
    </row>
    <row r="278" spans="2:12" x14ac:dyDescent="0.25">
      <c r="B278" s="62" t="str">
        <f>IFERROR(IF(C277=C274,IF(B277+1&lt;='FORMAÇÃO DE PREÇO'!$H$8,B277+1,""),B277),"")</f>
        <v/>
      </c>
      <c r="C278" s="62" t="str">
        <f>IFERROR(VLOOKUP(B278,'FORMAÇÃO DE PREÇO'!B:D,2,FALSE),"")</f>
        <v/>
      </c>
      <c r="D278" s="62" t="str">
        <f>IFERROR(VLOOKUP(B278,'FORMAÇÃO DE PREÇO'!B:D,3,FALSE),"")</f>
        <v/>
      </c>
      <c r="E278" s="107" t="str">
        <f t="shared" si="7"/>
        <v/>
      </c>
      <c r="F278" s="107" t="str">
        <f>IF($B277="","",IF($C278=$C275,INDEX('FORMAÇÃO DE PREÇO'!$H:$H,MATCH($B278,'FORMAÇÃO DE PREÇO'!$B:$B)-18),IF($C278=$C276,"Código","")))</f>
        <v/>
      </c>
      <c r="G278" s="108" t="str">
        <f t="array" ref="G278">IF($B277="","",IF($C278=$C275,UPPER(INDEX('BASE EDITAL'!$C:$C,EDITAL!B278+1)),IF($C278=$C276,"Especificação do Objeto","")))</f>
        <v/>
      </c>
      <c r="H278" s="109" t="str">
        <f t="array" ref="H278">IF($B277="","",IF($C278=$C275,INDEX('FORMAÇÃO DE PREÇO'!$M:$M,MATCH($B278,'FORMAÇÃO DE PREÇO'!$B:$B)-14),IF($C278=$C276,"Unidade","")))</f>
        <v/>
      </c>
      <c r="I278" s="109" t="str">
        <f>IF($B277="","",IF($C278=$C275,INDEX('FORMAÇÃO DE PREÇO'!$M:$M,MATCH($B278,'FORMAÇÃO DE PREÇO'!$B:$B)-16),IF($C278=$C276,"Quant.","")))</f>
        <v/>
      </c>
      <c r="J278" s="68" t="str">
        <f>IF(AND(COUNTBLANK($B275:$B277)=2,$B277="",$B276="",MAX(C:C)&gt;1),"Total Estimado",IF($B277="","",IF($C278=$C275,INDEX('FORMAÇÃO DE PREÇO'!$M:$M,MATCH($B278,'FORMAÇÃO DE PREÇO'!$B:$B)-18),IF($C278=$C276,"Valor Unit. (R$)",IF(AND($C278&lt;&gt;$C277,$J277&lt;&gt;""),"Subtotal","")))))</f>
        <v/>
      </c>
      <c r="K278" s="100" t="str">
        <f>IFERROR(IF(AND(COUNTBLANK($B275:$B277)=2,$B277="",$B276="",MAX(C:C)&gt;1),SUM($K$3:K277)/2,IF($B277="","",IF($C278=$C275,ROUND(J278*I278,2),IF($C278=$C276,"Total Item (R$)",IF(AND($C278&lt;&gt;$C277,$J277&lt;&gt;""),SUMIFS(K:K,C:C,C277,J:J,"&lt;&gt;Subtotal"),""))))),"")</f>
        <v/>
      </c>
      <c r="L278" s="100" t="str">
        <f t="shared" si="6"/>
        <v/>
      </c>
    </row>
    <row r="279" spans="2:12" x14ac:dyDescent="0.25">
      <c r="B279" s="62" t="str">
        <f>IFERROR(IF(C278=C275,IF(B278+1&lt;='FORMAÇÃO DE PREÇO'!$H$8,B278+1,""),B278),"")</f>
        <v/>
      </c>
      <c r="C279" s="62" t="str">
        <f>IFERROR(VLOOKUP(B279,'FORMAÇÃO DE PREÇO'!B:D,2,FALSE),"")</f>
        <v/>
      </c>
      <c r="D279" s="62" t="str">
        <f>IFERROR(VLOOKUP(B279,'FORMAÇÃO DE PREÇO'!B:D,3,FALSE),"")</f>
        <v/>
      </c>
      <c r="E279" s="107" t="str">
        <f t="shared" si="7"/>
        <v/>
      </c>
      <c r="F279" s="107" t="str">
        <f>IF($B278="","",IF($C279=$C276,INDEX('FORMAÇÃO DE PREÇO'!$H:$H,MATCH($B279,'FORMAÇÃO DE PREÇO'!$B:$B)-18),IF($C279=$C277,"Código","")))</f>
        <v/>
      </c>
      <c r="G279" s="108" t="str">
        <f t="array" ref="G279">IF($B278="","",IF($C279=$C276,UPPER(INDEX('BASE EDITAL'!$C:$C,EDITAL!B279+1)),IF($C279=$C277,"Especificação do Objeto","")))</f>
        <v/>
      </c>
      <c r="H279" s="109" t="str">
        <f t="array" ref="H279">IF($B278="","",IF($C279=$C276,INDEX('FORMAÇÃO DE PREÇO'!$M:$M,MATCH($B279,'FORMAÇÃO DE PREÇO'!$B:$B)-14),IF($C279=$C277,"Unidade","")))</f>
        <v/>
      </c>
      <c r="I279" s="109" t="str">
        <f>IF($B278="","",IF($C279=$C276,INDEX('FORMAÇÃO DE PREÇO'!$M:$M,MATCH($B279,'FORMAÇÃO DE PREÇO'!$B:$B)-16),IF($C279=$C277,"Quant.","")))</f>
        <v/>
      </c>
      <c r="J279" s="68" t="str">
        <f>IF(AND(COUNTBLANK($B276:$B278)=2,$B278="",$B277="",MAX(C:C)&gt;1),"Total Estimado",IF($B278="","",IF($C279=$C276,INDEX('FORMAÇÃO DE PREÇO'!$M:$M,MATCH($B279,'FORMAÇÃO DE PREÇO'!$B:$B)-18),IF($C279=$C277,"Valor Unit. (R$)",IF(AND($C279&lt;&gt;$C278,$J278&lt;&gt;""),"Subtotal","")))))</f>
        <v/>
      </c>
      <c r="K279" s="100" t="str">
        <f>IFERROR(IF(AND(COUNTBLANK($B276:$B278)=2,$B278="",$B277="",MAX(C:C)&gt;1),SUM($K$3:K278)/2,IF($B278="","",IF($C279=$C276,ROUND(J279*I279,2),IF($C279=$C277,"Total Item (R$)",IF(AND($C279&lt;&gt;$C278,$J278&lt;&gt;""),SUMIFS(K:K,C:C,C278,J:J,"&lt;&gt;Subtotal"),""))))),"")</f>
        <v/>
      </c>
      <c r="L279" s="100" t="str">
        <f t="shared" si="6"/>
        <v/>
      </c>
    </row>
    <row r="280" spans="2:12" x14ac:dyDescent="0.25">
      <c r="B280" s="62" t="str">
        <f>IFERROR(IF(C279=C276,IF(B279+1&lt;='FORMAÇÃO DE PREÇO'!$H$8,B279+1,""),B279),"")</f>
        <v/>
      </c>
      <c r="C280" s="62" t="str">
        <f>IFERROR(VLOOKUP(B280,'FORMAÇÃO DE PREÇO'!B:D,2,FALSE),"")</f>
        <v/>
      </c>
      <c r="D280" s="62" t="str">
        <f>IFERROR(VLOOKUP(B280,'FORMAÇÃO DE PREÇO'!B:D,3,FALSE),"")</f>
        <v/>
      </c>
      <c r="E280" s="107" t="str">
        <f t="shared" si="7"/>
        <v/>
      </c>
      <c r="F280" s="107" t="str">
        <f>IF($B279="","",IF($C280=$C277,INDEX('FORMAÇÃO DE PREÇO'!$H:$H,MATCH($B280,'FORMAÇÃO DE PREÇO'!$B:$B)-18),IF($C280=$C278,"Código","")))</f>
        <v/>
      </c>
      <c r="G280" s="108" t="str">
        <f t="array" ref="G280">IF($B279="","",IF($C280=$C277,UPPER(INDEX('BASE EDITAL'!$C:$C,EDITAL!B280+1)),IF($C280=$C278,"Especificação do Objeto","")))</f>
        <v/>
      </c>
      <c r="H280" s="109" t="str">
        <f t="array" ref="H280">IF($B279="","",IF($C280=$C277,INDEX('FORMAÇÃO DE PREÇO'!$M:$M,MATCH($B280,'FORMAÇÃO DE PREÇO'!$B:$B)-14),IF($C280=$C278,"Unidade","")))</f>
        <v/>
      </c>
      <c r="I280" s="109" t="str">
        <f>IF($B279="","",IF($C280=$C277,INDEX('FORMAÇÃO DE PREÇO'!$M:$M,MATCH($B280,'FORMAÇÃO DE PREÇO'!$B:$B)-16),IF($C280=$C278,"Quant.","")))</f>
        <v/>
      </c>
      <c r="J280" s="68" t="str">
        <f>IF(AND(COUNTBLANK($B277:$B279)=2,$B279="",$B278="",MAX(C:C)&gt;1),"Total Estimado",IF($B279="","",IF($C280=$C277,INDEX('FORMAÇÃO DE PREÇO'!$M:$M,MATCH($B280,'FORMAÇÃO DE PREÇO'!$B:$B)-18),IF($C280=$C278,"Valor Unit. (R$)",IF(AND($C280&lt;&gt;$C279,$J279&lt;&gt;""),"Subtotal","")))))</f>
        <v/>
      </c>
      <c r="K280" s="100" t="str">
        <f>IFERROR(IF(AND(COUNTBLANK($B277:$B279)=2,$B279="",$B278="",MAX(C:C)&gt;1),SUM($K$3:K279)/2,IF($B279="","",IF($C280=$C277,ROUND(J280*I280,2),IF($C280=$C278,"Total Item (R$)",IF(AND($C280&lt;&gt;$C279,$J279&lt;&gt;""),SUMIFS(K:K,C:C,C279,J:J,"&lt;&gt;Subtotal"),""))))),"")</f>
        <v/>
      </c>
      <c r="L280" s="100" t="str">
        <f t="shared" si="6"/>
        <v/>
      </c>
    </row>
    <row r="281" spans="2:12" x14ac:dyDescent="0.25">
      <c r="B281" s="62" t="str">
        <f>IFERROR(IF(C280=C277,IF(B280+1&lt;='FORMAÇÃO DE PREÇO'!$H$8,B280+1,""),B280),"")</f>
        <v/>
      </c>
      <c r="C281" s="62" t="str">
        <f>IFERROR(VLOOKUP(B281,'FORMAÇÃO DE PREÇO'!B:D,2,FALSE),"")</f>
        <v/>
      </c>
      <c r="D281" s="62" t="str">
        <f>IFERROR(VLOOKUP(B281,'FORMAÇÃO DE PREÇO'!B:D,3,FALSE),"")</f>
        <v/>
      </c>
      <c r="E281" s="107" t="str">
        <f t="shared" si="7"/>
        <v/>
      </c>
      <c r="F281" s="107" t="str">
        <f>IF($B280="","",IF($C281=$C278,INDEX('FORMAÇÃO DE PREÇO'!$H:$H,MATCH($B281,'FORMAÇÃO DE PREÇO'!$B:$B)-18),IF($C281=$C279,"Código","")))</f>
        <v/>
      </c>
      <c r="G281" s="108" t="str">
        <f t="array" ref="G281">IF($B280="","",IF($C281=$C278,UPPER(INDEX('BASE EDITAL'!$C:$C,EDITAL!B281+1)),IF($C281=$C279,"Especificação do Objeto","")))</f>
        <v/>
      </c>
      <c r="H281" s="109" t="str">
        <f t="array" ref="H281">IF($B280="","",IF($C281=$C278,INDEX('FORMAÇÃO DE PREÇO'!$M:$M,MATCH($B281,'FORMAÇÃO DE PREÇO'!$B:$B)-14),IF($C281=$C279,"Unidade","")))</f>
        <v/>
      </c>
      <c r="I281" s="109" t="str">
        <f>IF($B280="","",IF($C281=$C278,INDEX('FORMAÇÃO DE PREÇO'!$M:$M,MATCH($B281,'FORMAÇÃO DE PREÇO'!$B:$B)-16),IF($C281=$C279,"Quant.","")))</f>
        <v/>
      </c>
      <c r="J281" s="68" t="str">
        <f>IF(AND(COUNTBLANK($B278:$B280)=2,$B280="",$B279="",MAX(C:C)&gt;1),"Total Estimado",IF($B280="","",IF($C281=$C278,INDEX('FORMAÇÃO DE PREÇO'!$M:$M,MATCH($B281,'FORMAÇÃO DE PREÇO'!$B:$B)-18),IF($C281=$C279,"Valor Unit. (R$)",IF(AND($C281&lt;&gt;$C280,$J280&lt;&gt;""),"Subtotal","")))))</f>
        <v/>
      </c>
      <c r="K281" s="100" t="str">
        <f>IFERROR(IF(AND(COUNTBLANK($B278:$B280)=2,$B280="",$B279="",MAX(C:C)&gt;1),SUM($K$3:K280)/2,IF($B280="","",IF($C281=$C278,ROUND(J281*I281,2),IF($C281=$C279,"Total Item (R$)",IF(AND($C281&lt;&gt;$C280,$J280&lt;&gt;""),SUMIFS(K:K,C:C,C280,J:J,"&lt;&gt;Subtotal"),""))))),"")</f>
        <v/>
      </c>
      <c r="L281" s="100" t="str">
        <f t="shared" si="6"/>
        <v/>
      </c>
    </row>
    <row r="282" spans="2:12" x14ac:dyDescent="0.25">
      <c r="B282" s="62" t="str">
        <f>IFERROR(IF(C281=C278,IF(B281+1&lt;='FORMAÇÃO DE PREÇO'!$H$8,B281+1,""),B281),"")</f>
        <v/>
      </c>
      <c r="C282" s="62" t="str">
        <f>IFERROR(VLOOKUP(B282,'FORMAÇÃO DE PREÇO'!B:D,2,FALSE),"")</f>
        <v/>
      </c>
      <c r="D282" s="62" t="str">
        <f>IFERROR(VLOOKUP(B282,'FORMAÇÃO DE PREÇO'!B:D,3,FALSE),"")</f>
        <v/>
      </c>
      <c r="E282" s="107" t="str">
        <f t="shared" si="7"/>
        <v/>
      </c>
      <c r="F282" s="107" t="str">
        <f>IF($B281="","",IF($C282=$C279,INDEX('FORMAÇÃO DE PREÇO'!$H:$H,MATCH($B282,'FORMAÇÃO DE PREÇO'!$B:$B)-18),IF($C282=$C280,"Código","")))</f>
        <v/>
      </c>
      <c r="G282" s="108" t="str">
        <f t="array" ref="G282">IF($B281="","",IF($C282=$C279,UPPER(INDEX('BASE EDITAL'!$C:$C,EDITAL!B282+1)),IF($C282=$C280,"Especificação do Objeto","")))</f>
        <v/>
      </c>
      <c r="H282" s="109" t="str">
        <f t="array" ref="H282">IF($B281="","",IF($C282=$C279,INDEX('FORMAÇÃO DE PREÇO'!$M:$M,MATCH($B282,'FORMAÇÃO DE PREÇO'!$B:$B)-14),IF($C282=$C280,"Unidade","")))</f>
        <v/>
      </c>
      <c r="I282" s="109" t="str">
        <f>IF($B281="","",IF($C282=$C279,INDEX('FORMAÇÃO DE PREÇO'!$M:$M,MATCH($B282,'FORMAÇÃO DE PREÇO'!$B:$B)-16),IF($C282=$C280,"Quant.","")))</f>
        <v/>
      </c>
      <c r="J282" s="68" t="str">
        <f>IF(AND(COUNTBLANK($B279:$B281)=2,$B281="",$B280="",MAX(C:C)&gt;1),"Total Estimado",IF($B281="","",IF($C282=$C279,INDEX('FORMAÇÃO DE PREÇO'!$M:$M,MATCH($B282,'FORMAÇÃO DE PREÇO'!$B:$B)-18),IF($C282=$C280,"Valor Unit. (R$)",IF(AND($C282&lt;&gt;$C281,$J281&lt;&gt;""),"Subtotal","")))))</f>
        <v/>
      </c>
      <c r="K282" s="100" t="str">
        <f>IFERROR(IF(AND(COUNTBLANK($B279:$B281)=2,$B281="",$B280="",MAX(C:C)&gt;1),SUM($K$3:K281)/2,IF($B281="","",IF($C282=$C279,ROUND(J282*I282,2),IF($C282=$C280,"Total Item (R$)",IF(AND($C282&lt;&gt;$C281,$J281&lt;&gt;""),SUMIFS(K:K,C:C,C281,J:J,"&lt;&gt;Subtotal"),""))))),"")</f>
        <v/>
      </c>
      <c r="L282" s="100" t="str">
        <f t="shared" si="6"/>
        <v/>
      </c>
    </row>
    <row r="283" spans="2:12" x14ac:dyDescent="0.25">
      <c r="B283" s="62" t="str">
        <f>IFERROR(IF(C282=C279,IF(B282+1&lt;='FORMAÇÃO DE PREÇO'!$H$8,B282+1,""),B282),"")</f>
        <v/>
      </c>
      <c r="C283" s="62" t="str">
        <f>IFERROR(VLOOKUP(B283,'FORMAÇÃO DE PREÇO'!B:D,2,FALSE),"")</f>
        <v/>
      </c>
      <c r="D283" s="62" t="str">
        <f>IFERROR(VLOOKUP(B283,'FORMAÇÃO DE PREÇO'!B:D,3,FALSE),"")</f>
        <v/>
      </c>
      <c r="E283" s="107" t="str">
        <f t="shared" si="7"/>
        <v/>
      </c>
      <c r="F283" s="107" t="str">
        <f>IF($B282="","",IF($C283=$C280,INDEX('FORMAÇÃO DE PREÇO'!$H:$H,MATCH($B283,'FORMAÇÃO DE PREÇO'!$B:$B)-18),IF($C283=$C281,"Código","")))</f>
        <v/>
      </c>
      <c r="G283" s="108" t="str">
        <f t="array" ref="G283">IF($B282="","",IF($C283=$C280,UPPER(INDEX('BASE EDITAL'!$C:$C,EDITAL!B283+1)),IF($C283=$C281,"Especificação do Objeto","")))</f>
        <v/>
      </c>
      <c r="H283" s="109" t="str">
        <f t="array" ref="H283">IF($B282="","",IF($C283=$C280,INDEX('FORMAÇÃO DE PREÇO'!$M:$M,MATCH($B283,'FORMAÇÃO DE PREÇO'!$B:$B)-14),IF($C283=$C281,"Unidade","")))</f>
        <v/>
      </c>
      <c r="I283" s="109" t="str">
        <f>IF($B282="","",IF($C283=$C280,INDEX('FORMAÇÃO DE PREÇO'!$M:$M,MATCH($B283,'FORMAÇÃO DE PREÇO'!$B:$B)-16),IF($C283=$C281,"Quant.","")))</f>
        <v/>
      </c>
      <c r="J283" s="68" t="str">
        <f>IF(AND(COUNTBLANK($B280:$B282)=2,$B282="",$B281="",MAX(C:C)&gt;1),"Total Estimado",IF($B282="","",IF($C283=$C280,INDEX('FORMAÇÃO DE PREÇO'!$M:$M,MATCH($B283,'FORMAÇÃO DE PREÇO'!$B:$B)-18),IF($C283=$C281,"Valor Unit. (R$)",IF(AND($C283&lt;&gt;$C282,$J282&lt;&gt;""),"Subtotal","")))))</f>
        <v/>
      </c>
      <c r="K283" s="100" t="str">
        <f>IFERROR(IF(AND(COUNTBLANK($B280:$B282)=2,$B282="",$B281="",MAX(C:C)&gt;1),SUM($K$3:K282)/2,IF($B282="","",IF($C283=$C280,ROUND(J283*I283,2),IF($C283=$C281,"Total Item (R$)",IF(AND($C283&lt;&gt;$C282,$J282&lt;&gt;""),SUMIFS(K:K,C:C,C282,J:J,"&lt;&gt;Subtotal"),""))))),"")</f>
        <v/>
      </c>
      <c r="L283" s="100" t="str">
        <f t="shared" si="6"/>
        <v/>
      </c>
    </row>
    <row r="284" spans="2:12" x14ac:dyDescent="0.25">
      <c r="B284" s="62" t="str">
        <f>IFERROR(IF(C283=C280,IF(B283+1&lt;='FORMAÇÃO DE PREÇO'!$H$8,B283+1,""),B283),"")</f>
        <v/>
      </c>
      <c r="C284" s="62" t="str">
        <f>IFERROR(VLOOKUP(B284,'FORMAÇÃO DE PREÇO'!B:D,2,FALSE),"")</f>
        <v/>
      </c>
      <c r="D284" s="62" t="str">
        <f>IFERROR(VLOOKUP(B284,'FORMAÇÃO DE PREÇO'!B:D,3,FALSE),"")</f>
        <v/>
      </c>
      <c r="E284" s="107" t="str">
        <f t="shared" si="7"/>
        <v/>
      </c>
      <c r="F284" s="107" t="str">
        <f>IF($B283="","",IF($C284=$C281,INDEX('FORMAÇÃO DE PREÇO'!$H:$H,MATCH($B284,'FORMAÇÃO DE PREÇO'!$B:$B)-18),IF($C284=$C282,"Código","")))</f>
        <v/>
      </c>
      <c r="G284" s="108" t="str">
        <f t="array" ref="G284">IF($B283="","",IF($C284=$C281,UPPER(INDEX('BASE EDITAL'!$C:$C,EDITAL!B284+1)),IF($C284=$C282,"Especificação do Objeto","")))</f>
        <v/>
      </c>
      <c r="H284" s="109" t="str">
        <f t="array" ref="H284">IF($B283="","",IF($C284=$C281,INDEX('FORMAÇÃO DE PREÇO'!$M:$M,MATCH($B284,'FORMAÇÃO DE PREÇO'!$B:$B)-14),IF($C284=$C282,"Unidade","")))</f>
        <v/>
      </c>
      <c r="I284" s="109" t="str">
        <f>IF($B283="","",IF($C284=$C281,INDEX('FORMAÇÃO DE PREÇO'!$M:$M,MATCH($B284,'FORMAÇÃO DE PREÇO'!$B:$B)-16),IF($C284=$C282,"Quant.","")))</f>
        <v/>
      </c>
      <c r="J284" s="68" t="str">
        <f>IF(AND(COUNTBLANK($B281:$B283)=2,$B283="",$B282="",MAX(C:C)&gt;1),"Total Estimado",IF($B283="","",IF($C284=$C281,INDEX('FORMAÇÃO DE PREÇO'!$M:$M,MATCH($B284,'FORMAÇÃO DE PREÇO'!$B:$B)-18),IF($C284=$C282,"Valor Unit. (R$)",IF(AND($C284&lt;&gt;$C283,$J283&lt;&gt;""),"Subtotal","")))))</f>
        <v/>
      </c>
      <c r="K284" s="100" t="str">
        <f>IFERROR(IF(AND(COUNTBLANK($B281:$B283)=2,$B283="",$B282="",MAX(C:C)&gt;1),SUM($K$3:K283)/2,IF($B283="","",IF($C284=$C281,ROUND(J284*I284,2),IF($C284=$C282,"Total Item (R$)",IF(AND($C284&lt;&gt;$C283,$J283&lt;&gt;""),SUMIFS(K:K,C:C,C283,J:J,"&lt;&gt;Subtotal"),""))))),"")</f>
        <v/>
      </c>
      <c r="L284" s="100" t="str">
        <f t="shared" si="6"/>
        <v/>
      </c>
    </row>
    <row r="285" spans="2:12" x14ac:dyDescent="0.25">
      <c r="B285" s="62" t="str">
        <f>IFERROR(IF(C284=C281,IF(B284+1&lt;='FORMAÇÃO DE PREÇO'!$H$8,B284+1,""),B284),"")</f>
        <v/>
      </c>
      <c r="C285" s="62" t="str">
        <f>IFERROR(VLOOKUP(B285,'FORMAÇÃO DE PREÇO'!B:D,2,FALSE),"")</f>
        <v/>
      </c>
      <c r="D285" s="62" t="str">
        <f>IFERROR(VLOOKUP(B285,'FORMAÇÃO DE PREÇO'!B:D,3,FALSE),"")</f>
        <v/>
      </c>
      <c r="E285" s="107" t="str">
        <f t="shared" si="7"/>
        <v/>
      </c>
      <c r="F285" s="107" t="str">
        <f>IF($B284="","",IF($C285=$C282,INDEX('FORMAÇÃO DE PREÇO'!$H:$H,MATCH($B285,'FORMAÇÃO DE PREÇO'!$B:$B)-18),IF($C285=$C283,"Código","")))</f>
        <v/>
      </c>
      <c r="G285" s="108" t="str">
        <f t="array" ref="G285">IF($B284="","",IF($C285=$C282,UPPER(INDEX('BASE EDITAL'!$C:$C,EDITAL!B285+1)),IF($C285=$C283,"Especificação do Objeto","")))</f>
        <v/>
      </c>
      <c r="H285" s="109" t="str">
        <f t="array" ref="H285">IF($B284="","",IF($C285=$C282,INDEX('FORMAÇÃO DE PREÇO'!$M:$M,MATCH($B285,'FORMAÇÃO DE PREÇO'!$B:$B)-14),IF($C285=$C283,"Unidade","")))</f>
        <v/>
      </c>
      <c r="I285" s="109" t="str">
        <f>IF($B284="","",IF($C285=$C282,INDEX('FORMAÇÃO DE PREÇO'!$M:$M,MATCH($B285,'FORMAÇÃO DE PREÇO'!$B:$B)-16),IF($C285=$C283,"Quant.","")))</f>
        <v/>
      </c>
      <c r="J285" s="68" t="str">
        <f>IF(AND(COUNTBLANK($B282:$B284)=2,$B284="",$B283="",MAX(C:C)&gt;1),"Total Estimado",IF($B284="","",IF($C285=$C282,INDEX('FORMAÇÃO DE PREÇO'!$M:$M,MATCH($B285,'FORMAÇÃO DE PREÇO'!$B:$B)-18),IF($C285=$C283,"Valor Unit. (R$)",IF(AND($C285&lt;&gt;$C284,$J284&lt;&gt;""),"Subtotal","")))))</f>
        <v/>
      </c>
      <c r="K285" s="100" t="str">
        <f>IFERROR(IF(AND(COUNTBLANK($B282:$B284)=2,$B284="",$B283="",MAX(C:C)&gt;1),SUM($K$3:K284)/2,IF($B284="","",IF($C285=$C282,ROUND(J285*I285,2),IF($C285=$C283,"Total Item (R$)",IF(AND($C285&lt;&gt;$C284,$J284&lt;&gt;""),SUMIFS(K:K,C:C,C284,J:J,"&lt;&gt;Subtotal"),""))))),"")</f>
        <v/>
      </c>
      <c r="L285" s="100" t="str">
        <f t="shared" si="6"/>
        <v/>
      </c>
    </row>
    <row r="286" spans="2:12" x14ac:dyDescent="0.25">
      <c r="B286" s="62" t="str">
        <f>IFERROR(IF(C285=C282,IF(B285+1&lt;='FORMAÇÃO DE PREÇO'!$H$8,B285+1,""),B285),"")</f>
        <v/>
      </c>
      <c r="C286" s="62" t="str">
        <f>IFERROR(VLOOKUP(B286,'FORMAÇÃO DE PREÇO'!B:D,2,FALSE),"")</f>
        <v/>
      </c>
      <c r="D286" s="62" t="str">
        <f>IFERROR(VLOOKUP(B286,'FORMAÇÃO DE PREÇO'!B:D,3,FALSE),"")</f>
        <v/>
      </c>
      <c r="E286" s="107" t="str">
        <f t="shared" si="7"/>
        <v/>
      </c>
      <c r="F286" s="107" t="str">
        <f>IF($B285="","",IF($C286=$C283,INDEX('FORMAÇÃO DE PREÇO'!$H:$H,MATCH($B286,'FORMAÇÃO DE PREÇO'!$B:$B)-18),IF($C286=$C284,"Código","")))</f>
        <v/>
      </c>
      <c r="G286" s="108" t="str">
        <f t="array" ref="G286">IF($B285="","",IF($C286=$C283,UPPER(INDEX('BASE EDITAL'!$C:$C,EDITAL!B286+1)),IF($C286=$C284,"Especificação do Objeto","")))</f>
        <v/>
      </c>
      <c r="H286" s="109" t="str">
        <f t="array" ref="H286">IF($B285="","",IF($C286=$C283,INDEX('FORMAÇÃO DE PREÇO'!$M:$M,MATCH($B286,'FORMAÇÃO DE PREÇO'!$B:$B)-14),IF($C286=$C284,"Unidade","")))</f>
        <v/>
      </c>
      <c r="I286" s="109" t="str">
        <f>IF($B285="","",IF($C286=$C283,INDEX('FORMAÇÃO DE PREÇO'!$M:$M,MATCH($B286,'FORMAÇÃO DE PREÇO'!$B:$B)-16),IF($C286=$C284,"Quant.","")))</f>
        <v/>
      </c>
      <c r="J286" s="68" t="str">
        <f>IF(AND(COUNTBLANK($B283:$B285)=2,$B285="",$B284="",MAX(C:C)&gt;1),"Total Estimado",IF($B285="","",IF($C286=$C283,INDEX('FORMAÇÃO DE PREÇO'!$M:$M,MATCH($B286,'FORMAÇÃO DE PREÇO'!$B:$B)-18),IF($C286=$C284,"Valor Unit. (R$)",IF(AND($C286&lt;&gt;$C285,$J285&lt;&gt;""),"Subtotal","")))))</f>
        <v/>
      </c>
      <c r="K286" s="100" t="str">
        <f>IFERROR(IF(AND(COUNTBLANK($B283:$B285)=2,$B285="",$B284="",MAX(C:C)&gt;1),SUM($K$3:K285)/2,IF($B285="","",IF($C286=$C283,ROUND(J286*I286,2),IF($C286=$C284,"Total Item (R$)",IF(AND($C286&lt;&gt;$C285,$J285&lt;&gt;""),SUMIFS(K:K,C:C,C285,J:J,"&lt;&gt;Subtotal"),""))))),"")</f>
        <v/>
      </c>
      <c r="L286" s="100" t="str">
        <f t="shared" si="6"/>
        <v/>
      </c>
    </row>
    <row r="287" spans="2:12" x14ac:dyDescent="0.25">
      <c r="B287" s="62" t="str">
        <f>IFERROR(IF(C286=C283,IF(B286+1&lt;='FORMAÇÃO DE PREÇO'!$H$8,B286+1,""),B286),"")</f>
        <v/>
      </c>
      <c r="C287" s="62" t="str">
        <f>IFERROR(VLOOKUP(B287,'FORMAÇÃO DE PREÇO'!B:D,2,FALSE),"")</f>
        <v/>
      </c>
      <c r="D287" s="62" t="str">
        <f>IFERROR(VLOOKUP(B287,'FORMAÇÃO DE PREÇO'!B:D,3,FALSE),"")</f>
        <v/>
      </c>
      <c r="E287" s="107" t="str">
        <f t="shared" si="7"/>
        <v/>
      </c>
      <c r="F287" s="107" t="str">
        <f>IF($B286="","",IF($C287=$C284,INDEX('FORMAÇÃO DE PREÇO'!$H:$H,MATCH($B287,'FORMAÇÃO DE PREÇO'!$B:$B)-18),IF($C287=$C285,"Código","")))</f>
        <v/>
      </c>
      <c r="G287" s="108" t="str">
        <f t="array" ref="G287">IF($B286="","",IF($C287=$C284,UPPER(INDEX('BASE EDITAL'!$C:$C,EDITAL!B287+1)),IF($C287=$C285,"Especificação do Objeto","")))</f>
        <v/>
      </c>
      <c r="H287" s="109" t="str">
        <f t="array" ref="H287">IF($B286="","",IF($C287=$C284,INDEX('FORMAÇÃO DE PREÇO'!$M:$M,MATCH($B287,'FORMAÇÃO DE PREÇO'!$B:$B)-14),IF($C287=$C285,"Unidade","")))</f>
        <v/>
      </c>
      <c r="I287" s="109" t="str">
        <f>IF($B286="","",IF($C287=$C284,INDEX('FORMAÇÃO DE PREÇO'!$M:$M,MATCH($B287,'FORMAÇÃO DE PREÇO'!$B:$B)-16),IF($C287=$C285,"Quant.","")))</f>
        <v/>
      </c>
      <c r="J287" s="68" t="str">
        <f>IF(AND(COUNTBLANK($B284:$B286)=2,$B286="",$B285="",MAX(C:C)&gt;1),"Total Estimado",IF($B286="","",IF($C287=$C284,INDEX('FORMAÇÃO DE PREÇO'!$M:$M,MATCH($B287,'FORMAÇÃO DE PREÇO'!$B:$B)-18),IF($C287=$C285,"Valor Unit. (R$)",IF(AND($C287&lt;&gt;$C286,$J286&lt;&gt;""),"Subtotal","")))))</f>
        <v/>
      </c>
      <c r="K287" s="100" t="str">
        <f>IFERROR(IF(AND(COUNTBLANK($B284:$B286)=2,$B286="",$B285="",MAX(C:C)&gt;1),SUM($K$3:K286)/2,IF($B286="","",IF($C287=$C284,ROUND(J287*I287,2),IF($C287=$C285,"Total Item (R$)",IF(AND($C287&lt;&gt;$C286,$J286&lt;&gt;""),SUMIFS(K:K,C:C,C286,J:J,"&lt;&gt;Subtotal"),""))))),"")</f>
        <v/>
      </c>
      <c r="L287" s="100" t="str">
        <f t="shared" si="6"/>
        <v/>
      </c>
    </row>
    <row r="288" spans="2:12" x14ac:dyDescent="0.25">
      <c r="B288" s="62" t="str">
        <f>IFERROR(IF(C287=C284,IF(B287+1&lt;='FORMAÇÃO DE PREÇO'!$H$8,B287+1,""),B287),"")</f>
        <v/>
      </c>
      <c r="C288" s="62" t="str">
        <f>IFERROR(VLOOKUP(B288,'FORMAÇÃO DE PREÇO'!B:D,2,FALSE),"")</f>
        <v/>
      </c>
      <c r="D288" s="62" t="str">
        <f>IFERROR(VLOOKUP(B288,'FORMAÇÃO DE PREÇO'!B:D,3,FALSE),"")</f>
        <v/>
      </c>
      <c r="E288" s="107" t="str">
        <f t="shared" si="7"/>
        <v/>
      </c>
      <c r="F288" s="107" t="str">
        <f>IF($B287="","",IF($C288=$C285,INDEX('FORMAÇÃO DE PREÇO'!$H:$H,MATCH($B288,'FORMAÇÃO DE PREÇO'!$B:$B)-18),IF($C288=$C286,"Código","")))</f>
        <v/>
      </c>
      <c r="G288" s="108" t="str">
        <f t="array" ref="G288">IF($B287="","",IF($C288=$C285,UPPER(INDEX('BASE EDITAL'!$C:$C,EDITAL!B288+1)),IF($C288=$C286,"Especificação do Objeto","")))</f>
        <v/>
      </c>
      <c r="H288" s="109" t="str">
        <f t="array" ref="H288">IF($B287="","",IF($C288=$C285,INDEX('FORMAÇÃO DE PREÇO'!$M:$M,MATCH($B288,'FORMAÇÃO DE PREÇO'!$B:$B)-14),IF($C288=$C286,"Unidade","")))</f>
        <v/>
      </c>
      <c r="I288" s="109" t="str">
        <f>IF($B287="","",IF($C288=$C285,INDEX('FORMAÇÃO DE PREÇO'!$M:$M,MATCH($B288,'FORMAÇÃO DE PREÇO'!$B:$B)-16),IF($C288=$C286,"Quant.","")))</f>
        <v/>
      </c>
      <c r="J288" s="68" t="str">
        <f>IF(AND(COUNTBLANK($B285:$B287)=2,$B287="",$B286="",MAX(C:C)&gt;1),"Total Estimado",IF($B287="","",IF($C288=$C285,INDEX('FORMAÇÃO DE PREÇO'!$M:$M,MATCH($B288,'FORMAÇÃO DE PREÇO'!$B:$B)-18),IF($C288=$C286,"Valor Unit. (R$)",IF(AND($C288&lt;&gt;$C287,$J287&lt;&gt;""),"Subtotal","")))))</f>
        <v/>
      </c>
      <c r="K288" s="100" t="str">
        <f>IFERROR(IF(AND(COUNTBLANK($B285:$B287)=2,$B287="",$B286="",MAX(C:C)&gt;1),SUM($K$3:K287)/2,IF($B287="","",IF($C288=$C285,ROUND(J288*I288,2),IF($C288=$C286,"Total Item (R$)",IF(AND($C288&lt;&gt;$C287,$J287&lt;&gt;""),SUMIFS(K:K,C:C,C287,J:J,"&lt;&gt;Subtotal"),""))))),"")</f>
        <v/>
      </c>
      <c r="L288" s="100" t="str">
        <f t="shared" si="6"/>
        <v/>
      </c>
    </row>
    <row r="289" spans="2:12" x14ac:dyDescent="0.25">
      <c r="B289" s="62" t="str">
        <f>IFERROR(IF(C288=C285,IF(B288+1&lt;='FORMAÇÃO DE PREÇO'!$H$8,B288+1,""),B288),"")</f>
        <v/>
      </c>
      <c r="C289" s="62" t="str">
        <f>IFERROR(VLOOKUP(B289,'FORMAÇÃO DE PREÇO'!B:D,2,FALSE),"")</f>
        <v/>
      </c>
      <c r="D289" s="62" t="str">
        <f>IFERROR(VLOOKUP(B289,'FORMAÇÃO DE PREÇO'!B:D,3,FALSE),"")</f>
        <v/>
      </c>
      <c r="E289" s="107" t="str">
        <f t="shared" si="7"/>
        <v/>
      </c>
      <c r="F289" s="107" t="str">
        <f>IF($B288="","",IF($C289=$C286,INDEX('FORMAÇÃO DE PREÇO'!$H:$H,MATCH($B289,'FORMAÇÃO DE PREÇO'!$B:$B)-18),IF($C289=$C287,"Código","")))</f>
        <v/>
      </c>
      <c r="G289" s="108" t="str">
        <f t="array" ref="G289">IF($B288="","",IF($C289=$C286,UPPER(INDEX('BASE EDITAL'!$C:$C,EDITAL!B289+1)),IF($C289=$C287,"Especificação do Objeto","")))</f>
        <v/>
      </c>
      <c r="H289" s="109" t="str">
        <f t="array" ref="H289">IF($B288="","",IF($C289=$C286,INDEX('FORMAÇÃO DE PREÇO'!$M:$M,MATCH($B289,'FORMAÇÃO DE PREÇO'!$B:$B)-14),IF($C289=$C287,"Unidade","")))</f>
        <v/>
      </c>
      <c r="I289" s="109" t="str">
        <f>IF($B288="","",IF($C289=$C286,INDEX('FORMAÇÃO DE PREÇO'!$M:$M,MATCH($B289,'FORMAÇÃO DE PREÇO'!$B:$B)-16),IF($C289=$C287,"Quant.","")))</f>
        <v/>
      </c>
      <c r="J289" s="68" t="str">
        <f>IF(AND(COUNTBLANK($B286:$B288)=2,$B288="",$B287="",MAX(C:C)&gt;1),"Total Estimado",IF($B288="","",IF($C289=$C286,INDEX('FORMAÇÃO DE PREÇO'!$M:$M,MATCH($B289,'FORMAÇÃO DE PREÇO'!$B:$B)-18),IF($C289=$C287,"Valor Unit. (R$)",IF(AND($C289&lt;&gt;$C288,$J288&lt;&gt;""),"Subtotal","")))))</f>
        <v/>
      </c>
      <c r="K289" s="100" t="str">
        <f>IFERROR(IF(AND(COUNTBLANK($B286:$B288)=2,$B288="",$B287="",MAX(C:C)&gt;1),SUM($K$3:K288)/2,IF($B288="","",IF($C289=$C286,ROUND(J289*I289,2),IF($C289=$C287,"Total Item (R$)",IF(AND($C289&lt;&gt;$C288,$J288&lt;&gt;""),SUMIFS(K:K,C:C,C288,J:J,"&lt;&gt;Subtotal"),""))))),"")</f>
        <v/>
      </c>
      <c r="L289" s="100" t="str">
        <f t="shared" si="6"/>
        <v/>
      </c>
    </row>
    <row r="290" spans="2:12" x14ac:dyDescent="0.25">
      <c r="B290" s="62" t="str">
        <f>IFERROR(IF(C289=C286,IF(B289+1&lt;='FORMAÇÃO DE PREÇO'!$H$8,B289+1,""),B289),"")</f>
        <v/>
      </c>
      <c r="C290" s="62" t="str">
        <f>IFERROR(VLOOKUP(B290,'FORMAÇÃO DE PREÇO'!B:D,2,FALSE),"")</f>
        <v/>
      </c>
      <c r="D290" s="62" t="str">
        <f>IFERROR(VLOOKUP(B290,'FORMAÇÃO DE PREÇO'!B:D,3,FALSE),"")</f>
        <v/>
      </c>
      <c r="E290" s="107" t="str">
        <f t="shared" si="7"/>
        <v/>
      </c>
      <c r="F290" s="107" t="str">
        <f>IF($B289="","",IF($C290=$C287,INDEX('FORMAÇÃO DE PREÇO'!$H:$H,MATCH($B290,'FORMAÇÃO DE PREÇO'!$B:$B)-18),IF($C290=$C288,"Código","")))</f>
        <v/>
      </c>
      <c r="G290" s="108" t="str">
        <f t="array" ref="G290">IF($B289="","",IF($C290=$C287,UPPER(INDEX('BASE EDITAL'!$C:$C,EDITAL!B290+1)),IF($C290=$C288,"Especificação do Objeto","")))</f>
        <v/>
      </c>
      <c r="H290" s="109" t="str">
        <f t="array" ref="H290">IF($B289="","",IF($C290=$C287,INDEX('FORMAÇÃO DE PREÇO'!$M:$M,MATCH($B290,'FORMAÇÃO DE PREÇO'!$B:$B)-14),IF($C290=$C288,"Unidade","")))</f>
        <v/>
      </c>
      <c r="I290" s="109" t="str">
        <f>IF($B289="","",IF($C290=$C287,INDEX('FORMAÇÃO DE PREÇO'!$M:$M,MATCH($B290,'FORMAÇÃO DE PREÇO'!$B:$B)-16),IF($C290=$C288,"Quant.","")))</f>
        <v/>
      </c>
      <c r="J290" s="68" t="str">
        <f>IF(AND(COUNTBLANK($B287:$B289)=2,$B289="",$B288="",MAX(C:C)&gt;1),"Total Estimado",IF($B289="","",IF($C290=$C287,INDEX('FORMAÇÃO DE PREÇO'!$M:$M,MATCH($B290,'FORMAÇÃO DE PREÇO'!$B:$B)-18),IF($C290=$C288,"Valor Unit. (R$)",IF(AND($C290&lt;&gt;$C289,$J289&lt;&gt;""),"Subtotal","")))))</f>
        <v/>
      </c>
      <c r="K290" s="100" t="str">
        <f>IFERROR(IF(AND(COUNTBLANK($B287:$B289)=2,$B289="",$B288="",MAX(C:C)&gt;1),SUM($K$3:K289)/2,IF($B289="","",IF($C290=$C287,ROUND(J290*I290,2),IF($C290=$C288,"Total Item (R$)",IF(AND($C290&lt;&gt;$C289,$J289&lt;&gt;""),SUMIFS(K:K,C:C,C289,J:J,"&lt;&gt;Subtotal"),""))))),"")</f>
        <v/>
      </c>
      <c r="L290" s="100" t="str">
        <f t="shared" si="6"/>
        <v/>
      </c>
    </row>
    <row r="291" spans="2:12" x14ac:dyDescent="0.25">
      <c r="B291" s="62" t="str">
        <f>IFERROR(IF(C290=C287,IF(B290+1&lt;='FORMAÇÃO DE PREÇO'!$H$8,B290+1,""),B290),"")</f>
        <v/>
      </c>
      <c r="C291" s="62" t="str">
        <f>IFERROR(VLOOKUP(B291,'FORMAÇÃO DE PREÇO'!B:D,2,FALSE),"")</f>
        <v/>
      </c>
      <c r="D291" s="62" t="str">
        <f>IFERROR(VLOOKUP(B291,'FORMAÇÃO DE PREÇO'!B:D,3,FALSE),"")</f>
        <v/>
      </c>
      <c r="E291" s="107" t="str">
        <f t="shared" si="7"/>
        <v/>
      </c>
      <c r="F291" s="107" t="str">
        <f>IF($B290="","",IF($C291=$C288,INDEX('FORMAÇÃO DE PREÇO'!$H:$H,MATCH($B291,'FORMAÇÃO DE PREÇO'!$B:$B)-18),IF($C291=$C289,"Código","")))</f>
        <v/>
      </c>
      <c r="G291" s="108" t="str">
        <f t="array" ref="G291">IF($B290="","",IF($C291=$C288,UPPER(INDEX('BASE EDITAL'!$C:$C,EDITAL!B291+1)),IF($C291=$C289,"Especificação do Objeto","")))</f>
        <v/>
      </c>
      <c r="H291" s="109" t="str">
        <f t="array" ref="H291">IF($B290="","",IF($C291=$C288,INDEX('FORMAÇÃO DE PREÇO'!$M:$M,MATCH($B291,'FORMAÇÃO DE PREÇO'!$B:$B)-14),IF($C291=$C289,"Unidade","")))</f>
        <v/>
      </c>
      <c r="I291" s="109" t="str">
        <f>IF($B290="","",IF($C291=$C288,INDEX('FORMAÇÃO DE PREÇO'!$M:$M,MATCH($B291,'FORMAÇÃO DE PREÇO'!$B:$B)-16),IF($C291=$C289,"Quant.","")))</f>
        <v/>
      </c>
      <c r="J291" s="68" t="str">
        <f>IF(AND(COUNTBLANK($B288:$B290)=2,$B290="",$B289="",MAX(C:C)&gt;1),"Total Estimado",IF($B290="","",IF($C291=$C288,INDEX('FORMAÇÃO DE PREÇO'!$M:$M,MATCH($B291,'FORMAÇÃO DE PREÇO'!$B:$B)-18),IF($C291=$C289,"Valor Unit. (R$)",IF(AND($C291&lt;&gt;$C290,$J290&lt;&gt;""),"Subtotal","")))))</f>
        <v/>
      </c>
      <c r="K291" s="100" t="str">
        <f>IFERROR(IF(AND(COUNTBLANK($B288:$B290)=2,$B290="",$B289="",MAX(C:C)&gt;1),SUM($K$3:K290)/2,IF($B290="","",IF($C291=$C288,ROUND(J291*I291,2),IF($C291=$C289,"Total Item (R$)",IF(AND($C291&lt;&gt;$C290,$J290&lt;&gt;""),SUMIFS(K:K,C:C,C290,J:J,"&lt;&gt;Subtotal"),""))))),"")</f>
        <v/>
      </c>
      <c r="L291" s="100" t="str">
        <f t="shared" si="6"/>
        <v/>
      </c>
    </row>
    <row r="292" spans="2:12" x14ac:dyDescent="0.25">
      <c r="B292" s="62" t="str">
        <f>IFERROR(IF(C291=C288,IF(B291+1&lt;='FORMAÇÃO DE PREÇO'!$H$8,B291+1,""),B291),"")</f>
        <v/>
      </c>
      <c r="C292" s="62" t="str">
        <f>IFERROR(VLOOKUP(B292,'FORMAÇÃO DE PREÇO'!B:D,2,FALSE),"")</f>
        <v/>
      </c>
      <c r="D292" s="62" t="str">
        <f>IFERROR(VLOOKUP(B292,'FORMAÇÃO DE PREÇO'!B:D,3,FALSE),"")</f>
        <v/>
      </c>
      <c r="E292" s="107" t="str">
        <f t="shared" si="7"/>
        <v/>
      </c>
      <c r="F292" s="107" t="str">
        <f>IF($B291="","",IF($C292=$C289,INDEX('FORMAÇÃO DE PREÇO'!$H:$H,MATCH($B292,'FORMAÇÃO DE PREÇO'!$B:$B)-18),IF($C292=$C290,"Código","")))</f>
        <v/>
      </c>
      <c r="G292" s="108" t="str">
        <f t="array" ref="G292">IF($B291="","",IF($C292=$C289,UPPER(INDEX('BASE EDITAL'!$C:$C,EDITAL!B292+1)),IF($C292=$C290,"Especificação do Objeto","")))</f>
        <v/>
      </c>
      <c r="H292" s="109" t="str">
        <f t="array" ref="H292">IF($B291="","",IF($C292=$C289,INDEX('FORMAÇÃO DE PREÇO'!$M:$M,MATCH($B292,'FORMAÇÃO DE PREÇO'!$B:$B)-14),IF($C292=$C290,"Unidade","")))</f>
        <v/>
      </c>
      <c r="I292" s="109" t="str">
        <f>IF($B291="","",IF($C292=$C289,INDEX('FORMAÇÃO DE PREÇO'!$M:$M,MATCH($B292,'FORMAÇÃO DE PREÇO'!$B:$B)-16),IF($C292=$C290,"Quant.","")))</f>
        <v/>
      </c>
      <c r="J292" s="68" t="str">
        <f>IF(AND(COUNTBLANK($B289:$B291)=2,$B291="",$B290="",MAX(C:C)&gt;1),"Total Estimado",IF($B291="","",IF($C292=$C289,INDEX('FORMAÇÃO DE PREÇO'!$M:$M,MATCH($B292,'FORMAÇÃO DE PREÇO'!$B:$B)-18),IF($C292=$C290,"Valor Unit. (R$)",IF(AND($C292&lt;&gt;$C291,$J291&lt;&gt;""),"Subtotal","")))))</f>
        <v/>
      </c>
      <c r="K292" s="100" t="str">
        <f>IFERROR(IF(AND(COUNTBLANK($B289:$B291)=2,$B291="",$B290="",MAX(C:C)&gt;1),SUM($K$3:K291)/2,IF($B291="","",IF($C292=$C289,ROUND(J292*I292,2),IF($C292=$C290,"Total Item (R$)",IF(AND($C292&lt;&gt;$C291,$J291&lt;&gt;""),SUMIFS(K:K,C:C,C291,J:J,"&lt;&gt;Subtotal"),""))))),"")</f>
        <v/>
      </c>
      <c r="L292" s="100" t="str">
        <f t="shared" si="6"/>
        <v/>
      </c>
    </row>
    <row r="293" spans="2:12" x14ac:dyDescent="0.25">
      <c r="B293" s="62" t="str">
        <f>IFERROR(IF(C292=C289,IF(B292+1&lt;='FORMAÇÃO DE PREÇO'!$H$8,B292+1,""),B292),"")</f>
        <v/>
      </c>
      <c r="C293" s="62" t="str">
        <f>IFERROR(VLOOKUP(B293,'FORMAÇÃO DE PREÇO'!B:D,2,FALSE),"")</f>
        <v/>
      </c>
      <c r="D293" s="62" t="str">
        <f>IFERROR(VLOOKUP(B293,'FORMAÇÃO DE PREÇO'!B:D,3,FALSE),"")</f>
        <v/>
      </c>
      <c r="E293" s="107" t="str">
        <f t="shared" si="7"/>
        <v/>
      </c>
      <c r="F293" s="107" t="str">
        <f>IF($B292="","",IF($C293=$C290,INDEX('FORMAÇÃO DE PREÇO'!$H:$H,MATCH($B293,'FORMAÇÃO DE PREÇO'!$B:$B)-18),IF($C293=$C291,"Código","")))</f>
        <v/>
      </c>
      <c r="G293" s="108" t="str">
        <f t="array" ref="G293">IF($B292="","",IF($C293=$C290,UPPER(INDEX('BASE EDITAL'!$C:$C,EDITAL!B293+1)),IF($C293=$C291,"Especificação do Objeto","")))</f>
        <v/>
      </c>
      <c r="H293" s="109" t="str">
        <f t="array" ref="H293">IF($B292="","",IF($C293=$C290,INDEX('FORMAÇÃO DE PREÇO'!$M:$M,MATCH($B293,'FORMAÇÃO DE PREÇO'!$B:$B)-14),IF($C293=$C291,"Unidade","")))</f>
        <v/>
      </c>
      <c r="I293" s="109" t="str">
        <f>IF($B292="","",IF($C293=$C290,INDEX('FORMAÇÃO DE PREÇO'!$M:$M,MATCH($B293,'FORMAÇÃO DE PREÇO'!$B:$B)-16),IF($C293=$C291,"Quant.","")))</f>
        <v/>
      </c>
      <c r="J293" s="68" t="str">
        <f>IF(AND(COUNTBLANK($B290:$B292)=2,$B292="",$B291="",MAX(C:C)&gt;1),"Total Estimado",IF($B292="","",IF($C293=$C290,INDEX('FORMAÇÃO DE PREÇO'!$M:$M,MATCH($B293,'FORMAÇÃO DE PREÇO'!$B:$B)-18),IF($C293=$C291,"Valor Unit. (R$)",IF(AND($C293&lt;&gt;$C292,$J292&lt;&gt;""),"Subtotal","")))))</f>
        <v/>
      </c>
      <c r="K293" s="100" t="str">
        <f>IFERROR(IF(AND(COUNTBLANK($B290:$B292)=2,$B292="",$B291="",MAX(C:C)&gt;1),SUM($K$3:K292)/2,IF($B292="","",IF($C293=$C290,ROUND(J293*I293,2),IF($C293=$C291,"Total Item (R$)",IF(AND($C293&lt;&gt;$C292,$J292&lt;&gt;""),SUMIFS(K:K,C:C,C292,J:J,"&lt;&gt;Subtotal"),""))))),"")</f>
        <v/>
      </c>
      <c r="L293" s="100" t="str">
        <f t="shared" si="6"/>
        <v/>
      </c>
    </row>
    <row r="294" spans="2:12" x14ac:dyDescent="0.25">
      <c r="B294" s="62" t="str">
        <f>IFERROR(IF(C293=C290,IF(B293+1&lt;='FORMAÇÃO DE PREÇO'!$H$8,B293+1,""),B293),"")</f>
        <v/>
      </c>
      <c r="C294" s="62" t="str">
        <f>IFERROR(VLOOKUP(B294,'FORMAÇÃO DE PREÇO'!B:D,2,FALSE),"")</f>
        <v/>
      </c>
      <c r="D294" s="62" t="str">
        <f>IFERROR(VLOOKUP(B294,'FORMAÇÃO DE PREÇO'!B:D,3,FALSE),"")</f>
        <v/>
      </c>
      <c r="E294" s="107" t="str">
        <f t="shared" si="7"/>
        <v/>
      </c>
      <c r="F294" s="107" t="str">
        <f>IF($B293="","",IF($C294=$C291,INDEX('FORMAÇÃO DE PREÇO'!$H:$H,MATCH($B294,'FORMAÇÃO DE PREÇO'!$B:$B)-18),IF($C294=$C292,"Código","")))</f>
        <v/>
      </c>
      <c r="G294" s="108" t="str">
        <f t="array" ref="G294">IF($B293="","",IF($C294=$C291,UPPER(INDEX('BASE EDITAL'!$C:$C,EDITAL!B294+1)),IF($C294=$C292,"Especificação do Objeto","")))</f>
        <v/>
      </c>
      <c r="H294" s="109" t="str">
        <f t="array" ref="H294">IF($B293="","",IF($C294=$C291,INDEX('FORMAÇÃO DE PREÇO'!$M:$M,MATCH($B294,'FORMAÇÃO DE PREÇO'!$B:$B)-14),IF($C294=$C292,"Unidade","")))</f>
        <v/>
      </c>
      <c r="I294" s="109" t="str">
        <f>IF($B293="","",IF($C294=$C291,INDEX('FORMAÇÃO DE PREÇO'!$M:$M,MATCH($B294,'FORMAÇÃO DE PREÇO'!$B:$B)-16),IF($C294=$C292,"Quant.","")))</f>
        <v/>
      </c>
      <c r="J294" s="68" t="str">
        <f>IF(AND(COUNTBLANK($B291:$B293)=2,$B293="",$B292="",MAX(C:C)&gt;1),"Total Estimado",IF($B293="","",IF($C294=$C291,INDEX('FORMAÇÃO DE PREÇO'!$M:$M,MATCH($B294,'FORMAÇÃO DE PREÇO'!$B:$B)-18),IF($C294=$C292,"Valor Unit. (R$)",IF(AND($C294&lt;&gt;$C293,$J293&lt;&gt;""),"Subtotal","")))))</f>
        <v/>
      </c>
      <c r="K294" s="100" t="str">
        <f>IFERROR(IF(AND(COUNTBLANK($B291:$B293)=2,$B293="",$B292="",MAX(C:C)&gt;1),SUM($K$3:K293)/2,IF($B293="","",IF($C294=$C291,ROUND(J294*I294,2),IF($C294=$C292,"Total Item (R$)",IF(AND($C294&lt;&gt;$C293,$J293&lt;&gt;""),SUMIFS(K:K,C:C,C293,J:J,"&lt;&gt;Subtotal"),""))))),"")</f>
        <v/>
      </c>
      <c r="L294" s="100" t="str">
        <f t="shared" si="6"/>
        <v/>
      </c>
    </row>
    <row r="295" spans="2:12" x14ac:dyDescent="0.25">
      <c r="B295" s="62" t="str">
        <f>IFERROR(IF(C294=C291,IF(B294+1&lt;='FORMAÇÃO DE PREÇO'!$H$8,B294+1,""),B294),"")</f>
        <v/>
      </c>
      <c r="C295" s="62" t="str">
        <f>IFERROR(VLOOKUP(B295,'FORMAÇÃO DE PREÇO'!B:D,2,FALSE),"")</f>
        <v/>
      </c>
      <c r="D295" s="62" t="str">
        <f>IFERROR(VLOOKUP(B295,'FORMAÇÃO DE PREÇO'!B:D,3,FALSE),"")</f>
        <v/>
      </c>
      <c r="E295" s="107" t="str">
        <f t="shared" si="7"/>
        <v/>
      </c>
      <c r="F295" s="107" t="str">
        <f>IF($B294="","",IF($C295=$C292,INDEX('FORMAÇÃO DE PREÇO'!$H:$H,MATCH($B295,'FORMAÇÃO DE PREÇO'!$B:$B)-18),IF($C295=$C293,"Código","")))</f>
        <v/>
      </c>
      <c r="G295" s="108" t="str">
        <f t="array" ref="G295">IF($B294="","",IF($C295=$C292,UPPER(INDEX('BASE EDITAL'!$C:$C,EDITAL!B295+1)),IF($C295=$C293,"Especificação do Objeto","")))</f>
        <v/>
      </c>
      <c r="H295" s="109" t="str">
        <f t="array" ref="H295">IF($B294="","",IF($C295=$C292,INDEX('FORMAÇÃO DE PREÇO'!$M:$M,MATCH($B295,'FORMAÇÃO DE PREÇO'!$B:$B)-14),IF($C295=$C293,"Unidade","")))</f>
        <v/>
      </c>
      <c r="I295" s="109" t="str">
        <f>IF($B294="","",IF($C295=$C292,INDEX('FORMAÇÃO DE PREÇO'!$M:$M,MATCH($B295,'FORMAÇÃO DE PREÇO'!$B:$B)-16),IF($C295=$C293,"Quant.","")))</f>
        <v/>
      </c>
      <c r="J295" s="68" t="str">
        <f>IF(AND(COUNTBLANK($B292:$B294)=2,$B294="",$B293="",MAX(C:C)&gt;1),"Total Estimado",IF($B294="","",IF($C295=$C292,INDEX('FORMAÇÃO DE PREÇO'!$M:$M,MATCH($B295,'FORMAÇÃO DE PREÇO'!$B:$B)-18),IF($C295=$C293,"Valor Unit. (R$)",IF(AND($C295&lt;&gt;$C294,$J294&lt;&gt;""),"Subtotal","")))))</f>
        <v/>
      </c>
      <c r="K295" s="100" t="str">
        <f>IFERROR(IF(AND(COUNTBLANK($B292:$B294)=2,$B294="",$B293="",MAX(C:C)&gt;1),SUM($K$3:K294)/2,IF($B294="","",IF($C295=$C292,ROUND(J295*I295,2),IF($C295=$C293,"Total Item (R$)",IF(AND($C295&lt;&gt;$C294,$J294&lt;&gt;""),SUMIFS(K:K,C:C,C294,J:J,"&lt;&gt;Subtotal"),""))))),"")</f>
        <v/>
      </c>
      <c r="L295" s="100" t="str">
        <f t="shared" si="6"/>
        <v/>
      </c>
    </row>
    <row r="296" spans="2:12" x14ac:dyDescent="0.25">
      <c r="B296" s="62" t="str">
        <f>IFERROR(IF(C295=C292,IF(B295+1&lt;='FORMAÇÃO DE PREÇO'!$H$8,B295+1,""),B295),"")</f>
        <v/>
      </c>
      <c r="C296" s="62" t="str">
        <f>IFERROR(VLOOKUP(B296,'FORMAÇÃO DE PREÇO'!B:D,2,FALSE),"")</f>
        <v/>
      </c>
      <c r="D296" s="62" t="str">
        <f>IFERROR(VLOOKUP(B296,'FORMAÇÃO DE PREÇO'!B:D,3,FALSE),"")</f>
        <v/>
      </c>
      <c r="E296" s="107" t="str">
        <f t="shared" si="7"/>
        <v/>
      </c>
      <c r="F296" s="107" t="str">
        <f>IF($B295="","",IF($C296=$C293,INDEX('FORMAÇÃO DE PREÇO'!$H:$H,MATCH($B296,'FORMAÇÃO DE PREÇO'!$B:$B)-18),IF($C296=$C294,"Código","")))</f>
        <v/>
      </c>
      <c r="G296" s="108" t="str">
        <f t="array" ref="G296">IF($B295="","",IF($C296=$C293,UPPER(INDEX('BASE EDITAL'!$C:$C,EDITAL!B296+1)),IF($C296=$C294,"Especificação do Objeto","")))</f>
        <v/>
      </c>
      <c r="H296" s="109" t="str">
        <f t="array" ref="H296">IF($B295="","",IF($C296=$C293,INDEX('FORMAÇÃO DE PREÇO'!$M:$M,MATCH($B296,'FORMAÇÃO DE PREÇO'!$B:$B)-14),IF($C296=$C294,"Unidade","")))</f>
        <v/>
      </c>
      <c r="I296" s="109" t="str">
        <f>IF($B295="","",IF($C296=$C293,INDEX('FORMAÇÃO DE PREÇO'!$M:$M,MATCH($B296,'FORMAÇÃO DE PREÇO'!$B:$B)-16),IF($C296=$C294,"Quant.","")))</f>
        <v/>
      </c>
      <c r="J296" s="68" t="str">
        <f>IF(AND(COUNTBLANK($B293:$B295)=2,$B295="",$B294="",MAX(C:C)&gt;1),"Total Estimado",IF($B295="","",IF($C296=$C293,INDEX('FORMAÇÃO DE PREÇO'!$M:$M,MATCH($B296,'FORMAÇÃO DE PREÇO'!$B:$B)-18),IF($C296=$C294,"Valor Unit. (R$)",IF(AND($C296&lt;&gt;$C295,$J295&lt;&gt;""),"Subtotal","")))))</f>
        <v/>
      </c>
      <c r="K296" s="100" t="str">
        <f>IFERROR(IF(AND(COUNTBLANK($B293:$B295)=2,$B295="",$B294="",MAX(C:C)&gt;1),SUM($K$3:K295)/2,IF($B295="","",IF($C296=$C293,ROUND(J296*I296,2),IF($C296=$C294,"Total Item (R$)",IF(AND($C296&lt;&gt;$C295,$J295&lt;&gt;""),SUMIFS(K:K,C:C,C295,J:J,"&lt;&gt;Subtotal"),""))))),"")</f>
        <v/>
      </c>
      <c r="L296" s="100" t="str">
        <f t="shared" si="6"/>
        <v/>
      </c>
    </row>
    <row r="297" spans="2:12" x14ac:dyDescent="0.25">
      <c r="B297" s="62" t="str">
        <f>IFERROR(IF(C296=C293,IF(B296+1&lt;='FORMAÇÃO DE PREÇO'!$H$8,B296+1,""),B296),"")</f>
        <v/>
      </c>
      <c r="C297" s="62" t="str">
        <f>IFERROR(VLOOKUP(B297,'FORMAÇÃO DE PREÇO'!B:D,2,FALSE),"")</f>
        <v/>
      </c>
      <c r="D297" s="62" t="str">
        <f>IFERROR(VLOOKUP(B297,'FORMAÇÃO DE PREÇO'!B:D,3,FALSE),"")</f>
        <v/>
      </c>
      <c r="E297" s="107" t="str">
        <f t="shared" si="7"/>
        <v/>
      </c>
      <c r="F297" s="107" t="str">
        <f>IF($B296="","",IF($C297=$C294,INDEX('FORMAÇÃO DE PREÇO'!$H:$H,MATCH($B297,'FORMAÇÃO DE PREÇO'!$B:$B)-18),IF($C297=$C295,"Código","")))</f>
        <v/>
      </c>
      <c r="G297" s="108" t="str">
        <f t="array" ref="G297">IF($B296="","",IF($C297=$C294,UPPER(INDEX('BASE EDITAL'!$C:$C,EDITAL!B297+1)),IF($C297=$C295,"Especificação do Objeto","")))</f>
        <v/>
      </c>
      <c r="H297" s="109" t="str">
        <f t="array" ref="H297">IF($B296="","",IF($C297=$C294,INDEX('FORMAÇÃO DE PREÇO'!$M:$M,MATCH($B297,'FORMAÇÃO DE PREÇO'!$B:$B)-14),IF($C297=$C295,"Unidade","")))</f>
        <v/>
      </c>
      <c r="I297" s="109" t="str">
        <f>IF($B296="","",IF($C297=$C294,INDEX('FORMAÇÃO DE PREÇO'!$M:$M,MATCH($B297,'FORMAÇÃO DE PREÇO'!$B:$B)-16),IF($C297=$C295,"Quant.","")))</f>
        <v/>
      </c>
      <c r="J297" s="68" t="str">
        <f>IF(AND(COUNTBLANK($B294:$B296)=2,$B296="",$B295="",MAX(C:C)&gt;1),"Total Estimado",IF($B296="","",IF($C297=$C294,INDEX('FORMAÇÃO DE PREÇO'!$M:$M,MATCH($B297,'FORMAÇÃO DE PREÇO'!$B:$B)-18),IF($C297=$C295,"Valor Unit. (R$)",IF(AND($C297&lt;&gt;$C296,$J296&lt;&gt;""),"Subtotal","")))))</f>
        <v/>
      </c>
      <c r="K297" s="100" t="str">
        <f>IFERROR(IF(AND(COUNTBLANK($B294:$B296)=2,$B296="",$B295="",MAX(C:C)&gt;1),SUM($K$3:K296)/2,IF($B296="","",IF($C297=$C294,ROUND(J297*I297,2),IF($C297=$C295,"Total Item (R$)",IF(AND($C297&lt;&gt;$C296,$J296&lt;&gt;""),SUMIFS(K:K,C:C,C296,J:J,"&lt;&gt;Subtotal"),""))))),"")</f>
        <v/>
      </c>
      <c r="L297" s="100" t="str">
        <f t="shared" si="6"/>
        <v/>
      </c>
    </row>
    <row r="298" spans="2:12" x14ac:dyDescent="0.25">
      <c r="B298" s="62" t="str">
        <f>IFERROR(IF(C297=C294,IF(B297+1&lt;='FORMAÇÃO DE PREÇO'!$H$8,B297+1,""),B297),"")</f>
        <v/>
      </c>
      <c r="C298" s="62" t="str">
        <f>IFERROR(VLOOKUP(B298,'FORMAÇÃO DE PREÇO'!B:D,2,FALSE),"")</f>
        <v/>
      </c>
      <c r="D298" s="62" t="str">
        <f>IFERROR(VLOOKUP(B298,'FORMAÇÃO DE PREÇO'!B:D,3,FALSE),"")</f>
        <v/>
      </c>
      <c r="E298" s="107" t="str">
        <f t="shared" si="7"/>
        <v/>
      </c>
      <c r="F298" s="107" t="str">
        <f>IF($B297="","",IF($C298=$C295,INDEX('FORMAÇÃO DE PREÇO'!$H:$H,MATCH($B298,'FORMAÇÃO DE PREÇO'!$B:$B)-18),IF($C298=$C296,"Código","")))</f>
        <v/>
      </c>
      <c r="G298" s="108" t="str">
        <f t="array" ref="G298">IF($B297="","",IF($C298=$C295,UPPER(INDEX('BASE EDITAL'!$C:$C,EDITAL!B298+1)),IF($C298=$C296,"Especificação do Objeto","")))</f>
        <v/>
      </c>
      <c r="H298" s="109" t="str">
        <f t="array" ref="H298">IF($B297="","",IF($C298=$C295,INDEX('FORMAÇÃO DE PREÇO'!$M:$M,MATCH($B298,'FORMAÇÃO DE PREÇO'!$B:$B)-14),IF($C298=$C296,"Unidade","")))</f>
        <v/>
      </c>
      <c r="I298" s="109" t="str">
        <f>IF($B297="","",IF($C298=$C295,INDEX('FORMAÇÃO DE PREÇO'!$M:$M,MATCH($B298,'FORMAÇÃO DE PREÇO'!$B:$B)-16),IF($C298=$C296,"Quant.","")))</f>
        <v/>
      </c>
      <c r="J298" s="68" t="str">
        <f>IF(AND(COUNTBLANK($B295:$B297)=2,$B297="",$B296="",MAX(C:C)&gt;1),"Total Estimado",IF($B297="","",IF($C298=$C295,INDEX('FORMAÇÃO DE PREÇO'!$M:$M,MATCH($B298,'FORMAÇÃO DE PREÇO'!$B:$B)-18),IF($C298=$C296,"Valor Unit. (R$)",IF(AND($C298&lt;&gt;$C297,$J297&lt;&gt;""),"Subtotal","")))))</f>
        <v/>
      </c>
      <c r="K298" s="100" t="str">
        <f>IFERROR(IF(AND(COUNTBLANK($B295:$B297)=2,$B297="",$B296="",MAX(C:C)&gt;1),SUM($K$3:K297)/2,IF($B297="","",IF($C298=$C295,ROUND(J298*I298,2),IF($C298=$C296,"Total Item (R$)",IF(AND($C298&lt;&gt;$C297,$J297&lt;&gt;""),SUMIFS(K:K,C:C,C297,J:J,"&lt;&gt;Subtotal"),""))))),"")</f>
        <v/>
      </c>
      <c r="L298" s="100" t="str">
        <f t="shared" si="6"/>
        <v/>
      </c>
    </row>
    <row r="299" spans="2:12" x14ac:dyDescent="0.25">
      <c r="B299" s="62" t="str">
        <f>IFERROR(IF(C298=C295,IF(B298+1&lt;='FORMAÇÃO DE PREÇO'!$H$8,B298+1,""),B298),"")</f>
        <v/>
      </c>
      <c r="C299" s="62" t="str">
        <f>IFERROR(VLOOKUP(B299,'FORMAÇÃO DE PREÇO'!B:D,2,FALSE),"")</f>
        <v/>
      </c>
      <c r="D299" s="62" t="str">
        <f>IFERROR(VLOOKUP(B299,'FORMAÇÃO DE PREÇO'!B:D,3,FALSE),"")</f>
        <v/>
      </c>
      <c r="E299" s="107" t="str">
        <f t="shared" si="7"/>
        <v/>
      </c>
      <c r="F299" s="107" t="str">
        <f>IF($B298="","",IF($C299=$C296,INDEX('FORMAÇÃO DE PREÇO'!$H:$H,MATCH($B299,'FORMAÇÃO DE PREÇO'!$B:$B)-18),IF($C299=$C297,"Código","")))</f>
        <v/>
      </c>
      <c r="G299" s="108" t="str">
        <f t="array" ref="G299">IF($B298="","",IF($C299=$C296,UPPER(INDEX('BASE EDITAL'!$C:$C,EDITAL!B299+1)),IF($C299=$C297,"Especificação do Objeto","")))</f>
        <v/>
      </c>
      <c r="H299" s="109" t="str">
        <f t="array" ref="H299">IF($B298="","",IF($C299=$C296,INDEX('FORMAÇÃO DE PREÇO'!$M:$M,MATCH($B299,'FORMAÇÃO DE PREÇO'!$B:$B)-14),IF($C299=$C297,"Unidade","")))</f>
        <v/>
      </c>
      <c r="I299" s="109" t="str">
        <f>IF($B298="","",IF($C299=$C296,INDEX('FORMAÇÃO DE PREÇO'!$M:$M,MATCH($B299,'FORMAÇÃO DE PREÇO'!$B:$B)-16),IF($C299=$C297,"Quant.","")))</f>
        <v/>
      </c>
      <c r="J299" s="68" t="str">
        <f>IF(AND(COUNTBLANK($B296:$B298)=2,$B298="",$B297="",MAX(C:C)&gt;1),"Total Estimado",IF($B298="","",IF($C299=$C296,INDEX('FORMAÇÃO DE PREÇO'!$M:$M,MATCH($B299,'FORMAÇÃO DE PREÇO'!$B:$B)-18),IF($C299=$C297,"Valor Unit. (R$)",IF(AND($C299&lt;&gt;$C298,$J298&lt;&gt;""),"Subtotal","")))))</f>
        <v/>
      </c>
      <c r="K299" s="100" t="str">
        <f>IFERROR(IF(AND(COUNTBLANK($B296:$B298)=2,$B298="",$B297="",MAX(C:C)&gt;1),SUM($K$3:K298)/2,IF($B298="","",IF($C299=$C296,ROUND(J299*I299,2),IF($C299=$C297,"Total Item (R$)",IF(AND($C299&lt;&gt;$C298,$J298&lt;&gt;""),SUMIFS(K:K,C:C,C298,J:J,"&lt;&gt;Subtotal"),""))))),"")</f>
        <v/>
      </c>
      <c r="L299" s="100" t="str">
        <f t="shared" si="6"/>
        <v/>
      </c>
    </row>
    <row r="300" spans="2:12" x14ac:dyDescent="0.25">
      <c r="B300" s="62" t="str">
        <f>IFERROR(IF(C299=C296,IF(B299+1&lt;='FORMAÇÃO DE PREÇO'!$H$8,B299+1,""),B299),"")</f>
        <v/>
      </c>
      <c r="C300" s="62" t="str">
        <f>IFERROR(VLOOKUP(B300,'FORMAÇÃO DE PREÇO'!B:D,2,FALSE),"")</f>
        <v/>
      </c>
      <c r="D300" s="62" t="str">
        <f>IFERROR(VLOOKUP(B300,'FORMAÇÃO DE PREÇO'!B:D,3,FALSE),"")</f>
        <v/>
      </c>
      <c r="E300" s="107" t="str">
        <f t="shared" si="7"/>
        <v/>
      </c>
      <c r="F300" s="107" t="str">
        <f>IF($B299="","",IF($C300=$C297,INDEX('FORMAÇÃO DE PREÇO'!$H:$H,MATCH($B300,'FORMAÇÃO DE PREÇO'!$B:$B)-18),IF($C300=$C298,"Código","")))</f>
        <v/>
      </c>
      <c r="G300" s="108" t="str">
        <f t="array" ref="G300">IF($B299="","",IF($C300=$C297,UPPER(INDEX('BASE EDITAL'!$C:$C,EDITAL!B300+1)),IF($C300=$C298,"Especificação do Objeto","")))</f>
        <v/>
      </c>
      <c r="H300" s="109" t="str">
        <f t="array" ref="H300">IF($B299="","",IF($C300=$C297,INDEX('FORMAÇÃO DE PREÇO'!$M:$M,MATCH($B300,'FORMAÇÃO DE PREÇO'!$B:$B)-14),IF($C300=$C298,"Unidade","")))</f>
        <v/>
      </c>
      <c r="I300" s="109" t="str">
        <f>IF($B299="","",IF($C300=$C297,INDEX('FORMAÇÃO DE PREÇO'!$M:$M,MATCH($B300,'FORMAÇÃO DE PREÇO'!$B:$B)-16),IF($C300=$C298,"Quant.","")))</f>
        <v/>
      </c>
      <c r="J300" s="68" t="str">
        <f>IF(AND(COUNTBLANK($B297:$B299)=2,$B299="",$B298="",MAX(C:C)&gt;1),"Total Estimado",IF($B299="","",IF($C300=$C297,INDEX('FORMAÇÃO DE PREÇO'!$M:$M,MATCH($B300,'FORMAÇÃO DE PREÇO'!$B:$B)-18),IF($C300=$C298,"Valor Unit. (R$)",IF(AND($C300&lt;&gt;$C299,$J299&lt;&gt;""),"Subtotal","")))))</f>
        <v/>
      </c>
      <c r="K300" s="100" t="str">
        <f>IFERROR(IF(AND(COUNTBLANK($B297:$B299)=2,$B299="",$B298="",MAX(C:C)&gt;1),SUM($K$3:K299)/2,IF($B299="","",IF($C300=$C297,ROUND(J300*I300,2),IF($C300=$C298,"Total Item (R$)",IF(AND($C300&lt;&gt;$C299,$J299&lt;&gt;""),SUMIFS(K:K,C:C,C299,J:J,"&lt;&gt;Subtotal"),""))))),"")</f>
        <v/>
      </c>
      <c r="L300" s="100" t="str">
        <f t="shared" si="6"/>
        <v/>
      </c>
    </row>
    <row r="301" spans="2:12" x14ac:dyDescent="0.25">
      <c r="B301" s="62" t="str">
        <f>IFERROR(IF(C300=C297,IF(B300+1&lt;='FORMAÇÃO DE PREÇO'!$H$8,B300+1,""),B300),"")</f>
        <v/>
      </c>
      <c r="C301" s="62" t="str">
        <f>IFERROR(VLOOKUP(B301,'FORMAÇÃO DE PREÇO'!B:D,2,FALSE),"")</f>
        <v/>
      </c>
      <c r="D301" s="62" t="str">
        <f>IFERROR(VLOOKUP(B301,'FORMAÇÃO DE PREÇO'!B:D,3,FALSE),"")</f>
        <v/>
      </c>
      <c r="E301" s="107" t="str">
        <f t="shared" si="7"/>
        <v/>
      </c>
      <c r="F301" s="107" t="str">
        <f>IF($B300="","",IF($C301=$C298,INDEX('FORMAÇÃO DE PREÇO'!$H:$H,MATCH($B301,'FORMAÇÃO DE PREÇO'!$B:$B)-18),IF($C301=$C299,"Código","")))</f>
        <v/>
      </c>
      <c r="G301" s="108" t="str">
        <f t="array" ref="G301">IF($B300="","",IF($C301=$C298,UPPER(INDEX('BASE EDITAL'!$C:$C,EDITAL!B301+1)),IF($C301=$C299,"Especificação do Objeto","")))</f>
        <v/>
      </c>
      <c r="H301" s="109" t="str">
        <f t="array" ref="H301">IF($B300="","",IF($C301=$C298,INDEX('FORMAÇÃO DE PREÇO'!$M:$M,MATCH($B301,'FORMAÇÃO DE PREÇO'!$B:$B)-14),IF($C301=$C299,"Unidade","")))</f>
        <v/>
      </c>
      <c r="I301" s="109" t="str">
        <f>IF($B300="","",IF($C301=$C298,INDEX('FORMAÇÃO DE PREÇO'!$M:$M,MATCH($B301,'FORMAÇÃO DE PREÇO'!$B:$B)-16),IF($C301=$C299,"Quant.","")))</f>
        <v/>
      </c>
      <c r="J301" s="68" t="str">
        <f>IF(AND(COUNTBLANK($B298:$B300)=2,$B300="",$B299="",MAX(C:C)&gt;1),"Total Estimado",IF($B300="","",IF($C301=$C298,INDEX('FORMAÇÃO DE PREÇO'!$M:$M,MATCH($B301,'FORMAÇÃO DE PREÇO'!$B:$B)-18),IF($C301=$C299,"Valor Unit. (R$)",IF(AND($C301&lt;&gt;$C300,$J300&lt;&gt;""),"Subtotal","")))))</f>
        <v/>
      </c>
      <c r="K301" s="100" t="str">
        <f>IFERROR(IF(AND(COUNTBLANK($B298:$B300)=2,$B300="",$B299="",MAX(C:C)&gt;1),SUM($K$3:K300)/2,IF($B300="","",IF($C301=$C298,ROUND(J301*I301,2),IF($C301=$C299,"Total Item (R$)",IF(AND($C301&lt;&gt;$C300,$J300&lt;&gt;""),SUMIFS(K:K,C:C,C300,J:J,"&lt;&gt;Subtotal"),""))))),"")</f>
        <v/>
      </c>
      <c r="L301" s="100" t="str">
        <f t="shared" si="6"/>
        <v/>
      </c>
    </row>
    <row r="302" spans="2:12" x14ac:dyDescent="0.25">
      <c r="B302" s="62" t="str">
        <f>IFERROR(IF(C301=C298,IF(B301+1&lt;='FORMAÇÃO DE PREÇO'!$H$8,B301+1,""),B301),"")</f>
        <v/>
      </c>
      <c r="C302" s="62" t="str">
        <f>IFERROR(VLOOKUP(B302,'FORMAÇÃO DE PREÇO'!B:D,2,FALSE),"")</f>
        <v/>
      </c>
      <c r="D302" s="62" t="str">
        <f>IFERROR(VLOOKUP(B302,'FORMAÇÃO DE PREÇO'!B:D,3,FALSE),"")</f>
        <v/>
      </c>
      <c r="E302" s="107" t="str">
        <f t="shared" si="7"/>
        <v/>
      </c>
      <c r="F302" s="107" t="str">
        <f>IF($B301="","",IF($C302=$C299,INDEX('FORMAÇÃO DE PREÇO'!$H:$H,MATCH($B302,'FORMAÇÃO DE PREÇO'!$B:$B)-18),IF($C302=$C300,"Código","")))</f>
        <v/>
      </c>
      <c r="G302" s="108" t="str">
        <f t="array" ref="G302">IF($B301="","",IF($C302=$C299,UPPER(INDEX('BASE EDITAL'!$C:$C,EDITAL!B302+1)),IF($C302=$C300,"Especificação do Objeto","")))</f>
        <v/>
      </c>
      <c r="H302" s="109" t="str">
        <f t="array" ref="H302">IF($B301="","",IF($C302=$C299,INDEX('FORMAÇÃO DE PREÇO'!$M:$M,MATCH($B302,'FORMAÇÃO DE PREÇO'!$B:$B)-14),IF($C302=$C300,"Unidade","")))</f>
        <v/>
      </c>
      <c r="I302" s="109" t="str">
        <f>IF($B301="","",IF($C302=$C299,INDEX('FORMAÇÃO DE PREÇO'!$M:$M,MATCH($B302,'FORMAÇÃO DE PREÇO'!$B:$B)-16),IF($C302=$C300,"Quant.","")))</f>
        <v/>
      </c>
      <c r="J302" s="68" t="str">
        <f>IF(AND(COUNTBLANK($B299:$B301)=2,$B301="",$B300="",MAX(C:C)&gt;1),"Total Estimado",IF($B301="","",IF($C302=$C299,INDEX('FORMAÇÃO DE PREÇO'!$M:$M,MATCH($B302,'FORMAÇÃO DE PREÇO'!$B:$B)-18),IF($C302=$C300,"Valor Unit. (R$)",IF(AND($C302&lt;&gt;$C301,$J301&lt;&gt;""),"Subtotal","")))))</f>
        <v/>
      </c>
      <c r="K302" s="100" t="str">
        <f>IFERROR(IF(AND(COUNTBLANK($B299:$B301)=2,$B301="",$B300="",MAX(C:C)&gt;1),SUM($K$3:K301)/2,IF($B301="","",IF($C302=$C299,ROUND(J302*I302,2),IF($C302=$C300,"Total Item (R$)",IF(AND($C302&lt;&gt;$C301,$J301&lt;&gt;""),SUMIFS(K:K,C:C,C301,J:J,"&lt;&gt;Subtotal"),""))))),"")</f>
        <v/>
      </c>
      <c r="L302" s="100" t="str">
        <f t="shared" si="6"/>
        <v/>
      </c>
    </row>
    <row r="303" spans="2:12" x14ac:dyDescent="0.25">
      <c r="B303" s="62" t="str">
        <f>IFERROR(IF(C302=C299,IF(B302+1&lt;='FORMAÇÃO DE PREÇO'!$H$8,B302+1,""),B302),"")</f>
        <v/>
      </c>
      <c r="C303" s="62" t="str">
        <f>IFERROR(VLOOKUP(B303,'FORMAÇÃO DE PREÇO'!B:D,2,FALSE),"")</f>
        <v/>
      </c>
      <c r="D303" s="62" t="str">
        <f>IFERROR(VLOOKUP(B303,'FORMAÇÃO DE PREÇO'!B:D,3,FALSE),"")</f>
        <v/>
      </c>
      <c r="E303" s="107" t="str">
        <f t="shared" si="7"/>
        <v/>
      </c>
      <c r="F303" s="107" t="str">
        <f>IF($B302="","",IF($C303=$C300,INDEX('FORMAÇÃO DE PREÇO'!$H:$H,MATCH($B303,'FORMAÇÃO DE PREÇO'!$B:$B)-18),IF($C303=$C301,"Código","")))</f>
        <v/>
      </c>
      <c r="G303" s="108" t="str">
        <f t="array" ref="G303">IF($B302="","",IF($C303=$C300,UPPER(INDEX('BASE EDITAL'!$C:$C,EDITAL!B303+1)),IF($C303=$C301,"Especificação do Objeto","")))</f>
        <v/>
      </c>
      <c r="H303" s="109" t="str">
        <f t="array" ref="H303">IF($B302="","",IF($C303=$C300,INDEX('FORMAÇÃO DE PREÇO'!$M:$M,MATCH($B303,'FORMAÇÃO DE PREÇO'!$B:$B)-14),IF($C303=$C301,"Unidade","")))</f>
        <v/>
      </c>
      <c r="I303" s="109" t="str">
        <f>IF($B302="","",IF($C303=$C300,INDEX('FORMAÇÃO DE PREÇO'!$M:$M,MATCH($B303,'FORMAÇÃO DE PREÇO'!$B:$B)-16),IF($C303=$C301,"Quant.","")))</f>
        <v/>
      </c>
      <c r="J303" s="68" t="str">
        <f>IF(AND(COUNTBLANK($B300:$B302)=2,$B302="",$B301="",MAX(C:C)&gt;1),"Total Estimado",IF($B302="","",IF($C303=$C300,INDEX('FORMAÇÃO DE PREÇO'!$M:$M,MATCH($B303,'FORMAÇÃO DE PREÇO'!$B:$B)-18),IF($C303=$C301,"Valor Unit. (R$)",IF(AND($C303&lt;&gt;$C302,$J302&lt;&gt;""),"Subtotal","")))))</f>
        <v/>
      </c>
      <c r="K303" s="100" t="str">
        <f>IFERROR(IF(AND(COUNTBLANK($B300:$B302)=2,$B302="",$B301="",MAX(C:C)&gt;1),SUM($K$3:K302)/2,IF($B302="","",IF($C303=$C300,ROUND(J303*I303,2),IF($C303=$C301,"Total Item (R$)",IF(AND($C303&lt;&gt;$C302,$J302&lt;&gt;""),SUMIFS(K:K,C:C,C302,J:J,"&lt;&gt;Subtotal"),""))))),"")</f>
        <v/>
      </c>
      <c r="L303" s="100" t="str">
        <f t="shared" si="6"/>
        <v/>
      </c>
    </row>
    <row r="304" spans="2:12" x14ac:dyDescent="0.25">
      <c r="B304" s="62" t="str">
        <f>IFERROR(IF(C303=C300,IF(B303+1&lt;='FORMAÇÃO DE PREÇO'!$H$8,B303+1,""),B303),"")</f>
        <v/>
      </c>
      <c r="C304" s="62" t="str">
        <f>IFERROR(VLOOKUP(B304,'FORMAÇÃO DE PREÇO'!B:D,2,FALSE),"")</f>
        <v/>
      </c>
      <c r="D304" s="62" t="str">
        <f>IFERROR(VLOOKUP(B304,'FORMAÇÃO DE PREÇO'!B:D,3,FALSE),"")</f>
        <v/>
      </c>
      <c r="E304" s="107" t="str">
        <f t="shared" si="7"/>
        <v/>
      </c>
      <c r="F304" s="107" t="str">
        <f>IF($B303="","",IF($C304=$C301,INDEX('FORMAÇÃO DE PREÇO'!$H:$H,MATCH($B304,'FORMAÇÃO DE PREÇO'!$B:$B)-18),IF($C304=$C302,"Código","")))</f>
        <v/>
      </c>
      <c r="G304" s="108" t="str">
        <f t="array" ref="G304">IF($B303="","",IF($C304=$C301,UPPER(INDEX('BASE EDITAL'!$C:$C,EDITAL!B304+1)),IF($C304=$C302,"Especificação do Objeto","")))</f>
        <v/>
      </c>
      <c r="H304" s="109" t="str">
        <f t="array" ref="H304">IF($B303="","",IF($C304=$C301,INDEX('FORMAÇÃO DE PREÇO'!$M:$M,MATCH($B304,'FORMAÇÃO DE PREÇO'!$B:$B)-14),IF($C304=$C302,"Unidade","")))</f>
        <v/>
      </c>
      <c r="I304" s="109" t="str">
        <f>IF($B303="","",IF($C304=$C301,INDEX('FORMAÇÃO DE PREÇO'!$M:$M,MATCH($B304,'FORMAÇÃO DE PREÇO'!$B:$B)-16),IF($C304=$C302,"Quant.","")))</f>
        <v/>
      </c>
      <c r="J304" s="68" t="str">
        <f>IF(AND(COUNTBLANK($B301:$B303)=2,$B303="",$B302="",MAX(C:C)&gt;1),"Total Estimado",IF($B303="","",IF($C304=$C301,INDEX('FORMAÇÃO DE PREÇO'!$M:$M,MATCH($B304,'FORMAÇÃO DE PREÇO'!$B:$B)-18),IF($C304=$C302,"Valor Unit. (R$)",IF(AND($C304&lt;&gt;$C303,$J303&lt;&gt;""),"Subtotal","")))))</f>
        <v/>
      </c>
      <c r="K304" s="100" t="str">
        <f>IFERROR(IF(AND(COUNTBLANK($B301:$B303)=2,$B303="",$B302="",MAX(C:C)&gt;1),SUM($K$3:K303)/2,IF($B303="","",IF($C304=$C301,ROUND(J304*I304,2),IF($C304=$C302,"Total Item (R$)",IF(AND($C304&lt;&gt;$C303,$J303&lt;&gt;""),SUMIFS(K:K,C:C,C303,J:J,"&lt;&gt;Subtotal"),""))))),"")</f>
        <v/>
      </c>
      <c r="L304" s="100" t="str">
        <f t="shared" si="6"/>
        <v/>
      </c>
    </row>
    <row r="305" spans="2:12" x14ac:dyDescent="0.25">
      <c r="B305" s="62" t="str">
        <f>IFERROR(IF(C304=C301,IF(B304+1&lt;='FORMAÇÃO DE PREÇO'!$H$8,B304+1,""),B304),"")</f>
        <v/>
      </c>
      <c r="C305" s="62" t="str">
        <f>IFERROR(VLOOKUP(B305,'FORMAÇÃO DE PREÇO'!B:D,2,FALSE),"")</f>
        <v/>
      </c>
      <c r="D305" s="62" t="str">
        <f>IFERROR(VLOOKUP(B305,'FORMAÇÃO DE PREÇO'!B:D,3,FALSE),"")</f>
        <v/>
      </c>
      <c r="E305" s="107" t="str">
        <f t="shared" si="7"/>
        <v/>
      </c>
      <c r="F305" s="107" t="str">
        <f>IF($B304="","",IF($C305=$C302,INDEX('FORMAÇÃO DE PREÇO'!$H:$H,MATCH($B305,'FORMAÇÃO DE PREÇO'!$B:$B)-18),IF($C305=$C303,"Código","")))</f>
        <v/>
      </c>
      <c r="G305" s="108" t="str">
        <f t="array" ref="G305">IF($B304="","",IF($C305=$C302,UPPER(INDEX('BASE EDITAL'!$C:$C,EDITAL!B305+1)),IF($C305=$C303,"Especificação do Objeto","")))</f>
        <v/>
      </c>
      <c r="H305" s="109" t="str">
        <f t="array" ref="H305">IF($B304="","",IF($C305=$C302,INDEX('FORMAÇÃO DE PREÇO'!$M:$M,MATCH($B305,'FORMAÇÃO DE PREÇO'!$B:$B)-14),IF($C305=$C303,"Unidade","")))</f>
        <v/>
      </c>
      <c r="I305" s="109" t="str">
        <f>IF($B304="","",IF($C305=$C302,INDEX('FORMAÇÃO DE PREÇO'!$M:$M,MATCH($B305,'FORMAÇÃO DE PREÇO'!$B:$B)-16),IF($C305=$C303,"Quant.","")))</f>
        <v/>
      </c>
      <c r="J305" s="68" t="str">
        <f>IF(AND(COUNTBLANK($B302:$B304)=2,$B304="",$B303="",MAX(C:C)&gt;1),"Total Estimado",IF($B304="","",IF($C305=$C302,INDEX('FORMAÇÃO DE PREÇO'!$M:$M,MATCH($B305,'FORMAÇÃO DE PREÇO'!$B:$B)-18),IF($C305=$C303,"Valor Unit. (R$)",IF(AND($C305&lt;&gt;$C304,$J304&lt;&gt;""),"Subtotal","")))))</f>
        <v/>
      </c>
      <c r="K305" s="100" t="str">
        <f>IFERROR(IF(AND(COUNTBLANK($B302:$B304)=2,$B304="",$B303="",MAX(C:C)&gt;1),SUM($K$3:K304)/2,IF($B304="","",IF($C305=$C302,ROUND(J305*I305,2),IF($C305=$C303,"Total Item (R$)",IF(AND($C305&lt;&gt;$C304,$J304&lt;&gt;""),SUMIFS(K:K,C:C,C304,J:J,"&lt;&gt;Subtotal"),""))))),"")</f>
        <v/>
      </c>
      <c r="L305" s="100" t="str">
        <f t="shared" si="6"/>
        <v/>
      </c>
    </row>
    <row r="306" spans="2:12" x14ac:dyDescent="0.25">
      <c r="B306" s="62" t="str">
        <f>IFERROR(IF(C305=C302,IF(B305+1&lt;='FORMAÇÃO DE PREÇO'!$H$8,B305+1,""),B305),"")</f>
        <v/>
      </c>
      <c r="C306" s="62" t="str">
        <f>IFERROR(VLOOKUP(B306,'FORMAÇÃO DE PREÇO'!B:D,2,FALSE),"")</f>
        <v/>
      </c>
      <c r="D306" s="62" t="str">
        <f>IFERROR(VLOOKUP(B306,'FORMAÇÃO DE PREÇO'!B:D,3,FALSE),"")</f>
        <v/>
      </c>
      <c r="E306" s="107" t="str">
        <f t="shared" si="7"/>
        <v/>
      </c>
      <c r="F306" s="107" t="str">
        <f>IF($B305="","",IF($C306=$C303,INDEX('FORMAÇÃO DE PREÇO'!$H:$H,MATCH($B306,'FORMAÇÃO DE PREÇO'!$B:$B)-18),IF($C306=$C304,"Código","")))</f>
        <v/>
      </c>
      <c r="G306" s="108" t="str">
        <f t="array" ref="G306">IF($B305="","",IF($C306=$C303,UPPER(INDEX('BASE EDITAL'!$C:$C,EDITAL!B306+1)),IF($C306=$C304,"Especificação do Objeto","")))</f>
        <v/>
      </c>
      <c r="H306" s="109" t="str">
        <f t="array" ref="H306">IF($B305="","",IF($C306=$C303,INDEX('FORMAÇÃO DE PREÇO'!$M:$M,MATCH($B306,'FORMAÇÃO DE PREÇO'!$B:$B)-14),IF($C306=$C304,"Unidade","")))</f>
        <v/>
      </c>
      <c r="I306" s="109" t="str">
        <f>IF($B305="","",IF($C306=$C303,INDEX('FORMAÇÃO DE PREÇO'!$M:$M,MATCH($B306,'FORMAÇÃO DE PREÇO'!$B:$B)-16),IF($C306=$C304,"Quant.","")))</f>
        <v/>
      </c>
      <c r="J306" s="68" t="str">
        <f>IF(AND(COUNTBLANK($B303:$B305)=2,$B305="",$B304="",MAX(C:C)&gt;1),"Total Estimado",IF($B305="","",IF($C306=$C303,INDEX('FORMAÇÃO DE PREÇO'!$M:$M,MATCH($B306,'FORMAÇÃO DE PREÇO'!$B:$B)-18),IF($C306=$C304,"Valor Unit. (R$)",IF(AND($C306&lt;&gt;$C305,$J305&lt;&gt;""),"Subtotal","")))))</f>
        <v/>
      </c>
      <c r="K306" s="100" t="str">
        <f>IFERROR(IF(AND(COUNTBLANK($B303:$B305)=2,$B305="",$B304="",MAX(C:C)&gt;1),SUM($K$3:K305)/2,IF($B305="","",IF($C306=$C303,ROUND(J306*I306,2),IF($C306=$C304,"Total Item (R$)",IF(AND($C306&lt;&gt;$C305,$J305&lt;&gt;""),SUMIFS(K:K,C:C,C305,J:J,"&lt;&gt;Subtotal"),""))))),"")</f>
        <v/>
      </c>
      <c r="L306" s="100" t="str">
        <f t="shared" si="6"/>
        <v/>
      </c>
    </row>
    <row r="307" spans="2:12" x14ac:dyDescent="0.25">
      <c r="B307" s="62" t="str">
        <f>IFERROR(IF(C306=C303,IF(B306+1&lt;='FORMAÇÃO DE PREÇO'!$H$8,B306+1,""),B306),"")</f>
        <v/>
      </c>
      <c r="C307" s="62" t="str">
        <f>IFERROR(VLOOKUP(B307,'FORMAÇÃO DE PREÇO'!B:D,2,FALSE),"")</f>
        <v/>
      </c>
      <c r="D307" s="62" t="str">
        <f>IFERROR(VLOOKUP(B307,'FORMAÇÃO DE PREÇO'!B:D,3,FALSE),"")</f>
        <v/>
      </c>
      <c r="E307" s="107" t="str">
        <f t="shared" si="7"/>
        <v/>
      </c>
      <c r="F307" s="107" t="str">
        <f>IF($B306="","",IF($C307=$C304,INDEX('FORMAÇÃO DE PREÇO'!$H:$H,MATCH($B307,'FORMAÇÃO DE PREÇO'!$B:$B)-18),IF($C307=$C305,"Código","")))</f>
        <v/>
      </c>
      <c r="G307" s="108" t="str">
        <f t="array" ref="G307">IF($B306="","",IF($C307=$C304,UPPER(INDEX('BASE EDITAL'!$C:$C,EDITAL!B307+1)),IF($C307=$C305,"Especificação do Objeto","")))</f>
        <v/>
      </c>
      <c r="H307" s="109" t="str">
        <f t="array" ref="H307">IF($B306="","",IF($C307=$C304,INDEX('FORMAÇÃO DE PREÇO'!$M:$M,MATCH($B307,'FORMAÇÃO DE PREÇO'!$B:$B)-14),IF($C307=$C305,"Unidade","")))</f>
        <v/>
      </c>
      <c r="I307" s="109" t="str">
        <f>IF($B306="","",IF($C307=$C304,INDEX('FORMAÇÃO DE PREÇO'!$M:$M,MATCH($B307,'FORMAÇÃO DE PREÇO'!$B:$B)-16),IF($C307=$C305,"Quant.","")))</f>
        <v/>
      </c>
      <c r="J307" s="68" t="str">
        <f>IF(AND(COUNTBLANK($B304:$B306)=2,$B306="",$B305="",MAX(C:C)&gt;1),"Total Estimado",IF($B306="","",IF($C307=$C304,INDEX('FORMAÇÃO DE PREÇO'!$M:$M,MATCH($B307,'FORMAÇÃO DE PREÇO'!$B:$B)-18),IF($C307=$C305,"Valor Unit. (R$)",IF(AND($C307&lt;&gt;$C306,$J306&lt;&gt;""),"Subtotal","")))))</f>
        <v/>
      </c>
      <c r="K307" s="100" t="str">
        <f>IFERROR(IF(AND(COUNTBLANK($B304:$B306)=2,$B306="",$B305="",MAX(C:C)&gt;1),SUM($K$3:K306)/2,IF($B306="","",IF($C307=$C304,ROUND(J307*I307,2),IF($C307=$C305,"Total Item (R$)",IF(AND($C307&lt;&gt;$C306,$J306&lt;&gt;""),SUMIFS(K:K,C:C,C306,J:J,"&lt;&gt;Subtotal"),""))))),"")</f>
        <v/>
      </c>
      <c r="L307" s="100" t="str">
        <f t="shared" si="6"/>
        <v/>
      </c>
    </row>
    <row r="308" spans="2:12" x14ac:dyDescent="0.25">
      <c r="B308" s="62" t="str">
        <f>IFERROR(IF(C307=C304,IF(B307+1&lt;='FORMAÇÃO DE PREÇO'!$H$8,B307+1,""),B307),"")</f>
        <v/>
      </c>
      <c r="C308" s="62" t="str">
        <f>IFERROR(VLOOKUP(B308,'FORMAÇÃO DE PREÇO'!B:D,2,FALSE),"")</f>
        <v/>
      </c>
      <c r="D308" s="62" t="str">
        <f>IFERROR(VLOOKUP(B308,'FORMAÇÃO DE PREÇO'!B:D,3,FALSE),"")</f>
        <v/>
      </c>
      <c r="E308" s="107" t="str">
        <f t="shared" si="7"/>
        <v/>
      </c>
      <c r="F308" s="107" t="str">
        <f>IF($B307="","",IF($C308=$C305,INDEX('FORMAÇÃO DE PREÇO'!$H:$H,MATCH($B308,'FORMAÇÃO DE PREÇO'!$B:$B)-18),IF($C308=$C306,"Código","")))</f>
        <v/>
      </c>
      <c r="G308" s="108" t="str">
        <f t="array" ref="G308">IF($B307="","",IF($C308=$C305,UPPER(INDEX('BASE EDITAL'!$C:$C,EDITAL!B308+1)),IF($C308=$C306,"Especificação do Objeto","")))</f>
        <v/>
      </c>
      <c r="H308" s="109" t="str">
        <f t="array" ref="H308">IF($B307="","",IF($C308=$C305,INDEX('FORMAÇÃO DE PREÇO'!$M:$M,MATCH($B308,'FORMAÇÃO DE PREÇO'!$B:$B)-14),IF($C308=$C306,"Unidade","")))</f>
        <v/>
      </c>
      <c r="I308" s="109" t="str">
        <f>IF($B307="","",IF($C308=$C305,INDEX('FORMAÇÃO DE PREÇO'!$M:$M,MATCH($B308,'FORMAÇÃO DE PREÇO'!$B:$B)-16),IF($C308=$C306,"Quant.","")))</f>
        <v/>
      </c>
      <c r="J308" s="68" t="str">
        <f>IF(AND(COUNTBLANK($B305:$B307)=2,$B307="",$B306="",MAX(C:C)&gt;1),"Total Estimado",IF($B307="","",IF($C308=$C305,INDEX('FORMAÇÃO DE PREÇO'!$M:$M,MATCH($B308,'FORMAÇÃO DE PREÇO'!$B:$B)-18),IF($C308=$C306,"Valor Unit. (R$)",IF(AND($C308&lt;&gt;$C307,$J307&lt;&gt;""),"Subtotal","")))))</f>
        <v/>
      </c>
      <c r="K308" s="100" t="str">
        <f>IFERROR(IF(AND(COUNTBLANK($B305:$B307)=2,$B307="",$B306="",MAX(C:C)&gt;1),SUM($K$3:K307)/2,IF($B307="","",IF($C308=$C305,ROUND(J308*I308,2),IF($C308=$C306,"Total Item (R$)",IF(AND($C308&lt;&gt;$C307,$J307&lt;&gt;""),SUMIFS(K:K,C:C,C307,J:J,"&lt;&gt;Subtotal"),""))))),"")</f>
        <v/>
      </c>
      <c r="L308" s="100" t="str">
        <f t="shared" si="6"/>
        <v/>
      </c>
    </row>
    <row r="309" spans="2:12" x14ac:dyDescent="0.25">
      <c r="B309" s="62" t="str">
        <f>IFERROR(IF(C308=C305,IF(B308+1&lt;='FORMAÇÃO DE PREÇO'!$H$8,B308+1,""),B308),"")</f>
        <v/>
      </c>
      <c r="C309" s="62" t="str">
        <f>IFERROR(VLOOKUP(B309,'FORMAÇÃO DE PREÇO'!B:D,2,FALSE),"")</f>
        <v/>
      </c>
      <c r="D309" s="62" t="str">
        <f>IFERROR(VLOOKUP(B309,'FORMAÇÃO DE PREÇO'!B:D,3,FALSE),"")</f>
        <v/>
      </c>
      <c r="E309" s="107" t="str">
        <f t="shared" si="7"/>
        <v/>
      </c>
      <c r="F309" s="107" t="str">
        <f>IF($B308="","",IF($C309=$C306,INDEX('FORMAÇÃO DE PREÇO'!$H:$H,MATCH($B309,'FORMAÇÃO DE PREÇO'!$B:$B)-18),IF($C309=$C307,"Código","")))</f>
        <v/>
      </c>
      <c r="G309" s="108" t="str">
        <f t="array" ref="G309">IF($B308="","",IF($C309=$C306,UPPER(INDEX('BASE EDITAL'!$C:$C,EDITAL!B309+1)),IF($C309=$C307,"Especificação do Objeto","")))</f>
        <v/>
      </c>
      <c r="H309" s="109" t="str">
        <f t="array" ref="H309">IF($B308="","",IF($C309=$C306,INDEX('FORMAÇÃO DE PREÇO'!$M:$M,MATCH($B309,'FORMAÇÃO DE PREÇO'!$B:$B)-14),IF($C309=$C307,"Unidade","")))</f>
        <v/>
      </c>
      <c r="I309" s="109" t="str">
        <f>IF($B308="","",IF($C309=$C306,INDEX('FORMAÇÃO DE PREÇO'!$M:$M,MATCH($B309,'FORMAÇÃO DE PREÇO'!$B:$B)-16),IF($C309=$C307,"Quant.","")))</f>
        <v/>
      </c>
      <c r="J309" s="68" t="str">
        <f>IF(AND(COUNTBLANK($B306:$B308)=2,$B308="",$B307="",MAX(C:C)&gt;1),"Total Estimado",IF($B308="","",IF($C309=$C306,INDEX('FORMAÇÃO DE PREÇO'!$M:$M,MATCH($B309,'FORMAÇÃO DE PREÇO'!$B:$B)-18),IF($C309=$C307,"Valor Unit. (R$)",IF(AND($C309&lt;&gt;$C308,$J308&lt;&gt;""),"Subtotal","")))))</f>
        <v/>
      </c>
      <c r="K309" s="100" t="str">
        <f>IFERROR(IF(AND(COUNTBLANK($B306:$B308)=2,$B308="",$B307="",MAX(C:C)&gt;1),SUM($K$3:K308)/2,IF($B308="","",IF($C309=$C306,ROUND(J309*I309,2),IF($C309=$C307,"Total Item (R$)",IF(AND($C309&lt;&gt;$C308,$J308&lt;&gt;""),SUMIFS(K:K,C:C,C308,J:J,"&lt;&gt;Subtotal"),""))))),"")</f>
        <v/>
      </c>
      <c r="L309" s="100" t="str">
        <f t="shared" si="6"/>
        <v/>
      </c>
    </row>
    <row r="310" spans="2:12" x14ac:dyDescent="0.25">
      <c r="B310" s="62" t="str">
        <f>IFERROR(IF(C309=C306,IF(B309+1&lt;='FORMAÇÃO DE PREÇO'!$H$8,B309+1,""),B309),"")</f>
        <v/>
      </c>
      <c r="C310" s="62" t="str">
        <f>IFERROR(VLOOKUP(B310,'FORMAÇÃO DE PREÇO'!B:D,2,FALSE),"")</f>
        <v/>
      </c>
      <c r="D310" s="62" t="str">
        <f>IFERROR(VLOOKUP(B310,'FORMAÇÃO DE PREÇO'!B:D,3,FALSE),"")</f>
        <v/>
      </c>
      <c r="E310" s="107" t="str">
        <f t="shared" si="7"/>
        <v/>
      </c>
      <c r="F310" s="107" t="str">
        <f>IF($B309="","",IF($C310=$C307,INDEX('FORMAÇÃO DE PREÇO'!$H:$H,MATCH($B310,'FORMAÇÃO DE PREÇO'!$B:$B)-18),IF($C310=$C308,"Código","")))</f>
        <v/>
      </c>
      <c r="G310" s="108" t="str">
        <f t="array" ref="G310">IF($B309="","",IF($C310=$C307,UPPER(INDEX('BASE EDITAL'!$C:$C,EDITAL!B310+1)),IF($C310=$C308,"Especificação do Objeto","")))</f>
        <v/>
      </c>
      <c r="H310" s="109" t="str">
        <f t="array" ref="H310">IF($B309="","",IF($C310=$C307,INDEX('FORMAÇÃO DE PREÇO'!$M:$M,MATCH($B310,'FORMAÇÃO DE PREÇO'!$B:$B)-14),IF($C310=$C308,"Unidade","")))</f>
        <v/>
      </c>
      <c r="I310" s="109" t="str">
        <f>IF($B309="","",IF($C310=$C307,INDEX('FORMAÇÃO DE PREÇO'!$M:$M,MATCH($B310,'FORMAÇÃO DE PREÇO'!$B:$B)-16),IF($C310=$C308,"Quant.","")))</f>
        <v/>
      </c>
      <c r="J310" s="68" t="str">
        <f>IF(AND(COUNTBLANK($B307:$B309)=2,$B309="",$B308="",MAX(C:C)&gt;1),"Total Estimado",IF($B309="","",IF($C310=$C307,INDEX('FORMAÇÃO DE PREÇO'!$M:$M,MATCH($B310,'FORMAÇÃO DE PREÇO'!$B:$B)-18),IF($C310=$C308,"Valor Unit. (R$)",IF(AND($C310&lt;&gt;$C309,$J309&lt;&gt;""),"Subtotal","")))))</f>
        <v/>
      </c>
      <c r="K310" s="100" t="str">
        <f>IFERROR(IF(AND(COUNTBLANK($B307:$B309)=2,$B309="",$B308="",MAX(C:C)&gt;1),SUM($K$3:K309)/2,IF($B309="","",IF($C310=$C307,ROUND(J310*I310,2),IF($C310=$C308,"Total Item (R$)",IF(AND($C310&lt;&gt;$C309,$J309&lt;&gt;""),SUMIFS(K:K,C:C,C309,J:J,"&lt;&gt;Subtotal"),""))))),"")</f>
        <v/>
      </c>
      <c r="L310" s="100" t="str">
        <f t="shared" si="6"/>
        <v/>
      </c>
    </row>
    <row r="311" spans="2:12" x14ac:dyDescent="0.25">
      <c r="B311" s="62" t="str">
        <f>IFERROR(IF(C310=C307,IF(B310+1&lt;='FORMAÇÃO DE PREÇO'!$H$8,B310+1,""),B310),"")</f>
        <v/>
      </c>
      <c r="C311" s="62" t="str">
        <f>IFERROR(VLOOKUP(B311,'FORMAÇÃO DE PREÇO'!B:D,2,FALSE),"")</f>
        <v/>
      </c>
      <c r="D311" s="62" t="str">
        <f>IFERROR(VLOOKUP(B311,'FORMAÇÃO DE PREÇO'!B:D,3,FALSE),"")</f>
        <v/>
      </c>
      <c r="E311" s="107" t="str">
        <f t="shared" si="7"/>
        <v/>
      </c>
      <c r="F311" s="107" t="str">
        <f>IF($B310="","",IF($C311=$C308,INDEX('FORMAÇÃO DE PREÇO'!$H:$H,MATCH($B311,'FORMAÇÃO DE PREÇO'!$B:$B)-18),IF($C311=$C309,"Código","")))</f>
        <v/>
      </c>
      <c r="G311" s="108" t="str">
        <f t="array" ref="G311">IF($B310="","",IF($C311=$C308,UPPER(INDEX('BASE EDITAL'!$C:$C,EDITAL!B311+1)),IF($C311=$C309,"Especificação do Objeto","")))</f>
        <v/>
      </c>
      <c r="H311" s="109" t="str">
        <f t="array" ref="H311">IF($B310="","",IF($C311=$C308,INDEX('FORMAÇÃO DE PREÇO'!$M:$M,MATCH($B311,'FORMAÇÃO DE PREÇO'!$B:$B)-14),IF($C311=$C309,"Unidade","")))</f>
        <v/>
      </c>
      <c r="I311" s="109" t="str">
        <f>IF($B310="","",IF($C311=$C308,INDEX('FORMAÇÃO DE PREÇO'!$M:$M,MATCH($B311,'FORMAÇÃO DE PREÇO'!$B:$B)-16),IF($C311=$C309,"Quant.","")))</f>
        <v/>
      </c>
      <c r="J311" s="68" t="str">
        <f>IF(AND(COUNTBLANK($B308:$B310)=2,$B310="",$B309="",MAX(C:C)&gt;1),"Total Estimado",IF($B310="","",IF($C311=$C308,INDEX('FORMAÇÃO DE PREÇO'!$M:$M,MATCH($B311,'FORMAÇÃO DE PREÇO'!$B:$B)-18),IF($C311=$C309,"Valor Unit. (R$)",IF(AND($C311&lt;&gt;$C310,$J310&lt;&gt;""),"Subtotal","")))))</f>
        <v/>
      </c>
      <c r="K311" s="100" t="str">
        <f>IFERROR(IF(AND(COUNTBLANK($B308:$B310)=2,$B310="",$B309="",MAX(C:C)&gt;1),SUM($K$3:K310)/2,IF($B310="","",IF($C311=$C308,ROUND(J311*I311,2),IF($C311=$C309,"Total Item (R$)",IF(AND($C311&lt;&gt;$C310,$J310&lt;&gt;""),SUMIFS(K:K,C:C,C310,J:J,"&lt;&gt;Subtotal"),""))))),"")</f>
        <v/>
      </c>
      <c r="L311" s="100" t="str">
        <f t="shared" si="6"/>
        <v/>
      </c>
    </row>
    <row r="312" spans="2:12" x14ac:dyDescent="0.25">
      <c r="B312" s="62" t="str">
        <f>IFERROR(IF(C311=C308,IF(B311+1&lt;='FORMAÇÃO DE PREÇO'!$H$8,B311+1,""),B311),"")</f>
        <v/>
      </c>
      <c r="C312" s="62" t="str">
        <f>IFERROR(VLOOKUP(B312,'FORMAÇÃO DE PREÇO'!B:D,2,FALSE),"")</f>
        <v/>
      </c>
      <c r="D312" s="62" t="str">
        <f>IFERROR(VLOOKUP(B312,'FORMAÇÃO DE PREÇO'!B:D,3,FALSE),"")</f>
        <v/>
      </c>
      <c r="E312" s="107" t="str">
        <f t="shared" si="7"/>
        <v/>
      </c>
      <c r="F312" s="107" t="str">
        <f>IF($B311="","",IF($C312=$C309,INDEX('FORMAÇÃO DE PREÇO'!$H:$H,MATCH($B312,'FORMAÇÃO DE PREÇO'!$B:$B)-18),IF($C312=$C310,"Código","")))</f>
        <v/>
      </c>
      <c r="G312" s="108" t="str">
        <f t="array" ref="G312">IF($B311="","",IF($C312=$C309,UPPER(INDEX('BASE EDITAL'!$C:$C,EDITAL!B312+1)),IF($C312=$C310,"Especificação do Objeto","")))</f>
        <v/>
      </c>
      <c r="H312" s="109" t="str">
        <f t="array" ref="H312">IF($B311="","",IF($C312=$C309,INDEX('FORMAÇÃO DE PREÇO'!$M:$M,MATCH($B312,'FORMAÇÃO DE PREÇO'!$B:$B)-14),IF($C312=$C310,"Unidade","")))</f>
        <v/>
      </c>
      <c r="I312" s="109" t="str">
        <f>IF($B311="","",IF($C312=$C309,INDEX('FORMAÇÃO DE PREÇO'!$M:$M,MATCH($B312,'FORMAÇÃO DE PREÇO'!$B:$B)-16),IF($C312=$C310,"Quant.","")))</f>
        <v/>
      </c>
      <c r="J312" s="68" t="str">
        <f>IF(AND(COUNTBLANK($B309:$B311)=2,$B311="",$B310="",MAX(C:C)&gt;1),"Total Estimado",IF($B311="","",IF($C312=$C309,INDEX('FORMAÇÃO DE PREÇO'!$M:$M,MATCH($B312,'FORMAÇÃO DE PREÇO'!$B:$B)-18),IF($C312=$C310,"Valor Unit. (R$)",IF(AND($C312&lt;&gt;$C311,$J311&lt;&gt;""),"Subtotal","")))))</f>
        <v/>
      </c>
      <c r="K312" s="100" t="str">
        <f>IFERROR(IF(AND(COUNTBLANK($B309:$B311)=2,$B311="",$B310="",MAX(C:C)&gt;1),SUM($K$3:K311)/2,IF($B311="","",IF($C312=$C309,ROUND(J312*I312,2),IF($C312=$C310,"Total Item (R$)",IF(AND($C312&lt;&gt;$C311,$J311&lt;&gt;""),SUMIFS(K:K,C:C,C311,J:J,"&lt;&gt;Subtotal"),""))))),"")</f>
        <v/>
      </c>
      <c r="L312" s="100" t="str">
        <f t="shared" si="6"/>
        <v/>
      </c>
    </row>
    <row r="313" spans="2:12" x14ac:dyDescent="0.25">
      <c r="B313" s="62" t="str">
        <f>IFERROR(IF(C312=C309,IF(B312+1&lt;='FORMAÇÃO DE PREÇO'!$H$8,B312+1,""),B312),"")</f>
        <v/>
      </c>
      <c r="C313" s="62" t="str">
        <f>IFERROR(VLOOKUP(B313,'FORMAÇÃO DE PREÇO'!B:D,2,FALSE),"")</f>
        <v/>
      </c>
      <c r="D313" s="62" t="str">
        <f>IFERROR(VLOOKUP(B313,'FORMAÇÃO DE PREÇO'!B:D,3,FALSE),"")</f>
        <v/>
      </c>
      <c r="E313" s="107" t="str">
        <f t="shared" si="7"/>
        <v/>
      </c>
      <c r="F313" s="107" t="str">
        <f>IF($B312="","",IF($C313=$C310,INDEX('FORMAÇÃO DE PREÇO'!$H:$H,MATCH($B313,'FORMAÇÃO DE PREÇO'!$B:$B)-18),IF($C313=$C311,"Código","")))</f>
        <v/>
      </c>
      <c r="G313" s="108" t="str">
        <f t="array" ref="G313">IF($B312="","",IF($C313=$C310,UPPER(INDEX('BASE EDITAL'!$C:$C,EDITAL!B313+1)),IF($C313=$C311,"Especificação do Objeto","")))</f>
        <v/>
      </c>
      <c r="H313" s="109" t="str">
        <f t="array" ref="H313">IF($B312="","",IF($C313=$C310,INDEX('FORMAÇÃO DE PREÇO'!$M:$M,MATCH($B313,'FORMAÇÃO DE PREÇO'!$B:$B)-14),IF($C313=$C311,"Unidade","")))</f>
        <v/>
      </c>
      <c r="I313" s="109" t="str">
        <f>IF($B312="","",IF($C313=$C310,INDEX('FORMAÇÃO DE PREÇO'!$M:$M,MATCH($B313,'FORMAÇÃO DE PREÇO'!$B:$B)-16),IF($C313=$C311,"Quant.","")))</f>
        <v/>
      </c>
      <c r="J313" s="68" t="str">
        <f>IF(AND(COUNTBLANK($B310:$B312)=2,$B312="",$B311="",MAX(C:C)&gt;1),"Total Estimado",IF($B312="","",IF($C313=$C310,INDEX('FORMAÇÃO DE PREÇO'!$M:$M,MATCH($B313,'FORMAÇÃO DE PREÇO'!$B:$B)-18),IF($C313=$C311,"Valor Unit. (R$)",IF(AND($C313&lt;&gt;$C312,$J312&lt;&gt;""),"Subtotal","")))))</f>
        <v/>
      </c>
      <c r="K313" s="100" t="str">
        <f>IFERROR(IF(AND(COUNTBLANK($B310:$B312)=2,$B312="",$B311="",MAX(C:C)&gt;1),SUM($K$3:K312)/2,IF($B312="","",IF($C313=$C310,ROUND(J313*I313,2),IF($C313=$C311,"Total Item (R$)",IF(AND($C313&lt;&gt;$C312,$J312&lt;&gt;""),SUMIFS(K:K,C:C,C312,J:J,"&lt;&gt;Subtotal"),""))))),"")</f>
        <v/>
      </c>
      <c r="L313" s="100" t="str">
        <f t="shared" si="6"/>
        <v/>
      </c>
    </row>
    <row r="314" spans="2:12" x14ac:dyDescent="0.25">
      <c r="B314" s="62" t="str">
        <f>IFERROR(IF(C313=C310,IF(B313+1&lt;='FORMAÇÃO DE PREÇO'!$H$8,B313+1,""),B313),"")</f>
        <v/>
      </c>
      <c r="C314" s="62" t="str">
        <f>IFERROR(VLOOKUP(B314,'FORMAÇÃO DE PREÇO'!B:D,2,FALSE),"")</f>
        <v/>
      </c>
      <c r="D314" s="62" t="str">
        <f>IFERROR(VLOOKUP(B314,'FORMAÇÃO DE PREÇO'!B:D,3,FALSE),"")</f>
        <v/>
      </c>
      <c r="E314" s="107" t="str">
        <f t="shared" si="7"/>
        <v/>
      </c>
      <c r="F314" s="107" t="str">
        <f>IF($B313="","",IF($C314=$C311,INDEX('FORMAÇÃO DE PREÇO'!$H:$H,MATCH($B314,'FORMAÇÃO DE PREÇO'!$B:$B)-18),IF($C314=$C312,"Código","")))</f>
        <v/>
      </c>
      <c r="G314" s="108" t="str">
        <f t="array" ref="G314">IF($B313="","",IF($C314=$C311,UPPER(INDEX('BASE EDITAL'!$C:$C,EDITAL!B314+1)),IF($C314=$C312,"Especificação do Objeto","")))</f>
        <v/>
      </c>
      <c r="H314" s="109" t="str">
        <f t="array" ref="H314">IF($B313="","",IF($C314=$C311,INDEX('FORMAÇÃO DE PREÇO'!$M:$M,MATCH($B314,'FORMAÇÃO DE PREÇO'!$B:$B)-14),IF($C314=$C312,"Unidade","")))</f>
        <v/>
      </c>
      <c r="I314" s="109" t="str">
        <f>IF($B313="","",IF($C314=$C311,INDEX('FORMAÇÃO DE PREÇO'!$M:$M,MATCH($B314,'FORMAÇÃO DE PREÇO'!$B:$B)-16),IF($C314=$C312,"Quant.","")))</f>
        <v/>
      </c>
      <c r="J314" s="68" t="str">
        <f>IF(AND(COUNTBLANK($B311:$B313)=2,$B313="",$B312="",MAX(C:C)&gt;1),"Total Estimado",IF($B313="","",IF($C314=$C311,INDEX('FORMAÇÃO DE PREÇO'!$M:$M,MATCH($B314,'FORMAÇÃO DE PREÇO'!$B:$B)-18),IF($C314=$C312,"Valor Unit. (R$)",IF(AND($C314&lt;&gt;$C313,$J313&lt;&gt;""),"Subtotal","")))))</f>
        <v/>
      </c>
      <c r="K314" s="100" t="str">
        <f>IFERROR(IF(AND(COUNTBLANK($B311:$B313)=2,$B313="",$B312="",MAX(C:C)&gt;1),SUM($K$3:K313)/2,IF($B313="","",IF($C314=$C311,ROUND(J314*I314,2),IF($C314=$C312,"Total Item (R$)",IF(AND($C314&lt;&gt;$C313,$J313&lt;&gt;""),SUMIFS(K:K,C:C,C313,J:J,"&lt;&gt;Subtotal"),""))))),"")</f>
        <v/>
      </c>
      <c r="L314" s="100" t="str">
        <f t="shared" si="6"/>
        <v/>
      </c>
    </row>
    <row r="315" spans="2:12" x14ac:dyDescent="0.25">
      <c r="B315" s="62" t="str">
        <f>IFERROR(IF(C314=C311,IF(B314+1&lt;='FORMAÇÃO DE PREÇO'!$H$8,B314+1,""),B314),"")</f>
        <v/>
      </c>
      <c r="C315" s="62" t="str">
        <f>IFERROR(VLOOKUP(B315,'FORMAÇÃO DE PREÇO'!B:D,2,FALSE),"")</f>
        <v/>
      </c>
      <c r="D315" s="62" t="str">
        <f>IFERROR(VLOOKUP(B315,'FORMAÇÃO DE PREÇO'!B:D,3,FALSE),"")</f>
        <v/>
      </c>
      <c r="E315" s="107" t="str">
        <f t="shared" si="7"/>
        <v/>
      </c>
      <c r="F315" s="107" t="str">
        <f>IF($B314="","",IF($C315=$C312,INDEX('FORMAÇÃO DE PREÇO'!$H:$H,MATCH($B315,'FORMAÇÃO DE PREÇO'!$B:$B)-18),IF($C315=$C313,"Código","")))</f>
        <v/>
      </c>
      <c r="G315" s="108" t="str">
        <f t="array" ref="G315">IF($B314="","",IF($C315=$C312,UPPER(INDEX('BASE EDITAL'!$C:$C,EDITAL!B315+1)),IF($C315=$C313,"Especificação do Objeto","")))</f>
        <v/>
      </c>
      <c r="H315" s="109" t="str">
        <f t="array" ref="H315">IF($B314="","",IF($C315=$C312,INDEX('FORMAÇÃO DE PREÇO'!$M:$M,MATCH($B315,'FORMAÇÃO DE PREÇO'!$B:$B)-14),IF($C315=$C313,"Unidade","")))</f>
        <v/>
      </c>
      <c r="I315" s="109" t="str">
        <f>IF($B314="","",IF($C315=$C312,INDEX('FORMAÇÃO DE PREÇO'!$M:$M,MATCH($B315,'FORMAÇÃO DE PREÇO'!$B:$B)-16),IF($C315=$C313,"Quant.","")))</f>
        <v/>
      </c>
      <c r="J315" s="68" t="str">
        <f>IF(AND(COUNTBLANK($B312:$B314)=2,$B314="",$B313="",MAX(C:C)&gt;1),"Total Estimado",IF($B314="","",IF($C315=$C312,INDEX('FORMAÇÃO DE PREÇO'!$M:$M,MATCH($B315,'FORMAÇÃO DE PREÇO'!$B:$B)-18),IF($C315=$C313,"Valor Unit. (R$)",IF(AND($C315&lt;&gt;$C314,$J314&lt;&gt;""),"Subtotal","")))))</f>
        <v/>
      </c>
      <c r="K315" s="100" t="str">
        <f>IFERROR(IF(AND(COUNTBLANK($B312:$B314)=2,$B314="",$B313="",MAX(C:C)&gt;1),SUM($K$3:K314)/2,IF($B314="","",IF($C315=$C312,ROUND(J315*I315,2),IF($C315=$C313,"Total Item (R$)",IF(AND($C315&lt;&gt;$C314,$J314&lt;&gt;""),SUMIFS(K:K,C:C,C314,J:J,"&lt;&gt;Subtotal"),""))))),"")</f>
        <v/>
      </c>
      <c r="L315" s="100" t="str">
        <f t="shared" si="6"/>
        <v/>
      </c>
    </row>
    <row r="316" spans="2:12" x14ac:dyDescent="0.25">
      <c r="B316" s="62" t="str">
        <f>IFERROR(IF(C315=C312,IF(B315+1&lt;='FORMAÇÃO DE PREÇO'!$H$8,B315+1,""),B315),"")</f>
        <v/>
      </c>
      <c r="C316" s="62" t="str">
        <f>IFERROR(VLOOKUP(B316,'FORMAÇÃO DE PREÇO'!B:D,2,FALSE),"")</f>
        <v/>
      </c>
      <c r="D316" s="62" t="str">
        <f>IFERROR(VLOOKUP(B316,'FORMAÇÃO DE PREÇO'!B:D,3,FALSE),"")</f>
        <v/>
      </c>
      <c r="E316" s="107" t="str">
        <f t="shared" si="7"/>
        <v/>
      </c>
      <c r="F316" s="107" t="str">
        <f>IF($B315="","",IF($C316=$C313,INDEX('FORMAÇÃO DE PREÇO'!$H:$H,MATCH($B316,'FORMAÇÃO DE PREÇO'!$B:$B)-18),IF($C316=$C314,"Código","")))</f>
        <v/>
      </c>
      <c r="G316" s="108" t="str">
        <f t="array" ref="G316">IF($B315="","",IF($C316=$C313,UPPER(INDEX('BASE EDITAL'!$C:$C,EDITAL!B316+1)),IF($C316=$C314,"Especificação do Objeto","")))</f>
        <v/>
      </c>
      <c r="H316" s="109" t="str">
        <f t="array" ref="H316">IF($B315="","",IF($C316=$C313,INDEX('FORMAÇÃO DE PREÇO'!$M:$M,MATCH($B316,'FORMAÇÃO DE PREÇO'!$B:$B)-14),IF($C316=$C314,"Unidade","")))</f>
        <v/>
      </c>
      <c r="I316" s="109" t="str">
        <f>IF($B315="","",IF($C316=$C313,INDEX('FORMAÇÃO DE PREÇO'!$M:$M,MATCH($B316,'FORMAÇÃO DE PREÇO'!$B:$B)-16),IF($C316=$C314,"Quant.","")))</f>
        <v/>
      </c>
      <c r="J316" s="68" t="str">
        <f>IF(AND(COUNTBLANK($B313:$B315)=2,$B315="",$B314="",MAX(C:C)&gt;1),"Total Estimado",IF($B315="","",IF($C316=$C313,INDEX('FORMAÇÃO DE PREÇO'!$M:$M,MATCH($B316,'FORMAÇÃO DE PREÇO'!$B:$B)-18),IF($C316=$C314,"Valor Unit. (R$)",IF(AND($C316&lt;&gt;$C315,$J315&lt;&gt;""),"Subtotal","")))))</f>
        <v/>
      </c>
      <c r="K316" s="100" t="str">
        <f>IFERROR(IF(AND(COUNTBLANK($B313:$B315)=2,$B315="",$B314="",MAX(C:C)&gt;1),SUM($K$3:K315)/2,IF($B315="","",IF($C316=$C313,ROUND(J316*I316,2),IF($C316=$C314,"Total Item (R$)",IF(AND($C316&lt;&gt;$C315,$J315&lt;&gt;""),SUMIFS(K:K,C:C,C315,J:J,"&lt;&gt;Subtotal"),""))))),"")</f>
        <v/>
      </c>
      <c r="L316" s="100" t="str">
        <f t="shared" si="6"/>
        <v/>
      </c>
    </row>
    <row r="317" spans="2:12" x14ac:dyDescent="0.25">
      <c r="B317" s="62" t="str">
        <f>IFERROR(IF(C316=C313,IF(B316+1&lt;='FORMAÇÃO DE PREÇO'!$H$8,B316+1,""),B316),"")</f>
        <v/>
      </c>
      <c r="C317" s="62" t="str">
        <f>IFERROR(VLOOKUP(B317,'FORMAÇÃO DE PREÇO'!B:D,2,FALSE),"")</f>
        <v/>
      </c>
      <c r="D317" s="62" t="str">
        <f>IFERROR(VLOOKUP(B317,'FORMAÇÃO DE PREÇO'!B:D,3,FALSE),"")</f>
        <v/>
      </c>
      <c r="E317" s="107" t="str">
        <f t="shared" si="7"/>
        <v/>
      </c>
      <c r="F317" s="107" t="str">
        <f>IF($B316="","",IF($C317=$C314,INDEX('FORMAÇÃO DE PREÇO'!$H:$H,MATCH($B317,'FORMAÇÃO DE PREÇO'!$B:$B)-18),IF($C317=$C315,"Código","")))</f>
        <v/>
      </c>
      <c r="G317" s="108" t="str">
        <f t="array" ref="G317">IF($B316="","",IF($C317=$C314,UPPER(INDEX('BASE EDITAL'!$C:$C,EDITAL!B317+1)),IF($C317=$C315,"Especificação do Objeto","")))</f>
        <v/>
      </c>
      <c r="H317" s="109" t="str">
        <f t="array" ref="H317">IF($B316="","",IF($C317=$C314,INDEX('FORMAÇÃO DE PREÇO'!$M:$M,MATCH($B317,'FORMAÇÃO DE PREÇO'!$B:$B)-14),IF($C317=$C315,"Unidade","")))</f>
        <v/>
      </c>
      <c r="I317" s="109" t="str">
        <f>IF($B316="","",IF($C317=$C314,INDEX('FORMAÇÃO DE PREÇO'!$M:$M,MATCH($B317,'FORMAÇÃO DE PREÇO'!$B:$B)-16),IF($C317=$C315,"Quant.","")))</f>
        <v/>
      </c>
      <c r="J317" s="68" t="str">
        <f>IF(AND(COUNTBLANK($B314:$B316)=2,$B316="",$B315="",MAX(C:C)&gt;1),"Total Estimado",IF($B316="","",IF($C317=$C314,INDEX('FORMAÇÃO DE PREÇO'!$M:$M,MATCH($B317,'FORMAÇÃO DE PREÇO'!$B:$B)-18),IF($C317=$C315,"Valor Unit. (R$)",IF(AND($C317&lt;&gt;$C316,$J316&lt;&gt;""),"Subtotal","")))))</f>
        <v/>
      </c>
      <c r="K317" s="100" t="str">
        <f>IFERROR(IF(AND(COUNTBLANK($B314:$B316)=2,$B316="",$B315="",MAX(C:C)&gt;1),SUM($K$3:K316)/2,IF($B316="","",IF($C317=$C314,ROUND(J317*I317,2),IF($C317=$C315,"Total Item (R$)",IF(AND($C317&lt;&gt;$C316,$J316&lt;&gt;""),SUMIFS(K:K,C:C,C316,J:J,"&lt;&gt;Subtotal"),""))))),"")</f>
        <v/>
      </c>
      <c r="L317" s="100" t="str">
        <f t="shared" si="6"/>
        <v/>
      </c>
    </row>
    <row r="318" spans="2:12" x14ac:dyDescent="0.25">
      <c r="B318" s="62" t="str">
        <f>IFERROR(IF(C317=C314,IF(B317+1&lt;='FORMAÇÃO DE PREÇO'!$H$8,B317+1,""),B317),"")</f>
        <v/>
      </c>
      <c r="C318" s="62" t="str">
        <f>IFERROR(VLOOKUP(B318,'FORMAÇÃO DE PREÇO'!B:D,2,FALSE),"")</f>
        <v/>
      </c>
      <c r="D318" s="62" t="str">
        <f>IFERROR(VLOOKUP(B318,'FORMAÇÃO DE PREÇO'!B:D,3,FALSE),"")</f>
        <v/>
      </c>
      <c r="E318" s="107" t="str">
        <f t="shared" si="7"/>
        <v/>
      </c>
      <c r="F318" s="107" t="str">
        <f>IF($B317="","",IF($C318=$C315,INDEX('FORMAÇÃO DE PREÇO'!$H:$H,MATCH($B318,'FORMAÇÃO DE PREÇO'!$B:$B)-18),IF($C318=$C316,"Código","")))</f>
        <v/>
      </c>
      <c r="G318" s="108" t="str">
        <f t="array" ref="G318">IF($B317="","",IF($C318=$C315,UPPER(INDEX('BASE EDITAL'!$C:$C,EDITAL!B318+1)),IF($C318=$C316,"Especificação do Objeto","")))</f>
        <v/>
      </c>
      <c r="H318" s="109" t="str">
        <f t="array" ref="H318">IF($B317="","",IF($C318=$C315,INDEX('FORMAÇÃO DE PREÇO'!$M:$M,MATCH($B318,'FORMAÇÃO DE PREÇO'!$B:$B)-14),IF($C318=$C316,"Unidade","")))</f>
        <v/>
      </c>
      <c r="I318" s="109" t="str">
        <f>IF($B317="","",IF($C318=$C315,INDEX('FORMAÇÃO DE PREÇO'!$M:$M,MATCH($B318,'FORMAÇÃO DE PREÇO'!$B:$B)-16),IF($C318=$C316,"Quant.","")))</f>
        <v/>
      </c>
      <c r="J318" s="68" t="str">
        <f>IF(AND(COUNTBLANK($B315:$B317)=2,$B317="",$B316="",MAX(C:C)&gt;1),"Total Estimado",IF($B317="","",IF($C318=$C315,INDEX('FORMAÇÃO DE PREÇO'!$M:$M,MATCH($B318,'FORMAÇÃO DE PREÇO'!$B:$B)-18),IF($C318=$C316,"Valor Unit. (R$)",IF(AND($C318&lt;&gt;$C317,$J317&lt;&gt;""),"Subtotal","")))))</f>
        <v/>
      </c>
      <c r="K318" s="100" t="str">
        <f>IFERROR(IF(AND(COUNTBLANK($B315:$B317)=2,$B317="",$B316="",MAX(C:C)&gt;1),SUM($K$3:K317)/2,IF($B317="","",IF($C318=$C315,ROUND(J318*I318,2),IF($C318=$C316,"Total Item (R$)",IF(AND($C318&lt;&gt;$C317,$J317&lt;&gt;""),SUMIFS(K:K,C:C,C317,J:J,"&lt;&gt;Subtotal"),""))))),"")</f>
        <v/>
      </c>
      <c r="L318" s="100" t="str">
        <f t="shared" si="6"/>
        <v/>
      </c>
    </row>
    <row r="319" spans="2:12" x14ac:dyDescent="0.25">
      <c r="B319" s="62" t="str">
        <f>IFERROR(IF(C318=C315,IF(B318+1&lt;='FORMAÇÃO DE PREÇO'!$H$8,B318+1,""),B318),"")</f>
        <v/>
      </c>
      <c r="C319" s="62" t="str">
        <f>IFERROR(VLOOKUP(B319,'FORMAÇÃO DE PREÇO'!B:D,2,FALSE),"")</f>
        <v/>
      </c>
      <c r="D319" s="62" t="str">
        <f>IFERROR(VLOOKUP(B319,'FORMAÇÃO DE PREÇO'!B:D,3,FALSE),"")</f>
        <v/>
      </c>
      <c r="E319" s="107" t="str">
        <f t="shared" si="7"/>
        <v/>
      </c>
      <c r="F319" s="107" t="str">
        <f>IF($B318="","",IF($C319=$C316,INDEX('FORMAÇÃO DE PREÇO'!$H:$H,MATCH($B319,'FORMAÇÃO DE PREÇO'!$B:$B)-18),IF($C319=$C317,"Código","")))</f>
        <v/>
      </c>
      <c r="G319" s="108" t="str">
        <f t="array" ref="G319">IF($B318="","",IF($C319=$C316,UPPER(INDEX('BASE EDITAL'!$C:$C,EDITAL!B319+1)),IF($C319=$C317,"Especificação do Objeto","")))</f>
        <v/>
      </c>
      <c r="H319" s="109" t="str">
        <f t="array" ref="H319">IF($B318="","",IF($C319=$C316,INDEX('FORMAÇÃO DE PREÇO'!$M:$M,MATCH($B319,'FORMAÇÃO DE PREÇO'!$B:$B)-14),IF($C319=$C317,"Unidade","")))</f>
        <v/>
      </c>
      <c r="I319" s="109" t="str">
        <f>IF($B318="","",IF($C319=$C316,INDEX('FORMAÇÃO DE PREÇO'!$M:$M,MATCH($B319,'FORMAÇÃO DE PREÇO'!$B:$B)-16),IF($C319=$C317,"Quant.","")))</f>
        <v/>
      </c>
      <c r="J319" s="68" t="str">
        <f>IF(AND(COUNTBLANK($B316:$B318)=2,$B318="",$B317="",MAX(C:C)&gt;1),"Total Estimado",IF($B318="","",IF($C319=$C316,INDEX('FORMAÇÃO DE PREÇO'!$M:$M,MATCH($B319,'FORMAÇÃO DE PREÇO'!$B:$B)-18),IF($C319=$C317,"Valor Unit. (R$)",IF(AND($C319&lt;&gt;$C318,$J318&lt;&gt;""),"Subtotal","")))))</f>
        <v/>
      </c>
      <c r="K319" s="100" t="str">
        <f>IFERROR(IF(AND(COUNTBLANK($B316:$B318)=2,$B318="",$B317="",MAX(C:C)&gt;1),SUM($K$3:K318)/2,IF($B318="","",IF($C319=$C316,ROUND(J319*I319,2),IF($C319=$C317,"Total Item (R$)",IF(AND($C319&lt;&gt;$C318,$J318&lt;&gt;""),SUMIFS(K:K,C:C,C318,J:J,"&lt;&gt;Subtotal"),""))))),"")</f>
        <v/>
      </c>
      <c r="L319" s="100" t="str">
        <f t="shared" si="6"/>
        <v/>
      </c>
    </row>
    <row r="320" spans="2:12" x14ac:dyDescent="0.25">
      <c r="B320" s="62" t="str">
        <f>IFERROR(IF(C319=C316,IF(B319+1&lt;='FORMAÇÃO DE PREÇO'!$H$8,B319+1,""),B319),"")</f>
        <v/>
      </c>
      <c r="C320" s="62" t="str">
        <f>IFERROR(VLOOKUP(B320,'FORMAÇÃO DE PREÇO'!B:D,2,FALSE),"")</f>
        <v/>
      </c>
      <c r="D320" s="62" t="str">
        <f>IFERROR(VLOOKUP(B320,'FORMAÇÃO DE PREÇO'!B:D,3,FALSE),"")</f>
        <v/>
      </c>
      <c r="E320" s="107" t="str">
        <f t="shared" si="7"/>
        <v/>
      </c>
      <c r="F320" s="107" t="str">
        <f>IF($B319="","",IF($C320=$C317,INDEX('FORMAÇÃO DE PREÇO'!$H:$H,MATCH($B320,'FORMAÇÃO DE PREÇO'!$B:$B)-18),IF($C320=$C318,"Código","")))</f>
        <v/>
      </c>
      <c r="G320" s="108" t="str">
        <f t="array" ref="G320">IF($B319="","",IF($C320=$C317,UPPER(INDEX('BASE EDITAL'!$C:$C,EDITAL!B320+1)),IF($C320=$C318,"Especificação do Objeto","")))</f>
        <v/>
      </c>
      <c r="H320" s="109" t="str">
        <f t="array" ref="H320">IF($B319="","",IF($C320=$C317,INDEX('FORMAÇÃO DE PREÇO'!$M:$M,MATCH($B320,'FORMAÇÃO DE PREÇO'!$B:$B)-14),IF($C320=$C318,"Unidade","")))</f>
        <v/>
      </c>
      <c r="I320" s="109" t="str">
        <f>IF($B319="","",IF($C320=$C317,INDEX('FORMAÇÃO DE PREÇO'!$M:$M,MATCH($B320,'FORMAÇÃO DE PREÇO'!$B:$B)-16),IF($C320=$C318,"Quant.","")))</f>
        <v/>
      </c>
      <c r="J320" s="68" t="str">
        <f>IF(AND(COUNTBLANK($B317:$B319)=2,$B319="",$B318="",MAX(C:C)&gt;1),"Total Estimado",IF($B319="","",IF($C320=$C317,INDEX('FORMAÇÃO DE PREÇO'!$M:$M,MATCH($B320,'FORMAÇÃO DE PREÇO'!$B:$B)-18),IF($C320=$C318,"Valor Unit. (R$)",IF(AND($C320&lt;&gt;$C319,$J319&lt;&gt;""),"Subtotal","")))))</f>
        <v/>
      </c>
      <c r="K320" s="100" t="str">
        <f>IFERROR(IF(AND(COUNTBLANK($B317:$B319)=2,$B319="",$B318="",MAX(C:C)&gt;1),SUM($K$3:K319)/2,IF($B319="","",IF($C320=$C317,ROUND(J320*I320,2),IF($C320=$C318,"Total Item (R$)",IF(AND($C320&lt;&gt;$C319,$J319&lt;&gt;""),SUMIFS(K:K,C:C,C319,J:J,"&lt;&gt;Subtotal"),""))))),"")</f>
        <v/>
      </c>
      <c r="L320" s="100" t="str">
        <f t="shared" si="6"/>
        <v/>
      </c>
    </row>
    <row r="321" spans="2:12" x14ac:dyDescent="0.25">
      <c r="B321" s="62" t="str">
        <f>IFERROR(IF(C320=C317,IF(B320+1&lt;='FORMAÇÃO DE PREÇO'!$H$8,B320+1,""),B320),"")</f>
        <v/>
      </c>
      <c r="C321" s="62" t="str">
        <f>IFERROR(VLOOKUP(B321,'FORMAÇÃO DE PREÇO'!B:D,2,FALSE),"")</f>
        <v/>
      </c>
      <c r="D321" s="62" t="str">
        <f>IFERROR(VLOOKUP(B321,'FORMAÇÃO DE PREÇO'!B:D,3,FALSE),"")</f>
        <v/>
      </c>
      <c r="E321" s="107" t="str">
        <f t="shared" si="7"/>
        <v/>
      </c>
      <c r="F321" s="107" t="str">
        <f>IF($B320="","",IF($C321=$C318,INDEX('FORMAÇÃO DE PREÇO'!$H:$H,MATCH($B321,'FORMAÇÃO DE PREÇO'!$B:$B)-18),IF($C321=$C319,"Código","")))</f>
        <v/>
      </c>
      <c r="G321" s="108" t="str">
        <f t="array" ref="G321">IF($B320="","",IF($C321=$C318,UPPER(INDEX('BASE EDITAL'!$C:$C,EDITAL!B321+1)),IF($C321=$C319,"Especificação do Objeto","")))</f>
        <v/>
      </c>
      <c r="H321" s="109" t="str">
        <f t="array" ref="H321">IF($B320="","",IF($C321=$C318,INDEX('FORMAÇÃO DE PREÇO'!$M:$M,MATCH($B321,'FORMAÇÃO DE PREÇO'!$B:$B)-14),IF($C321=$C319,"Unidade","")))</f>
        <v/>
      </c>
      <c r="I321" s="109" t="str">
        <f>IF($B320="","",IF($C321=$C318,INDEX('FORMAÇÃO DE PREÇO'!$M:$M,MATCH($B321,'FORMAÇÃO DE PREÇO'!$B:$B)-16),IF($C321=$C319,"Quant.","")))</f>
        <v/>
      </c>
      <c r="J321" s="68" t="str">
        <f>IF(AND(COUNTBLANK($B318:$B320)=2,$B320="",$B319="",MAX(C:C)&gt;1),"Total Estimado",IF($B320="","",IF($C321=$C318,INDEX('FORMAÇÃO DE PREÇO'!$M:$M,MATCH($B321,'FORMAÇÃO DE PREÇO'!$B:$B)-18),IF($C321=$C319,"Valor Unit. (R$)",IF(AND($C321&lt;&gt;$C320,$J320&lt;&gt;""),"Subtotal","")))))</f>
        <v/>
      </c>
      <c r="K321" s="100" t="str">
        <f>IFERROR(IF(AND(COUNTBLANK($B318:$B320)=2,$B320="",$B319="",MAX(C:C)&gt;1),SUM($K$3:K320)/2,IF($B320="","",IF($C321=$C318,ROUND(J321*I321,2),IF($C321=$C319,"Total Item (R$)",IF(AND($C321&lt;&gt;$C320,$J320&lt;&gt;""),SUMIFS(K:K,C:C,C320,J:J,"&lt;&gt;Subtotal"),""))))),"")</f>
        <v/>
      </c>
      <c r="L321" s="100" t="str">
        <f t="shared" si="6"/>
        <v/>
      </c>
    </row>
    <row r="322" spans="2:12" x14ac:dyDescent="0.25">
      <c r="B322" s="62" t="str">
        <f>IFERROR(IF(C321=C318,IF(B321+1&lt;='FORMAÇÃO DE PREÇO'!$H$8,B321+1,""),B321),"")</f>
        <v/>
      </c>
      <c r="C322" s="62" t="str">
        <f>IFERROR(VLOOKUP(B322,'FORMAÇÃO DE PREÇO'!B:D,2,FALSE),"")</f>
        <v/>
      </c>
      <c r="D322" s="62" t="str">
        <f>IFERROR(VLOOKUP(B322,'FORMAÇÃO DE PREÇO'!B:D,3,FALSE),"")</f>
        <v/>
      </c>
      <c r="E322" s="107" t="str">
        <f t="shared" si="7"/>
        <v/>
      </c>
      <c r="F322" s="107" t="str">
        <f>IF($B321="","",IF($C322=$C319,INDEX('FORMAÇÃO DE PREÇO'!$H:$H,MATCH($B322,'FORMAÇÃO DE PREÇO'!$B:$B)-18),IF($C322=$C320,"Código","")))</f>
        <v/>
      </c>
      <c r="G322" s="108" t="str">
        <f t="array" ref="G322">IF($B321="","",IF($C322=$C319,UPPER(INDEX('BASE EDITAL'!$C:$C,EDITAL!B322+1)),IF($C322=$C320,"Especificação do Objeto","")))</f>
        <v/>
      </c>
      <c r="H322" s="109" t="str">
        <f t="array" ref="H322">IF($B321="","",IF($C322=$C319,INDEX('FORMAÇÃO DE PREÇO'!$M:$M,MATCH($B322,'FORMAÇÃO DE PREÇO'!$B:$B)-14),IF($C322=$C320,"Unidade","")))</f>
        <v/>
      </c>
      <c r="I322" s="109" t="str">
        <f>IF($B321="","",IF($C322=$C319,INDEX('FORMAÇÃO DE PREÇO'!$M:$M,MATCH($B322,'FORMAÇÃO DE PREÇO'!$B:$B)-16),IF($C322=$C320,"Quant.","")))</f>
        <v/>
      </c>
      <c r="J322" s="68" t="str">
        <f>IF(AND(COUNTBLANK($B319:$B321)=2,$B321="",$B320="",MAX(C:C)&gt;1),"Total Estimado",IF($B321="","",IF($C322=$C319,INDEX('FORMAÇÃO DE PREÇO'!$M:$M,MATCH($B322,'FORMAÇÃO DE PREÇO'!$B:$B)-18),IF($C322=$C320,"Valor Unit. (R$)",IF(AND($C322&lt;&gt;$C321,$J321&lt;&gt;""),"Subtotal","")))))</f>
        <v/>
      </c>
      <c r="K322" s="100" t="str">
        <f>IFERROR(IF(AND(COUNTBLANK($B319:$B321)=2,$B321="",$B320="",MAX(C:C)&gt;1),SUM($K$3:K321)/2,IF($B321="","",IF($C322=$C319,ROUND(J322*I322,2),IF($C322=$C320,"Total Item (R$)",IF(AND($C322&lt;&gt;$C321,$J321&lt;&gt;""),SUMIFS(K:K,C:C,C321,J:J,"&lt;&gt;Subtotal"),""))))),"")</f>
        <v/>
      </c>
      <c r="L322" s="100" t="str">
        <f t="shared" si="6"/>
        <v/>
      </c>
    </row>
    <row r="323" spans="2:12" x14ac:dyDescent="0.25">
      <c r="B323" s="62" t="str">
        <f>IFERROR(IF(C322=C319,IF(B322+1&lt;='FORMAÇÃO DE PREÇO'!$H$8,B322+1,""),B322),"")</f>
        <v/>
      </c>
      <c r="C323" s="62" t="str">
        <f>IFERROR(VLOOKUP(B323,'FORMAÇÃO DE PREÇO'!B:D,2,FALSE),"")</f>
        <v/>
      </c>
      <c r="D323" s="62" t="str">
        <f>IFERROR(VLOOKUP(B323,'FORMAÇÃO DE PREÇO'!B:D,3,FALSE),"")</f>
        <v/>
      </c>
      <c r="E323" s="107" t="str">
        <f t="shared" si="7"/>
        <v/>
      </c>
      <c r="F323" s="107" t="str">
        <f>IF($B322="","",IF($C323=$C320,INDEX('FORMAÇÃO DE PREÇO'!$H:$H,MATCH($B323,'FORMAÇÃO DE PREÇO'!$B:$B)-18),IF($C323=$C321,"Código","")))</f>
        <v/>
      </c>
      <c r="G323" s="108" t="str">
        <f t="array" ref="G323">IF($B322="","",IF($C323=$C320,UPPER(INDEX('BASE EDITAL'!$C:$C,EDITAL!B323+1)),IF($C323=$C321,"Especificação do Objeto","")))</f>
        <v/>
      </c>
      <c r="H323" s="109" t="str">
        <f t="array" ref="H323">IF($B322="","",IF($C323=$C320,INDEX('FORMAÇÃO DE PREÇO'!$M:$M,MATCH($B323,'FORMAÇÃO DE PREÇO'!$B:$B)-14),IF($C323=$C321,"Unidade","")))</f>
        <v/>
      </c>
      <c r="I323" s="109" t="str">
        <f>IF($B322="","",IF($C323=$C320,INDEX('FORMAÇÃO DE PREÇO'!$M:$M,MATCH($B323,'FORMAÇÃO DE PREÇO'!$B:$B)-16),IF($C323=$C321,"Quant.","")))</f>
        <v/>
      </c>
      <c r="J323" s="68" t="str">
        <f>IF(AND(COUNTBLANK($B320:$B322)=2,$B322="",$B321="",MAX(C:C)&gt;1),"Total Estimado",IF($B322="","",IF($C323=$C320,INDEX('FORMAÇÃO DE PREÇO'!$M:$M,MATCH($B323,'FORMAÇÃO DE PREÇO'!$B:$B)-18),IF($C323=$C321,"Valor Unit. (R$)",IF(AND($C323&lt;&gt;$C322,$J322&lt;&gt;""),"Subtotal","")))))</f>
        <v/>
      </c>
      <c r="K323" s="100" t="str">
        <f>IFERROR(IF(AND(COUNTBLANK($B320:$B322)=2,$B322="",$B321="",MAX(C:C)&gt;1),SUM($K$3:K322)/2,IF($B322="","",IF($C323=$C320,ROUND(J323*I323,2),IF($C323=$C321,"Total Item (R$)",IF(AND($C323&lt;&gt;$C322,$J322&lt;&gt;""),SUMIFS(K:K,C:C,C322,J:J,"&lt;&gt;Subtotal"),""))))),"")</f>
        <v/>
      </c>
      <c r="L323" s="100" t="str">
        <f t="shared" si="6"/>
        <v/>
      </c>
    </row>
    <row r="324" spans="2:12" x14ac:dyDescent="0.25">
      <c r="B324" s="62" t="str">
        <f>IFERROR(IF(C323=C320,IF(B323+1&lt;='FORMAÇÃO DE PREÇO'!$H$8,B323+1,""),B323),"")</f>
        <v/>
      </c>
      <c r="C324" s="62" t="str">
        <f>IFERROR(VLOOKUP(B324,'FORMAÇÃO DE PREÇO'!B:D,2,FALSE),"")</f>
        <v/>
      </c>
      <c r="D324" s="62" t="str">
        <f>IFERROR(VLOOKUP(B324,'FORMAÇÃO DE PREÇO'!B:D,3,FALSE),"")</f>
        <v/>
      </c>
      <c r="E324" s="107" t="str">
        <f t="shared" si="7"/>
        <v/>
      </c>
      <c r="F324" s="107" t="str">
        <f>IF($B323="","",IF($C324=$C321,INDEX('FORMAÇÃO DE PREÇO'!$H:$H,MATCH($B324,'FORMAÇÃO DE PREÇO'!$B:$B)-18),IF($C324=$C322,"Código","")))</f>
        <v/>
      </c>
      <c r="G324" s="108" t="str">
        <f t="array" ref="G324">IF($B323="","",IF($C324=$C321,UPPER(INDEX('BASE EDITAL'!$C:$C,EDITAL!B324+1)),IF($C324=$C322,"Especificação do Objeto","")))</f>
        <v/>
      </c>
      <c r="H324" s="109" t="str">
        <f t="array" ref="H324">IF($B323="","",IF($C324=$C321,INDEX('FORMAÇÃO DE PREÇO'!$M:$M,MATCH($B324,'FORMAÇÃO DE PREÇO'!$B:$B)-14),IF($C324=$C322,"Unidade","")))</f>
        <v/>
      </c>
      <c r="I324" s="109" t="str">
        <f>IF($B323="","",IF($C324=$C321,INDEX('FORMAÇÃO DE PREÇO'!$M:$M,MATCH($B324,'FORMAÇÃO DE PREÇO'!$B:$B)-16),IF($C324=$C322,"Quant.","")))</f>
        <v/>
      </c>
      <c r="J324" s="68" t="str">
        <f>IF(AND(COUNTBLANK($B321:$B323)=2,$B323="",$B322="",MAX(C:C)&gt;1),"Total Estimado",IF($B323="","",IF($C324=$C321,INDEX('FORMAÇÃO DE PREÇO'!$M:$M,MATCH($B324,'FORMAÇÃO DE PREÇO'!$B:$B)-18),IF($C324=$C322,"Valor Unit. (R$)",IF(AND($C324&lt;&gt;$C323,$J323&lt;&gt;""),"Subtotal","")))))</f>
        <v/>
      </c>
      <c r="K324" s="100" t="str">
        <f>IFERROR(IF(AND(COUNTBLANK($B321:$B323)=2,$B323="",$B322="",MAX(C:C)&gt;1),SUM($K$3:K323)/2,IF($B323="","",IF($C324=$C321,ROUND(J324*I324,2),IF($C324=$C322,"Total Item (R$)",IF(AND($C324&lt;&gt;$C323,$J323&lt;&gt;""),SUMIFS(K:K,C:C,C323,J:J,"&lt;&gt;Subtotal"),""))))),"")</f>
        <v/>
      </c>
      <c r="L324" s="100" t="str">
        <f t="shared" ref="L324:L387" si="8">IF($B323="","",IF($C324=$C321,"",IF($C324=$C322,"Benefício ME/EPP","")))</f>
        <v/>
      </c>
    </row>
    <row r="325" spans="2:12" x14ac:dyDescent="0.25">
      <c r="B325" s="62" t="str">
        <f>IFERROR(IF(C324=C321,IF(B324+1&lt;='FORMAÇÃO DE PREÇO'!$H$8,B324+1,""),B324),"")</f>
        <v/>
      </c>
      <c r="C325" s="62" t="str">
        <f>IFERROR(VLOOKUP(B325,'FORMAÇÃO DE PREÇO'!B:D,2,FALSE),"")</f>
        <v/>
      </c>
      <c r="D325" s="62" t="str">
        <f>IFERROR(VLOOKUP(B325,'FORMAÇÃO DE PREÇO'!B:D,3,FALSE),"")</f>
        <v/>
      </c>
      <c r="E325" s="107" t="str">
        <f t="shared" si="7"/>
        <v/>
      </c>
      <c r="F325" s="107" t="str">
        <f>IF($B324="","",IF($C325=$C322,INDEX('FORMAÇÃO DE PREÇO'!$H:$H,MATCH($B325,'FORMAÇÃO DE PREÇO'!$B:$B)-18),IF($C325=$C323,"Código","")))</f>
        <v/>
      </c>
      <c r="G325" s="108" t="str">
        <f t="array" ref="G325">IF($B324="","",IF($C325=$C322,UPPER(INDEX('BASE EDITAL'!$C:$C,EDITAL!B325+1)),IF($C325=$C323,"Especificação do Objeto","")))</f>
        <v/>
      </c>
      <c r="H325" s="109" t="str">
        <f t="array" ref="H325">IF($B324="","",IF($C325=$C322,INDEX('FORMAÇÃO DE PREÇO'!$M:$M,MATCH($B325,'FORMAÇÃO DE PREÇO'!$B:$B)-14),IF($C325=$C323,"Unidade","")))</f>
        <v/>
      </c>
      <c r="I325" s="109" t="str">
        <f>IF($B324="","",IF($C325=$C322,INDEX('FORMAÇÃO DE PREÇO'!$M:$M,MATCH($B325,'FORMAÇÃO DE PREÇO'!$B:$B)-16),IF($C325=$C323,"Quant.","")))</f>
        <v/>
      </c>
      <c r="J325" s="68" t="str">
        <f>IF(AND(COUNTBLANK($B322:$B324)=2,$B324="",$B323="",MAX(C:C)&gt;1),"Total Estimado",IF($B324="","",IF($C325=$C322,INDEX('FORMAÇÃO DE PREÇO'!$M:$M,MATCH($B325,'FORMAÇÃO DE PREÇO'!$B:$B)-18),IF($C325=$C323,"Valor Unit. (R$)",IF(AND($C325&lt;&gt;$C324,$J324&lt;&gt;""),"Subtotal","")))))</f>
        <v/>
      </c>
      <c r="K325" s="100" t="str">
        <f>IFERROR(IF(AND(COUNTBLANK($B322:$B324)=2,$B324="",$B323="",MAX(C:C)&gt;1),SUM($K$3:K324)/2,IF($B324="","",IF($C325=$C322,ROUND(J325*I325,2),IF($C325=$C323,"Total Item (R$)",IF(AND($C325&lt;&gt;$C324,$J324&lt;&gt;""),SUMIFS(K:K,C:C,C324,J:J,"&lt;&gt;Subtotal"),""))))),"")</f>
        <v/>
      </c>
      <c r="L325" s="100" t="str">
        <f t="shared" si="8"/>
        <v/>
      </c>
    </row>
    <row r="326" spans="2:12" x14ac:dyDescent="0.25">
      <c r="B326" s="62" t="str">
        <f>IFERROR(IF(C325=C322,IF(B325+1&lt;='FORMAÇÃO DE PREÇO'!$H$8,B325+1,""),B325),"")</f>
        <v/>
      </c>
      <c r="C326" s="62" t="str">
        <f>IFERROR(VLOOKUP(B326,'FORMAÇÃO DE PREÇO'!B:D,2,FALSE),"")</f>
        <v/>
      </c>
      <c r="D326" s="62" t="str">
        <f>IFERROR(VLOOKUP(B326,'FORMAÇÃO DE PREÇO'!B:D,3,FALSE),"")</f>
        <v/>
      </c>
      <c r="E326" s="107" t="str">
        <f t="shared" si="7"/>
        <v/>
      </c>
      <c r="F326" s="107" t="str">
        <f>IF($B325="","",IF($C326=$C323,INDEX('FORMAÇÃO DE PREÇO'!$H:$H,MATCH($B326,'FORMAÇÃO DE PREÇO'!$B:$B)-18),IF($C326=$C324,"Código","")))</f>
        <v/>
      </c>
      <c r="G326" s="108" t="str">
        <f t="array" ref="G326">IF($B325="","",IF($C326=$C323,UPPER(INDEX('BASE EDITAL'!$C:$C,EDITAL!B326+1)),IF($C326=$C324,"Especificação do Objeto","")))</f>
        <v/>
      </c>
      <c r="H326" s="109" t="str">
        <f t="array" ref="H326">IF($B325="","",IF($C326=$C323,INDEX('FORMAÇÃO DE PREÇO'!$M:$M,MATCH($B326,'FORMAÇÃO DE PREÇO'!$B:$B)-14),IF($C326=$C324,"Unidade","")))</f>
        <v/>
      </c>
      <c r="I326" s="109" t="str">
        <f>IF($B325="","",IF($C326=$C323,INDEX('FORMAÇÃO DE PREÇO'!$M:$M,MATCH($B326,'FORMAÇÃO DE PREÇO'!$B:$B)-16),IF($C326=$C324,"Quant.","")))</f>
        <v/>
      </c>
      <c r="J326" s="68" t="str">
        <f>IF(AND(COUNTBLANK($B323:$B325)=2,$B325="",$B324="",MAX(C:C)&gt;1),"Total Estimado",IF($B325="","",IF($C326=$C323,INDEX('FORMAÇÃO DE PREÇO'!$M:$M,MATCH($B326,'FORMAÇÃO DE PREÇO'!$B:$B)-18),IF($C326=$C324,"Valor Unit. (R$)",IF(AND($C326&lt;&gt;$C325,$J325&lt;&gt;""),"Subtotal","")))))</f>
        <v/>
      </c>
      <c r="K326" s="100" t="str">
        <f>IFERROR(IF(AND(COUNTBLANK($B323:$B325)=2,$B325="",$B324="",MAX(C:C)&gt;1),SUM($K$3:K325)/2,IF($B325="","",IF($C326=$C323,ROUND(J326*I326,2),IF($C326=$C324,"Total Item (R$)",IF(AND($C326&lt;&gt;$C325,$J325&lt;&gt;""),SUMIFS(K:K,C:C,C325,J:J,"&lt;&gt;Subtotal"),""))))),"")</f>
        <v/>
      </c>
      <c r="L326" s="100" t="str">
        <f t="shared" si="8"/>
        <v/>
      </c>
    </row>
    <row r="327" spans="2:12" x14ac:dyDescent="0.25">
      <c r="B327" s="62" t="str">
        <f>IFERROR(IF(C326=C323,IF(B326+1&lt;='FORMAÇÃO DE PREÇO'!$H$8,B326+1,""),B326),"")</f>
        <v/>
      </c>
      <c r="C327" s="62" t="str">
        <f>IFERROR(VLOOKUP(B327,'FORMAÇÃO DE PREÇO'!B:D,2,FALSE),"")</f>
        <v/>
      </c>
      <c r="D327" s="62" t="str">
        <f>IFERROR(VLOOKUP(B327,'FORMAÇÃO DE PREÇO'!B:D,3,FALSE),"")</f>
        <v/>
      </c>
      <c r="E327" s="107" t="str">
        <f t="shared" ref="E327:E390" si="9">IF($B326="","",IF($C327=$C324,D327,IF($C327=$C325,"Item",IF(AND(MAX(C:C)&gt;1,$C327=$C326),CONCATENATE("LOTE ",C327),""))))</f>
        <v/>
      </c>
      <c r="F327" s="107" t="str">
        <f>IF($B326="","",IF($C327=$C324,INDEX('FORMAÇÃO DE PREÇO'!$H:$H,MATCH($B327,'FORMAÇÃO DE PREÇO'!$B:$B)-18),IF($C327=$C325,"Código","")))</f>
        <v/>
      </c>
      <c r="G327" s="108" t="str">
        <f t="array" ref="G327">IF($B326="","",IF($C327=$C324,UPPER(INDEX('BASE EDITAL'!$C:$C,EDITAL!B327+1)),IF($C327=$C325,"Especificação do Objeto","")))</f>
        <v/>
      </c>
      <c r="H327" s="109" t="str">
        <f t="array" ref="H327">IF($B326="","",IF($C327=$C324,INDEX('FORMAÇÃO DE PREÇO'!$M:$M,MATCH($B327,'FORMAÇÃO DE PREÇO'!$B:$B)-14),IF($C327=$C325,"Unidade","")))</f>
        <v/>
      </c>
      <c r="I327" s="109" t="str">
        <f>IF($B326="","",IF($C327=$C324,INDEX('FORMAÇÃO DE PREÇO'!$M:$M,MATCH($B327,'FORMAÇÃO DE PREÇO'!$B:$B)-16),IF($C327=$C325,"Quant.","")))</f>
        <v/>
      </c>
      <c r="J327" s="68" t="str">
        <f>IF(AND(COUNTBLANK($B324:$B326)=2,$B326="",$B325="",MAX(C:C)&gt;1),"Total Estimado",IF($B326="","",IF($C327=$C324,INDEX('FORMAÇÃO DE PREÇO'!$M:$M,MATCH($B327,'FORMAÇÃO DE PREÇO'!$B:$B)-18),IF($C327=$C325,"Valor Unit. (R$)",IF(AND($C327&lt;&gt;$C326,$J326&lt;&gt;""),"Subtotal","")))))</f>
        <v/>
      </c>
      <c r="K327" s="100" t="str">
        <f>IFERROR(IF(AND(COUNTBLANK($B324:$B326)=2,$B326="",$B325="",MAX(C:C)&gt;1),SUM($K$3:K326)/2,IF($B326="","",IF($C327=$C324,ROUND(J327*I327,2),IF($C327=$C325,"Total Item (R$)",IF(AND($C327&lt;&gt;$C326,$J326&lt;&gt;""),SUMIFS(K:K,C:C,C326,J:J,"&lt;&gt;Subtotal"),""))))),"")</f>
        <v/>
      </c>
      <c r="L327" s="100" t="str">
        <f t="shared" si="8"/>
        <v/>
      </c>
    </row>
    <row r="328" spans="2:12" x14ac:dyDescent="0.25">
      <c r="B328" s="62" t="str">
        <f>IFERROR(IF(C327=C324,IF(B327+1&lt;='FORMAÇÃO DE PREÇO'!$H$8,B327+1,""),B327),"")</f>
        <v/>
      </c>
      <c r="C328" s="62" t="str">
        <f>IFERROR(VLOOKUP(B328,'FORMAÇÃO DE PREÇO'!B:D,2,FALSE),"")</f>
        <v/>
      </c>
      <c r="D328" s="62" t="str">
        <f>IFERROR(VLOOKUP(B328,'FORMAÇÃO DE PREÇO'!B:D,3,FALSE),"")</f>
        <v/>
      </c>
      <c r="E328" s="107" t="str">
        <f t="shared" si="9"/>
        <v/>
      </c>
      <c r="F328" s="107" t="str">
        <f>IF($B327="","",IF($C328=$C325,INDEX('FORMAÇÃO DE PREÇO'!$H:$H,MATCH($B328,'FORMAÇÃO DE PREÇO'!$B:$B)-18),IF($C328=$C326,"Código","")))</f>
        <v/>
      </c>
      <c r="G328" s="108" t="str">
        <f t="array" ref="G328">IF($B327="","",IF($C328=$C325,UPPER(INDEX('BASE EDITAL'!$C:$C,EDITAL!B328+1)),IF($C328=$C326,"Especificação do Objeto","")))</f>
        <v/>
      </c>
      <c r="H328" s="109" t="str">
        <f t="array" ref="H328">IF($B327="","",IF($C328=$C325,INDEX('FORMAÇÃO DE PREÇO'!$M:$M,MATCH($B328,'FORMAÇÃO DE PREÇO'!$B:$B)-14),IF($C328=$C326,"Unidade","")))</f>
        <v/>
      </c>
      <c r="I328" s="109" t="str">
        <f>IF($B327="","",IF($C328=$C325,INDEX('FORMAÇÃO DE PREÇO'!$M:$M,MATCH($B328,'FORMAÇÃO DE PREÇO'!$B:$B)-16),IF($C328=$C326,"Quant.","")))</f>
        <v/>
      </c>
      <c r="J328" s="68" t="str">
        <f>IF(AND(COUNTBLANK($B325:$B327)=2,$B327="",$B326="",MAX(C:C)&gt;1),"Total Estimado",IF($B327="","",IF($C328=$C325,INDEX('FORMAÇÃO DE PREÇO'!$M:$M,MATCH($B328,'FORMAÇÃO DE PREÇO'!$B:$B)-18),IF($C328=$C326,"Valor Unit. (R$)",IF(AND($C328&lt;&gt;$C327,$J327&lt;&gt;""),"Subtotal","")))))</f>
        <v/>
      </c>
      <c r="K328" s="100" t="str">
        <f>IFERROR(IF(AND(COUNTBLANK($B325:$B327)=2,$B327="",$B326="",MAX(C:C)&gt;1),SUM($K$3:K327)/2,IF($B327="","",IF($C328=$C325,ROUND(J328*I328,2),IF($C328=$C326,"Total Item (R$)",IF(AND($C328&lt;&gt;$C327,$J327&lt;&gt;""),SUMIFS(K:K,C:C,C327,J:J,"&lt;&gt;Subtotal"),""))))),"")</f>
        <v/>
      </c>
      <c r="L328" s="100" t="str">
        <f t="shared" si="8"/>
        <v/>
      </c>
    </row>
    <row r="329" spans="2:12" x14ac:dyDescent="0.25">
      <c r="B329" s="62" t="str">
        <f>IFERROR(IF(C328=C325,IF(B328+1&lt;='FORMAÇÃO DE PREÇO'!$H$8,B328+1,""),B328),"")</f>
        <v/>
      </c>
      <c r="C329" s="62" t="str">
        <f>IFERROR(VLOOKUP(B329,'FORMAÇÃO DE PREÇO'!B:D,2,FALSE),"")</f>
        <v/>
      </c>
      <c r="D329" s="62" t="str">
        <f>IFERROR(VLOOKUP(B329,'FORMAÇÃO DE PREÇO'!B:D,3,FALSE),"")</f>
        <v/>
      </c>
      <c r="E329" s="107" t="str">
        <f t="shared" si="9"/>
        <v/>
      </c>
      <c r="F329" s="107" t="str">
        <f>IF($B328="","",IF($C329=$C326,INDEX('FORMAÇÃO DE PREÇO'!$H:$H,MATCH($B329,'FORMAÇÃO DE PREÇO'!$B:$B)-18),IF($C329=$C327,"Código","")))</f>
        <v/>
      </c>
      <c r="G329" s="108" t="str">
        <f t="array" ref="G329">IF($B328="","",IF($C329=$C326,UPPER(INDEX('BASE EDITAL'!$C:$C,EDITAL!B329+1)),IF($C329=$C327,"Especificação do Objeto","")))</f>
        <v/>
      </c>
      <c r="H329" s="109" t="str">
        <f t="array" ref="H329">IF($B328="","",IF($C329=$C326,INDEX('FORMAÇÃO DE PREÇO'!$M:$M,MATCH($B329,'FORMAÇÃO DE PREÇO'!$B:$B)-14),IF($C329=$C327,"Unidade","")))</f>
        <v/>
      </c>
      <c r="I329" s="109" t="str">
        <f>IF($B328="","",IF($C329=$C326,INDEX('FORMAÇÃO DE PREÇO'!$M:$M,MATCH($B329,'FORMAÇÃO DE PREÇO'!$B:$B)-16),IF($C329=$C327,"Quant.","")))</f>
        <v/>
      </c>
      <c r="J329" s="68" t="str">
        <f>IF(AND(COUNTBLANK($B326:$B328)=2,$B328="",$B327="",MAX(C:C)&gt;1),"Total Estimado",IF($B328="","",IF($C329=$C326,INDEX('FORMAÇÃO DE PREÇO'!$M:$M,MATCH($B329,'FORMAÇÃO DE PREÇO'!$B:$B)-18),IF($C329=$C327,"Valor Unit. (R$)",IF(AND($C329&lt;&gt;$C328,$J328&lt;&gt;""),"Subtotal","")))))</f>
        <v/>
      </c>
      <c r="K329" s="100" t="str">
        <f>IFERROR(IF(AND(COUNTBLANK($B326:$B328)=2,$B328="",$B327="",MAX(C:C)&gt;1),SUM($K$3:K328)/2,IF($B328="","",IF($C329=$C326,ROUND(J329*I329,2),IF($C329=$C327,"Total Item (R$)",IF(AND($C329&lt;&gt;$C328,$J328&lt;&gt;""),SUMIFS(K:K,C:C,C328,J:J,"&lt;&gt;Subtotal"),""))))),"")</f>
        <v/>
      </c>
      <c r="L329" s="100" t="str">
        <f t="shared" si="8"/>
        <v/>
      </c>
    </row>
    <row r="330" spans="2:12" x14ac:dyDescent="0.25">
      <c r="B330" s="62" t="str">
        <f>IFERROR(IF(C329=C326,IF(B329+1&lt;='FORMAÇÃO DE PREÇO'!$H$8,B329+1,""),B329),"")</f>
        <v/>
      </c>
      <c r="C330" s="62" t="str">
        <f>IFERROR(VLOOKUP(B330,'FORMAÇÃO DE PREÇO'!B:D,2,FALSE),"")</f>
        <v/>
      </c>
      <c r="D330" s="62" t="str">
        <f>IFERROR(VLOOKUP(B330,'FORMAÇÃO DE PREÇO'!B:D,3,FALSE),"")</f>
        <v/>
      </c>
      <c r="E330" s="107" t="str">
        <f t="shared" si="9"/>
        <v/>
      </c>
      <c r="F330" s="107" t="str">
        <f>IF($B329="","",IF($C330=$C327,INDEX('FORMAÇÃO DE PREÇO'!$H:$H,MATCH($B330,'FORMAÇÃO DE PREÇO'!$B:$B)-18),IF($C330=$C328,"Código","")))</f>
        <v/>
      </c>
      <c r="G330" s="108" t="str">
        <f t="array" ref="G330">IF($B329="","",IF($C330=$C327,UPPER(INDEX('BASE EDITAL'!$C:$C,EDITAL!B330+1)),IF($C330=$C328,"Especificação do Objeto","")))</f>
        <v/>
      </c>
      <c r="H330" s="109" t="str">
        <f t="array" ref="H330">IF($B329="","",IF($C330=$C327,INDEX('FORMAÇÃO DE PREÇO'!$M:$M,MATCH($B330,'FORMAÇÃO DE PREÇO'!$B:$B)-14),IF($C330=$C328,"Unidade","")))</f>
        <v/>
      </c>
      <c r="I330" s="109" t="str">
        <f>IF($B329="","",IF($C330=$C327,INDEX('FORMAÇÃO DE PREÇO'!$M:$M,MATCH($B330,'FORMAÇÃO DE PREÇO'!$B:$B)-16),IF($C330=$C328,"Quant.","")))</f>
        <v/>
      </c>
      <c r="J330" s="68" t="str">
        <f>IF(AND(COUNTBLANK($B327:$B329)=2,$B329="",$B328="",MAX(C:C)&gt;1),"Total Estimado",IF($B329="","",IF($C330=$C327,INDEX('FORMAÇÃO DE PREÇO'!$M:$M,MATCH($B330,'FORMAÇÃO DE PREÇO'!$B:$B)-18),IF($C330=$C328,"Valor Unit. (R$)",IF(AND($C330&lt;&gt;$C329,$J329&lt;&gt;""),"Subtotal","")))))</f>
        <v/>
      </c>
      <c r="K330" s="100" t="str">
        <f>IFERROR(IF(AND(COUNTBLANK($B327:$B329)=2,$B329="",$B328="",MAX(C:C)&gt;1),SUM($K$3:K329)/2,IF($B329="","",IF($C330=$C327,ROUND(J330*I330,2),IF($C330=$C328,"Total Item (R$)",IF(AND($C330&lt;&gt;$C329,$J329&lt;&gt;""),SUMIFS(K:K,C:C,C329,J:J,"&lt;&gt;Subtotal"),""))))),"")</f>
        <v/>
      </c>
      <c r="L330" s="100" t="str">
        <f t="shared" si="8"/>
        <v/>
      </c>
    </row>
    <row r="331" spans="2:12" x14ac:dyDescent="0.25">
      <c r="B331" s="62" t="str">
        <f>IFERROR(IF(C330=C327,IF(B330+1&lt;='FORMAÇÃO DE PREÇO'!$H$8,B330+1,""),B330),"")</f>
        <v/>
      </c>
      <c r="C331" s="62" t="str">
        <f>IFERROR(VLOOKUP(B331,'FORMAÇÃO DE PREÇO'!B:D,2,FALSE),"")</f>
        <v/>
      </c>
      <c r="D331" s="62" t="str">
        <f>IFERROR(VLOOKUP(B331,'FORMAÇÃO DE PREÇO'!B:D,3,FALSE),"")</f>
        <v/>
      </c>
      <c r="E331" s="107" t="str">
        <f t="shared" si="9"/>
        <v/>
      </c>
      <c r="F331" s="107" t="str">
        <f>IF($B330="","",IF($C331=$C328,INDEX('FORMAÇÃO DE PREÇO'!$H:$H,MATCH($B331,'FORMAÇÃO DE PREÇO'!$B:$B)-18),IF($C331=$C329,"Código","")))</f>
        <v/>
      </c>
      <c r="G331" s="108" t="str">
        <f t="array" ref="G331">IF($B330="","",IF($C331=$C328,UPPER(INDEX('BASE EDITAL'!$C:$C,EDITAL!B331+1)),IF($C331=$C329,"Especificação do Objeto","")))</f>
        <v/>
      </c>
      <c r="H331" s="109" t="str">
        <f t="array" ref="H331">IF($B330="","",IF($C331=$C328,INDEX('FORMAÇÃO DE PREÇO'!$M:$M,MATCH($B331,'FORMAÇÃO DE PREÇO'!$B:$B)-14),IF($C331=$C329,"Unidade","")))</f>
        <v/>
      </c>
      <c r="I331" s="109" t="str">
        <f>IF($B330="","",IF($C331=$C328,INDEX('FORMAÇÃO DE PREÇO'!$M:$M,MATCH($B331,'FORMAÇÃO DE PREÇO'!$B:$B)-16),IF($C331=$C329,"Quant.","")))</f>
        <v/>
      </c>
      <c r="J331" s="68" t="str">
        <f>IF(AND(COUNTBLANK($B328:$B330)=2,$B330="",$B329="",MAX(C:C)&gt;1),"Total Estimado",IF($B330="","",IF($C331=$C328,INDEX('FORMAÇÃO DE PREÇO'!$M:$M,MATCH($B331,'FORMAÇÃO DE PREÇO'!$B:$B)-18),IF($C331=$C329,"Valor Unit. (R$)",IF(AND($C331&lt;&gt;$C330,$J330&lt;&gt;""),"Subtotal","")))))</f>
        <v/>
      </c>
      <c r="K331" s="100" t="str">
        <f>IFERROR(IF(AND(COUNTBLANK($B328:$B330)=2,$B330="",$B329="",MAX(C:C)&gt;1),SUM($K$3:K330)/2,IF($B330="","",IF($C331=$C328,ROUND(J331*I331,2),IF($C331=$C329,"Total Item (R$)",IF(AND($C331&lt;&gt;$C330,$J330&lt;&gt;""),SUMIFS(K:K,C:C,C330,J:J,"&lt;&gt;Subtotal"),""))))),"")</f>
        <v/>
      </c>
      <c r="L331" s="100" t="str">
        <f t="shared" si="8"/>
        <v/>
      </c>
    </row>
    <row r="332" spans="2:12" x14ac:dyDescent="0.25">
      <c r="B332" s="62" t="str">
        <f>IFERROR(IF(C331=C328,IF(B331+1&lt;='FORMAÇÃO DE PREÇO'!$H$8,B331+1,""),B331),"")</f>
        <v/>
      </c>
      <c r="C332" s="62" t="str">
        <f>IFERROR(VLOOKUP(B332,'FORMAÇÃO DE PREÇO'!B:D,2,FALSE),"")</f>
        <v/>
      </c>
      <c r="D332" s="62" t="str">
        <f>IFERROR(VLOOKUP(B332,'FORMAÇÃO DE PREÇO'!B:D,3,FALSE),"")</f>
        <v/>
      </c>
      <c r="E332" s="107" t="str">
        <f t="shared" si="9"/>
        <v/>
      </c>
      <c r="F332" s="107" t="str">
        <f>IF($B331="","",IF($C332=$C329,INDEX('FORMAÇÃO DE PREÇO'!$H:$H,MATCH($B332,'FORMAÇÃO DE PREÇO'!$B:$B)-18),IF($C332=$C330,"Código","")))</f>
        <v/>
      </c>
      <c r="G332" s="108" t="str">
        <f t="array" ref="G332">IF($B331="","",IF($C332=$C329,UPPER(INDEX('BASE EDITAL'!$C:$C,EDITAL!B332+1)),IF($C332=$C330,"Especificação do Objeto","")))</f>
        <v/>
      </c>
      <c r="H332" s="109" t="str">
        <f t="array" ref="H332">IF($B331="","",IF($C332=$C329,INDEX('FORMAÇÃO DE PREÇO'!$M:$M,MATCH($B332,'FORMAÇÃO DE PREÇO'!$B:$B)-14),IF($C332=$C330,"Unidade","")))</f>
        <v/>
      </c>
      <c r="I332" s="109" t="str">
        <f>IF($B331="","",IF($C332=$C329,INDEX('FORMAÇÃO DE PREÇO'!$M:$M,MATCH($B332,'FORMAÇÃO DE PREÇO'!$B:$B)-16),IF($C332=$C330,"Quant.","")))</f>
        <v/>
      </c>
      <c r="J332" s="68" t="str">
        <f>IF(AND(COUNTBLANK($B329:$B331)=2,$B331="",$B330="",MAX(C:C)&gt;1),"Total Estimado",IF($B331="","",IF($C332=$C329,INDEX('FORMAÇÃO DE PREÇO'!$M:$M,MATCH($B332,'FORMAÇÃO DE PREÇO'!$B:$B)-18),IF($C332=$C330,"Valor Unit. (R$)",IF(AND($C332&lt;&gt;$C331,$J331&lt;&gt;""),"Subtotal","")))))</f>
        <v/>
      </c>
      <c r="K332" s="100" t="str">
        <f>IFERROR(IF(AND(COUNTBLANK($B329:$B331)=2,$B331="",$B330="",MAX(C:C)&gt;1),SUM($K$3:K331)/2,IF($B331="","",IF($C332=$C329,ROUND(J332*I332,2),IF($C332=$C330,"Total Item (R$)",IF(AND($C332&lt;&gt;$C331,$J331&lt;&gt;""),SUMIFS(K:K,C:C,C331,J:J,"&lt;&gt;Subtotal"),""))))),"")</f>
        <v/>
      </c>
      <c r="L332" s="100" t="str">
        <f t="shared" si="8"/>
        <v/>
      </c>
    </row>
    <row r="333" spans="2:12" x14ac:dyDescent="0.25">
      <c r="B333" s="62" t="str">
        <f>IFERROR(IF(C332=C329,IF(B332+1&lt;='FORMAÇÃO DE PREÇO'!$H$8,B332+1,""),B332),"")</f>
        <v/>
      </c>
      <c r="C333" s="62" t="str">
        <f>IFERROR(VLOOKUP(B333,'FORMAÇÃO DE PREÇO'!B:D,2,FALSE),"")</f>
        <v/>
      </c>
      <c r="D333" s="62" t="str">
        <f>IFERROR(VLOOKUP(B333,'FORMAÇÃO DE PREÇO'!B:D,3,FALSE),"")</f>
        <v/>
      </c>
      <c r="E333" s="107" t="str">
        <f t="shared" si="9"/>
        <v/>
      </c>
      <c r="F333" s="107" t="str">
        <f>IF($B332="","",IF($C333=$C330,INDEX('FORMAÇÃO DE PREÇO'!$H:$H,MATCH($B333,'FORMAÇÃO DE PREÇO'!$B:$B)-18),IF($C333=$C331,"Código","")))</f>
        <v/>
      </c>
      <c r="G333" s="108" t="str">
        <f t="array" ref="G333">IF($B332="","",IF($C333=$C330,UPPER(INDEX('BASE EDITAL'!$C:$C,EDITAL!B333+1)),IF($C333=$C331,"Especificação do Objeto","")))</f>
        <v/>
      </c>
      <c r="H333" s="109" t="str">
        <f t="array" ref="H333">IF($B332="","",IF($C333=$C330,INDEX('FORMAÇÃO DE PREÇO'!$M:$M,MATCH($B333,'FORMAÇÃO DE PREÇO'!$B:$B)-14),IF($C333=$C331,"Unidade","")))</f>
        <v/>
      </c>
      <c r="I333" s="109" t="str">
        <f>IF($B332="","",IF($C333=$C330,INDEX('FORMAÇÃO DE PREÇO'!$M:$M,MATCH($B333,'FORMAÇÃO DE PREÇO'!$B:$B)-16),IF($C333=$C331,"Quant.","")))</f>
        <v/>
      </c>
      <c r="J333" s="68" t="str">
        <f>IF(AND(COUNTBLANK($B330:$B332)=2,$B332="",$B331="",MAX(C:C)&gt;1),"Total Estimado",IF($B332="","",IF($C333=$C330,INDEX('FORMAÇÃO DE PREÇO'!$M:$M,MATCH($B333,'FORMAÇÃO DE PREÇO'!$B:$B)-18),IF($C333=$C331,"Valor Unit. (R$)",IF(AND($C333&lt;&gt;$C332,$J332&lt;&gt;""),"Subtotal","")))))</f>
        <v/>
      </c>
      <c r="K333" s="100" t="str">
        <f>IFERROR(IF(AND(COUNTBLANK($B330:$B332)=2,$B332="",$B331="",MAX(C:C)&gt;1),SUM($K$3:K332)/2,IF($B332="","",IF($C333=$C330,ROUND(J333*I333,2),IF($C333=$C331,"Total Item (R$)",IF(AND($C333&lt;&gt;$C332,$J332&lt;&gt;""),SUMIFS(K:K,C:C,C332,J:J,"&lt;&gt;Subtotal"),""))))),"")</f>
        <v/>
      </c>
      <c r="L333" s="100" t="str">
        <f t="shared" si="8"/>
        <v/>
      </c>
    </row>
    <row r="334" spans="2:12" x14ac:dyDescent="0.25">
      <c r="B334" s="62" t="str">
        <f>IFERROR(IF(C333=C330,IF(B333+1&lt;='FORMAÇÃO DE PREÇO'!$H$8,B333+1,""),B333),"")</f>
        <v/>
      </c>
      <c r="C334" s="62" t="str">
        <f>IFERROR(VLOOKUP(B334,'FORMAÇÃO DE PREÇO'!B:D,2,FALSE),"")</f>
        <v/>
      </c>
      <c r="D334" s="62" t="str">
        <f>IFERROR(VLOOKUP(B334,'FORMAÇÃO DE PREÇO'!B:D,3,FALSE),"")</f>
        <v/>
      </c>
      <c r="E334" s="107" t="str">
        <f t="shared" si="9"/>
        <v/>
      </c>
      <c r="F334" s="107" t="str">
        <f>IF($B333="","",IF($C334=$C331,INDEX('FORMAÇÃO DE PREÇO'!$H:$H,MATCH($B334,'FORMAÇÃO DE PREÇO'!$B:$B)-18),IF($C334=$C332,"Código","")))</f>
        <v/>
      </c>
      <c r="G334" s="108" t="str">
        <f t="array" ref="G334">IF($B333="","",IF($C334=$C331,UPPER(INDEX('BASE EDITAL'!$C:$C,EDITAL!B334+1)),IF($C334=$C332,"Especificação do Objeto","")))</f>
        <v/>
      </c>
      <c r="H334" s="109" t="str">
        <f t="array" ref="H334">IF($B333="","",IF($C334=$C331,INDEX('FORMAÇÃO DE PREÇO'!$M:$M,MATCH($B334,'FORMAÇÃO DE PREÇO'!$B:$B)-14),IF($C334=$C332,"Unidade","")))</f>
        <v/>
      </c>
      <c r="I334" s="109" t="str">
        <f>IF($B333="","",IF($C334=$C331,INDEX('FORMAÇÃO DE PREÇO'!$M:$M,MATCH($B334,'FORMAÇÃO DE PREÇO'!$B:$B)-16),IF($C334=$C332,"Quant.","")))</f>
        <v/>
      </c>
      <c r="J334" s="68" t="str">
        <f>IF(AND(COUNTBLANK($B331:$B333)=2,$B333="",$B332="",MAX(C:C)&gt;1),"Total Estimado",IF($B333="","",IF($C334=$C331,INDEX('FORMAÇÃO DE PREÇO'!$M:$M,MATCH($B334,'FORMAÇÃO DE PREÇO'!$B:$B)-18),IF($C334=$C332,"Valor Unit. (R$)",IF(AND($C334&lt;&gt;$C333,$J333&lt;&gt;""),"Subtotal","")))))</f>
        <v/>
      </c>
      <c r="K334" s="100" t="str">
        <f>IFERROR(IF(AND(COUNTBLANK($B331:$B333)=2,$B333="",$B332="",MAX(C:C)&gt;1),SUM($K$3:K333)/2,IF($B333="","",IF($C334=$C331,ROUND(J334*I334,2),IF($C334=$C332,"Total Item (R$)",IF(AND($C334&lt;&gt;$C333,$J333&lt;&gt;""),SUMIFS(K:K,C:C,C333,J:J,"&lt;&gt;Subtotal"),""))))),"")</f>
        <v/>
      </c>
      <c r="L334" s="100" t="str">
        <f t="shared" si="8"/>
        <v/>
      </c>
    </row>
    <row r="335" spans="2:12" x14ac:dyDescent="0.25">
      <c r="B335" s="62" t="str">
        <f>IFERROR(IF(C334=C331,IF(B334+1&lt;='FORMAÇÃO DE PREÇO'!$H$8,B334+1,""),B334),"")</f>
        <v/>
      </c>
      <c r="C335" s="62" t="str">
        <f>IFERROR(VLOOKUP(B335,'FORMAÇÃO DE PREÇO'!B:D,2,FALSE),"")</f>
        <v/>
      </c>
      <c r="D335" s="62" t="str">
        <f>IFERROR(VLOOKUP(B335,'FORMAÇÃO DE PREÇO'!B:D,3,FALSE),"")</f>
        <v/>
      </c>
      <c r="E335" s="107" t="str">
        <f t="shared" si="9"/>
        <v/>
      </c>
      <c r="F335" s="107" t="str">
        <f>IF($B334="","",IF($C335=$C332,INDEX('FORMAÇÃO DE PREÇO'!$H:$H,MATCH($B335,'FORMAÇÃO DE PREÇO'!$B:$B)-18),IF($C335=$C333,"Código","")))</f>
        <v/>
      </c>
      <c r="G335" s="108" t="str">
        <f t="array" ref="G335">IF($B334="","",IF($C335=$C332,UPPER(INDEX('BASE EDITAL'!$C:$C,EDITAL!B335+1)),IF($C335=$C333,"Especificação do Objeto","")))</f>
        <v/>
      </c>
      <c r="H335" s="109" t="str">
        <f t="array" ref="H335">IF($B334="","",IF($C335=$C332,INDEX('FORMAÇÃO DE PREÇO'!$M:$M,MATCH($B335,'FORMAÇÃO DE PREÇO'!$B:$B)-14),IF($C335=$C333,"Unidade","")))</f>
        <v/>
      </c>
      <c r="I335" s="109" t="str">
        <f>IF($B334="","",IF($C335=$C332,INDEX('FORMAÇÃO DE PREÇO'!$M:$M,MATCH($B335,'FORMAÇÃO DE PREÇO'!$B:$B)-16),IF($C335=$C333,"Quant.","")))</f>
        <v/>
      </c>
      <c r="J335" s="68" t="str">
        <f>IF(AND(COUNTBLANK($B332:$B334)=2,$B334="",$B333="",MAX(C:C)&gt;1),"Total Estimado",IF($B334="","",IF($C335=$C332,INDEX('FORMAÇÃO DE PREÇO'!$M:$M,MATCH($B335,'FORMAÇÃO DE PREÇO'!$B:$B)-18),IF($C335=$C333,"Valor Unit. (R$)",IF(AND($C335&lt;&gt;$C334,$J334&lt;&gt;""),"Subtotal","")))))</f>
        <v/>
      </c>
      <c r="K335" s="100" t="str">
        <f>IFERROR(IF(AND(COUNTBLANK($B332:$B334)=2,$B334="",$B333="",MAX(C:C)&gt;1),SUM($K$3:K334)/2,IF($B334="","",IF($C335=$C332,ROUND(J335*I335,2),IF($C335=$C333,"Total Item (R$)",IF(AND($C335&lt;&gt;$C334,$J334&lt;&gt;""),SUMIFS(K:K,C:C,C334,J:J,"&lt;&gt;Subtotal"),""))))),"")</f>
        <v/>
      </c>
      <c r="L335" s="100" t="str">
        <f t="shared" si="8"/>
        <v/>
      </c>
    </row>
    <row r="336" spans="2:12" x14ac:dyDescent="0.25">
      <c r="B336" s="62" t="str">
        <f>IFERROR(IF(C335=C332,IF(B335+1&lt;='FORMAÇÃO DE PREÇO'!$H$8,B335+1,""),B335),"")</f>
        <v/>
      </c>
      <c r="C336" s="62" t="str">
        <f>IFERROR(VLOOKUP(B336,'FORMAÇÃO DE PREÇO'!B:D,2,FALSE),"")</f>
        <v/>
      </c>
      <c r="D336" s="62" t="str">
        <f>IFERROR(VLOOKUP(B336,'FORMAÇÃO DE PREÇO'!B:D,3,FALSE),"")</f>
        <v/>
      </c>
      <c r="E336" s="107" t="str">
        <f t="shared" si="9"/>
        <v/>
      </c>
      <c r="F336" s="107" t="str">
        <f>IF($B335="","",IF($C336=$C333,INDEX('FORMAÇÃO DE PREÇO'!$H:$H,MATCH($B336,'FORMAÇÃO DE PREÇO'!$B:$B)-18),IF($C336=$C334,"Código","")))</f>
        <v/>
      </c>
      <c r="G336" s="108" t="str">
        <f t="array" ref="G336">IF($B335="","",IF($C336=$C333,UPPER(INDEX('BASE EDITAL'!$C:$C,EDITAL!B336+1)),IF($C336=$C334,"Especificação do Objeto","")))</f>
        <v/>
      </c>
      <c r="H336" s="109" t="str">
        <f t="array" ref="H336">IF($B335="","",IF($C336=$C333,INDEX('FORMAÇÃO DE PREÇO'!$M:$M,MATCH($B336,'FORMAÇÃO DE PREÇO'!$B:$B)-14),IF($C336=$C334,"Unidade","")))</f>
        <v/>
      </c>
      <c r="I336" s="109" t="str">
        <f>IF($B335="","",IF($C336=$C333,INDEX('FORMAÇÃO DE PREÇO'!$M:$M,MATCH($B336,'FORMAÇÃO DE PREÇO'!$B:$B)-16),IF($C336=$C334,"Quant.","")))</f>
        <v/>
      </c>
      <c r="J336" s="68" t="str">
        <f>IF(AND(COUNTBLANK($B333:$B335)=2,$B335="",$B334="",MAX(C:C)&gt;1),"Total Estimado",IF($B335="","",IF($C336=$C333,INDEX('FORMAÇÃO DE PREÇO'!$M:$M,MATCH($B336,'FORMAÇÃO DE PREÇO'!$B:$B)-18),IF($C336=$C334,"Valor Unit. (R$)",IF(AND($C336&lt;&gt;$C335,$J335&lt;&gt;""),"Subtotal","")))))</f>
        <v/>
      </c>
      <c r="K336" s="100" t="str">
        <f>IFERROR(IF(AND(COUNTBLANK($B333:$B335)=2,$B335="",$B334="",MAX(C:C)&gt;1),SUM($K$3:K335)/2,IF($B335="","",IF($C336=$C333,ROUND(J336*I336,2),IF($C336=$C334,"Total Item (R$)",IF(AND($C336&lt;&gt;$C335,$J335&lt;&gt;""),SUMIFS(K:K,C:C,C335,J:J,"&lt;&gt;Subtotal"),""))))),"")</f>
        <v/>
      </c>
      <c r="L336" s="100" t="str">
        <f t="shared" si="8"/>
        <v/>
      </c>
    </row>
    <row r="337" spans="2:12" x14ac:dyDescent="0.25">
      <c r="B337" s="62" t="str">
        <f>IFERROR(IF(C336=C333,IF(B336+1&lt;='FORMAÇÃO DE PREÇO'!$H$8,B336+1,""),B336),"")</f>
        <v/>
      </c>
      <c r="C337" s="62" t="str">
        <f>IFERROR(VLOOKUP(B337,'FORMAÇÃO DE PREÇO'!B:D,2,FALSE),"")</f>
        <v/>
      </c>
      <c r="D337" s="62" t="str">
        <f>IFERROR(VLOOKUP(B337,'FORMAÇÃO DE PREÇO'!B:D,3,FALSE),"")</f>
        <v/>
      </c>
      <c r="E337" s="107" t="str">
        <f t="shared" si="9"/>
        <v/>
      </c>
      <c r="F337" s="107" t="str">
        <f>IF($B336="","",IF($C337=$C334,INDEX('FORMAÇÃO DE PREÇO'!$H:$H,MATCH($B337,'FORMAÇÃO DE PREÇO'!$B:$B)-18),IF($C337=$C335,"Código","")))</f>
        <v/>
      </c>
      <c r="G337" s="108" t="str">
        <f t="array" ref="G337">IF($B336="","",IF($C337=$C334,UPPER(INDEX('BASE EDITAL'!$C:$C,EDITAL!B337+1)),IF($C337=$C335,"Especificação do Objeto","")))</f>
        <v/>
      </c>
      <c r="H337" s="109" t="str">
        <f t="array" ref="H337">IF($B336="","",IF($C337=$C334,INDEX('FORMAÇÃO DE PREÇO'!$M:$M,MATCH($B337,'FORMAÇÃO DE PREÇO'!$B:$B)-14),IF($C337=$C335,"Unidade","")))</f>
        <v/>
      </c>
      <c r="I337" s="109" t="str">
        <f>IF($B336="","",IF($C337=$C334,INDEX('FORMAÇÃO DE PREÇO'!$M:$M,MATCH($B337,'FORMAÇÃO DE PREÇO'!$B:$B)-16),IF($C337=$C335,"Quant.","")))</f>
        <v/>
      </c>
      <c r="J337" s="68" t="str">
        <f>IF(AND(COUNTBLANK($B334:$B336)=2,$B336="",$B335="",MAX(C:C)&gt;1),"Total Estimado",IF($B336="","",IF($C337=$C334,INDEX('FORMAÇÃO DE PREÇO'!$M:$M,MATCH($B337,'FORMAÇÃO DE PREÇO'!$B:$B)-18),IF($C337=$C335,"Valor Unit. (R$)",IF(AND($C337&lt;&gt;$C336,$J336&lt;&gt;""),"Subtotal","")))))</f>
        <v/>
      </c>
      <c r="K337" s="100" t="str">
        <f>IFERROR(IF(AND(COUNTBLANK($B334:$B336)=2,$B336="",$B335="",MAX(C:C)&gt;1),SUM($K$3:K336)/2,IF($B336="","",IF($C337=$C334,ROUND(J337*I337,2),IF($C337=$C335,"Total Item (R$)",IF(AND($C337&lt;&gt;$C336,$J336&lt;&gt;""),SUMIFS(K:K,C:C,C336,J:J,"&lt;&gt;Subtotal"),""))))),"")</f>
        <v/>
      </c>
      <c r="L337" s="100" t="str">
        <f t="shared" si="8"/>
        <v/>
      </c>
    </row>
    <row r="338" spans="2:12" x14ac:dyDescent="0.25">
      <c r="B338" s="62" t="str">
        <f>IFERROR(IF(C337=C334,IF(B337+1&lt;='FORMAÇÃO DE PREÇO'!$H$8,B337+1,""),B337),"")</f>
        <v/>
      </c>
      <c r="C338" s="62" t="str">
        <f>IFERROR(VLOOKUP(B338,'FORMAÇÃO DE PREÇO'!B:D,2,FALSE),"")</f>
        <v/>
      </c>
      <c r="D338" s="62" t="str">
        <f>IFERROR(VLOOKUP(B338,'FORMAÇÃO DE PREÇO'!B:D,3,FALSE),"")</f>
        <v/>
      </c>
      <c r="E338" s="107" t="str">
        <f t="shared" si="9"/>
        <v/>
      </c>
      <c r="F338" s="107" t="str">
        <f>IF($B337="","",IF($C338=$C335,INDEX('FORMAÇÃO DE PREÇO'!$H:$H,MATCH($B338,'FORMAÇÃO DE PREÇO'!$B:$B)-18),IF($C338=$C336,"Código","")))</f>
        <v/>
      </c>
      <c r="G338" s="108" t="str">
        <f t="array" ref="G338">IF($B337="","",IF($C338=$C335,UPPER(INDEX('BASE EDITAL'!$C:$C,EDITAL!B338+1)),IF($C338=$C336,"Especificação do Objeto","")))</f>
        <v/>
      </c>
      <c r="H338" s="109" t="str">
        <f t="array" ref="H338">IF($B337="","",IF($C338=$C335,INDEX('FORMAÇÃO DE PREÇO'!$M:$M,MATCH($B338,'FORMAÇÃO DE PREÇO'!$B:$B)-14),IF($C338=$C336,"Unidade","")))</f>
        <v/>
      </c>
      <c r="I338" s="109" t="str">
        <f>IF($B337="","",IF($C338=$C335,INDEX('FORMAÇÃO DE PREÇO'!$M:$M,MATCH($B338,'FORMAÇÃO DE PREÇO'!$B:$B)-16),IF($C338=$C336,"Quant.","")))</f>
        <v/>
      </c>
      <c r="J338" s="68" t="str">
        <f>IF(AND(COUNTBLANK($B335:$B337)=2,$B337="",$B336="",MAX(C:C)&gt;1),"Total Estimado",IF($B337="","",IF($C338=$C335,INDEX('FORMAÇÃO DE PREÇO'!$M:$M,MATCH($B338,'FORMAÇÃO DE PREÇO'!$B:$B)-18),IF($C338=$C336,"Valor Unit. (R$)",IF(AND($C338&lt;&gt;$C337,$J337&lt;&gt;""),"Subtotal","")))))</f>
        <v/>
      </c>
      <c r="K338" s="100" t="str">
        <f>IFERROR(IF(AND(COUNTBLANK($B335:$B337)=2,$B337="",$B336="",MAX(C:C)&gt;1),SUM($K$3:K337)/2,IF($B337="","",IF($C338=$C335,ROUND(J338*I338,2),IF($C338=$C336,"Total Item (R$)",IF(AND($C338&lt;&gt;$C337,$J337&lt;&gt;""),SUMIFS(K:K,C:C,C337,J:J,"&lt;&gt;Subtotal"),""))))),"")</f>
        <v/>
      </c>
      <c r="L338" s="100" t="str">
        <f t="shared" si="8"/>
        <v/>
      </c>
    </row>
    <row r="339" spans="2:12" x14ac:dyDescent="0.25">
      <c r="B339" s="62" t="str">
        <f>IFERROR(IF(C338=C335,IF(B338+1&lt;='FORMAÇÃO DE PREÇO'!$H$8,B338+1,""),B338),"")</f>
        <v/>
      </c>
      <c r="C339" s="62" t="str">
        <f>IFERROR(VLOOKUP(B339,'FORMAÇÃO DE PREÇO'!B:D,2,FALSE),"")</f>
        <v/>
      </c>
      <c r="D339" s="62" t="str">
        <f>IFERROR(VLOOKUP(B339,'FORMAÇÃO DE PREÇO'!B:D,3,FALSE),"")</f>
        <v/>
      </c>
      <c r="E339" s="107" t="str">
        <f t="shared" si="9"/>
        <v/>
      </c>
      <c r="F339" s="107" t="str">
        <f>IF($B338="","",IF($C339=$C336,INDEX('FORMAÇÃO DE PREÇO'!$H:$H,MATCH($B339,'FORMAÇÃO DE PREÇO'!$B:$B)-18),IF($C339=$C337,"Código","")))</f>
        <v/>
      </c>
      <c r="G339" s="108" t="str">
        <f t="array" ref="G339">IF($B338="","",IF($C339=$C336,UPPER(INDEX('BASE EDITAL'!$C:$C,EDITAL!B339+1)),IF($C339=$C337,"Especificação do Objeto","")))</f>
        <v/>
      </c>
      <c r="H339" s="109" t="str">
        <f t="array" ref="H339">IF($B338="","",IF($C339=$C336,INDEX('FORMAÇÃO DE PREÇO'!$M:$M,MATCH($B339,'FORMAÇÃO DE PREÇO'!$B:$B)-14),IF($C339=$C337,"Unidade","")))</f>
        <v/>
      </c>
      <c r="I339" s="109" t="str">
        <f>IF($B338="","",IF($C339=$C336,INDEX('FORMAÇÃO DE PREÇO'!$M:$M,MATCH($B339,'FORMAÇÃO DE PREÇO'!$B:$B)-16),IF($C339=$C337,"Quant.","")))</f>
        <v/>
      </c>
      <c r="J339" s="68" t="str">
        <f>IF(AND(COUNTBLANK($B336:$B338)=2,$B338="",$B337="",MAX(C:C)&gt;1),"Total Estimado",IF($B338="","",IF($C339=$C336,INDEX('FORMAÇÃO DE PREÇO'!$M:$M,MATCH($B339,'FORMAÇÃO DE PREÇO'!$B:$B)-18),IF($C339=$C337,"Valor Unit. (R$)",IF(AND($C339&lt;&gt;$C338,$J338&lt;&gt;""),"Subtotal","")))))</f>
        <v/>
      </c>
      <c r="K339" s="100" t="str">
        <f>IFERROR(IF(AND(COUNTBLANK($B336:$B338)=2,$B338="",$B337="",MAX(C:C)&gt;1),SUM($K$3:K338)/2,IF($B338="","",IF($C339=$C336,ROUND(J339*I339,2),IF($C339=$C337,"Total Item (R$)",IF(AND($C339&lt;&gt;$C338,$J338&lt;&gt;""),SUMIFS(K:K,C:C,C338,J:J,"&lt;&gt;Subtotal"),""))))),"")</f>
        <v/>
      </c>
      <c r="L339" s="100" t="str">
        <f t="shared" si="8"/>
        <v/>
      </c>
    </row>
    <row r="340" spans="2:12" x14ac:dyDescent="0.25">
      <c r="B340" s="62" t="str">
        <f>IFERROR(IF(C339=C336,IF(B339+1&lt;='FORMAÇÃO DE PREÇO'!$H$8,B339+1,""),B339),"")</f>
        <v/>
      </c>
      <c r="C340" s="62" t="str">
        <f>IFERROR(VLOOKUP(B340,'FORMAÇÃO DE PREÇO'!B:D,2,FALSE),"")</f>
        <v/>
      </c>
      <c r="D340" s="62" t="str">
        <f>IFERROR(VLOOKUP(B340,'FORMAÇÃO DE PREÇO'!B:D,3,FALSE),"")</f>
        <v/>
      </c>
      <c r="E340" s="107" t="str">
        <f t="shared" si="9"/>
        <v/>
      </c>
      <c r="F340" s="107" t="str">
        <f>IF($B339="","",IF($C340=$C337,INDEX('FORMAÇÃO DE PREÇO'!$H:$H,MATCH($B340,'FORMAÇÃO DE PREÇO'!$B:$B)-18),IF($C340=$C338,"Código","")))</f>
        <v/>
      </c>
      <c r="G340" s="108" t="str">
        <f t="array" ref="G340">IF($B339="","",IF($C340=$C337,UPPER(INDEX('BASE EDITAL'!$C:$C,EDITAL!B340+1)),IF($C340=$C338,"Especificação do Objeto","")))</f>
        <v/>
      </c>
      <c r="H340" s="109" t="str">
        <f t="array" ref="H340">IF($B339="","",IF($C340=$C337,INDEX('FORMAÇÃO DE PREÇO'!$M:$M,MATCH($B340,'FORMAÇÃO DE PREÇO'!$B:$B)-14),IF($C340=$C338,"Unidade","")))</f>
        <v/>
      </c>
      <c r="I340" s="109" t="str">
        <f>IF($B339="","",IF($C340=$C337,INDEX('FORMAÇÃO DE PREÇO'!$M:$M,MATCH($B340,'FORMAÇÃO DE PREÇO'!$B:$B)-16),IF($C340=$C338,"Quant.","")))</f>
        <v/>
      </c>
      <c r="J340" s="68" t="str">
        <f>IF(AND(COUNTBLANK($B337:$B339)=2,$B339="",$B338="",MAX(C:C)&gt;1),"Total Estimado",IF($B339="","",IF($C340=$C337,INDEX('FORMAÇÃO DE PREÇO'!$M:$M,MATCH($B340,'FORMAÇÃO DE PREÇO'!$B:$B)-18),IF($C340=$C338,"Valor Unit. (R$)",IF(AND($C340&lt;&gt;$C339,$J339&lt;&gt;""),"Subtotal","")))))</f>
        <v/>
      </c>
      <c r="K340" s="100" t="str">
        <f>IFERROR(IF(AND(COUNTBLANK($B337:$B339)=2,$B339="",$B338="",MAX(C:C)&gt;1),SUM($K$3:K339)/2,IF($B339="","",IF($C340=$C337,ROUND(J340*I340,2),IF($C340=$C338,"Total Item (R$)",IF(AND($C340&lt;&gt;$C339,$J339&lt;&gt;""),SUMIFS(K:K,C:C,C339,J:J,"&lt;&gt;Subtotal"),""))))),"")</f>
        <v/>
      </c>
      <c r="L340" s="100" t="str">
        <f t="shared" si="8"/>
        <v/>
      </c>
    </row>
    <row r="341" spans="2:12" x14ac:dyDescent="0.25">
      <c r="B341" s="62" t="str">
        <f>IFERROR(IF(C340=C337,IF(B340+1&lt;='FORMAÇÃO DE PREÇO'!$H$8,B340+1,""),B340),"")</f>
        <v/>
      </c>
      <c r="C341" s="62" t="str">
        <f>IFERROR(VLOOKUP(B341,'FORMAÇÃO DE PREÇO'!B:D,2,FALSE),"")</f>
        <v/>
      </c>
      <c r="D341" s="62" t="str">
        <f>IFERROR(VLOOKUP(B341,'FORMAÇÃO DE PREÇO'!B:D,3,FALSE),"")</f>
        <v/>
      </c>
      <c r="E341" s="107" t="str">
        <f t="shared" si="9"/>
        <v/>
      </c>
      <c r="F341" s="107" t="str">
        <f>IF($B340="","",IF($C341=$C338,INDEX('FORMAÇÃO DE PREÇO'!$H:$H,MATCH($B341,'FORMAÇÃO DE PREÇO'!$B:$B)-18),IF($C341=$C339,"Código","")))</f>
        <v/>
      </c>
      <c r="G341" s="108" t="str">
        <f t="array" ref="G341">IF($B340="","",IF($C341=$C338,UPPER(INDEX('BASE EDITAL'!$C:$C,EDITAL!B341+1)),IF($C341=$C339,"Especificação do Objeto","")))</f>
        <v/>
      </c>
      <c r="H341" s="109" t="str">
        <f t="array" ref="H341">IF($B340="","",IF($C341=$C338,INDEX('FORMAÇÃO DE PREÇO'!$M:$M,MATCH($B341,'FORMAÇÃO DE PREÇO'!$B:$B)-14),IF($C341=$C339,"Unidade","")))</f>
        <v/>
      </c>
      <c r="I341" s="109" t="str">
        <f>IF($B340="","",IF($C341=$C338,INDEX('FORMAÇÃO DE PREÇO'!$M:$M,MATCH($B341,'FORMAÇÃO DE PREÇO'!$B:$B)-16),IF($C341=$C339,"Quant.","")))</f>
        <v/>
      </c>
      <c r="J341" s="68" t="str">
        <f>IF(AND(COUNTBLANK($B338:$B340)=2,$B340="",$B339="",MAX(C:C)&gt;1),"Total Estimado",IF($B340="","",IF($C341=$C338,INDEX('FORMAÇÃO DE PREÇO'!$M:$M,MATCH($B341,'FORMAÇÃO DE PREÇO'!$B:$B)-18),IF($C341=$C339,"Valor Unit. (R$)",IF(AND($C341&lt;&gt;$C340,$J340&lt;&gt;""),"Subtotal","")))))</f>
        <v/>
      </c>
      <c r="K341" s="100" t="str">
        <f>IFERROR(IF(AND(COUNTBLANK($B338:$B340)=2,$B340="",$B339="",MAX(C:C)&gt;1),SUM($K$3:K340)/2,IF($B340="","",IF($C341=$C338,ROUND(J341*I341,2),IF($C341=$C339,"Total Item (R$)",IF(AND($C341&lt;&gt;$C340,$J340&lt;&gt;""),SUMIFS(K:K,C:C,C340,J:J,"&lt;&gt;Subtotal"),""))))),"")</f>
        <v/>
      </c>
      <c r="L341" s="100" t="str">
        <f t="shared" si="8"/>
        <v/>
      </c>
    </row>
    <row r="342" spans="2:12" x14ac:dyDescent="0.25">
      <c r="B342" s="62" t="str">
        <f>IFERROR(IF(C341=C338,IF(B341+1&lt;='FORMAÇÃO DE PREÇO'!$H$8,B341+1,""),B341),"")</f>
        <v/>
      </c>
      <c r="C342" s="62" t="str">
        <f>IFERROR(VLOOKUP(B342,'FORMAÇÃO DE PREÇO'!B:D,2,FALSE),"")</f>
        <v/>
      </c>
      <c r="D342" s="62" t="str">
        <f>IFERROR(VLOOKUP(B342,'FORMAÇÃO DE PREÇO'!B:D,3,FALSE),"")</f>
        <v/>
      </c>
      <c r="E342" s="107" t="str">
        <f t="shared" si="9"/>
        <v/>
      </c>
      <c r="F342" s="107" t="str">
        <f>IF($B341="","",IF($C342=$C339,INDEX('FORMAÇÃO DE PREÇO'!$H:$H,MATCH($B342,'FORMAÇÃO DE PREÇO'!$B:$B)-18),IF($C342=$C340,"Código","")))</f>
        <v/>
      </c>
      <c r="G342" s="108" t="str">
        <f t="array" ref="G342">IF($B341="","",IF($C342=$C339,UPPER(INDEX('BASE EDITAL'!$C:$C,EDITAL!B342+1)),IF($C342=$C340,"Especificação do Objeto","")))</f>
        <v/>
      </c>
      <c r="H342" s="109" t="str">
        <f t="array" ref="H342">IF($B341="","",IF($C342=$C339,INDEX('FORMAÇÃO DE PREÇO'!$M:$M,MATCH($B342,'FORMAÇÃO DE PREÇO'!$B:$B)-14),IF($C342=$C340,"Unidade","")))</f>
        <v/>
      </c>
      <c r="I342" s="109" t="str">
        <f>IF($B341="","",IF($C342=$C339,INDEX('FORMAÇÃO DE PREÇO'!$M:$M,MATCH($B342,'FORMAÇÃO DE PREÇO'!$B:$B)-16),IF($C342=$C340,"Quant.","")))</f>
        <v/>
      </c>
      <c r="J342" s="68" t="str">
        <f>IF(AND(COUNTBLANK($B339:$B341)=2,$B341="",$B340="",MAX(C:C)&gt;1),"Total Estimado",IF($B341="","",IF($C342=$C339,INDEX('FORMAÇÃO DE PREÇO'!$M:$M,MATCH($B342,'FORMAÇÃO DE PREÇO'!$B:$B)-18),IF($C342=$C340,"Valor Unit. (R$)",IF(AND($C342&lt;&gt;$C341,$J341&lt;&gt;""),"Subtotal","")))))</f>
        <v/>
      </c>
      <c r="K342" s="100" t="str">
        <f>IFERROR(IF(AND(COUNTBLANK($B339:$B341)=2,$B341="",$B340="",MAX(C:C)&gt;1),SUM($K$3:K341)/2,IF($B341="","",IF($C342=$C339,ROUND(J342*I342,2),IF($C342=$C340,"Total Item (R$)",IF(AND($C342&lt;&gt;$C341,$J341&lt;&gt;""),SUMIFS(K:K,C:C,C341,J:J,"&lt;&gt;Subtotal"),""))))),"")</f>
        <v/>
      </c>
      <c r="L342" s="100" t="str">
        <f t="shared" si="8"/>
        <v/>
      </c>
    </row>
    <row r="343" spans="2:12" x14ac:dyDescent="0.25">
      <c r="B343" s="62" t="str">
        <f>IFERROR(IF(C342=C339,IF(B342+1&lt;='FORMAÇÃO DE PREÇO'!$H$8,B342+1,""),B342),"")</f>
        <v/>
      </c>
      <c r="C343" s="62" t="str">
        <f>IFERROR(VLOOKUP(B343,'FORMAÇÃO DE PREÇO'!B:D,2,FALSE),"")</f>
        <v/>
      </c>
      <c r="D343" s="62" t="str">
        <f>IFERROR(VLOOKUP(B343,'FORMAÇÃO DE PREÇO'!B:D,3,FALSE),"")</f>
        <v/>
      </c>
      <c r="E343" s="107" t="str">
        <f t="shared" si="9"/>
        <v/>
      </c>
      <c r="F343" s="107" t="str">
        <f>IF($B342="","",IF($C343=$C340,INDEX('FORMAÇÃO DE PREÇO'!$H:$H,MATCH($B343,'FORMAÇÃO DE PREÇO'!$B:$B)-18),IF($C343=$C341,"Código","")))</f>
        <v/>
      </c>
      <c r="G343" s="108" t="str">
        <f t="array" ref="G343">IF($B342="","",IF($C343=$C340,UPPER(INDEX('BASE EDITAL'!$C:$C,EDITAL!B343+1)),IF($C343=$C341,"Especificação do Objeto","")))</f>
        <v/>
      </c>
      <c r="H343" s="109" t="str">
        <f t="array" ref="H343">IF($B342="","",IF($C343=$C340,INDEX('FORMAÇÃO DE PREÇO'!$M:$M,MATCH($B343,'FORMAÇÃO DE PREÇO'!$B:$B)-14),IF($C343=$C341,"Unidade","")))</f>
        <v/>
      </c>
      <c r="I343" s="109" t="str">
        <f>IF($B342="","",IF($C343=$C340,INDEX('FORMAÇÃO DE PREÇO'!$M:$M,MATCH($B343,'FORMAÇÃO DE PREÇO'!$B:$B)-16),IF($C343=$C341,"Quant.","")))</f>
        <v/>
      </c>
      <c r="J343" s="68" t="str">
        <f>IF(AND(COUNTBLANK($B340:$B342)=2,$B342="",$B341="",MAX(C:C)&gt;1),"Total Estimado",IF($B342="","",IF($C343=$C340,INDEX('FORMAÇÃO DE PREÇO'!$M:$M,MATCH($B343,'FORMAÇÃO DE PREÇO'!$B:$B)-18),IF($C343=$C341,"Valor Unit. (R$)",IF(AND($C343&lt;&gt;$C342,$J342&lt;&gt;""),"Subtotal","")))))</f>
        <v/>
      </c>
      <c r="K343" s="100" t="str">
        <f>IFERROR(IF(AND(COUNTBLANK($B340:$B342)=2,$B342="",$B341="",MAX(C:C)&gt;1),SUM($K$3:K342)/2,IF($B342="","",IF($C343=$C340,ROUND(J343*I343,2),IF($C343=$C341,"Total Item (R$)",IF(AND($C343&lt;&gt;$C342,$J342&lt;&gt;""),SUMIFS(K:K,C:C,C342,J:J,"&lt;&gt;Subtotal"),""))))),"")</f>
        <v/>
      </c>
      <c r="L343" s="100" t="str">
        <f t="shared" si="8"/>
        <v/>
      </c>
    </row>
    <row r="344" spans="2:12" x14ac:dyDescent="0.25">
      <c r="B344" s="62" t="str">
        <f>IFERROR(IF(C343=C340,IF(B343+1&lt;='FORMAÇÃO DE PREÇO'!$H$8,B343+1,""),B343),"")</f>
        <v/>
      </c>
      <c r="C344" s="62" t="str">
        <f>IFERROR(VLOOKUP(B344,'FORMAÇÃO DE PREÇO'!B:D,2,FALSE),"")</f>
        <v/>
      </c>
      <c r="D344" s="62" t="str">
        <f>IFERROR(VLOOKUP(B344,'FORMAÇÃO DE PREÇO'!B:D,3,FALSE),"")</f>
        <v/>
      </c>
      <c r="E344" s="107" t="str">
        <f t="shared" si="9"/>
        <v/>
      </c>
      <c r="F344" s="107" t="str">
        <f>IF($B343="","",IF($C344=$C341,INDEX('FORMAÇÃO DE PREÇO'!$H:$H,MATCH($B344,'FORMAÇÃO DE PREÇO'!$B:$B)-18),IF($C344=$C342,"Código","")))</f>
        <v/>
      </c>
      <c r="G344" s="108" t="str">
        <f t="array" ref="G344">IF($B343="","",IF($C344=$C341,UPPER(INDEX('BASE EDITAL'!$C:$C,EDITAL!B344+1)),IF($C344=$C342,"Especificação do Objeto","")))</f>
        <v/>
      </c>
      <c r="H344" s="109" t="str">
        <f t="array" ref="H344">IF($B343="","",IF($C344=$C341,INDEX('FORMAÇÃO DE PREÇO'!$M:$M,MATCH($B344,'FORMAÇÃO DE PREÇO'!$B:$B)-14),IF($C344=$C342,"Unidade","")))</f>
        <v/>
      </c>
      <c r="I344" s="109" t="str">
        <f>IF($B343="","",IF($C344=$C341,INDEX('FORMAÇÃO DE PREÇO'!$M:$M,MATCH($B344,'FORMAÇÃO DE PREÇO'!$B:$B)-16),IF($C344=$C342,"Quant.","")))</f>
        <v/>
      </c>
      <c r="J344" s="68" t="str">
        <f>IF(AND(COUNTBLANK($B341:$B343)=2,$B343="",$B342="",MAX(C:C)&gt;1),"Total Estimado",IF($B343="","",IF($C344=$C341,INDEX('FORMAÇÃO DE PREÇO'!$M:$M,MATCH($B344,'FORMAÇÃO DE PREÇO'!$B:$B)-18),IF($C344=$C342,"Valor Unit. (R$)",IF(AND($C344&lt;&gt;$C343,$J343&lt;&gt;""),"Subtotal","")))))</f>
        <v/>
      </c>
      <c r="K344" s="100" t="str">
        <f>IFERROR(IF(AND(COUNTBLANK($B341:$B343)=2,$B343="",$B342="",MAX(C:C)&gt;1),SUM($K$3:K343)/2,IF($B343="","",IF($C344=$C341,ROUND(J344*I344,2),IF($C344=$C342,"Total Item (R$)",IF(AND($C344&lt;&gt;$C343,$J343&lt;&gt;""),SUMIFS(K:K,C:C,C343,J:J,"&lt;&gt;Subtotal"),""))))),"")</f>
        <v/>
      </c>
      <c r="L344" s="100" t="str">
        <f t="shared" si="8"/>
        <v/>
      </c>
    </row>
    <row r="345" spans="2:12" x14ac:dyDescent="0.25">
      <c r="B345" s="62" t="str">
        <f>IFERROR(IF(C344=C341,IF(B344+1&lt;='FORMAÇÃO DE PREÇO'!$H$8,B344+1,""),B344),"")</f>
        <v/>
      </c>
      <c r="C345" s="62" t="str">
        <f>IFERROR(VLOOKUP(B345,'FORMAÇÃO DE PREÇO'!B:D,2,FALSE),"")</f>
        <v/>
      </c>
      <c r="D345" s="62" t="str">
        <f>IFERROR(VLOOKUP(B345,'FORMAÇÃO DE PREÇO'!B:D,3,FALSE),"")</f>
        <v/>
      </c>
      <c r="E345" s="107" t="str">
        <f t="shared" si="9"/>
        <v/>
      </c>
      <c r="F345" s="107" t="str">
        <f>IF($B344="","",IF($C345=$C342,INDEX('FORMAÇÃO DE PREÇO'!$H:$H,MATCH($B345,'FORMAÇÃO DE PREÇO'!$B:$B)-18),IF($C345=$C343,"Código","")))</f>
        <v/>
      </c>
      <c r="G345" s="108" t="str">
        <f t="array" ref="G345">IF($B344="","",IF($C345=$C342,UPPER(INDEX('BASE EDITAL'!$C:$C,EDITAL!B345+1)),IF($C345=$C343,"Especificação do Objeto","")))</f>
        <v/>
      </c>
      <c r="H345" s="109" t="str">
        <f t="array" ref="H345">IF($B344="","",IF($C345=$C342,INDEX('FORMAÇÃO DE PREÇO'!$M:$M,MATCH($B345,'FORMAÇÃO DE PREÇO'!$B:$B)-14),IF($C345=$C343,"Unidade","")))</f>
        <v/>
      </c>
      <c r="I345" s="109" t="str">
        <f>IF($B344="","",IF($C345=$C342,INDEX('FORMAÇÃO DE PREÇO'!$M:$M,MATCH($B345,'FORMAÇÃO DE PREÇO'!$B:$B)-16),IF($C345=$C343,"Quant.","")))</f>
        <v/>
      </c>
      <c r="J345" s="68" t="str">
        <f>IF(AND(COUNTBLANK($B342:$B344)=2,$B344="",$B343="",MAX(C:C)&gt;1),"Total Estimado",IF($B344="","",IF($C345=$C342,INDEX('FORMAÇÃO DE PREÇO'!$M:$M,MATCH($B345,'FORMAÇÃO DE PREÇO'!$B:$B)-18),IF($C345=$C343,"Valor Unit. (R$)",IF(AND($C345&lt;&gt;$C344,$J344&lt;&gt;""),"Subtotal","")))))</f>
        <v/>
      </c>
      <c r="K345" s="100" t="str">
        <f>IFERROR(IF(AND(COUNTBLANK($B342:$B344)=2,$B344="",$B343="",MAX(C:C)&gt;1),SUM($K$3:K344)/2,IF($B344="","",IF($C345=$C342,ROUND(J345*I345,2),IF($C345=$C343,"Total Item (R$)",IF(AND($C345&lt;&gt;$C344,$J344&lt;&gt;""),SUMIFS(K:K,C:C,C344,J:J,"&lt;&gt;Subtotal"),""))))),"")</f>
        <v/>
      </c>
      <c r="L345" s="100" t="str">
        <f t="shared" si="8"/>
        <v/>
      </c>
    </row>
    <row r="346" spans="2:12" x14ac:dyDescent="0.25">
      <c r="B346" s="62" t="str">
        <f>IFERROR(IF(C345=C342,IF(B345+1&lt;='FORMAÇÃO DE PREÇO'!$H$8,B345+1,""),B345),"")</f>
        <v/>
      </c>
      <c r="C346" s="62" t="str">
        <f>IFERROR(VLOOKUP(B346,'FORMAÇÃO DE PREÇO'!B:D,2,FALSE),"")</f>
        <v/>
      </c>
      <c r="D346" s="62" t="str">
        <f>IFERROR(VLOOKUP(B346,'FORMAÇÃO DE PREÇO'!B:D,3,FALSE),"")</f>
        <v/>
      </c>
      <c r="E346" s="107" t="str">
        <f t="shared" si="9"/>
        <v/>
      </c>
      <c r="F346" s="107" t="str">
        <f>IF($B345="","",IF($C346=$C343,INDEX('FORMAÇÃO DE PREÇO'!$H:$H,MATCH($B346,'FORMAÇÃO DE PREÇO'!$B:$B)-18),IF($C346=$C344,"Código","")))</f>
        <v/>
      </c>
      <c r="G346" s="108" t="str">
        <f t="array" ref="G346">IF($B345="","",IF($C346=$C343,UPPER(INDEX('BASE EDITAL'!$C:$C,EDITAL!B346+1)),IF($C346=$C344,"Especificação do Objeto","")))</f>
        <v/>
      </c>
      <c r="H346" s="109" t="str">
        <f t="array" ref="H346">IF($B345="","",IF($C346=$C343,INDEX('FORMAÇÃO DE PREÇO'!$M:$M,MATCH($B346,'FORMAÇÃO DE PREÇO'!$B:$B)-14),IF($C346=$C344,"Unidade","")))</f>
        <v/>
      </c>
      <c r="I346" s="109" t="str">
        <f>IF($B345="","",IF($C346=$C343,INDEX('FORMAÇÃO DE PREÇO'!$M:$M,MATCH($B346,'FORMAÇÃO DE PREÇO'!$B:$B)-16),IF($C346=$C344,"Quant.","")))</f>
        <v/>
      </c>
      <c r="J346" s="68" t="str">
        <f>IF(AND(COUNTBLANK($B343:$B345)=2,$B345="",$B344="",MAX(C:C)&gt;1),"Total Estimado",IF($B345="","",IF($C346=$C343,INDEX('FORMAÇÃO DE PREÇO'!$M:$M,MATCH($B346,'FORMAÇÃO DE PREÇO'!$B:$B)-18),IF($C346=$C344,"Valor Unit. (R$)",IF(AND($C346&lt;&gt;$C345,$J345&lt;&gt;""),"Subtotal","")))))</f>
        <v/>
      </c>
      <c r="K346" s="100" t="str">
        <f>IFERROR(IF(AND(COUNTBLANK($B343:$B345)=2,$B345="",$B344="",MAX(C:C)&gt;1),SUM($K$3:K345)/2,IF($B345="","",IF($C346=$C343,ROUND(J346*I346,2),IF($C346=$C344,"Total Item (R$)",IF(AND($C346&lt;&gt;$C345,$J345&lt;&gt;""),SUMIFS(K:K,C:C,C345,J:J,"&lt;&gt;Subtotal"),""))))),"")</f>
        <v/>
      </c>
      <c r="L346" s="100" t="str">
        <f t="shared" si="8"/>
        <v/>
      </c>
    </row>
    <row r="347" spans="2:12" x14ac:dyDescent="0.25">
      <c r="B347" s="62" t="str">
        <f>IFERROR(IF(C346=C343,IF(B346+1&lt;='FORMAÇÃO DE PREÇO'!$H$8,B346+1,""),B346),"")</f>
        <v/>
      </c>
      <c r="C347" s="62" t="str">
        <f>IFERROR(VLOOKUP(B347,'FORMAÇÃO DE PREÇO'!B:D,2,FALSE),"")</f>
        <v/>
      </c>
      <c r="D347" s="62" t="str">
        <f>IFERROR(VLOOKUP(B347,'FORMAÇÃO DE PREÇO'!B:D,3,FALSE),"")</f>
        <v/>
      </c>
      <c r="E347" s="107" t="str">
        <f t="shared" si="9"/>
        <v/>
      </c>
      <c r="F347" s="107" t="str">
        <f>IF($B346="","",IF($C347=$C344,INDEX('FORMAÇÃO DE PREÇO'!$H:$H,MATCH($B347,'FORMAÇÃO DE PREÇO'!$B:$B)-18),IF($C347=$C345,"Código","")))</f>
        <v/>
      </c>
      <c r="G347" s="108" t="str">
        <f t="array" ref="G347">IF($B346="","",IF($C347=$C344,UPPER(INDEX('BASE EDITAL'!$C:$C,EDITAL!B347+1)),IF($C347=$C345,"Especificação do Objeto","")))</f>
        <v/>
      </c>
      <c r="H347" s="109" t="str">
        <f t="array" ref="H347">IF($B346="","",IF($C347=$C344,INDEX('FORMAÇÃO DE PREÇO'!$M:$M,MATCH($B347,'FORMAÇÃO DE PREÇO'!$B:$B)-14),IF($C347=$C345,"Unidade","")))</f>
        <v/>
      </c>
      <c r="I347" s="109" t="str">
        <f>IF($B346="","",IF($C347=$C344,INDEX('FORMAÇÃO DE PREÇO'!$M:$M,MATCH($B347,'FORMAÇÃO DE PREÇO'!$B:$B)-16),IF($C347=$C345,"Quant.","")))</f>
        <v/>
      </c>
      <c r="J347" s="68" t="str">
        <f>IF(AND(COUNTBLANK($B344:$B346)=2,$B346="",$B345="",MAX(C:C)&gt;1),"Total Estimado",IF($B346="","",IF($C347=$C344,INDEX('FORMAÇÃO DE PREÇO'!$M:$M,MATCH($B347,'FORMAÇÃO DE PREÇO'!$B:$B)-18),IF($C347=$C345,"Valor Unit. (R$)",IF(AND($C347&lt;&gt;$C346,$J346&lt;&gt;""),"Subtotal","")))))</f>
        <v/>
      </c>
      <c r="K347" s="100" t="str">
        <f>IFERROR(IF(AND(COUNTBLANK($B344:$B346)=2,$B346="",$B345="",MAX(C:C)&gt;1),SUM($K$3:K346)/2,IF($B346="","",IF($C347=$C344,ROUND(J347*I347,2),IF($C347=$C345,"Total Item (R$)",IF(AND($C347&lt;&gt;$C346,$J346&lt;&gt;""),SUMIFS(K:K,C:C,C346,J:J,"&lt;&gt;Subtotal"),""))))),"")</f>
        <v/>
      </c>
      <c r="L347" s="100" t="str">
        <f t="shared" si="8"/>
        <v/>
      </c>
    </row>
    <row r="348" spans="2:12" x14ac:dyDescent="0.25">
      <c r="B348" s="62" t="str">
        <f>IFERROR(IF(C347=C344,IF(B347+1&lt;='FORMAÇÃO DE PREÇO'!$H$8,B347+1,""),B347),"")</f>
        <v/>
      </c>
      <c r="C348" s="62" t="str">
        <f>IFERROR(VLOOKUP(B348,'FORMAÇÃO DE PREÇO'!B:D,2,FALSE),"")</f>
        <v/>
      </c>
      <c r="D348" s="62" t="str">
        <f>IFERROR(VLOOKUP(B348,'FORMAÇÃO DE PREÇO'!B:D,3,FALSE),"")</f>
        <v/>
      </c>
      <c r="E348" s="107" t="str">
        <f t="shared" si="9"/>
        <v/>
      </c>
      <c r="F348" s="107" t="str">
        <f>IF($B347="","",IF($C348=$C345,INDEX('FORMAÇÃO DE PREÇO'!$H:$H,MATCH($B348,'FORMAÇÃO DE PREÇO'!$B:$B)-18),IF($C348=$C346,"Código","")))</f>
        <v/>
      </c>
      <c r="G348" s="108" t="str">
        <f t="array" ref="G348">IF($B347="","",IF($C348=$C345,UPPER(INDEX('BASE EDITAL'!$C:$C,EDITAL!B348+1)),IF($C348=$C346,"Especificação do Objeto","")))</f>
        <v/>
      </c>
      <c r="H348" s="109" t="str">
        <f t="array" ref="H348">IF($B347="","",IF($C348=$C345,INDEX('FORMAÇÃO DE PREÇO'!$M:$M,MATCH($B348,'FORMAÇÃO DE PREÇO'!$B:$B)-14),IF($C348=$C346,"Unidade","")))</f>
        <v/>
      </c>
      <c r="I348" s="109" t="str">
        <f>IF($B347="","",IF($C348=$C345,INDEX('FORMAÇÃO DE PREÇO'!$M:$M,MATCH($B348,'FORMAÇÃO DE PREÇO'!$B:$B)-16),IF($C348=$C346,"Quant.","")))</f>
        <v/>
      </c>
      <c r="J348" s="68" t="str">
        <f>IF(AND(COUNTBLANK($B345:$B347)=2,$B347="",$B346="",MAX(C:C)&gt;1),"Total Estimado",IF($B347="","",IF($C348=$C345,INDEX('FORMAÇÃO DE PREÇO'!$M:$M,MATCH($B348,'FORMAÇÃO DE PREÇO'!$B:$B)-18),IF($C348=$C346,"Valor Unit. (R$)",IF(AND($C348&lt;&gt;$C347,$J347&lt;&gt;""),"Subtotal","")))))</f>
        <v/>
      </c>
      <c r="K348" s="100" t="str">
        <f>IFERROR(IF(AND(COUNTBLANK($B345:$B347)=2,$B347="",$B346="",MAX(C:C)&gt;1),SUM($K$3:K347)/2,IF($B347="","",IF($C348=$C345,ROUND(J348*I348,2),IF($C348=$C346,"Total Item (R$)",IF(AND($C348&lt;&gt;$C347,$J347&lt;&gt;""),SUMIFS(K:K,C:C,C347,J:J,"&lt;&gt;Subtotal"),""))))),"")</f>
        <v/>
      </c>
      <c r="L348" s="100" t="str">
        <f t="shared" si="8"/>
        <v/>
      </c>
    </row>
    <row r="349" spans="2:12" x14ac:dyDescent="0.25">
      <c r="B349" s="62" t="str">
        <f>IFERROR(IF(C348=C345,IF(B348+1&lt;='FORMAÇÃO DE PREÇO'!$H$8,B348+1,""),B348),"")</f>
        <v/>
      </c>
      <c r="C349" s="62" t="str">
        <f>IFERROR(VLOOKUP(B349,'FORMAÇÃO DE PREÇO'!B:D,2,FALSE),"")</f>
        <v/>
      </c>
      <c r="D349" s="62" t="str">
        <f>IFERROR(VLOOKUP(B349,'FORMAÇÃO DE PREÇO'!B:D,3,FALSE),"")</f>
        <v/>
      </c>
      <c r="E349" s="107" t="str">
        <f t="shared" si="9"/>
        <v/>
      </c>
      <c r="F349" s="107" t="str">
        <f>IF($B348="","",IF($C349=$C346,INDEX('FORMAÇÃO DE PREÇO'!$H:$H,MATCH($B349,'FORMAÇÃO DE PREÇO'!$B:$B)-18),IF($C349=$C347,"Código","")))</f>
        <v/>
      </c>
      <c r="G349" s="108" t="str">
        <f t="array" ref="G349">IF($B348="","",IF($C349=$C346,UPPER(INDEX('BASE EDITAL'!$C:$C,EDITAL!B349+1)),IF($C349=$C347,"Especificação do Objeto","")))</f>
        <v/>
      </c>
      <c r="H349" s="109" t="str">
        <f t="array" ref="H349">IF($B348="","",IF($C349=$C346,INDEX('FORMAÇÃO DE PREÇO'!$M:$M,MATCH($B349,'FORMAÇÃO DE PREÇO'!$B:$B)-14),IF($C349=$C347,"Unidade","")))</f>
        <v/>
      </c>
      <c r="I349" s="109" t="str">
        <f>IF($B348="","",IF($C349=$C346,INDEX('FORMAÇÃO DE PREÇO'!$M:$M,MATCH($B349,'FORMAÇÃO DE PREÇO'!$B:$B)-16),IF($C349=$C347,"Quant.","")))</f>
        <v/>
      </c>
      <c r="J349" s="68" t="str">
        <f>IF(AND(COUNTBLANK($B346:$B348)=2,$B348="",$B347="",MAX(C:C)&gt;1),"Total Estimado",IF($B348="","",IF($C349=$C346,INDEX('FORMAÇÃO DE PREÇO'!$M:$M,MATCH($B349,'FORMAÇÃO DE PREÇO'!$B:$B)-18),IF($C349=$C347,"Valor Unit. (R$)",IF(AND($C349&lt;&gt;$C348,$J348&lt;&gt;""),"Subtotal","")))))</f>
        <v/>
      </c>
      <c r="K349" s="100" t="str">
        <f>IFERROR(IF(AND(COUNTBLANK($B346:$B348)=2,$B348="",$B347="",MAX(C:C)&gt;1),SUM($K$3:K348)/2,IF($B348="","",IF($C349=$C346,ROUND(J349*I349,2),IF($C349=$C347,"Total Item (R$)",IF(AND($C349&lt;&gt;$C348,$J348&lt;&gt;""),SUMIFS(K:K,C:C,C348,J:J,"&lt;&gt;Subtotal"),""))))),"")</f>
        <v/>
      </c>
      <c r="L349" s="100" t="str">
        <f t="shared" si="8"/>
        <v/>
      </c>
    </row>
    <row r="350" spans="2:12" x14ac:dyDescent="0.25">
      <c r="B350" s="62" t="str">
        <f>IFERROR(IF(C349=C346,IF(B349+1&lt;='FORMAÇÃO DE PREÇO'!$H$8,B349+1,""),B349),"")</f>
        <v/>
      </c>
      <c r="C350" s="62" t="str">
        <f>IFERROR(VLOOKUP(B350,'FORMAÇÃO DE PREÇO'!B:D,2,FALSE),"")</f>
        <v/>
      </c>
      <c r="D350" s="62" t="str">
        <f>IFERROR(VLOOKUP(B350,'FORMAÇÃO DE PREÇO'!B:D,3,FALSE),"")</f>
        <v/>
      </c>
      <c r="E350" s="107" t="str">
        <f t="shared" si="9"/>
        <v/>
      </c>
      <c r="F350" s="107" t="str">
        <f>IF($B349="","",IF($C350=$C347,INDEX('FORMAÇÃO DE PREÇO'!$H:$H,MATCH($B350,'FORMAÇÃO DE PREÇO'!$B:$B)-18),IF($C350=$C348,"Código","")))</f>
        <v/>
      </c>
      <c r="G350" s="108" t="str">
        <f t="array" ref="G350">IF($B349="","",IF($C350=$C347,UPPER(INDEX('BASE EDITAL'!$C:$C,EDITAL!B350+1)),IF($C350=$C348,"Especificação do Objeto","")))</f>
        <v/>
      </c>
      <c r="H350" s="109" t="str">
        <f t="array" ref="H350">IF($B349="","",IF($C350=$C347,INDEX('FORMAÇÃO DE PREÇO'!$M:$M,MATCH($B350,'FORMAÇÃO DE PREÇO'!$B:$B)-14),IF($C350=$C348,"Unidade","")))</f>
        <v/>
      </c>
      <c r="I350" s="109" t="str">
        <f>IF($B349="","",IF($C350=$C347,INDEX('FORMAÇÃO DE PREÇO'!$M:$M,MATCH($B350,'FORMAÇÃO DE PREÇO'!$B:$B)-16),IF($C350=$C348,"Quant.","")))</f>
        <v/>
      </c>
      <c r="J350" s="68" t="str">
        <f>IF(AND(COUNTBLANK($B347:$B349)=2,$B349="",$B348="",MAX(C:C)&gt;1),"Total Estimado",IF($B349="","",IF($C350=$C347,INDEX('FORMAÇÃO DE PREÇO'!$M:$M,MATCH($B350,'FORMAÇÃO DE PREÇO'!$B:$B)-18),IF($C350=$C348,"Valor Unit. (R$)",IF(AND($C350&lt;&gt;$C349,$J349&lt;&gt;""),"Subtotal","")))))</f>
        <v/>
      </c>
      <c r="K350" s="100" t="str">
        <f>IFERROR(IF(AND(COUNTBLANK($B347:$B349)=2,$B349="",$B348="",MAX(C:C)&gt;1),SUM($K$3:K349)/2,IF($B349="","",IF($C350=$C347,ROUND(J350*I350,2),IF($C350=$C348,"Total Item (R$)",IF(AND($C350&lt;&gt;$C349,$J349&lt;&gt;""),SUMIFS(K:K,C:C,C349,J:J,"&lt;&gt;Subtotal"),""))))),"")</f>
        <v/>
      </c>
      <c r="L350" s="100" t="str">
        <f t="shared" si="8"/>
        <v/>
      </c>
    </row>
    <row r="351" spans="2:12" x14ac:dyDescent="0.25">
      <c r="B351" s="62" t="str">
        <f>IFERROR(IF(C350=C347,IF(B350+1&lt;='FORMAÇÃO DE PREÇO'!$H$8,B350+1,""),B350),"")</f>
        <v/>
      </c>
      <c r="C351" s="62" t="str">
        <f>IFERROR(VLOOKUP(B351,'FORMAÇÃO DE PREÇO'!B:D,2,FALSE),"")</f>
        <v/>
      </c>
      <c r="D351" s="62" t="str">
        <f>IFERROR(VLOOKUP(B351,'FORMAÇÃO DE PREÇO'!B:D,3,FALSE),"")</f>
        <v/>
      </c>
      <c r="E351" s="107" t="str">
        <f t="shared" si="9"/>
        <v/>
      </c>
      <c r="F351" s="107" t="str">
        <f>IF($B350="","",IF($C351=$C348,INDEX('FORMAÇÃO DE PREÇO'!$H:$H,MATCH($B351,'FORMAÇÃO DE PREÇO'!$B:$B)-18),IF($C351=$C349,"Código","")))</f>
        <v/>
      </c>
      <c r="G351" s="108" t="str">
        <f t="array" ref="G351">IF($B350="","",IF($C351=$C348,UPPER(INDEX('BASE EDITAL'!$C:$C,EDITAL!B351+1)),IF($C351=$C349,"Especificação do Objeto","")))</f>
        <v/>
      </c>
      <c r="H351" s="109" t="str">
        <f t="array" ref="H351">IF($B350="","",IF($C351=$C348,INDEX('FORMAÇÃO DE PREÇO'!$M:$M,MATCH($B351,'FORMAÇÃO DE PREÇO'!$B:$B)-14),IF($C351=$C349,"Unidade","")))</f>
        <v/>
      </c>
      <c r="I351" s="109" t="str">
        <f>IF($B350="","",IF($C351=$C348,INDEX('FORMAÇÃO DE PREÇO'!$M:$M,MATCH($B351,'FORMAÇÃO DE PREÇO'!$B:$B)-16),IF($C351=$C349,"Quant.","")))</f>
        <v/>
      </c>
      <c r="J351" s="68" t="str">
        <f>IF(AND(COUNTBLANK($B348:$B350)=2,$B350="",$B349="",MAX(C:C)&gt;1),"Total Estimado",IF($B350="","",IF($C351=$C348,INDEX('FORMAÇÃO DE PREÇO'!$M:$M,MATCH($B351,'FORMAÇÃO DE PREÇO'!$B:$B)-18),IF($C351=$C349,"Valor Unit. (R$)",IF(AND($C351&lt;&gt;$C350,$J350&lt;&gt;""),"Subtotal","")))))</f>
        <v/>
      </c>
      <c r="K351" s="100" t="str">
        <f>IFERROR(IF(AND(COUNTBLANK($B348:$B350)=2,$B350="",$B349="",MAX(C:C)&gt;1),SUM($K$3:K350)/2,IF($B350="","",IF($C351=$C348,ROUND(J351*I351,2),IF($C351=$C349,"Total Item (R$)",IF(AND($C351&lt;&gt;$C350,$J350&lt;&gt;""),SUMIFS(K:K,C:C,C350,J:J,"&lt;&gt;Subtotal"),""))))),"")</f>
        <v/>
      </c>
      <c r="L351" s="100" t="str">
        <f t="shared" si="8"/>
        <v/>
      </c>
    </row>
    <row r="352" spans="2:12" x14ac:dyDescent="0.25">
      <c r="B352" s="62" t="str">
        <f>IFERROR(IF(C351=C348,IF(B351+1&lt;='FORMAÇÃO DE PREÇO'!$H$8,B351+1,""),B351),"")</f>
        <v/>
      </c>
      <c r="C352" s="62" t="str">
        <f>IFERROR(VLOOKUP(B352,'FORMAÇÃO DE PREÇO'!B:D,2,FALSE),"")</f>
        <v/>
      </c>
      <c r="D352" s="62" t="str">
        <f>IFERROR(VLOOKUP(B352,'FORMAÇÃO DE PREÇO'!B:D,3,FALSE),"")</f>
        <v/>
      </c>
      <c r="E352" s="107" t="str">
        <f t="shared" si="9"/>
        <v/>
      </c>
      <c r="F352" s="107" t="str">
        <f>IF($B351="","",IF($C352=$C349,INDEX('FORMAÇÃO DE PREÇO'!$H:$H,MATCH($B352,'FORMAÇÃO DE PREÇO'!$B:$B)-18),IF($C352=$C350,"Código","")))</f>
        <v/>
      </c>
      <c r="G352" s="108" t="str">
        <f t="array" ref="G352">IF($B351="","",IF($C352=$C349,UPPER(INDEX('BASE EDITAL'!$C:$C,EDITAL!B352+1)),IF($C352=$C350,"Especificação do Objeto","")))</f>
        <v/>
      </c>
      <c r="H352" s="109" t="str">
        <f t="array" ref="H352">IF($B351="","",IF($C352=$C349,INDEX('FORMAÇÃO DE PREÇO'!$M:$M,MATCH($B352,'FORMAÇÃO DE PREÇO'!$B:$B)-14),IF($C352=$C350,"Unidade","")))</f>
        <v/>
      </c>
      <c r="I352" s="109" t="str">
        <f>IF($B351="","",IF($C352=$C349,INDEX('FORMAÇÃO DE PREÇO'!$M:$M,MATCH($B352,'FORMAÇÃO DE PREÇO'!$B:$B)-16),IF($C352=$C350,"Quant.","")))</f>
        <v/>
      </c>
      <c r="J352" s="68" t="str">
        <f>IF(AND(COUNTBLANK($B349:$B351)=2,$B351="",$B350="",MAX(C:C)&gt;1),"Total Estimado",IF($B351="","",IF($C352=$C349,INDEX('FORMAÇÃO DE PREÇO'!$M:$M,MATCH($B352,'FORMAÇÃO DE PREÇO'!$B:$B)-18),IF($C352=$C350,"Valor Unit. (R$)",IF(AND($C352&lt;&gt;$C351,$J351&lt;&gt;""),"Subtotal","")))))</f>
        <v/>
      </c>
      <c r="K352" s="100" t="str">
        <f>IFERROR(IF(AND(COUNTBLANK($B349:$B351)=2,$B351="",$B350="",MAX(C:C)&gt;1),SUM($K$3:K351)/2,IF($B351="","",IF($C352=$C349,ROUND(J352*I352,2),IF($C352=$C350,"Total Item (R$)",IF(AND($C352&lt;&gt;$C351,$J351&lt;&gt;""),SUMIFS(K:K,C:C,C351,J:J,"&lt;&gt;Subtotal"),""))))),"")</f>
        <v/>
      </c>
      <c r="L352" s="100" t="str">
        <f t="shared" si="8"/>
        <v/>
      </c>
    </row>
    <row r="353" spans="2:12" x14ac:dyDescent="0.25">
      <c r="B353" s="62" t="str">
        <f>IFERROR(IF(C352=C349,IF(B352+1&lt;='FORMAÇÃO DE PREÇO'!$H$8,B352+1,""),B352),"")</f>
        <v/>
      </c>
      <c r="C353" s="62" t="str">
        <f>IFERROR(VLOOKUP(B353,'FORMAÇÃO DE PREÇO'!B:D,2,FALSE),"")</f>
        <v/>
      </c>
      <c r="D353" s="62" t="str">
        <f>IFERROR(VLOOKUP(B353,'FORMAÇÃO DE PREÇO'!B:D,3,FALSE),"")</f>
        <v/>
      </c>
      <c r="E353" s="107" t="str">
        <f t="shared" si="9"/>
        <v/>
      </c>
      <c r="F353" s="107" t="str">
        <f>IF($B352="","",IF($C353=$C350,INDEX('FORMAÇÃO DE PREÇO'!$H:$H,MATCH($B353,'FORMAÇÃO DE PREÇO'!$B:$B)-18),IF($C353=$C351,"Código","")))</f>
        <v/>
      </c>
      <c r="G353" s="108" t="str">
        <f t="array" ref="G353">IF($B352="","",IF($C353=$C350,UPPER(INDEX('BASE EDITAL'!$C:$C,EDITAL!B353+1)),IF($C353=$C351,"Especificação do Objeto","")))</f>
        <v/>
      </c>
      <c r="H353" s="109" t="str">
        <f t="array" ref="H353">IF($B352="","",IF($C353=$C350,INDEX('FORMAÇÃO DE PREÇO'!$M:$M,MATCH($B353,'FORMAÇÃO DE PREÇO'!$B:$B)-14),IF($C353=$C351,"Unidade","")))</f>
        <v/>
      </c>
      <c r="I353" s="109" t="str">
        <f>IF($B352="","",IF($C353=$C350,INDEX('FORMAÇÃO DE PREÇO'!$M:$M,MATCH($B353,'FORMAÇÃO DE PREÇO'!$B:$B)-16),IF($C353=$C351,"Quant.","")))</f>
        <v/>
      </c>
      <c r="J353" s="68" t="str">
        <f>IF(AND(COUNTBLANK($B350:$B352)=2,$B352="",$B351="",MAX(C:C)&gt;1),"Total Estimado",IF($B352="","",IF($C353=$C350,INDEX('FORMAÇÃO DE PREÇO'!$M:$M,MATCH($B353,'FORMAÇÃO DE PREÇO'!$B:$B)-18),IF($C353=$C351,"Valor Unit. (R$)",IF(AND($C353&lt;&gt;$C352,$J352&lt;&gt;""),"Subtotal","")))))</f>
        <v/>
      </c>
      <c r="K353" s="100" t="str">
        <f>IFERROR(IF(AND(COUNTBLANK($B350:$B352)=2,$B352="",$B351="",MAX(C:C)&gt;1),SUM($K$3:K352)/2,IF($B352="","",IF($C353=$C350,ROUND(J353*I353,2),IF($C353=$C351,"Total Item (R$)",IF(AND($C353&lt;&gt;$C352,$J352&lt;&gt;""),SUMIFS(K:K,C:C,C352,J:J,"&lt;&gt;Subtotal"),""))))),"")</f>
        <v/>
      </c>
      <c r="L353" s="100" t="str">
        <f t="shared" si="8"/>
        <v/>
      </c>
    </row>
    <row r="354" spans="2:12" x14ac:dyDescent="0.25">
      <c r="B354" s="62" t="str">
        <f>IFERROR(IF(C353=C350,IF(B353+1&lt;='FORMAÇÃO DE PREÇO'!$H$8,B353+1,""),B353),"")</f>
        <v/>
      </c>
      <c r="C354" s="62" t="str">
        <f>IFERROR(VLOOKUP(B354,'FORMAÇÃO DE PREÇO'!B:D,2,FALSE),"")</f>
        <v/>
      </c>
      <c r="D354" s="62" t="str">
        <f>IFERROR(VLOOKUP(B354,'FORMAÇÃO DE PREÇO'!B:D,3,FALSE),"")</f>
        <v/>
      </c>
      <c r="E354" s="107" t="str">
        <f t="shared" si="9"/>
        <v/>
      </c>
      <c r="F354" s="107" t="str">
        <f>IF($B353="","",IF($C354=$C351,INDEX('FORMAÇÃO DE PREÇO'!$H:$H,MATCH($B354,'FORMAÇÃO DE PREÇO'!$B:$B)-18),IF($C354=$C352,"Código","")))</f>
        <v/>
      </c>
      <c r="G354" s="108" t="str">
        <f t="array" ref="G354">IF($B353="","",IF($C354=$C351,UPPER(INDEX('BASE EDITAL'!$C:$C,EDITAL!B354+1)),IF($C354=$C352,"Especificação do Objeto","")))</f>
        <v/>
      </c>
      <c r="H354" s="109" t="str">
        <f t="array" ref="H354">IF($B353="","",IF($C354=$C351,INDEX('FORMAÇÃO DE PREÇO'!$M:$M,MATCH($B354,'FORMAÇÃO DE PREÇO'!$B:$B)-14),IF($C354=$C352,"Unidade","")))</f>
        <v/>
      </c>
      <c r="I354" s="109" t="str">
        <f>IF($B353="","",IF($C354=$C351,INDEX('FORMAÇÃO DE PREÇO'!$M:$M,MATCH($B354,'FORMAÇÃO DE PREÇO'!$B:$B)-16),IF($C354=$C352,"Quant.","")))</f>
        <v/>
      </c>
      <c r="J354" s="68" t="str">
        <f>IF(AND(COUNTBLANK($B351:$B353)=2,$B353="",$B352="",MAX(C:C)&gt;1),"Total Estimado",IF($B353="","",IF($C354=$C351,INDEX('FORMAÇÃO DE PREÇO'!$M:$M,MATCH($B354,'FORMAÇÃO DE PREÇO'!$B:$B)-18),IF($C354=$C352,"Valor Unit. (R$)",IF(AND($C354&lt;&gt;$C353,$J353&lt;&gt;""),"Subtotal","")))))</f>
        <v/>
      </c>
      <c r="K354" s="100" t="str">
        <f>IFERROR(IF(AND(COUNTBLANK($B351:$B353)=2,$B353="",$B352="",MAX(C:C)&gt;1),SUM($K$3:K353)/2,IF($B353="","",IF($C354=$C351,ROUND(J354*I354,2),IF($C354=$C352,"Total Item (R$)",IF(AND($C354&lt;&gt;$C353,$J353&lt;&gt;""),SUMIFS(K:K,C:C,C353,J:J,"&lt;&gt;Subtotal"),""))))),"")</f>
        <v/>
      </c>
      <c r="L354" s="100" t="str">
        <f t="shared" si="8"/>
        <v/>
      </c>
    </row>
    <row r="355" spans="2:12" x14ac:dyDescent="0.25">
      <c r="B355" s="62" t="str">
        <f>IFERROR(IF(C354=C351,IF(B354+1&lt;='FORMAÇÃO DE PREÇO'!$H$8,B354+1,""),B354),"")</f>
        <v/>
      </c>
      <c r="C355" s="62" t="str">
        <f>IFERROR(VLOOKUP(B355,'FORMAÇÃO DE PREÇO'!B:D,2,FALSE),"")</f>
        <v/>
      </c>
      <c r="D355" s="62" t="str">
        <f>IFERROR(VLOOKUP(B355,'FORMAÇÃO DE PREÇO'!B:D,3,FALSE),"")</f>
        <v/>
      </c>
      <c r="E355" s="107" t="str">
        <f t="shared" si="9"/>
        <v/>
      </c>
      <c r="F355" s="107" t="str">
        <f>IF($B354="","",IF($C355=$C352,INDEX('FORMAÇÃO DE PREÇO'!$H:$H,MATCH($B355,'FORMAÇÃO DE PREÇO'!$B:$B)-18),IF($C355=$C353,"Código","")))</f>
        <v/>
      </c>
      <c r="G355" s="108" t="str">
        <f t="array" ref="G355">IF($B354="","",IF($C355=$C352,UPPER(INDEX('BASE EDITAL'!$C:$C,EDITAL!B355+1)),IF($C355=$C353,"Especificação do Objeto","")))</f>
        <v/>
      </c>
      <c r="H355" s="109" t="str">
        <f t="array" ref="H355">IF($B354="","",IF($C355=$C352,INDEX('FORMAÇÃO DE PREÇO'!$M:$M,MATCH($B355,'FORMAÇÃO DE PREÇO'!$B:$B)-14),IF($C355=$C353,"Unidade","")))</f>
        <v/>
      </c>
      <c r="I355" s="109" t="str">
        <f>IF($B354="","",IF($C355=$C352,INDEX('FORMAÇÃO DE PREÇO'!$M:$M,MATCH($B355,'FORMAÇÃO DE PREÇO'!$B:$B)-16),IF($C355=$C353,"Quant.","")))</f>
        <v/>
      </c>
      <c r="J355" s="68" t="str">
        <f>IF(AND(COUNTBLANK($B352:$B354)=2,$B354="",$B353="",MAX(C:C)&gt;1),"Total Estimado",IF($B354="","",IF($C355=$C352,INDEX('FORMAÇÃO DE PREÇO'!$M:$M,MATCH($B355,'FORMAÇÃO DE PREÇO'!$B:$B)-18),IF($C355=$C353,"Valor Unit. (R$)",IF(AND($C355&lt;&gt;$C354,$J354&lt;&gt;""),"Subtotal","")))))</f>
        <v/>
      </c>
      <c r="K355" s="100" t="str">
        <f>IFERROR(IF(AND(COUNTBLANK($B352:$B354)=2,$B354="",$B353="",MAX(C:C)&gt;1),SUM($K$3:K354)/2,IF($B354="","",IF($C355=$C352,ROUND(J355*I355,2),IF($C355=$C353,"Total Item (R$)",IF(AND($C355&lt;&gt;$C354,$J354&lt;&gt;""),SUMIFS(K:K,C:C,C354,J:J,"&lt;&gt;Subtotal"),""))))),"")</f>
        <v/>
      </c>
      <c r="L355" s="100" t="str">
        <f t="shared" si="8"/>
        <v/>
      </c>
    </row>
    <row r="356" spans="2:12" x14ac:dyDescent="0.25">
      <c r="B356" s="62" t="str">
        <f>IFERROR(IF(C355=C352,IF(B355+1&lt;='FORMAÇÃO DE PREÇO'!$H$8,B355+1,""),B355),"")</f>
        <v/>
      </c>
      <c r="C356" s="62" t="str">
        <f>IFERROR(VLOOKUP(B356,'FORMAÇÃO DE PREÇO'!B:D,2,FALSE),"")</f>
        <v/>
      </c>
      <c r="D356" s="62" t="str">
        <f>IFERROR(VLOOKUP(B356,'FORMAÇÃO DE PREÇO'!B:D,3,FALSE),"")</f>
        <v/>
      </c>
      <c r="E356" s="107" t="str">
        <f t="shared" si="9"/>
        <v/>
      </c>
      <c r="F356" s="107" t="str">
        <f>IF($B355="","",IF($C356=$C353,INDEX('FORMAÇÃO DE PREÇO'!$H:$H,MATCH($B356,'FORMAÇÃO DE PREÇO'!$B:$B)-18),IF($C356=$C354,"Código","")))</f>
        <v/>
      </c>
      <c r="G356" s="108" t="str">
        <f t="array" ref="G356">IF($B355="","",IF($C356=$C353,UPPER(INDEX('BASE EDITAL'!$C:$C,EDITAL!B356+1)),IF($C356=$C354,"Especificação do Objeto","")))</f>
        <v/>
      </c>
      <c r="H356" s="109" t="str">
        <f t="array" ref="H356">IF($B355="","",IF($C356=$C353,INDEX('FORMAÇÃO DE PREÇO'!$M:$M,MATCH($B356,'FORMAÇÃO DE PREÇO'!$B:$B)-14),IF($C356=$C354,"Unidade","")))</f>
        <v/>
      </c>
      <c r="I356" s="109" t="str">
        <f>IF($B355="","",IF($C356=$C353,INDEX('FORMAÇÃO DE PREÇO'!$M:$M,MATCH($B356,'FORMAÇÃO DE PREÇO'!$B:$B)-16),IF($C356=$C354,"Quant.","")))</f>
        <v/>
      </c>
      <c r="J356" s="68" t="str">
        <f>IF(AND(COUNTBLANK($B353:$B355)=2,$B355="",$B354="",MAX(C:C)&gt;1),"Total Estimado",IF($B355="","",IF($C356=$C353,INDEX('FORMAÇÃO DE PREÇO'!$M:$M,MATCH($B356,'FORMAÇÃO DE PREÇO'!$B:$B)-18),IF($C356=$C354,"Valor Unit. (R$)",IF(AND($C356&lt;&gt;$C355,$J355&lt;&gt;""),"Subtotal","")))))</f>
        <v/>
      </c>
      <c r="K356" s="100" t="str">
        <f>IFERROR(IF(AND(COUNTBLANK($B353:$B355)=2,$B355="",$B354="",MAX(C:C)&gt;1),SUM($K$3:K355)/2,IF($B355="","",IF($C356=$C353,ROUND(J356*I356,2),IF($C356=$C354,"Total Item (R$)",IF(AND($C356&lt;&gt;$C355,$J355&lt;&gt;""),SUMIFS(K:K,C:C,C355,J:J,"&lt;&gt;Subtotal"),""))))),"")</f>
        <v/>
      </c>
      <c r="L356" s="100" t="str">
        <f t="shared" si="8"/>
        <v/>
      </c>
    </row>
    <row r="357" spans="2:12" x14ac:dyDescent="0.25">
      <c r="B357" s="62" t="str">
        <f>IFERROR(IF(C356=C353,IF(B356+1&lt;='FORMAÇÃO DE PREÇO'!$H$8,B356+1,""),B356),"")</f>
        <v/>
      </c>
      <c r="C357" s="62" t="str">
        <f>IFERROR(VLOOKUP(B357,'FORMAÇÃO DE PREÇO'!B:D,2,FALSE),"")</f>
        <v/>
      </c>
      <c r="D357" s="62" t="str">
        <f>IFERROR(VLOOKUP(B357,'FORMAÇÃO DE PREÇO'!B:D,3,FALSE),"")</f>
        <v/>
      </c>
      <c r="E357" s="107" t="str">
        <f t="shared" si="9"/>
        <v/>
      </c>
      <c r="F357" s="107" t="str">
        <f>IF($B356="","",IF($C357=$C354,INDEX('FORMAÇÃO DE PREÇO'!$H:$H,MATCH($B357,'FORMAÇÃO DE PREÇO'!$B:$B)-18),IF($C357=$C355,"Código","")))</f>
        <v/>
      </c>
      <c r="G357" s="108" t="str">
        <f t="array" ref="G357">IF($B356="","",IF($C357=$C354,UPPER(INDEX('BASE EDITAL'!$C:$C,EDITAL!B357+1)),IF($C357=$C355,"Especificação do Objeto","")))</f>
        <v/>
      </c>
      <c r="H357" s="109" t="str">
        <f t="array" ref="H357">IF($B356="","",IF($C357=$C354,INDEX('FORMAÇÃO DE PREÇO'!$M:$M,MATCH($B357,'FORMAÇÃO DE PREÇO'!$B:$B)-14),IF($C357=$C355,"Unidade","")))</f>
        <v/>
      </c>
      <c r="I357" s="109" t="str">
        <f>IF($B356="","",IF($C357=$C354,INDEX('FORMAÇÃO DE PREÇO'!$M:$M,MATCH($B357,'FORMAÇÃO DE PREÇO'!$B:$B)-16),IF($C357=$C355,"Quant.","")))</f>
        <v/>
      </c>
      <c r="J357" s="68" t="str">
        <f>IF(AND(COUNTBLANK($B354:$B356)=2,$B356="",$B355="",MAX(C:C)&gt;1),"Total Estimado",IF($B356="","",IF($C357=$C354,INDEX('FORMAÇÃO DE PREÇO'!$M:$M,MATCH($B357,'FORMAÇÃO DE PREÇO'!$B:$B)-18),IF($C357=$C355,"Valor Unit. (R$)",IF(AND($C357&lt;&gt;$C356,$J356&lt;&gt;""),"Subtotal","")))))</f>
        <v/>
      </c>
      <c r="K357" s="100" t="str">
        <f>IFERROR(IF(AND(COUNTBLANK($B354:$B356)=2,$B356="",$B355="",MAX(C:C)&gt;1),SUM($K$3:K356)/2,IF($B356="","",IF($C357=$C354,ROUND(J357*I357,2),IF($C357=$C355,"Total Item (R$)",IF(AND($C357&lt;&gt;$C356,$J356&lt;&gt;""),SUMIFS(K:K,C:C,C356,J:J,"&lt;&gt;Subtotal"),""))))),"")</f>
        <v/>
      </c>
      <c r="L357" s="100" t="str">
        <f t="shared" si="8"/>
        <v/>
      </c>
    </row>
    <row r="358" spans="2:12" x14ac:dyDescent="0.25">
      <c r="B358" s="62" t="str">
        <f>IFERROR(IF(C357=C354,IF(B357+1&lt;='FORMAÇÃO DE PREÇO'!$H$8,B357+1,""),B357),"")</f>
        <v/>
      </c>
      <c r="C358" s="62" t="str">
        <f>IFERROR(VLOOKUP(B358,'FORMAÇÃO DE PREÇO'!B:D,2,FALSE),"")</f>
        <v/>
      </c>
      <c r="D358" s="62" t="str">
        <f>IFERROR(VLOOKUP(B358,'FORMAÇÃO DE PREÇO'!B:D,3,FALSE),"")</f>
        <v/>
      </c>
      <c r="E358" s="107" t="str">
        <f t="shared" si="9"/>
        <v/>
      </c>
      <c r="F358" s="107" t="str">
        <f>IF($B357="","",IF($C358=$C355,INDEX('FORMAÇÃO DE PREÇO'!$H:$H,MATCH($B358,'FORMAÇÃO DE PREÇO'!$B:$B)-18),IF($C358=$C356,"Código","")))</f>
        <v/>
      </c>
      <c r="G358" s="108" t="str">
        <f t="array" ref="G358">IF($B357="","",IF($C358=$C355,UPPER(INDEX('BASE EDITAL'!$C:$C,EDITAL!B358+1)),IF($C358=$C356,"Especificação do Objeto","")))</f>
        <v/>
      </c>
      <c r="H358" s="109" t="str">
        <f t="array" ref="H358">IF($B357="","",IF($C358=$C355,INDEX('FORMAÇÃO DE PREÇO'!$M:$M,MATCH($B358,'FORMAÇÃO DE PREÇO'!$B:$B)-14),IF($C358=$C356,"Unidade","")))</f>
        <v/>
      </c>
      <c r="I358" s="109" t="str">
        <f>IF($B357="","",IF($C358=$C355,INDEX('FORMAÇÃO DE PREÇO'!$M:$M,MATCH($B358,'FORMAÇÃO DE PREÇO'!$B:$B)-16),IF($C358=$C356,"Quant.","")))</f>
        <v/>
      </c>
      <c r="J358" s="68" t="str">
        <f>IF(AND(COUNTBLANK($B355:$B357)=2,$B357="",$B356="",MAX(C:C)&gt;1),"Total Estimado",IF($B357="","",IF($C358=$C355,INDEX('FORMAÇÃO DE PREÇO'!$M:$M,MATCH($B358,'FORMAÇÃO DE PREÇO'!$B:$B)-18),IF($C358=$C356,"Valor Unit. (R$)",IF(AND($C358&lt;&gt;$C357,$J357&lt;&gt;""),"Subtotal","")))))</f>
        <v/>
      </c>
      <c r="K358" s="100" t="str">
        <f>IFERROR(IF(AND(COUNTBLANK($B355:$B357)=2,$B357="",$B356="",MAX(C:C)&gt;1),SUM($K$3:K357)/2,IF($B357="","",IF($C358=$C355,ROUND(J358*I358,2),IF($C358=$C356,"Total Item (R$)",IF(AND($C358&lt;&gt;$C357,$J357&lt;&gt;""),SUMIFS(K:K,C:C,C357,J:J,"&lt;&gt;Subtotal"),""))))),"")</f>
        <v/>
      </c>
      <c r="L358" s="100" t="str">
        <f t="shared" si="8"/>
        <v/>
      </c>
    </row>
    <row r="359" spans="2:12" x14ac:dyDescent="0.25">
      <c r="B359" s="62" t="str">
        <f>IFERROR(IF(C358=C355,IF(B358+1&lt;='FORMAÇÃO DE PREÇO'!$H$8,B358+1,""),B358),"")</f>
        <v/>
      </c>
      <c r="C359" s="62" t="str">
        <f>IFERROR(VLOOKUP(B359,'FORMAÇÃO DE PREÇO'!B:D,2,FALSE),"")</f>
        <v/>
      </c>
      <c r="D359" s="62" t="str">
        <f>IFERROR(VLOOKUP(B359,'FORMAÇÃO DE PREÇO'!B:D,3,FALSE),"")</f>
        <v/>
      </c>
      <c r="E359" s="107" t="str">
        <f t="shared" si="9"/>
        <v/>
      </c>
      <c r="F359" s="107" t="str">
        <f>IF($B358="","",IF($C359=$C356,INDEX('FORMAÇÃO DE PREÇO'!$H:$H,MATCH($B359,'FORMAÇÃO DE PREÇO'!$B:$B)-18),IF($C359=$C357,"Código","")))</f>
        <v/>
      </c>
      <c r="G359" s="108" t="str">
        <f t="array" ref="G359">IF($B358="","",IF($C359=$C356,UPPER(INDEX('BASE EDITAL'!$C:$C,EDITAL!B359+1)),IF($C359=$C357,"Especificação do Objeto","")))</f>
        <v/>
      </c>
      <c r="H359" s="109" t="str">
        <f t="array" ref="H359">IF($B358="","",IF($C359=$C356,INDEX('FORMAÇÃO DE PREÇO'!$M:$M,MATCH($B359,'FORMAÇÃO DE PREÇO'!$B:$B)-14),IF($C359=$C357,"Unidade","")))</f>
        <v/>
      </c>
      <c r="I359" s="109" t="str">
        <f>IF($B358="","",IF($C359=$C356,INDEX('FORMAÇÃO DE PREÇO'!$M:$M,MATCH($B359,'FORMAÇÃO DE PREÇO'!$B:$B)-16),IF($C359=$C357,"Quant.","")))</f>
        <v/>
      </c>
      <c r="J359" s="68" t="str">
        <f>IF(AND(COUNTBLANK($B356:$B358)=2,$B358="",$B357="",MAX(C:C)&gt;1),"Total Estimado",IF($B358="","",IF($C359=$C356,INDEX('FORMAÇÃO DE PREÇO'!$M:$M,MATCH($B359,'FORMAÇÃO DE PREÇO'!$B:$B)-18),IF($C359=$C357,"Valor Unit. (R$)",IF(AND($C359&lt;&gt;$C358,$J358&lt;&gt;""),"Subtotal","")))))</f>
        <v/>
      </c>
      <c r="K359" s="100" t="str">
        <f>IFERROR(IF(AND(COUNTBLANK($B356:$B358)=2,$B358="",$B357="",MAX(C:C)&gt;1),SUM($K$3:K358)/2,IF($B358="","",IF($C359=$C356,ROUND(J359*I359,2),IF($C359=$C357,"Total Item (R$)",IF(AND($C359&lt;&gt;$C358,$J358&lt;&gt;""),SUMIFS(K:K,C:C,C358,J:J,"&lt;&gt;Subtotal"),""))))),"")</f>
        <v/>
      </c>
      <c r="L359" s="100" t="str">
        <f t="shared" si="8"/>
        <v/>
      </c>
    </row>
    <row r="360" spans="2:12" x14ac:dyDescent="0.25">
      <c r="B360" s="62" t="str">
        <f>IFERROR(IF(C359=C356,IF(B359+1&lt;='FORMAÇÃO DE PREÇO'!$H$8,B359+1,""),B359),"")</f>
        <v/>
      </c>
      <c r="C360" s="62" t="str">
        <f>IFERROR(VLOOKUP(B360,'FORMAÇÃO DE PREÇO'!B:D,2,FALSE),"")</f>
        <v/>
      </c>
      <c r="D360" s="62" t="str">
        <f>IFERROR(VLOOKUP(B360,'FORMAÇÃO DE PREÇO'!B:D,3,FALSE),"")</f>
        <v/>
      </c>
      <c r="E360" s="107" t="str">
        <f t="shared" si="9"/>
        <v/>
      </c>
      <c r="F360" s="107" t="str">
        <f>IF($B359="","",IF($C360=$C357,INDEX('FORMAÇÃO DE PREÇO'!$H:$H,MATCH($B360,'FORMAÇÃO DE PREÇO'!$B:$B)-18),IF($C360=$C358,"Código","")))</f>
        <v/>
      </c>
      <c r="G360" s="108" t="str">
        <f t="array" ref="G360">IF($B359="","",IF($C360=$C357,UPPER(INDEX('BASE EDITAL'!$C:$C,EDITAL!B360+1)),IF($C360=$C358,"Especificação do Objeto","")))</f>
        <v/>
      </c>
      <c r="H360" s="109" t="str">
        <f t="array" ref="H360">IF($B359="","",IF($C360=$C357,INDEX('FORMAÇÃO DE PREÇO'!$M:$M,MATCH($B360,'FORMAÇÃO DE PREÇO'!$B:$B)-14),IF($C360=$C358,"Unidade","")))</f>
        <v/>
      </c>
      <c r="I360" s="109" t="str">
        <f>IF($B359="","",IF($C360=$C357,INDEX('FORMAÇÃO DE PREÇO'!$M:$M,MATCH($B360,'FORMAÇÃO DE PREÇO'!$B:$B)-16),IF($C360=$C358,"Quant.","")))</f>
        <v/>
      </c>
      <c r="J360" s="68" t="str">
        <f>IF(AND(COUNTBLANK($B357:$B359)=2,$B359="",$B358="",MAX(C:C)&gt;1),"Total Estimado",IF($B359="","",IF($C360=$C357,INDEX('FORMAÇÃO DE PREÇO'!$M:$M,MATCH($B360,'FORMAÇÃO DE PREÇO'!$B:$B)-18),IF($C360=$C358,"Valor Unit. (R$)",IF(AND($C360&lt;&gt;$C359,$J359&lt;&gt;""),"Subtotal","")))))</f>
        <v/>
      </c>
      <c r="K360" s="100" t="str">
        <f>IFERROR(IF(AND(COUNTBLANK($B357:$B359)=2,$B359="",$B358="",MAX(C:C)&gt;1),SUM($K$3:K359)/2,IF($B359="","",IF($C360=$C357,ROUND(J360*I360,2),IF($C360=$C358,"Total Item (R$)",IF(AND($C360&lt;&gt;$C359,$J359&lt;&gt;""),SUMIFS(K:K,C:C,C359,J:J,"&lt;&gt;Subtotal"),""))))),"")</f>
        <v/>
      </c>
      <c r="L360" s="100" t="str">
        <f t="shared" si="8"/>
        <v/>
      </c>
    </row>
    <row r="361" spans="2:12" x14ac:dyDescent="0.25">
      <c r="B361" s="62" t="str">
        <f>IFERROR(IF(C360=C357,IF(B360+1&lt;='FORMAÇÃO DE PREÇO'!$H$8,B360+1,""),B360),"")</f>
        <v/>
      </c>
      <c r="C361" s="62" t="str">
        <f>IFERROR(VLOOKUP(B361,'FORMAÇÃO DE PREÇO'!B:D,2,FALSE),"")</f>
        <v/>
      </c>
      <c r="D361" s="62" t="str">
        <f>IFERROR(VLOOKUP(B361,'FORMAÇÃO DE PREÇO'!B:D,3,FALSE),"")</f>
        <v/>
      </c>
      <c r="E361" s="107" t="str">
        <f t="shared" si="9"/>
        <v/>
      </c>
      <c r="F361" s="107" t="str">
        <f>IF($B360="","",IF($C361=$C358,INDEX('FORMAÇÃO DE PREÇO'!$H:$H,MATCH($B361,'FORMAÇÃO DE PREÇO'!$B:$B)-18),IF($C361=$C359,"Código","")))</f>
        <v/>
      </c>
      <c r="G361" s="108" t="str">
        <f t="array" ref="G361">IF($B360="","",IF($C361=$C358,UPPER(INDEX('BASE EDITAL'!$C:$C,EDITAL!B361+1)),IF($C361=$C359,"Especificação do Objeto","")))</f>
        <v/>
      </c>
      <c r="H361" s="109" t="str">
        <f t="array" ref="H361">IF($B360="","",IF($C361=$C358,INDEX('FORMAÇÃO DE PREÇO'!$M:$M,MATCH($B361,'FORMAÇÃO DE PREÇO'!$B:$B)-14),IF($C361=$C359,"Unidade","")))</f>
        <v/>
      </c>
      <c r="I361" s="109" t="str">
        <f>IF($B360="","",IF($C361=$C358,INDEX('FORMAÇÃO DE PREÇO'!$M:$M,MATCH($B361,'FORMAÇÃO DE PREÇO'!$B:$B)-16),IF($C361=$C359,"Quant.","")))</f>
        <v/>
      </c>
      <c r="J361" s="68" t="str">
        <f>IF(AND(COUNTBLANK($B358:$B360)=2,$B360="",$B359="",MAX(C:C)&gt;1),"Total Estimado",IF($B360="","",IF($C361=$C358,INDEX('FORMAÇÃO DE PREÇO'!$M:$M,MATCH($B361,'FORMAÇÃO DE PREÇO'!$B:$B)-18),IF($C361=$C359,"Valor Unit. (R$)",IF(AND($C361&lt;&gt;$C360,$J360&lt;&gt;""),"Subtotal","")))))</f>
        <v/>
      </c>
      <c r="K361" s="100" t="str">
        <f>IFERROR(IF(AND(COUNTBLANK($B358:$B360)=2,$B360="",$B359="",MAX(C:C)&gt;1),SUM($K$3:K360)/2,IF($B360="","",IF($C361=$C358,ROUND(J361*I361,2),IF($C361=$C359,"Total Item (R$)",IF(AND($C361&lt;&gt;$C360,$J360&lt;&gt;""),SUMIFS(K:K,C:C,C360,J:J,"&lt;&gt;Subtotal"),""))))),"")</f>
        <v/>
      </c>
      <c r="L361" s="100" t="str">
        <f t="shared" si="8"/>
        <v/>
      </c>
    </row>
    <row r="362" spans="2:12" x14ac:dyDescent="0.25">
      <c r="B362" s="62" t="str">
        <f>IFERROR(IF(C361=C358,IF(B361+1&lt;='FORMAÇÃO DE PREÇO'!$H$8,B361+1,""),B361),"")</f>
        <v/>
      </c>
      <c r="C362" s="62" t="str">
        <f>IFERROR(VLOOKUP(B362,'FORMAÇÃO DE PREÇO'!B:D,2,FALSE),"")</f>
        <v/>
      </c>
      <c r="D362" s="62" t="str">
        <f>IFERROR(VLOOKUP(B362,'FORMAÇÃO DE PREÇO'!B:D,3,FALSE),"")</f>
        <v/>
      </c>
      <c r="E362" s="107" t="str">
        <f t="shared" si="9"/>
        <v/>
      </c>
      <c r="F362" s="107" t="str">
        <f>IF($B361="","",IF($C362=$C359,INDEX('FORMAÇÃO DE PREÇO'!$H:$H,MATCH($B362,'FORMAÇÃO DE PREÇO'!$B:$B)-18),IF($C362=$C360,"Código","")))</f>
        <v/>
      </c>
      <c r="G362" s="108" t="str">
        <f t="array" ref="G362">IF($B361="","",IF($C362=$C359,UPPER(INDEX('BASE EDITAL'!$C:$C,EDITAL!B362+1)),IF($C362=$C360,"Especificação do Objeto","")))</f>
        <v/>
      </c>
      <c r="H362" s="109" t="str">
        <f t="array" ref="H362">IF($B361="","",IF($C362=$C359,INDEX('FORMAÇÃO DE PREÇO'!$M:$M,MATCH($B362,'FORMAÇÃO DE PREÇO'!$B:$B)-14),IF($C362=$C360,"Unidade","")))</f>
        <v/>
      </c>
      <c r="I362" s="109" t="str">
        <f>IF($B361="","",IF($C362=$C359,INDEX('FORMAÇÃO DE PREÇO'!$M:$M,MATCH($B362,'FORMAÇÃO DE PREÇO'!$B:$B)-16),IF($C362=$C360,"Quant.","")))</f>
        <v/>
      </c>
      <c r="J362" s="68" t="str">
        <f>IF(AND(COUNTBLANK($B359:$B361)=2,$B361="",$B360="",MAX(C:C)&gt;1),"Total Estimado",IF($B361="","",IF($C362=$C359,INDEX('FORMAÇÃO DE PREÇO'!$M:$M,MATCH($B362,'FORMAÇÃO DE PREÇO'!$B:$B)-18),IF($C362=$C360,"Valor Unit. (R$)",IF(AND($C362&lt;&gt;$C361,$J361&lt;&gt;""),"Subtotal","")))))</f>
        <v/>
      </c>
      <c r="K362" s="100" t="str">
        <f>IFERROR(IF(AND(COUNTBLANK($B359:$B361)=2,$B361="",$B360="",MAX(C:C)&gt;1),SUM($K$3:K361)/2,IF($B361="","",IF($C362=$C359,ROUND(J362*I362,2),IF($C362=$C360,"Total Item (R$)",IF(AND($C362&lt;&gt;$C361,$J361&lt;&gt;""),SUMIFS(K:K,C:C,C361,J:J,"&lt;&gt;Subtotal"),""))))),"")</f>
        <v/>
      </c>
      <c r="L362" s="100" t="str">
        <f t="shared" si="8"/>
        <v/>
      </c>
    </row>
    <row r="363" spans="2:12" x14ac:dyDescent="0.25">
      <c r="B363" s="62" t="str">
        <f>IFERROR(IF(C362=C359,IF(B362+1&lt;='FORMAÇÃO DE PREÇO'!$H$8,B362+1,""),B362),"")</f>
        <v/>
      </c>
      <c r="C363" s="62" t="str">
        <f>IFERROR(VLOOKUP(B363,'FORMAÇÃO DE PREÇO'!B:D,2,FALSE),"")</f>
        <v/>
      </c>
      <c r="D363" s="62" t="str">
        <f>IFERROR(VLOOKUP(B363,'FORMAÇÃO DE PREÇO'!B:D,3,FALSE),"")</f>
        <v/>
      </c>
      <c r="E363" s="107" t="str">
        <f t="shared" si="9"/>
        <v/>
      </c>
      <c r="F363" s="107" t="str">
        <f>IF($B362="","",IF($C363=$C360,INDEX('FORMAÇÃO DE PREÇO'!$H:$H,MATCH($B363,'FORMAÇÃO DE PREÇO'!$B:$B)-18),IF($C363=$C361,"Código","")))</f>
        <v/>
      </c>
      <c r="G363" s="108" t="str">
        <f t="array" ref="G363">IF($B362="","",IF($C363=$C360,UPPER(INDEX('BASE EDITAL'!$C:$C,EDITAL!B363+1)),IF($C363=$C361,"Especificação do Objeto","")))</f>
        <v/>
      </c>
      <c r="H363" s="109" t="str">
        <f t="array" ref="H363">IF($B362="","",IF($C363=$C360,INDEX('FORMAÇÃO DE PREÇO'!$M:$M,MATCH($B363,'FORMAÇÃO DE PREÇO'!$B:$B)-14),IF($C363=$C361,"Unidade","")))</f>
        <v/>
      </c>
      <c r="I363" s="109" t="str">
        <f>IF($B362="","",IF($C363=$C360,INDEX('FORMAÇÃO DE PREÇO'!$M:$M,MATCH($B363,'FORMAÇÃO DE PREÇO'!$B:$B)-16),IF($C363=$C361,"Quant.","")))</f>
        <v/>
      </c>
      <c r="J363" s="68" t="str">
        <f>IF(AND(COUNTBLANK($B360:$B362)=2,$B362="",$B361="",MAX(C:C)&gt;1),"Total Estimado",IF($B362="","",IF($C363=$C360,INDEX('FORMAÇÃO DE PREÇO'!$M:$M,MATCH($B363,'FORMAÇÃO DE PREÇO'!$B:$B)-18),IF($C363=$C361,"Valor Unit. (R$)",IF(AND($C363&lt;&gt;$C362,$J362&lt;&gt;""),"Subtotal","")))))</f>
        <v/>
      </c>
      <c r="K363" s="100" t="str">
        <f>IFERROR(IF(AND(COUNTBLANK($B360:$B362)=2,$B362="",$B361="",MAX(C:C)&gt;1),SUM($K$3:K362)/2,IF($B362="","",IF($C363=$C360,ROUND(J363*I363,2),IF($C363=$C361,"Total Item (R$)",IF(AND($C363&lt;&gt;$C362,$J362&lt;&gt;""),SUMIFS(K:K,C:C,C362,J:J,"&lt;&gt;Subtotal"),""))))),"")</f>
        <v/>
      </c>
      <c r="L363" s="100" t="str">
        <f t="shared" si="8"/>
        <v/>
      </c>
    </row>
    <row r="364" spans="2:12" x14ac:dyDescent="0.25">
      <c r="B364" s="62" t="str">
        <f>IFERROR(IF(C363=C360,IF(B363+1&lt;='FORMAÇÃO DE PREÇO'!$H$8,B363+1,""),B363),"")</f>
        <v/>
      </c>
      <c r="C364" s="62" t="str">
        <f>IFERROR(VLOOKUP(B364,'FORMAÇÃO DE PREÇO'!B:D,2,FALSE),"")</f>
        <v/>
      </c>
      <c r="D364" s="62" t="str">
        <f>IFERROR(VLOOKUP(B364,'FORMAÇÃO DE PREÇO'!B:D,3,FALSE),"")</f>
        <v/>
      </c>
      <c r="E364" s="107" t="str">
        <f t="shared" si="9"/>
        <v/>
      </c>
      <c r="F364" s="107" t="str">
        <f>IF($B363="","",IF($C364=$C361,INDEX('FORMAÇÃO DE PREÇO'!$H:$H,MATCH($B364,'FORMAÇÃO DE PREÇO'!$B:$B)-18),IF($C364=$C362,"Código","")))</f>
        <v/>
      </c>
      <c r="G364" s="108" t="str">
        <f t="array" ref="G364">IF($B363="","",IF($C364=$C361,UPPER(INDEX('BASE EDITAL'!$C:$C,EDITAL!B364+1)),IF($C364=$C362,"Especificação do Objeto","")))</f>
        <v/>
      </c>
      <c r="H364" s="109" t="str">
        <f t="array" ref="H364">IF($B363="","",IF($C364=$C361,INDEX('FORMAÇÃO DE PREÇO'!$M:$M,MATCH($B364,'FORMAÇÃO DE PREÇO'!$B:$B)-14),IF($C364=$C362,"Unidade","")))</f>
        <v/>
      </c>
      <c r="I364" s="109" t="str">
        <f>IF($B363="","",IF($C364=$C361,INDEX('FORMAÇÃO DE PREÇO'!$M:$M,MATCH($B364,'FORMAÇÃO DE PREÇO'!$B:$B)-16),IF($C364=$C362,"Quant.","")))</f>
        <v/>
      </c>
      <c r="J364" s="68" t="str">
        <f>IF(AND(COUNTBLANK($B361:$B363)=2,$B363="",$B362="",MAX(C:C)&gt;1),"Total Estimado",IF($B363="","",IF($C364=$C361,INDEX('FORMAÇÃO DE PREÇO'!$M:$M,MATCH($B364,'FORMAÇÃO DE PREÇO'!$B:$B)-18),IF($C364=$C362,"Valor Unit. (R$)",IF(AND($C364&lt;&gt;$C363,$J363&lt;&gt;""),"Subtotal","")))))</f>
        <v/>
      </c>
      <c r="K364" s="100" t="str">
        <f>IFERROR(IF(AND(COUNTBLANK($B361:$B363)=2,$B363="",$B362="",MAX(C:C)&gt;1),SUM($K$3:K363)/2,IF($B363="","",IF($C364=$C361,ROUND(J364*I364,2),IF($C364=$C362,"Total Item (R$)",IF(AND($C364&lt;&gt;$C363,$J363&lt;&gt;""),SUMIFS(K:K,C:C,C363,J:J,"&lt;&gt;Subtotal"),""))))),"")</f>
        <v/>
      </c>
      <c r="L364" s="100" t="str">
        <f t="shared" si="8"/>
        <v/>
      </c>
    </row>
    <row r="365" spans="2:12" x14ac:dyDescent="0.25">
      <c r="B365" s="62" t="str">
        <f>IFERROR(IF(C364=C361,IF(B364+1&lt;='FORMAÇÃO DE PREÇO'!$H$8,B364+1,""),B364),"")</f>
        <v/>
      </c>
      <c r="C365" s="62" t="str">
        <f>IFERROR(VLOOKUP(B365,'FORMAÇÃO DE PREÇO'!B:D,2,FALSE),"")</f>
        <v/>
      </c>
      <c r="D365" s="62" t="str">
        <f>IFERROR(VLOOKUP(B365,'FORMAÇÃO DE PREÇO'!B:D,3,FALSE),"")</f>
        <v/>
      </c>
      <c r="E365" s="107" t="str">
        <f t="shared" si="9"/>
        <v/>
      </c>
      <c r="F365" s="107" t="str">
        <f>IF($B364="","",IF($C365=$C362,INDEX('FORMAÇÃO DE PREÇO'!$H:$H,MATCH($B365,'FORMAÇÃO DE PREÇO'!$B:$B)-18),IF($C365=$C363,"Código","")))</f>
        <v/>
      </c>
      <c r="G365" s="108" t="str">
        <f t="array" ref="G365">IF($B364="","",IF($C365=$C362,UPPER(INDEX('BASE EDITAL'!$C:$C,EDITAL!B365+1)),IF($C365=$C363,"Especificação do Objeto","")))</f>
        <v/>
      </c>
      <c r="H365" s="109" t="str">
        <f t="array" ref="H365">IF($B364="","",IF($C365=$C362,INDEX('FORMAÇÃO DE PREÇO'!$M:$M,MATCH($B365,'FORMAÇÃO DE PREÇO'!$B:$B)-14),IF($C365=$C363,"Unidade","")))</f>
        <v/>
      </c>
      <c r="I365" s="109" t="str">
        <f>IF($B364="","",IF($C365=$C362,INDEX('FORMAÇÃO DE PREÇO'!$M:$M,MATCH($B365,'FORMAÇÃO DE PREÇO'!$B:$B)-16),IF($C365=$C363,"Quant.","")))</f>
        <v/>
      </c>
      <c r="J365" s="68" t="str">
        <f>IF(AND(COUNTBLANK($B362:$B364)=2,$B364="",$B363="",MAX(C:C)&gt;1),"Total Estimado",IF($B364="","",IF($C365=$C362,INDEX('FORMAÇÃO DE PREÇO'!$M:$M,MATCH($B365,'FORMAÇÃO DE PREÇO'!$B:$B)-18),IF($C365=$C363,"Valor Unit. (R$)",IF(AND($C365&lt;&gt;$C364,$J364&lt;&gt;""),"Subtotal","")))))</f>
        <v/>
      </c>
      <c r="K365" s="100" t="str">
        <f>IFERROR(IF(AND(COUNTBLANK($B362:$B364)=2,$B364="",$B363="",MAX(C:C)&gt;1),SUM($K$3:K364)/2,IF($B364="","",IF($C365=$C362,ROUND(J365*I365,2),IF($C365=$C363,"Total Item (R$)",IF(AND($C365&lt;&gt;$C364,$J364&lt;&gt;""),SUMIFS(K:K,C:C,C364,J:J,"&lt;&gt;Subtotal"),""))))),"")</f>
        <v/>
      </c>
      <c r="L365" s="100" t="str">
        <f t="shared" si="8"/>
        <v/>
      </c>
    </row>
    <row r="366" spans="2:12" x14ac:dyDescent="0.25">
      <c r="B366" s="62" t="str">
        <f>IFERROR(IF(C365=C362,IF(B365+1&lt;='FORMAÇÃO DE PREÇO'!$H$8,B365+1,""),B365),"")</f>
        <v/>
      </c>
      <c r="C366" s="62" t="str">
        <f>IFERROR(VLOOKUP(B366,'FORMAÇÃO DE PREÇO'!B:D,2,FALSE),"")</f>
        <v/>
      </c>
      <c r="D366" s="62" t="str">
        <f>IFERROR(VLOOKUP(B366,'FORMAÇÃO DE PREÇO'!B:D,3,FALSE),"")</f>
        <v/>
      </c>
      <c r="E366" s="107" t="str">
        <f t="shared" si="9"/>
        <v/>
      </c>
      <c r="F366" s="107" t="str">
        <f>IF($B365="","",IF($C366=$C363,INDEX('FORMAÇÃO DE PREÇO'!$H:$H,MATCH($B366,'FORMAÇÃO DE PREÇO'!$B:$B)-18),IF($C366=$C364,"Código","")))</f>
        <v/>
      </c>
      <c r="G366" s="108" t="str">
        <f t="array" ref="G366">IF($B365="","",IF($C366=$C363,UPPER(INDEX('BASE EDITAL'!$C:$C,EDITAL!B366+1)),IF($C366=$C364,"Especificação do Objeto","")))</f>
        <v/>
      </c>
      <c r="H366" s="109" t="str">
        <f t="array" ref="H366">IF($B365="","",IF($C366=$C363,INDEX('FORMAÇÃO DE PREÇO'!$M:$M,MATCH($B366,'FORMAÇÃO DE PREÇO'!$B:$B)-14),IF($C366=$C364,"Unidade","")))</f>
        <v/>
      </c>
      <c r="I366" s="109" t="str">
        <f>IF($B365="","",IF($C366=$C363,INDEX('FORMAÇÃO DE PREÇO'!$M:$M,MATCH($B366,'FORMAÇÃO DE PREÇO'!$B:$B)-16),IF($C366=$C364,"Quant.","")))</f>
        <v/>
      </c>
      <c r="J366" s="68" t="str">
        <f>IF(AND(COUNTBLANK($B363:$B365)=2,$B365="",$B364="",MAX(C:C)&gt;1),"Total Estimado",IF($B365="","",IF($C366=$C363,INDEX('FORMAÇÃO DE PREÇO'!$M:$M,MATCH($B366,'FORMAÇÃO DE PREÇO'!$B:$B)-18),IF($C366=$C364,"Valor Unit. (R$)",IF(AND($C366&lt;&gt;$C365,$J365&lt;&gt;""),"Subtotal","")))))</f>
        <v/>
      </c>
      <c r="K366" s="100" t="str">
        <f>IFERROR(IF(AND(COUNTBLANK($B363:$B365)=2,$B365="",$B364="",MAX(C:C)&gt;1),SUM($K$3:K365)/2,IF($B365="","",IF($C366=$C363,ROUND(J366*I366,2),IF($C366=$C364,"Total Item (R$)",IF(AND($C366&lt;&gt;$C365,$J365&lt;&gt;""),SUMIFS(K:K,C:C,C365,J:J,"&lt;&gt;Subtotal"),""))))),"")</f>
        <v/>
      </c>
      <c r="L366" s="100" t="str">
        <f t="shared" si="8"/>
        <v/>
      </c>
    </row>
    <row r="367" spans="2:12" x14ac:dyDescent="0.25">
      <c r="B367" s="62" t="str">
        <f>IFERROR(IF(C366=C363,IF(B366+1&lt;='FORMAÇÃO DE PREÇO'!$H$8,B366+1,""),B366),"")</f>
        <v/>
      </c>
      <c r="C367" s="62" t="str">
        <f>IFERROR(VLOOKUP(B367,'FORMAÇÃO DE PREÇO'!B:D,2,FALSE),"")</f>
        <v/>
      </c>
      <c r="D367" s="62" t="str">
        <f>IFERROR(VLOOKUP(B367,'FORMAÇÃO DE PREÇO'!B:D,3,FALSE),"")</f>
        <v/>
      </c>
      <c r="E367" s="107" t="str">
        <f t="shared" si="9"/>
        <v/>
      </c>
      <c r="F367" s="107" t="str">
        <f>IF($B366="","",IF($C367=$C364,INDEX('FORMAÇÃO DE PREÇO'!$H:$H,MATCH($B367,'FORMAÇÃO DE PREÇO'!$B:$B)-18),IF($C367=$C365,"Código","")))</f>
        <v/>
      </c>
      <c r="G367" s="108" t="str">
        <f t="array" ref="G367">IF($B366="","",IF($C367=$C364,UPPER(INDEX('BASE EDITAL'!$C:$C,EDITAL!B367+1)),IF($C367=$C365,"Especificação do Objeto","")))</f>
        <v/>
      </c>
      <c r="H367" s="109" t="str">
        <f t="array" ref="H367">IF($B366="","",IF($C367=$C364,INDEX('FORMAÇÃO DE PREÇO'!$M:$M,MATCH($B367,'FORMAÇÃO DE PREÇO'!$B:$B)-14),IF($C367=$C365,"Unidade","")))</f>
        <v/>
      </c>
      <c r="I367" s="109" t="str">
        <f>IF($B366="","",IF($C367=$C364,INDEX('FORMAÇÃO DE PREÇO'!$M:$M,MATCH($B367,'FORMAÇÃO DE PREÇO'!$B:$B)-16),IF($C367=$C365,"Quant.","")))</f>
        <v/>
      </c>
      <c r="J367" s="68" t="str">
        <f>IF(AND(COUNTBLANK($B364:$B366)=2,$B366="",$B365="",MAX(C:C)&gt;1),"Total Estimado",IF($B366="","",IF($C367=$C364,INDEX('FORMAÇÃO DE PREÇO'!$M:$M,MATCH($B367,'FORMAÇÃO DE PREÇO'!$B:$B)-18),IF($C367=$C365,"Valor Unit. (R$)",IF(AND($C367&lt;&gt;$C366,$J366&lt;&gt;""),"Subtotal","")))))</f>
        <v/>
      </c>
      <c r="K367" s="100" t="str">
        <f>IFERROR(IF(AND(COUNTBLANK($B364:$B366)=2,$B366="",$B365="",MAX(C:C)&gt;1),SUM($K$3:K366)/2,IF($B366="","",IF($C367=$C364,ROUND(J367*I367,2),IF($C367=$C365,"Total Item (R$)",IF(AND($C367&lt;&gt;$C366,$J366&lt;&gt;""),SUMIFS(K:K,C:C,C366,J:J,"&lt;&gt;Subtotal"),""))))),"")</f>
        <v/>
      </c>
      <c r="L367" s="100" t="str">
        <f t="shared" si="8"/>
        <v/>
      </c>
    </row>
    <row r="368" spans="2:12" x14ac:dyDescent="0.25">
      <c r="B368" s="62" t="str">
        <f>IFERROR(IF(C367=C364,IF(B367+1&lt;='FORMAÇÃO DE PREÇO'!$H$8,B367+1,""),B367),"")</f>
        <v/>
      </c>
      <c r="C368" s="62" t="str">
        <f>IFERROR(VLOOKUP(B368,'FORMAÇÃO DE PREÇO'!B:D,2,FALSE),"")</f>
        <v/>
      </c>
      <c r="D368" s="62" t="str">
        <f>IFERROR(VLOOKUP(B368,'FORMAÇÃO DE PREÇO'!B:D,3,FALSE),"")</f>
        <v/>
      </c>
      <c r="E368" s="107" t="str">
        <f t="shared" si="9"/>
        <v/>
      </c>
      <c r="F368" s="107" t="str">
        <f>IF($B367="","",IF($C368=$C365,INDEX('FORMAÇÃO DE PREÇO'!$H:$H,MATCH($B368,'FORMAÇÃO DE PREÇO'!$B:$B)-18),IF($C368=$C366,"Código","")))</f>
        <v/>
      </c>
      <c r="G368" s="108" t="str">
        <f t="array" ref="G368">IF($B367="","",IF($C368=$C365,UPPER(INDEX('BASE EDITAL'!$C:$C,EDITAL!B368+1)),IF($C368=$C366,"Especificação do Objeto","")))</f>
        <v/>
      </c>
      <c r="H368" s="109" t="str">
        <f t="array" ref="H368">IF($B367="","",IF($C368=$C365,INDEX('FORMAÇÃO DE PREÇO'!$M:$M,MATCH($B368,'FORMAÇÃO DE PREÇO'!$B:$B)-14),IF($C368=$C366,"Unidade","")))</f>
        <v/>
      </c>
      <c r="I368" s="109" t="str">
        <f>IF($B367="","",IF($C368=$C365,INDEX('FORMAÇÃO DE PREÇO'!$M:$M,MATCH($B368,'FORMAÇÃO DE PREÇO'!$B:$B)-16),IF($C368=$C366,"Quant.","")))</f>
        <v/>
      </c>
      <c r="J368" s="68" t="str">
        <f>IF(AND(COUNTBLANK($B365:$B367)=2,$B367="",$B366="",MAX(C:C)&gt;1),"Total Estimado",IF($B367="","",IF($C368=$C365,INDEX('FORMAÇÃO DE PREÇO'!$M:$M,MATCH($B368,'FORMAÇÃO DE PREÇO'!$B:$B)-18),IF($C368=$C366,"Valor Unit. (R$)",IF(AND($C368&lt;&gt;$C367,$J367&lt;&gt;""),"Subtotal","")))))</f>
        <v/>
      </c>
      <c r="K368" s="100" t="str">
        <f>IFERROR(IF(AND(COUNTBLANK($B365:$B367)=2,$B367="",$B366="",MAX(C:C)&gt;1),SUM($K$3:K367)/2,IF($B367="","",IF($C368=$C365,ROUND(J368*I368,2),IF($C368=$C366,"Total Item (R$)",IF(AND($C368&lt;&gt;$C367,$J367&lt;&gt;""),SUMIFS(K:K,C:C,C367,J:J,"&lt;&gt;Subtotal"),""))))),"")</f>
        <v/>
      </c>
      <c r="L368" s="100" t="str">
        <f t="shared" si="8"/>
        <v/>
      </c>
    </row>
    <row r="369" spans="2:12" x14ac:dyDescent="0.25">
      <c r="B369" s="62" t="str">
        <f>IFERROR(IF(C368=C365,IF(B368+1&lt;='FORMAÇÃO DE PREÇO'!$H$8,B368+1,""),B368),"")</f>
        <v/>
      </c>
      <c r="C369" s="62" t="str">
        <f>IFERROR(VLOOKUP(B369,'FORMAÇÃO DE PREÇO'!B:D,2,FALSE),"")</f>
        <v/>
      </c>
      <c r="D369" s="62" t="str">
        <f>IFERROR(VLOOKUP(B369,'FORMAÇÃO DE PREÇO'!B:D,3,FALSE),"")</f>
        <v/>
      </c>
      <c r="E369" s="107" t="str">
        <f t="shared" si="9"/>
        <v/>
      </c>
      <c r="F369" s="107" t="str">
        <f>IF($B368="","",IF($C369=$C366,INDEX('FORMAÇÃO DE PREÇO'!$H:$H,MATCH($B369,'FORMAÇÃO DE PREÇO'!$B:$B)-18),IF($C369=$C367,"Código","")))</f>
        <v/>
      </c>
      <c r="G369" s="108" t="str">
        <f t="array" ref="G369">IF($B368="","",IF($C369=$C366,UPPER(INDEX('BASE EDITAL'!$C:$C,EDITAL!B369+1)),IF($C369=$C367,"Especificação do Objeto","")))</f>
        <v/>
      </c>
      <c r="H369" s="109" t="str">
        <f t="array" ref="H369">IF($B368="","",IF($C369=$C366,INDEX('FORMAÇÃO DE PREÇO'!$M:$M,MATCH($B369,'FORMAÇÃO DE PREÇO'!$B:$B)-14),IF($C369=$C367,"Unidade","")))</f>
        <v/>
      </c>
      <c r="I369" s="109" t="str">
        <f>IF($B368="","",IF($C369=$C366,INDEX('FORMAÇÃO DE PREÇO'!$M:$M,MATCH($B369,'FORMAÇÃO DE PREÇO'!$B:$B)-16),IF($C369=$C367,"Quant.","")))</f>
        <v/>
      </c>
      <c r="J369" s="68" t="str">
        <f>IF(AND(COUNTBLANK($B366:$B368)=2,$B368="",$B367="",MAX(C:C)&gt;1),"Total Estimado",IF($B368="","",IF($C369=$C366,INDEX('FORMAÇÃO DE PREÇO'!$M:$M,MATCH($B369,'FORMAÇÃO DE PREÇO'!$B:$B)-18),IF($C369=$C367,"Valor Unit. (R$)",IF(AND($C369&lt;&gt;$C368,$J368&lt;&gt;""),"Subtotal","")))))</f>
        <v/>
      </c>
      <c r="K369" s="100" t="str">
        <f>IFERROR(IF(AND(COUNTBLANK($B366:$B368)=2,$B368="",$B367="",MAX(C:C)&gt;1),SUM($K$3:K368)/2,IF($B368="","",IF($C369=$C366,ROUND(J369*I369,2),IF($C369=$C367,"Total Item (R$)",IF(AND($C369&lt;&gt;$C368,$J368&lt;&gt;""),SUMIFS(K:K,C:C,C368,J:J,"&lt;&gt;Subtotal"),""))))),"")</f>
        <v/>
      </c>
      <c r="L369" s="100" t="str">
        <f t="shared" si="8"/>
        <v/>
      </c>
    </row>
    <row r="370" spans="2:12" x14ac:dyDescent="0.25">
      <c r="B370" s="62" t="str">
        <f>IFERROR(IF(C369=C366,IF(B369+1&lt;='FORMAÇÃO DE PREÇO'!$H$8,B369+1,""),B369),"")</f>
        <v/>
      </c>
      <c r="C370" s="62" t="str">
        <f>IFERROR(VLOOKUP(B370,'FORMAÇÃO DE PREÇO'!B:D,2,FALSE),"")</f>
        <v/>
      </c>
      <c r="D370" s="62" t="str">
        <f>IFERROR(VLOOKUP(B370,'FORMAÇÃO DE PREÇO'!B:D,3,FALSE),"")</f>
        <v/>
      </c>
      <c r="E370" s="107" t="str">
        <f t="shared" si="9"/>
        <v/>
      </c>
      <c r="F370" s="107" t="str">
        <f>IF($B369="","",IF($C370=$C367,INDEX('FORMAÇÃO DE PREÇO'!$H:$H,MATCH($B370,'FORMAÇÃO DE PREÇO'!$B:$B)-18),IF($C370=$C368,"Código","")))</f>
        <v/>
      </c>
      <c r="G370" s="108" t="str">
        <f t="array" ref="G370">IF($B369="","",IF($C370=$C367,UPPER(INDEX('BASE EDITAL'!$C:$C,EDITAL!B370+1)),IF($C370=$C368,"Especificação do Objeto","")))</f>
        <v/>
      </c>
      <c r="H370" s="109" t="str">
        <f t="array" ref="H370">IF($B369="","",IF($C370=$C367,INDEX('FORMAÇÃO DE PREÇO'!$M:$M,MATCH($B370,'FORMAÇÃO DE PREÇO'!$B:$B)-14),IF($C370=$C368,"Unidade","")))</f>
        <v/>
      </c>
      <c r="I370" s="109" t="str">
        <f>IF($B369="","",IF($C370=$C367,INDEX('FORMAÇÃO DE PREÇO'!$M:$M,MATCH($B370,'FORMAÇÃO DE PREÇO'!$B:$B)-16),IF($C370=$C368,"Quant.","")))</f>
        <v/>
      </c>
      <c r="J370" s="68" t="str">
        <f>IF(AND(COUNTBLANK($B367:$B369)=2,$B369="",$B368="",MAX(C:C)&gt;1),"Total Estimado",IF($B369="","",IF($C370=$C367,INDEX('FORMAÇÃO DE PREÇO'!$M:$M,MATCH($B370,'FORMAÇÃO DE PREÇO'!$B:$B)-18),IF($C370=$C368,"Valor Unit. (R$)",IF(AND($C370&lt;&gt;$C369,$J369&lt;&gt;""),"Subtotal","")))))</f>
        <v/>
      </c>
      <c r="K370" s="100" t="str">
        <f>IFERROR(IF(AND(COUNTBLANK($B367:$B369)=2,$B369="",$B368="",MAX(C:C)&gt;1),SUM($K$3:K369)/2,IF($B369="","",IF($C370=$C367,ROUND(J370*I370,2),IF($C370=$C368,"Total Item (R$)",IF(AND($C370&lt;&gt;$C369,$J369&lt;&gt;""),SUMIFS(K:K,C:C,C369,J:J,"&lt;&gt;Subtotal"),""))))),"")</f>
        <v/>
      </c>
      <c r="L370" s="100" t="str">
        <f t="shared" si="8"/>
        <v/>
      </c>
    </row>
    <row r="371" spans="2:12" x14ac:dyDescent="0.25">
      <c r="B371" s="62" t="str">
        <f>IFERROR(IF(C370=C367,IF(B370+1&lt;='FORMAÇÃO DE PREÇO'!$H$8,B370+1,""),B370),"")</f>
        <v/>
      </c>
      <c r="C371" s="62" t="str">
        <f>IFERROR(VLOOKUP(B371,'FORMAÇÃO DE PREÇO'!B:D,2,FALSE),"")</f>
        <v/>
      </c>
      <c r="D371" s="62" t="str">
        <f>IFERROR(VLOOKUP(B371,'FORMAÇÃO DE PREÇO'!B:D,3,FALSE),"")</f>
        <v/>
      </c>
      <c r="E371" s="107" t="str">
        <f t="shared" si="9"/>
        <v/>
      </c>
      <c r="F371" s="107" t="str">
        <f>IF($B370="","",IF($C371=$C368,INDEX('FORMAÇÃO DE PREÇO'!$H:$H,MATCH($B371,'FORMAÇÃO DE PREÇO'!$B:$B)-18),IF($C371=$C369,"Código","")))</f>
        <v/>
      </c>
      <c r="G371" s="108" t="str">
        <f t="array" ref="G371">IF($B370="","",IF($C371=$C368,UPPER(INDEX('BASE EDITAL'!$C:$C,EDITAL!B371+1)),IF($C371=$C369,"Especificação do Objeto","")))</f>
        <v/>
      </c>
      <c r="H371" s="109" t="str">
        <f t="array" ref="H371">IF($B370="","",IF($C371=$C368,INDEX('FORMAÇÃO DE PREÇO'!$M:$M,MATCH($B371,'FORMAÇÃO DE PREÇO'!$B:$B)-14),IF($C371=$C369,"Unidade","")))</f>
        <v/>
      </c>
      <c r="I371" s="109" t="str">
        <f>IF($B370="","",IF($C371=$C368,INDEX('FORMAÇÃO DE PREÇO'!$M:$M,MATCH($B371,'FORMAÇÃO DE PREÇO'!$B:$B)-16),IF($C371=$C369,"Quant.","")))</f>
        <v/>
      </c>
      <c r="J371" s="68" t="str">
        <f>IF(AND(COUNTBLANK($B368:$B370)=2,$B370="",$B369="",MAX(C:C)&gt;1),"Total Estimado",IF($B370="","",IF($C371=$C368,INDEX('FORMAÇÃO DE PREÇO'!$M:$M,MATCH($B371,'FORMAÇÃO DE PREÇO'!$B:$B)-18),IF($C371=$C369,"Valor Unit. (R$)",IF(AND($C371&lt;&gt;$C370,$J370&lt;&gt;""),"Subtotal","")))))</f>
        <v/>
      </c>
      <c r="K371" s="100" t="str">
        <f>IFERROR(IF(AND(COUNTBLANK($B368:$B370)=2,$B370="",$B369="",MAX(C:C)&gt;1),SUM($K$3:K370)/2,IF($B370="","",IF($C371=$C368,ROUND(J371*I371,2),IF($C371=$C369,"Total Item (R$)",IF(AND($C371&lt;&gt;$C370,$J370&lt;&gt;""),SUMIFS(K:K,C:C,C370,J:J,"&lt;&gt;Subtotal"),""))))),"")</f>
        <v/>
      </c>
      <c r="L371" s="100" t="str">
        <f t="shared" si="8"/>
        <v/>
      </c>
    </row>
    <row r="372" spans="2:12" x14ac:dyDescent="0.25">
      <c r="B372" s="62" t="str">
        <f>IFERROR(IF(C371=C368,IF(B371+1&lt;='FORMAÇÃO DE PREÇO'!$H$8,B371+1,""),B371),"")</f>
        <v/>
      </c>
      <c r="C372" s="62" t="str">
        <f>IFERROR(VLOOKUP(B372,'FORMAÇÃO DE PREÇO'!B:D,2,FALSE),"")</f>
        <v/>
      </c>
      <c r="D372" s="62" t="str">
        <f>IFERROR(VLOOKUP(B372,'FORMAÇÃO DE PREÇO'!B:D,3,FALSE),"")</f>
        <v/>
      </c>
      <c r="E372" s="107" t="str">
        <f t="shared" si="9"/>
        <v/>
      </c>
      <c r="F372" s="107" t="str">
        <f>IF($B371="","",IF($C372=$C369,INDEX('FORMAÇÃO DE PREÇO'!$H:$H,MATCH($B372,'FORMAÇÃO DE PREÇO'!$B:$B)-18),IF($C372=$C370,"Código","")))</f>
        <v/>
      </c>
      <c r="G372" s="108" t="str">
        <f t="array" ref="G372">IF($B371="","",IF($C372=$C369,UPPER(INDEX('BASE EDITAL'!$C:$C,EDITAL!B372+1)),IF($C372=$C370,"Especificação do Objeto","")))</f>
        <v/>
      </c>
      <c r="H372" s="109" t="str">
        <f t="array" ref="H372">IF($B371="","",IF($C372=$C369,INDEX('FORMAÇÃO DE PREÇO'!$M:$M,MATCH($B372,'FORMAÇÃO DE PREÇO'!$B:$B)-14),IF($C372=$C370,"Unidade","")))</f>
        <v/>
      </c>
      <c r="I372" s="109" t="str">
        <f>IF($B371="","",IF($C372=$C369,INDEX('FORMAÇÃO DE PREÇO'!$M:$M,MATCH($B372,'FORMAÇÃO DE PREÇO'!$B:$B)-16),IF($C372=$C370,"Quant.","")))</f>
        <v/>
      </c>
      <c r="J372" s="68" t="str">
        <f>IF(AND(COUNTBLANK($B369:$B371)=2,$B371="",$B370="",MAX(C:C)&gt;1),"Total Estimado",IF($B371="","",IF($C372=$C369,INDEX('FORMAÇÃO DE PREÇO'!$M:$M,MATCH($B372,'FORMAÇÃO DE PREÇO'!$B:$B)-18),IF($C372=$C370,"Valor Unit. (R$)",IF(AND($C372&lt;&gt;$C371,$J371&lt;&gt;""),"Subtotal","")))))</f>
        <v/>
      </c>
      <c r="K372" s="100" t="str">
        <f>IFERROR(IF(AND(COUNTBLANK($B369:$B371)=2,$B371="",$B370="",MAX(C:C)&gt;1),SUM($K$3:K371)/2,IF($B371="","",IF($C372=$C369,ROUND(J372*I372,2),IF($C372=$C370,"Total Item (R$)",IF(AND($C372&lt;&gt;$C371,$J371&lt;&gt;""),SUMIFS(K:K,C:C,C371,J:J,"&lt;&gt;Subtotal"),""))))),"")</f>
        <v/>
      </c>
      <c r="L372" s="100" t="str">
        <f t="shared" si="8"/>
        <v/>
      </c>
    </row>
    <row r="373" spans="2:12" x14ac:dyDescent="0.25">
      <c r="B373" s="62" t="str">
        <f>IFERROR(IF(C372=C369,IF(B372+1&lt;='FORMAÇÃO DE PREÇO'!$H$8,B372+1,""),B372),"")</f>
        <v/>
      </c>
      <c r="C373" s="62" t="str">
        <f>IFERROR(VLOOKUP(B373,'FORMAÇÃO DE PREÇO'!B:D,2,FALSE),"")</f>
        <v/>
      </c>
      <c r="D373" s="62" t="str">
        <f>IFERROR(VLOOKUP(B373,'FORMAÇÃO DE PREÇO'!B:D,3,FALSE),"")</f>
        <v/>
      </c>
      <c r="E373" s="107" t="str">
        <f t="shared" si="9"/>
        <v/>
      </c>
      <c r="F373" s="107" t="str">
        <f>IF($B372="","",IF($C373=$C370,INDEX('FORMAÇÃO DE PREÇO'!$H:$H,MATCH($B373,'FORMAÇÃO DE PREÇO'!$B:$B)-18),IF($C373=$C371,"Código","")))</f>
        <v/>
      </c>
      <c r="G373" s="108" t="str">
        <f t="array" ref="G373">IF($B372="","",IF($C373=$C370,UPPER(INDEX('BASE EDITAL'!$C:$C,EDITAL!B373+1)),IF($C373=$C371,"Especificação do Objeto","")))</f>
        <v/>
      </c>
      <c r="H373" s="109" t="str">
        <f t="array" ref="H373">IF($B372="","",IF($C373=$C370,INDEX('FORMAÇÃO DE PREÇO'!$M:$M,MATCH($B373,'FORMAÇÃO DE PREÇO'!$B:$B)-14),IF($C373=$C371,"Unidade","")))</f>
        <v/>
      </c>
      <c r="I373" s="109" t="str">
        <f>IF($B372="","",IF($C373=$C370,INDEX('FORMAÇÃO DE PREÇO'!$M:$M,MATCH($B373,'FORMAÇÃO DE PREÇO'!$B:$B)-16),IF($C373=$C371,"Quant.","")))</f>
        <v/>
      </c>
      <c r="J373" s="68" t="str">
        <f>IF(AND(COUNTBLANK($B370:$B372)=2,$B372="",$B371="",MAX(C:C)&gt;1),"Total Estimado",IF($B372="","",IF($C373=$C370,INDEX('FORMAÇÃO DE PREÇO'!$M:$M,MATCH($B373,'FORMAÇÃO DE PREÇO'!$B:$B)-18),IF($C373=$C371,"Valor Unit. (R$)",IF(AND($C373&lt;&gt;$C372,$J372&lt;&gt;""),"Subtotal","")))))</f>
        <v/>
      </c>
      <c r="K373" s="100" t="str">
        <f>IFERROR(IF(AND(COUNTBLANK($B370:$B372)=2,$B372="",$B371="",MAX(C:C)&gt;1),SUM($K$3:K372)/2,IF($B372="","",IF($C373=$C370,ROUND(J373*I373,2),IF($C373=$C371,"Total Item (R$)",IF(AND($C373&lt;&gt;$C372,$J372&lt;&gt;""),SUMIFS(K:K,C:C,C372,J:J,"&lt;&gt;Subtotal"),""))))),"")</f>
        <v/>
      </c>
      <c r="L373" s="100" t="str">
        <f t="shared" si="8"/>
        <v/>
      </c>
    </row>
    <row r="374" spans="2:12" x14ac:dyDescent="0.25">
      <c r="B374" s="62" t="str">
        <f>IFERROR(IF(C373=C370,IF(B373+1&lt;='FORMAÇÃO DE PREÇO'!$H$8,B373+1,""),B373),"")</f>
        <v/>
      </c>
      <c r="C374" s="62" t="str">
        <f>IFERROR(VLOOKUP(B374,'FORMAÇÃO DE PREÇO'!B:D,2,FALSE),"")</f>
        <v/>
      </c>
      <c r="D374" s="62" t="str">
        <f>IFERROR(VLOOKUP(B374,'FORMAÇÃO DE PREÇO'!B:D,3,FALSE),"")</f>
        <v/>
      </c>
      <c r="E374" s="107" t="str">
        <f t="shared" si="9"/>
        <v/>
      </c>
      <c r="F374" s="107" t="str">
        <f>IF($B373="","",IF($C374=$C371,INDEX('FORMAÇÃO DE PREÇO'!$H:$H,MATCH($B374,'FORMAÇÃO DE PREÇO'!$B:$B)-18),IF($C374=$C372,"Código","")))</f>
        <v/>
      </c>
      <c r="G374" s="108" t="str">
        <f t="array" ref="G374">IF($B373="","",IF($C374=$C371,UPPER(INDEX('BASE EDITAL'!$C:$C,EDITAL!B374+1)),IF($C374=$C372,"Especificação do Objeto","")))</f>
        <v/>
      </c>
      <c r="H374" s="109" t="str">
        <f t="array" ref="H374">IF($B373="","",IF($C374=$C371,INDEX('FORMAÇÃO DE PREÇO'!$M:$M,MATCH($B374,'FORMAÇÃO DE PREÇO'!$B:$B)-14),IF($C374=$C372,"Unidade","")))</f>
        <v/>
      </c>
      <c r="I374" s="109" t="str">
        <f>IF($B373="","",IF($C374=$C371,INDEX('FORMAÇÃO DE PREÇO'!$M:$M,MATCH($B374,'FORMAÇÃO DE PREÇO'!$B:$B)-16),IF($C374=$C372,"Quant.","")))</f>
        <v/>
      </c>
      <c r="J374" s="68" t="str">
        <f>IF(AND(COUNTBLANK($B371:$B373)=2,$B373="",$B372="",MAX(C:C)&gt;1),"Total Estimado",IF($B373="","",IF($C374=$C371,INDEX('FORMAÇÃO DE PREÇO'!$M:$M,MATCH($B374,'FORMAÇÃO DE PREÇO'!$B:$B)-18),IF($C374=$C372,"Valor Unit. (R$)",IF(AND($C374&lt;&gt;$C373,$J373&lt;&gt;""),"Subtotal","")))))</f>
        <v/>
      </c>
      <c r="K374" s="100" t="str">
        <f>IFERROR(IF(AND(COUNTBLANK($B371:$B373)=2,$B373="",$B372="",MAX(C:C)&gt;1),SUM($K$3:K373)/2,IF($B373="","",IF($C374=$C371,ROUND(J374*I374,2),IF($C374=$C372,"Total Item (R$)",IF(AND($C374&lt;&gt;$C373,$J373&lt;&gt;""),SUMIFS(K:K,C:C,C373,J:J,"&lt;&gt;Subtotal"),""))))),"")</f>
        <v/>
      </c>
      <c r="L374" s="100" t="str">
        <f t="shared" si="8"/>
        <v/>
      </c>
    </row>
    <row r="375" spans="2:12" x14ac:dyDescent="0.25">
      <c r="B375" s="62" t="str">
        <f>IFERROR(IF(C374=C371,IF(B374+1&lt;='FORMAÇÃO DE PREÇO'!$H$8,B374+1,""),B374),"")</f>
        <v/>
      </c>
      <c r="C375" s="62" t="str">
        <f>IFERROR(VLOOKUP(B375,'FORMAÇÃO DE PREÇO'!B:D,2,FALSE),"")</f>
        <v/>
      </c>
      <c r="D375" s="62" t="str">
        <f>IFERROR(VLOOKUP(B375,'FORMAÇÃO DE PREÇO'!B:D,3,FALSE),"")</f>
        <v/>
      </c>
      <c r="E375" s="107" t="str">
        <f t="shared" si="9"/>
        <v/>
      </c>
      <c r="F375" s="107" t="str">
        <f>IF($B374="","",IF($C375=$C372,INDEX('FORMAÇÃO DE PREÇO'!$H:$H,MATCH($B375,'FORMAÇÃO DE PREÇO'!$B:$B)-18),IF($C375=$C373,"Código","")))</f>
        <v/>
      </c>
      <c r="G375" s="108" t="str">
        <f t="array" ref="G375">IF($B374="","",IF($C375=$C372,UPPER(INDEX('BASE EDITAL'!$C:$C,EDITAL!B375+1)),IF($C375=$C373,"Especificação do Objeto","")))</f>
        <v/>
      </c>
      <c r="H375" s="109" t="str">
        <f t="array" ref="H375">IF($B374="","",IF($C375=$C372,INDEX('FORMAÇÃO DE PREÇO'!$M:$M,MATCH($B375,'FORMAÇÃO DE PREÇO'!$B:$B)-14),IF($C375=$C373,"Unidade","")))</f>
        <v/>
      </c>
      <c r="I375" s="109" t="str">
        <f>IF($B374="","",IF($C375=$C372,INDEX('FORMAÇÃO DE PREÇO'!$M:$M,MATCH($B375,'FORMAÇÃO DE PREÇO'!$B:$B)-16),IF($C375=$C373,"Quant.","")))</f>
        <v/>
      </c>
      <c r="J375" s="68" t="str">
        <f>IF(AND(COUNTBLANK($B372:$B374)=2,$B374="",$B373="",MAX(C:C)&gt;1),"Total Estimado",IF($B374="","",IF($C375=$C372,INDEX('FORMAÇÃO DE PREÇO'!$M:$M,MATCH($B375,'FORMAÇÃO DE PREÇO'!$B:$B)-18),IF($C375=$C373,"Valor Unit. (R$)",IF(AND($C375&lt;&gt;$C374,$J374&lt;&gt;""),"Subtotal","")))))</f>
        <v/>
      </c>
      <c r="K375" s="100" t="str">
        <f>IFERROR(IF(AND(COUNTBLANK($B372:$B374)=2,$B374="",$B373="",MAX(C:C)&gt;1),SUM($K$3:K374)/2,IF($B374="","",IF($C375=$C372,ROUND(J375*I375,2),IF($C375=$C373,"Total Item (R$)",IF(AND($C375&lt;&gt;$C374,$J374&lt;&gt;""),SUMIFS(K:K,C:C,C374,J:J,"&lt;&gt;Subtotal"),""))))),"")</f>
        <v/>
      </c>
      <c r="L375" s="100" t="str">
        <f t="shared" si="8"/>
        <v/>
      </c>
    </row>
    <row r="376" spans="2:12" x14ac:dyDescent="0.25">
      <c r="B376" s="62" t="str">
        <f>IFERROR(IF(C375=C372,IF(B375+1&lt;='FORMAÇÃO DE PREÇO'!$H$8,B375+1,""),B375),"")</f>
        <v/>
      </c>
      <c r="C376" s="62" t="str">
        <f>IFERROR(VLOOKUP(B376,'FORMAÇÃO DE PREÇO'!B:D,2,FALSE),"")</f>
        <v/>
      </c>
      <c r="D376" s="62" t="str">
        <f>IFERROR(VLOOKUP(B376,'FORMAÇÃO DE PREÇO'!B:D,3,FALSE),"")</f>
        <v/>
      </c>
      <c r="E376" s="107" t="str">
        <f t="shared" si="9"/>
        <v/>
      </c>
      <c r="F376" s="107" t="str">
        <f>IF($B375="","",IF($C376=$C373,INDEX('FORMAÇÃO DE PREÇO'!$H:$H,MATCH($B376,'FORMAÇÃO DE PREÇO'!$B:$B)-18),IF($C376=$C374,"Código","")))</f>
        <v/>
      </c>
      <c r="G376" s="108" t="str">
        <f t="array" ref="G376">IF($B375="","",IF($C376=$C373,UPPER(INDEX('BASE EDITAL'!$C:$C,EDITAL!B376+1)),IF($C376=$C374,"Especificação do Objeto","")))</f>
        <v/>
      </c>
      <c r="H376" s="109" t="str">
        <f t="array" ref="H376">IF($B375="","",IF($C376=$C373,INDEX('FORMAÇÃO DE PREÇO'!$M:$M,MATCH($B376,'FORMAÇÃO DE PREÇO'!$B:$B)-14),IF($C376=$C374,"Unidade","")))</f>
        <v/>
      </c>
      <c r="I376" s="109" t="str">
        <f>IF($B375="","",IF($C376=$C373,INDEX('FORMAÇÃO DE PREÇO'!$M:$M,MATCH($B376,'FORMAÇÃO DE PREÇO'!$B:$B)-16),IF($C376=$C374,"Quant.","")))</f>
        <v/>
      </c>
      <c r="J376" s="68" t="str">
        <f>IF(AND(COUNTBLANK($B373:$B375)=2,$B375="",$B374="",MAX(C:C)&gt;1),"Total Estimado",IF($B375="","",IF($C376=$C373,INDEX('FORMAÇÃO DE PREÇO'!$M:$M,MATCH($B376,'FORMAÇÃO DE PREÇO'!$B:$B)-18),IF($C376=$C374,"Valor Unit. (R$)",IF(AND($C376&lt;&gt;$C375,$J375&lt;&gt;""),"Subtotal","")))))</f>
        <v/>
      </c>
      <c r="K376" s="100" t="str">
        <f>IFERROR(IF(AND(COUNTBLANK($B373:$B375)=2,$B375="",$B374="",MAX(C:C)&gt;1),SUM($K$3:K375)/2,IF($B375="","",IF($C376=$C373,ROUND(J376*I376,2),IF($C376=$C374,"Total Item (R$)",IF(AND($C376&lt;&gt;$C375,$J375&lt;&gt;""),SUMIFS(K:K,C:C,C375,J:J,"&lt;&gt;Subtotal"),""))))),"")</f>
        <v/>
      </c>
      <c r="L376" s="100" t="str">
        <f t="shared" si="8"/>
        <v/>
      </c>
    </row>
    <row r="377" spans="2:12" x14ac:dyDescent="0.25">
      <c r="B377" s="62" t="str">
        <f>IFERROR(IF(C376=C373,IF(B376+1&lt;='FORMAÇÃO DE PREÇO'!$H$8,B376+1,""),B376),"")</f>
        <v/>
      </c>
      <c r="C377" s="62" t="str">
        <f>IFERROR(VLOOKUP(B377,'FORMAÇÃO DE PREÇO'!B:D,2,FALSE),"")</f>
        <v/>
      </c>
      <c r="D377" s="62" t="str">
        <f>IFERROR(VLOOKUP(B377,'FORMAÇÃO DE PREÇO'!B:D,3,FALSE),"")</f>
        <v/>
      </c>
      <c r="E377" s="107" t="str">
        <f t="shared" si="9"/>
        <v/>
      </c>
      <c r="F377" s="107" t="str">
        <f>IF($B376="","",IF($C377=$C374,INDEX('FORMAÇÃO DE PREÇO'!$H:$H,MATCH($B377,'FORMAÇÃO DE PREÇO'!$B:$B)-18),IF($C377=$C375,"Código","")))</f>
        <v/>
      </c>
      <c r="G377" s="108" t="str">
        <f t="array" ref="G377">IF($B376="","",IF($C377=$C374,UPPER(INDEX('BASE EDITAL'!$C:$C,EDITAL!B377+1)),IF($C377=$C375,"Especificação do Objeto","")))</f>
        <v/>
      </c>
      <c r="H377" s="109" t="str">
        <f t="array" ref="H377">IF($B376="","",IF($C377=$C374,INDEX('FORMAÇÃO DE PREÇO'!$M:$M,MATCH($B377,'FORMAÇÃO DE PREÇO'!$B:$B)-14),IF($C377=$C375,"Unidade","")))</f>
        <v/>
      </c>
      <c r="I377" s="109" t="str">
        <f>IF($B376="","",IF($C377=$C374,INDEX('FORMAÇÃO DE PREÇO'!$M:$M,MATCH($B377,'FORMAÇÃO DE PREÇO'!$B:$B)-16),IF($C377=$C375,"Quant.","")))</f>
        <v/>
      </c>
      <c r="J377" s="68" t="str">
        <f>IF(AND(COUNTBLANK($B374:$B376)=2,$B376="",$B375="",MAX(C:C)&gt;1),"Total Estimado",IF($B376="","",IF($C377=$C374,INDEX('FORMAÇÃO DE PREÇO'!$M:$M,MATCH($B377,'FORMAÇÃO DE PREÇO'!$B:$B)-18),IF($C377=$C375,"Valor Unit. (R$)",IF(AND($C377&lt;&gt;$C376,$J376&lt;&gt;""),"Subtotal","")))))</f>
        <v/>
      </c>
      <c r="K377" s="100" t="str">
        <f>IFERROR(IF(AND(COUNTBLANK($B374:$B376)=2,$B376="",$B375="",MAX(C:C)&gt;1),SUM($K$3:K376)/2,IF($B376="","",IF($C377=$C374,ROUND(J377*I377,2),IF($C377=$C375,"Total Item (R$)",IF(AND($C377&lt;&gt;$C376,$J376&lt;&gt;""),SUMIFS(K:K,C:C,C376,J:J,"&lt;&gt;Subtotal"),""))))),"")</f>
        <v/>
      </c>
      <c r="L377" s="100" t="str">
        <f t="shared" si="8"/>
        <v/>
      </c>
    </row>
    <row r="378" spans="2:12" x14ac:dyDescent="0.25">
      <c r="B378" s="62" t="str">
        <f>IFERROR(IF(C377=C374,IF(B377+1&lt;='FORMAÇÃO DE PREÇO'!$H$8,B377+1,""),B377),"")</f>
        <v/>
      </c>
      <c r="C378" s="62" t="str">
        <f>IFERROR(VLOOKUP(B378,'FORMAÇÃO DE PREÇO'!B:D,2,FALSE),"")</f>
        <v/>
      </c>
      <c r="D378" s="62" t="str">
        <f>IFERROR(VLOOKUP(B378,'FORMAÇÃO DE PREÇO'!B:D,3,FALSE),"")</f>
        <v/>
      </c>
      <c r="E378" s="107" t="str">
        <f t="shared" si="9"/>
        <v/>
      </c>
      <c r="F378" s="107" t="str">
        <f>IF($B377="","",IF($C378=$C375,INDEX('FORMAÇÃO DE PREÇO'!$H:$H,MATCH($B378,'FORMAÇÃO DE PREÇO'!$B:$B)-18),IF($C378=$C376,"Código","")))</f>
        <v/>
      </c>
      <c r="G378" s="108" t="str">
        <f t="array" ref="G378">IF($B377="","",IF($C378=$C375,UPPER(INDEX('BASE EDITAL'!$C:$C,EDITAL!B378+1)),IF($C378=$C376,"Especificação do Objeto","")))</f>
        <v/>
      </c>
      <c r="H378" s="109" t="str">
        <f t="array" ref="H378">IF($B377="","",IF($C378=$C375,INDEX('FORMAÇÃO DE PREÇO'!$M:$M,MATCH($B378,'FORMAÇÃO DE PREÇO'!$B:$B)-14),IF($C378=$C376,"Unidade","")))</f>
        <v/>
      </c>
      <c r="I378" s="109" t="str">
        <f>IF($B377="","",IF($C378=$C375,INDEX('FORMAÇÃO DE PREÇO'!$M:$M,MATCH($B378,'FORMAÇÃO DE PREÇO'!$B:$B)-16),IF($C378=$C376,"Quant.","")))</f>
        <v/>
      </c>
      <c r="J378" s="68" t="str">
        <f>IF(AND(COUNTBLANK($B375:$B377)=2,$B377="",$B376="",MAX(C:C)&gt;1),"Total Estimado",IF($B377="","",IF($C378=$C375,INDEX('FORMAÇÃO DE PREÇO'!$M:$M,MATCH($B378,'FORMAÇÃO DE PREÇO'!$B:$B)-18),IF($C378=$C376,"Valor Unit. (R$)",IF(AND($C378&lt;&gt;$C377,$J377&lt;&gt;""),"Subtotal","")))))</f>
        <v/>
      </c>
      <c r="K378" s="100" t="str">
        <f>IFERROR(IF(AND(COUNTBLANK($B375:$B377)=2,$B377="",$B376="",MAX(C:C)&gt;1),SUM($K$3:K377)/2,IF($B377="","",IF($C378=$C375,ROUND(J378*I378,2),IF($C378=$C376,"Total Item (R$)",IF(AND($C378&lt;&gt;$C377,$J377&lt;&gt;""),SUMIFS(K:K,C:C,C377,J:J,"&lt;&gt;Subtotal"),""))))),"")</f>
        <v/>
      </c>
      <c r="L378" s="100" t="str">
        <f t="shared" si="8"/>
        <v/>
      </c>
    </row>
    <row r="379" spans="2:12" x14ac:dyDescent="0.25">
      <c r="B379" s="62" t="str">
        <f>IFERROR(IF(C378=C375,IF(B378+1&lt;='FORMAÇÃO DE PREÇO'!$H$8,B378+1,""),B378),"")</f>
        <v/>
      </c>
      <c r="C379" s="62" t="str">
        <f>IFERROR(VLOOKUP(B379,'FORMAÇÃO DE PREÇO'!B:D,2,FALSE),"")</f>
        <v/>
      </c>
      <c r="D379" s="62" t="str">
        <f>IFERROR(VLOOKUP(B379,'FORMAÇÃO DE PREÇO'!B:D,3,FALSE),"")</f>
        <v/>
      </c>
      <c r="E379" s="107" t="str">
        <f t="shared" si="9"/>
        <v/>
      </c>
      <c r="F379" s="107" t="str">
        <f>IF($B378="","",IF($C379=$C376,INDEX('FORMAÇÃO DE PREÇO'!$H:$H,MATCH($B379,'FORMAÇÃO DE PREÇO'!$B:$B)-18),IF($C379=$C377,"Código","")))</f>
        <v/>
      </c>
      <c r="G379" s="108" t="str">
        <f t="array" ref="G379">IF($B378="","",IF($C379=$C376,UPPER(INDEX('BASE EDITAL'!$C:$C,EDITAL!B379+1)),IF($C379=$C377,"Especificação do Objeto","")))</f>
        <v/>
      </c>
      <c r="H379" s="109" t="str">
        <f t="array" ref="H379">IF($B378="","",IF($C379=$C376,INDEX('FORMAÇÃO DE PREÇO'!$M:$M,MATCH($B379,'FORMAÇÃO DE PREÇO'!$B:$B)-14),IF($C379=$C377,"Unidade","")))</f>
        <v/>
      </c>
      <c r="I379" s="109" t="str">
        <f>IF($B378="","",IF($C379=$C376,INDEX('FORMAÇÃO DE PREÇO'!$M:$M,MATCH($B379,'FORMAÇÃO DE PREÇO'!$B:$B)-16),IF($C379=$C377,"Quant.","")))</f>
        <v/>
      </c>
      <c r="J379" s="68" t="str">
        <f>IF(AND(COUNTBLANK($B376:$B378)=2,$B378="",$B377="",MAX(C:C)&gt;1),"Total Estimado",IF($B378="","",IF($C379=$C376,INDEX('FORMAÇÃO DE PREÇO'!$M:$M,MATCH($B379,'FORMAÇÃO DE PREÇO'!$B:$B)-18),IF($C379=$C377,"Valor Unit. (R$)",IF(AND($C379&lt;&gt;$C378,$J378&lt;&gt;""),"Subtotal","")))))</f>
        <v/>
      </c>
      <c r="K379" s="100" t="str">
        <f>IFERROR(IF(AND(COUNTBLANK($B376:$B378)=2,$B378="",$B377="",MAX(C:C)&gt;1),SUM($K$3:K378)/2,IF($B378="","",IF($C379=$C376,ROUND(J379*I379,2),IF($C379=$C377,"Total Item (R$)",IF(AND($C379&lt;&gt;$C378,$J378&lt;&gt;""),SUMIFS(K:K,C:C,C378,J:J,"&lt;&gt;Subtotal"),""))))),"")</f>
        <v/>
      </c>
      <c r="L379" s="100" t="str">
        <f t="shared" si="8"/>
        <v/>
      </c>
    </row>
    <row r="380" spans="2:12" x14ac:dyDescent="0.25">
      <c r="B380" s="62" t="str">
        <f>IFERROR(IF(C379=C376,IF(B379+1&lt;='FORMAÇÃO DE PREÇO'!$H$8,B379+1,""),B379),"")</f>
        <v/>
      </c>
      <c r="C380" s="62" t="str">
        <f>IFERROR(VLOOKUP(B380,'FORMAÇÃO DE PREÇO'!B:D,2,FALSE),"")</f>
        <v/>
      </c>
      <c r="D380" s="62" t="str">
        <f>IFERROR(VLOOKUP(B380,'FORMAÇÃO DE PREÇO'!B:D,3,FALSE),"")</f>
        <v/>
      </c>
      <c r="E380" s="107" t="str">
        <f t="shared" si="9"/>
        <v/>
      </c>
      <c r="F380" s="107" t="str">
        <f>IF($B379="","",IF($C380=$C377,INDEX('FORMAÇÃO DE PREÇO'!$H:$H,MATCH($B380,'FORMAÇÃO DE PREÇO'!$B:$B)-18),IF($C380=$C378,"Código","")))</f>
        <v/>
      </c>
      <c r="G380" s="108" t="str">
        <f t="array" ref="G380">IF($B379="","",IF($C380=$C377,UPPER(INDEX('BASE EDITAL'!$C:$C,EDITAL!B380+1)),IF($C380=$C378,"Especificação do Objeto","")))</f>
        <v/>
      </c>
      <c r="H380" s="109" t="str">
        <f t="array" ref="H380">IF($B379="","",IF($C380=$C377,INDEX('FORMAÇÃO DE PREÇO'!$M:$M,MATCH($B380,'FORMAÇÃO DE PREÇO'!$B:$B)-14),IF($C380=$C378,"Unidade","")))</f>
        <v/>
      </c>
      <c r="I380" s="109" t="str">
        <f>IF($B379="","",IF($C380=$C377,INDEX('FORMAÇÃO DE PREÇO'!$M:$M,MATCH($B380,'FORMAÇÃO DE PREÇO'!$B:$B)-16),IF($C380=$C378,"Quant.","")))</f>
        <v/>
      </c>
      <c r="J380" s="68" t="str">
        <f>IF(AND(COUNTBLANK($B377:$B379)=2,$B379="",$B378="",MAX(C:C)&gt;1),"Total Estimado",IF($B379="","",IF($C380=$C377,INDEX('FORMAÇÃO DE PREÇO'!$M:$M,MATCH($B380,'FORMAÇÃO DE PREÇO'!$B:$B)-18),IF($C380=$C378,"Valor Unit. (R$)",IF(AND($C380&lt;&gt;$C379,$J379&lt;&gt;""),"Subtotal","")))))</f>
        <v/>
      </c>
      <c r="K380" s="100" t="str">
        <f>IFERROR(IF(AND(COUNTBLANK($B377:$B379)=2,$B379="",$B378="",MAX(C:C)&gt;1),SUM($K$3:K379)/2,IF($B379="","",IF($C380=$C377,ROUND(J380*I380,2),IF($C380=$C378,"Total Item (R$)",IF(AND($C380&lt;&gt;$C379,$J379&lt;&gt;""),SUMIFS(K:K,C:C,C379,J:J,"&lt;&gt;Subtotal"),""))))),"")</f>
        <v/>
      </c>
      <c r="L380" s="100" t="str">
        <f t="shared" si="8"/>
        <v/>
      </c>
    </row>
    <row r="381" spans="2:12" x14ac:dyDescent="0.25">
      <c r="B381" s="62" t="str">
        <f>IFERROR(IF(C380=C377,IF(B380+1&lt;='FORMAÇÃO DE PREÇO'!$H$8,B380+1,""),B380),"")</f>
        <v/>
      </c>
      <c r="C381" s="62" t="str">
        <f>IFERROR(VLOOKUP(B381,'FORMAÇÃO DE PREÇO'!B:D,2,FALSE),"")</f>
        <v/>
      </c>
      <c r="D381" s="62" t="str">
        <f>IFERROR(VLOOKUP(B381,'FORMAÇÃO DE PREÇO'!B:D,3,FALSE),"")</f>
        <v/>
      </c>
      <c r="E381" s="107" t="str">
        <f t="shared" si="9"/>
        <v/>
      </c>
      <c r="F381" s="107" t="str">
        <f>IF($B380="","",IF($C381=$C378,INDEX('FORMAÇÃO DE PREÇO'!$H:$H,MATCH($B381,'FORMAÇÃO DE PREÇO'!$B:$B)-18),IF($C381=$C379,"Código","")))</f>
        <v/>
      </c>
      <c r="G381" s="108" t="str">
        <f t="array" ref="G381">IF($B380="","",IF($C381=$C378,UPPER(INDEX('BASE EDITAL'!$C:$C,EDITAL!B381+1)),IF($C381=$C379,"Especificação do Objeto","")))</f>
        <v/>
      </c>
      <c r="H381" s="109" t="str">
        <f t="array" ref="H381">IF($B380="","",IF($C381=$C378,INDEX('FORMAÇÃO DE PREÇO'!$M:$M,MATCH($B381,'FORMAÇÃO DE PREÇO'!$B:$B)-14),IF($C381=$C379,"Unidade","")))</f>
        <v/>
      </c>
      <c r="I381" s="109" t="str">
        <f>IF($B380="","",IF($C381=$C378,INDEX('FORMAÇÃO DE PREÇO'!$M:$M,MATCH($B381,'FORMAÇÃO DE PREÇO'!$B:$B)-16),IF($C381=$C379,"Quant.","")))</f>
        <v/>
      </c>
      <c r="J381" s="68" t="str">
        <f>IF(AND(COUNTBLANK($B378:$B380)=2,$B380="",$B379="",MAX(C:C)&gt;1),"Total Estimado",IF($B380="","",IF($C381=$C378,INDEX('FORMAÇÃO DE PREÇO'!$M:$M,MATCH($B381,'FORMAÇÃO DE PREÇO'!$B:$B)-18),IF($C381=$C379,"Valor Unit. (R$)",IF(AND($C381&lt;&gt;$C380,$J380&lt;&gt;""),"Subtotal","")))))</f>
        <v/>
      </c>
      <c r="K381" s="100" t="str">
        <f>IFERROR(IF(AND(COUNTBLANK($B378:$B380)=2,$B380="",$B379="",MAX(C:C)&gt;1),SUM($K$3:K380)/2,IF($B380="","",IF($C381=$C378,ROUND(J381*I381,2),IF($C381=$C379,"Total Item (R$)",IF(AND($C381&lt;&gt;$C380,$J380&lt;&gt;""),SUMIFS(K:K,C:C,C380,J:J,"&lt;&gt;Subtotal"),""))))),"")</f>
        <v/>
      </c>
      <c r="L381" s="100" t="str">
        <f t="shared" si="8"/>
        <v/>
      </c>
    </row>
    <row r="382" spans="2:12" x14ac:dyDescent="0.25">
      <c r="B382" s="62" t="str">
        <f>IFERROR(IF(C381=C378,IF(B381+1&lt;='FORMAÇÃO DE PREÇO'!$H$8,B381+1,""),B381),"")</f>
        <v/>
      </c>
      <c r="C382" s="62" t="str">
        <f>IFERROR(VLOOKUP(B382,'FORMAÇÃO DE PREÇO'!B:D,2,FALSE),"")</f>
        <v/>
      </c>
      <c r="D382" s="62" t="str">
        <f>IFERROR(VLOOKUP(B382,'FORMAÇÃO DE PREÇO'!B:D,3,FALSE),"")</f>
        <v/>
      </c>
      <c r="E382" s="107" t="str">
        <f t="shared" si="9"/>
        <v/>
      </c>
      <c r="F382" s="107" t="str">
        <f>IF($B381="","",IF($C382=$C379,INDEX('FORMAÇÃO DE PREÇO'!$H:$H,MATCH($B382,'FORMAÇÃO DE PREÇO'!$B:$B)-18),IF($C382=$C380,"Código","")))</f>
        <v/>
      </c>
      <c r="G382" s="108" t="str">
        <f t="array" ref="G382">IF($B381="","",IF($C382=$C379,UPPER(INDEX('BASE EDITAL'!$C:$C,EDITAL!B382+1)),IF($C382=$C380,"Especificação do Objeto","")))</f>
        <v/>
      </c>
      <c r="H382" s="109" t="str">
        <f t="array" ref="H382">IF($B381="","",IF($C382=$C379,INDEX('FORMAÇÃO DE PREÇO'!$M:$M,MATCH($B382,'FORMAÇÃO DE PREÇO'!$B:$B)-14),IF($C382=$C380,"Unidade","")))</f>
        <v/>
      </c>
      <c r="I382" s="109" t="str">
        <f>IF($B381="","",IF($C382=$C379,INDEX('FORMAÇÃO DE PREÇO'!$M:$M,MATCH($B382,'FORMAÇÃO DE PREÇO'!$B:$B)-16),IF($C382=$C380,"Quant.","")))</f>
        <v/>
      </c>
      <c r="J382" s="68" t="str">
        <f>IF(AND(COUNTBLANK($B379:$B381)=2,$B381="",$B380="",MAX(C:C)&gt;1),"Total Estimado",IF($B381="","",IF($C382=$C379,INDEX('FORMAÇÃO DE PREÇO'!$M:$M,MATCH($B382,'FORMAÇÃO DE PREÇO'!$B:$B)-18),IF($C382=$C380,"Valor Unit. (R$)",IF(AND($C382&lt;&gt;$C381,$J381&lt;&gt;""),"Subtotal","")))))</f>
        <v/>
      </c>
      <c r="K382" s="100" t="str">
        <f>IFERROR(IF(AND(COUNTBLANK($B379:$B381)=2,$B381="",$B380="",MAX(C:C)&gt;1),SUM($K$3:K381)/2,IF($B381="","",IF($C382=$C379,ROUND(J382*I382,2),IF($C382=$C380,"Total Item (R$)",IF(AND($C382&lt;&gt;$C381,$J381&lt;&gt;""),SUMIFS(K:K,C:C,C381,J:J,"&lt;&gt;Subtotal"),""))))),"")</f>
        <v/>
      </c>
      <c r="L382" s="100" t="str">
        <f t="shared" si="8"/>
        <v/>
      </c>
    </row>
    <row r="383" spans="2:12" x14ac:dyDescent="0.25">
      <c r="B383" s="62" t="str">
        <f>IFERROR(IF(C382=C379,IF(B382+1&lt;='FORMAÇÃO DE PREÇO'!$H$8,B382+1,""),B382),"")</f>
        <v/>
      </c>
      <c r="C383" s="62" t="str">
        <f>IFERROR(VLOOKUP(B383,'FORMAÇÃO DE PREÇO'!B:D,2,FALSE),"")</f>
        <v/>
      </c>
      <c r="D383" s="62" t="str">
        <f>IFERROR(VLOOKUP(B383,'FORMAÇÃO DE PREÇO'!B:D,3,FALSE),"")</f>
        <v/>
      </c>
      <c r="E383" s="107" t="str">
        <f t="shared" si="9"/>
        <v/>
      </c>
      <c r="F383" s="107" t="str">
        <f>IF($B382="","",IF($C383=$C380,INDEX('FORMAÇÃO DE PREÇO'!$H:$H,MATCH($B383,'FORMAÇÃO DE PREÇO'!$B:$B)-18),IF($C383=$C381,"Código","")))</f>
        <v/>
      </c>
      <c r="G383" s="108" t="str">
        <f t="array" ref="G383">IF($B382="","",IF($C383=$C380,UPPER(INDEX('BASE EDITAL'!$C:$C,EDITAL!B383+1)),IF($C383=$C381,"Especificação do Objeto","")))</f>
        <v/>
      </c>
      <c r="H383" s="109" t="str">
        <f t="array" ref="H383">IF($B382="","",IF($C383=$C380,INDEX('FORMAÇÃO DE PREÇO'!$M:$M,MATCH($B383,'FORMAÇÃO DE PREÇO'!$B:$B)-14),IF($C383=$C381,"Unidade","")))</f>
        <v/>
      </c>
      <c r="I383" s="109" t="str">
        <f>IF($B382="","",IF($C383=$C380,INDEX('FORMAÇÃO DE PREÇO'!$M:$M,MATCH($B383,'FORMAÇÃO DE PREÇO'!$B:$B)-16),IF($C383=$C381,"Quant.","")))</f>
        <v/>
      </c>
      <c r="J383" s="68" t="str">
        <f>IF(AND(COUNTBLANK($B380:$B382)=2,$B382="",$B381="",MAX(C:C)&gt;1),"Total Estimado",IF($B382="","",IF($C383=$C380,INDEX('FORMAÇÃO DE PREÇO'!$M:$M,MATCH($B383,'FORMAÇÃO DE PREÇO'!$B:$B)-18),IF($C383=$C381,"Valor Unit. (R$)",IF(AND($C383&lt;&gt;$C382,$J382&lt;&gt;""),"Subtotal","")))))</f>
        <v/>
      </c>
      <c r="K383" s="100" t="str">
        <f>IFERROR(IF(AND(COUNTBLANK($B380:$B382)=2,$B382="",$B381="",MAX(C:C)&gt;1),SUM($K$3:K382)/2,IF($B382="","",IF($C383=$C380,ROUND(J383*I383,2),IF($C383=$C381,"Total Item (R$)",IF(AND($C383&lt;&gt;$C382,$J382&lt;&gt;""),SUMIFS(K:K,C:C,C382,J:J,"&lt;&gt;Subtotal"),""))))),"")</f>
        <v/>
      </c>
      <c r="L383" s="100" t="str">
        <f t="shared" si="8"/>
        <v/>
      </c>
    </row>
    <row r="384" spans="2:12" x14ac:dyDescent="0.25">
      <c r="B384" s="62" t="str">
        <f>IFERROR(IF(C383=C380,IF(B383+1&lt;='FORMAÇÃO DE PREÇO'!$H$8,B383+1,""),B383),"")</f>
        <v/>
      </c>
      <c r="C384" s="62" t="str">
        <f>IFERROR(VLOOKUP(B384,'FORMAÇÃO DE PREÇO'!B:D,2,FALSE),"")</f>
        <v/>
      </c>
      <c r="D384" s="62" t="str">
        <f>IFERROR(VLOOKUP(B384,'FORMAÇÃO DE PREÇO'!B:D,3,FALSE),"")</f>
        <v/>
      </c>
      <c r="E384" s="107" t="str">
        <f t="shared" si="9"/>
        <v/>
      </c>
      <c r="F384" s="107" t="str">
        <f>IF($B383="","",IF($C384=$C381,INDEX('FORMAÇÃO DE PREÇO'!$H:$H,MATCH($B384,'FORMAÇÃO DE PREÇO'!$B:$B)-18),IF($C384=$C382,"Código","")))</f>
        <v/>
      </c>
      <c r="G384" s="108" t="str">
        <f t="array" ref="G384">IF($B383="","",IF($C384=$C381,UPPER(INDEX('BASE EDITAL'!$C:$C,EDITAL!B384+1)),IF($C384=$C382,"Especificação do Objeto","")))</f>
        <v/>
      </c>
      <c r="H384" s="109" t="str">
        <f t="array" ref="H384">IF($B383="","",IF($C384=$C381,INDEX('FORMAÇÃO DE PREÇO'!$M:$M,MATCH($B384,'FORMAÇÃO DE PREÇO'!$B:$B)-14),IF($C384=$C382,"Unidade","")))</f>
        <v/>
      </c>
      <c r="I384" s="109" t="str">
        <f>IF($B383="","",IF($C384=$C381,INDEX('FORMAÇÃO DE PREÇO'!$M:$M,MATCH($B384,'FORMAÇÃO DE PREÇO'!$B:$B)-16),IF($C384=$C382,"Quant.","")))</f>
        <v/>
      </c>
      <c r="J384" s="68" t="str">
        <f>IF(AND(COUNTBLANK($B381:$B383)=2,$B383="",$B382="",MAX(C:C)&gt;1),"Total Estimado",IF($B383="","",IF($C384=$C381,INDEX('FORMAÇÃO DE PREÇO'!$M:$M,MATCH($B384,'FORMAÇÃO DE PREÇO'!$B:$B)-18),IF($C384=$C382,"Valor Unit. (R$)",IF(AND($C384&lt;&gt;$C383,$J383&lt;&gt;""),"Subtotal","")))))</f>
        <v/>
      </c>
      <c r="K384" s="100" t="str">
        <f>IFERROR(IF(AND(COUNTBLANK($B381:$B383)=2,$B383="",$B382="",MAX(C:C)&gt;1),SUM($K$3:K383)/2,IF($B383="","",IF($C384=$C381,ROUND(J384*I384,2),IF($C384=$C382,"Total Item (R$)",IF(AND($C384&lt;&gt;$C383,$J383&lt;&gt;""),SUMIFS(K:K,C:C,C383,J:J,"&lt;&gt;Subtotal"),""))))),"")</f>
        <v/>
      </c>
      <c r="L384" s="100" t="str">
        <f t="shared" si="8"/>
        <v/>
      </c>
    </row>
    <row r="385" spans="2:12" x14ac:dyDescent="0.25">
      <c r="B385" s="62" t="str">
        <f>IFERROR(IF(C384=C381,IF(B384+1&lt;='FORMAÇÃO DE PREÇO'!$H$8,B384+1,""),B384),"")</f>
        <v/>
      </c>
      <c r="C385" s="62" t="str">
        <f>IFERROR(VLOOKUP(B385,'FORMAÇÃO DE PREÇO'!B:D,2,FALSE),"")</f>
        <v/>
      </c>
      <c r="D385" s="62" t="str">
        <f>IFERROR(VLOOKUP(B385,'FORMAÇÃO DE PREÇO'!B:D,3,FALSE),"")</f>
        <v/>
      </c>
      <c r="E385" s="107" t="str">
        <f t="shared" si="9"/>
        <v/>
      </c>
      <c r="F385" s="107" t="str">
        <f>IF($B384="","",IF($C385=$C382,INDEX('FORMAÇÃO DE PREÇO'!$H:$H,MATCH($B385,'FORMAÇÃO DE PREÇO'!$B:$B)-18),IF($C385=$C383,"Código","")))</f>
        <v/>
      </c>
      <c r="G385" s="108" t="str">
        <f t="array" ref="G385">IF($B384="","",IF($C385=$C382,UPPER(INDEX('BASE EDITAL'!$C:$C,EDITAL!B385+1)),IF($C385=$C383,"Especificação do Objeto","")))</f>
        <v/>
      </c>
      <c r="H385" s="109" t="str">
        <f t="array" ref="H385">IF($B384="","",IF($C385=$C382,INDEX('FORMAÇÃO DE PREÇO'!$M:$M,MATCH($B385,'FORMAÇÃO DE PREÇO'!$B:$B)-14),IF($C385=$C383,"Unidade","")))</f>
        <v/>
      </c>
      <c r="I385" s="109" t="str">
        <f>IF($B384="","",IF($C385=$C382,INDEX('FORMAÇÃO DE PREÇO'!$M:$M,MATCH($B385,'FORMAÇÃO DE PREÇO'!$B:$B)-16),IF($C385=$C383,"Quant.","")))</f>
        <v/>
      </c>
      <c r="J385" s="68" t="str">
        <f>IF(AND(COUNTBLANK($B382:$B384)=2,$B384="",$B383="",MAX(C:C)&gt;1),"Total Estimado",IF($B384="","",IF($C385=$C382,INDEX('FORMAÇÃO DE PREÇO'!$M:$M,MATCH($B385,'FORMAÇÃO DE PREÇO'!$B:$B)-18),IF($C385=$C383,"Valor Unit. (R$)",IF(AND($C385&lt;&gt;$C384,$J384&lt;&gt;""),"Subtotal","")))))</f>
        <v/>
      </c>
      <c r="K385" s="100" t="str">
        <f>IFERROR(IF(AND(COUNTBLANK($B382:$B384)=2,$B384="",$B383="",MAX(C:C)&gt;1),SUM($K$3:K384)/2,IF($B384="","",IF($C385=$C382,ROUND(J385*I385,2),IF($C385=$C383,"Total Item (R$)",IF(AND($C385&lt;&gt;$C384,$J384&lt;&gt;""),SUMIFS(K:K,C:C,C384,J:J,"&lt;&gt;Subtotal"),""))))),"")</f>
        <v/>
      </c>
      <c r="L385" s="100" t="str">
        <f t="shared" si="8"/>
        <v/>
      </c>
    </row>
    <row r="386" spans="2:12" x14ac:dyDescent="0.25">
      <c r="B386" s="62" t="str">
        <f>IFERROR(IF(C385=C382,IF(B385+1&lt;='FORMAÇÃO DE PREÇO'!$H$8,B385+1,""),B385),"")</f>
        <v/>
      </c>
      <c r="C386" s="62" t="str">
        <f>IFERROR(VLOOKUP(B386,'FORMAÇÃO DE PREÇO'!B:D,2,FALSE),"")</f>
        <v/>
      </c>
      <c r="D386" s="62" t="str">
        <f>IFERROR(VLOOKUP(B386,'FORMAÇÃO DE PREÇO'!B:D,3,FALSE),"")</f>
        <v/>
      </c>
      <c r="E386" s="107" t="str">
        <f t="shared" si="9"/>
        <v/>
      </c>
      <c r="F386" s="107" t="str">
        <f>IF($B385="","",IF($C386=$C383,INDEX('FORMAÇÃO DE PREÇO'!$H:$H,MATCH($B386,'FORMAÇÃO DE PREÇO'!$B:$B)-18),IF($C386=$C384,"Código","")))</f>
        <v/>
      </c>
      <c r="G386" s="108" t="str">
        <f t="array" ref="G386">IF($B385="","",IF($C386=$C383,UPPER(INDEX('BASE EDITAL'!$C:$C,EDITAL!B386+1)),IF($C386=$C384,"Especificação do Objeto","")))</f>
        <v/>
      </c>
      <c r="H386" s="109" t="str">
        <f t="array" ref="H386">IF($B385="","",IF($C386=$C383,INDEX('FORMAÇÃO DE PREÇO'!$M:$M,MATCH($B386,'FORMAÇÃO DE PREÇO'!$B:$B)-14),IF($C386=$C384,"Unidade","")))</f>
        <v/>
      </c>
      <c r="I386" s="109" t="str">
        <f>IF($B385="","",IF($C386=$C383,INDEX('FORMAÇÃO DE PREÇO'!$M:$M,MATCH($B386,'FORMAÇÃO DE PREÇO'!$B:$B)-16),IF($C386=$C384,"Quant.","")))</f>
        <v/>
      </c>
      <c r="J386" s="68" t="str">
        <f>IF(AND(COUNTBLANK($B383:$B385)=2,$B385="",$B384="",MAX(C:C)&gt;1),"Total Estimado",IF($B385="","",IF($C386=$C383,INDEX('FORMAÇÃO DE PREÇO'!$M:$M,MATCH($B386,'FORMAÇÃO DE PREÇO'!$B:$B)-18),IF($C386=$C384,"Valor Unit. (R$)",IF(AND($C386&lt;&gt;$C385,$J385&lt;&gt;""),"Subtotal","")))))</f>
        <v/>
      </c>
      <c r="K386" s="100" t="str">
        <f>IFERROR(IF(AND(COUNTBLANK($B383:$B385)=2,$B385="",$B384="",MAX(C:C)&gt;1),SUM($K$3:K385)/2,IF($B385="","",IF($C386=$C383,ROUND(J386*I386,2),IF($C386=$C384,"Total Item (R$)",IF(AND($C386&lt;&gt;$C385,$J385&lt;&gt;""),SUMIFS(K:K,C:C,C385,J:J,"&lt;&gt;Subtotal"),""))))),"")</f>
        <v/>
      </c>
      <c r="L386" s="100" t="str">
        <f t="shared" si="8"/>
        <v/>
      </c>
    </row>
    <row r="387" spans="2:12" x14ac:dyDescent="0.25">
      <c r="B387" s="62" t="str">
        <f>IFERROR(IF(C386=C383,IF(B386+1&lt;='FORMAÇÃO DE PREÇO'!$H$8,B386+1,""),B386),"")</f>
        <v/>
      </c>
      <c r="C387" s="62" t="str">
        <f>IFERROR(VLOOKUP(B387,'FORMAÇÃO DE PREÇO'!B:D,2,FALSE),"")</f>
        <v/>
      </c>
      <c r="D387" s="62" t="str">
        <f>IFERROR(VLOOKUP(B387,'FORMAÇÃO DE PREÇO'!B:D,3,FALSE),"")</f>
        <v/>
      </c>
      <c r="E387" s="107" t="str">
        <f t="shared" si="9"/>
        <v/>
      </c>
      <c r="F387" s="107" t="str">
        <f>IF($B386="","",IF($C387=$C384,INDEX('FORMAÇÃO DE PREÇO'!$H:$H,MATCH($B387,'FORMAÇÃO DE PREÇO'!$B:$B)-18),IF($C387=$C385,"Código","")))</f>
        <v/>
      </c>
      <c r="G387" s="108" t="str">
        <f t="array" ref="G387">IF($B386="","",IF($C387=$C384,UPPER(INDEX('BASE EDITAL'!$C:$C,EDITAL!B387+1)),IF($C387=$C385,"Especificação do Objeto","")))</f>
        <v/>
      </c>
      <c r="H387" s="109" t="str">
        <f t="array" ref="H387">IF($B386="","",IF($C387=$C384,INDEX('FORMAÇÃO DE PREÇO'!$M:$M,MATCH($B387,'FORMAÇÃO DE PREÇO'!$B:$B)-14),IF($C387=$C385,"Unidade","")))</f>
        <v/>
      </c>
      <c r="I387" s="109" t="str">
        <f>IF($B386="","",IF($C387=$C384,INDEX('FORMAÇÃO DE PREÇO'!$M:$M,MATCH($B387,'FORMAÇÃO DE PREÇO'!$B:$B)-16),IF($C387=$C385,"Quant.","")))</f>
        <v/>
      </c>
      <c r="J387" s="68" t="str">
        <f>IF(AND(COUNTBLANK($B384:$B386)=2,$B386="",$B385="",MAX(C:C)&gt;1),"Total Estimado",IF($B386="","",IF($C387=$C384,INDEX('FORMAÇÃO DE PREÇO'!$M:$M,MATCH($B387,'FORMAÇÃO DE PREÇO'!$B:$B)-18),IF($C387=$C385,"Valor Unit. (R$)",IF(AND($C387&lt;&gt;$C386,$J386&lt;&gt;""),"Subtotal","")))))</f>
        <v/>
      </c>
      <c r="K387" s="100" t="str">
        <f>IFERROR(IF(AND(COUNTBLANK($B384:$B386)=2,$B386="",$B385="",MAX(C:C)&gt;1),SUM($K$3:K386)/2,IF($B386="","",IF($C387=$C384,ROUND(J387*I387,2),IF($C387=$C385,"Total Item (R$)",IF(AND($C387&lt;&gt;$C386,$J386&lt;&gt;""),SUMIFS(K:K,C:C,C386,J:J,"&lt;&gt;Subtotal"),""))))),"")</f>
        <v/>
      </c>
      <c r="L387" s="100" t="str">
        <f t="shared" si="8"/>
        <v/>
      </c>
    </row>
    <row r="388" spans="2:12" x14ac:dyDescent="0.25">
      <c r="B388" s="62" t="str">
        <f>IFERROR(IF(C387=C384,IF(B387+1&lt;='FORMAÇÃO DE PREÇO'!$H$8,B387+1,""),B387),"")</f>
        <v/>
      </c>
      <c r="C388" s="62" t="str">
        <f>IFERROR(VLOOKUP(B388,'FORMAÇÃO DE PREÇO'!B:D,2,FALSE),"")</f>
        <v/>
      </c>
      <c r="D388" s="62" t="str">
        <f>IFERROR(VLOOKUP(B388,'FORMAÇÃO DE PREÇO'!B:D,3,FALSE),"")</f>
        <v/>
      </c>
      <c r="E388" s="107" t="str">
        <f t="shared" si="9"/>
        <v/>
      </c>
      <c r="F388" s="107" t="str">
        <f>IF($B387="","",IF($C388=$C385,INDEX('FORMAÇÃO DE PREÇO'!$H:$H,MATCH($B388,'FORMAÇÃO DE PREÇO'!$B:$B)-18),IF($C388=$C386,"Código","")))</f>
        <v/>
      </c>
      <c r="G388" s="108" t="str">
        <f t="array" ref="G388">IF($B387="","",IF($C388=$C385,UPPER(INDEX('BASE EDITAL'!$C:$C,EDITAL!B388+1)),IF($C388=$C386,"Especificação do Objeto","")))</f>
        <v/>
      </c>
      <c r="H388" s="109" t="str">
        <f t="array" ref="H388">IF($B387="","",IF($C388=$C385,INDEX('FORMAÇÃO DE PREÇO'!$M:$M,MATCH($B388,'FORMAÇÃO DE PREÇO'!$B:$B)-14),IF($C388=$C386,"Unidade","")))</f>
        <v/>
      </c>
      <c r="I388" s="109" t="str">
        <f>IF($B387="","",IF($C388=$C385,INDEX('FORMAÇÃO DE PREÇO'!$M:$M,MATCH($B388,'FORMAÇÃO DE PREÇO'!$B:$B)-16),IF($C388=$C386,"Quant.","")))</f>
        <v/>
      </c>
      <c r="J388" s="68" t="str">
        <f>IF(AND(COUNTBLANK($B385:$B387)=2,$B387="",$B386="",MAX(C:C)&gt;1),"Total Estimado",IF($B387="","",IF($C388=$C385,INDEX('FORMAÇÃO DE PREÇO'!$M:$M,MATCH($B388,'FORMAÇÃO DE PREÇO'!$B:$B)-18),IF($C388=$C386,"Valor Unit. (R$)",IF(AND($C388&lt;&gt;$C387,$J387&lt;&gt;""),"Subtotal","")))))</f>
        <v/>
      </c>
      <c r="K388" s="100" t="str">
        <f>IFERROR(IF(AND(COUNTBLANK($B385:$B387)=2,$B387="",$B386="",MAX(C:C)&gt;1),SUM($K$3:K387)/2,IF($B387="","",IF($C388=$C385,ROUND(J388*I388,2),IF($C388=$C386,"Total Item (R$)",IF(AND($C388&lt;&gt;$C387,$J387&lt;&gt;""),SUMIFS(K:K,C:C,C387,J:J,"&lt;&gt;Subtotal"),""))))),"")</f>
        <v/>
      </c>
      <c r="L388" s="100" t="str">
        <f t="shared" ref="L388:L451" si="10">IF($B387="","",IF($C388=$C385,"",IF($C388=$C386,"Benefício ME/EPP","")))</f>
        <v/>
      </c>
    </row>
    <row r="389" spans="2:12" x14ac:dyDescent="0.25">
      <c r="B389" s="62" t="str">
        <f>IFERROR(IF(C388=C385,IF(B388+1&lt;='FORMAÇÃO DE PREÇO'!$H$8,B388+1,""),B388),"")</f>
        <v/>
      </c>
      <c r="C389" s="62" t="str">
        <f>IFERROR(VLOOKUP(B389,'FORMAÇÃO DE PREÇO'!B:D,2,FALSE),"")</f>
        <v/>
      </c>
      <c r="D389" s="62" t="str">
        <f>IFERROR(VLOOKUP(B389,'FORMAÇÃO DE PREÇO'!B:D,3,FALSE),"")</f>
        <v/>
      </c>
      <c r="E389" s="107" t="str">
        <f t="shared" si="9"/>
        <v/>
      </c>
      <c r="F389" s="107" t="str">
        <f>IF($B388="","",IF($C389=$C386,INDEX('FORMAÇÃO DE PREÇO'!$H:$H,MATCH($B389,'FORMAÇÃO DE PREÇO'!$B:$B)-18),IF($C389=$C387,"Código","")))</f>
        <v/>
      </c>
      <c r="G389" s="108" t="str">
        <f t="array" ref="G389">IF($B388="","",IF($C389=$C386,UPPER(INDEX('BASE EDITAL'!$C:$C,EDITAL!B389+1)),IF($C389=$C387,"Especificação do Objeto","")))</f>
        <v/>
      </c>
      <c r="H389" s="109" t="str">
        <f t="array" ref="H389">IF($B388="","",IF($C389=$C386,INDEX('FORMAÇÃO DE PREÇO'!$M:$M,MATCH($B389,'FORMAÇÃO DE PREÇO'!$B:$B)-14),IF($C389=$C387,"Unidade","")))</f>
        <v/>
      </c>
      <c r="I389" s="109" t="str">
        <f>IF($B388="","",IF($C389=$C386,INDEX('FORMAÇÃO DE PREÇO'!$M:$M,MATCH($B389,'FORMAÇÃO DE PREÇO'!$B:$B)-16),IF($C389=$C387,"Quant.","")))</f>
        <v/>
      </c>
      <c r="J389" s="68" t="str">
        <f>IF(AND(COUNTBLANK($B386:$B388)=2,$B388="",$B387="",MAX(C:C)&gt;1),"Total Estimado",IF($B388="","",IF($C389=$C386,INDEX('FORMAÇÃO DE PREÇO'!$M:$M,MATCH($B389,'FORMAÇÃO DE PREÇO'!$B:$B)-18),IF($C389=$C387,"Valor Unit. (R$)",IF(AND($C389&lt;&gt;$C388,$J388&lt;&gt;""),"Subtotal","")))))</f>
        <v/>
      </c>
      <c r="K389" s="100" t="str">
        <f>IFERROR(IF(AND(COUNTBLANK($B386:$B388)=2,$B388="",$B387="",MAX(C:C)&gt;1),SUM($K$3:K388)/2,IF($B388="","",IF($C389=$C386,ROUND(J389*I389,2),IF($C389=$C387,"Total Item (R$)",IF(AND($C389&lt;&gt;$C388,$J388&lt;&gt;""),SUMIFS(K:K,C:C,C388,J:J,"&lt;&gt;Subtotal"),""))))),"")</f>
        <v/>
      </c>
      <c r="L389" s="100" t="str">
        <f t="shared" si="10"/>
        <v/>
      </c>
    </row>
    <row r="390" spans="2:12" x14ac:dyDescent="0.25">
      <c r="B390" s="62" t="str">
        <f>IFERROR(IF(C389=C386,IF(B389+1&lt;='FORMAÇÃO DE PREÇO'!$H$8,B389+1,""),B389),"")</f>
        <v/>
      </c>
      <c r="C390" s="62" t="str">
        <f>IFERROR(VLOOKUP(B390,'FORMAÇÃO DE PREÇO'!B:D,2,FALSE),"")</f>
        <v/>
      </c>
      <c r="D390" s="62" t="str">
        <f>IFERROR(VLOOKUP(B390,'FORMAÇÃO DE PREÇO'!B:D,3,FALSE),"")</f>
        <v/>
      </c>
      <c r="E390" s="107" t="str">
        <f t="shared" si="9"/>
        <v/>
      </c>
      <c r="F390" s="107" t="str">
        <f>IF($B389="","",IF($C390=$C387,INDEX('FORMAÇÃO DE PREÇO'!$H:$H,MATCH($B390,'FORMAÇÃO DE PREÇO'!$B:$B)-18),IF($C390=$C388,"Código","")))</f>
        <v/>
      </c>
      <c r="G390" s="108" t="str">
        <f t="array" ref="G390">IF($B389="","",IF($C390=$C387,UPPER(INDEX('BASE EDITAL'!$C:$C,EDITAL!B390+1)),IF($C390=$C388,"Especificação do Objeto","")))</f>
        <v/>
      </c>
      <c r="H390" s="109" t="str">
        <f t="array" ref="H390">IF($B389="","",IF($C390=$C387,INDEX('FORMAÇÃO DE PREÇO'!$M:$M,MATCH($B390,'FORMAÇÃO DE PREÇO'!$B:$B)-14),IF($C390=$C388,"Unidade","")))</f>
        <v/>
      </c>
      <c r="I390" s="109" t="str">
        <f>IF($B389="","",IF($C390=$C387,INDEX('FORMAÇÃO DE PREÇO'!$M:$M,MATCH($B390,'FORMAÇÃO DE PREÇO'!$B:$B)-16),IF($C390=$C388,"Quant.","")))</f>
        <v/>
      </c>
      <c r="J390" s="68" t="str">
        <f>IF(AND(COUNTBLANK($B387:$B389)=2,$B389="",$B388="",MAX(C:C)&gt;1),"Total Estimado",IF($B389="","",IF($C390=$C387,INDEX('FORMAÇÃO DE PREÇO'!$M:$M,MATCH($B390,'FORMAÇÃO DE PREÇO'!$B:$B)-18),IF($C390=$C388,"Valor Unit. (R$)",IF(AND($C390&lt;&gt;$C389,$J389&lt;&gt;""),"Subtotal","")))))</f>
        <v/>
      </c>
      <c r="K390" s="100" t="str">
        <f>IFERROR(IF(AND(COUNTBLANK($B387:$B389)=2,$B389="",$B388="",MAX(C:C)&gt;1),SUM($K$3:K389)/2,IF($B389="","",IF($C390=$C387,ROUND(J390*I390,2),IF($C390=$C388,"Total Item (R$)",IF(AND($C390&lt;&gt;$C389,$J389&lt;&gt;""),SUMIFS(K:K,C:C,C389,J:J,"&lt;&gt;Subtotal"),""))))),"")</f>
        <v/>
      </c>
      <c r="L390" s="100" t="str">
        <f t="shared" si="10"/>
        <v/>
      </c>
    </row>
    <row r="391" spans="2:12" x14ac:dyDescent="0.25">
      <c r="B391" s="62" t="str">
        <f>IFERROR(IF(C390=C387,IF(B390+1&lt;='FORMAÇÃO DE PREÇO'!$H$8,B390+1,""),B390),"")</f>
        <v/>
      </c>
      <c r="C391" s="62" t="str">
        <f>IFERROR(VLOOKUP(B391,'FORMAÇÃO DE PREÇO'!B:D,2,FALSE),"")</f>
        <v/>
      </c>
      <c r="D391" s="62" t="str">
        <f>IFERROR(VLOOKUP(B391,'FORMAÇÃO DE PREÇO'!B:D,3,FALSE),"")</f>
        <v/>
      </c>
      <c r="E391" s="107" t="str">
        <f t="shared" ref="E391:E454" si="11">IF($B390="","",IF($C391=$C388,D391,IF($C391=$C389,"Item",IF(AND(MAX(C:C)&gt;1,$C391=$C390),CONCATENATE("LOTE ",C391),""))))</f>
        <v/>
      </c>
      <c r="F391" s="107" t="str">
        <f>IF($B390="","",IF($C391=$C388,INDEX('FORMAÇÃO DE PREÇO'!$H:$H,MATCH($B391,'FORMAÇÃO DE PREÇO'!$B:$B)-18),IF($C391=$C389,"Código","")))</f>
        <v/>
      </c>
      <c r="G391" s="108" t="str">
        <f t="array" ref="G391">IF($B390="","",IF($C391=$C388,UPPER(INDEX('BASE EDITAL'!$C:$C,EDITAL!B391+1)),IF($C391=$C389,"Especificação do Objeto","")))</f>
        <v/>
      </c>
      <c r="H391" s="109" t="str">
        <f t="array" ref="H391">IF($B390="","",IF($C391=$C388,INDEX('FORMAÇÃO DE PREÇO'!$M:$M,MATCH($B391,'FORMAÇÃO DE PREÇO'!$B:$B)-14),IF($C391=$C389,"Unidade","")))</f>
        <v/>
      </c>
      <c r="I391" s="109" t="str">
        <f>IF($B390="","",IF($C391=$C388,INDEX('FORMAÇÃO DE PREÇO'!$M:$M,MATCH($B391,'FORMAÇÃO DE PREÇO'!$B:$B)-16),IF($C391=$C389,"Quant.","")))</f>
        <v/>
      </c>
      <c r="J391" s="68" t="str">
        <f>IF(AND(COUNTBLANK($B388:$B390)=2,$B390="",$B389="",MAX(C:C)&gt;1),"Total Estimado",IF($B390="","",IF($C391=$C388,INDEX('FORMAÇÃO DE PREÇO'!$M:$M,MATCH($B391,'FORMAÇÃO DE PREÇO'!$B:$B)-18),IF($C391=$C389,"Valor Unit. (R$)",IF(AND($C391&lt;&gt;$C390,$J390&lt;&gt;""),"Subtotal","")))))</f>
        <v/>
      </c>
      <c r="K391" s="100" t="str">
        <f>IFERROR(IF(AND(COUNTBLANK($B388:$B390)=2,$B390="",$B389="",MAX(C:C)&gt;1),SUM($K$3:K390)/2,IF($B390="","",IF($C391=$C388,ROUND(J391*I391,2),IF($C391=$C389,"Total Item (R$)",IF(AND($C391&lt;&gt;$C390,$J390&lt;&gt;""),SUMIFS(K:K,C:C,C390,J:J,"&lt;&gt;Subtotal"),""))))),"")</f>
        <v/>
      </c>
      <c r="L391" s="100" t="str">
        <f t="shared" si="10"/>
        <v/>
      </c>
    </row>
    <row r="392" spans="2:12" x14ac:dyDescent="0.25">
      <c r="B392" s="62" t="str">
        <f>IFERROR(IF(C391=C388,IF(B391+1&lt;='FORMAÇÃO DE PREÇO'!$H$8,B391+1,""),B391),"")</f>
        <v/>
      </c>
      <c r="C392" s="62" t="str">
        <f>IFERROR(VLOOKUP(B392,'FORMAÇÃO DE PREÇO'!B:D,2,FALSE),"")</f>
        <v/>
      </c>
      <c r="D392" s="62" t="str">
        <f>IFERROR(VLOOKUP(B392,'FORMAÇÃO DE PREÇO'!B:D,3,FALSE),"")</f>
        <v/>
      </c>
      <c r="E392" s="107" t="str">
        <f t="shared" si="11"/>
        <v/>
      </c>
      <c r="F392" s="107" t="str">
        <f>IF($B391="","",IF($C392=$C389,INDEX('FORMAÇÃO DE PREÇO'!$H:$H,MATCH($B392,'FORMAÇÃO DE PREÇO'!$B:$B)-18),IF($C392=$C390,"Código","")))</f>
        <v/>
      </c>
      <c r="G392" s="108" t="str">
        <f t="array" ref="G392">IF($B391="","",IF($C392=$C389,UPPER(INDEX('BASE EDITAL'!$C:$C,EDITAL!B392+1)),IF($C392=$C390,"Especificação do Objeto","")))</f>
        <v/>
      </c>
      <c r="H392" s="109" t="str">
        <f t="array" ref="H392">IF($B391="","",IF($C392=$C389,INDEX('FORMAÇÃO DE PREÇO'!$M:$M,MATCH($B392,'FORMAÇÃO DE PREÇO'!$B:$B)-14),IF($C392=$C390,"Unidade","")))</f>
        <v/>
      </c>
      <c r="I392" s="109" t="str">
        <f>IF($B391="","",IF($C392=$C389,INDEX('FORMAÇÃO DE PREÇO'!$M:$M,MATCH($B392,'FORMAÇÃO DE PREÇO'!$B:$B)-16),IF($C392=$C390,"Quant.","")))</f>
        <v/>
      </c>
      <c r="J392" s="68" t="str">
        <f>IF(AND(COUNTBLANK($B389:$B391)=2,$B391="",$B390="",MAX(C:C)&gt;1),"Total Estimado",IF($B391="","",IF($C392=$C389,INDEX('FORMAÇÃO DE PREÇO'!$M:$M,MATCH($B392,'FORMAÇÃO DE PREÇO'!$B:$B)-18),IF($C392=$C390,"Valor Unit. (R$)",IF(AND($C392&lt;&gt;$C391,$J391&lt;&gt;""),"Subtotal","")))))</f>
        <v/>
      </c>
      <c r="K392" s="100" t="str">
        <f>IFERROR(IF(AND(COUNTBLANK($B389:$B391)=2,$B391="",$B390="",MAX(C:C)&gt;1),SUM($K$3:K391)/2,IF($B391="","",IF($C392=$C389,ROUND(J392*I392,2),IF($C392=$C390,"Total Item (R$)",IF(AND($C392&lt;&gt;$C391,$J391&lt;&gt;""),SUMIFS(K:K,C:C,C391,J:J,"&lt;&gt;Subtotal"),""))))),"")</f>
        <v/>
      </c>
      <c r="L392" s="100" t="str">
        <f t="shared" si="10"/>
        <v/>
      </c>
    </row>
    <row r="393" spans="2:12" x14ac:dyDescent="0.25">
      <c r="B393" s="62" t="str">
        <f>IFERROR(IF(C392=C389,IF(B392+1&lt;='FORMAÇÃO DE PREÇO'!$H$8,B392+1,""),B392),"")</f>
        <v/>
      </c>
      <c r="C393" s="62" t="str">
        <f>IFERROR(VLOOKUP(B393,'FORMAÇÃO DE PREÇO'!B:D,2,FALSE),"")</f>
        <v/>
      </c>
      <c r="D393" s="62" t="str">
        <f>IFERROR(VLOOKUP(B393,'FORMAÇÃO DE PREÇO'!B:D,3,FALSE),"")</f>
        <v/>
      </c>
      <c r="E393" s="107" t="str">
        <f t="shared" si="11"/>
        <v/>
      </c>
      <c r="F393" s="107" t="str">
        <f>IF($B392="","",IF($C393=$C390,INDEX('FORMAÇÃO DE PREÇO'!$H:$H,MATCH($B393,'FORMAÇÃO DE PREÇO'!$B:$B)-18),IF($C393=$C391,"Código","")))</f>
        <v/>
      </c>
      <c r="G393" s="108" t="str">
        <f t="array" ref="G393">IF($B392="","",IF($C393=$C390,UPPER(INDEX('BASE EDITAL'!$C:$C,EDITAL!B393+1)),IF($C393=$C391,"Especificação do Objeto","")))</f>
        <v/>
      </c>
      <c r="H393" s="109" t="str">
        <f t="array" ref="H393">IF($B392="","",IF($C393=$C390,INDEX('FORMAÇÃO DE PREÇO'!$M:$M,MATCH($B393,'FORMAÇÃO DE PREÇO'!$B:$B)-14),IF($C393=$C391,"Unidade","")))</f>
        <v/>
      </c>
      <c r="I393" s="109" t="str">
        <f>IF($B392="","",IF($C393=$C390,INDEX('FORMAÇÃO DE PREÇO'!$M:$M,MATCH($B393,'FORMAÇÃO DE PREÇO'!$B:$B)-16),IF($C393=$C391,"Quant.","")))</f>
        <v/>
      </c>
      <c r="J393" s="68" t="str">
        <f>IF(AND(COUNTBLANK($B390:$B392)=2,$B392="",$B391="",MAX(C:C)&gt;1),"Total Estimado",IF($B392="","",IF($C393=$C390,INDEX('FORMAÇÃO DE PREÇO'!$M:$M,MATCH($B393,'FORMAÇÃO DE PREÇO'!$B:$B)-18),IF($C393=$C391,"Valor Unit. (R$)",IF(AND($C393&lt;&gt;$C392,$J392&lt;&gt;""),"Subtotal","")))))</f>
        <v/>
      </c>
      <c r="K393" s="100" t="str">
        <f>IFERROR(IF(AND(COUNTBLANK($B390:$B392)=2,$B392="",$B391="",MAX(C:C)&gt;1),SUM($K$3:K392)/2,IF($B392="","",IF($C393=$C390,ROUND(J393*I393,2),IF($C393=$C391,"Total Item (R$)",IF(AND($C393&lt;&gt;$C392,$J392&lt;&gt;""),SUMIFS(K:K,C:C,C392,J:J,"&lt;&gt;Subtotal"),""))))),"")</f>
        <v/>
      </c>
      <c r="L393" s="100" t="str">
        <f t="shared" si="10"/>
        <v/>
      </c>
    </row>
    <row r="394" spans="2:12" x14ac:dyDescent="0.25">
      <c r="B394" s="62" t="str">
        <f>IFERROR(IF(C393=C390,IF(B393+1&lt;='FORMAÇÃO DE PREÇO'!$H$8,B393+1,""),B393),"")</f>
        <v/>
      </c>
      <c r="C394" s="62" t="str">
        <f>IFERROR(VLOOKUP(B394,'FORMAÇÃO DE PREÇO'!B:D,2,FALSE),"")</f>
        <v/>
      </c>
      <c r="D394" s="62" t="str">
        <f>IFERROR(VLOOKUP(B394,'FORMAÇÃO DE PREÇO'!B:D,3,FALSE),"")</f>
        <v/>
      </c>
      <c r="E394" s="107" t="str">
        <f t="shared" si="11"/>
        <v/>
      </c>
      <c r="F394" s="107" t="str">
        <f>IF($B393="","",IF($C394=$C391,INDEX('FORMAÇÃO DE PREÇO'!$H:$H,MATCH($B394,'FORMAÇÃO DE PREÇO'!$B:$B)-18),IF($C394=$C392,"Código","")))</f>
        <v/>
      </c>
      <c r="G394" s="108" t="str">
        <f t="array" ref="G394">IF($B393="","",IF($C394=$C391,UPPER(INDEX('BASE EDITAL'!$C:$C,EDITAL!B394+1)),IF($C394=$C392,"Especificação do Objeto","")))</f>
        <v/>
      </c>
      <c r="H394" s="109" t="str">
        <f t="array" ref="H394">IF($B393="","",IF($C394=$C391,INDEX('FORMAÇÃO DE PREÇO'!$M:$M,MATCH($B394,'FORMAÇÃO DE PREÇO'!$B:$B)-14),IF($C394=$C392,"Unidade","")))</f>
        <v/>
      </c>
      <c r="I394" s="109" t="str">
        <f>IF($B393="","",IF($C394=$C391,INDEX('FORMAÇÃO DE PREÇO'!$M:$M,MATCH($B394,'FORMAÇÃO DE PREÇO'!$B:$B)-16),IF($C394=$C392,"Quant.","")))</f>
        <v/>
      </c>
      <c r="J394" s="68" t="str">
        <f>IF(AND(COUNTBLANK($B391:$B393)=2,$B393="",$B392="",MAX(C:C)&gt;1),"Total Estimado",IF($B393="","",IF($C394=$C391,INDEX('FORMAÇÃO DE PREÇO'!$M:$M,MATCH($B394,'FORMAÇÃO DE PREÇO'!$B:$B)-18),IF($C394=$C392,"Valor Unit. (R$)",IF(AND($C394&lt;&gt;$C393,$J393&lt;&gt;""),"Subtotal","")))))</f>
        <v/>
      </c>
      <c r="K394" s="100" t="str">
        <f>IFERROR(IF(AND(COUNTBLANK($B391:$B393)=2,$B393="",$B392="",MAX(C:C)&gt;1),SUM($K$3:K393)/2,IF($B393="","",IF($C394=$C391,ROUND(J394*I394,2),IF($C394=$C392,"Total Item (R$)",IF(AND($C394&lt;&gt;$C393,$J393&lt;&gt;""),SUMIFS(K:K,C:C,C393,J:J,"&lt;&gt;Subtotal"),""))))),"")</f>
        <v/>
      </c>
      <c r="L394" s="100" t="str">
        <f t="shared" si="10"/>
        <v/>
      </c>
    </row>
    <row r="395" spans="2:12" x14ac:dyDescent="0.25">
      <c r="B395" s="62" t="str">
        <f>IFERROR(IF(C394=C391,IF(B394+1&lt;='FORMAÇÃO DE PREÇO'!$H$8,B394+1,""),B394),"")</f>
        <v/>
      </c>
      <c r="C395" s="62" t="str">
        <f>IFERROR(VLOOKUP(B395,'FORMAÇÃO DE PREÇO'!B:D,2,FALSE),"")</f>
        <v/>
      </c>
      <c r="D395" s="62" t="str">
        <f>IFERROR(VLOOKUP(B395,'FORMAÇÃO DE PREÇO'!B:D,3,FALSE),"")</f>
        <v/>
      </c>
      <c r="E395" s="107" t="str">
        <f t="shared" si="11"/>
        <v/>
      </c>
      <c r="F395" s="107" t="str">
        <f>IF($B394="","",IF($C395=$C392,INDEX('FORMAÇÃO DE PREÇO'!$H:$H,MATCH($B395,'FORMAÇÃO DE PREÇO'!$B:$B)-18),IF($C395=$C393,"Código","")))</f>
        <v/>
      </c>
      <c r="G395" s="108" t="str">
        <f t="array" ref="G395">IF($B394="","",IF($C395=$C392,UPPER(INDEX('BASE EDITAL'!$C:$C,EDITAL!B395+1)),IF($C395=$C393,"Especificação do Objeto","")))</f>
        <v/>
      </c>
      <c r="H395" s="109" t="str">
        <f t="array" ref="H395">IF($B394="","",IF($C395=$C392,INDEX('FORMAÇÃO DE PREÇO'!$M:$M,MATCH($B395,'FORMAÇÃO DE PREÇO'!$B:$B)-14),IF($C395=$C393,"Unidade","")))</f>
        <v/>
      </c>
      <c r="I395" s="109" t="str">
        <f>IF($B394="","",IF($C395=$C392,INDEX('FORMAÇÃO DE PREÇO'!$M:$M,MATCH($B395,'FORMAÇÃO DE PREÇO'!$B:$B)-16),IF($C395=$C393,"Quant.","")))</f>
        <v/>
      </c>
      <c r="J395" s="68" t="str">
        <f>IF(AND(COUNTBLANK($B392:$B394)=2,$B394="",$B393="",MAX(C:C)&gt;1),"Total Estimado",IF($B394="","",IF($C395=$C392,INDEX('FORMAÇÃO DE PREÇO'!$M:$M,MATCH($B395,'FORMAÇÃO DE PREÇO'!$B:$B)-18),IF($C395=$C393,"Valor Unit. (R$)",IF(AND($C395&lt;&gt;$C394,$J394&lt;&gt;""),"Subtotal","")))))</f>
        <v/>
      </c>
      <c r="K395" s="100" t="str">
        <f>IFERROR(IF(AND(COUNTBLANK($B392:$B394)=2,$B394="",$B393="",MAX(C:C)&gt;1),SUM($K$3:K394)/2,IF($B394="","",IF($C395=$C392,ROUND(J395*I395,2),IF($C395=$C393,"Total Item (R$)",IF(AND($C395&lt;&gt;$C394,$J394&lt;&gt;""),SUMIFS(K:K,C:C,C394,J:J,"&lt;&gt;Subtotal"),""))))),"")</f>
        <v/>
      </c>
      <c r="L395" s="100" t="str">
        <f t="shared" si="10"/>
        <v/>
      </c>
    </row>
    <row r="396" spans="2:12" x14ac:dyDescent="0.25">
      <c r="B396" s="62" t="str">
        <f>IFERROR(IF(C395=C392,IF(B395+1&lt;='FORMAÇÃO DE PREÇO'!$H$8,B395+1,""),B395),"")</f>
        <v/>
      </c>
      <c r="C396" s="62" t="str">
        <f>IFERROR(VLOOKUP(B396,'FORMAÇÃO DE PREÇO'!B:D,2,FALSE),"")</f>
        <v/>
      </c>
      <c r="D396" s="62" t="str">
        <f>IFERROR(VLOOKUP(B396,'FORMAÇÃO DE PREÇO'!B:D,3,FALSE),"")</f>
        <v/>
      </c>
      <c r="E396" s="107" t="str">
        <f t="shared" si="11"/>
        <v/>
      </c>
      <c r="F396" s="107" t="str">
        <f>IF($B395="","",IF($C396=$C393,INDEX('FORMAÇÃO DE PREÇO'!$H:$H,MATCH($B396,'FORMAÇÃO DE PREÇO'!$B:$B)-18),IF($C396=$C394,"Código","")))</f>
        <v/>
      </c>
      <c r="G396" s="108" t="str">
        <f t="array" ref="G396">IF($B395="","",IF($C396=$C393,UPPER(INDEX('BASE EDITAL'!$C:$C,EDITAL!B396+1)),IF($C396=$C394,"Especificação do Objeto","")))</f>
        <v/>
      </c>
      <c r="H396" s="109" t="str">
        <f t="array" ref="H396">IF($B395="","",IF($C396=$C393,INDEX('FORMAÇÃO DE PREÇO'!$M:$M,MATCH($B396,'FORMAÇÃO DE PREÇO'!$B:$B)-14),IF($C396=$C394,"Unidade","")))</f>
        <v/>
      </c>
      <c r="I396" s="109" t="str">
        <f>IF($B395="","",IF($C396=$C393,INDEX('FORMAÇÃO DE PREÇO'!$M:$M,MATCH($B396,'FORMAÇÃO DE PREÇO'!$B:$B)-16),IF($C396=$C394,"Quant.","")))</f>
        <v/>
      </c>
      <c r="J396" s="68" t="str">
        <f>IF(AND(COUNTBLANK($B393:$B395)=2,$B395="",$B394="",MAX(C:C)&gt;1),"Total Estimado",IF($B395="","",IF($C396=$C393,INDEX('FORMAÇÃO DE PREÇO'!$M:$M,MATCH($B396,'FORMAÇÃO DE PREÇO'!$B:$B)-18),IF($C396=$C394,"Valor Unit. (R$)",IF(AND($C396&lt;&gt;$C395,$J395&lt;&gt;""),"Subtotal","")))))</f>
        <v/>
      </c>
      <c r="K396" s="100" t="str">
        <f>IFERROR(IF(AND(COUNTBLANK($B393:$B395)=2,$B395="",$B394="",MAX(C:C)&gt;1),SUM($K$3:K395)/2,IF($B395="","",IF($C396=$C393,ROUND(J396*I396,2),IF($C396=$C394,"Total Item (R$)",IF(AND($C396&lt;&gt;$C395,$J395&lt;&gt;""),SUMIFS(K:K,C:C,C395,J:J,"&lt;&gt;Subtotal"),""))))),"")</f>
        <v/>
      </c>
      <c r="L396" s="100" t="str">
        <f t="shared" si="10"/>
        <v/>
      </c>
    </row>
    <row r="397" spans="2:12" x14ac:dyDescent="0.25">
      <c r="B397" s="62" t="str">
        <f>IFERROR(IF(C396=C393,IF(B396+1&lt;='FORMAÇÃO DE PREÇO'!$H$8,B396+1,""),B396),"")</f>
        <v/>
      </c>
      <c r="C397" s="62" t="str">
        <f>IFERROR(VLOOKUP(B397,'FORMAÇÃO DE PREÇO'!B:D,2,FALSE),"")</f>
        <v/>
      </c>
      <c r="D397" s="62" t="str">
        <f>IFERROR(VLOOKUP(B397,'FORMAÇÃO DE PREÇO'!B:D,3,FALSE),"")</f>
        <v/>
      </c>
      <c r="E397" s="107" t="str">
        <f t="shared" si="11"/>
        <v/>
      </c>
      <c r="F397" s="107" t="str">
        <f>IF($B396="","",IF($C397=$C394,INDEX('FORMAÇÃO DE PREÇO'!$H:$H,MATCH($B397,'FORMAÇÃO DE PREÇO'!$B:$B)-18),IF($C397=$C395,"Código","")))</f>
        <v/>
      </c>
      <c r="G397" s="108" t="str">
        <f t="array" ref="G397">IF($B396="","",IF($C397=$C394,UPPER(INDEX('BASE EDITAL'!$C:$C,EDITAL!B397+1)),IF($C397=$C395,"Especificação do Objeto","")))</f>
        <v/>
      </c>
      <c r="H397" s="109" t="str">
        <f t="array" ref="H397">IF($B396="","",IF($C397=$C394,INDEX('FORMAÇÃO DE PREÇO'!$M:$M,MATCH($B397,'FORMAÇÃO DE PREÇO'!$B:$B)-14),IF($C397=$C395,"Unidade","")))</f>
        <v/>
      </c>
      <c r="I397" s="109" t="str">
        <f>IF($B396="","",IF($C397=$C394,INDEX('FORMAÇÃO DE PREÇO'!$M:$M,MATCH($B397,'FORMAÇÃO DE PREÇO'!$B:$B)-16),IF($C397=$C395,"Quant.","")))</f>
        <v/>
      </c>
      <c r="J397" s="68" t="str">
        <f>IF(AND(COUNTBLANK($B394:$B396)=2,$B396="",$B395="",MAX(C:C)&gt;1),"Total Estimado",IF($B396="","",IF($C397=$C394,INDEX('FORMAÇÃO DE PREÇO'!$M:$M,MATCH($B397,'FORMAÇÃO DE PREÇO'!$B:$B)-18),IF($C397=$C395,"Valor Unit. (R$)",IF(AND($C397&lt;&gt;$C396,$J396&lt;&gt;""),"Subtotal","")))))</f>
        <v/>
      </c>
      <c r="K397" s="100" t="str">
        <f>IFERROR(IF(AND(COUNTBLANK($B394:$B396)=2,$B396="",$B395="",MAX(C:C)&gt;1),SUM($K$3:K396)/2,IF($B396="","",IF($C397=$C394,ROUND(J397*I397,2),IF($C397=$C395,"Total Item (R$)",IF(AND($C397&lt;&gt;$C396,$J396&lt;&gt;""),SUMIFS(K:K,C:C,C396,J:J,"&lt;&gt;Subtotal"),""))))),"")</f>
        <v/>
      </c>
      <c r="L397" s="100" t="str">
        <f t="shared" si="10"/>
        <v/>
      </c>
    </row>
    <row r="398" spans="2:12" x14ac:dyDescent="0.25">
      <c r="B398" s="62" t="str">
        <f>IFERROR(IF(C397=C394,IF(B397+1&lt;='FORMAÇÃO DE PREÇO'!$H$8,B397+1,""),B397),"")</f>
        <v/>
      </c>
      <c r="C398" s="62" t="str">
        <f>IFERROR(VLOOKUP(B398,'FORMAÇÃO DE PREÇO'!B:D,2,FALSE),"")</f>
        <v/>
      </c>
      <c r="D398" s="62" t="str">
        <f>IFERROR(VLOOKUP(B398,'FORMAÇÃO DE PREÇO'!B:D,3,FALSE),"")</f>
        <v/>
      </c>
      <c r="E398" s="107" t="str">
        <f t="shared" si="11"/>
        <v/>
      </c>
      <c r="F398" s="107" t="str">
        <f>IF($B397="","",IF($C398=$C395,INDEX('FORMAÇÃO DE PREÇO'!$H:$H,MATCH($B398,'FORMAÇÃO DE PREÇO'!$B:$B)-18),IF($C398=$C396,"Código","")))</f>
        <v/>
      </c>
      <c r="G398" s="108" t="str">
        <f t="array" ref="G398">IF($B397="","",IF($C398=$C395,UPPER(INDEX('BASE EDITAL'!$C:$C,EDITAL!B398+1)),IF($C398=$C396,"Especificação do Objeto","")))</f>
        <v/>
      </c>
      <c r="H398" s="109" t="str">
        <f t="array" ref="H398">IF($B397="","",IF($C398=$C395,INDEX('FORMAÇÃO DE PREÇO'!$M:$M,MATCH($B398,'FORMAÇÃO DE PREÇO'!$B:$B)-14),IF($C398=$C396,"Unidade","")))</f>
        <v/>
      </c>
      <c r="I398" s="109" t="str">
        <f>IF($B397="","",IF($C398=$C395,INDEX('FORMAÇÃO DE PREÇO'!$M:$M,MATCH($B398,'FORMAÇÃO DE PREÇO'!$B:$B)-16),IF($C398=$C396,"Quant.","")))</f>
        <v/>
      </c>
      <c r="J398" s="68" t="str">
        <f>IF(AND(COUNTBLANK($B395:$B397)=2,$B397="",$B396="",MAX(C:C)&gt;1),"Total Estimado",IF($B397="","",IF($C398=$C395,INDEX('FORMAÇÃO DE PREÇO'!$M:$M,MATCH($B398,'FORMAÇÃO DE PREÇO'!$B:$B)-18),IF($C398=$C396,"Valor Unit. (R$)",IF(AND($C398&lt;&gt;$C397,$J397&lt;&gt;""),"Subtotal","")))))</f>
        <v/>
      </c>
      <c r="K398" s="100" t="str">
        <f>IFERROR(IF(AND(COUNTBLANK($B395:$B397)=2,$B397="",$B396="",MAX(C:C)&gt;1),SUM($K$3:K397)/2,IF($B397="","",IF($C398=$C395,ROUND(J398*I398,2),IF($C398=$C396,"Total Item (R$)",IF(AND($C398&lt;&gt;$C397,$J397&lt;&gt;""),SUMIFS(K:K,C:C,C397,J:J,"&lt;&gt;Subtotal"),""))))),"")</f>
        <v/>
      </c>
      <c r="L398" s="100" t="str">
        <f t="shared" si="10"/>
        <v/>
      </c>
    </row>
    <row r="399" spans="2:12" x14ac:dyDescent="0.25">
      <c r="B399" s="62" t="str">
        <f>IFERROR(IF(C398=C395,IF(B398+1&lt;='FORMAÇÃO DE PREÇO'!$H$8,B398+1,""),B398),"")</f>
        <v/>
      </c>
      <c r="C399" s="62" t="str">
        <f>IFERROR(VLOOKUP(B399,'FORMAÇÃO DE PREÇO'!B:D,2,FALSE),"")</f>
        <v/>
      </c>
      <c r="D399" s="62" t="str">
        <f>IFERROR(VLOOKUP(B399,'FORMAÇÃO DE PREÇO'!B:D,3,FALSE),"")</f>
        <v/>
      </c>
      <c r="E399" s="107" t="str">
        <f t="shared" si="11"/>
        <v/>
      </c>
      <c r="F399" s="107" t="str">
        <f>IF($B398="","",IF($C399=$C396,INDEX('FORMAÇÃO DE PREÇO'!$H:$H,MATCH($B399,'FORMAÇÃO DE PREÇO'!$B:$B)-18),IF($C399=$C397,"Código","")))</f>
        <v/>
      </c>
      <c r="G399" s="108" t="str">
        <f t="array" ref="G399">IF($B398="","",IF($C399=$C396,UPPER(INDEX('BASE EDITAL'!$C:$C,EDITAL!B399+1)),IF($C399=$C397,"Especificação do Objeto","")))</f>
        <v/>
      </c>
      <c r="H399" s="109" t="str">
        <f t="array" ref="H399">IF($B398="","",IF($C399=$C396,INDEX('FORMAÇÃO DE PREÇO'!$M:$M,MATCH($B399,'FORMAÇÃO DE PREÇO'!$B:$B)-14),IF($C399=$C397,"Unidade","")))</f>
        <v/>
      </c>
      <c r="I399" s="109" t="str">
        <f>IF($B398="","",IF($C399=$C396,INDEX('FORMAÇÃO DE PREÇO'!$M:$M,MATCH($B399,'FORMAÇÃO DE PREÇO'!$B:$B)-16),IF($C399=$C397,"Quant.","")))</f>
        <v/>
      </c>
      <c r="J399" s="68" t="str">
        <f>IF(AND(COUNTBLANK($B396:$B398)=2,$B398="",$B397="",MAX(C:C)&gt;1),"Total Estimado",IF($B398="","",IF($C399=$C396,INDEX('FORMAÇÃO DE PREÇO'!$M:$M,MATCH($B399,'FORMAÇÃO DE PREÇO'!$B:$B)-18),IF($C399=$C397,"Valor Unit. (R$)",IF(AND($C399&lt;&gt;$C398,$J398&lt;&gt;""),"Subtotal","")))))</f>
        <v/>
      </c>
      <c r="K399" s="100" t="str">
        <f>IFERROR(IF(AND(COUNTBLANK($B396:$B398)=2,$B398="",$B397="",MAX(C:C)&gt;1),SUM($K$3:K398)/2,IF($B398="","",IF($C399=$C396,ROUND(J399*I399,2),IF($C399=$C397,"Total Item (R$)",IF(AND($C399&lt;&gt;$C398,$J398&lt;&gt;""),SUMIFS(K:K,C:C,C398,J:J,"&lt;&gt;Subtotal"),""))))),"")</f>
        <v/>
      </c>
      <c r="L399" s="100" t="str">
        <f t="shared" si="10"/>
        <v/>
      </c>
    </row>
    <row r="400" spans="2:12" x14ac:dyDescent="0.25">
      <c r="B400" s="62" t="str">
        <f>IFERROR(IF(C399=C396,IF(B399+1&lt;='FORMAÇÃO DE PREÇO'!$H$8,B399+1,""),B399),"")</f>
        <v/>
      </c>
      <c r="C400" s="62" t="str">
        <f>IFERROR(VLOOKUP(B400,'FORMAÇÃO DE PREÇO'!B:D,2,FALSE),"")</f>
        <v/>
      </c>
      <c r="D400" s="62" t="str">
        <f>IFERROR(VLOOKUP(B400,'FORMAÇÃO DE PREÇO'!B:D,3,FALSE),"")</f>
        <v/>
      </c>
      <c r="E400" s="107" t="str">
        <f t="shared" si="11"/>
        <v/>
      </c>
      <c r="F400" s="107" t="str">
        <f>IF($B399="","",IF($C400=$C397,INDEX('FORMAÇÃO DE PREÇO'!$H:$H,MATCH($B400,'FORMAÇÃO DE PREÇO'!$B:$B)-18),IF($C400=$C398,"Código","")))</f>
        <v/>
      </c>
      <c r="G400" s="108" t="str">
        <f t="array" ref="G400">IF($B399="","",IF($C400=$C397,UPPER(INDEX('BASE EDITAL'!$C:$C,EDITAL!B400+1)),IF($C400=$C398,"Especificação do Objeto","")))</f>
        <v/>
      </c>
      <c r="H400" s="109" t="str">
        <f t="array" ref="H400">IF($B399="","",IF($C400=$C397,INDEX('FORMAÇÃO DE PREÇO'!$M:$M,MATCH($B400,'FORMAÇÃO DE PREÇO'!$B:$B)-14),IF($C400=$C398,"Unidade","")))</f>
        <v/>
      </c>
      <c r="I400" s="109" t="str">
        <f>IF($B399="","",IF($C400=$C397,INDEX('FORMAÇÃO DE PREÇO'!$M:$M,MATCH($B400,'FORMAÇÃO DE PREÇO'!$B:$B)-16),IF($C400=$C398,"Quant.","")))</f>
        <v/>
      </c>
      <c r="J400" s="68" t="str">
        <f>IF(AND(COUNTBLANK($B397:$B399)=2,$B399="",$B398="",MAX(C:C)&gt;1),"Total Estimado",IF($B399="","",IF($C400=$C397,INDEX('FORMAÇÃO DE PREÇO'!$M:$M,MATCH($B400,'FORMAÇÃO DE PREÇO'!$B:$B)-18),IF($C400=$C398,"Valor Unit. (R$)",IF(AND($C400&lt;&gt;$C399,$J399&lt;&gt;""),"Subtotal","")))))</f>
        <v/>
      </c>
      <c r="K400" s="100" t="str">
        <f>IFERROR(IF(AND(COUNTBLANK($B397:$B399)=2,$B399="",$B398="",MAX(C:C)&gt;1),SUM($K$3:K399)/2,IF($B399="","",IF($C400=$C397,ROUND(J400*I400,2),IF($C400=$C398,"Total Item (R$)",IF(AND($C400&lt;&gt;$C399,$J399&lt;&gt;""),SUMIFS(K:K,C:C,C399,J:J,"&lt;&gt;Subtotal"),""))))),"")</f>
        <v/>
      </c>
      <c r="L400" s="100" t="str">
        <f t="shared" si="10"/>
        <v/>
      </c>
    </row>
    <row r="401" spans="2:12" x14ac:dyDescent="0.25">
      <c r="B401" s="62" t="str">
        <f>IFERROR(IF(C400=C397,IF(B400+1&lt;='FORMAÇÃO DE PREÇO'!$H$8,B400+1,""),B400),"")</f>
        <v/>
      </c>
      <c r="C401" s="62" t="str">
        <f>IFERROR(VLOOKUP(B401,'FORMAÇÃO DE PREÇO'!B:D,2,FALSE),"")</f>
        <v/>
      </c>
      <c r="D401" s="62" t="str">
        <f>IFERROR(VLOOKUP(B401,'FORMAÇÃO DE PREÇO'!B:D,3,FALSE),"")</f>
        <v/>
      </c>
      <c r="E401" s="107" t="str">
        <f t="shared" si="11"/>
        <v/>
      </c>
      <c r="F401" s="107" t="str">
        <f>IF($B400="","",IF($C401=$C398,INDEX('FORMAÇÃO DE PREÇO'!$H:$H,MATCH($B401,'FORMAÇÃO DE PREÇO'!$B:$B)-18),IF($C401=$C399,"Código","")))</f>
        <v/>
      </c>
      <c r="G401" s="108" t="str">
        <f t="array" ref="G401">IF($B400="","",IF($C401=$C398,UPPER(INDEX('BASE EDITAL'!$C:$C,EDITAL!B401+1)),IF($C401=$C399,"Especificação do Objeto","")))</f>
        <v/>
      </c>
      <c r="H401" s="109" t="str">
        <f t="array" ref="H401">IF($B400="","",IF($C401=$C398,INDEX('FORMAÇÃO DE PREÇO'!$M:$M,MATCH($B401,'FORMAÇÃO DE PREÇO'!$B:$B)-14),IF($C401=$C399,"Unidade","")))</f>
        <v/>
      </c>
      <c r="I401" s="109" t="str">
        <f>IF($B400="","",IF($C401=$C398,INDEX('FORMAÇÃO DE PREÇO'!$M:$M,MATCH($B401,'FORMAÇÃO DE PREÇO'!$B:$B)-16),IF($C401=$C399,"Quant.","")))</f>
        <v/>
      </c>
      <c r="J401" s="68" t="str">
        <f>IF(AND(COUNTBLANK($B398:$B400)=2,$B400="",$B399="",MAX(C:C)&gt;1),"Total Estimado",IF($B400="","",IF($C401=$C398,INDEX('FORMAÇÃO DE PREÇO'!$M:$M,MATCH($B401,'FORMAÇÃO DE PREÇO'!$B:$B)-18),IF($C401=$C399,"Valor Unit. (R$)",IF(AND($C401&lt;&gt;$C400,$J400&lt;&gt;""),"Subtotal","")))))</f>
        <v/>
      </c>
      <c r="K401" s="100" t="str">
        <f>IFERROR(IF(AND(COUNTBLANK($B398:$B400)=2,$B400="",$B399="",MAX(C:C)&gt;1),SUM($K$3:K400)/2,IF($B400="","",IF($C401=$C398,ROUND(J401*I401,2),IF($C401=$C399,"Total Item (R$)",IF(AND($C401&lt;&gt;$C400,$J400&lt;&gt;""),SUMIFS(K:K,C:C,C400,J:J,"&lt;&gt;Subtotal"),""))))),"")</f>
        <v/>
      </c>
      <c r="L401" s="100" t="str">
        <f t="shared" si="10"/>
        <v/>
      </c>
    </row>
    <row r="402" spans="2:12" x14ac:dyDescent="0.25">
      <c r="B402" s="62" t="str">
        <f>IFERROR(IF(C401=C398,IF(B401+1&lt;='FORMAÇÃO DE PREÇO'!$H$8,B401+1,""),B401),"")</f>
        <v/>
      </c>
      <c r="C402" s="62" t="str">
        <f>IFERROR(VLOOKUP(B402,'FORMAÇÃO DE PREÇO'!B:D,2,FALSE),"")</f>
        <v/>
      </c>
      <c r="D402" s="62" t="str">
        <f>IFERROR(VLOOKUP(B402,'FORMAÇÃO DE PREÇO'!B:D,3,FALSE),"")</f>
        <v/>
      </c>
      <c r="E402" s="107" t="str">
        <f t="shared" si="11"/>
        <v/>
      </c>
      <c r="F402" s="107" t="str">
        <f>IF($B401="","",IF($C402=$C399,INDEX('FORMAÇÃO DE PREÇO'!$H:$H,MATCH($B402,'FORMAÇÃO DE PREÇO'!$B:$B)-18),IF($C402=$C400,"Código","")))</f>
        <v/>
      </c>
      <c r="G402" s="108" t="str">
        <f t="array" ref="G402">IF($B401="","",IF($C402=$C399,UPPER(INDEX('BASE EDITAL'!$C:$C,EDITAL!B402+1)),IF($C402=$C400,"Especificação do Objeto","")))</f>
        <v/>
      </c>
      <c r="H402" s="109" t="str">
        <f t="array" ref="H402">IF($B401="","",IF($C402=$C399,INDEX('FORMAÇÃO DE PREÇO'!$M:$M,MATCH($B402,'FORMAÇÃO DE PREÇO'!$B:$B)-14),IF($C402=$C400,"Unidade","")))</f>
        <v/>
      </c>
      <c r="I402" s="109" t="str">
        <f>IF($B401="","",IF($C402=$C399,INDEX('FORMAÇÃO DE PREÇO'!$M:$M,MATCH($B402,'FORMAÇÃO DE PREÇO'!$B:$B)-16),IF($C402=$C400,"Quant.","")))</f>
        <v/>
      </c>
      <c r="J402" s="68" t="str">
        <f>IF(AND(COUNTBLANK($B399:$B401)=2,$B401="",$B400="",MAX(C:C)&gt;1),"Total Estimado",IF($B401="","",IF($C402=$C399,INDEX('FORMAÇÃO DE PREÇO'!$M:$M,MATCH($B402,'FORMAÇÃO DE PREÇO'!$B:$B)-18),IF($C402=$C400,"Valor Unit. (R$)",IF(AND($C402&lt;&gt;$C401,$J401&lt;&gt;""),"Subtotal","")))))</f>
        <v/>
      </c>
      <c r="K402" s="100" t="str">
        <f>IFERROR(IF(AND(COUNTBLANK($B399:$B401)=2,$B401="",$B400="",MAX(C:C)&gt;1),SUM($K$3:K401)/2,IF($B401="","",IF($C402=$C399,ROUND(J402*I402,2),IF($C402=$C400,"Total Item (R$)",IF(AND($C402&lt;&gt;$C401,$J401&lt;&gt;""),SUMIFS(K:K,C:C,C401,J:J,"&lt;&gt;Subtotal"),""))))),"")</f>
        <v/>
      </c>
      <c r="L402" s="100" t="str">
        <f t="shared" si="10"/>
        <v/>
      </c>
    </row>
    <row r="403" spans="2:12" x14ac:dyDescent="0.25">
      <c r="B403" s="62" t="str">
        <f>IFERROR(IF(C402=C399,IF(B402+1&lt;='FORMAÇÃO DE PREÇO'!$H$8,B402+1,""),B402),"")</f>
        <v/>
      </c>
      <c r="C403" s="62" t="str">
        <f>IFERROR(VLOOKUP(B403,'FORMAÇÃO DE PREÇO'!B:D,2,FALSE),"")</f>
        <v/>
      </c>
      <c r="D403" s="62" t="str">
        <f>IFERROR(VLOOKUP(B403,'FORMAÇÃO DE PREÇO'!B:D,3,FALSE),"")</f>
        <v/>
      </c>
      <c r="E403" s="107" t="str">
        <f t="shared" si="11"/>
        <v/>
      </c>
      <c r="F403" s="107" t="str">
        <f>IF($B402="","",IF($C403=$C400,INDEX('FORMAÇÃO DE PREÇO'!$H:$H,MATCH($B403,'FORMAÇÃO DE PREÇO'!$B:$B)-18),IF($C403=$C401,"Código","")))</f>
        <v/>
      </c>
      <c r="G403" s="108" t="str">
        <f t="array" ref="G403">IF($B402="","",IF($C403=$C400,UPPER(INDEX('BASE EDITAL'!$C:$C,EDITAL!B403+1)),IF($C403=$C401,"Especificação do Objeto","")))</f>
        <v/>
      </c>
      <c r="H403" s="109" t="str">
        <f t="array" ref="H403">IF($B402="","",IF($C403=$C400,INDEX('FORMAÇÃO DE PREÇO'!$M:$M,MATCH($B403,'FORMAÇÃO DE PREÇO'!$B:$B)-14),IF($C403=$C401,"Unidade","")))</f>
        <v/>
      </c>
      <c r="I403" s="109" t="str">
        <f>IF($B402="","",IF($C403=$C400,INDEX('FORMAÇÃO DE PREÇO'!$M:$M,MATCH($B403,'FORMAÇÃO DE PREÇO'!$B:$B)-16),IF($C403=$C401,"Quant.","")))</f>
        <v/>
      </c>
      <c r="J403" s="68" t="str">
        <f>IF(AND(COUNTBLANK($B400:$B402)=2,$B402="",$B401="",MAX(C:C)&gt;1),"Total Estimado",IF($B402="","",IF($C403=$C400,INDEX('FORMAÇÃO DE PREÇO'!$M:$M,MATCH($B403,'FORMAÇÃO DE PREÇO'!$B:$B)-18),IF($C403=$C401,"Valor Unit. (R$)",IF(AND($C403&lt;&gt;$C402,$J402&lt;&gt;""),"Subtotal","")))))</f>
        <v/>
      </c>
      <c r="K403" s="100" t="str">
        <f>IFERROR(IF(AND(COUNTBLANK($B400:$B402)=2,$B402="",$B401="",MAX(C:C)&gt;1),SUM($K$3:K402)/2,IF($B402="","",IF($C403=$C400,ROUND(J403*I403,2),IF($C403=$C401,"Total Item (R$)",IF(AND($C403&lt;&gt;$C402,$J402&lt;&gt;""),SUMIFS(K:K,C:C,C402,J:J,"&lt;&gt;Subtotal"),""))))),"")</f>
        <v/>
      </c>
      <c r="L403" s="100" t="str">
        <f t="shared" si="10"/>
        <v/>
      </c>
    </row>
    <row r="404" spans="2:12" x14ac:dyDescent="0.25">
      <c r="B404" s="62" t="str">
        <f>IFERROR(IF(C403=C400,IF(B403+1&lt;='FORMAÇÃO DE PREÇO'!$H$8,B403+1,""),B403),"")</f>
        <v/>
      </c>
      <c r="C404" s="62" t="str">
        <f>IFERROR(VLOOKUP(B404,'FORMAÇÃO DE PREÇO'!B:D,2,FALSE),"")</f>
        <v/>
      </c>
      <c r="D404" s="62" t="str">
        <f>IFERROR(VLOOKUP(B404,'FORMAÇÃO DE PREÇO'!B:D,3,FALSE),"")</f>
        <v/>
      </c>
      <c r="E404" s="107" t="str">
        <f t="shared" si="11"/>
        <v/>
      </c>
      <c r="F404" s="107" t="str">
        <f>IF($B403="","",IF($C404=$C401,INDEX('FORMAÇÃO DE PREÇO'!$H:$H,MATCH($B404,'FORMAÇÃO DE PREÇO'!$B:$B)-18),IF($C404=$C402,"Código","")))</f>
        <v/>
      </c>
      <c r="G404" s="108" t="str">
        <f t="array" ref="G404">IF($B403="","",IF($C404=$C401,UPPER(INDEX('BASE EDITAL'!$C:$C,EDITAL!B404+1)),IF($C404=$C402,"Especificação do Objeto","")))</f>
        <v/>
      </c>
      <c r="H404" s="109" t="str">
        <f t="array" ref="H404">IF($B403="","",IF($C404=$C401,INDEX('FORMAÇÃO DE PREÇO'!$M:$M,MATCH($B404,'FORMAÇÃO DE PREÇO'!$B:$B)-14),IF($C404=$C402,"Unidade","")))</f>
        <v/>
      </c>
      <c r="I404" s="109" t="str">
        <f>IF($B403="","",IF($C404=$C401,INDEX('FORMAÇÃO DE PREÇO'!$M:$M,MATCH($B404,'FORMAÇÃO DE PREÇO'!$B:$B)-16),IF($C404=$C402,"Quant.","")))</f>
        <v/>
      </c>
      <c r="J404" s="68" t="str">
        <f>IF(AND(COUNTBLANK($B401:$B403)=2,$B403="",$B402="",MAX(C:C)&gt;1),"Total Estimado",IF($B403="","",IF($C404=$C401,INDEX('FORMAÇÃO DE PREÇO'!$M:$M,MATCH($B404,'FORMAÇÃO DE PREÇO'!$B:$B)-18),IF($C404=$C402,"Valor Unit. (R$)",IF(AND($C404&lt;&gt;$C403,$J403&lt;&gt;""),"Subtotal","")))))</f>
        <v/>
      </c>
      <c r="K404" s="100" t="str">
        <f>IFERROR(IF(AND(COUNTBLANK($B401:$B403)=2,$B403="",$B402="",MAX(C:C)&gt;1),SUM($K$3:K403)/2,IF($B403="","",IF($C404=$C401,ROUND(J404*I404,2),IF($C404=$C402,"Total Item (R$)",IF(AND($C404&lt;&gt;$C403,$J403&lt;&gt;""),SUMIFS(K:K,C:C,C403,J:J,"&lt;&gt;Subtotal"),""))))),"")</f>
        <v/>
      </c>
      <c r="L404" s="100" t="str">
        <f t="shared" si="10"/>
        <v/>
      </c>
    </row>
    <row r="405" spans="2:12" x14ac:dyDescent="0.25">
      <c r="B405" s="62" t="str">
        <f>IFERROR(IF(C404=C401,IF(B404+1&lt;='FORMAÇÃO DE PREÇO'!$H$8,B404+1,""),B404),"")</f>
        <v/>
      </c>
      <c r="C405" s="62" t="str">
        <f>IFERROR(VLOOKUP(B405,'FORMAÇÃO DE PREÇO'!B:D,2,FALSE),"")</f>
        <v/>
      </c>
      <c r="D405" s="62" t="str">
        <f>IFERROR(VLOOKUP(B405,'FORMAÇÃO DE PREÇO'!B:D,3,FALSE),"")</f>
        <v/>
      </c>
      <c r="E405" s="107" t="str">
        <f t="shared" si="11"/>
        <v/>
      </c>
      <c r="F405" s="107" t="str">
        <f>IF($B404="","",IF($C405=$C402,INDEX('FORMAÇÃO DE PREÇO'!$H:$H,MATCH($B405,'FORMAÇÃO DE PREÇO'!$B:$B)-18),IF($C405=$C403,"Código","")))</f>
        <v/>
      </c>
      <c r="G405" s="108" t="str">
        <f t="array" ref="G405">IF($B404="","",IF($C405=$C402,UPPER(INDEX('BASE EDITAL'!$C:$C,EDITAL!B405+1)),IF($C405=$C403,"Especificação do Objeto","")))</f>
        <v/>
      </c>
      <c r="H405" s="109" t="str">
        <f t="array" ref="H405">IF($B404="","",IF($C405=$C402,INDEX('FORMAÇÃO DE PREÇO'!$M:$M,MATCH($B405,'FORMAÇÃO DE PREÇO'!$B:$B)-14),IF($C405=$C403,"Unidade","")))</f>
        <v/>
      </c>
      <c r="I405" s="109" t="str">
        <f>IF($B404="","",IF($C405=$C402,INDEX('FORMAÇÃO DE PREÇO'!$M:$M,MATCH($B405,'FORMAÇÃO DE PREÇO'!$B:$B)-16),IF($C405=$C403,"Quant.","")))</f>
        <v/>
      </c>
      <c r="J405" s="68" t="str">
        <f>IF(AND(COUNTBLANK($B402:$B404)=2,$B404="",$B403="",MAX(C:C)&gt;1),"Total Estimado",IF($B404="","",IF($C405=$C402,INDEX('FORMAÇÃO DE PREÇO'!$M:$M,MATCH($B405,'FORMAÇÃO DE PREÇO'!$B:$B)-18),IF($C405=$C403,"Valor Unit. (R$)",IF(AND($C405&lt;&gt;$C404,$J404&lt;&gt;""),"Subtotal","")))))</f>
        <v/>
      </c>
      <c r="K405" s="100" t="str">
        <f>IFERROR(IF(AND(COUNTBLANK($B402:$B404)=2,$B404="",$B403="",MAX(C:C)&gt;1),SUM($K$3:K404)/2,IF($B404="","",IF($C405=$C402,ROUND(J405*I405,2),IF($C405=$C403,"Total Item (R$)",IF(AND($C405&lt;&gt;$C404,$J404&lt;&gt;""),SUMIFS(K:K,C:C,C404,J:J,"&lt;&gt;Subtotal"),""))))),"")</f>
        <v/>
      </c>
      <c r="L405" s="100" t="str">
        <f t="shared" si="10"/>
        <v/>
      </c>
    </row>
    <row r="406" spans="2:12" x14ac:dyDescent="0.25">
      <c r="B406" s="62" t="str">
        <f>IFERROR(IF(C405=C402,IF(B405+1&lt;='FORMAÇÃO DE PREÇO'!$H$8,B405+1,""),B405),"")</f>
        <v/>
      </c>
      <c r="C406" s="62" t="str">
        <f>IFERROR(VLOOKUP(B406,'FORMAÇÃO DE PREÇO'!B:D,2,FALSE),"")</f>
        <v/>
      </c>
      <c r="D406" s="62" t="str">
        <f>IFERROR(VLOOKUP(B406,'FORMAÇÃO DE PREÇO'!B:D,3,FALSE),"")</f>
        <v/>
      </c>
      <c r="E406" s="107" t="str">
        <f t="shared" si="11"/>
        <v/>
      </c>
      <c r="F406" s="107" t="str">
        <f>IF($B405="","",IF($C406=$C403,INDEX('FORMAÇÃO DE PREÇO'!$H:$H,MATCH($B406,'FORMAÇÃO DE PREÇO'!$B:$B)-18),IF($C406=$C404,"Código","")))</f>
        <v/>
      </c>
      <c r="G406" s="108" t="str">
        <f t="array" ref="G406">IF($B405="","",IF($C406=$C403,UPPER(INDEX('BASE EDITAL'!$C:$C,EDITAL!B406+1)),IF($C406=$C404,"Especificação do Objeto","")))</f>
        <v/>
      </c>
      <c r="H406" s="109" t="str">
        <f t="array" ref="H406">IF($B405="","",IF($C406=$C403,INDEX('FORMAÇÃO DE PREÇO'!$M:$M,MATCH($B406,'FORMAÇÃO DE PREÇO'!$B:$B)-14),IF($C406=$C404,"Unidade","")))</f>
        <v/>
      </c>
      <c r="I406" s="109" t="str">
        <f>IF($B405="","",IF($C406=$C403,INDEX('FORMAÇÃO DE PREÇO'!$M:$M,MATCH($B406,'FORMAÇÃO DE PREÇO'!$B:$B)-16),IF($C406=$C404,"Quant.","")))</f>
        <v/>
      </c>
      <c r="J406" s="68" t="str">
        <f>IF(AND(COUNTBLANK($B403:$B405)=2,$B405="",$B404="",MAX(C:C)&gt;1),"Total Estimado",IF($B405="","",IF($C406=$C403,INDEX('FORMAÇÃO DE PREÇO'!$M:$M,MATCH($B406,'FORMAÇÃO DE PREÇO'!$B:$B)-18),IF($C406=$C404,"Valor Unit. (R$)",IF(AND($C406&lt;&gt;$C405,$J405&lt;&gt;""),"Subtotal","")))))</f>
        <v/>
      </c>
      <c r="K406" s="100" t="str">
        <f>IFERROR(IF(AND(COUNTBLANK($B403:$B405)=2,$B405="",$B404="",MAX(C:C)&gt;1),SUM($K$3:K405)/2,IF($B405="","",IF($C406=$C403,ROUND(J406*I406,2),IF($C406=$C404,"Total Item (R$)",IF(AND($C406&lt;&gt;$C405,$J405&lt;&gt;""),SUMIFS(K:K,C:C,C405,J:J,"&lt;&gt;Subtotal"),""))))),"")</f>
        <v/>
      </c>
      <c r="L406" s="100" t="str">
        <f t="shared" si="10"/>
        <v/>
      </c>
    </row>
    <row r="407" spans="2:12" x14ac:dyDescent="0.25">
      <c r="B407" s="62" t="str">
        <f>IFERROR(IF(C406=C403,IF(B406+1&lt;='FORMAÇÃO DE PREÇO'!$H$8,B406+1,""),B406),"")</f>
        <v/>
      </c>
      <c r="C407" s="62" t="str">
        <f>IFERROR(VLOOKUP(B407,'FORMAÇÃO DE PREÇO'!B:D,2,FALSE),"")</f>
        <v/>
      </c>
      <c r="D407" s="62" t="str">
        <f>IFERROR(VLOOKUP(B407,'FORMAÇÃO DE PREÇO'!B:D,3,FALSE),"")</f>
        <v/>
      </c>
      <c r="E407" s="107" t="str">
        <f t="shared" si="11"/>
        <v/>
      </c>
      <c r="F407" s="107" t="str">
        <f>IF($B406="","",IF($C407=$C404,INDEX('FORMAÇÃO DE PREÇO'!$H:$H,MATCH($B407,'FORMAÇÃO DE PREÇO'!$B:$B)-18),IF($C407=$C405,"Código","")))</f>
        <v/>
      </c>
      <c r="G407" s="108" t="str">
        <f t="array" ref="G407">IF($B406="","",IF($C407=$C404,UPPER(INDEX('BASE EDITAL'!$C:$C,EDITAL!B407+1)),IF($C407=$C405,"Especificação do Objeto","")))</f>
        <v/>
      </c>
      <c r="H407" s="109" t="str">
        <f t="array" ref="H407">IF($B406="","",IF($C407=$C404,INDEX('FORMAÇÃO DE PREÇO'!$M:$M,MATCH($B407,'FORMAÇÃO DE PREÇO'!$B:$B)-14),IF($C407=$C405,"Unidade","")))</f>
        <v/>
      </c>
      <c r="I407" s="109" t="str">
        <f>IF($B406="","",IF($C407=$C404,INDEX('FORMAÇÃO DE PREÇO'!$M:$M,MATCH($B407,'FORMAÇÃO DE PREÇO'!$B:$B)-16),IF($C407=$C405,"Quant.","")))</f>
        <v/>
      </c>
      <c r="J407" s="68" t="str">
        <f>IF(AND(COUNTBLANK($B404:$B406)=2,$B406="",$B405="",MAX(C:C)&gt;1),"Total Estimado",IF($B406="","",IF($C407=$C404,INDEX('FORMAÇÃO DE PREÇO'!$M:$M,MATCH($B407,'FORMAÇÃO DE PREÇO'!$B:$B)-18),IF($C407=$C405,"Valor Unit. (R$)",IF(AND($C407&lt;&gt;$C406,$J406&lt;&gt;""),"Subtotal","")))))</f>
        <v/>
      </c>
      <c r="K407" s="100" t="str">
        <f>IFERROR(IF(AND(COUNTBLANK($B404:$B406)=2,$B406="",$B405="",MAX(C:C)&gt;1),SUM($K$3:K406)/2,IF($B406="","",IF($C407=$C404,ROUND(J407*I407,2),IF($C407=$C405,"Total Item (R$)",IF(AND($C407&lt;&gt;$C406,$J406&lt;&gt;""),SUMIFS(K:K,C:C,C406,J:J,"&lt;&gt;Subtotal"),""))))),"")</f>
        <v/>
      </c>
      <c r="L407" s="100" t="str">
        <f t="shared" si="10"/>
        <v/>
      </c>
    </row>
    <row r="408" spans="2:12" x14ac:dyDescent="0.25">
      <c r="B408" s="62" t="str">
        <f>IFERROR(IF(C407=C404,IF(B407+1&lt;='FORMAÇÃO DE PREÇO'!$H$8,B407+1,""),B407),"")</f>
        <v/>
      </c>
      <c r="C408" s="62" t="str">
        <f>IFERROR(VLOOKUP(B408,'FORMAÇÃO DE PREÇO'!B:D,2,FALSE),"")</f>
        <v/>
      </c>
      <c r="D408" s="62" t="str">
        <f>IFERROR(VLOOKUP(B408,'FORMAÇÃO DE PREÇO'!B:D,3,FALSE),"")</f>
        <v/>
      </c>
      <c r="E408" s="107" t="str">
        <f t="shared" si="11"/>
        <v/>
      </c>
      <c r="F408" s="107" t="str">
        <f>IF($B407="","",IF($C408=$C405,INDEX('FORMAÇÃO DE PREÇO'!$H:$H,MATCH($B408,'FORMAÇÃO DE PREÇO'!$B:$B)-18),IF($C408=$C406,"Código","")))</f>
        <v/>
      </c>
      <c r="G408" s="108" t="str">
        <f t="array" ref="G408">IF($B407="","",IF($C408=$C405,UPPER(INDEX('BASE EDITAL'!$C:$C,EDITAL!B408+1)),IF($C408=$C406,"Especificação do Objeto","")))</f>
        <v/>
      </c>
      <c r="H408" s="109" t="str">
        <f t="array" ref="H408">IF($B407="","",IF($C408=$C405,INDEX('FORMAÇÃO DE PREÇO'!$M:$M,MATCH($B408,'FORMAÇÃO DE PREÇO'!$B:$B)-14),IF($C408=$C406,"Unidade","")))</f>
        <v/>
      </c>
      <c r="I408" s="109" t="str">
        <f>IF($B407="","",IF($C408=$C405,INDEX('FORMAÇÃO DE PREÇO'!$M:$M,MATCH($B408,'FORMAÇÃO DE PREÇO'!$B:$B)-16),IF($C408=$C406,"Quant.","")))</f>
        <v/>
      </c>
      <c r="J408" s="68" t="str">
        <f>IF(AND(COUNTBLANK($B405:$B407)=2,$B407="",$B406="",MAX(C:C)&gt;1),"Total Estimado",IF($B407="","",IF($C408=$C405,INDEX('FORMAÇÃO DE PREÇO'!$M:$M,MATCH($B408,'FORMAÇÃO DE PREÇO'!$B:$B)-18),IF($C408=$C406,"Valor Unit. (R$)",IF(AND($C408&lt;&gt;$C407,$J407&lt;&gt;""),"Subtotal","")))))</f>
        <v/>
      </c>
      <c r="K408" s="100" t="str">
        <f>IFERROR(IF(AND(COUNTBLANK($B405:$B407)=2,$B407="",$B406="",MAX(C:C)&gt;1),SUM($K$3:K407)/2,IF($B407="","",IF($C408=$C405,ROUND(J408*I408,2),IF($C408=$C406,"Total Item (R$)",IF(AND($C408&lt;&gt;$C407,$J407&lt;&gt;""),SUMIFS(K:K,C:C,C407,J:J,"&lt;&gt;Subtotal"),""))))),"")</f>
        <v/>
      </c>
      <c r="L408" s="100" t="str">
        <f t="shared" si="10"/>
        <v/>
      </c>
    </row>
    <row r="409" spans="2:12" x14ac:dyDescent="0.25">
      <c r="B409" s="62" t="str">
        <f>IFERROR(IF(C408=C405,IF(B408+1&lt;='FORMAÇÃO DE PREÇO'!$H$8,B408+1,""),B408),"")</f>
        <v/>
      </c>
      <c r="C409" s="62" t="str">
        <f>IFERROR(VLOOKUP(B409,'FORMAÇÃO DE PREÇO'!B:D,2,FALSE),"")</f>
        <v/>
      </c>
      <c r="D409" s="62" t="str">
        <f>IFERROR(VLOOKUP(B409,'FORMAÇÃO DE PREÇO'!B:D,3,FALSE),"")</f>
        <v/>
      </c>
      <c r="E409" s="107" t="str">
        <f t="shared" si="11"/>
        <v/>
      </c>
      <c r="F409" s="107" t="str">
        <f>IF($B408="","",IF($C409=$C406,INDEX('FORMAÇÃO DE PREÇO'!$H:$H,MATCH($B409,'FORMAÇÃO DE PREÇO'!$B:$B)-18),IF($C409=$C407,"Código","")))</f>
        <v/>
      </c>
      <c r="G409" s="108" t="str">
        <f t="array" ref="G409">IF($B408="","",IF($C409=$C406,UPPER(INDEX('BASE EDITAL'!$C:$C,EDITAL!B409+1)),IF($C409=$C407,"Especificação do Objeto","")))</f>
        <v/>
      </c>
      <c r="H409" s="109" t="str">
        <f t="array" ref="H409">IF($B408="","",IF($C409=$C406,INDEX('FORMAÇÃO DE PREÇO'!$M:$M,MATCH($B409,'FORMAÇÃO DE PREÇO'!$B:$B)-14),IF($C409=$C407,"Unidade","")))</f>
        <v/>
      </c>
      <c r="I409" s="109" t="str">
        <f>IF($B408="","",IF($C409=$C406,INDEX('FORMAÇÃO DE PREÇO'!$M:$M,MATCH($B409,'FORMAÇÃO DE PREÇO'!$B:$B)-16),IF($C409=$C407,"Quant.","")))</f>
        <v/>
      </c>
      <c r="J409" s="68" t="str">
        <f>IF(AND(COUNTBLANK($B406:$B408)=2,$B408="",$B407="",MAX(C:C)&gt;1),"Total Estimado",IF($B408="","",IF($C409=$C406,INDEX('FORMAÇÃO DE PREÇO'!$M:$M,MATCH($B409,'FORMAÇÃO DE PREÇO'!$B:$B)-18),IF($C409=$C407,"Valor Unit. (R$)",IF(AND($C409&lt;&gt;$C408,$J408&lt;&gt;""),"Subtotal","")))))</f>
        <v/>
      </c>
      <c r="K409" s="100" t="str">
        <f>IFERROR(IF(AND(COUNTBLANK($B406:$B408)=2,$B408="",$B407="",MAX(C:C)&gt;1),SUM($K$3:K408)/2,IF($B408="","",IF($C409=$C406,ROUND(J409*I409,2),IF($C409=$C407,"Total Item (R$)",IF(AND($C409&lt;&gt;$C408,$J408&lt;&gt;""),SUMIFS(K:K,C:C,C408,J:J,"&lt;&gt;Subtotal"),""))))),"")</f>
        <v/>
      </c>
      <c r="L409" s="100" t="str">
        <f t="shared" si="10"/>
        <v/>
      </c>
    </row>
    <row r="410" spans="2:12" x14ac:dyDescent="0.25">
      <c r="B410" s="62" t="str">
        <f>IFERROR(IF(C409=C406,IF(B409+1&lt;='FORMAÇÃO DE PREÇO'!$H$8,B409+1,""),B409),"")</f>
        <v/>
      </c>
      <c r="C410" s="62" t="str">
        <f>IFERROR(VLOOKUP(B410,'FORMAÇÃO DE PREÇO'!B:D,2,FALSE),"")</f>
        <v/>
      </c>
      <c r="D410" s="62" t="str">
        <f>IFERROR(VLOOKUP(B410,'FORMAÇÃO DE PREÇO'!B:D,3,FALSE),"")</f>
        <v/>
      </c>
      <c r="E410" s="107" t="str">
        <f t="shared" si="11"/>
        <v/>
      </c>
      <c r="F410" s="107" t="str">
        <f>IF($B409="","",IF($C410=$C407,INDEX('FORMAÇÃO DE PREÇO'!$H:$H,MATCH($B410,'FORMAÇÃO DE PREÇO'!$B:$B)-18),IF($C410=$C408,"Código","")))</f>
        <v/>
      </c>
      <c r="G410" s="108" t="str">
        <f t="array" ref="G410">IF($B409="","",IF($C410=$C407,UPPER(INDEX('BASE EDITAL'!$C:$C,EDITAL!B410+1)),IF($C410=$C408,"Especificação do Objeto","")))</f>
        <v/>
      </c>
      <c r="H410" s="109" t="str">
        <f t="array" ref="H410">IF($B409="","",IF($C410=$C407,INDEX('FORMAÇÃO DE PREÇO'!$M:$M,MATCH($B410,'FORMAÇÃO DE PREÇO'!$B:$B)-14),IF($C410=$C408,"Unidade","")))</f>
        <v/>
      </c>
      <c r="I410" s="109" t="str">
        <f>IF($B409="","",IF($C410=$C407,INDEX('FORMAÇÃO DE PREÇO'!$M:$M,MATCH($B410,'FORMAÇÃO DE PREÇO'!$B:$B)-16),IF($C410=$C408,"Quant.","")))</f>
        <v/>
      </c>
      <c r="J410" s="68" t="str">
        <f>IF(AND(COUNTBLANK($B407:$B409)=2,$B409="",$B408="",MAX(C:C)&gt;1),"Total Estimado",IF($B409="","",IF($C410=$C407,INDEX('FORMAÇÃO DE PREÇO'!$M:$M,MATCH($B410,'FORMAÇÃO DE PREÇO'!$B:$B)-18),IF($C410=$C408,"Valor Unit. (R$)",IF(AND($C410&lt;&gt;$C409,$J409&lt;&gt;""),"Subtotal","")))))</f>
        <v/>
      </c>
      <c r="K410" s="100" t="str">
        <f>IFERROR(IF(AND(COUNTBLANK($B407:$B409)=2,$B409="",$B408="",MAX(C:C)&gt;1),SUM($K$3:K409)/2,IF($B409="","",IF($C410=$C407,ROUND(J410*I410,2),IF($C410=$C408,"Total Item (R$)",IF(AND($C410&lt;&gt;$C409,$J409&lt;&gt;""),SUMIFS(K:K,C:C,C409,J:J,"&lt;&gt;Subtotal"),""))))),"")</f>
        <v/>
      </c>
      <c r="L410" s="100" t="str">
        <f t="shared" si="10"/>
        <v/>
      </c>
    </row>
    <row r="411" spans="2:12" x14ac:dyDescent="0.25">
      <c r="B411" s="62" t="str">
        <f>IFERROR(IF(C410=C407,IF(B410+1&lt;='FORMAÇÃO DE PREÇO'!$H$8,B410+1,""),B410),"")</f>
        <v/>
      </c>
      <c r="C411" s="62" t="str">
        <f>IFERROR(VLOOKUP(B411,'FORMAÇÃO DE PREÇO'!B:D,2,FALSE),"")</f>
        <v/>
      </c>
      <c r="D411" s="62" t="str">
        <f>IFERROR(VLOOKUP(B411,'FORMAÇÃO DE PREÇO'!B:D,3,FALSE),"")</f>
        <v/>
      </c>
      <c r="E411" s="107" t="str">
        <f t="shared" si="11"/>
        <v/>
      </c>
      <c r="F411" s="107" t="str">
        <f>IF($B410="","",IF($C411=$C408,INDEX('FORMAÇÃO DE PREÇO'!$H:$H,MATCH($B411,'FORMAÇÃO DE PREÇO'!$B:$B)-18),IF($C411=$C409,"Código","")))</f>
        <v/>
      </c>
      <c r="G411" s="108" t="str">
        <f t="array" ref="G411">IF($B410="","",IF($C411=$C408,UPPER(INDEX('BASE EDITAL'!$C:$C,EDITAL!B411+1)),IF($C411=$C409,"Especificação do Objeto","")))</f>
        <v/>
      </c>
      <c r="H411" s="109" t="str">
        <f t="array" ref="H411">IF($B410="","",IF($C411=$C408,INDEX('FORMAÇÃO DE PREÇO'!$M:$M,MATCH($B411,'FORMAÇÃO DE PREÇO'!$B:$B)-14),IF($C411=$C409,"Unidade","")))</f>
        <v/>
      </c>
      <c r="I411" s="109" t="str">
        <f>IF($B410="","",IF($C411=$C408,INDEX('FORMAÇÃO DE PREÇO'!$M:$M,MATCH($B411,'FORMAÇÃO DE PREÇO'!$B:$B)-16),IF($C411=$C409,"Quant.","")))</f>
        <v/>
      </c>
      <c r="J411" s="68" t="str">
        <f>IF(AND(COUNTBLANK($B408:$B410)=2,$B410="",$B409="",MAX(C:C)&gt;1),"Total Estimado",IF($B410="","",IF($C411=$C408,INDEX('FORMAÇÃO DE PREÇO'!$M:$M,MATCH($B411,'FORMAÇÃO DE PREÇO'!$B:$B)-18),IF($C411=$C409,"Valor Unit. (R$)",IF(AND($C411&lt;&gt;$C410,$J410&lt;&gt;""),"Subtotal","")))))</f>
        <v/>
      </c>
      <c r="K411" s="100" t="str">
        <f>IFERROR(IF(AND(COUNTBLANK($B408:$B410)=2,$B410="",$B409="",MAX(C:C)&gt;1),SUM($K$3:K410)/2,IF($B410="","",IF($C411=$C408,ROUND(J411*I411,2),IF($C411=$C409,"Total Item (R$)",IF(AND($C411&lt;&gt;$C410,$J410&lt;&gt;""),SUMIFS(K:K,C:C,C410,J:J,"&lt;&gt;Subtotal"),""))))),"")</f>
        <v/>
      </c>
      <c r="L411" s="100" t="str">
        <f t="shared" si="10"/>
        <v/>
      </c>
    </row>
    <row r="412" spans="2:12" x14ac:dyDescent="0.25">
      <c r="B412" s="62" t="str">
        <f>IFERROR(IF(C411=C408,IF(B411+1&lt;='FORMAÇÃO DE PREÇO'!$H$8,B411+1,""),B411),"")</f>
        <v/>
      </c>
      <c r="C412" s="62" t="str">
        <f>IFERROR(VLOOKUP(B412,'FORMAÇÃO DE PREÇO'!B:D,2,FALSE),"")</f>
        <v/>
      </c>
      <c r="D412" s="62" t="str">
        <f>IFERROR(VLOOKUP(B412,'FORMAÇÃO DE PREÇO'!B:D,3,FALSE),"")</f>
        <v/>
      </c>
      <c r="E412" s="107" t="str">
        <f t="shared" si="11"/>
        <v/>
      </c>
      <c r="F412" s="107" t="str">
        <f>IF($B411="","",IF($C412=$C409,INDEX('FORMAÇÃO DE PREÇO'!$H:$H,MATCH($B412,'FORMAÇÃO DE PREÇO'!$B:$B)-18),IF($C412=$C410,"Código","")))</f>
        <v/>
      </c>
      <c r="G412" s="108" t="str">
        <f t="array" ref="G412">IF($B411="","",IF($C412=$C409,UPPER(INDEX('BASE EDITAL'!$C:$C,EDITAL!B412+1)),IF($C412=$C410,"Especificação do Objeto","")))</f>
        <v/>
      </c>
      <c r="H412" s="109" t="str">
        <f t="array" ref="H412">IF($B411="","",IF($C412=$C409,INDEX('FORMAÇÃO DE PREÇO'!$M:$M,MATCH($B412,'FORMAÇÃO DE PREÇO'!$B:$B)-14),IF($C412=$C410,"Unidade","")))</f>
        <v/>
      </c>
      <c r="I412" s="109" t="str">
        <f>IF($B411="","",IF($C412=$C409,INDEX('FORMAÇÃO DE PREÇO'!$M:$M,MATCH($B412,'FORMAÇÃO DE PREÇO'!$B:$B)-16),IF($C412=$C410,"Quant.","")))</f>
        <v/>
      </c>
      <c r="J412" s="68" t="str">
        <f>IF(AND(COUNTBLANK($B409:$B411)=2,$B411="",$B410="",MAX(C:C)&gt;1),"Total Estimado",IF($B411="","",IF($C412=$C409,INDEX('FORMAÇÃO DE PREÇO'!$M:$M,MATCH($B412,'FORMAÇÃO DE PREÇO'!$B:$B)-18),IF($C412=$C410,"Valor Unit. (R$)",IF(AND($C412&lt;&gt;$C411,$J411&lt;&gt;""),"Subtotal","")))))</f>
        <v/>
      </c>
      <c r="K412" s="100" t="str">
        <f>IFERROR(IF(AND(COUNTBLANK($B409:$B411)=2,$B411="",$B410="",MAX(C:C)&gt;1),SUM($K$3:K411)/2,IF($B411="","",IF($C412=$C409,ROUND(J412*I412,2),IF($C412=$C410,"Total Item (R$)",IF(AND($C412&lt;&gt;$C411,$J411&lt;&gt;""),SUMIFS(K:K,C:C,C411,J:J,"&lt;&gt;Subtotal"),""))))),"")</f>
        <v/>
      </c>
      <c r="L412" s="100" t="str">
        <f t="shared" si="10"/>
        <v/>
      </c>
    </row>
    <row r="413" spans="2:12" x14ac:dyDescent="0.25">
      <c r="B413" s="62" t="str">
        <f>IFERROR(IF(C412=C409,IF(B412+1&lt;='FORMAÇÃO DE PREÇO'!$H$8,B412+1,""),B412),"")</f>
        <v/>
      </c>
      <c r="C413" s="62" t="str">
        <f>IFERROR(VLOOKUP(B413,'FORMAÇÃO DE PREÇO'!B:D,2,FALSE),"")</f>
        <v/>
      </c>
      <c r="D413" s="62" t="str">
        <f>IFERROR(VLOOKUP(B413,'FORMAÇÃO DE PREÇO'!B:D,3,FALSE),"")</f>
        <v/>
      </c>
      <c r="E413" s="107" t="str">
        <f t="shared" si="11"/>
        <v/>
      </c>
      <c r="F413" s="107" t="str">
        <f>IF($B412="","",IF($C413=$C410,INDEX('FORMAÇÃO DE PREÇO'!$H:$H,MATCH($B413,'FORMAÇÃO DE PREÇO'!$B:$B)-18),IF($C413=$C411,"Código","")))</f>
        <v/>
      </c>
      <c r="G413" s="108" t="str">
        <f t="array" ref="G413">IF($B412="","",IF($C413=$C410,UPPER(INDEX('BASE EDITAL'!$C:$C,EDITAL!B413+1)),IF($C413=$C411,"Especificação do Objeto","")))</f>
        <v/>
      </c>
      <c r="H413" s="109" t="str">
        <f t="array" ref="H413">IF($B412="","",IF($C413=$C410,INDEX('FORMAÇÃO DE PREÇO'!$M:$M,MATCH($B413,'FORMAÇÃO DE PREÇO'!$B:$B)-14),IF($C413=$C411,"Unidade","")))</f>
        <v/>
      </c>
      <c r="I413" s="109" t="str">
        <f>IF($B412="","",IF($C413=$C410,INDEX('FORMAÇÃO DE PREÇO'!$M:$M,MATCH($B413,'FORMAÇÃO DE PREÇO'!$B:$B)-16),IF($C413=$C411,"Quant.","")))</f>
        <v/>
      </c>
      <c r="J413" s="68" t="str">
        <f>IF(AND(COUNTBLANK($B410:$B412)=2,$B412="",$B411="",MAX(C:C)&gt;1),"Total Estimado",IF($B412="","",IF($C413=$C410,INDEX('FORMAÇÃO DE PREÇO'!$M:$M,MATCH($B413,'FORMAÇÃO DE PREÇO'!$B:$B)-18),IF($C413=$C411,"Valor Unit. (R$)",IF(AND($C413&lt;&gt;$C412,$J412&lt;&gt;""),"Subtotal","")))))</f>
        <v/>
      </c>
      <c r="K413" s="100" t="str">
        <f>IFERROR(IF(AND(COUNTBLANK($B410:$B412)=2,$B412="",$B411="",MAX(C:C)&gt;1),SUM($K$3:K412)/2,IF($B412="","",IF($C413=$C410,ROUND(J413*I413,2),IF($C413=$C411,"Total Item (R$)",IF(AND($C413&lt;&gt;$C412,$J412&lt;&gt;""),SUMIFS(K:K,C:C,C412,J:J,"&lt;&gt;Subtotal"),""))))),"")</f>
        <v/>
      </c>
      <c r="L413" s="100" t="str">
        <f t="shared" si="10"/>
        <v/>
      </c>
    </row>
    <row r="414" spans="2:12" x14ac:dyDescent="0.25">
      <c r="B414" s="62" t="str">
        <f>IFERROR(IF(C413=C410,IF(B413+1&lt;='FORMAÇÃO DE PREÇO'!$H$8,B413+1,""),B413),"")</f>
        <v/>
      </c>
      <c r="C414" s="62" t="str">
        <f>IFERROR(VLOOKUP(B414,'FORMAÇÃO DE PREÇO'!B:D,2,FALSE),"")</f>
        <v/>
      </c>
      <c r="D414" s="62" t="str">
        <f>IFERROR(VLOOKUP(B414,'FORMAÇÃO DE PREÇO'!B:D,3,FALSE),"")</f>
        <v/>
      </c>
      <c r="E414" s="107" t="str">
        <f t="shared" si="11"/>
        <v/>
      </c>
      <c r="F414" s="107" t="str">
        <f>IF($B413="","",IF($C414=$C411,INDEX('FORMAÇÃO DE PREÇO'!$H:$H,MATCH($B414,'FORMAÇÃO DE PREÇO'!$B:$B)-18),IF($C414=$C412,"Código","")))</f>
        <v/>
      </c>
      <c r="G414" s="108" t="str">
        <f t="array" ref="G414">IF($B413="","",IF($C414=$C411,UPPER(INDEX('BASE EDITAL'!$C:$C,EDITAL!B414+1)),IF($C414=$C412,"Especificação do Objeto","")))</f>
        <v/>
      </c>
      <c r="H414" s="109" t="str">
        <f t="array" ref="H414">IF($B413="","",IF($C414=$C411,INDEX('FORMAÇÃO DE PREÇO'!$M:$M,MATCH($B414,'FORMAÇÃO DE PREÇO'!$B:$B)-14),IF($C414=$C412,"Unidade","")))</f>
        <v/>
      </c>
      <c r="I414" s="109" t="str">
        <f>IF($B413="","",IF($C414=$C411,INDEX('FORMAÇÃO DE PREÇO'!$M:$M,MATCH($B414,'FORMAÇÃO DE PREÇO'!$B:$B)-16),IF($C414=$C412,"Quant.","")))</f>
        <v/>
      </c>
      <c r="J414" s="68" t="str">
        <f>IF(AND(COUNTBLANK($B411:$B413)=2,$B413="",$B412="",MAX(C:C)&gt;1),"Total Estimado",IF($B413="","",IF($C414=$C411,INDEX('FORMAÇÃO DE PREÇO'!$M:$M,MATCH($B414,'FORMAÇÃO DE PREÇO'!$B:$B)-18),IF($C414=$C412,"Valor Unit. (R$)",IF(AND($C414&lt;&gt;$C413,$J413&lt;&gt;""),"Subtotal","")))))</f>
        <v/>
      </c>
      <c r="K414" s="100" t="str">
        <f>IFERROR(IF(AND(COUNTBLANK($B411:$B413)=2,$B413="",$B412="",MAX(C:C)&gt;1),SUM($K$3:K413)/2,IF($B413="","",IF($C414=$C411,ROUND(J414*I414,2),IF($C414=$C412,"Total Item (R$)",IF(AND($C414&lt;&gt;$C413,$J413&lt;&gt;""),SUMIFS(K:K,C:C,C413,J:J,"&lt;&gt;Subtotal"),""))))),"")</f>
        <v/>
      </c>
      <c r="L414" s="100" t="str">
        <f t="shared" si="10"/>
        <v/>
      </c>
    </row>
    <row r="415" spans="2:12" x14ac:dyDescent="0.25">
      <c r="B415" s="62" t="str">
        <f>IFERROR(IF(C414=C411,IF(B414+1&lt;='FORMAÇÃO DE PREÇO'!$H$8,B414+1,""),B414),"")</f>
        <v/>
      </c>
      <c r="C415" s="62" t="str">
        <f>IFERROR(VLOOKUP(B415,'FORMAÇÃO DE PREÇO'!B:D,2,FALSE),"")</f>
        <v/>
      </c>
      <c r="D415" s="62" t="str">
        <f>IFERROR(VLOOKUP(B415,'FORMAÇÃO DE PREÇO'!B:D,3,FALSE),"")</f>
        <v/>
      </c>
      <c r="E415" s="107" t="str">
        <f t="shared" si="11"/>
        <v/>
      </c>
      <c r="F415" s="107" t="str">
        <f>IF($B414="","",IF($C415=$C412,INDEX('FORMAÇÃO DE PREÇO'!$H:$H,MATCH($B415,'FORMAÇÃO DE PREÇO'!$B:$B)-18),IF($C415=$C413,"Código","")))</f>
        <v/>
      </c>
      <c r="G415" s="108" t="str">
        <f t="array" ref="G415">IF($B414="","",IF($C415=$C412,UPPER(INDEX('BASE EDITAL'!$C:$C,EDITAL!B415+1)),IF($C415=$C413,"Especificação do Objeto","")))</f>
        <v/>
      </c>
      <c r="H415" s="109" t="str">
        <f t="array" ref="H415">IF($B414="","",IF($C415=$C412,INDEX('FORMAÇÃO DE PREÇO'!$M:$M,MATCH($B415,'FORMAÇÃO DE PREÇO'!$B:$B)-14),IF($C415=$C413,"Unidade","")))</f>
        <v/>
      </c>
      <c r="I415" s="109" t="str">
        <f>IF($B414="","",IF($C415=$C412,INDEX('FORMAÇÃO DE PREÇO'!$M:$M,MATCH($B415,'FORMAÇÃO DE PREÇO'!$B:$B)-16),IF($C415=$C413,"Quant.","")))</f>
        <v/>
      </c>
      <c r="J415" s="68" t="str">
        <f>IF(AND(COUNTBLANK($B412:$B414)=2,$B414="",$B413="",MAX(C:C)&gt;1),"Total Estimado",IF($B414="","",IF($C415=$C412,INDEX('FORMAÇÃO DE PREÇO'!$M:$M,MATCH($B415,'FORMAÇÃO DE PREÇO'!$B:$B)-18),IF($C415=$C413,"Valor Unit. (R$)",IF(AND($C415&lt;&gt;$C414,$J414&lt;&gt;""),"Subtotal","")))))</f>
        <v/>
      </c>
      <c r="K415" s="100" t="str">
        <f>IFERROR(IF(AND(COUNTBLANK($B412:$B414)=2,$B414="",$B413="",MAX(C:C)&gt;1),SUM($K$3:K414)/2,IF($B414="","",IF($C415=$C412,ROUND(J415*I415,2),IF($C415=$C413,"Total Item (R$)",IF(AND($C415&lt;&gt;$C414,$J414&lt;&gt;""),SUMIFS(K:K,C:C,C414,J:J,"&lt;&gt;Subtotal"),""))))),"")</f>
        <v/>
      </c>
      <c r="L415" s="100" t="str">
        <f t="shared" si="10"/>
        <v/>
      </c>
    </row>
    <row r="416" spans="2:12" x14ac:dyDescent="0.25">
      <c r="B416" s="62" t="str">
        <f>IFERROR(IF(C415=C412,IF(B415+1&lt;='FORMAÇÃO DE PREÇO'!$H$8,B415+1,""),B415),"")</f>
        <v/>
      </c>
      <c r="C416" s="62" t="str">
        <f>IFERROR(VLOOKUP(B416,'FORMAÇÃO DE PREÇO'!B:D,2,FALSE),"")</f>
        <v/>
      </c>
      <c r="D416" s="62" t="str">
        <f>IFERROR(VLOOKUP(B416,'FORMAÇÃO DE PREÇO'!B:D,3,FALSE),"")</f>
        <v/>
      </c>
      <c r="E416" s="107" t="str">
        <f t="shared" si="11"/>
        <v/>
      </c>
      <c r="F416" s="107" t="str">
        <f>IF($B415="","",IF($C416=$C413,INDEX('FORMAÇÃO DE PREÇO'!$H:$H,MATCH($B416,'FORMAÇÃO DE PREÇO'!$B:$B)-18),IF($C416=$C414,"Código","")))</f>
        <v/>
      </c>
      <c r="G416" s="108" t="str">
        <f t="array" ref="G416">IF($B415="","",IF($C416=$C413,UPPER(INDEX('BASE EDITAL'!$C:$C,EDITAL!B416+1)),IF($C416=$C414,"Especificação do Objeto","")))</f>
        <v/>
      </c>
      <c r="H416" s="109" t="str">
        <f t="array" ref="H416">IF($B415="","",IF($C416=$C413,INDEX('FORMAÇÃO DE PREÇO'!$M:$M,MATCH($B416,'FORMAÇÃO DE PREÇO'!$B:$B)-14),IF($C416=$C414,"Unidade","")))</f>
        <v/>
      </c>
      <c r="I416" s="109" t="str">
        <f>IF($B415="","",IF($C416=$C413,INDEX('FORMAÇÃO DE PREÇO'!$M:$M,MATCH($B416,'FORMAÇÃO DE PREÇO'!$B:$B)-16),IF($C416=$C414,"Quant.","")))</f>
        <v/>
      </c>
      <c r="J416" s="68" t="str">
        <f>IF(AND(COUNTBLANK($B413:$B415)=2,$B415="",$B414="",MAX(C:C)&gt;1),"Total Estimado",IF($B415="","",IF($C416=$C413,INDEX('FORMAÇÃO DE PREÇO'!$M:$M,MATCH($B416,'FORMAÇÃO DE PREÇO'!$B:$B)-18),IF($C416=$C414,"Valor Unit. (R$)",IF(AND($C416&lt;&gt;$C415,$J415&lt;&gt;""),"Subtotal","")))))</f>
        <v/>
      </c>
      <c r="K416" s="100" t="str">
        <f>IFERROR(IF(AND(COUNTBLANK($B413:$B415)=2,$B415="",$B414="",MAX(C:C)&gt;1),SUM($K$3:K415)/2,IF($B415="","",IF($C416=$C413,ROUND(J416*I416,2),IF($C416=$C414,"Total Item (R$)",IF(AND($C416&lt;&gt;$C415,$J415&lt;&gt;""),SUMIFS(K:K,C:C,C415,J:J,"&lt;&gt;Subtotal"),""))))),"")</f>
        <v/>
      </c>
      <c r="L416" s="100" t="str">
        <f t="shared" si="10"/>
        <v/>
      </c>
    </row>
    <row r="417" spans="2:12" x14ac:dyDescent="0.25">
      <c r="B417" s="62" t="str">
        <f>IFERROR(IF(C416=C413,IF(B416+1&lt;='FORMAÇÃO DE PREÇO'!$H$8,B416+1,""),B416),"")</f>
        <v/>
      </c>
      <c r="C417" s="62" t="str">
        <f>IFERROR(VLOOKUP(B417,'FORMAÇÃO DE PREÇO'!B:D,2,FALSE),"")</f>
        <v/>
      </c>
      <c r="D417" s="62" t="str">
        <f>IFERROR(VLOOKUP(B417,'FORMAÇÃO DE PREÇO'!B:D,3,FALSE),"")</f>
        <v/>
      </c>
      <c r="E417" s="107" t="str">
        <f t="shared" si="11"/>
        <v/>
      </c>
      <c r="F417" s="107" t="str">
        <f>IF($B416="","",IF($C417=$C414,INDEX('FORMAÇÃO DE PREÇO'!$H:$H,MATCH($B417,'FORMAÇÃO DE PREÇO'!$B:$B)-18),IF($C417=$C415,"Código","")))</f>
        <v/>
      </c>
      <c r="G417" s="108" t="str">
        <f t="array" ref="G417">IF($B416="","",IF($C417=$C414,UPPER(INDEX('BASE EDITAL'!$C:$C,EDITAL!B417+1)),IF($C417=$C415,"Especificação do Objeto","")))</f>
        <v/>
      </c>
      <c r="H417" s="109" t="str">
        <f t="array" ref="H417">IF($B416="","",IF($C417=$C414,INDEX('FORMAÇÃO DE PREÇO'!$M:$M,MATCH($B417,'FORMAÇÃO DE PREÇO'!$B:$B)-14),IF($C417=$C415,"Unidade","")))</f>
        <v/>
      </c>
      <c r="I417" s="109" t="str">
        <f>IF($B416="","",IF($C417=$C414,INDEX('FORMAÇÃO DE PREÇO'!$M:$M,MATCH($B417,'FORMAÇÃO DE PREÇO'!$B:$B)-16),IF($C417=$C415,"Quant.","")))</f>
        <v/>
      </c>
      <c r="J417" s="68" t="str">
        <f>IF(AND(COUNTBLANK($B414:$B416)=2,$B416="",$B415="",MAX(C:C)&gt;1),"Total Estimado",IF($B416="","",IF($C417=$C414,INDEX('FORMAÇÃO DE PREÇO'!$M:$M,MATCH($B417,'FORMAÇÃO DE PREÇO'!$B:$B)-18),IF($C417=$C415,"Valor Unit. (R$)",IF(AND($C417&lt;&gt;$C416,$J416&lt;&gt;""),"Subtotal","")))))</f>
        <v/>
      </c>
      <c r="K417" s="100" t="str">
        <f>IFERROR(IF(AND(COUNTBLANK($B414:$B416)=2,$B416="",$B415="",MAX(C:C)&gt;1),SUM($K$3:K416)/2,IF($B416="","",IF($C417=$C414,ROUND(J417*I417,2),IF($C417=$C415,"Total Item (R$)",IF(AND($C417&lt;&gt;$C416,$J416&lt;&gt;""),SUMIFS(K:K,C:C,C416,J:J,"&lt;&gt;Subtotal"),""))))),"")</f>
        <v/>
      </c>
      <c r="L417" s="100" t="str">
        <f t="shared" si="10"/>
        <v/>
      </c>
    </row>
    <row r="418" spans="2:12" x14ac:dyDescent="0.25">
      <c r="B418" s="62" t="str">
        <f>IFERROR(IF(C417=C414,IF(B417+1&lt;='FORMAÇÃO DE PREÇO'!$H$8,B417+1,""),B417),"")</f>
        <v/>
      </c>
      <c r="C418" s="62" t="str">
        <f>IFERROR(VLOOKUP(B418,'FORMAÇÃO DE PREÇO'!B:D,2,FALSE),"")</f>
        <v/>
      </c>
      <c r="D418" s="62" t="str">
        <f>IFERROR(VLOOKUP(B418,'FORMAÇÃO DE PREÇO'!B:D,3,FALSE),"")</f>
        <v/>
      </c>
      <c r="E418" s="107" t="str">
        <f t="shared" si="11"/>
        <v/>
      </c>
      <c r="F418" s="107" t="str">
        <f>IF($B417="","",IF($C418=$C415,INDEX('FORMAÇÃO DE PREÇO'!$H:$H,MATCH($B418,'FORMAÇÃO DE PREÇO'!$B:$B)-18),IF($C418=$C416,"Código","")))</f>
        <v/>
      </c>
      <c r="G418" s="108" t="str">
        <f t="array" ref="G418">IF($B417="","",IF($C418=$C415,UPPER(INDEX('BASE EDITAL'!$C:$C,EDITAL!B418+1)),IF($C418=$C416,"Especificação do Objeto","")))</f>
        <v/>
      </c>
      <c r="H418" s="109" t="str">
        <f t="array" ref="H418">IF($B417="","",IF($C418=$C415,INDEX('FORMAÇÃO DE PREÇO'!$M:$M,MATCH($B418,'FORMAÇÃO DE PREÇO'!$B:$B)-14),IF($C418=$C416,"Unidade","")))</f>
        <v/>
      </c>
      <c r="I418" s="109" t="str">
        <f>IF($B417="","",IF($C418=$C415,INDEX('FORMAÇÃO DE PREÇO'!$M:$M,MATCH($B418,'FORMAÇÃO DE PREÇO'!$B:$B)-16),IF($C418=$C416,"Quant.","")))</f>
        <v/>
      </c>
      <c r="J418" s="68" t="str">
        <f>IF(AND(COUNTBLANK($B415:$B417)=2,$B417="",$B416="",MAX(C:C)&gt;1),"Total Estimado",IF($B417="","",IF($C418=$C415,INDEX('FORMAÇÃO DE PREÇO'!$M:$M,MATCH($B418,'FORMAÇÃO DE PREÇO'!$B:$B)-18),IF($C418=$C416,"Valor Unit. (R$)",IF(AND($C418&lt;&gt;$C417,$J417&lt;&gt;""),"Subtotal","")))))</f>
        <v/>
      </c>
      <c r="K418" s="100" t="str">
        <f>IFERROR(IF(AND(COUNTBLANK($B415:$B417)=2,$B417="",$B416="",MAX(C:C)&gt;1),SUM($K$3:K417)/2,IF($B417="","",IF($C418=$C415,ROUND(J418*I418,2),IF($C418=$C416,"Total Item (R$)",IF(AND($C418&lt;&gt;$C417,$J417&lt;&gt;""),SUMIFS(K:K,C:C,C417,J:J,"&lt;&gt;Subtotal"),""))))),"")</f>
        <v/>
      </c>
      <c r="L418" s="100" t="str">
        <f t="shared" si="10"/>
        <v/>
      </c>
    </row>
    <row r="419" spans="2:12" x14ac:dyDescent="0.25">
      <c r="B419" s="62" t="str">
        <f>IFERROR(IF(C418=C415,IF(B418+1&lt;='FORMAÇÃO DE PREÇO'!$H$8,B418+1,""),B418),"")</f>
        <v/>
      </c>
      <c r="C419" s="62" t="str">
        <f>IFERROR(VLOOKUP(B419,'FORMAÇÃO DE PREÇO'!B:D,2,FALSE),"")</f>
        <v/>
      </c>
      <c r="D419" s="62" t="str">
        <f>IFERROR(VLOOKUP(B419,'FORMAÇÃO DE PREÇO'!B:D,3,FALSE),"")</f>
        <v/>
      </c>
      <c r="E419" s="107" t="str">
        <f t="shared" si="11"/>
        <v/>
      </c>
      <c r="F419" s="107" t="str">
        <f>IF($B418="","",IF($C419=$C416,INDEX('FORMAÇÃO DE PREÇO'!$H:$H,MATCH($B419,'FORMAÇÃO DE PREÇO'!$B:$B)-18),IF($C419=$C417,"Código","")))</f>
        <v/>
      </c>
      <c r="G419" s="108" t="str">
        <f t="array" ref="G419">IF($B418="","",IF($C419=$C416,UPPER(INDEX('BASE EDITAL'!$C:$C,EDITAL!B419+1)),IF($C419=$C417,"Especificação do Objeto","")))</f>
        <v/>
      </c>
      <c r="H419" s="109" t="str">
        <f t="array" ref="H419">IF($B418="","",IF($C419=$C416,INDEX('FORMAÇÃO DE PREÇO'!$M:$M,MATCH($B419,'FORMAÇÃO DE PREÇO'!$B:$B)-14),IF($C419=$C417,"Unidade","")))</f>
        <v/>
      </c>
      <c r="I419" s="109" t="str">
        <f>IF($B418="","",IF($C419=$C416,INDEX('FORMAÇÃO DE PREÇO'!$M:$M,MATCH($B419,'FORMAÇÃO DE PREÇO'!$B:$B)-16),IF($C419=$C417,"Quant.","")))</f>
        <v/>
      </c>
      <c r="J419" s="68" t="str">
        <f>IF(AND(COUNTBLANK($B416:$B418)=2,$B418="",$B417="",MAX(C:C)&gt;1),"Total Estimado",IF($B418="","",IF($C419=$C416,INDEX('FORMAÇÃO DE PREÇO'!$M:$M,MATCH($B419,'FORMAÇÃO DE PREÇO'!$B:$B)-18),IF($C419=$C417,"Valor Unit. (R$)",IF(AND($C419&lt;&gt;$C418,$J418&lt;&gt;""),"Subtotal","")))))</f>
        <v/>
      </c>
      <c r="K419" s="100" t="str">
        <f>IFERROR(IF(AND(COUNTBLANK($B416:$B418)=2,$B418="",$B417="",MAX(C:C)&gt;1),SUM($K$3:K418)/2,IF($B418="","",IF($C419=$C416,ROUND(J419*I419,2),IF($C419=$C417,"Total Item (R$)",IF(AND($C419&lt;&gt;$C418,$J418&lt;&gt;""),SUMIFS(K:K,C:C,C418,J:J,"&lt;&gt;Subtotal"),""))))),"")</f>
        <v/>
      </c>
      <c r="L419" s="100" t="str">
        <f t="shared" si="10"/>
        <v/>
      </c>
    </row>
    <row r="420" spans="2:12" x14ac:dyDescent="0.25">
      <c r="B420" s="62" t="str">
        <f>IFERROR(IF(C419=C416,IF(B419+1&lt;='FORMAÇÃO DE PREÇO'!$H$8,B419+1,""),B419),"")</f>
        <v/>
      </c>
      <c r="C420" s="62" t="str">
        <f>IFERROR(VLOOKUP(B420,'FORMAÇÃO DE PREÇO'!B:D,2,FALSE),"")</f>
        <v/>
      </c>
      <c r="D420" s="62" t="str">
        <f>IFERROR(VLOOKUP(B420,'FORMAÇÃO DE PREÇO'!B:D,3,FALSE),"")</f>
        <v/>
      </c>
      <c r="E420" s="107" t="str">
        <f t="shared" si="11"/>
        <v/>
      </c>
      <c r="F420" s="107" t="str">
        <f>IF($B419="","",IF($C420=$C417,INDEX('FORMAÇÃO DE PREÇO'!$H:$H,MATCH($B420,'FORMAÇÃO DE PREÇO'!$B:$B)-18),IF($C420=$C418,"Código","")))</f>
        <v/>
      </c>
      <c r="G420" s="108" t="str">
        <f t="array" ref="G420">IF($B419="","",IF($C420=$C417,UPPER(INDEX('BASE EDITAL'!$C:$C,EDITAL!B420+1)),IF($C420=$C418,"Especificação do Objeto","")))</f>
        <v/>
      </c>
      <c r="H420" s="109" t="str">
        <f t="array" ref="H420">IF($B419="","",IF($C420=$C417,INDEX('FORMAÇÃO DE PREÇO'!$M:$M,MATCH($B420,'FORMAÇÃO DE PREÇO'!$B:$B)-14),IF($C420=$C418,"Unidade","")))</f>
        <v/>
      </c>
      <c r="I420" s="109" t="str">
        <f>IF($B419="","",IF($C420=$C417,INDEX('FORMAÇÃO DE PREÇO'!$M:$M,MATCH($B420,'FORMAÇÃO DE PREÇO'!$B:$B)-16),IF($C420=$C418,"Quant.","")))</f>
        <v/>
      </c>
      <c r="J420" s="68" t="str">
        <f>IF(AND(COUNTBLANK($B417:$B419)=2,$B419="",$B418="",MAX(C:C)&gt;1),"Total Estimado",IF($B419="","",IF($C420=$C417,INDEX('FORMAÇÃO DE PREÇO'!$M:$M,MATCH($B420,'FORMAÇÃO DE PREÇO'!$B:$B)-18),IF($C420=$C418,"Valor Unit. (R$)",IF(AND($C420&lt;&gt;$C419,$J419&lt;&gt;""),"Subtotal","")))))</f>
        <v/>
      </c>
      <c r="K420" s="100" t="str">
        <f>IFERROR(IF(AND(COUNTBLANK($B417:$B419)=2,$B419="",$B418="",MAX(C:C)&gt;1),SUM($K$3:K419)/2,IF($B419="","",IF($C420=$C417,ROUND(J420*I420,2),IF($C420=$C418,"Total Item (R$)",IF(AND($C420&lt;&gt;$C419,$J419&lt;&gt;""),SUMIFS(K:K,C:C,C419,J:J,"&lt;&gt;Subtotal"),""))))),"")</f>
        <v/>
      </c>
      <c r="L420" s="100" t="str">
        <f t="shared" si="10"/>
        <v/>
      </c>
    </row>
    <row r="421" spans="2:12" x14ac:dyDescent="0.25">
      <c r="B421" s="62" t="str">
        <f>IFERROR(IF(C420=C417,IF(B420+1&lt;='FORMAÇÃO DE PREÇO'!$H$8,B420+1,""),B420),"")</f>
        <v/>
      </c>
      <c r="C421" s="62" t="str">
        <f>IFERROR(VLOOKUP(B421,'FORMAÇÃO DE PREÇO'!B:D,2,FALSE),"")</f>
        <v/>
      </c>
      <c r="D421" s="62" t="str">
        <f>IFERROR(VLOOKUP(B421,'FORMAÇÃO DE PREÇO'!B:D,3,FALSE),"")</f>
        <v/>
      </c>
      <c r="E421" s="107" t="str">
        <f t="shared" si="11"/>
        <v/>
      </c>
      <c r="F421" s="107" t="str">
        <f>IF($B420="","",IF($C421=$C418,INDEX('FORMAÇÃO DE PREÇO'!$H:$H,MATCH($B421,'FORMAÇÃO DE PREÇO'!$B:$B)-18),IF($C421=$C419,"Código","")))</f>
        <v/>
      </c>
      <c r="G421" s="108" t="str">
        <f t="array" ref="G421">IF($B420="","",IF($C421=$C418,UPPER(INDEX('BASE EDITAL'!$C:$C,EDITAL!B421+1)),IF($C421=$C419,"Especificação do Objeto","")))</f>
        <v/>
      </c>
      <c r="H421" s="109" t="str">
        <f t="array" ref="H421">IF($B420="","",IF($C421=$C418,INDEX('FORMAÇÃO DE PREÇO'!$M:$M,MATCH($B421,'FORMAÇÃO DE PREÇO'!$B:$B)-14),IF($C421=$C419,"Unidade","")))</f>
        <v/>
      </c>
      <c r="I421" s="109" t="str">
        <f>IF($B420="","",IF($C421=$C418,INDEX('FORMAÇÃO DE PREÇO'!$M:$M,MATCH($B421,'FORMAÇÃO DE PREÇO'!$B:$B)-16),IF($C421=$C419,"Quant.","")))</f>
        <v/>
      </c>
      <c r="J421" s="68" t="str">
        <f>IF(AND(COUNTBLANK($B418:$B420)=2,$B420="",$B419="",MAX(C:C)&gt;1),"Total Estimado",IF($B420="","",IF($C421=$C418,INDEX('FORMAÇÃO DE PREÇO'!$M:$M,MATCH($B421,'FORMAÇÃO DE PREÇO'!$B:$B)-18),IF($C421=$C419,"Valor Unit. (R$)",IF(AND($C421&lt;&gt;$C420,$J420&lt;&gt;""),"Subtotal","")))))</f>
        <v/>
      </c>
      <c r="K421" s="100" t="str">
        <f>IFERROR(IF(AND(COUNTBLANK($B418:$B420)=2,$B420="",$B419="",MAX(C:C)&gt;1),SUM($K$3:K420)/2,IF($B420="","",IF($C421=$C418,ROUND(J421*I421,2),IF($C421=$C419,"Total Item (R$)",IF(AND($C421&lt;&gt;$C420,$J420&lt;&gt;""),SUMIFS(K:K,C:C,C420,J:J,"&lt;&gt;Subtotal"),""))))),"")</f>
        <v/>
      </c>
      <c r="L421" s="100" t="str">
        <f t="shared" si="10"/>
        <v/>
      </c>
    </row>
    <row r="422" spans="2:12" x14ac:dyDescent="0.25">
      <c r="B422" s="62" t="str">
        <f>IFERROR(IF(C421=C418,IF(B421+1&lt;='FORMAÇÃO DE PREÇO'!$H$8,B421+1,""),B421),"")</f>
        <v/>
      </c>
      <c r="C422" s="62" t="str">
        <f>IFERROR(VLOOKUP(B422,'FORMAÇÃO DE PREÇO'!B:D,2,FALSE),"")</f>
        <v/>
      </c>
      <c r="D422" s="62" t="str">
        <f>IFERROR(VLOOKUP(B422,'FORMAÇÃO DE PREÇO'!B:D,3,FALSE),"")</f>
        <v/>
      </c>
      <c r="E422" s="107" t="str">
        <f t="shared" si="11"/>
        <v/>
      </c>
      <c r="F422" s="107" t="str">
        <f>IF($B421="","",IF($C422=$C419,INDEX('FORMAÇÃO DE PREÇO'!$H:$H,MATCH($B422,'FORMAÇÃO DE PREÇO'!$B:$B)-18),IF($C422=$C420,"Código","")))</f>
        <v/>
      </c>
      <c r="G422" s="108" t="str">
        <f t="array" ref="G422">IF($B421="","",IF($C422=$C419,UPPER(INDEX('BASE EDITAL'!$C:$C,EDITAL!B422+1)),IF($C422=$C420,"Especificação do Objeto","")))</f>
        <v/>
      </c>
      <c r="H422" s="109" t="str">
        <f t="array" ref="H422">IF($B421="","",IF($C422=$C419,INDEX('FORMAÇÃO DE PREÇO'!$M:$M,MATCH($B422,'FORMAÇÃO DE PREÇO'!$B:$B)-14),IF($C422=$C420,"Unidade","")))</f>
        <v/>
      </c>
      <c r="I422" s="109" t="str">
        <f>IF($B421="","",IF($C422=$C419,INDEX('FORMAÇÃO DE PREÇO'!$M:$M,MATCH($B422,'FORMAÇÃO DE PREÇO'!$B:$B)-16),IF($C422=$C420,"Quant.","")))</f>
        <v/>
      </c>
      <c r="J422" s="68" t="str">
        <f>IF(AND(COUNTBLANK($B419:$B421)=2,$B421="",$B420="",MAX(C:C)&gt;1),"Total Estimado",IF($B421="","",IF($C422=$C419,INDEX('FORMAÇÃO DE PREÇO'!$M:$M,MATCH($B422,'FORMAÇÃO DE PREÇO'!$B:$B)-18),IF($C422=$C420,"Valor Unit. (R$)",IF(AND($C422&lt;&gt;$C421,$J421&lt;&gt;""),"Subtotal","")))))</f>
        <v/>
      </c>
      <c r="K422" s="100" t="str">
        <f>IFERROR(IF(AND(COUNTBLANK($B419:$B421)=2,$B421="",$B420="",MAX(C:C)&gt;1),SUM($K$3:K421)/2,IF($B421="","",IF($C422=$C419,ROUND(J422*I422,2),IF($C422=$C420,"Total Item (R$)",IF(AND($C422&lt;&gt;$C421,$J421&lt;&gt;""),SUMIFS(K:K,C:C,C421,J:J,"&lt;&gt;Subtotal"),""))))),"")</f>
        <v/>
      </c>
      <c r="L422" s="100" t="str">
        <f t="shared" si="10"/>
        <v/>
      </c>
    </row>
    <row r="423" spans="2:12" x14ac:dyDescent="0.25">
      <c r="B423" s="62" t="str">
        <f>IFERROR(IF(C422=C419,IF(B422+1&lt;='FORMAÇÃO DE PREÇO'!$H$8,B422+1,""),B422),"")</f>
        <v/>
      </c>
      <c r="C423" s="62" t="str">
        <f>IFERROR(VLOOKUP(B423,'FORMAÇÃO DE PREÇO'!B:D,2,FALSE),"")</f>
        <v/>
      </c>
      <c r="D423" s="62" t="str">
        <f>IFERROR(VLOOKUP(B423,'FORMAÇÃO DE PREÇO'!B:D,3,FALSE),"")</f>
        <v/>
      </c>
      <c r="E423" s="107" t="str">
        <f t="shared" si="11"/>
        <v/>
      </c>
      <c r="F423" s="107" t="str">
        <f>IF($B422="","",IF($C423=$C420,INDEX('FORMAÇÃO DE PREÇO'!$H:$H,MATCH($B423,'FORMAÇÃO DE PREÇO'!$B:$B)-18),IF($C423=$C421,"Código","")))</f>
        <v/>
      </c>
      <c r="G423" s="108" t="str">
        <f t="array" ref="G423">IF($B422="","",IF($C423=$C420,UPPER(INDEX('BASE EDITAL'!$C:$C,EDITAL!B423+1)),IF($C423=$C421,"Especificação do Objeto","")))</f>
        <v/>
      </c>
      <c r="H423" s="109" t="str">
        <f t="array" ref="H423">IF($B422="","",IF($C423=$C420,INDEX('FORMAÇÃO DE PREÇO'!$M:$M,MATCH($B423,'FORMAÇÃO DE PREÇO'!$B:$B)-14),IF($C423=$C421,"Unidade","")))</f>
        <v/>
      </c>
      <c r="I423" s="109" t="str">
        <f>IF($B422="","",IF($C423=$C420,INDEX('FORMAÇÃO DE PREÇO'!$M:$M,MATCH($B423,'FORMAÇÃO DE PREÇO'!$B:$B)-16),IF($C423=$C421,"Quant.","")))</f>
        <v/>
      </c>
      <c r="J423" s="68" t="str">
        <f>IF(AND(COUNTBLANK($B420:$B422)=2,$B422="",$B421="",MAX(C:C)&gt;1),"Total Estimado",IF($B422="","",IF($C423=$C420,INDEX('FORMAÇÃO DE PREÇO'!$M:$M,MATCH($B423,'FORMAÇÃO DE PREÇO'!$B:$B)-18),IF($C423=$C421,"Valor Unit. (R$)",IF(AND($C423&lt;&gt;$C422,$J422&lt;&gt;""),"Subtotal","")))))</f>
        <v/>
      </c>
      <c r="K423" s="100" t="str">
        <f>IFERROR(IF(AND(COUNTBLANK($B420:$B422)=2,$B422="",$B421="",MAX(C:C)&gt;1),SUM($K$3:K422)/2,IF($B422="","",IF($C423=$C420,ROUND(J423*I423,2),IF($C423=$C421,"Total Item (R$)",IF(AND($C423&lt;&gt;$C422,$J422&lt;&gt;""),SUMIFS(K:K,C:C,C422,J:J,"&lt;&gt;Subtotal"),""))))),"")</f>
        <v/>
      </c>
      <c r="L423" s="100" t="str">
        <f t="shared" si="10"/>
        <v/>
      </c>
    </row>
    <row r="424" spans="2:12" x14ac:dyDescent="0.25">
      <c r="B424" s="62" t="str">
        <f>IFERROR(IF(C423=C420,IF(B423+1&lt;='FORMAÇÃO DE PREÇO'!$H$8,B423+1,""),B423),"")</f>
        <v/>
      </c>
      <c r="C424" s="62" t="str">
        <f>IFERROR(VLOOKUP(B424,'FORMAÇÃO DE PREÇO'!B:D,2,FALSE),"")</f>
        <v/>
      </c>
      <c r="D424" s="62" t="str">
        <f>IFERROR(VLOOKUP(B424,'FORMAÇÃO DE PREÇO'!B:D,3,FALSE),"")</f>
        <v/>
      </c>
      <c r="E424" s="107" t="str">
        <f t="shared" si="11"/>
        <v/>
      </c>
      <c r="F424" s="107" t="str">
        <f>IF($B423="","",IF($C424=$C421,INDEX('FORMAÇÃO DE PREÇO'!$H:$H,MATCH($B424,'FORMAÇÃO DE PREÇO'!$B:$B)-18),IF($C424=$C422,"Código","")))</f>
        <v/>
      </c>
      <c r="G424" s="108" t="str">
        <f t="array" ref="G424">IF($B423="","",IF($C424=$C421,UPPER(INDEX('BASE EDITAL'!$C:$C,EDITAL!B424+1)),IF($C424=$C422,"Especificação do Objeto","")))</f>
        <v/>
      </c>
      <c r="H424" s="109" t="str">
        <f t="array" ref="H424">IF($B423="","",IF($C424=$C421,INDEX('FORMAÇÃO DE PREÇO'!$M:$M,MATCH($B424,'FORMAÇÃO DE PREÇO'!$B:$B)-14),IF($C424=$C422,"Unidade","")))</f>
        <v/>
      </c>
      <c r="I424" s="109" t="str">
        <f>IF($B423="","",IF($C424=$C421,INDEX('FORMAÇÃO DE PREÇO'!$M:$M,MATCH($B424,'FORMAÇÃO DE PREÇO'!$B:$B)-16),IF($C424=$C422,"Quant.","")))</f>
        <v/>
      </c>
      <c r="J424" s="68" t="str">
        <f>IF(AND(COUNTBLANK($B421:$B423)=2,$B423="",$B422="",MAX(C:C)&gt;1),"Total Estimado",IF($B423="","",IF($C424=$C421,INDEX('FORMAÇÃO DE PREÇO'!$M:$M,MATCH($B424,'FORMAÇÃO DE PREÇO'!$B:$B)-18),IF($C424=$C422,"Valor Unit. (R$)",IF(AND($C424&lt;&gt;$C423,$J423&lt;&gt;""),"Subtotal","")))))</f>
        <v/>
      </c>
      <c r="K424" s="100" t="str">
        <f>IFERROR(IF(AND(COUNTBLANK($B421:$B423)=2,$B423="",$B422="",MAX(C:C)&gt;1),SUM($K$3:K423)/2,IF($B423="","",IF($C424=$C421,ROUND(J424*I424,2),IF($C424=$C422,"Total Item (R$)",IF(AND($C424&lt;&gt;$C423,$J423&lt;&gt;""),SUMIFS(K:K,C:C,C423,J:J,"&lt;&gt;Subtotal"),""))))),"")</f>
        <v/>
      </c>
      <c r="L424" s="100" t="str">
        <f t="shared" si="10"/>
        <v/>
      </c>
    </row>
    <row r="425" spans="2:12" x14ac:dyDescent="0.25">
      <c r="B425" s="62" t="str">
        <f>IFERROR(IF(C424=C421,IF(B424+1&lt;='FORMAÇÃO DE PREÇO'!$H$8,B424+1,""),B424),"")</f>
        <v/>
      </c>
      <c r="C425" s="62" t="str">
        <f>IFERROR(VLOOKUP(B425,'FORMAÇÃO DE PREÇO'!B:D,2,FALSE),"")</f>
        <v/>
      </c>
      <c r="D425" s="62" t="str">
        <f>IFERROR(VLOOKUP(B425,'FORMAÇÃO DE PREÇO'!B:D,3,FALSE),"")</f>
        <v/>
      </c>
      <c r="E425" s="107" t="str">
        <f t="shared" si="11"/>
        <v/>
      </c>
      <c r="F425" s="107" t="str">
        <f>IF($B424="","",IF($C425=$C422,INDEX('FORMAÇÃO DE PREÇO'!$H:$H,MATCH($B425,'FORMAÇÃO DE PREÇO'!$B:$B)-18),IF($C425=$C423,"Código","")))</f>
        <v/>
      </c>
      <c r="G425" s="108" t="str">
        <f t="array" ref="G425">IF($B424="","",IF($C425=$C422,UPPER(INDEX('BASE EDITAL'!$C:$C,EDITAL!B425+1)),IF($C425=$C423,"Especificação do Objeto","")))</f>
        <v/>
      </c>
      <c r="H425" s="109" t="str">
        <f t="array" ref="H425">IF($B424="","",IF($C425=$C422,INDEX('FORMAÇÃO DE PREÇO'!$M:$M,MATCH($B425,'FORMAÇÃO DE PREÇO'!$B:$B)-14),IF($C425=$C423,"Unidade","")))</f>
        <v/>
      </c>
      <c r="I425" s="109" t="str">
        <f>IF($B424="","",IF($C425=$C422,INDEX('FORMAÇÃO DE PREÇO'!$M:$M,MATCH($B425,'FORMAÇÃO DE PREÇO'!$B:$B)-16),IF($C425=$C423,"Quant.","")))</f>
        <v/>
      </c>
      <c r="J425" s="68" t="str">
        <f>IF(AND(COUNTBLANK($B422:$B424)=2,$B424="",$B423="",MAX(C:C)&gt;1),"Total Estimado",IF($B424="","",IF($C425=$C422,INDEX('FORMAÇÃO DE PREÇO'!$M:$M,MATCH($B425,'FORMAÇÃO DE PREÇO'!$B:$B)-18),IF($C425=$C423,"Valor Unit. (R$)",IF(AND($C425&lt;&gt;$C424,$J424&lt;&gt;""),"Subtotal","")))))</f>
        <v/>
      </c>
      <c r="K425" s="100" t="str">
        <f>IFERROR(IF(AND(COUNTBLANK($B422:$B424)=2,$B424="",$B423="",MAX(C:C)&gt;1),SUM($K$3:K424)/2,IF($B424="","",IF($C425=$C422,ROUND(J425*I425,2),IF($C425=$C423,"Total Item (R$)",IF(AND($C425&lt;&gt;$C424,$J424&lt;&gt;""),SUMIFS(K:K,C:C,C424,J:J,"&lt;&gt;Subtotal"),""))))),"")</f>
        <v/>
      </c>
      <c r="L425" s="100" t="str">
        <f t="shared" si="10"/>
        <v/>
      </c>
    </row>
    <row r="426" spans="2:12" x14ac:dyDescent="0.25">
      <c r="B426" s="62" t="str">
        <f>IFERROR(IF(C425=C422,IF(B425+1&lt;='FORMAÇÃO DE PREÇO'!$H$8,B425+1,""),B425),"")</f>
        <v/>
      </c>
      <c r="C426" s="62" t="str">
        <f>IFERROR(VLOOKUP(B426,'FORMAÇÃO DE PREÇO'!B:D,2,FALSE),"")</f>
        <v/>
      </c>
      <c r="D426" s="62" t="str">
        <f>IFERROR(VLOOKUP(B426,'FORMAÇÃO DE PREÇO'!B:D,3,FALSE),"")</f>
        <v/>
      </c>
      <c r="E426" s="107" t="str">
        <f t="shared" si="11"/>
        <v/>
      </c>
      <c r="F426" s="107" t="str">
        <f>IF($B425="","",IF($C426=$C423,INDEX('FORMAÇÃO DE PREÇO'!$H:$H,MATCH($B426,'FORMAÇÃO DE PREÇO'!$B:$B)-18),IF($C426=$C424,"Código","")))</f>
        <v/>
      </c>
      <c r="G426" s="108" t="str">
        <f t="array" ref="G426">IF($B425="","",IF($C426=$C423,UPPER(INDEX('BASE EDITAL'!$C:$C,EDITAL!B426+1)),IF($C426=$C424,"Especificação do Objeto","")))</f>
        <v/>
      </c>
      <c r="H426" s="109" t="str">
        <f t="array" ref="H426">IF($B425="","",IF($C426=$C423,INDEX('FORMAÇÃO DE PREÇO'!$M:$M,MATCH($B426,'FORMAÇÃO DE PREÇO'!$B:$B)-14),IF($C426=$C424,"Unidade","")))</f>
        <v/>
      </c>
      <c r="I426" s="109" t="str">
        <f>IF($B425="","",IF($C426=$C423,INDEX('FORMAÇÃO DE PREÇO'!$M:$M,MATCH($B426,'FORMAÇÃO DE PREÇO'!$B:$B)-16),IF($C426=$C424,"Quant.","")))</f>
        <v/>
      </c>
      <c r="J426" s="68" t="str">
        <f>IF(AND(COUNTBLANK($B423:$B425)=2,$B425="",$B424="",MAX(C:C)&gt;1),"Total Estimado",IF($B425="","",IF($C426=$C423,INDEX('FORMAÇÃO DE PREÇO'!$M:$M,MATCH($B426,'FORMAÇÃO DE PREÇO'!$B:$B)-18),IF($C426=$C424,"Valor Unit. (R$)",IF(AND($C426&lt;&gt;$C425,$J425&lt;&gt;""),"Subtotal","")))))</f>
        <v/>
      </c>
      <c r="K426" s="100" t="str">
        <f>IFERROR(IF(AND(COUNTBLANK($B423:$B425)=2,$B425="",$B424="",MAX(C:C)&gt;1),SUM($K$3:K425)/2,IF($B425="","",IF($C426=$C423,ROUND(J426*I426,2),IF($C426=$C424,"Total Item (R$)",IF(AND($C426&lt;&gt;$C425,$J425&lt;&gt;""),SUMIFS(K:K,C:C,C425,J:J,"&lt;&gt;Subtotal"),""))))),"")</f>
        <v/>
      </c>
      <c r="L426" s="100" t="str">
        <f t="shared" si="10"/>
        <v/>
      </c>
    </row>
    <row r="427" spans="2:12" x14ac:dyDescent="0.25">
      <c r="B427" s="62" t="str">
        <f>IFERROR(IF(C426=C423,IF(B426+1&lt;='FORMAÇÃO DE PREÇO'!$H$8,B426+1,""),B426),"")</f>
        <v/>
      </c>
      <c r="C427" s="62" t="str">
        <f>IFERROR(VLOOKUP(B427,'FORMAÇÃO DE PREÇO'!B:D,2,FALSE),"")</f>
        <v/>
      </c>
      <c r="D427" s="62" t="str">
        <f>IFERROR(VLOOKUP(B427,'FORMAÇÃO DE PREÇO'!B:D,3,FALSE),"")</f>
        <v/>
      </c>
      <c r="E427" s="107" t="str">
        <f t="shared" si="11"/>
        <v/>
      </c>
      <c r="F427" s="107" t="str">
        <f>IF($B426="","",IF($C427=$C424,INDEX('FORMAÇÃO DE PREÇO'!$H:$H,MATCH($B427,'FORMAÇÃO DE PREÇO'!$B:$B)-18),IF($C427=$C425,"Código","")))</f>
        <v/>
      </c>
      <c r="G427" s="108" t="str">
        <f t="array" ref="G427">IF($B426="","",IF($C427=$C424,UPPER(INDEX('BASE EDITAL'!$C:$C,EDITAL!B427+1)),IF($C427=$C425,"Especificação do Objeto","")))</f>
        <v/>
      </c>
      <c r="H427" s="109" t="str">
        <f t="array" ref="H427">IF($B426="","",IF($C427=$C424,INDEX('FORMAÇÃO DE PREÇO'!$M:$M,MATCH($B427,'FORMAÇÃO DE PREÇO'!$B:$B)-14),IF($C427=$C425,"Unidade","")))</f>
        <v/>
      </c>
      <c r="I427" s="109" t="str">
        <f>IF($B426="","",IF($C427=$C424,INDEX('FORMAÇÃO DE PREÇO'!$M:$M,MATCH($B427,'FORMAÇÃO DE PREÇO'!$B:$B)-16),IF($C427=$C425,"Quant.","")))</f>
        <v/>
      </c>
      <c r="J427" s="68" t="str">
        <f>IF(AND(COUNTBLANK($B424:$B426)=2,$B426="",$B425="",MAX(C:C)&gt;1),"Total Estimado",IF($B426="","",IF($C427=$C424,INDEX('FORMAÇÃO DE PREÇO'!$M:$M,MATCH($B427,'FORMAÇÃO DE PREÇO'!$B:$B)-18),IF($C427=$C425,"Valor Unit. (R$)",IF(AND($C427&lt;&gt;$C426,$J426&lt;&gt;""),"Subtotal","")))))</f>
        <v/>
      </c>
      <c r="K427" s="100" t="str">
        <f>IFERROR(IF(AND(COUNTBLANK($B424:$B426)=2,$B426="",$B425="",MAX(C:C)&gt;1),SUM($K$3:K426)/2,IF($B426="","",IF($C427=$C424,ROUND(J427*I427,2),IF($C427=$C425,"Total Item (R$)",IF(AND($C427&lt;&gt;$C426,$J426&lt;&gt;""),SUMIFS(K:K,C:C,C426,J:J,"&lt;&gt;Subtotal"),""))))),"")</f>
        <v/>
      </c>
      <c r="L427" s="100" t="str">
        <f t="shared" si="10"/>
        <v/>
      </c>
    </row>
    <row r="428" spans="2:12" x14ac:dyDescent="0.25">
      <c r="B428" s="62" t="str">
        <f>IFERROR(IF(C427=C424,IF(B427+1&lt;='FORMAÇÃO DE PREÇO'!$H$8,B427+1,""),B427),"")</f>
        <v/>
      </c>
      <c r="C428" s="62" t="str">
        <f>IFERROR(VLOOKUP(B428,'FORMAÇÃO DE PREÇO'!B:D,2,FALSE),"")</f>
        <v/>
      </c>
      <c r="D428" s="62" t="str">
        <f>IFERROR(VLOOKUP(B428,'FORMAÇÃO DE PREÇO'!B:D,3,FALSE),"")</f>
        <v/>
      </c>
      <c r="E428" s="107" t="str">
        <f t="shared" si="11"/>
        <v/>
      </c>
      <c r="F428" s="107" t="str">
        <f>IF($B427="","",IF($C428=$C425,INDEX('FORMAÇÃO DE PREÇO'!$H:$H,MATCH($B428,'FORMAÇÃO DE PREÇO'!$B:$B)-18),IF($C428=$C426,"Código","")))</f>
        <v/>
      </c>
      <c r="G428" s="108" t="str">
        <f t="array" ref="G428">IF($B427="","",IF($C428=$C425,UPPER(INDEX('BASE EDITAL'!$C:$C,EDITAL!B428+1)),IF($C428=$C426,"Especificação do Objeto","")))</f>
        <v/>
      </c>
      <c r="H428" s="109" t="str">
        <f t="array" ref="H428">IF($B427="","",IF($C428=$C425,INDEX('FORMAÇÃO DE PREÇO'!$M:$M,MATCH($B428,'FORMAÇÃO DE PREÇO'!$B:$B)-14),IF($C428=$C426,"Unidade","")))</f>
        <v/>
      </c>
      <c r="I428" s="109" t="str">
        <f>IF($B427="","",IF($C428=$C425,INDEX('FORMAÇÃO DE PREÇO'!$M:$M,MATCH($B428,'FORMAÇÃO DE PREÇO'!$B:$B)-16),IF($C428=$C426,"Quant.","")))</f>
        <v/>
      </c>
      <c r="J428" s="68" t="str">
        <f>IF(AND(COUNTBLANK($B425:$B427)=2,$B427="",$B426="",MAX(C:C)&gt;1),"Total Estimado",IF($B427="","",IF($C428=$C425,INDEX('FORMAÇÃO DE PREÇO'!$M:$M,MATCH($B428,'FORMAÇÃO DE PREÇO'!$B:$B)-18),IF($C428=$C426,"Valor Unit. (R$)",IF(AND($C428&lt;&gt;$C427,$J427&lt;&gt;""),"Subtotal","")))))</f>
        <v/>
      </c>
      <c r="K428" s="100" t="str">
        <f>IFERROR(IF(AND(COUNTBLANK($B425:$B427)=2,$B427="",$B426="",MAX(C:C)&gt;1),SUM($K$3:K427)/2,IF($B427="","",IF($C428=$C425,ROUND(J428*I428,2),IF($C428=$C426,"Total Item (R$)",IF(AND($C428&lt;&gt;$C427,$J427&lt;&gt;""),SUMIFS(K:K,C:C,C427,J:J,"&lt;&gt;Subtotal"),""))))),"")</f>
        <v/>
      </c>
      <c r="L428" s="100" t="str">
        <f t="shared" si="10"/>
        <v/>
      </c>
    </row>
    <row r="429" spans="2:12" x14ac:dyDescent="0.25">
      <c r="B429" s="62" t="str">
        <f>IFERROR(IF(C428=C425,IF(B428+1&lt;='FORMAÇÃO DE PREÇO'!$H$8,B428+1,""),B428),"")</f>
        <v/>
      </c>
      <c r="C429" s="62" t="str">
        <f>IFERROR(VLOOKUP(B429,'FORMAÇÃO DE PREÇO'!B:D,2,FALSE),"")</f>
        <v/>
      </c>
      <c r="D429" s="62" t="str">
        <f>IFERROR(VLOOKUP(B429,'FORMAÇÃO DE PREÇO'!B:D,3,FALSE),"")</f>
        <v/>
      </c>
      <c r="E429" s="107" t="str">
        <f t="shared" si="11"/>
        <v/>
      </c>
      <c r="F429" s="107" t="str">
        <f>IF($B428="","",IF($C429=$C426,INDEX('FORMAÇÃO DE PREÇO'!$H:$H,MATCH($B429,'FORMAÇÃO DE PREÇO'!$B:$B)-18),IF($C429=$C427,"Código","")))</f>
        <v/>
      </c>
      <c r="G429" s="108" t="str">
        <f t="array" ref="G429">IF($B428="","",IF($C429=$C426,UPPER(INDEX('BASE EDITAL'!$C:$C,EDITAL!B429+1)),IF($C429=$C427,"Especificação do Objeto","")))</f>
        <v/>
      </c>
      <c r="H429" s="109" t="str">
        <f t="array" ref="H429">IF($B428="","",IF($C429=$C426,INDEX('FORMAÇÃO DE PREÇO'!$M:$M,MATCH($B429,'FORMAÇÃO DE PREÇO'!$B:$B)-14),IF($C429=$C427,"Unidade","")))</f>
        <v/>
      </c>
      <c r="I429" s="109" t="str">
        <f>IF($B428="","",IF($C429=$C426,INDEX('FORMAÇÃO DE PREÇO'!$M:$M,MATCH($B429,'FORMAÇÃO DE PREÇO'!$B:$B)-16),IF($C429=$C427,"Quant.","")))</f>
        <v/>
      </c>
      <c r="J429" s="68" t="str">
        <f>IF(AND(COUNTBLANK($B426:$B428)=2,$B428="",$B427="",MAX(C:C)&gt;1),"Total Estimado",IF($B428="","",IF($C429=$C426,INDEX('FORMAÇÃO DE PREÇO'!$M:$M,MATCH($B429,'FORMAÇÃO DE PREÇO'!$B:$B)-18),IF($C429=$C427,"Valor Unit. (R$)",IF(AND($C429&lt;&gt;$C428,$J428&lt;&gt;""),"Subtotal","")))))</f>
        <v/>
      </c>
      <c r="K429" s="100" t="str">
        <f>IFERROR(IF(AND(COUNTBLANK($B426:$B428)=2,$B428="",$B427="",MAX(C:C)&gt;1),SUM($K$3:K428)/2,IF($B428="","",IF($C429=$C426,ROUND(J429*I429,2),IF($C429=$C427,"Total Item (R$)",IF(AND($C429&lt;&gt;$C428,$J428&lt;&gt;""),SUMIFS(K:K,C:C,C428,J:J,"&lt;&gt;Subtotal"),""))))),"")</f>
        <v/>
      </c>
      <c r="L429" s="100" t="str">
        <f t="shared" si="10"/>
        <v/>
      </c>
    </row>
    <row r="430" spans="2:12" x14ac:dyDescent="0.25">
      <c r="B430" s="62" t="str">
        <f>IFERROR(IF(C429=C426,IF(B429+1&lt;='FORMAÇÃO DE PREÇO'!$H$8,B429+1,""),B429),"")</f>
        <v/>
      </c>
      <c r="C430" s="62" t="str">
        <f>IFERROR(VLOOKUP(B430,'FORMAÇÃO DE PREÇO'!B:D,2,FALSE),"")</f>
        <v/>
      </c>
      <c r="D430" s="62" t="str">
        <f>IFERROR(VLOOKUP(B430,'FORMAÇÃO DE PREÇO'!B:D,3,FALSE),"")</f>
        <v/>
      </c>
      <c r="E430" s="107" t="str">
        <f t="shared" si="11"/>
        <v/>
      </c>
      <c r="F430" s="107" t="str">
        <f>IF($B429="","",IF($C430=$C427,INDEX('FORMAÇÃO DE PREÇO'!$H:$H,MATCH($B430,'FORMAÇÃO DE PREÇO'!$B:$B)-18),IF($C430=$C428,"Código","")))</f>
        <v/>
      </c>
      <c r="G430" s="108" t="str">
        <f t="array" ref="G430">IF($B429="","",IF($C430=$C427,UPPER(INDEX('BASE EDITAL'!$C:$C,EDITAL!B430+1)),IF($C430=$C428,"Especificação do Objeto","")))</f>
        <v/>
      </c>
      <c r="H430" s="109" t="str">
        <f t="array" ref="H430">IF($B429="","",IF($C430=$C427,INDEX('FORMAÇÃO DE PREÇO'!$M:$M,MATCH($B430,'FORMAÇÃO DE PREÇO'!$B:$B)-14),IF($C430=$C428,"Unidade","")))</f>
        <v/>
      </c>
      <c r="I430" s="109" t="str">
        <f>IF($B429="","",IF($C430=$C427,INDEX('FORMAÇÃO DE PREÇO'!$M:$M,MATCH($B430,'FORMAÇÃO DE PREÇO'!$B:$B)-16),IF($C430=$C428,"Quant.","")))</f>
        <v/>
      </c>
      <c r="J430" s="68" t="str">
        <f>IF(AND(COUNTBLANK($B427:$B429)=2,$B429="",$B428="",MAX(C:C)&gt;1),"Total Estimado",IF($B429="","",IF($C430=$C427,INDEX('FORMAÇÃO DE PREÇO'!$M:$M,MATCH($B430,'FORMAÇÃO DE PREÇO'!$B:$B)-18),IF($C430=$C428,"Valor Unit. (R$)",IF(AND($C430&lt;&gt;$C429,$J429&lt;&gt;""),"Subtotal","")))))</f>
        <v/>
      </c>
      <c r="K430" s="100" t="str">
        <f>IFERROR(IF(AND(COUNTBLANK($B427:$B429)=2,$B429="",$B428="",MAX(C:C)&gt;1),SUM($K$3:K429)/2,IF($B429="","",IF($C430=$C427,ROUND(J430*I430,2),IF($C430=$C428,"Total Item (R$)",IF(AND($C430&lt;&gt;$C429,$J429&lt;&gt;""),SUMIFS(K:K,C:C,C429,J:J,"&lt;&gt;Subtotal"),""))))),"")</f>
        <v/>
      </c>
      <c r="L430" s="100" t="str">
        <f t="shared" si="10"/>
        <v/>
      </c>
    </row>
    <row r="431" spans="2:12" x14ac:dyDescent="0.25">
      <c r="B431" s="62" t="str">
        <f>IFERROR(IF(C430=C427,IF(B430+1&lt;='FORMAÇÃO DE PREÇO'!$H$8,B430+1,""),B430),"")</f>
        <v/>
      </c>
      <c r="C431" s="62" t="str">
        <f>IFERROR(VLOOKUP(B431,'FORMAÇÃO DE PREÇO'!B:D,2,FALSE),"")</f>
        <v/>
      </c>
      <c r="D431" s="62" t="str">
        <f>IFERROR(VLOOKUP(B431,'FORMAÇÃO DE PREÇO'!B:D,3,FALSE),"")</f>
        <v/>
      </c>
      <c r="E431" s="107" t="str">
        <f t="shared" si="11"/>
        <v/>
      </c>
      <c r="F431" s="107" t="str">
        <f>IF($B430="","",IF($C431=$C428,INDEX('FORMAÇÃO DE PREÇO'!$H:$H,MATCH($B431,'FORMAÇÃO DE PREÇO'!$B:$B)-18),IF($C431=$C429,"Código","")))</f>
        <v/>
      </c>
      <c r="G431" s="108" t="str">
        <f t="array" ref="G431">IF($B430="","",IF($C431=$C428,UPPER(INDEX('BASE EDITAL'!$C:$C,EDITAL!B431+1)),IF($C431=$C429,"Especificação do Objeto","")))</f>
        <v/>
      </c>
      <c r="H431" s="109" t="str">
        <f t="array" ref="H431">IF($B430="","",IF($C431=$C428,INDEX('FORMAÇÃO DE PREÇO'!$M:$M,MATCH($B431,'FORMAÇÃO DE PREÇO'!$B:$B)-14),IF($C431=$C429,"Unidade","")))</f>
        <v/>
      </c>
      <c r="I431" s="109" t="str">
        <f>IF($B430="","",IF($C431=$C428,INDEX('FORMAÇÃO DE PREÇO'!$M:$M,MATCH($B431,'FORMAÇÃO DE PREÇO'!$B:$B)-16),IF($C431=$C429,"Quant.","")))</f>
        <v/>
      </c>
      <c r="J431" s="68" t="str">
        <f>IF(AND(COUNTBLANK($B428:$B430)=2,$B430="",$B429="",MAX(C:C)&gt;1),"Total Estimado",IF($B430="","",IF($C431=$C428,INDEX('FORMAÇÃO DE PREÇO'!$M:$M,MATCH($B431,'FORMAÇÃO DE PREÇO'!$B:$B)-18),IF($C431=$C429,"Valor Unit. (R$)",IF(AND($C431&lt;&gt;$C430,$J430&lt;&gt;""),"Subtotal","")))))</f>
        <v/>
      </c>
      <c r="K431" s="100" t="str">
        <f>IFERROR(IF(AND(COUNTBLANK($B428:$B430)=2,$B430="",$B429="",MAX(C:C)&gt;1),SUM($K$3:K430)/2,IF($B430="","",IF($C431=$C428,ROUND(J431*I431,2),IF($C431=$C429,"Total Item (R$)",IF(AND($C431&lt;&gt;$C430,$J430&lt;&gt;""),SUMIFS(K:K,C:C,C430,J:J,"&lt;&gt;Subtotal"),""))))),"")</f>
        <v/>
      </c>
      <c r="L431" s="100" t="str">
        <f t="shared" si="10"/>
        <v/>
      </c>
    </row>
    <row r="432" spans="2:12" x14ac:dyDescent="0.25">
      <c r="B432" s="62" t="str">
        <f>IFERROR(IF(C431=C428,IF(B431+1&lt;='FORMAÇÃO DE PREÇO'!$H$8,B431+1,""),B431),"")</f>
        <v/>
      </c>
      <c r="C432" s="62" t="str">
        <f>IFERROR(VLOOKUP(B432,'FORMAÇÃO DE PREÇO'!B:D,2,FALSE),"")</f>
        <v/>
      </c>
      <c r="D432" s="62" t="str">
        <f>IFERROR(VLOOKUP(B432,'FORMAÇÃO DE PREÇO'!B:D,3,FALSE),"")</f>
        <v/>
      </c>
      <c r="E432" s="107" t="str">
        <f t="shared" si="11"/>
        <v/>
      </c>
      <c r="F432" s="107" t="str">
        <f>IF($B431="","",IF($C432=$C429,INDEX('FORMAÇÃO DE PREÇO'!$H:$H,MATCH($B432,'FORMAÇÃO DE PREÇO'!$B:$B)-18),IF($C432=$C430,"Código","")))</f>
        <v/>
      </c>
      <c r="G432" s="108" t="str">
        <f t="array" ref="G432">IF($B431="","",IF($C432=$C429,UPPER(INDEX('BASE EDITAL'!$C:$C,EDITAL!B432+1)),IF($C432=$C430,"Especificação do Objeto","")))</f>
        <v/>
      </c>
      <c r="H432" s="109" t="str">
        <f t="array" ref="H432">IF($B431="","",IF($C432=$C429,INDEX('FORMAÇÃO DE PREÇO'!$M:$M,MATCH($B432,'FORMAÇÃO DE PREÇO'!$B:$B)-14),IF($C432=$C430,"Unidade","")))</f>
        <v/>
      </c>
      <c r="I432" s="109" t="str">
        <f>IF($B431="","",IF($C432=$C429,INDEX('FORMAÇÃO DE PREÇO'!$M:$M,MATCH($B432,'FORMAÇÃO DE PREÇO'!$B:$B)-16),IF($C432=$C430,"Quant.","")))</f>
        <v/>
      </c>
      <c r="J432" s="68" t="str">
        <f>IF(AND(COUNTBLANK($B429:$B431)=2,$B431="",$B430="",MAX(C:C)&gt;1),"Total Estimado",IF($B431="","",IF($C432=$C429,INDEX('FORMAÇÃO DE PREÇO'!$M:$M,MATCH($B432,'FORMAÇÃO DE PREÇO'!$B:$B)-18),IF($C432=$C430,"Valor Unit. (R$)",IF(AND($C432&lt;&gt;$C431,$J431&lt;&gt;""),"Subtotal","")))))</f>
        <v/>
      </c>
      <c r="K432" s="100" t="str">
        <f>IFERROR(IF(AND(COUNTBLANK($B429:$B431)=2,$B431="",$B430="",MAX(C:C)&gt;1),SUM($K$3:K431)/2,IF($B431="","",IF($C432=$C429,ROUND(J432*I432,2),IF($C432=$C430,"Total Item (R$)",IF(AND($C432&lt;&gt;$C431,$J431&lt;&gt;""),SUMIFS(K:K,C:C,C431,J:J,"&lt;&gt;Subtotal"),""))))),"")</f>
        <v/>
      </c>
      <c r="L432" s="100" t="str">
        <f t="shared" si="10"/>
        <v/>
      </c>
    </row>
    <row r="433" spans="2:12" x14ac:dyDescent="0.25">
      <c r="B433" s="62" t="str">
        <f>IFERROR(IF(C432=C429,IF(B432+1&lt;='FORMAÇÃO DE PREÇO'!$H$8,B432+1,""),B432),"")</f>
        <v/>
      </c>
      <c r="C433" s="62" t="str">
        <f>IFERROR(VLOOKUP(B433,'FORMAÇÃO DE PREÇO'!B:D,2,FALSE),"")</f>
        <v/>
      </c>
      <c r="D433" s="62" t="str">
        <f>IFERROR(VLOOKUP(B433,'FORMAÇÃO DE PREÇO'!B:D,3,FALSE),"")</f>
        <v/>
      </c>
      <c r="E433" s="107" t="str">
        <f t="shared" si="11"/>
        <v/>
      </c>
      <c r="F433" s="107" t="str">
        <f>IF($B432="","",IF($C433=$C430,INDEX('FORMAÇÃO DE PREÇO'!$H:$H,MATCH($B433,'FORMAÇÃO DE PREÇO'!$B:$B)-18),IF($C433=$C431,"Código","")))</f>
        <v/>
      </c>
      <c r="G433" s="108" t="str">
        <f t="array" ref="G433">IF($B432="","",IF($C433=$C430,UPPER(INDEX('BASE EDITAL'!$C:$C,EDITAL!B433+1)),IF($C433=$C431,"Especificação do Objeto","")))</f>
        <v/>
      </c>
      <c r="H433" s="109" t="str">
        <f t="array" ref="H433">IF($B432="","",IF($C433=$C430,INDEX('FORMAÇÃO DE PREÇO'!$M:$M,MATCH($B433,'FORMAÇÃO DE PREÇO'!$B:$B)-14),IF($C433=$C431,"Unidade","")))</f>
        <v/>
      </c>
      <c r="I433" s="109" t="str">
        <f>IF($B432="","",IF($C433=$C430,INDEX('FORMAÇÃO DE PREÇO'!$M:$M,MATCH($B433,'FORMAÇÃO DE PREÇO'!$B:$B)-16),IF($C433=$C431,"Quant.","")))</f>
        <v/>
      </c>
      <c r="J433" s="68" t="str">
        <f>IF(AND(COUNTBLANK($B430:$B432)=2,$B432="",$B431="",MAX(C:C)&gt;1),"Total Estimado",IF($B432="","",IF($C433=$C430,INDEX('FORMAÇÃO DE PREÇO'!$M:$M,MATCH($B433,'FORMAÇÃO DE PREÇO'!$B:$B)-18),IF($C433=$C431,"Valor Unit. (R$)",IF(AND($C433&lt;&gt;$C432,$J432&lt;&gt;""),"Subtotal","")))))</f>
        <v/>
      </c>
      <c r="K433" s="100" t="str">
        <f>IFERROR(IF(AND(COUNTBLANK($B430:$B432)=2,$B432="",$B431="",MAX(C:C)&gt;1),SUM($K$3:K432)/2,IF($B432="","",IF($C433=$C430,ROUND(J433*I433,2),IF($C433=$C431,"Total Item (R$)",IF(AND($C433&lt;&gt;$C432,$J432&lt;&gt;""),SUMIFS(K:K,C:C,C432,J:J,"&lt;&gt;Subtotal"),""))))),"")</f>
        <v/>
      </c>
      <c r="L433" s="100" t="str">
        <f t="shared" si="10"/>
        <v/>
      </c>
    </row>
    <row r="434" spans="2:12" x14ac:dyDescent="0.25">
      <c r="B434" s="62" t="str">
        <f>IFERROR(IF(C433=C430,IF(B433+1&lt;='FORMAÇÃO DE PREÇO'!$H$8,B433+1,""),B433),"")</f>
        <v/>
      </c>
      <c r="C434" s="62" t="str">
        <f>IFERROR(VLOOKUP(B434,'FORMAÇÃO DE PREÇO'!B:D,2,FALSE),"")</f>
        <v/>
      </c>
      <c r="D434" s="62" t="str">
        <f>IFERROR(VLOOKUP(B434,'FORMAÇÃO DE PREÇO'!B:D,3,FALSE),"")</f>
        <v/>
      </c>
      <c r="E434" s="107" t="str">
        <f t="shared" si="11"/>
        <v/>
      </c>
      <c r="F434" s="107" t="str">
        <f>IF($B433="","",IF($C434=$C431,INDEX('FORMAÇÃO DE PREÇO'!$H:$H,MATCH($B434,'FORMAÇÃO DE PREÇO'!$B:$B)-18),IF($C434=$C432,"Código","")))</f>
        <v/>
      </c>
      <c r="G434" s="108" t="str">
        <f t="array" ref="G434">IF($B433="","",IF($C434=$C431,UPPER(INDEX('BASE EDITAL'!$C:$C,EDITAL!B434+1)),IF($C434=$C432,"Especificação do Objeto","")))</f>
        <v/>
      </c>
      <c r="H434" s="109" t="str">
        <f t="array" ref="H434">IF($B433="","",IF($C434=$C431,INDEX('FORMAÇÃO DE PREÇO'!$M:$M,MATCH($B434,'FORMAÇÃO DE PREÇO'!$B:$B)-14),IF($C434=$C432,"Unidade","")))</f>
        <v/>
      </c>
      <c r="I434" s="109" t="str">
        <f>IF($B433="","",IF($C434=$C431,INDEX('FORMAÇÃO DE PREÇO'!$M:$M,MATCH($B434,'FORMAÇÃO DE PREÇO'!$B:$B)-16),IF($C434=$C432,"Quant.","")))</f>
        <v/>
      </c>
      <c r="J434" s="68" t="str">
        <f>IF(AND(COUNTBLANK($B431:$B433)=2,$B433="",$B432="",MAX(C:C)&gt;1),"Total Estimado",IF($B433="","",IF($C434=$C431,INDEX('FORMAÇÃO DE PREÇO'!$M:$M,MATCH($B434,'FORMAÇÃO DE PREÇO'!$B:$B)-18),IF($C434=$C432,"Valor Unit. (R$)",IF(AND($C434&lt;&gt;$C433,$J433&lt;&gt;""),"Subtotal","")))))</f>
        <v/>
      </c>
      <c r="K434" s="100" t="str">
        <f>IFERROR(IF(AND(COUNTBLANK($B431:$B433)=2,$B433="",$B432="",MAX(C:C)&gt;1),SUM($K$3:K433)/2,IF($B433="","",IF($C434=$C431,ROUND(J434*I434,2),IF($C434=$C432,"Total Item (R$)",IF(AND($C434&lt;&gt;$C433,$J433&lt;&gt;""),SUMIFS(K:K,C:C,C433,J:J,"&lt;&gt;Subtotal"),""))))),"")</f>
        <v/>
      </c>
      <c r="L434" s="100" t="str">
        <f t="shared" si="10"/>
        <v/>
      </c>
    </row>
    <row r="435" spans="2:12" x14ac:dyDescent="0.25">
      <c r="B435" s="62" t="str">
        <f>IFERROR(IF(C434=C431,IF(B434+1&lt;='FORMAÇÃO DE PREÇO'!$H$8,B434+1,""),B434),"")</f>
        <v/>
      </c>
      <c r="C435" s="62" t="str">
        <f>IFERROR(VLOOKUP(B435,'FORMAÇÃO DE PREÇO'!B:D,2,FALSE),"")</f>
        <v/>
      </c>
      <c r="D435" s="62" t="str">
        <f>IFERROR(VLOOKUP(B435,'FORMAÇÃO DE PREÇO'!B:D,3,FALSE),"")</f>
        <v/>
      </c>
      <c r="E435" s="107" t="str">
        <f t="shared" si="11"/>
        <v/>
      </c>
      <c r="F435" s="107" t="str">
        <f>IF($B434="","",IF($C435=$C432,INDEX('FORMAÇÃO DE PREÇO'!$H:$H,MATCH($B435,'FORMAÇÃO DE PREÇO'!$B:$B)-18),IF($C435=$C433,"Código","")))</f>
        <v/>
      </c>
      <c r="G435" s="108" t="str">
        <f t="array" ref="G435">IF($B434="","",IF($C435=$C432,UPPER(INDEX('BASE EDITAL'!$C:$C,EDITAL!B435+1)),IF($C435=$C433,"Especificação do Objeto","")))</f>
        <v/>
      </c>
      <c r="H435" s="109" t="str">
        <f t="array" ref="H435">IF($B434="","",IF($C435=$C432,INDEX('FORMAÇÃO DE PREÇO'!$M:$M,MATCH($B435,'FORMAÇÃO DE PREÇO'!$B:$B)-14),IF($C435=$C433,"Unidade","")))</f>
        <v/>
      </c>
      <c r="I435" s="109" t="str">
        <f>IF($B434="","",IF($C435=$C432,INDEX('FORMAÇÃO DE PREÇO'!$M:$M,MATCH($B435,'FORMAÇÃO DE PREÇO'!$B:$B)-16),IF($C435=$C433,"Quant.","")))</f>
        <v/>
      </c>
      <c r="J435" s="68" t="str">
        <f>IF(AND(COUNTBLANK($B432:$B434)=2,$B434="",$B433="",MAX(C:C)&gt;1),"Total Estimado",IF($B434="","",IF($C435=$C432,INDEX('FORMAÇÃO DE PREÇO'!$M:$M,MATCH($B435,'FORMAÇÃO DE PREÇO'!$B:$B)-18),IF($C435=$C433,"Valor Unit. (R$)",IF(AND($C435&lt;&gt;$C434,$J434&lt;&gt;""),"Subtotal","")))))</f>
        <v/>
      </c>
      <c r="K435" s="100" t="str">
        <f>IFERROR(IF(AND(COUNTBLANK($B432:$B434)=2,$B434="",$B433="",MAX(C:C)&gt;1),SUM($K$3:K434)/2,IF($B434="","",IF($C435=$C432,ROUND(J435*I435,2),IF($C435=$C433,"Total Item (R$)",IF(AND($C435&lt;&gt;$C434,$J434&lt;&gt;""),SUMIFS(K:K,C:C,C434,J:J,"&lt;&gt;Subtotal"),""))))),"")</f>
        <v/>
      </c>
      <c r="L435" s="100" t="str">
        <f t="shared" si="10"/>
        <v/>
      </c>
    </row>
    <row r="436" spans="2:12" x14ac:dyDescent="0.25">
      <c r="B436" s="62" t="str">
        <f>IFERROR(IF(C435=C432,IF(B435+1&lt;='FORMAÇÃO DE PREÇO'!$H$8,B435+1,""),B435),"")</f>
        <v/>
      </c>
      <c r="C436" s="62" t="str">
        <f>IFERROR(VLOOKUP(B436,'FORMAÇÃO DE PREÇO'!B:D,2,FALSE),"")</f>
        <v/>
      </c>
      <c r="D436" s="62" t="str">
        <f>IFERROR(VLOOKUP(B436,'FORMAÇÃO DE PREÇO'!B:D,3,FALSE),"")</f>
        <v/>
      </c>
      <c r="E436" s="107" t="str">
        <f t="shared" si="11"/>
        <v/>
      </c>
      <c r="F436" s="107" t="str">
        <f>IF($B435="","",IF($C436=$C433,INDEX('FORMAÇÃO DE PREÇO'!$H:$H,MATCH($B436,'FORMAÇÃO DE PREÇO'!$B:$B)-18),IF($C436=$C434,"Código","")))</f>
        <v/>
      </c>
      <c r="G436" s="108" t="str">
        <f t="array" ref="G436">IF($B435="","",IF($C436=$C433,UPPER(INDEX('BASE EDITAL'!$C:$C,EDITAL!B436+1)),IF($C436=$C434,"Especificação do Objeto","")))</f>
        <v/>
      </c>
      <c r="H436" s="109" t="str">
        <f t="array" ref="H436">IF($B435="","",IF($C436=$C433,INDEX('FORMAÇÃO DE PREÇO'!$M:$M,MATCH($B436,'FORMAÇÃO DE PREÇO'!$B:$B)-14),IF($C436=$C434,"Unidade","")))</f>
        <v/>
      </c>
      <c r="I436" s="109" t="str">
        <f>IF($B435="","",IF($C436=$C433,INDEX('FORMAÇÃO DE PREÇO'!$M:$M,MATCH($B436,'FORMAÇÃO DE PREÇO'!$B:$B)-16),IF($C436=$C434,"Quant.","")))</f>
        <v/>
      </c>
      <c r="J436" s="68" t="str">
        <f>IF(AND(COUNTBLANK($B433:$B435)=2,$B435="",$B434="",MAX(C:C)&gt;1),"Total Estimado",IF($B435="","",IF($C436=$C433,INDEX('FORMAÇÃO DE PREÇO'!$M:$M,MATCH($B436,'FORMAÇÃO DE PREÇO'!$B:$B)-18),IF($C436=$C434,"Valor Unit. (R$)",IF(AND($C436&lt;&gt;$C435,$J435&lt;&gt;""),"Subtotal","")))))</f>
        <v/>
      </c>
      <c r="K436" s="100" t="str">
        <f>IFERROR(IF(AND(COUNTBLANK($B433:$B435)=2,$B435="",$B434="",MAX(C:C)&gt;1),SUM($K$3:K435)/2,IF($B435="","",IF($C436=$C433,ROUND(J436*I436,2),IF($C436=$C434,"Total Item (R$)",IF(AND($C436&lt;&gt;$C435,$J435&lt;&gt;""),SUMIFS(K:K,C:C,C435,J:J,"&lt;&gt;Subtotal"),""))))),"")</f>
        <v/>
      </c>
      <c r="L436" s="100" t="str">
        <f t="shared" si="10"/>
        <v/>
      </c>
    </row>
    <row r="437" spans="2:12" x14ac:dyDescent="0.25">
      <c r="B437" s="62" t="str">
        <f>IFERROR(IF(C436=C433,IF(B436+1&lt;='FORMAÇÃO DE PREÇO'!$H$8,B436+1,""),B436),"")</f>
        <v/>
      </c>
      <c r="C437" s="62" t="str">
        <f>IFERROR(VLOOKUP(B437,'FORMAÇÃO DE PREÇO'!B:D,2,FALSE),"")</f>
        <v/>
      </c>
      <c r="D437" s="62" t="str">
        <f>IFERROR(VLOOKUP(B437,'FORMAÇÃO DE PREÇO'!B:D,3,FALSE),"")</f>
        <v/>
      </c>
      <c r="E437" s="107" t="str">
        <f t="shared" si="11"/>
        <v/>
      </c>
      <c r="F437" s="107" t="str">
        <f>IF($B436="","",IF($C437=$C434,INDEX('FORMAÇÃO DE PREÇO'!$H:$H,MATCH($B437,'FORMAÇÃO DE PREÇO'!$B:$B)-18),IF($C437=$C435,"Código","")))</f>
        <v/>
      </c>
      <c r="G437" s="108" t="str">
        <f t="array" ref="G437">IF($B436="","",IF($C437=$C434,UPPER(INDEX('BASE EDITAL'!$C:$C,EDITAL!B437+1)),IF($C437=$C435,"Especificação do Objeto","")))</f>
        <v/>
      </c>
      <c r="H437" s="109" t="str">
        <f t="array" ref="H437">IF($B436="","",IF($C437=$C434,INDEX('FORMAÇÃO DE PREÇO'!$M:$M,MATCH($B437,'FORMAÇÃO DE PREÇO'!$B:$B)-14),IF($C437=$C435,"Unidade","")))</f>
        <v/>
      </c>
      <c r="I437" s="109" t="str">
        <f>IF($B436="","",IF($C437=$C434,INDEX('FORMAÇÃO DE PREÇO'!$M:$M,MATCH($B437,'FORMAÇÃO DE PREÇO'!$B:$B)-16),IF($C437=$C435,"Quant.","")))</f>
        <v/>
      </c>
      <c r="J437" s="68" t="str">
        <f>IF(AND(COUNTBLANK($B434:$B436)=2,$B436="",$B435="",MAX(C:C)&gt;1),"Total Estimado",IF($B436="","",IF($C437=$C434,INDEX('FORMAÇÃO DE PREÇO'!$M:$M,MATCH($B437,'FORMAÇÃO DE PREÇO'!$B:$B)-18),IF($C437=$C435,"Valor Unit. (R$)",IF(AND($C437&lt;&gt;$C436,$J436&lt;&gt;""),"Subtotal","")))))</f>
        <v/>
      </c>
      <c r="K437" s="100" t="str">
        <f>IFERROR(IF(AND(COUNTBLANK($B434:$B436)=2,$B436="",$B435="",MAX(C:C)&gt;1),SUM($K$3:K436)/2,IF($B436="","",IF($C437=$C434,ROUND(J437*I437,2),IF($C437=$C435,"Total Item (R$)",IF(AND($C437&lt;&gt;$C436,$J436&lt;&gt;""),SUMIFS(K:K,C:C,C436,J:J,"&lt;&gt;Subtotal"),""))))),"")</f>
        <v/>
      </c>
      <c r="L437" s="100" t="str">
        <f t="shared" si="10"/>
        <v/>
      </c>
    </row>
    <row r="438" spans="2:12" x14ac:dyDescent="0.25">
      <c r="B438" s="62" t="str">
        <f>IFERROR(IF(C437=C434,IF(B437+1&lt;='FORMAÇÃO DE PREÇO'!$H$8,B437+1,""),B437),"")</f>
        <v/>
      </c>
      <c r="C438" s="62" t="str">
        <f>IFERROR(VLOOKUP(B438,'FORMAÇÃO DE PREÇO'!B:D,2,FALSE),"")</f>
        <v/>
      </c>
      <c r="D438" s="62" t="str">
        <f>IFERROR(VLOOKUP(B438,'FORMAÇÃO DE PREÇO'!B:D,3,FALSE),"")</f>
        <v/>
      </c>
      <c r="E438" s="107" t="str">
        <f t="shared" si="11"/>
        <v/>
      </c>
      <c r="F438" s="107" t="str">
        <f>IF($B437="","",IF($C438=$C435,INDEX('FORMAÇÃO DE PREÇO'!$H:$H,MATCH($B438,'FORMAÇÃO DE PREÇO'!$B:$B)-18),IF($C438=$C436,"Código","")))</f>
        <v/>
      </c>
      <c r="G438" s="108" t="str">
        <f t="array" ref="G438">IF($B437="","",IF($C438=$C435,UPPER(INDEX('BASE EDITAL'!$C:$C,EDITAL!B438+1)),IF($C438=$C436,"Especificação do Objeto","")))</f>
        <v/>
      </c>
      <c r="H438" s="109" t="str">
        <f t="array" ref="H438">IF($B437="","",IF($C438=$C435,INDEX('FORMAÇÃO DE PREÇO'!$M:$M,MATCH($B438,'FORMAÇÃO DE PREÇO'!$B:$B)-14),IF($C438=$C436,"Unidade","")))</f>
        <v/>
      </c>
      <c r="I438" s="109" t="str">
        <f>IF($B437="","",IF($C438=$C435,INDEX('FORMAÇÃO DE PREÇO'!$M:$M,MATCH($B438,'FORMAÇÃO DE PREÇO'!$B:$B)-16),IF($C438=$C436,"Quant.","")))</f>
        <v/>
      </c>
      <c r="J438" s="68" t="str">
        <f>IF(AND(COUNTBLANK($B435:$B437)=2,$B437="",$B436="",MAX(C:C)&gt;1),"Total Estimado",IF($B437="","",IF($C438=$C435,INDEX('FORMAÇÃO DE PREÇO'!$M:$M,MATCH($B438,'FORMAÇÃO DE PREÇO'!$B:$B)-18),IF($C438=$C436,"Valor Unit. (R$)",IF(AND($C438&lt;&gt;$C437,$J437&lt;&gt;""),"Subtotal","")))))</f>
        <v/>
      </c>
      <c r="K438" s="100" t="str">
        <f>IFERROR(IF(AND(COUNTBLANK($B435:$B437)=2,$B437="",$B436="",MAX(C:C)&gt;1),SUM($K$3:K437)/2,IF($B437="","",IF($C438=$C435,ROUND(J438*I438,2),IF($C438=$C436,"Total Item (R$)",IF(AND($C438&lt;&gt;$C437,$J437&lt;&gt;""),SUMIFS(K:K,C:C,C437,J:J,"&lt;&gt;Subtotal"),""))))),"")</f>
        <v/>
      </c>
      <c r="L438" s="100" t="str">
        <f t="shared" si="10"/>
        <v/>
      </c>
    </row>
    <row r="439" spans="2:12" x14ac:dyDescent="0.25">
      <c r="B439" s="62" t="str">
        <f>IFERROR(IF(C438=C435,IF(B438+1&lt;='FORMAÇÃO DE PREÇO'!$H$8,B438+1,""),B438),"")</f>
        <v/>
      </c>
      <c r="C439" s="62" t="str">
        <f>IFERROR(VLOOKUP(B439,'FORMAÇÃO DE PREÇO'!B:D,2,FALSE),"")</f>
        <v/>
      </c>
      <c r="D439" s="62" t="str">
        <f>IFERROR(VLOOKUP(B439,'FORMAÇÃO DE PREÇO'!B:D,3,FALSE),"")</f>
        <v/>
      </c>
      <c r="E439" s="107" t="str">
        <f t="shared" si="11"/>
        <v/>
      </c>
      <c r="F439" s="107" t="str">
        <f>IF($B438="","",IF($C439=$C436,INDEX('FORMAÇÃO DE PREÇO'!$H:$H,MATCH($B439,'FORMAÇÃO DE PREÇO'!$B:$B)-18),IF($C439=$C437,"Código","")))</f>
        <v/>
      </c>
      <c r="G439" s="108" t="str">
        <f t="array" ref="G439">IF($B438="","",IF($C439=$C436,UPPER(INDEX('BASE EDITAL'!$C:$C,EDITAL!B439+1)),IF($C439=$C437,"Especificação do Objeto","")))</f>
        <v/>
      </c>
      <c r="H439" s="109" t="str">
        <f t="array" ref="H439">IF($B438="","",IF($C439=$C436,INDEX('FORMAÇÃO DE PREÇO'!$M:$M,MATCH($B439,'FORMAÇÃO DE PREÇO'!$B:$B)-14),IF($C439=$C437,"Unidade","")))</f>
        <v/>
      </c>
      <c r="I439" s="109" t="str">
        <f>IF($B438="","",IF($C439=$C436,INDEX('FORMAÇÃO DE PREÇO'!$M:$M,MATCH($B439,'FORMAÇÃO DE PREÇO'!$B:$B)-16),IF($C439=$C437,"Quant.","")))</f>
        <v/>
      </c>
      <c r="J439" s="68" t="str">
        <f>IF(AND(COUNTBLANK($B436:$B438)=2,$B438="",$B437="",MAX(C:C)&gt;1),"Total Estimado",IF($B438="","",IF($C439=$C436,INDEX('FORMAÇÃO DE PREÇO'!$M:$M,MATCH($B439,'FORMAÇÃO DE PREÇO'!$B:$B)-18),IF($C439=$C437,"Valor Unit. (R$)",IF(AND($C439&lt;&gt;$C438,$J438&lt;&gt;""),"Subtotal","")))))</f>
        <v/>
      </c>
      <c r="K439" s="100" t="str">
        <f>IFERROR(IF(AND(COUNTBLANK($B436:$B438)=2,$B438="",$B437="",MAX(C:C)&gt;1),SUM($K$3:K438)/2,IF($B438="","",IF($C439=$C436,ROUND(J439*I439,2),IF($C439=$C437,"Total Item (R$)",IF(AND($C439&lt;&gt;$C438,$J438&lt;&gt;""),SUMIFS(K:K,C:C,C438,J:J,"&lt;&gt;Subtotal"),""))))),"")</f>
        <v/>
      </c>
      <c r="L439" s="100" t="str">
        <f t="shared" si="10"/>
        <v/>
      </c>
    </row>
    <row r="440" spans="2:12" x14ac:dyDescent="0.25">
      <c r="B440" s="62" t="str">
        <f>IFERROR(IF(C439=C436,IF(B439+1&lt;='FORMAÇÃO DE PREÇO'!$H$8,B439+1,""),B439),"")</f>
        <v/>
      </c>
      <c r="C440" s="62" t="str">
        <f>IFERROR(VLOOKUP(B440,'FORMAÇÃO DE PREÇO'!B:D,2,FALSE),"")</f>
        <v/>
      </c>
      <c r="D440" s="62" t="str">
        <f>IFERROR(VLOOKUP(B440,'FORMAÇÃO DE PREÇO'!B:D,3,FALSE),"")</f>
        <v/>
      </c>
      <c r="E440" s="107" t="str">
        <f t="shared" si="11"/>
        <v/>
      </c>
      <c r="F440" s="107" t="str">
        <f>IF($B439="","",IF($C440=$C437,INDEX('FORMAÇÃO DE PREÇO'!$H:$H,MATCH($B440,'FORMAÇÃO DE PREÇO'!$B:$B)-18),IF($C440=$C438,"Código","")))</f>
        <v/>
      </c>
      <c r="G440" s="108" t="str">
        <f t="array" ref="G440">IF($B439="","",IF($C440=$C437,UPPER(INDEX('BASE EDITAL'!$C:$C,EDITAL!B440+1)),IF($C440=$C438,"Especificação do Objeto","")))</f>
        <v/>
      </c>
      <c r="H440" s="109" t="str">
        <f t="array" ref="H440">IF($B439="","",IF($C440=$C437,INDEX('FORMAÇÃO DE PREÇO'!$M:$M,MATCH($B440,'FORMAÇÃO DE PREÇO'!$B:$B)-14),IF($C440=$C438,"Unidade","")))</f>
        <v/>
      </c>
      <c r="I440" s="109" t="str">
        <f>IF($B439="","",IF($C440=$C437,INDEX('FORMAÇÃO DE PREÇO'!$M:$M,MATCH($B440,'FORMAÇÃO DE PREÇO'!$B:$B)-16),IF($C440=$C438,"Quant.","")))</f>
        <v/>
      </c>
      <c r="J440" s="68" t="str">
        <f>IF(AND(COUNTBLANK($B437:$B439)=2,$B439="",$B438="",MAX(C:C)&gt;1),"Total Estimado",IF($B439="","",IF($C440=$C437,INDEX('FORMAÇÃO DE PREÇO'!$M:$M,MATCH($B440,'FORMAÇÃO DE PREÇO'!$B:$B)-18),IF($C440=$C438,"Valor Unit. (R$)",IF(AND($C440&lt;&gt;$C439,$J439&lt;&gt;""),"Subtotal","")))))</f>
        <v/>
      </c>
      <c r="K440" s="100" t="str">
        <f>IFERROR(IF(AND(COUNTBLANK($B437:$B439)=2,$B439="",$B438="",MAX(C:C)&gt;1),SUM($K$3:K439)/2,IF($B439="","",IF($C440=$C437,ROUND(J440*I440,2),IF($C440=$C438,"Total Item (R$)",IF(AND($C440&lt;&gt;$C439,$J439&lt;&gt;""),SUMIFS(K:K,C:C,C439,J:J,"&lt;&gt;Subtotal"),""))))),"")</f>
        <v/>
      </c>
      <c r="L440" s="100" t="str">
        <f t="shared" si="10"/>
        <v/>
      </c>
    </row>
    <row r="441" spans="2:12" x14ac:dyDescent="0.25">
      <c r="B441" s="62" t="str">
        <f>IFERROR(IF(C440=C437,IF(B440+1&lt;='FORMAÇÃO DE PREÇO'!$H$8,B440+1,""),B440),"")</f>
        <v/>
      </c>
      <c r="C441" s="62" t="str">
        <f>IFERROR(VLOOKUP(B441,'FORMAÇÃO DE PREÇO'!B:D,2,FALSE),"")</f>
        <v/>
      </c>
      <c r="D441" s="62" t="str">
        <f>IFERROR(VLOOKUP(B441,'FORMAÇÃO DE PREÇO'!B:D,3,FALSE),"")</f>
        <v/>
      </c>
      <c r="E441" s="107" t="str">
        <f t="shared" si="11"/>
        <v/>
      </c>
      <c r="F441" s="107" t="str">
        <f>IF($B440="","",IF($C441=$C438,INDEX('FORMAÇÃO DE PREÇO'!$H:$H,MATCH($B441,'FORMAÇÃO DE PREÇO'!$B:$B)-18),IF($C441=$C439,"Código","")))</f>
        <v/>
      </c>
      <c r="G441" s="108" t="str">
        <f t="array" ref="G441">IF($B440="","",IF($C441=$C438,UPPER(INDEX('BASE EDITAL'!$C:$C,EDITAL!B441+1)),IF($C441=$C439,"Especificação do Objeto","")))</f>
        <v/>
      </c>
      <c r="H441" s="109" t="str">
        <f t="array" ref="H441">IF($B440="","",IF($C441=$C438,INDEX('FORMAÇÃO DE PREÇO'!$M:$M,MATCH($B441,'FORMAÇÃO DE PREÇO'!$B:$B)-14),IF($C441=$C439,"Unidade","")))</f>
        <v/>
      </c>
      <c r="I441" s="109" t="str">
        <f>IF($B440="","",IF($C441=$C438,INDEX('FORMAÇÃO DE PREÇO'!$M:$M,MATCH($B441,'FORMAÇÃO DE PREÇO'!$B:$B)-16),IF($C441=$C439,"Quant.","")))</f>
        <v/>
      </c>
      <c r="J441" s="68" t="str">
        <f>IF(AND(COUNTBLANK($B438:$B440)=2,$B440="",$B439="",MAX(C:C)&gt;1),"Total Estimado",IF($B440="","",IF($C441=$C438,INDEX('FORMAÇÃO DE PREÇO'!$M:$M,MATCH($B441,'FORMAÇÃO DE PREÇO'!$B:$B)-18),IF($C441=$C439,"Valor Unit. (R$)",IF(AND($C441&lt;&gt;$C440,$J440&lt;&gt;""),"Subtotal","")))))</f>
        <v/>
      </c>
      <c r="K441" s="100" t="str">
        <f>IFERROR(IF(AND(COUNTBLANK($B438:$B440)=2,$B440="",$B439="",MAX(C:C)&gt;1),SUM($K$3:K440)/2,IF($B440="","",IF($C441=$C438,ROUND(J441*I441,2),IF($C441=$C439,"Total Item (R$)",IF(AND($C441&lt;&gt;$C440,$J440&lt;&gt;""),SUMIFS(K:K,C:C,C440,J:J,"&lt;&gt;Subtotal"),""))))),"")</f>
        <v/>
      </c>
      <c r="L441" s="100" t="str">
        <f t="shared" si="10"/>
        <v/>
      </c>
    </row>
    <row r="442" spans="2:12" x14ac:dyDescent="0.25">
      <c r="B442" s="62" t="str">
        <f>IFERROR(IF(C441=C438,IF(B441+1&lt;='FORMAÇÃO DE PREÇO'!$H$8,B441+1,""),B441),"")</f>
        <v/>
      </c>
      <c r="C442" s="62" t="str">
        <f>IFERROR(VLOOKUP(B442,'FORMAÇÃO DE PREÇO'!B:D,2,FALSE),"")</f>
        <v/>
      </c>
      <c r="D442" s="62" t="str">
        <f>IFERROR(VLOOKUP(B442,'FORMAÇÃO DE PREÇO'!B:D,3,FALSE),"")</f>
        <v/>
      </c>
      <c r="E442" s="107" t="str">
        <f t="shared" si="11"/>
        <v/>
      </c>
      <c r="F442" s="107" t="str">
        <f>IF($B441="","",IF($C442=$C439,INDEX('FORMAÇÃO DE PREÇO'!$H:$H,MATCH($B442,'FORMAÇÃO DE PREÇO'!$B:$B)-18),IF($C442=$C440,"Código","")))</f>
        <v/>
      </c>
      <c r="G442" s="108" t="str">
        <f t="array" ref="G442">IF($B441="","",IF($C442=$C439,UPPER(INDEX('BASE EDITAL'!$C:$C,EDITAL!B442+1)),IF($C442=$C440,"Especificação do Objeto","")))</f>
        <v/>
      </c>
      <c r="H442" s="109" t="str">
        <f t="array" ref="H442">IF($B441="","",IF($C442=$C439,INDEX('FORMAÇÃO DE PREÇO'!$M:$M,MATCH($B442,'FORMAÇÃO DE PREÇO'!$B:$B)-14),IF($C442=$C440,"Unidade","")))</f>
        <v/>
      </c>
      <c r="I442" s="109" t="str">
        <f>IF($B441="","",IF($C442=$C439,INDEX('FORMAÇÃO DE PREÇO'!$M:$M,MATCH($B442,'FORMAÇÃO DE PREÇO'!$B:$B)-16),IF($C442=$C440,"Quant.","")))</f>
        <v/>
      </c>
      <c r="J442" s="68" t="str">
        <f>IF(AND(COUNTBLANK($B439:$B441)=2,$B441="",$B440="",MAX(C:C)&gt;1),"Total Estimado",IF($B441="","",IF($C442=$C439,INDEX('FORMAÇÃO DE PREÇO'!$M:$M,MATCH($B442,'FORMAÇÃO DE PREÇO'!$B:$B)-18),IF($C442=$C440,"Valor Unit. (R$)",IF(AND($C442&lt;&gt;$C441,$J441&lt;&gt;""),"Subtotal","")))))</f>
        <v/>
      </c>
      <c r="K442" s="100" t="str">
        <f>IFERROR(IF(AND(COUNTBLANK($B439:$B441)=2,$B441="",$B440="",MAX(C:C)&gt;1),SUM($K$3:K441)/2,IF($B441="","",IF($C442=$C439,ROUND(J442*I442,2),IF($C442=$C440,"Total Item (R$)",IF(AND($C442&lt;&gt;$C441,$J441&lt;&gt;""),SUMIFS(K:K,C:C,C441,J:J,"&lt;&gt;Subtotal"),""))))),"")</f>
        <v/>
      </c>
      <c r="L442" s="100" t="str">
        <f t="shared" si="10"/>
        <v/>
      </c>
    </row>
    <row r="443" spans="2:12" x14ac:dyDescent="0.25">
      <c r="B443" s="62" t="str">
        <f>IFERROR(IF(C442=C439,IF(B442+1&lt;='FORMAÇÃO DE PREÇO'!$H$8,B442+1,""),B442),"")</f>
        <v/>
      </c>
      <c r="C443" s="62" t="str">
        <f>IFERROR(VLOOKUP(B443,'FORMAÇÃO DE PREÇO'!B:D,2,FALSE),"")</f>
        <v/>
      </c>
      <c r="D443" s="62" t="str">
        <f>IFERROR(VLOOKUP(B443,'FORMAÇÃO DE PREÇO'!B:D,3,FALSE),"")</f>
        <v/>
      </c>
      <c r="E443" s="107" t="str">
        <f t="shared" si="11"/>
        <v/>
      </c>
      <c r="F443" s="107" t="str">
        <f>IF($B442="","",IF($C443=$C440,INDEX('FORMAÇÃO DE PREÇO'!$H:$H,MATCH($B443,'FORMAÇÃO DE PREÇO'!$B:$B)-18),IF($C443=$C441,"Código","")))</f>
        <v/>
      </c>
      <c r="G443" s="108" t="str">
        <f t="array" ref="G443">IF($B442="","",IF($C443=$C440,UPPER(INDEX('BASE EDITAL'!$C:$C,EDITAL!B443+1)),IF($C443=$C441,"Especificação do Objeto","")))</f>
        <v/>
      </c>
      <c r="H443" s="109" t="str">
        <f t="array" ref="H443">IF($B442="","",IF($C443=$C440,INDEX('FORMAÇÃO DE PREÇO'!$M:$M,MATCH($B443,'FORMAÇÃO DE PREÇO'!$B:$B)-14),IF($C443=$C441,"Unidade","")))</f>
        <v/>
      </c>
      <c r="I443" s="109" t="str">
        <f>IF($B442="","",IF($C443=$C440,INDEX('FORMAÇÃO DE PREÇO'!$M:$M,MATCH($B443,'FORMAÇÃO DE PREÇO'!$B:$B)-16),IF($C443=$C441,"Quant.","")))</f>
        <v/>
      </c>
      <c r="J443" s="68" t="str">
        <f>IF(AND(COUNTBLANK($B440:$B442)=2,$B442="",$B441="",MAX(C:C)&gt;1),"Total Estimado",IF($B442="","",IF($C443=$C440,INDEX('FORMAÇÃO DE PREÇO'!$M:$M,MATCH($B443,'FORMAÇÃO DE PREÇO'!$B:$B)-18),IF($C443=$C441,"Valor Unit. (R$)",IF(AND($C443&lt;&gt;$C442,$J442&lt;&gt;""),"Subtotal","")))))</f>
        <v/>
      </c>
      <c r="K443" s="100" t="str">
        <f>IFERROR(IF(AND(COUNTBLANK($B440:$B442)=2,$B442="",$B441="",MAX(C:C)&gt;1),SUM($K$3:K442)/2,IF($B442="","",IF($C443=$C440,ROUND(J443*I443,2),IF($C443=$C441,"Total Item (R$)",IF(AND($C443&lt;&gt;$C442,$J442&lt;&gt;""),SUMIFS(K:K,C:C,C442,J:J,"&lt;&gt;Subtotal"),""))))),"")</f>
        <v/>
      </c>
      <c r="L443" s="100" t="str">
        <f t="shared" si="10"/>
        <v/>
      </c>
    </row>
    <row r="444" spans="2:12" x14ac:dyDescent="0.25">
      <c r="B444" s="62" t="str">
        <f>IFERROR(IF(C443=C440,IF(B443+1&lt;='FORMAÇÃO DE PREÇO'!$H$8,B443+1,""),B443),"")</f>
        <v/>
      </c>
      <c r="C444" s="62" t="str">
        <f>IFERROR(VLOOKUP(B444,'FORMAÇÃO DE PREÇO'!B:D,2,FALSE),"")</f>
        <v/>
      </c>
      <c r="D444" s="62" t="str">
        <f>IFERROR(VLOOKUP(B444,'FORMAÇÃO DE PREÇO'!B:D,3,FALSE),"")</f>
        <v/>
      </c>
      <c r="E444" s="107" t="str">
        <f t="shared" si="11"/>
        <v/>
      </c>
      <c r="F444" s="107" t="str">
        <f>IF($B443="","",IF($C444=$C441,INDEX('FORMAÇÃO DE PREÇO'!$H:$H,MATCH($B444,'FORMAÇÃO DE PREÇO'!$B:$B)-18),IF($C444=$C442,"Código","")))</f>
        <v/>
      </c>
      <c r="G444" s="108" t="str">
        <f t="array" ref="G444">IF($B443="","",IF($C444=$C441,UPPER(INDEX('BASE EDITAL'!$C:$C,EDITAL!B444+1)),IF($C444=$C442,"Especificação do Objeto","")))</f>
        <v/>
      </c>
      <c r="H444" s="109" t="str">
        <f t="array" ref="H444">IF($B443="","",IF($C444=$C441,INDEX('FORMAÇÃO DE PREÇO'!$M:$M,MATCH($B444,'FORMAÇÃO DE PREÇO'!$B:$B)-14),IF($C444=$C442,"Unidade","")))</f>
        <v/>
      </c>
      <c r="I444" s="109" t="str">
        <f>IF($B443="","",IF($C444=$C441,INDEX('FORMAÇÃO DE PREÇO'!$M:$M,MATCH($B444,'FORMAÇÃO DE PREÇO'!$B:$B)-16),IF($C444=$C442,"Quant.","")))</f>
        <v/>
      </c>
      <c r="J444" s="68" t="str">
        <f>IF(AND(COUNTBLANK($B441:$B443)=2,$B443="",$B442="",MAX(C:C)&gt;1),"Total Estimado",IF($B443="","",IF($C444=$C441,INDEX('FORMAÇÃO DE PREÇO'!$M:$M,MATCH($B444,'FORMAÇÃO DE PREÇO'!$B:$B)-18),IF($C444=$C442,"Valor Unit. (R$)",IF(AND($C444&lt;&gt;$C443,$J443&lt;&gt;""),"Subtotal","")))))</f>
        <v/>
      </c>
      <c r="K444" s="100" t="str">
        <f>IFERROR(IF(AND(COUNTBLANK($B441:$B443)=2,$B443="",$B442="",MAX(C:C)&gt;1),SUM($K$3:K443)/2,IF($B443="","",IF($C444=$C441,ROUND(J444*I444,2),IF($C444=$C442,"Total Item (R$)",IF(AND($C444&lt;&gt;$C443,$J443&lt;&gt;""),SUMIFS(K:K,C:C,C443,J:J,"&lt;&gt;Subtotal"),""))))),"")</f>
        <v/>
      </c>
      <c r="L444" s="100" t="str">
        <f t="shared" si="10"/>
        <v/>
      </c>
    </row>
    <row r="445" spans="2:12" x14ac:dyDescent="0.25">
      <c r="B445" s="62" t="str">
        <f>IFERROR(IF(C444=C441,IF(B444+1&lt;='FORMAÇÃO DE PREÇO'!$H$8,B444+1,""),B444),"")</f>
        <v/>
      </c>
      <c r="C445" s="62" t="str">
        <f>IFERROR(VLOOKUP(B445,'FORMAÇÃO DE PREÇO'!B:D,2,FALSE),"")</f>
        <v/>
      </c>
      <c r="D445" s="62" t="str">
        <f>IFERROR(VLOOKUP(B445,'FORMAÇÃO DE PREÇO'!B:D,3,FALSE),"")</f>
        <v/>
      </c>
      <c r="E445" s="107" t="str">
        <f t="shared" si="11"/>
        <v/>
      </c>
      <c r="F445" s="107" t="str">
        <f>IF($B444="","",IF($C445=$C442,INDEX('FORMAÇÃO DE PREÇO'!$H:$H,MATCH($B445,'FORMAÇÃO DE PREÇO'!$B:$B)-18),IF($C445=$C443,"Código","")))</f>
        <v/>
      </c>
      <c r="G445" s="108" t="str">
        <f t="array" ref="G445">IF($B444="","",IF($C445=$C442,UPPER(INDEX('BASE EDITAL'!$C:$C,EDITAL!B445+1)),IF($C445=$C443,"Especificação do Objeto","")))</f>
        <v/>
      </c>
      <c r="H445" s="109" t="str">
        <f t="array" ref="H445">IF($B444="","",IF($C445=$C442,INDEX('FORMAÇÃO DE PREÇO'!$M:$M,MATCH($B445,'FORMAÇÃO DE PREÇO'!$B:$B)-14),IF($C445=$C443,"Unidade","")))</f>
        <v/>
      </c>
      <c r="I445" s="109" t="str">
        <f>IF($B444="","",IF($C445=$C442,INDEX('FORMAÇÃO DE PREÇO'!$M:$M,MATCH($B445,'FORMAÇÃO DE PREÇO'!$B:$B)-16),IF($C445=$C443,"Quant.","")))</f>
        <v/>
      </c>
      <c r="J445" s="68" t="str">
        <f>IF(AND(COUNTBLANK($B442:$B444)=2,$B444="",$B443="",MAX(C:C)&gt;1),"Total Estimado",IF($B444="","",IF($C445=$C442,INDEX('FORMAÇÃO DE PREÇO'!$M:$M,MATCH($B445,'FORMAÇÃO DE PREÇO'!$B:$B)-18),IF($C445=$C443,"Valor Unit. (R$)",IF(AND($C445&lt;&gt;$C444,$J444&lt;&gt;""),"Subtotal","")))))</f>
        <v/>
      </c>
      <c r="K445" s="100" t="str">
        <f>IFERROR(IF(AND(COUNTBLANK($B442:$B444)=2,$B444="",$B443="",MAX(C:C)&gt;1),SUM($K$3:K444)/2,IF($B444="","",IF($C445=$C442,ROUND(J445*I445,2),IF($C445=$C443,"Total Item (R$)",IF(AND($C445&lt;&gt;$C444,$J444&lt;&gt;""),SUMIFS(K:K,C:C,C444,J:J,"&lt;&gt;Subtotal"),""))))),"")</f>
        <v/>
      </c>
      <c r="L445" s="100" t="str">
        <f t="shared" si="10"/>
        <v/>
      </c>
    </row>
    <row r="446" spans="2:12" x14ac:dyDescent="0.25">
      <c r="B446" s="62" t="str">
        <f>IFERROR(IF(C445=C442,IF(B445+1&lt;='FORMAÇÃO DE PREÇO'!$H$8,B445+1,""),B445),"")</f>
        <v/>
      </c>
      <c r="C446" s="62" t="str">
        <f>IFERROR(VLOOKUP(B446,'FORMAÇÃO DE PREÇO'!B:D,2,FALSE),"")</f>
        <v/>
      </c>
      <c r="D446" s="62" t="str">
        <f>IFERROR(VLOOKUP(B446,'FORMAÇÃO DE PREÇO'!B:D,3,FALSE),"")</f>
        <v/>
      </c>
      <c r="E446" s="107" t="str">
        <f t="shared" si="11"/>
        <v/>
      </c>
      <c r="F446" s="107" t="str">
        <f>IF($B445="","",IF($C446=$C443,INDEX('FORMAÇÃO DE PREÇO'!$H:$H,MATCH($B446,'FORMAÇÃO DE PREÇO'!$B:$B)-18),IF($C446=$C444,"Código","")))</f>
        <v/>
      </c>
      <c r="G446" s="108" t="str">
        <f t="array" ref="G446">IF($B445="","",IF($C446=$C443,UPPER(INDEX('BASE EDITAL'!$C:$C,EDITAL!B446+1)),IF($C446=$C444,"Especificação do Objeto","")))</f>
        <v/>
      </c>
      <c r="H446" s="109" t="str">
        <f t="array" ref="H446">IF($B445="","",IF($C446=$C443,INDEX('FORMAÇÃO DE PREÇO'!$M:$M,MATCH($B446,'FORMAÇÃO DE PREÇO'!$B:$B)-14),IF($C446=$C444,"Unidade","")))</f>
        <v/>
      </c>
      <c r="I446" s="109" t="str">
        <f>IF($B445="","",IF($C446=$C443,INDEX('FORMAÇÃO DE PREÇO'!$M:$M,MATCH($B446,'FORMAÇÃO DE PREÇO'!$B:$B)-16),IF($C446=$C444,"Quant.","")))</f>
        <v/>
      </c>
      <c r="J446" s="68" t="str">
        <f>IF(AND(COUNTBLANK($B443:$B445)=2,$B445="",$B444="",MAX(C:C)&gt;1),"Total Estimado",IF($B445="","",IF($C446=$C443,INDEX('FORMAÇÃO DE PREÇO'!$M:$M,MATCH($B446,'FORMAÇÃO DE PREÇO'!$B:$B)-18),IF($C446=$C444,"Valor Unit. (R$)",IF(AND($C446&lt;&gt;$C445,$J445&lt;&gt;""),"Subtotal","")))))</f>
        <v/>
      </c>
      <c r="K446" s="100" t="str">
        <f>IFERROR(IF(AND(COUNTBLANK($B443:$B445)=2,$B445="",$B444="",MAX(C:C)&gt;1),SUM($K$3:K445)/2,IF($B445="","",IF($C446=$C443,ROUND(J446*I446,2),IF($C446=$C444,"Total Item (R$)",IF(AND($C446&lt;&gt;$C445,$J445&lt;&gt;""),SUMIFS(K:K,C:C,C445,J:J,"&lt;&gt;Subtotal"),""))))),"")</f>
        <v/>
      </c>
      <c r="L446" s="100" t="str">
        <f t="shared" si="10"/>
        <v/>
      </c>
    </row>
    <row r="447" spans="2:12" x14ac:dyDescent="0.25">
      <c r="B447" s="62" t="str">
        <f>IFERROR(IF(C446=C443,IF(B446+1&lt;='FORMAÇÃO DE PREÇO'!$H$8,B446+1,""),B446),"")</f>
        <v/>
      </c>
      <c r="C447" s="62" t="str">
        <f>IFERROR(VLOOKUP(B447,'FORMAÇÃO DE PREÇO'!B:D,2,FALSE),"")</f>
        <v/>
      </c>
      <c r="D447" s="62" t="str">
        <f>IFERROR(VLOOKUP(B447,'FORMAÇÃO DE PREÇO'!B:D,3,FALSE),"")</f>
        <v/>
      </c>
      <c r="E447" s="107" t="str">
        <f t="shared" si="11"/>
        <v/>
      </c>
      <c r="F447" s="107" t="str">
        <f>IF($B446="","",IF($C447=$C444,INDEX('FORMAÇÃO DE PREÇO'!$H:$H,MATCH($B447,'FORMAÇÃO DE PREÇO'!$B:$B)-18),IF($C447=$C445,"Código","")))</f>
        <v/>
      </c>
      <c r="G447" s="108" t="str">
        <f t="array" ref="G447">IF($B446="","",IF($C447=$C444,UPPER(INDEX('BASE EDITAL'!$C:$C,EDITAL!B447+1)),IF($C447=$C445,"Especificação do Objeto","")))</f>
        <v/>
      </c>
      <c r="H447" s="109" t="str">
        <f t="array" ref="H447">IF($B446="","",IF($C447=$C444,INDEX('FORMAÇÃO DE PREÇO'!$M:$M,MATCH($B447,'FORMAÇÃO DE PREÇO'!$B:$B)-14),IF($C447=$C445,"Unidade","")))</f>
        <v/>
      </c>
      <c r="I447" s="109" t="str">
        <f>IF($B446="","",IF($C447=$C444,INDEX('FORMAÇÃO DE PREÇO'!$M:$M,MATCH($B447,'FORMAÇÃO DE PREÇO'!$B:$B)-16),IF($C447=$C445,"Quant.","")))</f>
        <v/>
      </c>
      <c r="J447" s="68" t="str">
        <f>IF(AND(COUNTBLANK($B444:$B446)=2,$B446="",$B445="",MAX(C:C)&gt;1),"Total Estimado",IF($B446="","",IF($C447=$C444,INDEX('FORMAÇÃO DE PREÇO'!$M:$M,MATCH($B447,'FORMAÇÃO DE PREÇO'!$B:$B)-18),IF($C447=$C445,"Valor Unit. (R$)",IF(AND($C447&lt;&gt;$C446,$J446&lt;&gt;""),"Subtotal","")))))</f>
        <v/>
      </c>
      <c r="K447" s="100" t="str">
        <f>IFERROR(IF(AND(COUNTBLANK($B444:$B446)=2,$B446="",$B445="",MAX(C:C)&gt;1),SUM($K$3:K446)/2,IF($B446="","",IF($C447=$C444,ROUND(J447*I447,2),IF($C447=$C445,"Total Item (R$)",IF(AND($C447&lt;&gt;$C446,$J446&lt;&gt;""),SUMIFS(K:K,C:C,C446,J:J,"&lt;&gt;Subtotal"),""))))),"")</f>
        <v/>
      </c>
      <c r="L447" s="100" t="str">
        <f t="shared" si="10"/>
        <v/>
      </c>
    </row>
    <row r="448" spans="2:12" x14ac:dyDescent="0.25">
      <c r="B448" s="62" t="str">
        <f>IFERROR(IF(C447=C444,IF(B447+1&lt;='FORMAÇÃO DE PREÇO'!$H$8,B447+1,""),B447),"")</f>
        <v/>
      </c>
      <c r="C448" s="62" t="str">
        <f>IFERROR(VLOOKUP(B448,'FORMAÇÃO DE PREÇO'!B:D,2,FALSE),"")</f>
        <v/>
      </c>
      <c r="D448" s="62" t="str">
        <f>IFERROR(VLOOKUP(B448,'FORMAÇÃO DE PREÇO'!B:D,3,FALSE),"")</f>
        <v/>
      </c>
      <c r="E448" s="107" t="str">
        <f t="shared" si="11"/>
        <v/>
      </c>
      <c r="F448" s="107" t="str">
        <f>IF($B447="","",IF($C448=$C445,INDEX('FORMAÇÃO DE PREÇO'!$H:$H,MATCH($B448,'FORMAÇÃO DE PREÇO'!$B:$B)-18),IF($C448=$C446,"Código","")))</f>
        <v/>
      </c>
      <c r="G448" s="108" t="str">
        <f t="array" ref="G448">IF($B447="","",IF($C448=$C445,UPPER(INDEX('BASE EDITAL'!$C:$C,EDITAL!B448+1)),IF($C448=$C446,"Especificação do Objeto","")))</f>
        <v/>
      </c>
      <c r="H448" s="109" t="str">
        <f t="array" ref="H448">IF($B447="","",IF($C448=$C445,INDEX('FORMAÇÃO DE PREÇO'!$M:$M,MATCH($B448,'FORMAÇÃO DE PREÇO'!$B:$B)-14),IF($C448=$C446,"Unidade","")))</f>
        <v/>
      </c>
      <c r="I448" s="109" t="str">
        <f>IF($B447="","",IF($C448=$C445,INDEX('FORMAÇÃO DE PREÇO'!$M:$M,MATCH($B448,'FORMAÇÃO DE PREÇO'!$B:$B)-16),IF($C448=$C446,"Quant.","")))</f>
        <v/>
      </c>
      <c r="J448" s="68" t="str">
        <f>IF(AND(COUNTBLANK($B445:$B447)=2,$B447="",$B446="",MAX(C:C)&gt;1),"Total Estimado",IF($B447="","",IF($C448=$C445,INDEX('FORMAÇÃO DE PREÇO'!$M:$M,MATCH($B448,'FORMAÇÃO DE PREÇO'!$B:$B)-18),IF($C448=$C446,"Valor Unit. (R$)",IF(AND($C448&lt;&gt;$C447,$J447&lt;&gt;""),"Subtotal","")))))</f>
        <v/>
      </c>
      <c r="K448" s="100" t="str">
        <f>IFERROR(IF(AND(COUNTBLANK($B445:$B447)=2,$B447="",$B446="",MAX(C:C)&gt;1),SUM($K$3:K447)/2,IF($B447="","",IF($C448=$C445,ROUND(J448*I448,2),IF($C448=$C446,"Total Item (R$)",IF(AND($C448&lt;&gt;$C447,$J447&lt;&gt;""),SUMIFS(K:K,C:C,C447,J:J,"&lt;&gt;Subtotal"),""))))),"")</f>
        <v/>
      </c>
      <c r="L448" s="100" t="str">
        <f t="shared" si="10"/>
        <v/>
      </c>
    </row>
    <row r="449" spans="2:12" x14ac:dyDescent="0.25">
      <c r="B449" s="62" t="str">
        <f>IFERROR(IF(C448=C445,IF(B448+1&lt;='FORMAÇÃO DE PREÇO'!$H$8,B448+1,""),B448),"")</f>
        <v/>
      </c>
      <c r="C449" s="62" t="str">
        <f>IFERROR(VLOOKUP(B449,'FORMAÇÃO DE PREÇO'!B:D,2,FALSE),"")</f>
        <v/>
      </c>
      <c r="D449" s="62" t="str">
        <f>IFERROR(VLOOKUP(B449,'FORMAÇÃO DE PREÇO'!B:D,3,FALSE),"")</f>
        <v/>
      </c>
      <c r="E449" s="107" t="str">
        <f t="shared" si="11"/>
        <v/>
      </c>
      <c r="F449" s="107" t="str">
        <f>IF($B448="","",IF($C449=$C446,INDEX('FORMAÇÃO DE PREÇO'!$H:$H,MATCH($B449,'FORMAÇÃO DE PREÇO'!$B:$B)-18),IF($C449=$C447,"Código","")))</f>
        <v/>
      </c>
      <c r="G449" s="108" t="str">
        <f t="array" ref="G449">IF($B448="","",IF($C449=$C446,UPPER(INDEX('BASE EDITAL'!$C:$C,EDITAL!B449+1)),IF($C449=$C447,"Especificação do Objeto","")))</f>
        <v/>
      </c>
      <c r="H449" s="109" t="str">
        <f t="array" ref="H449">IF($B448="","",IF($C449=$C446,INDEX('FORMAÇÃO DE PREÇO'!$M:$M,MATCH($B449,'FORMAÇÃO DE PREÇO'!$B:$B)-14),IF($C449=$C447,"Unidade","")))</f>
        <v/>
      </c>
      <c r="I449" s="109" t="str">
        <f>IF($B448="","",IF($C449=$C446,INDEX('FORMAÇÃO DE PREÇO'!$M:$M,MATCH($B449,'FORMAÇÃO DE PREÇO'!$B:$B)-16),IF($C449=$C447,"Quant.","")))</f>
        <v/>
      </c>
      <c r="J449" s="68" t="str">
        <f>IF(AND(COUNTBLANK($B446:$B448)=2,$B448="",$B447="",MAX(C:C)&gt;1),"Total Estimado",IF($B448="","",IF($C449=$C446,INDEX('FORMAÇÃO DE PREÇO'!$M:$M,MATCH($B449,'FORMAÇÃO DE PREÇO'!$B:$B)-18),IF($C449=$C447,"Valor Unit. (R$)",IF(AND($C449&lt;&gt;$C448,$J448&lt;&gt;""),"Subtotal","")))))</f>
        <v/>
      </c>
      <c r="K449" s="100" t="str">
        <f>IFERROR(IF(AND(COUNTBLANK($B446:$B448)=2,$B448="",$B447="",MAX(C:C)&gt;1),SUM($K$3:K448)/2,IF($B448="","",IF($C449=$C446,ROUND(J449*I449,2),IF($C449=$C447,"Total Item (R$)",IF(AND($C449&lt;&gt;$C448,$J448&lt;&gt;""),SUMIFS(K:K,C:C,C448,J:J,"&lt;&gt;Subtotal"),""))))),"")</f>
        <v/>
      </c>
      <c r="L449" s="100" t="str">
        <f t="shared" si="10"/>
        <v/>
      </c>
    </row>
    <row r="450" spans="2:12" x14ac:dyDescent="0.25">
      <c r="B450" s="62" t="str">
        <f>IFERROR(IF(C449=C446,IF(B449+1&lt;='FORMAÇÃO DE PREÇO'!$H$8,B449+1,""),B449),"")</f>
        <v/>
      </c>
      <c r="C450" s="62" t="str">
        <f>IFERROR(VLOOKUP(B450,'FORMAÇÃO DE PREÇO'!B:D,2,FALSE),"")</f>
        <v/>
      </c>
      <c r="D450" s="62" t="str">
        <f>IFERROR(VLOOKUP(B450,'FORMAÇÃO DE PREÇO'!B:D,3,FALSE),"")</f>
        <v/>
      </c>
      <c r="E450" s="107" t="str">
        <f t="shared" si="11"/>
        <v/>
      </c>
      <c r="F450" s="107" t="str">
        <f>IF($B449="","",IF($C450=$C447,INDEX('FORMAÇÃO DE PREÇO'!$H:$H,MATCH($B450,'FORMAÇÃO DE PREÇO'!$B:$B)-18),IF($C450=$C448,"Código","")))</f>
        <v/>
      </c>
      <c r="G450" s="108" t="str">
        <f t="array" ref="G450">IF($B449="","",IF($C450=$C447,UPPER(INDEX('BASE EDITAL'!$C:$C,EDITAL!B450+1)),IF($C450=$C448,"Especificação do Objeto","")))</f>
        <v/>
      </c>
      <c r="H450" s="109" t="str">
        <f t="array" ref="H450">IF($B449="","",IF($C450=$C447,INDEX('FORMAÇÃO DE PREÇO'!$M:$M,MATCH($B450,'FORMAÇÃO DE PREÇO'!$B:$B)-14),IF($C450=$C448,"Unidade","")))</f>
        <v/>
      </c>
      <c r="I450" s="109" t="str">
        <f>IF($B449="","",IF($C450=$C447,INDEX('FORMAÇÃO DE PREÇO'!$M:$M,MATCH($B450,'FORMAÇÃO DE PREÇO'!$B:$B)-16),IF($C450=$C448,"Quant.","")))</f>
        <v/>
      </c>
      <c r="J450" s="68" t="str">
        <f>IF(AND(COUNTBLANK($B447:$B449)=2,$B449="",$B448="",MAX(C:C)&gt;1),"Total Estimado",IF($B449="","",IF($C450=$C447,INDEX('FORMAÇÃO DE PREÇO'!$M:$M,MATCH($B450,'FORMAÇÃO DE PREÇO'!$B:$B)-18),IF($C450=$C448,"Valor Unit. (R$)",IF(AND($C450&lt;&gt;$C449,$J449&lt;&gt;""),"Subtotal","")))))</f>
        <v/>
      </c>
      <c r="K450" s="100" t="str">
        <f>IFERROR(IF(AND(COUNTBLANK($B447:$B449)=2,$B449="",$B448="",MAX(C:C)&gt;1),SUM($K$3:K449)/2,IF($B449="","",IF($C450=$C447,ROUND(J450*I450,2),IF($C450=$C448,"Total Item (R$)",IF(AND($C450&lt;&gt;$C449,$J449&lt;&gt;""),SUMIFS(K:K,C:C,C449,J:J,"&lt;&gt;Subtotal"),""))))),"")</f>
        <v/>
      </c>
      <c r="L450" s="100" t="str">
        <f t="shared" si="10"/>
        <v/>
      </c>
    </row>
    <row r="451" spans="2:12" x14ac:dyDescent="0.25">
      <c r="B451" s="62" t="str">
        <f>IFERROR(IF(C450=C447,IF(B450+1&lt;='FORMAÇÃO DE PREÇO'!$H$8,B450+1,""),B450),"")</f>
        <v/>
      </c>
      <c r="C451" s="62" t="str">
        <f>IFERROR(VLOOKUP(B451,'FORMAÇÃO DE PREÇO'!B:D,2,FALSE),"")</f>
        <v/>
      </c>
      <c r="D451" s="62" t="str">
        <f>IFERROR(VLOOKUP(B451,'FORMAÇÃO DE PREÇO'!B:D,3,FALSE),"")</f>
        <v/>
      </c>
      <c r="E451" s="107" t="str">
        <f t="shared" si="11"/>
        <v/>
      </c>
      <c r="F451" s="107" t="str">
        <f>IF($B450="","",IF($C451=$C448,INDEX('FORMAÇÃO DE PREÇO'!$H:$H,MATCH($B451,'FORMAÇÃO DE PREÇO'!$B:$B)-18),IF($C451=$C449,"Código","")))</f>
        <v/>
      </c>
      <c r="G451" s="108" t="str">
        <f t="array" ref="G451">IF($B450="","",IF($C451=$C448,UPPER(INDEX('BASE EDITAL'!$C:$C,EDITAL!B451+1)),IF($C451=$C449,"Especificação do Objeto","")))</f>
        <v/>
      </c>
      <c r="H451" s="109" t="str">
        <f t="array" ref="H451">IF($B450="","",IF($C451=$C448,INDEX('FORMAÇÃO DE PREÇO'!$M:$M,MATCH($B451,'FORMAÇÃO DE PREÇO'!$B:$B)-14),IF($C451=$C449,"Unidade","")))</f>
        <v/>
      </c>
      <c r="I451" s="109" t="str">
        <f>IF($B450="","",IF($C451=$C448,INDEX('FORMAÇÃO DE PREÇO'!$M:$M,MATCH($B451,'FORMAÇÃO DE PREÇO'!$B:$B)-16),IF($C451=$C449,"Quant.","")))</f>
        <v/>
      </c>
      <c r="J451" s="68" t="str">
        <f>IF(AND(COUNTBLANK($B448:$B450)=2,$B450="",$B449="",MAX(C:C)&gt;1),"Total Estimado",IF($B450="","",IF($C451=$C448,INDEX('FORMAÇÃO DE PREÇO'!$M:$M,MATCH($B451,'FORMAÇÃO DE PREÇO'!$B:$B)-18),IF($C451=$C449,"Valor Unit. (R$)",IF(AND($C451&lt;&gt;$C450,$J450&lt;&gt;""),"Subtotal","")))))</f>
        <v/>
      </c>
      <c r="K451" s="100" t="str">
        <f>IFERROR(IF(AND(COUNTBLANK($B448:$B450)=2,$B450="",$B449="",MAX(C:C)&gt;1),SUM($K$3:K450)/2,IF($B450="","",IF($C451=$C448,ROUND(J451*I451,2),IF($C451=$C449,"Total Item (R$)",IF(AND($C451&lt;&gt;$C450,$J450&lt;&gt;""),SUMIFS(K:K,C:C,C450,J:J,"&lt;&gt;Subtotal"),""))))),"")</f>
        <v/>
      </c>
      <c r="L451" s="100" t="str">
        <f t="shared" si="10"/>
        <v/>
      </c>
    </row>
    <row r="452" spans="2:12" x14ac:dyDescent="0.25">
      <c r="B452" s="62" t="str">
        <f>IFERROR(IF(C451=C448,IF(B451+1&lt;='FORMAÇÃO DE PREÇO'!$H$8,B451+1,""),B451),"")</f>
        <v/>
      </c>
      <c r="C452" s="62" t="str">
        <f>IFERROR(VLOOKUP(B452,'FORMAÇÃO DE PREÇO'!B:D,2,FALSE),"")</f>
        <v/>
      </c>
      <c r="D452" s="62" t="str">
        <f>IFERROR(VLOOKUP(B452,'FORMAÇÃO DE PREÇO'!B:D,3,FALSE),"")</f>
        <v/>
      </c>
      <c r="E452" s="107" t="str">
        <f t="shared" si="11"/>
        <v/>
      </c>
      <c r="F452" s="107" t="str">
        <f>IF($B451="","",IF($C452=$C449,INDEX('FORMAÇÃO DE PREÇO'!$H:$H,MATCH($B452,'FORMAÇÃO DE PREÇO'!$B:$B)-18),IF($C452=$C450,"Código","")))</f>
        <v/>
      </c>
      <c r="G452" s="108" t="str">
        <f t="array" ref="G452">IF($B451="","",IF($C452=$C449,UPPER(INDEX('BASE EDITAL'!$C:$C,EDITAL!B452+1)),IF($C452=$C450,"Especificação do Objeto","")))</f>
        <v/>
      </c>
      <c r="H452" s="109" t="str">
        <f t="array" ref="H452">IF($B451="","",IF($C452=$C449,INDEX('FORMAÇÃO DE PREÇO'!$M:$M,MATCH($B452,'FORMAÇÃO DE PREÇO'!$B:$B)-14),IF($C452=$C450,"Unidade","")))</f>
        <v/>
      </c>
      <c r="I452" s="109" t="str">
        <f>IF($B451="","",IF($C452=$C449,INDEX('FORMAÇÃO DE PREÇO'!$M:$M,MATCH($B452,'FORMAÇÃO DE PREÇO'!$B:$B)-16),IF($C452=$C450,"Quant.","")))</f>
        <v/>
      </c>
      <c r="J452" s="68" t="str">
        <f>IF(AND(COUNTBLANK($B449:$B451)=2,$B451="",$B450="",MAX(C:C)&gt;1),"Total Estimado",IF($B451="","",IF($C452=$C449,INDEX('FORMAÇÃO DE PREÇO'!$M:$M,MATCH($B452,'FORMAÇÃO DE PREÇO'!$B:$B)-18),IF($C452=$C450,"Valor Unit. (R$)",IF(AND($C452&lt;&gt;$C451,$J451&lt;&gt;""),"Subtotal","")))))</f>
        <v/>
      </c>
      <c r="K452" s="100" t="str">
        <f>IFERROR(IF(AND(COUNTBLANK($B449:$B451)=2,$B451="",$B450="",MAX(C:C)&gt;1),SUM($K$3:K451)/2,IF($B451="","",IF($C452=$C449,ROUND(J452*I452,2),IF($C452=$C450,"Total Item (R$)",IF(AND($C452&lt;&gt;$C451,$J451&lt;&gt;""),SUMIFS(K:K,C:C,C451,J:J,"&lt;&gt;Subtotal"),""))))),"")</f>
        <v/>
      </c>
      <c r="L452" s="100" t="str">
        <f t="shared" ref="L452:L515" si="12">IF($B451="","",IF($C452=$C449,"",IF($C452=$C450,"Benefício ME/EPP","")))</f>
        <v/>
      </c>
    </row>
    <row r="453" spans="2:12" x14ac:dyDescent="0.25">
      <c r="B453" s="62" t="str">
        <f>IFERROR(IF(C452=C449,IF(B452+1&lt;='FORMAÇÃO DE PREÇO'!$H$8,B452+1,""),B452),"")</f>
        <v/>
      </c>
      <c r="C453" s="62" t="str">
        <f>IFERROR(VLOOKUP(B453,'FORMAÇÃO DE PREÇO'!B:D,2,FALSE),"")</f>
        <v/>
      </c>
      <c r="D453" s="62" t="str">
        <f>IFERROR(VLOOKUP(B453,'FORMAÇÃO DE PREÇO'!B:D,3,FALSE),"")</f>
        <v/>
      </c>
      <c r="E453" s="107" t="str">
        <f t="shared" si="11"/>
        <v/>
      </c>
      <c r="F453" s="107" t="str">
        <f>IF($B452="","",IF($C453=$C450,INDEX('FORMAÇÃO DE PREÇO'!$H:$H,MATCH($B453,'FORMAÇÃO DE PREÇO'!$B:$B)-18),IF($C453=$C451,"Código","")))</f>
        <v/>
      </c>
      <c r="G453" s="108" t="str">
        <f t="array" ref="G453">IF($B452="","",IF($C453=$C450,UPPER(INDEX('BASE EDITAL'!$C:$C,EDITAL!B453+1)),IF($C453=$C451,"Especificação do Objeto","")))</f>
        <v/>
      </c>
      <c r="H453" s="109" t="str">
        <f t="array" ref="H453">IF($B452="","",IF($C453=$C450,INDEX('FORMAÇÃO DE PREÇO'!$M:$M,MATCH($B453,'FORMAÇÃO DE PREÇO'!$B:$B)-14),IF($C453=$C451,"Unidade","")))</f>
        <v/>
      </c>
      <c r="I453" s="109" t="str">
        <f>IF($B452="","",IF($C453=$C450,INDEX('FORMAÇÃO DE PREÇO'!$M:$M,MATCH($B453,'FORMAÇÃO DE PREÇO'!$B:$B)-16),IF($C453=$C451,"Quant.","")))</f>
        <v/>
      </c>
      <c r="J453" s="68" t="str">
        <f>IF(AND(COUNTBLANK($B450:$B452)=2,$B452="",$B451="",MAX(C:C)&gt;1),"Total Estimado",IF($B452="","",IF($C453=$C450,INDEX('FORMAÇÃO DE PREÇO'!$M:$M,MATCH($B453,'FORMAÇÃO DE PREÇO'!$B:$B)-18),IF($C453=$C451,"Valor Unit. (R$)",IF(AND($C453&lt;&gt;$C452,$J452&lt;&gt;""),"Subtotal","")))))</f>
        <v/>
      </c>
      <c r="K453" s="100" t="str">
        <f>IFERROR(IF(AND(COUNTBLANK($B450:$B452)=2,$B452="",$B451="",MAX(C:C)&gt;1),SUM($K$3:K452)/2,IF($B452="","",IF($C453=$C450,ROUND(J453*I453,2),IF($C453=$C451,"Total Item (R$)",IF(AND($C453&lt;&gt;$C452,$J452&lt;&gt;""),SUMIFS(K:K,C:C,C452,J:J,"&lt;&gt;Subtotal"),""))))),"")</f>
        <v/>
      </c>
      <c r="L453" s="100" t="str">
        <f t="shared" si="12"/>
        <v/>
      </c>
    </row>
    <row r="454" spans="2:12" x14ac:dyDescent="0.25">
      <c r="B454" s="62" t="str">
        <f>IFERROR(IF(C453=C450,IF(B453+1&lt;='FORMAÇÃO DE PREÇO'!$H$8,B453+1,""),B453),"")</f>
        <v/>
      </c>
      <c r="C454" s="62" t="str">
        <f>IFERROR(VLOOKUP(B454,'FORMAÇÃO DE PREÇO'!B:D,2,FALSE),"")</f>
        <v/>
      </c>
      <c r="D454" s="62" t="str">
        <f>IFERROR(VLOOKUP(B454,'FORMAÇÃO DE PREÇO'!B:D,3,FALSE),"")</f>
        <v/>
      </c>
      <c r="E454" s="107" t="str">
        <f t="shared" si="11"/>
        <v/>
      </c>
      <c r="F454" s="107" t="str">
        <f>IF($B453="","",IF($C454=$C451,INDEX('FORMAÇÃO DE PREÇO'!$H:$H,MATCH($B454,'FORMAÇÃO DE PREÇO'!$B:$B)-18),IF($C454=$C452,"Código","")))</f>
        <v/>
      </c>
      <c r="G454" s="108" t="str">
        <f t="array" ref="G454">IF($B453="","",IF($C454=$C451,UPPER(INDEX('BASE EDITAL'!$C:$C,EDITAL!B454+1)),IF($C454=$C452,"Especificação do Objeto","")))</f>
        <v/>
      </c>
      <c r="H454" s="109" t="str">
        <f t="array" ref="H454">IF($B453="","",IF($C454=$C451,INDEX('FORMAÇÃO DE PREÇO'!$M:$M,MATCH($B454,'FORMAÇÃO DE PREÇO'!$B:$B)-14),IF($C454=$C452,"Unidade","")))</f>
        <v/>
      </c>
      <c r="I454" s="109" t="str">
        <f>IF($B453="","",IF($C454=$C451,INDEX('FORMAÇÃO DE PREÇO'!$M:$M,MATCH($B454,'FORMAÇÃO DE PREÇO'!$B:$B)-16),IF($C454=$C452,"Quant.","")))</f>
        <v/>
      </c>
      <c r="J454" s="68" t="str">
        <f>IF(AND(COUNTBLANK($B451:$B453)=2,$B453="",$B452="",MAX(C:C)&gt;1),"Total Estimado",IF($B453="","",IF($C454=$C451,INDEX('FORMAÇÃO DE PREÇO'!$M:$M,MATCH($B454,'FORMAÇÃO DE PREÇO'!$B:$B)-18),IF($C454=$C452,"Valor Unit. (R$)",IF(AND($C454&lt;&gt;$C453,$J453&lt;&gt;""),"Subtotal","")))))</f>
        <v/>
      </c>
      <c r="K454" s="100" t="str">
        <f>IFERROR(IF(AND(COUNTBLANK($B451:$B453)=2,$B453="",$B452="",MAX(C:C)&gt;1),SUM($K$3:K453)/2,IF($B453="","",IF($C454=$C451,ROUND(J454*I454,2),IF($C454=$C452,"Total Item (R$)",IF(AND($C454&lt;&gt;$C453,$J453&lt;&gt;""),SUMIFS(K:K,C:C,C453,J:J,"&lt;&gt;Subtotal"),""))))),"")</f>
        <v/>
      </c>
      <c r="L454" s="100" t="str">
        <f t="shared" si="12"/>
        <v/>
      </c>
    </row>
    <row r="455" spans="2:12" x14ac:dyDescent="0.25">
      <c r="B455" s="62" t="str">
        <f>IFERROR(IF(C454=C451,IF(B454+1&lt;='FORMAÇÃO DE PREÇO'!$H$8,B454+1,""),B454),"")</f>
        <v/>
      </c>
      <c r="C455" s="62" t="str">
        <f>IFERROR(VLOOKUP(B455,'FORMAÇÃO DE PREÇO'!B:D,2,FALSE),"")</f>
        <v/>
      </c>
      <c r="D455" s="62" t="str">
        <f>IFERROR(VLOOKUP(B455,'FORMAÇÃO DE PREÇO'!B:D,3,FALSE),"")</f>
        <v/>
      </c>
      <c r="E455" s="107" t="str">
        <f t="shared" ref="E455:E518" si="13">IF($B454="","",IF($C455=$C452,D455,IF($C455=$C453,"Item",IF(AND(MAX(C:C)&gt;1,$C455=$C454),CONCATENATE("LOTE ",C455),""))))</f>
        <v/>
      </c>
      <c r="F455" s="107" t="str">
        <f>IF($B454="","",IF($C455=$C452,INDEX('FORMAÇÃO DE PREÇO'!$H:$H,MATCH($B455,'FORMAÇÃO DE PREÇO'!$B:$B)-18),IF($C455=$C453,"Código","")))</f>
        <v/>
      </c>
      <c r="G455" s="108" t="str">
        <f t="array" ref="G455">IF($B454="","",IF($C455=$C452,UPPER(INDEX('BASE EDITAL'!$C:$C,EDITAL!B455+1)),IF($C455=$C453,"Especificação do Objeto","")))</f>
        <v/>
      </c>
      <c r="H455" s="109" t="str">
        <f t="array" ref="H455">IF($B454="","",IF($C455=$C452,INDEX('FORMAÇÃO DE PREÇO'!$M:$M,MATCH($B455,'FORMAÇÃO DE PREÇO'!$B:$B)-14),IF($C455=$C453,"Unidade","")))</f>
        <v/>
      </c>
      <c r="I455" s="109" t="str">
        <f>IF($B454="","",IF($C455=$C452,INDEX('FORMAÇÃO DE PREÇO'!$M:$M,MATCH($B455,'FORMAÇÃO DE PREÇO'!$B:$B)-16),IF($C455=$C453,"Quant.","")))</f>
        <v/>
      </c>
      <c r="J455" s="68" t="str">
        <f>IF(AND(COUNTBLANK($B452:$B454)=2,$B454="",$B453="",MAX(C:C)&gt;1),"Total Estimado",IF($B454="","",IF($C455=$C452,INDEX('FORMAÇÃO DE PREÇO'!$M:$M,MATCH($B455,'FORMAÇÃO DE PREÇO'!$B:$B)-18),IF($C455=$C453,"Valor Unit. (R$)",IF(AND($C455&lt;&gt;$C454,$J454&lt;&gt;""),"Subtotal","")))))</f>
        <v/>
      </c>
      <c r="K455" s="100" t="str">
        <f>IFERROR(IF(AND(COUNTBLANK($B452:$B454)=2,$B454="",$B453="",MAX(C:C)&gt;1),SUM($K$3:K454)/2,IF($B454="","",IF($C455=$C452,ROUND(J455*I455,2),IF($C455=$C453,"Total Item (R$)",IF(AND($C455&lt;&gt;$C454,$J454&lt;&gt;""),SUMIFS(K:K,C:C,C454,J:J,"&lt;&gt;Subtotal"),""))))),"")</f>
        <v/>
      </c>
      <c r="L455" s="100" t="str">
        <f t="shared" si="12"/>
        <v/>
      </c>
    </row>
    <row r="456" spans="2:12" x14ac:dyDescent="0.25">
      <c r="B456" s="62" t="str">
        <f>IFERROR(IF(C455=C452,IF(B455+1&lt;='FORMAÇÃO DE PREÇO'!$H$8,B455+1,""),B455),"")</f>
        <v/>
      </c>
      <c r="C456" s="62" t="str">
        <f>IFERROR(VLOOKUP(B456,'FORMAÇÃO DE PREÇO'!B:D,2,FALSE),"")</f>
        <v/>
      </c>
      <c r="D456" s="62" t="str">
        <f>IFERROR(VLOOKUP(B456,'FORMAÇÃO DE PREÇO'!B:D,3,FALSE),"")</f>
        <v/>
      </c>
      <c r="E456" s="107" t="str">
        <f t="shared" si="13"/>
        <v/>
      </c>
      <c r="F456" s="107" t="str">
        <f>IF($B455="","",IF($C456=$C453,INDEX('FORMAÇÃO DE PREÇO'!$H:$H,MATCH($B456,'FORMAÇÃO DE PREÇO'!$B:$B)-18),IF($C456=$C454,"Código","")))</f>
        <v/>
      </c>
      <c r="G456" s="108" t="str">
        <f t="array" ref="G456">IF($B455="","",IF($C456=$C453,UPPER(INDEX('BASE EDITAL'!$C:$C,EDITAL!B456+1)),IF($C456=$C454,"Especificação do Objeto","")))</f>
        <v/>
      </c>
      <c r="H456" s="109" t="str">
        <f t="array" ref="H456">IF($B455="","",IF($C456=$C453,INDEX('FORMAÇÃO DE PREÇO'!$M:$M,MATCH($B456,'FORMAÇÃO DE PREÇO'!$B:$B)-14),IF($C456=$C454,"Unidade","")))</f>
        <v/>
      </c>
      <c r="I456" s="109" t="str">
        <f>IF($B455="","",IF($C456=$C453,INDEX('FORMAÇÃO DE PREÇO'!$M:$M,MATCH($B456,'FORMAÇÃO DE PREÇO'!$B:$B)-16),IF($C456=$C454,"Quant.","")))</f>
        <v/>
      </c>
      <c r="J456" s="68" t="str">
        <f>IF(AND(COUNTBLANK($B453:$B455)=2,$B455="",$B454="",MAX(C:C)&gt;1),"Total Estimado",IF($B455="","",IF($C456=$C453,INDEX('FORMAÇÃO DE PREÇO'!$M:$M,MATCH($B456,'FORMAÇÃO DE PREÇO'!$B:$B)-18),IF($C456=$C454,"Valor Unit. (R$)",IF(AND($C456&lt;&gt;$C455,$J455&lt;&gt;""),"Subtotal","")))))</f>
        <v/>
      </c>
      <c r="K456" s="100" t="str">
        <f>IFERROR(IF(AND(COUNTBLANK($B453:$B455)=2,$B455="",$B454="",MAX(C:C)&gt;1),SUM($K$3:K455)/2,IF($B455="","",IF($C456=$C453,ROUND(J456*I456,2),IF($C456=$C454,"Total Item (R$)",IF(AND($C456&lt;&gt;$C455,$J455&lt;&gt;""),SUMIFS(K:K,C:C,C455,J:J,"&lt;&gt;Subtotal"),""))))),"")</f>
        <v/>
      </c>
      <c r="L456" s="100" t="str">
        <f t="shared" si="12"/>
        <v/>
      </c>
    </row>
    <row r="457" spans="2:12" x14ac:dyDescent="0.25">
      <c r="B457" s="62" t="str">
        <f>IFERROR(IF(C456=C453,IF(B456+1&lt;='FORMAÇÃO DE PREÇO'!$H$8,B456+1,""),B456),"")</f>
        <v/>
      </c>
      <c r="C457" s="62" t="str">
        <f>IFERROR(VLOOKUP(B457,'FORMAÇÃO DE PREÇO'!B:D,2,FALSE),"")</f>
        <v/>
      </c>
      <c r="D457" s="62" t="str">
        <f>IFERROR(VLOOKUP(B457,'FORMAÇÃO DE PREÇO'!B:D,3,FALSE),"")</f>
        <v/>
      </c>
      <c r="E457" s="107" t="str">
        <f t="shared" si="13"/>
        <v/>
      </c>
      <c r="F457" s="107" t="str">
        <f>IF($B456="","",IF($C457=$C454,INDEX('FORMAÇÃO DE PREÇO'!$H:$H,MATCH($B457,'FORMAÇÃO DE PREÇO'!$B:$B)-18),IF($C457=$C455,"Código","")))</f>
        <v/>
      </c>
      <c r="G457" s="108" t="str">
        <f t="array" ref="G457">IF($B456="","",IF($C457=$C454,UPPER(INDEX('BASE EDITAL'!$C:$C,EDITAL!B457+1)),IF($C457=$C455,"Especificação do Objeto","")))</f>
        <v/>
      </c>
      <c r="H457" s="109" t="str">
        <f t="array" ref="H457">IF($B456="","",IF($C457=$C454,INDEX('FORMAÇÃO DE PREÇO'!$M:$M,MATCH($B457,'FORMAÇÃO DE PREÇO'!$B:$B)-14),IF($C457=$C455,"Unidade","")))</f>
        <v/>
      </c>
      <c r="I457" s="109" t="str">
        <f>IF($B456="","",IF($C457=$C454,INDEX('FORMAÇÃO DE PREÇO'!$M:$M,MATCH($B457,'FORMAÇÃO DE PREÇO'!$B:$B)-16),IF($C457=$C455,"Quant.","")))</f>
        <v/>
      </c>
      <c r="J457" s="68" t="str">
        <f>IF(AND(COUNTBLANK($B454:$B456)=2,$B456="",$B455="",MAX(C:C)&gt;1),"Total Estimado",IF($B456="","",IF($C457=$C454,INDEX('FORMAÇÃO DE PREÇO'!$M:$M,MATCH($B457,'FORMAÇÃO DE PREÇO'!$B:$B)-18),IF($C457=$C455,"Valor Unit. (R$)",IF(AND($C457&lt;&gt;$C456,$J456&lt;&gt;""),"Subtotal","")))))</f>
        <v/>
      </c>
      <c r="K457" s="100" t="str">
        <f>IFERROR(IF(AND(COUNTBLANK($B454:$B456)=2,$B456="",$B455="",MAX(C:C)&gt;1),SUM($K$3:K456)/2,IF($B456="","",IF($C457=$C454,ROUND(J457*I457,2),IF($C457=$C455,"Total Item (R$)",IF(AND($C457&lt;&gt;$C456,$J456&lt;&gt;""),SUMIFS(K:K,C:C,C456,J:J,"&lt;&gt;Subtotal"),""))))),"")</f>
        <v/>
      </c>
      <c r="L457" s="100" t="str">
        <f t="shared" si="12"/>
        <v/>
      </c>
    </row>
    <row r="458" spans="2:12" x14ac:dyDescent="0.25">
      <c r="B458" s="62" t="str">
        <f>IFERROR(IF(C457=C454,IF(B457+1&lt;='FORMAÇÃO DE PREÇO'!$H$8,B457+1,""),B457),"")</f>
        <v/>
      </c>
      <c r="C458" s="62" t="str">
        <f>IFERROR(VLOOKUP(B458,'FORMAÇÃO DE PREÇO'!B:D,2,FALSE),"")</f>
        <v/>
      </c>
      <c r="D458" s="62" t="str">
        <f>IFERROR(VLOOKUP(B458,'FORMAÇÃO DE PREÇO'!B:D,3,FALSE),"")</f>
        <v/>
      </c>
      <c r="E458" s="107" t="str">
        <f t="shared" si="13"/>
        <v/>
      </c>
      <c r="F458" s="107" t="str">
        <f>IF($B457="","",IF($C458=$C455,INDEX('FORMAÇÃO DE PREÇO'!$H:$H,MATCH($B458,'FORMAÇÃO DE PREÇO'!$B:$B)-18),IF($C458=$C456,"Código","")))</f>
        <v/>
      </c>
      <c r="G458" s="108" t="str">
        <f t="array" ref="G458">IF($B457="","",IF($C458=$C455,UPPER(INDEX('BASE EDITAL'!$C:$C,EDITAL!B458+1)),IF($C458=$C456,"Especificação do Objeto","")))</f>
        <v/>
      </c>
      <c r="H458" s="109" t="str">
        <f t="array" ref="H458">IF($B457="","",IF($C458=$C455,INDEX('FORMAÇÃO DE PREÇO'!$M:$M,MATCH($B458,'FORMAÇÃO DE PREÇO'!$B:$B)-14),IF($C458=$C456,"Unidade","")))</f>
        <v/>
      </c>
      <c r="I458" s="109" t="str">
        <f>IF($B457="","",IF($C458=$C455,INDEX('FORMAÇÃO DE PREÇO'!$M:$M,MATCH($B458,'FORMAÇÃO DE PREÇO'!$B:$B)-16),IF($C458=$C456,"Quant.","")))</f>
        <v/>
      </c>
      <c r="J458" s="68" t="str">
        <f>IF(AND(COUNTBLANK($B455:$B457)=2,$B457="",$B456="",MAX(C:C)&gt;1),"Total Estimado",IF($B457="","",IF($C458=$C455,INDEX('FORMAÇÃO DE PREÇO'!$M:$M,MATCH($B458,'FORMAÇÃO DE PREÇO'!$B:$B)-18),IF($C458=$C456,"Valor Unit. (R$)",IF(AND($C458&lt;&gt;$C457,$J457&lt;&gt;""),"Subtotal","")))))</f>
        <v/>
      </c>
      <c r="K458" s="100" t="str">
        <f>IFERROR(IF(AND(COUNTBLANK($B455:$B457)=2,$B457="",$B456="",MAX(C:C)&gt;1),SUM($K$3:K457)/2,IF($B457="","",IF($C458=$C455,ROUND(J458*I458,2),IF($C458=$C456,"Total Item (R$)",IF(AND($C458&lt;&gt;$C457,$J457&lt;&gt;""),SUMIFS(K:K,C:C,C457,J:J,"&lt;&gt;Subtotal"),""))))),"")</f>
        <v/>
      </c>
      <c r="L458" s="100" t="str">
        <f t="shared" si="12"/>
        <v/>
      </c>
    </row>
    <row r="459" spans="2:12" x14ac:dyDescent="0.25">
      <c r="B459" s="62" t="str">
        <f>IFERROR(IF(C458=C455,IF(B458+1&lt;='FORMAÇÃO DE PREÇO'!$H$8,B458+1,""),B458),"")</f>
        <v/>
      </c>
      <c r="C459" s="62" t="str">
        <f>IFERROR(VLOOKUP(B459,'FORMAÇÃO DE PREÇO'!B:D,2,FALSE),"")</f>
        <v/>
      </c>
      <c r="D459" s="62" t="str">
        <f>IFERROR(VLOOKUP(B459,'FORMAÇÃO DE PREÇO'!B:D,3,FALSE),"")</f>
        <v/>
      </c>
      <c r="E459" s="107" t="str">
        <f t="shared" si="13"/>
        <v/>
      </c>
      <c r="F459" s="107" t="str">
        <f>IF($B458="","",IF($C459=$C456,INDEX('FORMAÇÃO DE PREÇO'!$H:$H,MATCH($B459,'FORMAÇÃO DE PREÇO'!$B:$B)-18),IF($C459=$C457,"Código","")))</f>
        <v/>
      </c>
      <c r="G459" s="108" t="str">
        <f t="array" ref="G459">IF($B458="","",IF($C459=$C456,UPPER(INDEX('BASE EDITAL'!$C:$C,EDITAL!B459+1)),IF($C459=$C457,"Especificação do Objeto","")))</f>
        <v/>
      </c>
      <c r="H459" s="109" t="str">
        <f t="array" ref="H459">IF($B458="","",IF($C459=$C456,INDEX('FORMAÇÃO DE PREÇO'!$M:$M,MATCH($B459,'FORMAÇÃO DE PREÇO'!$B:$B)-14),IF($C459=$C457,"Unidade","")))</f>
        <v/>
      </c>
      <c r="I459" s="109" t="str">
        <f>IF($B458="","",IF($C459=$C456,INDEX('FORMAÇÃO DE PREÇO'!$M:$M,MATCH($B459,'FORMAÇÃO DE PREÇO'!$B:$B)-16),IF($C459=$C457,"Quant.","")))</f>
        <v/>
      </c>
      <c r="J459" s="68" t="str">
        <f>IF(AND(COUNTBLANK($B456:$B458)=2,$B458="",$B457="",MAX(C:C)&gt;1),"Total Estimado",IF($B458="","",IF($C459=$C456,INDEX('FORMAÇÃO DE PREÇO'!$M:$M,MATCH($B459,'FORMAÇÃO DE PREÇO'!$B:$B)-18),IF($C459=$C457,"Valor Unit. (R$)",IF(AND($C459&lt;&gt;$C458,$J458&lt;&gt;""),"Subtotal","")))))</f>
        <v/>
      </c>
      <c r="K459" s="100" t="str">
        <f>IFERROR(IF(AND(COUNTBLANK($B456:$B458)=2,$B458="",$B457="",MAX(C:C)&gt;1),SUM($K$3:K458)/2,IF($B458="","",IF($C459=$C456,ROUND(J459*I459,2),IF($C459=$C457,"Total Item (R$)",IF(AND($C459&lt;&gt;$C458,$J458&lt;&gt;""),SUMIFS(K:K,C:C,C458,J:J,"&lt;&gt;Subtotal"),""))))),"")</f>
        <v/>
      </c>
      <c r="L459" s="100" t="str">
        <f t="shared" si="12"/>
        <v/>
      </c>
    </row>
    <row r="460" spans="2:12" x14ac:dyDescent="0.25">
      <c r="B460" s="62" t="str">
        <f>IFERROR(IF(C459=C456,IF(B459+1&lt;='FORMAÇÃO DE PREÇO'!$H$8,B459+1,""),B459),"")</f>
        <v/>
      </c>
      <c r="C460" s="62" t="str">
        <f>IFERROR(VLOOKUP(B460,'FORMAÇÃO DE PREÇO'!B:D,2,FALSE),"")</f>
        <v/>
      </c>
      <c r="D460" s="62" t="str">
        <f>IFERROR(VLOOKUP(B460,'FORMAÇÃO DE PREÇO'!B:D,3,FALSE),"")</f>
        <v/>
      </c>
      <c r="E460" s="107" t="str">
        <f t="shared" si="13"/>
        <v/>
      </c>
      <c r="F460" s="107" t="str">
        <f>IF($B459="","",IF($C460=$C457,INDEX('FORMAÇÃO DE PREÇO'!$H:$H,MATCH($B460,'FORMAÇÃO DE PREÇO'!$B:$B)-18),IF($C460=$C458,"Código","")))</f>
        <v/>
      </c>
      <c r="G460" s="108" t="str">
        <f t="array" ref="G460">IF($B459="","",IF($C460=$C457,UPPER(INDEX('BASE EDITAL'!$C:$C,EDITAL!B460+1)),IF($C460=$C458,"Especificação do Objeto","")))</f>
        <v/>
      </c>
      <c r="H460" s="109" t="str">
        <f t="array" ref="H460">IF($B459="","",IF($C460=$C457,INDEX('FORMAÇÃO DE PREÇO'!$M:$M,MATCH($B460,'FORMAÇÃO DE PREÇO'!$B:$B)-14),IF($C460=$C458,"Unidade","")))</f>
        <v/>
      </c>
      <c r="I460" s="109" t="str">
        <f>IF($B459="","",IF($C460=$C457,INDEX('FORMAÇÃO DE PREÇO'!$M:$M,MATCH($B460,'FORMAÇÃO DE PREÇO'!$B:$B)-16),IF($C460=$C458,"Quant.","")))</f>
        <v/>
      </c>
      <c r="J460" s="68" t="str">
        <f>IF(AND(COUNTBLANK($B457:$B459)=2,$B459="",$B458="",MAX(C:C)&gt;1),"Total Estimado",IF($B459="","",IF($C460=$C457,INDEX('FORMAÇÃO DE PREÇO'!$M:$M,MATCH($B460,'FORMAÇÃO DE PREÇO'!$B:$B)-18),IF($C460=$C458,"Valor Unit. (R$)",IF(AND($C460&lt;&gt;$C459,$J459&lt;&gt;""),"Subtotal","")))))</f>
        <v/>
      </c>
      <c r="K460" s="100" t="str">
        <f>IFERROR(IF(AND(COUNTBLANK($B457:$B459)=2,$B459="",$B458="",MAX(C:C)&gt;1),SUM($K$3:K459)/2,IF($B459="","",IF($C460=$C457,ROUND(J460*I460,2),IF($C460=$C458,"Total Item (R$)",IF(AND($C460&lt;&gt;$C459,$J459&lt;&gt;""),SUMIFS(K:K,C:C,C459,J:J,"&lt;&gt;Subtotal"),""))))),"")</f>
        <v/>
      </c>
      <c r="L460" s="100" t="str">
        <f t="shared" si="12"/>
        <v/>
      </c>
    </row>
    <row r="461" spans="2:12" x14ac:dyDescent="0.25">
      <c r="B461" s="62" t="str">
        <f>IFERROR(IF(C460=C457,IF(B460+1&lt;='FORMAÇÃO DE PREÇO'!$H$8,B460+1,""),B460),"")</f>
        <v/>
      </c>
      <c r="C461" s="62" t="str">
        <f>IFERROR(VLOOKUP(B461,'FORMAÇÃO DE PREÇO'!B:D,2,FALSE),"")</f>
        <v/>
      </c>
      <c r="D461" s="62" t="str">
        <f>IFERROR(VLOOKUP(B461,'FORMAÇÃO DE PREÇO'!B:D,3,FALSE),"")</f>
        <v/>
      </c>
      <c r="E461" s="107" t="str">
        <f t="shared" si="13"/>
        <v/>
      </c>
      <c r="F461" s="107" t="str">
        <f>IF($B460="","",IF($C461=$C458,INDEX('FORMAÇÃO DE PREÇO'!$H:$H,MATCH($B461,'FORMAÇÃO DE PREÇO'!$B:$B)-18),IF($C461=$C459,"Código","")))</f>
        <v/>
      </c>
      <c r="G461" s="108" t="str">
        <f t="array" ref="G461">IF($B460="","",IF($C461=$C458,UPPER(INDEX('BASE EDITAL'!$C:$C,EDITAL!B461+1)),IF($C461=$C459,"Especificação do Objeto","")))</f>
        <v/>
      </c>
      <c r="H461" s="109" t="str">
        <f t="array" ref="H461">IF($B460="","",IF($C461=$C458,INDEX('FORMAÇÃO DE PREÇO'!$M:$M,MATCH($B461,'FORMAÇÃO DE PREÇO'!$B:$B)-14),IF($C461=$C459,"Unidade","")))</f>
        <v/>
      </c>
      <c r="I461" s="109" t="str">
        <f>IF($B460="","",IF($C461=$C458,INDEX('FORMAÇÃO DE PREÇO'!$M:$M,MATCH($B461,'FORMAÇÃO DE PREÇO'!$B:$B)-16),IF($C461=$C459,"Quant.","")))</f>
        <v/>
      </c>
      <c r="J461" s="68" t="str">
        <f>IF(AND(COUNTBLANK($B458:$B460)=2,$B460="",$B459="",MAX(C:C)&gt;1),"Total Estimado",IF($B460="","",IF($C461=$C458,INDEX('FORMAÇÃO DE PREÇO'!$M:$M,MATCH($B461,'FORMAÇÃO DE PREÇO'!$B:$B)-18),IF($C461=$C459,"Valor Unit. (R$)",IF(AND($C461&lt;&gt;$C460,$J460&lt;&gt;""),"Subtotal","")))))</f>
        <v/>
      </c>
      <c r="K461" s="100" t="str">
        <f>IFERROR(IF(AND(COUNTBLANK($B458:$B460)=2,$B460="",$B459="",MAX(C:C)&gt;1),SUM($K$3:K460)/2,IF($B460="","",IF($C461=$C458,ROUND(J461*I461,2),IF($C461=$C459,"Total Item (R$)",IF(AND($C461&lt;&gt;$C460,$J460&lt;&gt;""),SUMIFS(K:K,C:C,C460,J:J,"&lt;&gt;Subtotal"),""))))),"")</f>
        <v/>
      </c>
      <c r="L461" s="100" t="str">
        <f t="shared" si="12"/>
        <v/>
      </c>
    </row>
    <row r="462" spans="2:12" x14ac:dyDescent="0.25">
      <c r="B462" s="62" t="str">
        <f>IFERROR(IF(C461=C458,IF(B461+1&lt;='FORMAÇÃO DE PREÇO'!$H$8,B461+1,""),B461),"")</f>
        <v/>
      </c>
      <c r="C462" s="62" t="str">
        <f>IFERROR(VLOOKUP(B462,'FORMAÇÃO DE PREÇO'!B:D,2,FALSE),"")</f>
        <v/>
      </c>
      <c r="D462" s="62" t="str">
        <f>IFERROR(VLOOKUP(B462,'FORMAÇÃO DE PREÇO'!B:D,3,FALSE),"")</f>
        <v/>
      </c>
      <c r="E462" s="107" t="str">
        <f t="shared" si="13"/>
        <v/>
      </c>
      <c r="F462" s="107" t="str">
        <f>IF($B461="","",IF($C462=$C459,INDEX('FORMAÇÃO DE PREÇO'!$H:$H,MATCH($B462,'FORMAÇÃO DE PREÇO'!$B:$B)-18),IF($C462=$C460,"Código","")))</f>
        <v/>
      </c>
      <c r="G462" s="108" t="str">
        <f t="array" ref="G462">IF($B461="","",IF($C462=$C459,UPPER(INDEX('BASE EDITAL'!$C:$C,EDITAL!B462+1)),IF($C462=$C460,"Especificação do Objeto","")))</f>
        <v/>
      </c>
      <c r="H462" s="109" t="str">
        <f t="array" ref="H462">IF($B461="","",IF($C462=$C459,INDEX('FORMAÇÃO DE PREÇO'!$M:$M,MATCH($B462,'FORMAÇÃO DE PREÇO'!$B:$B)-14),IF($C462=$C460,"Unidade","")))</f>
        <v/>
      </c>
      <c r="I462" s="109" t="str">
        <f>IF($B461="","",IF($C462=$C459,INDEX('FORMAÇÃO DE PREÇO'!$M:$M,MATCH($B462,'FORMAÇÃO DE PREÇO'!$B:$B)-16),IF($C462=$C460,"Quant.","")))</f>
        <v/>
      </c>
      <c r="J462" s="68" t="str">
        <f>IF(AND(COUNTBLANK($B459:$B461)=2,$B461="",$B460="",MAX(C:C)&gt;1),"Total Estimado",IF($B461="","",IF($C462=$C459,INDEX('FORMAÇÃO DE PREÇO'!$M:$M,MATCH($B462,'FORMAÇÃO DE PREÇO'!$B:$B)-18),IF($C462=$C460,"Valor Unit. (R$)",IF(AND($C462&lt;&gt;$C461,$J461&lt;&gt;""),"Subtotal","")))))</f>
        <v/>
      </c>
      <c r="K462" s="100" t="str">
        <f>IFERROR(IF(AND(COUNTBLANK($B459:$B461)=2,$B461="",$B460="",MAX(C:C)&gt;1),SUM($K$3:K461)/2,IF($B461="","",IF($C462=$C459,ROUND(J462*I462,2),IF($C462=$C460,"Total Item (R$)",IF(AND($C462&lt;&gt;$C461,$J461&lt;&gt;""),SUMIFS(K:K,C:C,C461,J:J,"&lt;&gt;Subtotal"),""))))),"")</f>
        <v/>
      </c>
      <c r="L462" s="100" t="str">
        <f t="shared" si="12"/>
        <v/>
      </c>
    </row>
    <row r="463" spans="2:12" x14ac:dyDescent="0.25">
      <c r="B463" s="62" t="str">
        <f>IFERROR(IF(C462=C459,IF(B462+1&lt;='FORMAÇÃO DE PREÇO'!$H$8,B462+1,""),B462),"")</f>
        <v/>
      </c>
      <c r="C463" s="62" t="str">
        <f>IFERROR(VLOOKUP(B463,'FORMAÇÃO DE PREÇO'!B:D,2,FALSE),"")</f>
        <v/>
      </c>
      <c r="D463" s="62" t="str">
        <f>IFERROR(VLOOKUP(B463,'FORMAÇÃO DE PREÇO'!B:D,3,FALSE),"")</f>
        <v/>
      </c>
      <c r="E463" s="107" t="str">
        <f t="shared" si="13"/>
        <v/>
      </c>
      <c r="F463" s="107" t="str">
        <f>IF($B462="","",IF($C463=$C460,INDEX('FORMAÇÃO DE PREÇO'!$H:$H,MATCH($B463,'FORMAÇÃO DE PREÇO'!$B:$B)-18),IF($C463=$C461,"Código","")))</f>
        <v/>
      </c>
      <c r="G463" s="108" t="str">
        <f t="array" ref="G463">IF($B462="","",IF($C463=$C460,UPPER(INDEX('BASE EDITAL'!$C:$C,EDITAL!B463+1)),IF($C463=$C461,"Especificação do Objeto","")))</f>
        <v/>
      </c>
      <c r="H463" s="109" t="str">
        <f t="array" ref="H463">IF($B462="","",IF($C463=$C460,INDEX('FORMAÇÃO DE PREÇO'!$M:$M,MATCH($B463,'FORMAÇÃO DE PREÇO'!$B:$B)-14),IF($C463=$C461,"Unidade","")))</f>
        <v/>
      </c>
      <c r="I463" s="109" t="str">
        <f>IF($B462="","",IF($C463=$C460,INDEX('FORMAÇÃO DE PREÇO'!$M:$M,MATCH($B463,'FORMAÇÃO DE PREÇO'!$B:$B)-16),IF($C463=$C461,"Quant.","")))</f>
        <v/>
      </c>
      <c r="J463" s="68" t="str">
        <f>IF(AND(COUNTBLANK($B460:$B462)=2,$B462="",$B461="",MAX(C:C)&gt;1),"Total Estimado",IF($B462="","",IF($C463=$C460,INDEX('FORMAÇÃO DE PREÇO'!$M:$M,MATCH($B463,'FORMAÇÃO DE PREÇO'!$B:$B)-18),IF($C463=$C461,"Valor Unit. (R$)",IF(AND($C463&lt;&gt;$C462,$J462&lt;&gt;""),"Subtotal","")))))</f>
        <v/>
      </c>
      <c r="K463" s="100" t="str">
        <f>IFERROR(IF(AND(COUNTBLANK($B460:$B462)=2,$B462="",$B461="",MAX(C:C)&gt;1),SUM($K$3:K462)/2,IF($B462="","",IF($C463=$C460,ROUND(J463*I463,2),IF($C463=$C461,"Total Item (R$)",IF(AND($C463&lt;&gt;$C462,$J462&lt;&gt;""),SUMIFS(K:K,C:C,C462,J:J,"&lt;&gt;Subtotal"),""))))),"")</f>
        <v/>
      </c>
      <c r="L463" s="100" t="str">
        <f t="shared" si="12"/>
        <v/>
      </c>
    </row>
    <row r="464" spans="2:12" x14ac:dyDescent="0.25">
      <c r="B464" s="62" t="str">
        <f>IFERROR(IF(C463=C460,IF(B463+1&lt;='FORMAÇÃO DE PREÇO'!$H$8,B463+1,""),B463),"")</f>
        <v/>
      </c>
      <c r="C464" s="62" t="str">
        <f>IFERROR(VLOOKUP(B464,'FORMAÇÃO DE PREÇO'!B:D,2,FALSE),"")</f>
        <v/>
      </c>
      <c r="D464" s="62" t="str">
        <f>IFERROR(VLOOKUP(B464,'FORMAÇÃO DE PREÇO'!B:D,3,FALSE),"")</f>
        <v/>
      </c>
      <c r="E464" s="107" t="str">
        <f t="shared" si="13"/>
        <v/>
      </c>
      <c r="F464" s="107" t="str">
        <f>IF($B463="","",IF($C464=$C461,INDEX('FORMAÇÃO DE PREÇO'!$H:$H,MATCH($B464,'FORMAÇÃO DE PREÇO'!$B:$B)-18),IF($C464=$C462,"Código","")))</f>
        <v/>
      </c>
      <c r="G464" s="108" t="str">
        <f t="array" ref="G464">IF($B463="","",IF($C464=$C461,UPPER(INDEX('BASE EDITAL'!$C:$C,EDITAL!B464+1)),IF($C464=$C462,"Especificação do Objeto","")))</f>
        <v/>
      </c>
      <c r="H464" s="109" t="str">
        <f t="array" ref="H464">IF($B463="","",IF($C464=$C461,INDEX('FORMAÇÃO DE PREÇO'!$M:$M,MATCH($B464,'FORMAÇÃO DE PREÇO'!$B:$B)-14),IF($C464=$C462,"Unidade","")))</f>
        <v/>
      </c>
      <c r="I464" s="109" t="str">
        <f>IF($B463="","",IF($C464=$C461,INDEX('FORMAÇÃO DE PREÇO'!$M:$M,MATCH($B464,'FORMAÇÃO DE PREÇO'!$B:$B)-16),IF($C464=$C462,"Quant.","")))</f>
        <v/>
      </c>
      <c r="J464" s="68" t="str">
        <f>IF(AND(COUNTBLANK($B461:$B463)=2,$B463="",$B462="",MAX(C:C)&gt;1),"Total Estimado",IF($B463="","",IF($C464=$C461,INDEX('FORMAÇÃO DE PREÇO'!$M:$M,MATCH($B464,'FORMAÇÃO DE PREÇO'!$B:$B)-18),IF($C464=$C462,"Valor Unit. (R$)",IF(AND($C464&lt;&gt;$C463,$J463&lt;&gt;""),"Subtotal","")))))</f>
        <v/>
      </c>
      <c r="K464" s="100" t="str">
        <f>IFERROR(IF(AND(COUNTBLANK($B461:$B463)=2,$B463="",$B462="",MAX(C:C)&gt;1),SUM($K$3:K463)/2,IF($B463="","",IF($C464=$C461,ROUND(J464*I464,2),IF($C464=$C462,"Total Item (R$)",IF(AND($C464&lt;&gt;$C463,$J463&lt;&gt;""),SUMIFS(K:K,C:C,C463,J:J,"&lt;&gt;Subtotal"),""))))),"")</f>
        <v/>
      </c>
      <c r="L464" s="100" t="str">
        <f t="shared" si="12"/>
        <v/>
      </c>
    </row>
    <row r="465" spans="2:12" x14ac:dyDescent="0.25">
      <c r="B465" s="62" t="str">
        <f>IFERROR(IF(C464=C461,IF(B464+1&lt;='FORMAÇÃO DE PREÇO'!$H$8,B464+1,""),B464),"")</f>
        <v/>
      </c>
      <c r="C465" s="62" t="str">
        <f>IFERROR(VLOOKUP(B465,'FORMAÇÃO DE PREÇO'!B:D,2,FALSE),"")</f>
        <v/>
      </c>
      <c r="D465" s="62" t="str">
        <f>IFERROR(VLOOKUP(B465,'FORMAÇÃO DE PREÇO'!B:D,3,FALSE),"")</f>
        <v/>
      </c>
      <c r="E465" s="107" t="str">
        <f t="shared" si="13"/>
        <v/>
      </c>
      <c r="F465" s="107" t="str">
        <f>IF($B464="","",IF($C465=$C462,INDEX('FORMAÇÃO DE PREÇO'!$H:$H,MATCH($B465,'FORMAÇÃO DE PREÇO'!$B:$B)-18),IF($C465=$C463,"Código","")))</f>
        <v/>
      </c>
      <c r="G465" s="108" t="str">
        <f t="array" ref="G465">IF($B464="","",IF($C465=$C462,UPPER(INDEX('BASE EDITAL'!$C:$C,EDITAL!B465+1)),IF($C465=$C463,"Especificação do Objeto","")))</f>
        <v/>
      </c>
      <c r="H465" s="109" t="str">
        <f t="array" ref="H465">IF($B464="","",IF($C465=$C462,INDEX('FORMAÇÃO DE PREÇO'!$M:$M,MATCH($B465,'FORMAÇÃO DE PREÇO'!$B:$B)-14),IF($C465=$C463,"Unidade","")))</f>
        <v/>
      </c>
      <c r="I465" s="109" t="str">
        <f>IF($B464="","",IF($C465=$C462,INDEX('FORMAÇÃO DE PREÇO'!$M:$M,MATCH($B465,'FORMAÇÃO DE PREÇO'!$B:$B)-16),IF($C465=$C463,"Quant.","")))</f>
        <v/>
      </c>
      <c r="J465" s="68" t="str">
        <f>IF(AND(COUNTBLANK($B462:$B464)=2,$B464="",$B463="",MAX(C:C)&gt;1),"Total Estimado",IF($B464="","",IF($C465=$C462,INDEX('FORMAÇÃO DE PREÇO'!$M:$M,MATCH($B465,'FORMAÇÃO DE PREÇO'!$B:$B)-18),IF($C465=$C463,"Valor Unit. (R$)",IF(AND($C465&lt;&gt;$C464,$J464&lt;&gt;""),"Subtotal","")))))</f>
        <v/>
      </c>
      <c r="K465" s="100" t="str">
        <f>IFERROR(IF(AND(COUNTBLANK($B462:$B464)=2,$B464="",$B463="",MAX(C:C)&gt;1),SUM($K$3:K464)/2,IF($B464="","",IF($C465=$C462,ROUND(J465*I465,2),IF($C465=$C463,"Total Item (R$)",IF(AND($C465&lt;&gt;$C464,$J464&lt;&gt;""),SUMIFS(K:K,C:C,C464,J:J,"&lt;&gt;Subtotal"),""))))),"")</f>
        <v/>
      </c>
      <c r="L465" s="100" t="str">
        <f t="shared" si="12"/>
        <v/>
      </c>
    </row>
    <row r="466" spans="2:12" x14ac:dyDescent="0.25">
      <c r="B466" s="62" t="str">
        <f>IFERROR(IF(C465=C462,IF(B465+1&lt;='FORMAÇÃO DE PREÇO'!$H$8,B465+1,""),B465),"")</f>
        <v/>
      </c>
      <c r="C466" s="62" t="str">
        <f>IFERROR(VLOOKUP(B466,'FORMAÇÃO DE PREÇO'!B:D,2,FALSE),"")</f>
        <v/>
      </c>
      <c r="D466" s="62" t="str">
        <f>IFERROR(VLOOKUP(B466,'FORMAÇÃO DE PREÇO'!B:D,3,FALSE),"")</f>
        <v/>
      </c>
      <c r="E466" s="107" t="str">
        <f t="shared" si="13"/>
        <v/>
      </c>
      <c r="F466" s="107" t="str">
        <f>IF($B465="","",IF($C466=$C463,INDEX('FORMAÇÃO DE PREÇO'!$H:$H,MATCH($B466,'FORMAÇÃO DE PREÇO'!$B:$B)-18),IF($C466=$C464,"Código","")))</f>
        <v/>
      </c>
      <c r="G466" s="108" t="str">
        <f t="array" ref="G466">IF($B465="","",IF($C466=$C463,UPPER(INDEX('BASE EDITAL'!$C:$C,EDITAL!B466+1)),IF($C466=$C464,"Especificação do Objeto","")))</f>
        <v/>
      </c>
      <c r="H466" s="109" t="str">
        <f t="array" ref="H466">IF($B465="","",IF($C466=$C463,INDEX('FORMAÇÃO DE PREÇO'!$M:$M,MATCH($B466,'FORMAÇÃO DE PREÇO'!$B:$B)-14),IF($C466=$C464,"Unidade","")))</f>
        <v/>
      </c>
      <c r="I466" s="109" t="str">
        <f>IF($B465="","",IF($C466=$C463,INDEX('FORMAÇÃO DE PREÇO'!$M:$M,MATCH($B466,'FORMAÇÃO DE PREÇO'!$B:$B)-16),IF($C466=$C464,"Quant.","")))</f>
        <v/>
      </c>
      <c r="J466" s="68" t="str">
        <f>IF(AND(COUNTBLANK($B463:$B465)=2,$B465="",$B464="",MAX(C:C)&gt;1),"Total Estimado",IF($B465="","",IF($C466=$C463,INDEX('FORMAÇÃO DE PREÇO'!$M:$M,MATCH($B466,'FORMAÇÃO DE PREÇO'!$B:$B)-18),IF($C466=$C464,"Valor Unit. (R$)",IF(AND($C466&lt;&gt;$C465,$J465&lt;&gt;""),"Subtotal","")))))</f>
        <v/>
      </c>
      <c r="K466" s="100" t="str">
        <f>IFERROR(IF(AND(COUNTBLANK($B463:$B465)=2,$B465="",$B464="",MAX(C:C)&gt;1),SUM($K$3:K465)/2,IF($B465="","",IF($C466=$C463,ROUND(J466*I466,2),IF($C466=$C464,"Total Item (R$)",IF(AND($C466&lt;&gt;$C465,$J465&lt;&gt;""),SUMIFS(K:K,C:C,C465,J:J,"&lt;&gt;Subtotal"),""))))),"")</f>
        <v/>
      </c>
      <c r="L466" s="100" t="str">
        <f t="shared" si="12"/>
        <v/>
      </c>
    </row>
    <row r="467" spans="2:12" x14ac:dyDescent="0.25">
      <c r="B467" s="62" t="str">
        <f>IFERROR(IF(C466=C463,IF(B466+1&lt;='FORMAÇÃO DE PREÇO'!$H$8,B466+1,""),B466),"")</f>
        <v/>
      </c>
      <c r="C467" s="62" t="str">
        <f>IFERROR(VLOOKUP(B467,'FORMAÇÃO DE PREÇO'!B:D,2,FALSE),"")</f>
        <v/>
      </c>
      <c r="D467" s="62" t="str">
        <f>IFERROR(VLOOKUP(B467,'FORMAÇÃO DE PREÇO'!B:D,3,FALSE),"")</f>
        <v/>
      </c>
      <c r="E467" s="107" t="str">
        <f t="shared" si="13"/>
        <v/>
      </c>
      <c r="F467" s="107" t="str">
        <f>IF($B466="","",IF($C467=$C464,INDEX('FORMAÇÃO DE PREÇO'!$H:$H,MATCH($B467,'FORMAÇÃO DE PREÇO'!$B:$B)-18),IF($C467=$C465,"Código","")))</f>
        <v/>
      </c>
      <c r="G467" s="108" t="str">
        <f t="array" ref="G467">IF($B466="","",IF($C467=$C464,UPPER(INDEX('BASE EDITAL'!$C:$C,EDITAL!B467+1)),IF($C467=$C465,"Especificação do Objeto","")))</f>
        <v/>
      </c>
      <c r="H467" s="109" t="str">
        <f t="array" ref="H467">IF($B466="","",IF($C467=$C464,INDEX('FORMAÇÃO DE PREÇO'!$M:$M,MATCH($B467,'FORMAÇÃO DE PREÇO'!$B:$B)-14),IF($C467=$C465,"Unidade","")))</f>
        <v/>
      </c>
      <c r="I467" s="109" t="str">
        <f>IF($B466="","",IF($C467=$C464,INDEX('FORMAÇÃO DE PREÇO'!$M:$M,MATCH($B467,'FORMAÇÃO DE PREÇO'!$B:$B)-16),IF($C467=$C465,"Quant.","")))</f>
        <v/>
      </c>
      <c r="J467" s="68" t="str">
        <f>IF(AND(COUNTBLANK($B464:$B466)=2,$B466="",$B465="",MAX(C:C)&gt;1),"Total Estimado",IF($B466="","",IF($C467=$C464,INDEX('FORMAÇÃO DE PREÇO'!$M:$M,MATCH($B467,'FORMAÇÃO DE PREÇO'!$B:$B)-18),IF($C467=$C465,"Valor Unit. (R$)",IF(AND($C467&lt;&gt;$C466,$J466&lt;&gt;""),"Subtotal","")))))</f>
        <v/>
      </c>
      <c r="K467" s="100" t="str">
        <f>IFERROR(IF(AND(COUNTBLANK($B464:$B466)=2,$B466="",$B465="",MAX(C:C)&gt;1),SUM($K$3:K466)/2,IF($B466="","",IF($C467=$C464,ROUND(J467*I467,2),IF($C467=$C465,"Total Item (R$)",IF(AND($C467&lt;&gt;$C466,$J466&lt;&gt;""),SUMIFS(K:K,C:C,C466,J:J,"&lt;&gt;Subtotal"),""))))),"")</f>
        <v/>
      </c>
      <c r="L467" s="100" t="str">
        <f t="shared" si="12"/>
        <v/>
      </c>
    </row>
    <row r="468" spans="2:12" x14ac:dyDescent="0.25">
      <c r="B468" s="62" t="str">
        <f>IFERROR(IF(C467=C464,IF(B467+1&lt;='FORMAÇÃO DE PREÇO'!$H$8,B467+1,""),B467),"")</f>
        <v/>
      </c>
      <c r="C468" s="62" t="str">
        <f>IFERROR(VLOOKUP(B468,'FORMAÇÃO DE PREÇO'!B:D,2,FALSE),"")</f>
        <v/>
      </c>
      <c r="D468" s="62" t="str">
        <f>IFERROR(VLOOKUP(B468,'FORMAÇÃO DE PREÇO'!B:D,3,FALSE),"")</f>
        <v/>
      </c>
      <c r="E468" s="107" t="str">
        <f t="shared" si="13"/>
        <v/>
      </c>
      <c r="F468" s="107" t="str">
        <f>IF($B467="","",IF($C468=$C465,INDEX('FORMAÇÃO DE PREÇO'!$H:$H,MATCH($B468,'FORMAÇÃO DE PREÇO'!$B:$B)-18),IF($C468=$C466,"Código","")))</f>
        <v/>
      </c>
      <c r="G468" s="108" t="str">
        <f t="array" ref="G468">IF($B467="","",IF($C468=$C465,UPPER(INDEX('BASE EDITAL'!$C:$C,EDITAL!B468+1)),IF($C468=$C466,"Especificação do Objeto","")))</f>
        <v/>
      </c>
      <c r="H468" s="109" t="str">
        <f t="array" ref="H468">IF($B467="","",IF($C468=$C465,INDEX('FORMAÇÃO DE PREÇO'!$M:$M,MATCH($B468,'FORMAÇÃO DE PREÇO'!$B:$B)-14),IF($C468=$C466,"Unidade","")))</f>
        <v/>
      </c>
      <c r="I468" s="109" t="str">
        <f>IF($B467="","",IF($C468=$C465,INDEX('FORMAÇÃO DE PREÇO'!$M:$M,MATCH($B468,'FORMAÇÃO DE PREÇO'!$B:$B)-16),IF($C468=$C466,"Quant.","")))</f>
        <v/>
      </c>
      <c r="J468" s="68" t="str">
        <f>IF(AND(COUNTBLANK($B465:$B467)=2,$B467="",$B466="",MAX(C:C)&gt;1),"Total Estimado",IF($B467="","",IF($C468=$C465,INDEX('FORMAÇÃO DE PREÇO'!$M:$M,MATCH($B468,'FORMAÇÃO DE PREÇO'!$B:$B)-18),IF($C468=$C466,"Valor Unit. (R$)",IF(AND($C468&lt;&gt;$C467,$J467&lt;&gt;""),"Subtotal","")))))</f>
        <v/>
      </c>
      <c r="K468" s="100" t="str">
        <f>IFERROR(IF(AND(COUNTBLANK($B465:$B467)=2,$B467="",$B466="",MAX(C:C)&gt;1),SUM($K$3:K467)/2,IF($B467="","",IF($C468=$C465,ROUND(J468*I468,2),IF($C468=$C466,"Total Item (R$)",IF(AND($C468&lt;&gt;$C467,$J467&lt;&gt;""),SUMIFS(K:K,C:C,C467,J:J,"&lt;&gt;Subtotal"),""))))),"")</f>
        <v/>
      </c>
      <c r="L468" s="100" t="str">
        <f t="shared" si="12"/>
        <v/>
      </c>
    </row>
    <row r="469" spans="2:12" x14ac:dyDescent="0.25">
      <c r="B469" s="62" t="str">
        <f>IFERROR(IF(C468=C465,IF(B468+1&lt;='FORMAÇÃO DE PREÇO'!$H$8,B468+1,""),B468),"")</f>
        <v/>
      </c>
      <c r="C469" s="62" t="str">
        <f>IFERROR(VLOOKUP(B469,'FORMAÇÃO DE PREÇO'!B:D,2,FALSE),"")</f>
        <v/>
      </c>
      <c r="D469" s="62" t="str">
        <f>IFERROR(VLOOKUP(B469,'FORMAÇÃO DE PREÇO'!B:D,3,FALSE),"")</f>
        <v/>
      </c>
      <c r="E469" s="107" t="str">
        <f t="shared" si="13"/>
        <v/>
      </c>
      <c r="F469" s="107" t="str">
        <f>IF($B468="","",IF($C469=$C466,INDEX('FORMAÇÃO DE PREÇO'!$H:$H,MATCH($B469,'FORMAÇÃO DE PREÇO'!$B:$B)-18),IF($C469=$C467,"Código","")))</f>
        <v/>
      </c>
      <c r="G469" s="108" t="str">
        <f t="array" ref="G469">IF($B468="","",IF($C469=$C466,UPPER(INDEX('BASE EDITAL'!$C:$C,EDITAL!B469+1)),IF($C469=$C467,"Especificação do Objeto","")))</f>
        <v/>
      </c>
      <c r="H469" s="109" t="str">
        <f t="array" ref="H469">IF($B468="","",IF($C469=$C466,INDEX('FORMAÇÃO DE PREÇO'!$M:$M,MATCH($B469,'FORMAÇÃO DE PREÇO'!$B:$B)-14),IF($C469=$C467,"Unidade","")))</f>
        <v/>
      </c>
      <c r="I469" s="109" t="str">
        <f>IF($B468="","",IF($C469=$C466,INDEX('FORMAÇÃO DE PREÇO'!$M:$M,MATCH($B469,'FORMAÇÃO DE PREÇO'!$B:$B)-16),IF($C469=$C467,"Quant.","")))</f>
        <v/>
      </c>
      <c r="J469" s="68" t="str">
        <f>IF(AND(COUNTBLANK($B466:$B468)=2,$B468="",$B467="",MAX(C:C)&gt;1),"Total Estimado",IF($B468="","",IF($C469=$C466,INDEX('FORMAÇÃO DE PREÇO'!$M:$M,MATCH($B469,'FORMAÇÃO DE PREÇO'!$B:$B)-18),IF($C469=$C467,"Valor Unit. (R$)",IF(AND($C469&lt;&gt;$C468,$J468&lt;&gt;""),"Subtotal","")))))</f>
        <v/>
      </c>
      <c r="K469" s="100" t="str">
        <f>IFERROR(IF(AND(COUNTBLANK($B466:$B468)=2,$B468="",$B467="",MAX(C:C)&gt;1),SUM($K$3:K468)/2,IF($B468="","",IF($C469=$C466,ROUND(J469*I469,2),IF($C469=$C467,"Total Item (R$)",IF(AND($C469&lt;&gt;$C468,$J468&lt;&gt;""),SUMIFS(K:K,C:C,C468,J:J,"&lt;&gt;Subtotal"),""))))),"")</f>
        <v/>
      </c>
      <c r="L469" s="100" t="str">
        <f t="shared" si="12"/>
        <v/>
      </c>
    </row>
    <row r="470" spans="2:12" x14ac:dyDescent="0.25">
      <c r="B470" s="62" t="str">
        <f>IFERROR(IF(C469=C466,IF(B469+1&lt;='FORMAÇÃO DE PREÇO'!$H$8,B469+1,""),B469),"")</f>
        <v/>
      </c>
      <c r="C470" s="62" t="str">
        <f>IFERROR(VLOOKUP(B470,'FORMAÇÃO DE PREÇO'!B:D,2,FALSE),"")</f>
        <v/>
      </c>
      <c r="D470" s="62" t="str">
        <f>IFERROR(VLOOKUP(B470,'FORMAÇÃO DE PREÇO'!B:D,3,FALSE),"")</f>
        <v/>
      </c>
      <c r="E470" s="107" t="str">
        <f t="shared" si="13"/>
        <v/>
      </c>
      <c r="F470" s="107" t="str">
        <f>IF($B469="","",IF($C470=$C467,INDEX('FORMAÇÃO DE PREÇO'!$H:$H,MATCH($B470,'FORMAÇÃO DE PREÇO'!$B:$B)-18),IF($C470=$C468,"Código","")))</f>
        <v/>
      </c>
      <c r="G470" s="108" t="str">
        <f t="array" ref="G470">IF($B469="","",IF($C470=$C467,UPPER(INDEX('BASE EDITAL'!$C:$C,EDITAL!B470+1)),IF($C470=$C468,"Especificação do Objeto","")))</f>
        <v/>
      </c>
      <c r="H470" s="109" t="str">
        <f t="array" ref="H470">IF($B469="","",IF($C470=$C467,INDEX('FORMAÇÃO DE PREÇO'!$M:$M,MATCH($B470,'FORMAÇÃO DE PREÇO'!$B:$B)-14),IF($C470=$C468,"Unidade","")))</f>
        <v/>
      </c>
      <c r="I470" s="109" t="str">
        <f>IF($B469="","",IF($C470=$C467,INDEX('FORMAÇÃO DE PREÇO'!$M:$M,MATCH($B470,'FORMAÇÃO DE PREÇO'!$B:$B)-16),IF($C470=$C468,"Quant.","")))</f>
        <v/>
      </c>
      <c r="J470" s="68" t="str">
        <f>IF(AND(COUNTBLANK($B467:$B469)=2,$B469="",$B468="",MAX(C:C)&gt;1),"Total Estimado",IF($B469="","",IF($C470=$C467,INDEX('FORMAÇÃO DE PREÇO'!$M:$M,MATCH($B470,'FORMAÇÃO DE PREÇO'!$B:$B)-18),IF($C470=$C468,"Valor Unit. (R$)",IF(AND($C470&lt;&gt;$C469,$J469&lt;&gt;""),"Subtotal","")))))</f>
        <v/>
      </c>
      <c r="K470" s="100" t="str">
        <f>IFERROR(IF(AND(COUNTBLANK($B467:$B469)=2,$B469="",$B468="",MAX(C:C)&gt;1),SUM($K$3:K469)/2,IF($B469="","",IF($C470=$C467,ROUND(J470*I470,2),IF($C470=$C468,"Total Item (R$)",IF(AND($C470&lt;&gt;$C469,$J469&lt;&gt;""),SUMIFS(K:K,C:C,C469,J:J,"&lt;&gt;Subtotal"),""))))),"")</f>
        <v/>
      </c>
      <c r="L470" s="100" t="str">
        <f t="shared" si="12"/>
        <v/>
      </c>
    </row>
    <row r="471" spans="2:12" x14ac:dyDescent="0.25">
      <c r="B471" s="62" t="str">
        <f>IFERROR(IF(C470=C467,IF(B470+1&lt;='FORMAÇÃO DE PREÇO'!$H$8,B470+1,""),B470),"")</f>
        <v/>
      </c>
      <c r="C471" s="62" t="str">
        <f>IFERROR(VLOOKUP(B471,'FORMAÇÃO DE PREÇO'!B:D,2,FALSE),"")</f>
        <v/>
      </c>
      <c r="D471" s="62" t="str">
        <f>IFERROR(VLOOKUP(B471,'FORMAÇÃO DE PREÇO'!B:D,3,FALSE),"")</f>
        <v/>
      </c>
      <c r="E471" s="107" t="str">
        <f t="shared" si="13"/>
        <v/>
      </c>
      <c r="F471" s="107" t="str">
        <f>IF($B470="","",IF($C471=$C468,INDEX('FORMAÇÃO DE PREÇO'!$H:$H,MATCH($B471,'FORMAÇÃO DE PREÇO'!$B:$B)-18),IF($C471=$C469,"Código","")))</f>
        <v/>
      </c>
      <c r="G471" s="108" t="str">
        <f t="array" ref="G471">IF($B470="","",IF($C471=$C468,UPPER(INDEX('BASE EDITAL'!$C:$C,EDITAL!B471+1)),IF($C471=$C469,"Especificação do Objeto","")))</f>
        <v/>
      </c>
      <c r="H471" s="109" t="str">
        <f t="array" ref="H471">IF($B470="","",IF($C471=$C468,INDEX('FORMAÇÃO DE PREÇO'!$M:$M,MATCH($B471,'FORMAÇÃO DE PREÇO'!$B:$B)-14),IF($C471=$C469,"Unidade","")))</f>
        <v/>
      </c>
      <c r="I471" s="109" t="str">
        <f>IF($B470="","",IF($C471=$C468,INDEX('FORMAÇÃO DE PREÇO'!$M:$M,MATCH($B471,'FORMAÇÃO DE PREÇO'!$B:$B)-16),IF($C471=$C469,"Quant.","")))</f>
        <v/>
      </c>
      <c r="J471" s="68" t="str">
        <f>IF(AND(COUNTBLANK($B468:$B470)=2,$B470="",$B469="",MAX(C:C)&gt;1),"Total Estimado",IF($B470="","",IF($C471=$C468,INDEX('FORMAÇÃO DE PREÇO'!$M:$M,MATCH($B471,'FORMAÇÃO DE PREÇO'!$B:$B)-18),IF($C471=$C469,"Valor Unit. (R$)",IF(AND($C471&lt;&gt;$C470,$J470&lt;&gt;""),"Subtotal","")))))</f>
        <v/>
      </c>
      <c r="K471" s="100" t="str">
        <f>IFERROR(IF(AND(COUNTBLANK($B468:$B470)=2,$B470="",$B469="",MAX(C:C)&gt;1),SUM($K$3:K470)/2,IF($B470="","",IF($C471=$C468,ROUND(J471*I471,2),IF($C471=$C469,"Total Item (R$)",IF(AND($C471&lt;&gt;$C470,$J470&lt;&gt;""),SUMIFS(K:K,C:C,C470,J:J,"&lt;&gt;Subtotal"),""))))),"")</f>
        <v/>
      </c>
      <c r="L471" s="100" t="str">
        <f t="shared" si="12"/>
        <v/>
      </c>
    </row>
    <row r="472" spans="2:12" x14ac:dyDescent="0.25">
      <c r="B472" s="62" t="str">
        <f>IFERROR(IF(C471=C468,IF(B471+1&lt;='FORMAÇÃO DE PREÇO'!$H$8,B471+1,""),B471),"")</f>
        <v/>
      </c>
      <c r="C472" s="62" t="str">
        <f>IFERROR(VLOOKUP(B472,'FORMAÇÃO DE PREÇO'!B:D,2,FALSE),"")</f>
        <v/>
      </c>
      <c r="D472" s="62" t="str">
        <f>IFERROR(VLOOKUP(B472,'FORMAÇÃO DE PREÇO'!B:D,3,FALSE),"")</f>
        <v/>
      </c>
      <c r="E472" s="107" t="str">
        <f t="shared" si="13"/>
        <v/>
      </c>
      <c r="F472" s="107" t="str">
        <f>IF($B471="","",IF($C472=$C469,INDEX('FORMAÇÃO DE PREÇO'!$H:$H,MATCH($B472,'FORMAÇÃO DE PREÇO'!$B:$B)-18),IF($C472=$C470,"Código","")))</f>
        <v/>
      </c>
      <c r="G472" s="108" t="str">
        <f t="array" ref="G472">IF($B471="","",IF($C472=$C469,UPPER(INDEX('BASE EDITAL'!$C:$C,EDITAL!B472+1)),IF($C472=$C470,"Especificação do Objeto","")))</f>
        <v/>
      </c>
      <c r="H472" s="109" t="str">
        <f t="array" ref="H472">IF($B471="","",IF($C472=$C469,INDEX('FORMAÇÃO DE PREÇO'!$M:$M,MATCH($B472,'FORMAÇÃO DE PREÇO'!$B:$B)-14),IF($C472=$C470,"Unidade","")))</f>
        <v/>
      </c>
      <c r="I472" s="109" t="str">
        <f>IF($B471="","",IF($C472=$C469,INDEX('FORMAÇÃO DE PREÇO'!$M:$M,MATCH($B472,'FORMAÇÃO DE PREÇO'!$B:$B)-16),IF($C472=$C470,"Quant.","")))</f>
        <v/>
      </c>
      <c r="J472" s="68" t="str">
        <f>IF(AND(COUNTBLANK($B469:$B471)=2,$B471="",$B470="",MAX(C:C)&gt;1),"Total Estimado",IF($B471="","",IF($C472=$C469,INDEX('FORMAÇÃO DE PREÇO'!$M:$M,MATCH($B472,'FORMAÇÃO DE PREÇO'!$B:$B)-18),IF($C472=$C470,"Valor Unit. (R$)",IF(AND($C472&lt;&gt;$C471,$J471&lt;&gt;""),"Subtotal","")))))</f>
        <v/>
      </c>
      <c r="K472" s="100" t="str">
        <f>IFERROR(IF(AND(COUNTBLANK($B469:$B471)=2,$B471="",$B470="",MAX(C:C)&gt;1),SUM($K$3:K471)/2,IF($B471="","",IF($C472=$C469,ROUND(J472*I472,2),IF($C472=$C470,"Total Item (R$)",IF(AND($C472&lt;&gt;$C471,$J471&lt;&gt;""),SUMIFS(K:K,C:C,C471,J:J,"&lt;&gt;Subtotal"),""))))),"")</f>
        <v/>
      </c>
      <c r="L472" s="100" t="str">
        <f t="shared" si="12"/>
        <v/>
      </c>
    </row>
    <row r="473" spans="2:12" x14ac:dyDescent="0.25">
      <c r="B473" s="62" t="str">
        <f>IFERROR(IF(C472=C469,IF(B472+1&lt;='FORMAÇÃO DE PREÇO'!$H$8,B472+1,""),B472),"")</f>
        <v/>
      </c>
      <c r="C473" s="62" t="str">
        <f>IFERROR(VLOOKUP(B473,'FORMAÇÃO DE PREÇO'!B:D,2,FALSE),"")</f>
        <v/>
      </c>
      <c r="D473" s="62" t="str">
        <f>IFERROR(VLOOKUP(B473,'FORMAÇÃO DE PREÇO'!B:D,3,FALSE),"")</f>
        <v/>
      </c>
      <c r="E473" s="107" t="str">
        <f t="shared" si="13"/>
        <v/>
      </c>
      <c r="F473" s="107" t="str">
        <f>IF($B472="","",IF($C473=$C470,INDEX('FORMAÇÃO DE PREÇO'!$H:$H,MATCH($B473,'FORMAÇÃO DE PREÇO'!$B:$B)-18),IF($C473=$C471,"Código","")))</f>
        <v/>
      </c>
      <c r="G473" s="108" t="str">
        <f t="array" ref="G473">IF($B472="","",IF($C473=$C470,UPPER(INDEX('BASE EDITAL'!$C:$C,EDITAL!B473+1)),IF($C473=$C471,"Especificação do Objeto","")))</f>
        <v/>
      </c>
      <c r="H473" s="109" t="str">
        <f t="array" ref="H473">IF($B472="","",IF($C473=$C470,INDEX('FORMAÇÃO DE PREÇO'!$M:$M,MATCH($B473,'FORMAÇÃO DE PREÇO'!$B:$B)-14),IF($C473=$C471,"Unidade","")))</f>
        <v/>
      </c>
      <c r="I473" s="109" t="str">
        <f>IF($B472="","",IF($C473=$C470,INDEX('FORMAÇÃO DE PREÇO'!$M:$M,MATCH($B473,'FORMAÇÃO DE PREÇO'!$B:$B)-16),IF($C473=$C471,"Quant.","")))</f>
        <v/>
      </c>
      <c r="J473" s="68" t="str">
        <f>IF(AND(COUNTBLANK($B470:$B472)=2,$B472="",$B471="",MAX(C:C)&gt;1),"Total Estimado",IF($B472="","",IF($C473=$C470,INDEX('FORMAÇÃO DE PREÇO'!$M:$M,MATCH($B473,'FORMAÇÃO DE PREÇO'!$B:$B)-18),IF($C473=$C471,"Valor Unit. (R$)",IF(AND($C473&lt;&gt;$C472,$J472&lt;&gt;""),"Subtotal","")))))</f>
        <v/>
      </c>
      <c r="K473" s="100" t="str">
        <f>IFERROR(IF(AND(COUNTBLANK($B470:$B472)=2,$B472="",$B471="",MAX(C:C)&gt;1),SUM($K$3:K472)/2,IF($B472="","",IF($C473=$C470,ROUND(J473*I473,2),IF($C473=$C471,"Total Item (R$)",IF(AND($C473&lt;&gt;$C472,$J472&lt;&gt;""),SUMIFS(K:K,C:C,C472,J:J,"&lt;&gt;Subtotal"),""))))),"")</f>
        <v/>
      </c>
      <c r="L473" s="100" t="str">
        <f t="shared" si="12"/>
        <v/>
      </c>
    </row>
    <row r="474" spans="2:12" x14ac:dyDescent="0.25">
      <c r="B474" s="62" t="str">
        <f>IFERROR(IF(C473=C470,IF(B473+1&lt;='FORMAÇÃO DE PREÇO'!$H$8,B473+1,""),B473),"")</f>
        <v/>
      </c>
      <c r="C474" s="62" t="str">
        <f>IFERROR(VLOOKUP(B474,'FORMAÇÃO DE PREÇO'!B:D,2,FALSE),"")</f>
        <v/>
      </c>
      <c r="D474" s="62" t="str">
        <f>IFERROR(VLOOKUP(B474,'FORMAÇÃO DE PREÇO'!B:D,3,FALSE),"")</f>
        <v/>
      </c>
      <c r="E474" s="107" t="str">
        <f t="shared" si="13"/>
        <v/>
      </c>
      <c r="F474" s="107" t="str">
        <f>IF($B473="","",IF($C474=$C471,INDEX('FORMAÇÃO DE PREÇO'!$H:$H,MATCH($B474,'FORMAÇÃO DE PREÇO'!$B:$B)-18),IF($C474=$C472,"Código","")))</f>
        <v/>
      </c>
      <c r="G474" s="108" t="str">
        <f t="array" ref="G474">IF($B473="","",IF($C474=$C471,UPPER(INDEX('BASE EDITAL'!$C:$C,EDITAL!B474+1)),IF($C474=$C472,"Especificação do Objeto","")))</f>
        <v/>
      </c>
      <c r="H474" s="109" t="str">
        <f t="array" ref="H474">IF($B473="","",IF($C474=$C471,INDEX('FORMAÇÃO DE PREÇO'!$M:$M,MATCH($B474,'FORMAÇÃO DE PREÇO'!$B:$B)-14),IF($C474=$C472,"Unidade","")))</f>
        <v/>
      </c>
      <c r="I474" s="109" t="str">
        <f>IF($B473="","",IF($C474=$C471,INDEX('FORMAÇÃO DE PREÇO'!$M:$M,MATCH($B474,'FORMAÇÃO DE PREÇO'!$B:$B)-16),IF($C474=$C472,"Quant.","")))</f>
        <v/>
      </c>
      <c r="J474" s="68" t="str">
        <f>IF(AND(COUNTBLANK($B471:$B473)=2,$B473="",$B472="",MAX(C:C)&gt;1),"Total Estimado",IF($B473="","",IF($C474=$C471,INDEX('FORMAÇÃO DE PREÇO'!$M:$M,MATCH($B474,'FORMAÇÃO DE PREÇO'!$B:$B)-18),IF($C474=$C472,"Valor Unit. (R$)",IF(AND($C474&lt;&gt;$C473,$J473&lt;&gt;""),"Subtotal","")))))</f>
        <v/>
      </c>
      <c r="K474" s="100" t="str">
        <f>IFERROR(IF(AND(COUNTBLANK($B471:$B473)=2,$B473="",$B472="",MAX(C:C)&gt;1),SUM($K$3:K473)/2,IF($B473="","",IF($C474=$C471,ROUND(J474*I474,2),IF($C474=$C472,"Total Item (R$)",IF(AND($C474&lt;&gt;$C473,$J473&lt;&gt;""),SUMIFS(K:K,C:C,C473,J:J,"&lt;&gt;Subtotal"),""))))),"")</f>
        <v/>
      </c>
      <c r="L474" s="100" t="str">
        <f t="shared" si="12"/>
        <v/>
      </c>
    </row>
    <row r="475" spans="2:12" x14ac:dyDescent="0.25">
      <c r="B475" s="62" t="str">
        <f>IFERROR(IF(C474=C471,IF(B474+1&lt;='FORMAÇÃO DE PREÇO'!$H$8,B474+1,""),B474),"")</f>
        <v/>
      </c>
      <c r="C475" s="62" t="str">
        <f>IFERROR(VLOOKUP(B475,'FORMAÇÃO DE PREÇO'!B:D,2,FALSE),"")</f>
        <v/>
      </c>
      <c r="D475" s="62" t="str">
        <f>IFERROR(VLOOKUP(B475,'FORMAÇÃO DE PREÇO'!B:D,3,FALSE),"")</f>
        <v/>
      </c>
      <c r="E475" s="107" t="str">
        <f t="shared" si="13"/>
        <v/>
      </c>
      <c r="F475" s="107" t="str">
        <f>IF($B474="","",IF($C475=$C472,INDEX('FORMAÇÃO DE PREÇO'!$H:$H,MATCH($B475,'FORMAÇÃO DE PREÇO'!$B:$B)-18),IF($C475=$C473,"Código","")))</f>
        <v/>
      </c>
      <c r="G475" s="108" t="str">
        <f t="array" ref="G475">IF($B474="","",IF($C475=$C472,UPPER(INDEX('BASE EDITAL'!$C:$C,EDITAL!B475+1)),IF($C475=$C473,"Especificação do Objeto","")))</f>
        <v/>
      </c>
      <c r="H475" s="109" t="str">
        <f t="array" ref="H475">IF($B474="","",IF($C475=$C472,INDEX('FORMAÇÃO DE PREÇO'!$M:$M,MATCH($B475,'FORMAÇÃO DE PREÇO'!$B:$B)-14),IF($C475=$C473,"Unidade","")))</f>
        <v/>
      </c>
      <c r="I475" s="109" t="str">
        <f>IF($B474="","",IF($C475=$C472,INDEX('FORMAÇÃO DE PREÇO'!$M:$M,MATCH($B475,'FORMAÇÃO DE PREÇO'!$B:$B)-16),IF($C475=$C473,"Quant.","")))</f>
        <v/>
      </c>
      <c r="J475" s="68" t="str">
        <f>IF(AND(COUNTBLANK($B472:$B474)=2,$B474="",$B473="",MAX(C:C)&gt;1),"Total Estimado",IF($B474="","",IF($C475=$C472,INDEX('FORMAÇÃO DE PREÇO'!$M:$M,MATCH($B475,'FORMAÇÃO DE PREÇO'!$B:$B)-18),IF($C475=$C473,"Valor Unit. (R$)",IF(AND($C475&lt;&gt;$C474,$J474&lt;&gt;""),"Subtotal","")))))</f>
        <v/>
      </c>
      <c r="K475" s="100" t="str">
        <f>IFERROR(IF(AND(COUNTBLANK($B472:$B474)=2,$B474="",$B473="",MAX(C:C)&gt;1),SUM($K$3:K474)/2,IF($B474="","",IF($C475=$C472,ROUND(J475*I475,2),IF($C475=$C473,"Total Item (R$)",IF(AND($C475&lt;&gt;$C474,$J474&lt;&gt;""),SUMIFS(K:K,C:C,C474,J:J,"&lt;&gt;Subtotal"),""))))),"")</f>
        <v/>
      </c>
      <c r="L475" s="100" t="str">
        <f t="shared" si="12"/>
        <v/>
      </c>
    </row>
    <row r="476" spans="2:12" x14ac:dyDescent="0.25">
      <c r="B476" s="62" t="str">
        <f>IFERROR(IF(C475=C472,IF(B475+1&lt;='FORMAÇÃO DE PREÇO'!$H$8,B475+1,""),B475),"")</f>
        <v/>
      </c>
      <c r="C476" s="62" t="str">
        <f>IFERROR(VLOOKUP(B476,'FORMAÇÃO DE PREÇO'!B:D,2,FALSE),"")</f>
        <v/>
      </c>
      <c r="D476" s="62" t="str">
        <f>IFERROR(VLOOKUP(B476,'FORMAÇÃO DE PREÇO'!B:D,3,FALSE),"")</f>
        <v/>
      </c>
      <c r="E476" s="107" t="str">
        <f t="shared" si="13"/>
        <v/>
      </c>
      <c r="F476" s="107" t="str">
        <f>IF($B475="","",IF($C476=$C473,INDEX('FORMAÇÃO DE PREÇO'!$H:$H,MATCH($B476,'FORMAÇÃO DE PREÇO'!$B:$B)-18),IF($C476=$C474,"Código","")))</f>
        <v/>
      </c>
      <c r="G476" s="108" t="str">
        <f t="array" ref="G476">IF($B475="","",IF($C476=$C473,UPPER(INDEX('BASE EDITAL'!$C:$C,EDITAL!B476+1)),IF($C476=$C474,"Especificação do Objeto","")))</f>
        <v/>
      </c>
      <c r="H476" s="109" t="str">
        <f t="array" ref="H476">IF($B475="","",IF($C476=$C473,INDEX('FORMAÇÃO DE PREÇO'!$M:$M,MATCH($B476,'FORMAÇÃO DE PREÇO'!$B:$B)-14),IF($C476=$C474,"Unidade","")))</f>
        <v/>
      </c>
      <c r="I476" s="109" t="str">
        <f>IF($B475="","",IF($C476=$C473,INDEX('FORMAÇÃO DE PREÇO'!$M:$M,MATCH($B476,'FORMAÇÃO DE PREÇO'!$B:$B)-16),IF($C476=$C474,"Quant.","")))</f>
        <v/>
      </c>
      <c r="J476" s="68" t="str">
        <f>IF(AND(COUNTBLANK($B473:$B475)=2,$B475="",$B474="",MAX(C:C)&gt;1),"Total Estimado",IF($B475="","",IF($C476=$C473,INDEX('FORMAÇÃO DE PREÇO'!$M:$M,MATCH($B476,'FORMAÇÃO DE PREÇO'!$B:$B)-18),IF($C476=$C474,"Valor Unit. (R$)",IF(AND($C476&lt;&gt;$C475,$J475&lt;&gt;""),"Subtotal","")))))</f>
        <v/>
      </c>
      <c r="K476" s="100" t="str">
        <f>IFERROR(IF(AND(COUNTBLANK($B473:$B475)=2,$B475="",$B474="",MAX(C:C)&gt;1),SUM($K$3:K475)/2,IF($B475="","",IF($C476=$C473,ROUND(J476*I476,2),IF($C476=$C474,"Total Item (R$)",IF(AND($C476&lt;&gt;$C475,$J475&lt;&gt;""),SUMIFS(K:K,C:C,C475,J:J,"&lt;&gt;Subtotal"),""))))),"")</f>
        <v/>
      </c>
      <c r="L476" s="100" t="str">
        <f t="shared" si="12"/>
        <v/>
      </c>
    </row>
    <row r="477" spans="2:12" x14ac:dyDescent="0.25">
      <c r="B477" s="62" t="str">
        <f>IFERROR(IF(C476=C473,IF(B476+1&lt;='FORMAÇÃO DE PREÇO'!$H$8,B476+1,""),B476),"")</f>
        <v/>
      </c>
      <c r="C477" s="62" t="str">
        <f>IFERROR(VLOOKUP(B477,'FORMAÇÃO DE PREÇO'!B:D,2,FALSE),"")</f>
        <v/>
      </c>
      <c r="D477" s="62" t="str">
        <f>IFERROR(VLOOKUP(B477,'FORMAÇÃO DE PREÇO'!B:D,3,FALSE),"")</f>
        <v/>
      </c>
      <c r="E477" s="107" t="str">
        <f t="shared" si="13"/>
        <v/>
      </c>
      <c r="F477" s="107" t="str">
        <f>IF($B476="","",IF($C477=$C474,INDEX('FORMAÇÃO DE PREÇO'!$H:$H,MATCH($B477,'FORMAÇÃO DE PREÇO'!$B:$B)-18),IF($C477=$C475,"Código","")))</f>
        <v/>
      </c>
      <c r="G477" s="108" t="str">
        <f t="array" ref="G477">IF($B476="","",IF($C477=$C474,UPPER(INDEX('BASE EDITAL'!$C:$C,EDITAL!B477+1)),IF($C477=$C475,"Especificação do Objeto","")))</f>
        <v/>
      </c>
      <c r="H477" s="109" t="str">
        <f t="array" ref="H477">IF($B476="","",IF($C477=$C474,INDEX('FORMAÇÃO DE PREÇO'!$M:$M,MATCH($B477,'FORMAÇÃO DE PREÇO'!$B:$B)-14),IF($C477=$C475,"Unidade","")))</f>
        <v/>
      </c>
      <c r="I477" s="109" t="str">
        <f>IF($B476="","",IF($C477=$C474,INDEX('FORMAÇÃO DE PREÇO'!$M:$M,MATCH($B477,'FORMAÇÃO DE PREÇO'!$B:$B)-16),IF($C477=$C475,"Quant.","")))</f>
        <v/>
      </c>
      <c r="J477" s="68" t="str">
        <f>IF(AND(COUNTBLANK($B474:$B476)=2,$B476="",$B475="",MAX(C:C)&gt;1),"Total Estimado",IF($B476="","",IF($C477=$C474,INDEX('FORMAÇÃO DE PREÇO'!$M:$M,MATCH($B477,'FORMAÇÃO DE PREÇO'!$B:$B)-18),IF($C477=$C475,"Valor Unit. (R$)",IF(AND($C477&lt;&gt;$C476,$J476&lt;&gt;""),"Subtotal","")))))</f>
        <v/>
      </c>
      <c r="K477" s="100" t="str">
        <f>IFERROR(IF(AND(COUNTBLANK($B474:$B476)=2,$B476="",$B475="",MAX(C:C)&gt;1),SUM($K$3:K476)/2,IF($B476="","",IF($C477=$C474,ROUND(J477*I477,2),IF($C477=$C475,"Total Item (R$)",IF(AND($C477&lt;&gt;$C476,$J476&lt;&gt;""),SUMIFS(K:K,C:C,C476,J:J,"&lt;&gt;Subtotal"),""))))),"")</f>
        <v/>
      </c>
      <c r="L477" s="100" t="str">
        <f t="shared" si="12"/>
        <v/>
      </c>
    </row>
    <row r="478" spans="2:12" x14ac:dyDescent="0.25">
      <c r="B478" s="62" t="str">
        <f>IFERROR(IF(C477=C474,IF(B477+1&lt;='FORMAÇÃO DE PREÇO'!$H$8,B477+1,""),B477),"")</f>
        <v/>
      </c>
      <c r="C478" s="62" t="str">
        <f>IFERROR(VLOOKUP(B478,'FORMAÇÃO DE PREÇO'!B:D,2,FALSE),"")</f>
        <v/>
      </c>
      <c r="D478" s="62" t="str">
        <f>IFERROR(VLOOKUP(B478,'FORMAÇÃO DE PREÇO'!B:D,3,FALSE),"")</f>
        <v/>
      </c>
      <c r="E478" s="107" t="str">
        <f t="shared" si="13"/>
        <v/>
      </c>
      <c r="F478" s="107" t="str">
        <f>IF($B477="","",IF($C478=$C475,INDEX('FORMAÇÃO DE PREÇO'!$H:$H,MATCH($B478,'FORMAÇÃO DE PREÇO'!$B:$B)-18),IF($C478=$C476,"Código","")))</f>
        <v/>
      </c>
      <c r="G478" s="108" t="str">
        <f t="array" ref="G478">IF($B477="","",IF($C478=$C475,UPPER(INDEX('BASE EDITAL'!$C:$C,EDITAL!B478+1)),IF($C478=$C476,"Especificação do Objeto","")))</f>
        <v/>
      </c>
      <c r="H478" s="109" t="str">
        <f t="array" ref="H478">IF($B477="","",IF($C478=$C475,INDEX('FORMAÇÃO DE PREÇO'!$M:$M,MATCH($B478,'FORMAÇÃO DE PREÇO'!$B:$B)-14),IF($C478=$C476,"Unidade","")))</f>
        <v/>
      </c>
      <c r="I478" s="109" t="str">
        <f>IF($B477="","",IF($C478=$C475,INDEX('FORMAÇÃO DE PREÇO'!$M:$M,MATCH($B478,'FORMAÇÃO DE PREÇO'!$B:$B)-16),IF($C478=$C476,"Quant.","")))</f>
        <v/>
      </c>
      <c r="J478" s="68" t="str">
        <f>IF(AND(COUNTBLANK($B475:$B477)=2,$B477="",$B476="",MAX(C:C)&gt;1),"Total Estimado",IF($B477="","",IF($C478=$C475,INDEX('FORMAÇÃO DE PREÇO'!$M:$M,MATCH($B478,'FORMAÇÃO DE PREÇO'!$B:$B)-18),IF($C478=$C476,"Valor Unit. (R$)",IF(AND($C478&lt;&gt;$C477,$J477&lt;&gt;""),"Subtotal","")))))</f>
        <v/>
      </c>
      <c r="K478" s="100" t="str">
        <f>IFERROR(IF(AND(COUNTBLANK($B475:$B477)=2,$B477="",$B476="",MAX(C:C)&gt;1),SUM($K$3:K477)/2,IF($B477="","",IF($C478=$C475,ROUND(J478*I478,2),IF($C478=$C476,"Total Item (R$)",IF(AND($C478&lt;&gt;$C477,$J477&lt;&gt;""),SUMIFS(K:K,C:C,C477,J:J,"&lt;&gt;Subtotal"),""))))),"")</f>
        <v/>
      </c>
      <c r="L478" s="100" t="str">
        <f t="shared" si="12"/>
        <v/>
      </c>
    </row>
    <row r="479" spans="2:12" x14ac:dyDescent="0.25">
      <c r="B479" s="62" t="str">
        <f>IFERROR(IF(C478=C475,IF(B478+1&lt;='FORMAÇÃO DE PREÇO'!$H$8,B478+1,""),B478),"")</f>
        <v/>
      </c>
      <c r="C479" s="62" t="str">
        <f>IFERROR(VLOOKUP(B479,'FORMAÇÃO DE PREÇO'!B:D,2,FALSE),"")</f>
        <v/>
      </c>
      <c r="D479" s="62" t="str">
        <f>IFERROR(VLOOKUP(B479,'FORMAÇÃO DE PREÇO'!B:D,3,FALSE),"")</f>
        <v/>
      </c>
      <c r="E479" s="107" t="str">
        <f t="shared" si="13"/>
        <v/>
      </c>
      <c r="F479" s="107" t="str">
        <f>IF($B478="","",IF($C479=$C476,INDEX('FORMAÇÃO DE PREÇO'!$H:$H,MATCH($B479,'FORMAÇÃO DE PREÇO'!$B:$B)-18),IF($C479=$C477,"Código","")))</f>
        <v/>
      </c>
      <c r="G479" s="108" t="str">
        <f t="array" ref="G479">IF($B478="","",IF($C479=$C476,UPPER(INDEX('BASE EDITAL'!$C:$C,EDITAL!B479+1)),IF($C479=$C477,"Especificação do Objeto","")))</f>
        <v/>
      </c>
      <c r="H479" s="109" t="str">
        <f t="array" ref="H479">IF($B478="","",IF($C479=$C476,INDEX('FORMAÇÃO DE PREÇO'!$M:$M,MATCH($B479,'FORMAÇÃO DE PREÇO'!$B:$B)-14),IF($C479=$C477,"Unidade","")))</f>
        <v/>
      </c>
      <c r="I479" s="109" t="str">
        <f>IF($B478="","",IF($C479=$C476,INDEX('FORMAÇÃO DE PREÇO'!$M:$M,MATCH($B479,'FORMAÇÃO DE PREÇO'!$B:$B)-16),IF($C479=$C477,"Quant.","")))</f>
        <v/>
      </c>
      <c r="J479" s="68" t="str">
        <f>IF(AND(COUNTBLANK($B476:$B478)=2,$B478="",$B477="",MAX(C:C)&gt;1),"Total Estimado",IF($B478="","",IF($C479=$C476,INDEX('FORMAÇÃO DE PREÇO'!$M:$M,MATCH($B479,'FORMAÇÃO DE PREÇO'!$B:$B)-18),IF($C479=$C477,"Valor Unit. (R$)",IF(AND($C479&lt;&gt;$C478,$J478&lt;&gt;""),"Subtotal","")))))</f>
        <v/>
      </c>
      <c r="K479" s="100" t="str">
        <f>IFERROR(IF(AND(COUNTBLANK($B476:$B478)=2,$B478="",$B477="",MAX(C:C)&gt;1),SUM($K$3:K478)/2,IF($B478="","",IF($C479=$C476,ROUND(J479*I479,2),IF($C479=$C477,"Total Item (R$)",IF(AND($C479&lt;&gt;$C478,$J478&lt;&gt;""),SUMIFS(K:K,C:C,C478,J:J,"&lt;&gt;Subtotal"),""))))),"")</f>
        <v/>
      </c>
      <c r="L479" s="100" t="str">
        <f t="shared" si="12"/>
        <v/>
      </c>
    </row>
    <row r="480" spans="2:12" x14ac:dyDescent="0.25">
      <c r="B480" s="62" t="str">
        <f>IFERROR(IF(C479=C476,IF(B479+1&lt;='FORMAÇÃO DE PREÇO'!$H$8,B479+1,""),B479),"")</f>
        <v/>
      </c>
      <c r="C480" s="62" t="str">
        <f>IFERROR(VLOOKUP(B480,'FORMAÇÃO DE PREÇO'!B:D,2,FALSE),"")</f>
        <v/>
      </c>
      <c r="D480" s="62" t="str">
        <f>IFERROR(VLOOKUP(B480,'FORMAÇÃO DE PREÇO'!B:D,3,FALSE),"")</f>
        <v/>
      </c>
      <c r="E480" s="107" t="str">
        <f t="shared" si="13"/>
        <v/>
      </c>
      <c r="F480" s="107" t="str">
        <f>IF($B479="","",IF($C480=$C477,INDEX('FORMAÇÃO DE PREÇO'!$H:$H,MATCH($B480,'FORMAÇÃO DE PREÇO'!$B:$B)-18),IF($C480=$C478,"Código","")))</f>
        <v/>
      </c>
      <c r="G480" s="108" t="str">
        <f t="array" ref="G480">IF($B479="","",IF($C480=$C477,UPPER(INDEX('BASE EDITAL'!$C:$C,EDITAL!B480+1)),IF($C480=$C478,"Especificação do Objeto","")))</f>
        <v/>
      </c>
      <c r="H480" s="109" t="str">
        <f t="array" ref="H480">IF($B479="","",IF($C480=$C477,INDEX('FORMAÇÃO DE PREÇO'!$M:$M,MATCH($B480,'FORMAÇÃO DE PREÇO'!$B:$B)-14),IF($C480=$C478,"Unidade","")))</f>
        <v/>
      </c>
      <c r="I480" s="109" t="str">
        <f>IF($B479="","",IF($C480=$C477,INDEX('FORMAÇÃO DE PREÇO'!$M:$M,MATCH($B480,'FORMAÇÃO DE PREÇO'!$B:$B)-16),IF($C480=$C478,"Quant.","")))</f>
        <v/>
      </c>
      <c r="J480" s="68" t="str">
        <f>IF(AND(COUNTBLANK($B477:$B479)=2,$B479="",$B478="",MAX(C:C)&gt;1),"Total Estimado",IF($B479="","",IF($C480=$C477,INDEX('FORMAÇÃO DE PREÇO'!$M:$M,MATCH($B480,'FORMAÇÃO DE PREÇO'!$B:$B)-18),IF($C480=$C478,"Valor Unit. (R$)",IF(AND($C480&lt;&gt;$C479,$J479&lt;&gt;""),"Subtotal","")))))</f>
        <v/>
      </c>
      <c r="K480" s="100" t="str">
        <f>IFERROR(IF(AND(COUNTBLANK($B477:$B479)=2,$B479="",$B478="",MAX(C:C)&gt;1),SUM($K$3:K479)/2,IF($B479="","",IF($C480=$C477,ROUND(J480*I480,2),IF($C480=$C478,"Total Item (R$)",IF(AND($C480&lt;&gt;$C479,$J479&lt;&gt;""),SUMIFS(K:K,C:C,C479,J:J,"&lt;&gt;Subtotal"),""))))),"")</f>
        <v/>
      </c>
      <c r="L480" s="100" t="str">
        <f t="shared" si="12"/>
        <v/>
      </c>
    </row>
    <row r="481" spans="2:12" x14ac:dyDescent="0.25">
      <c r="B481" s="62" t="str">
        <f>IFERROR(IF(C480=C477,IF(B480+1&lt;='FORMAÇÃO DE PREÇO'!$H$8,B480+1,""),B480),"")</f>
        <v/>
      </c>
      <c r="C481" s="62" t="str">
        <f>IFERROR(VLOOKUP(B481,'FORMAÇÃO DE PREÇO'!B:D,2,FALSE),"")</f>
        <v/>
      </c>
      <c r="D481" s="62" t="str">
        <f>IFERROR(VLOOKUP(B481,'FORMAÇÃO DE PREÇO'!B:D,3,FALSE),"")</f>
        <v/>
      </c>
      <c r="E481" s="107" t="str">
        <f t="shared" si="13"/>
        <v/>
      </c>
      <c r="F481" s="107" t="str">
        <f>IF($B480="","",IF($C481=$C478,INDEX('FORMAÇÃO DE PREÇO'!$H:$H,MATCH($B481,'FORMAÇÃO DE PREÇO'!$B:$B)-18),IF($C481=$C479,"Código","")))</f>
        <v/>
      </c>
      <c r="G481" s="108" t="str">
        <f t="array" ref="G481">IF($B480="","",IF($C481=$C478,UPPER(INDEX('BASE EDITAL'!$C:$C,EDITAL!B481+1)),IF($C481=$C479,"Especificação do Objeto","")))</f>
        <v/>
      </c>
      <c r="H481" s="109" t="str">
        <f t="array" ref="H481">IF($B480="","",IF($C481=$C478,INDEX('FORMAÇÃO DE PREÇO'!$M:$M,MATCH($B481,'FORMAÇÃO DE PREÇO'!$B:$B)-14),IF($C481=$C479,"Unidade","")))</f>
        <v/>
      </c>
      <c r="I481" s="109" t="str">
        <f>IF($B480="","",IF($C481=$C478,INDEX('FORMAÇÃO DE PREÇO'!$M:$M,MATCH($B481,'FORMAÇÃO DE PREÇO'!$B:$B)-16),IF($C481=$C479,"Quant.","")))</f>
        <v/>
      </c>
      <c r="J481" s="68" t="str">
        <f>IF(AND(COUNTBLANK($B478:$B480)=2,$B480="",$B479="",MAX(C:C)&gt;1),"Total Estimado",IF($B480="","",IF($C481=$C478,INDEX('FORMAÇÃO DE PREÇO'!$M:$M,MATCH($B481,'FORMAÇÃO DE PREÇO'!$B:$B)-18),IF($C481=$C479,"Valor Unit. (R$)",IF(AND($C481&lt;&gt;$C480,$J480&lt;&gt;""),"Subtotal","")))))</f>
        <v/>
      </c>
      <c r="K481" s="100" t="str">
        <f>IFERROR(IF(AND(COUNTBLANK($B478:$B480)=2,$B480="",$B479="",MAX(C:C)&gt;1),SUM($K$3:K480)/2,IF($B480="","",IF($C481=$C478,ROUND(J481*I481,2),IF($C481=$C479,"Total Item (R$)",IF(AND($C481&lt;&gt;$C480,$J480&lt;&gt;""),SUMIFS(K:K,C:C,C480,J:J,"&lt;&gt;Subtotal"),""))))),"")</f>
        <v/>
      </c>
      <c r="L481" s="100" t="str">
        <f t="shared" si="12"/>
        <v/>
      </c>
    </row>
    <row r="482" spans="2:12" x14ac:dyDescent="0.25">
      <c r="B482" s="62" t="str">
        <f>IFERROR(IF(C481=C478,IF(B481+1&lt;='FORMAÇÃO DE PREÇO'!$H$8,B481+1,""),B481),"")</f>
        <v/>
      </c>
      <c r="C482" s="62" t="str">
        <f>IFERROR(VLOOKUP(B482,'FORMAÇÃO DE PREÇO'!B:D,2,FALSE),"")</f>
        <v/>
      </c>
      <c r="D482" s="62" t="str">
        <f>IFERROR(VLOOKUP(B482,'FORMAÇÃO DE PREÇO'!B:D,3,FALSE),"")</f>
        <v/>
      </c>
      <c r="E482" s="107" t="str">
        <f t="shared" si="13"/>
        <v/>
      </c>
      <c r="F482" s="107" t="str">
        <f>IF($B481="","",IF($C482=$C479,INDEX('FORMAÇÃO DE PREÇO'!$H:$H,MATCH($B482,'FORMAÇÃO DE PREÇO'!$B:$B)-18),IF($C482=$C480,"Código","")))</f>
        <v/>
      </c>
      <c r="G482" s="108" t="str">
        <f t="array" ref="G482">IF($B481="","",IF($C482=$C479,UPPER(INDEX('BASE EDITAL'!$C:$C,EDITAL!B482+1)),IF($C482=$C480,"Especificação do Objeto","")))</f>
        <v/>
      </c>
      <c r="H482" s="109" t="str">
        <f t="array" ref="H482">IF($B481="","",IF($C482=$C479,INDEX('FORMAÇÃO DE PREÇO'!$M:$M,MATCH($B482,'FORMAÇÃO DE PREÇO'!$B:$B)-14),IF($C482=$C480,"Unidade","")))</f>
        <v/>
      </c>
      <c r="I482" s="109" t="str">
        <f>IF($B481="","",IF($C482=$C479,INDEX('FORMAÇÃO DE PREÇO'!$M:$M,MATCH($B482,'FORMAÇÃO DE PREÇO'!$B:$B)-16),IF($C482=$C480,"Quant.","")))</f>
        <v/>
      </c>
      <c r="J482" s="68" t="str">
        <f>IF(AND(COUNTBLANK($B479:$B481)=2,$B481="",$B480="",MAX(C:C)&gt;1),"Total Estimado",IF($B481="","",IF($C482=$C479,INDEX('FORMAÇÃO DE PREÇO'!$M:$M,MATCH($B482,'FORMAÇÃO DE PREÇO'!$B:$B)-18),IF($C482=$C480,"Valor Unit. (R$)",IF(AND($C482&lt;&gt;$C481,$J481&lt;&gt;""),"Subtotal","")))))</f>
        <v/>
      </c>
      <c r="K482" s="100" t="str">
        <f>IFERROR(IF(AND(COUNTBLANK($B479:$B481)=2,$B481="",$B480="",MAX(C:C)&gt;1),SUM($K$3:K481)/2,IF($B481="","",IF($C482=$C479,ROUND(J482*I482,2),IF($C482=$C480,"Total Item (R$)",IF(AND($C482&lt;&gt;$C481,$J481&lt;&gt;""),SUMIFS(K:K,C:C,C481,J:J,"&lt;&gt;Subtotal"),""))))),"")</f>
        <v/>
      </c>
      <c r="L482" s="100" t="str">
        <f t="shared" si="12"/>
        <v/>
      </c>
    </row>
    <row r="483" spans="2:12" x14ac:dyDescent="0.25">
      <c r="B483" s="62" t="str">
        <f>IFERROR(IF(C482=C479,IF(B482+1&lt;='FORMAÇÃO DE PREÇO'!$H$8,B482+1,""),B482),"")</f>
        <v/>
      </c>
      <c r="C483" s="62" t="str">
        <f>IFERROR(VLOOKUP(B483,'FORMAÇÃO DE PREÇO'!B:D,2,FALSE),"")</f>
        <v/>
      </c>
      <c r="D483" s="62" t="str">
        <f>IFERROR(VLOOKUP(B483,'FORMAÇÃO DE PREÇO'!B:D,3,FALSE),"")</f>
        <v/>
      </c>
      <c r="E483" s="107" t="str">
        <f t="shared" si="13"/>
        <v/>
      </c>
      <c r="F483" s="107" t="str">
        <f>IF($B482="","",IF($C483=$C480,INDEX('FORMAÇÃO DE PREÇO'!$H:$H,MATCH($B483,'FORMAÇÃO DE PREÇO'!$B:$B)-18),IF($C483=$C481,"Código","")))</f>
        <v/>
      </c>
      <c r="G483" s="108" t="str">
        <f t="array" ref="G483">IF($B482="","",IF($C483=$C480,UPPER(INDEX('BASE EDITAL'!$C:$C,EDITAL!B483+1)),IF($C483=$C481,"Especificação do Objeto","")))</f>
        <v/>
      </c>
      <c r="H483" s="109" t="str">
        <f t="array" ref="H483">IF($B482="","",IF($C483=$C480,INDEX('FORMAÇÃO DE PREÇO'!$M:$M,MATCH($B483,'FORMAÇÃO DE PREÇO'!$B:$B)-14),IF($C483=$C481,"Unidade","")))</f>
        <v/>
      </c>
      <c r="I483" s="109" t="str">
        <f>IF($B482="","",IF($C483=$C480,INDEX('FORMAÇÃO DE PREÇO'!$M:$M,MATCH($B483,'FORMAÇÃO DE PREÇO'!$B:$B)-16),IF($C483=$C481,"Quant.","")))</f>
        <v/>
      </c>
      <c r="J483" s="68" t="str">
        <f>IF(AND(COUNTBLANK($B480:$B482)=2,$B482="",$B481="",MAX(C:C)&gt;1),"Total Estimado",IF($B482="","",IF($C483=$C480,INDEX('FORMAÇÃO DE PREÇO'!$M:$M,MATCH($B483,'FORMAÇÃO DE PREÇO'!$B:$B)-18),IF($C483=$C481,"Valor Unit. (R$)",IF(AND($C483&lt;&gt;$C482,$J482&lt;&gt;""),"Subtotal","")))))</f>
        <v/>
      </c>
      <c r="K483" s="100" t="str">
        <f>IFERROR(IF(AND(COUNTBLANK($B480:$B482)=2,$B482="",$B481="",MAX(C:C)&gt;1),SUM($K$3:K482)/2,IF($B482="","",IF($C483=$C480,ROUND(J483*I483,2),IF($C483=$C481,"Total Item (R$)",IF(AND($C483&lt;&gt;$C482,$J482&lt;&gt;""),SUMIFS(K:K,C:C,C482,J:J,"&lt;&gt;Subtotal"),""))))),"")</f>
        <v/>
      </c>
      <c r="L483" s="100" t="str">
        <f t="shared" si="12"/>
        <v/>
      </c>
    </row>
    <row r="484" spans="2:12" x14ac:dyDescent="0.25">
      <c r="B484" s="62" t="str">
        <f>IFERROR(IF(C483=C480,IF(B483+1&lt;='FORMAÇÃO DE PREÇO'!$H$8,B483+1,""),B483),"")</f>
        <v/>
      </c>
      <c r="C484" s="62" t="str">
        <f>IFERROR(VLOOKUP(B484,'FORMAÇÃO DE PREÇO'!B:D,2,FALSE),"")</f>
        <v/>
      </c>
      <c r="D484" s="62" t="str">
        <f>IFERROR(VLOOKUP(B484,'FORMAÇÃO DE PREÇO'!B:D,3,FALSE),"")</f>
        <v/>
      </c>
      <c r="E484" s="107" t="str">
        <f t="shared" si="13"/>
        <v/>
      </c>
      <c r="F484" s="107" t="str">
        <f>IF($B483="","",IF($C484=$C481,INDEX('FORMAÇÃO DE PREÇO'!$H:$H,MATCH($B484,'FORMAÇÃO DE PREÇO'!$B:$B)-18),IF($C484=$C482,"Código","")))</f>
        <v/>
      </c>
      <c r="G484" s="108" t="str">
        <f t="array" ref="G484">IF($B483="","",IF($C484=$C481,UPPER(INDEX('BASE EDITAL'!$C:$C,EDITAL!B484+1)),IF($C484=$C482,"Especificação do Objeto","")))</f>
        <v/>
      </c>
      <c r="H484" s="109" t="str">
        <f t="array" ref="H484">IF($B483="","",IF($C484=$C481,INDEX('FORMAÇÃO DE PREÇO'!$M:$M,MATCH($B484,'FORMAÇÃO DE PREÇO'!$B:$B)-14),IF($C484=$C482,"Unidade","")))</f>
        <v/>
      </c>
      <c r="I484" s="109" t="str">
        <f>IF($B483="","",IF($C484=$C481,INDEX('FORMAÇÃO DE PREÇO'!$M:$M,MATCH($B484,'FORMAÇÃO DE PREÇO'!$B:$B)-16),IF($C484=$C482,"Quant.","")))</f>
        <v/>
      </c>
      <c r="J484" s="68" t="str">
        <f>IF(AND(COUNTBLANK($B481:$B483)=2,$B483="",$B482="",MAX(C:C)&gt;1),"Total Estimado",IF($B483="","",IF($C484=$C481,INDEX('FORMAÇÃO DE PREÇO'!$M:$M,MATCH($B484,'FORMAÇÃO DE PREÇO'!$B:$B)-18),IF($C484=$C482,"Valor Unit. (R$)",IF(AND($C484&lt;&gt;$C483,$J483&lt;&gt;""),"Subtotal","")))))</f>
        <v/>
      </c>
      <c r="K484" s="100" t="str">
        <f>IFERROR(IF(AND(COUNTBLANK($B481:$B483)=2,$B483="",$B482="",MAX(C:C)&gt;1),SUM($K$3:K483)/2,IF($B483="","",IF($C484=$C481,ROUND(J484*I484,2),IF($C484=$C482,"Total Item (R$)",IF(AND($C484&lt;&gt;$C483,$J483&lt;&gt;""),SUMIFS(K:K,C:C,C483,J:J,"&lt;&gt;Subtotal"),""))))),"")</f>
        <v/>
      </c>
      <c r="L484" s="100" t="str">
        <f t="shared" si="12"/>
        <v/>
      </c>
    </row>
    <row r="485" spans="2:12" x14ac:dyDescent="0.25">
      <c r="B485" s="62" t="str">
        <f>IFERROR(IF(C484=C481,IF(B484+1&lt;='FORMAÇÃO DE PREÇO'!$H$8,B484+1,""),B484),"")</f>
        <v/>
      </c>
      <c r="C485" s="62" t="str">
        <f>IFERROR(VLOOKUP(B485,'FORMAÇÃO DE PREÇO'!B:D,2,FALSE),"")</f>
        <v/>
      </c>
      <c r="D485" s="62" t="str">
        <f>IFERROR(VLOOKUP(B485,'FORMAÇÃO DE PREÇO'!B:D,3,FALSE),"")</f>
        <v/>
      </c>
      <c r="E485" s="107" t="str">
        <f t="shared" si="13"/>
        <v/>
      </c>
      <c r="F485" s="107" t="str">
        <f>IF($B484="","",IF($C485=$C482,INDEX('FORMAÇÃO DE PREÇO'!$H:$H,MATCH($B485,'FORMAÇÃO DE PREÇO'!$B:$B)-18),IF($C485=$C483,"Código","")))</f>
        <v/>
      </c>
      <c r="G485" s="108" t="str">
        <f t="array" ref="G485">IF($B484="","",IF($C485=$C482,UPPER(INDEX('BASE EDITAL'!$C:$C,EDITAL!B485+1)),IF($C485=$C483,"Especificação do Objeto","")))</f>
        <v/>
      </c>
      <c r="H485" s="109" t="str">
        <f t="array" ref="H485">IF($B484="","",IF($C485=$C482,INDEX('FORMAÇÃO DE PREÇO'!$M:$M,MATCH($B485,'FORMAÇÃO DE PREÇO'!$B:$B)-14),IF($C485=$C483,"Unidade","")))</f>
        <v/>
      </c>
      <c r="I485" s="109" t="str">
        <f>IF($B484="","",IF($C485=$C482,INDEX('FORMAÇÃO DE PREÇO'!$M:$M,MATCH($B485,'FORMAÇÃO DE PREÇO'!$B:$B)-16),IF($C485=$C483,"Quant.","")))</f>
        <v/>
      </c>
      <c r="J485" s="68" t="str">
        <f>IF(AND(COUNTBLANK($B482:$B484)=2,$B484="",$B483="",MAX(C:C)&gt;1),"Total Estimado",IF($B484="","",IF($C485=$C482,INDEX('FORMAÇÃO DE PREÇO'!$M:$M,MATCH($B485,'FORMAÇÃO DE PREÇO'!$B:$B)-18),IF($C485=$C483,"Valor Unit. (R$)",IF(AND($C485&lt;&gt;$C484,$J484&lt;&gt;""),"Subtotal","")))))</f>
        <v/>
      </c>
      <c r="K485" s="100" t="str">
        <f>IFERROR(IF(AND(COUNTBLANK($B482:$B484)=2,$B484="",$B483="",MAX(C:C)&gt;1),SUM($K$3:K484)/2,IF($B484="","",IF($C485=$C482,ROUND(J485*I485,2),IF($C485=$C483,"Total Item (R$)",IF(AND($C485&lt;&gt;$C484,$J484&lt;&gt;""),SUMIFS(K:K,C:C,C484,J:J,"&lt;&gt;Subtotal"),""))))),"")</f>
        <v/>
      </c>
      <c r="L485" s="100" t="str">
        <f t="shared" si="12"/>
        <v/>
      </c>
    </row>
    <row r="486" spans="2:12" x14ac:dyDescent="0.25">
      <c r="B486" s="62" t="str">
        <f>IFERROR(IF(C485=C482,IF(B485+1&lt;='FORMAÇÃO DE PREÇO'!$H$8,B485+1,""),B485),"")</f>
        <v/>
      </c>
      <c r="C486" s="62" t="str">
        <f>IFERROR(VLOOKUP(B486,'FORMAÇÃO DE PREÇO'!B:D,2,FALSE),"")</f>
        <v/>
      </c>
      <c r="D486" s="62" t="str">
        <f>IFERROR(VLOOKUP(B486,'FORMAÇÃO DE PREÇO'!B:D,3,FALSE),"")</f>
        <v/>
      </c>
      <c r="E486" s="107" t="str">
        <f t="shared" si="13"/>
        <v/>
      </c>
      <c r="F486" s="107" t="str">
        <f>IF($B485="","",IF($C486=$C483,INDEX('FORMAÇÃO DE PREÇO'!$H:$H,MATCH($B486,'FORMAÇÃO DE PREÇO'!$B:$B)-18),IF($C486=$C484,"Código","")))</f>
        <v/>
      </c>
      <c r="G486" s="108" t="str">
        <f t="array" ref="G486">IF($B485="","",IF($C486=$C483,UPPER(INDEX('BASE EDITAL'!$C:$C,EDITAL!B486+1)),IF($C486=$C484,"Especificação do Objeto","")))</f>
        <v/>
      </c>
      <c r="H486" s="109" t="str">
        <f t="array" ref="H486">IF($B485="","",IF($C486=$C483,INDEX('FORMAÇÃO DE PREÇO'!$M:$M,MATCH($B486,'FORMAÇÃO DE PREÇO'!$B:$B)-14),IF($C486=$C484,"Unidade","")))</f>
        <v/>
      </c>
      <c r="I486" s="109" t="str">
        <f>IF($B485="","",IF($C486=$C483,INDEX('FORMAÇÃO DE PREÇO'!$M:$M,MATCH($B486,'FORMAÇÃO DE PREÇO'!$B:$B)-16),IF($C486=$C484,"Quant.","")))</f>
        <v/>
      </c>
      <c r="J486" s="68" t="str">
        <f>IF(AND(COUNTBLANK($B483:$B485)=2,$B485="",$B484="",MAX(C:C)&gt;1),"Total Estimado",IF($B485="","",IF($C486=$C483,INDEX('FORMAÇÃO DE PREÇO'!$M:$M,MATCH($B486,'FORMAÇÃO DE PREÇO'!$B:$B)-18),IF($C486=$C484,"Valor Unit. (R$)",IF(AND($C486&lt;&gt;$C485,$J485&lt;&gt;""),"Subtotal","")))))</f>
        <v/>
      </c>
      <c r="K486" s="100" t="str">
        <f>IFERROR(IF(AND(COUNTBLANK($B483:$B485)=2,$B485="",$B484="",MAX(C:C)&gt;1),SUM($K$3:K485)/2,IF($B485="","",IF($C486=$C483,ROUND(J486*I486,2),IF($C486=$C484,"Total Item (R$)",IF(AND($C486&lt;&gt;$C485,$J485&lt;&gt;""),SUMIFS(K:K,C:C,C485,J:J,"&lt;&gt;Subtotal"),""))))),"")</f>
        <v/>
      </c>
      <c r="L486" s="100" t="str">
        <f t="shared" si="12"/>
        <v/>
      </c>
    </row>
    <row r="487" spans="2:12" x14ac:dyDescent="0.25">
      <c r="B487" s="62" t="str">
        <f>IFERROR(IF(C486=C483,IF(B486+1&lt;='FORMAÇÃO DE PREÇO'!$H$8,B486+1,""),B486),"")</f>
        <v/>
      </c>
      <c r="C487" s="62" t="str">
        <f>IFERROR(VLOOKUP(B487,'FORMAÇÃO DE PREÇO'!B:D,2,FALSE),"")</f>
        <v/>
      </c>
      <c r="D487" s="62" t="str">
        <f>IFERROR(VLOOKUP(B487,'FORMAÇÃO DE PREÇO'!B:D,3,FALSE),"")</f>
        <v/>
      </c>
      <c r="E487" s="107" t="str">
        <f t="shared" si="13"/>
        <v/>
      </c>
      <c r="F487" s="107" t="str">
        <f>IF($B486="","",IF($C487=$C484,INDEX('FORMAÇÃO DE PREÇO'!$H:$H,MATCH($B487,'FORMAÇÃO DE PREÇO'!$B:$B)-18),IF($C487=$C485,"Código","")))</f>
        <v/>
      </c>
      <c r="G487" s="108" t="str">
        <f t="array" ref="G487">IF($B486="","",IF($C487=$C484,UPPER(INDEX('BASE EDITAL'!$C:$C,EDITAL!B487+1)),IF($C487=$C485,"Especificação do Objeto","")))</f>
        <v/>
      </c>
      <c r="H487" s="109" t="str">
        <f t="array" ref="H487">IF($B486="","",IF($C487=$C484,INDEX('FORMAÇÃO DE PREÇO'!$M:$M,MATCH($B487,'FORMAÇÃO DE PREÇO'!$B:$B)-14),IF($C487=$C485,"Unidade","")))</f>
        <v/>
      </c>
      <c r="I487" s="109" t="str">
        <f>IF($B486="","",IF($C487=$C484,INDEX('FORMAÇÃO DE PREÇO'!$M:$M,MATCH($B487,'FORMAÇÃO DE PREÇO'!$B:$B)-16),IF($C487=$C485,"Quant.","")))</f>
        <v/>
      </c>
      <c r="J487" s="68" t="str">
        <f>IF(AND(COUNTBLANK($B484:$B486)=2,$B486="",$B485="",MAX(C:C)&gt;1),"Total Estimado",IF($B486="","",IF($C487=$C484,INDEX('FORMAÇÃO DE PREÇO'!$M:$M,MATCH($B487,'FORMAÇÃO DE PREÇO'!$B:$B)-18),IF($C487=$C485,"Valor Unit. (R$)",IF(AND($C487&lt;&gt;$C486,$J486&lt;&gt;""),"Subtotal","")))))</f>
        <v/>
      </c>
      <c r="K487" s="100" t="str">
        <f>IFERROR(IF(AND(COUNTBLANK($B484:$B486)=2,$B486="",$B485="",MAX(C:C)&gt;1),SUM($K$3:K486)/2,IF($B486="","",IF($C487=$C484,ROUND(J487*I487,2),IF($C487=$C485,"Total Item (R$)",IF(AND($C487&lt;&gt;$C486,$J486&lt;&gt;""),SUMIFS(K:K,C:C,C486,J:J,"&lt;&gt;Subtotal"),""))))),"")</f>
        <v/>
      </c>
      <c r="L487" s="100" t="str">
        <f t="shared" si="12"/>
        <v/>
      </c>
    </row>
    <row r="488" spans="2:12" x14ac:dyDescent="0.25">
      <c r="B488" s="62" t="str">
        <f>IFERROR(IF(C487=C484,IF(B487+1&lt;='FORMAÇÃO DE PREÇO'!$H$8,B487+1,""),B487),"")</f>
        <v/>
      </c>
      <c r="C488" s="62" t="str">
        <f>IFERROR(VLOOKUP(B488,'FORMAÇÃO DE PREÇO'!B:D,2,FALSE),"")</f>
        <v/>
      </c>
      <c r="D488" s="62" t="str">
        <f>IFERROR(VLOOKUP(B488,'FORMAÇÃO DE PREÇO'!B:D,3,FALSE),"")</f>
        <v/>
      </c>
      <c r="E488" s="107" t="str">
        <f t="shared" si="13"/>
        <v/>
      </c>
      <c r="F488" s="107" t="str">
        <f>IF($B487="","",IF($C488=$C485,INDEX('FORMAÇÃO DE PREÇO'!$H:$H,MATCH($B488,'FORMAÇÃO DE PREÇO'!$B:$B)-18),IF($C488=$C486,"Código","")))</f>
        <v/>
      </c>
      <c r="G488" s="108" t="str">
        <f t="array" ref="G488">IF($B487="","",IF($C488=$C485,UPPER(INDEX('BASE EDITAL'!$C:$C,EDITAL!B488+1)),IF($C488=$C486,"Especificação do Objeto","")))</f>
        <v/>
      </c>
      <c r="H488" s="109" t="str">
        <f t="array" ref="H488">IF($B487="","",IF($C488=$C485,INDEX('FORMAÇÃO DE PREÇO'!$M:$M,MATCH($B488,'FORMAÇÃO DE PREÇO'!$B:$B)-14),IF($C488=$C486,"Unidade","")))</f>
        <v/>
      </c>
      <c r="I488" s="109" t="str">
        <f>IF($B487="","",IF($C488=$C485,INDEX('FORMAÇÃO DE PREÇO'!$M:$M,MATCH($B488,'FORMAÇÃO DE PREÇO'!$B:$B)-16),IF($C488=$C486,"Quant.","")))</f>
        <v/>
      </c>
      <c r="J488" s="68" t="str">
        <f>IF(AND(COUNTBLANK($B485:$B487)=2,$B487="",$B486="",MAX(C:C)&gt;1),"Total Estimado",IF($B487="","",IF($C488=$C485,INDEX('FORMAÇÃO DE PREÇO'!$M:$M,MATCH($B488,'FORMAÇÃO DE PREÇO'!$B:$B)-18),IF($C488=$C486,"Valor Unit. (R$)",IF(AND($C488&lt;&gt;$C487,$J487&lt;&gt;""),"Subtotal","")))))</f>
        <v/>
      </c>
      <c r="K488" s="100" t="str">
        <f>IFERROR(IF(AND(COUNTBLANK($B485:$B487)=2,$B487="",$B486="",MAX(C:C)&gt;1),SUM($K$3:K487)/2,IF($B487="","",IF($C488=$C485,ROUND(J488*I488,2),IF($C488=$C486,"Total Item (R$)",IF(AND($C488&lt;&gt;$C487,$J487&lt;&gt;""),SUMIFS(K:K,C:C,C487,J:J,"&lt;&gt;Subtotal"),""))))),"")</f>
        <v/>
      </c>
      <c r="L488" s="100" t="str">
        <f t="shared" si="12"/>
        <v/>
      </c>
    </row>
    <row r="489" spans="2:12" x14ac:dyDescent="0.25">
      <c r="B489" s="62" t="str">
        <f>IFERROR(IF(C488=C485,IF(B488+1&lt;='FORMAÇÃO DE PREÇO'!$H$8,B488+1,""),B488),"")</f>
        <v/>
      </c>
      <c r="C489" s="62" t="str">
        <f>IFERROR(VLOOKUP(B489,'FORMAÇÃO DE PREÇO'!B:D,2,FALSE),"")</f>
        <v/>
      </c>
      <c r="D489" s="62" t="str">
        <f>IFERROR(VLOOKUP(B489,'FORMAÇÃO DE PREÇO'!B:D,3,FALSE),"")</f>
        <v/>
      </c>
      <c r="E489" s="107" t="str">
        <f t="shared" si="13"/>
        <v/>
      </c>
      <c r="F489" s="107" t="str">
        <f>IF($B488="","",IF($C489=$C486,INDEX('FORMAÇÃO DE PREÇO'!$H:$H,MATCH($B489,'FORMAÇÃO DE PREÇO'!$B:$B)-18),IF($C489=$C487,"Código","")))</f>
        <v/>
      </c>
      <c r="G489" s="108" t="str">
        <f t="array" ref="G489">IF($B488="","",IF($C489=$C486,UPPER(INDEX('BASE EDITAL'!$C:$C,EDITAL!B489+1)),IF($C489=$C487,"Especificação do Objeto","")))</f>
        <v/>
      </c>
      <c r="H489" s="109" t="str">
        <f t="array" ref="H489">IF($B488="","",IF($C489=$C486,INDEX('FORMAÇÃO DE PREÇO'!$M:$M,MATCH($B489,'FORMAÇÃO DE PREÇO'!$B:$B)-14),IF($C489=$C487,"Unidade","")))</f>
        <v/>
      </c>
      <c r="I489" s="109" t="str">
        <f>IF($B488="","",IF($C489=$C486,INDEX('FORMAÇÃO DE PREÇO'!$M:$M,MATCH($B489,'FORMAÇÃO DE PREÇO'!$B:$B)-16),IF($C489=$C487,"Quant.","")))</f>
        <v/>
      </c>
      <c r="J489" s="68" t="str">
        <f>IF(AND(COUNTBLANK($B486:$B488)=2,$B488="",$B487="",MAX(C:C)&gt;1),"Total Estimado",IF($B488="","",IF($C489=$C486,INDEX('FORMAÇÃO DE PREÇO'!$M:$M,MATCH($B489,'FORMAÇÃO DE PREÇO'!$B:$B)-18),IF($C489=$C487,"Valor Unit. (R$)",IF(AND($C489&lt;&gt;$C488,$J488&lt;&gt;""),"Subtotal","")))))</f>
        <v/>
      </c>
      <c r="K489" s="100" t="str">
        <f>IFERROR(IF(AND(COUNTBLANK($B486:$B488)=2,$B488="",$B487="",MAX(C:C)&gt;1),SUM($K$3:K488)/2,IF($B488="","",IF($C489=$C486,ROUND(J489*I489,2),IF($C489=$C487,"Total Item (R$)",IF(AND($C489&lt;&gt;$C488,$J488&lt;&gt;""),SUMIFS(K:K,C:C,C488,J:J,"&lt;&gt;Subtotal"),""))))),"")</f>
        <v/>
      </c>
      <c r="L489" s="100" t="str">
        <f t="shared" si="12"/>
        <v/>
      </c>
    </row>
    <row r="490" spans="2:12" x14ac:dyDescent="0.25">
      <c r="B490" s="62" t="str">
        <f>IFERROR(IF(C489=C486,IF(B489+1&lt;='FORMAÇÃO DE PREÇO'!$H$8,B489+1,""),B489),"")</f>
        <v/>
      </c>
      <c r="C490" s="62" t="str">
        <f>IFERROR(VLOOKUP(B490,'FORMAÇÃO DE PREÇO'!B:D,2,FALSE),"")</f>
        <v/>
      </c>
      <c r="D490" s="62" t="str">
        <f>IFERROR(VLOOKUP(B490,'FORMAÇÃO DE PREÇO'!B:D,3,FALSE),"")</f>
        <v/>
      </c>
      <c r="E490" s="107" t="str">
        <f t="shared" si="13"/>
        <v/>
      </c>
      <c r="F490" s="107" t="str">
        <f>IF($B489="","",IF($C490=$C487,INDEX('FORMAÇÃO DE PREÇO'!$H:$H,MATCH($B490,'FORMAÇÃO DE PREÇO'!$B:$B)-18),IF($C490=$C488,"Código","")))</f>
        <v/>
      </c>
      <c r="G490" s="108" t="str">
        <f t="array" ref="G490">IF($B489="","",IF($C490=$C487,UPPER(INDEX('BASE EDITAL'!$C:$C,EDITAL!B490+1)),IF($C490=$C488,"Especificação do Objeto","")))</f>
        <v/>
      </c>
      <c r="H490" s="109" t="str">
        <f t="array" ref="H490">IF($B489="","",IF($C490=$C487,INDEX('FORMAÇÃO DE PREÇO'!$M:$M,MATCH($B490,'FORMAÇÃO DE PREÇO'!$B:$B)-14),IF($C490=$C488,"Unidade","")))</f>
        <v/>
      </c>
      <c r="I490" s="109" t="str">
        <f>IF($B489="","",IF($C490=$C487,INDEX('FORMAÇÃO DE PREÇO'!$M:$M,MATCH($B490,'FORMAÇÃO DE PREÇO'!$B:$B)-16),IF($C490=$C488,"Quant.","")))</f>
        <v/>
      </c>
      <c r="J490" s="68" t="str">
        <f>IF(AND(COUNTBLANK($B487:$B489)=2,$B489="",$B488="",MAX(C:C)&gt;1),"Total Estimado",IF($B489="","",IF($C490=$C487,INDEX('FORMAÇÃO DE PREÇO'!$M:$M,MATCH($B490,'FORMAÇÃO DE PREÇO'!$B:$B)-18),IF($C490=$C488,"Valor Unit. (R$)",IF(AND($C490&lt;&gt;$C489,$J489&lt;&gt;""),"Subtotal","")))))</f>
        <v/>
      </c>
      <c r="K490" s="100" t="str">
        <f>IFERROR(IF(AND(COUNTBLANK($B487:$B489)=2,$B489="",$B488="",MAX(C:C)&gt;1),SUM($K$3:K489)/2,IF($B489="","",IF($C490=$C487,ROUND(J490*I490,2),IF($C490=$C488,"Total Item (R$)",IF(AND($C490&lt;&gt;$C489,$J489&lt;&gt;""),SUMIFS(K:K,C:C,C489,J:J,"&lt;&gt;Subtotal"),""))))),"")</f>
        <v/>
      </c>
      <c r="L490" s="100" t="str">
        <f t="shared" si="12"/>
        <v/>
      </c>
    </row>
    <row r="491" spans="2:12" x14ac:dyDescent="0.25">
      <c r="B491" s="62" t="str">
        <f>IFERROR(IF(C490=C487,IF(B490+1&lt;='FORMAÇÃO DE PREÇO'!$H$8,B490+1,""),B490),"")</f>
        <v/>
      </c>
      <c r="C491" s="62" t="str">
        <f>IFERROR(VLOOKUP(B491,'FORMAÇÃO DE PREÇO'!B:D,2,FALSE),"")</f>
        <v/>
      </c>
      <c r="D491" s="62" t="str">
        <f>IFERROR(VLOOKUP(B491,'FORMAÇÃO DE PREÇO'!B:D,3,FALSE),"")</f>
        <v/>
      </c>
      <c r="E491" s="107" t="str">
        <f t="shared" si="13"/>
        <v/>
      </c>
      <c r="F491" s="107" t="str">
        <f>IF($B490="","",IF($C491=$C488,INDEX('FORMAÇÃO DE PREÇO'!$H:$H,MATCH($B491,'FORMAÇÃO DE PREÇO'!$B:$B)-18),IF($C491=$C489,"Código","")))</f>
        <v/>
      </c>
      <c r="G491" s="108" t="str">
        <f t="array" ref="G491">IF($B490="","",IF($C491=$C488,UPPER(INDEX('BASE EDITAL'!$C:$C,EDITAL!B491+1)),IF($C491=$C489,"Especificação do Objeto","")))</f>
        <v/>
      </c>
      <c r="H491" s="109" t="str">
        <f t="array" ref="H491">IF($B490="","",IF($C491=$C488,INDEX('FORMAÇÃO DE PREÇO'!$M:$M,MATCH($B491,'FORMAÇÃO DE PREÇO'!$B:$B)-14),IF($C491=$C489,"Unidade","")))</f>
        <v/>
      </c>
      <c r="I491" s="109" t="str">
        <f>IF($B490="","",IF($C491=$C488,INDEX('FORMAÇÃO DE PREÇO'!$M:$M,MATCH($B491,'FORMAÇÃO DE PREÇO'!$B:$B)-16),IF($C491=$C489,"Quant.","")))</f>
        <v/>
      </c>
      <c r="J491" s="68" t="str">
        <f>IF(AND(COUNTBLANK($B488:$B490)=2,$B490="",$B489="",MAX(C:C)&gt;1),"Total Estimado",IF($B490="","",IF($C491=$C488,INDEX('FORMAÇÃO DE PREÇO'!$M:$M,MATCH($B491,'FORMAÇÃO DE PREÇO'!$B:$B)-18),IF($C491=$C489,"Valor Unit. (R$)",IF(AND($C491&lt;&gt;$C490,$J490&lt;&gt;""),"Subtotal","")))))</f>
        <v/>
      </c>
      <c r="K491" s="100" t="str">
        <f>IFERROR(IF(AND(COUNTBLANK($B488:$B490)=2,$B490="",$B489="",MAX(C:C)&gt;1),SUM($K$3:K490)/2,IF($B490="","",IF($C491=$C488,ROUND(J491*I491,2),IF($C491=$C489,"Total Item (R$)",IF(AND($C491&lt;&gt;$C490,$J490&lt;&gt;""),SUMIFS(K:K,C:C,C490,J:J,"&lt;&gt;Subtotal"),""))))),"")</f>
        <v/>
      </c>
      <c r="L491" s="100" t="str">
        <f t="shared" si="12"/>
        <v/>
      </c>
    </row>
    <row r="492" spans="2:12" x14ac:dyDescent="0.25">
      <c r="B492" s="62" t="str">
        <f>IFERROR(IF(C491=C488,IF(B491+1&lt;='FORMAÇÃO DE PREÇO'!$H$8,B491+1,""),B491),"")</f>
        <v/>
      </c>
      <c r="C492" s="62" t="str">
        <f>IFERROR(VLOOKUP(B492,'FORMAÇÃO DE PREÇO'!B:D,2,FALSE),"")</f>
        <v/>
      </c>
      <c r="D492" s="62" t="str">
        <f>IFERROR(VLOOKUP(B492,'FORMAÇÃO DE PREÇO'!B:D,3,FALSE),"")</f>
        <v/>
      </c>
      <c r="E492" s="107" t="str">
        <f t="shared" si="13"/>
        <v/>
      </c>
      <c r="F492" s="107" t="str">
        <f>IF($B491="","",IF($C492=$C489,INDEX('FORMAÇÃO DE PREÇO'!$H:$H,MATCH($B492,'FORMAÇÃO DE PREÇO'!$B:$B)-18),IF($C492=$C490,"Código","")))</f>
        <v/>
      </c>
      <c r="G492" s="108" t="str">
        <f t="array" ref="G492">IF($B491="","",IF($C492=$C489,UPPER(INDEX('BASE EDITAL'!$C:$C,EDITAL!B492+1)),IF($C492=$C490,"Especificação do Objeto","")))</f>
        <v/>
      </c>
      <c r="H492" s="109" t="str">
        <f t="array" ref="H492">IF($B491="","",IF($C492=$C489,INDEX('FORMAÇÃO DE PREÇO'!$M:$M,MATCH($B492,'FORMAÇÃO DE PREÇO'!$B:$B)-14),IF($C492=$C490,"Unidade","")))</f>
        <v/>
      </c>
      <c r="I492" s="109" t="str">
        <f>IF($B491="","",IF($C492=$C489,INDEX('FORMAÇÃO DE PREÇO'!$M:$M,MATCH($B492,'FORMAÇÃO DE PREÇO'!$B:$B)-16),IF($C492=$C490,"Quant.","")))</f>
        <v/>
      </c>
      <c r="J492" s="68" t="str">
        <f>IF(AND(COUNTBLANK($B489:$B491)=2,$B491="",$B490="",MAX(C:C)&gt;1),"Total Estimado",IF($B491="","",IF($C492=$C489,INDEX('FORMAÇÃO DE PREÇO'!$M:$M,MATCH($B492,'FORMAÇÃO DE PREÇO'!$B:$B)-18),IF($C492=$C490,"Valor Unit. (R$)",IF(AND($C492&lt;&gt;$C491,$J491&lt;&gt;""),"Subtotal","")))))</f>
        <v/>
      </c>
      <c r="K492" s="100" t="str">
        <f>IFERROR(IF(AND(COUNTBLANK($B489:$B491)=2,$B491="",$B490="",MAX(C:C)&gt;1),SUM($K$3:K491)/2,IF($B491="","",IF($C492=$C489,ROUND(J492*I492,2),IF($C492=$C490,"Total Item (R$)",IF(AND($C492&lt;&gt;$C491,$J491&lt;&gt;""),SUMIFS(K:K,C:C,C491,J:J,"&lt;&gt;Subtotal"),""))))),"")</f>
        <v/>
      </c>
      <c r="L492" s="100" t="str">
        <f t="shared" si="12"/>
        <v/>
      </c>
    </row>
    <row r="493" spans="2:12" x14ac:dyDescent="0.25">
      <c r="B493" s="62" t="str">
        <f>IFERROR(IF(C492=C489,IF(B492+1&lt;='FORMAÇÃO DE PREÇO'!$H$8,B492+1,""),B492),"")</f>
        <v/>
      </c>
      <c r="C493" s="62" t="str">
        <f>IFERROR(VLOOKUP(B493,'FORMAÇÃO DE PREÇO'!B:D,2,FALSE),"")</f>
        <v/>
      </c>
      <c r="D493" s="62" t="str">
        <f>IFERROR(VLOOKUP(B493,'FORMAÇÃO DE PREÇO'!B:D,3,FALSE),"")</f>
        <v/>
      </c>
      <c r="E493" s="107" t="str">
        <f t="shared" si="13"/>
        <v/>
      </c>
      <c r="F493" s="107" t="str">
        <f>IF($B492="","",IF($C493=$C490,INDEX('FORMAÇÃO DE PREÇO'!$H:$H,MATCH($B493,'FORMAÇÃO DE PREÇO'!$B:$B)-18),IF($C493=$C491,"Código","")))</f>
        <v/>
      </c>
      <c r="G493" s="108" t="str">
        <f t="array" ref="G493">IF($B492="","",IF($C493=$C490,UPPER(INDEX('BASE EDITAL'!$C:$C,EDITAL!B493+1)),IF($C493=$C491,"Especificação do Objeto","")))</f>
        <v/>
      </c>
      <c r="H493" s="109" t="str">
        <f t="array" ref="H493">IF($B492="","",IF($C493=$C490,INDEX('FORMAÇÃO DE PREÇO'!$M:$M,MATCH($B493,'FORMAÇÃO DE PREÇO'!$B:$B)-14),IF($C493=$C491,"Unidade","")))</f>
        <v/>
      </c>
      <c r="I493" s="109" t="str">
        <f>IF($B492="","",IF($C493=$C490,INDEX('FORMAÇÃO DE PREÇO'!$M:$M,MATCH($B493,'FORMAÇÃO DE PREÇO'!$B:$B)-16),IF($C493=$C491,"Quant.","")))</f>
        <v/>
      </c>
      <c r="J493" s="68" t="str">
        <f>IF(AND(COUNTBLANK($B490:$B492)=2,$B492="",$B491="",MAX(C:C)&gt;1),"Total Estimado",IF($B492="","",IF($C493=$C490,INDEX('FORMAÇÃO DE PREÇO'!$M:$M,MATCH($B493,'FORMAÇÃO DE PREÇO'!$B:$B)-18),IF($C493=$C491,"Valor Unit. (R$)",IF(AND($C493&lt;&gt;$C492,$J492&lt;&gt;""),"Subtotal","")))))</f>
        <v/>
      </c>
      <c r="K493" s="100" t="str">
        <f>IFERROR(IF(AND(COUNTBLANK($B490:$B492)=2,$B492="",$B491="",MAX(C:C)&gt;1),SUM($K$3:K492)/2,IF($B492="","",IF($C493=$C490,ROUND(J493*I493,2),IF($C493=$C491,"Total Item (R$)",IF(AND($C493&lt;&gt;$C492,$J492&lt;&gt;""),SUMIFS(K:K,C:C,C492,J:J,"&lt;&gt;Subtotal"),""))))),"")</f>
        <v/>
      </c>
      <c r="L493" s="100" t="str">
        <f t="shared" si="12"/>
        <v/>
      </c>
    </row>
    <row r="494" spans="2:12" x14ac:dyDescent="0.25">
      <c r="B494" s="62" t="str">
        <f>IFERROR(IF(C493=C490,IF(B493+1&lt;='FORMAÇÃO DE PREÇO'!$H$8,B493+1,""),B493),"")</f>
        <v/>
      </c>
      <c r="C494" s="62" t="str">
        <f>IFERROR(VLOOKUP(B494,'FORMAÇÃO DE PREÇO'!B:D,2,FALSE),"")</f>
        <v/>
      </c>
      <c r="D494" s="62" t="str">
        <f>IFERROR(VLOOKUP(B494,'FORMAÇÃO DE PREÇO'!B:D,3,FALSE),"")</f>
        <v/>
      </c>
      <c r="E494" s="107" t="str">
        <f t="shared" si="13"/>
        <v/>
      </c>
      <c r="F494" s="107" t="str">
        <f>IF($B493="","",IF($C494=$C491,INDEX('FORMAÇÃO DE PREÇO'!$H:$H,MATCH($B494,'FORMAÇÃO DE PREÇO'!$B:$B)-18),IF($C494=$C492,"Código","")))</f>
        <v/>
      </c>
      <c r="G494" s="108" t="str">
        <f t="array" ref="G494">IF($B493="","",IF($C494=$C491,UPPER(INDEX('BASE EDITAL'!$C:$C,EDITAL!B494+1)),IF($C494=$C492,"Especificação do Objeto","")))</f>
        <v/>
      </c>
      <c r="H494" s="109" t="str">
        <f t="array" ref="H494">IF($B493="","",IF($C494=$C491,INDEX('FORMAÇÃO DE PREÇO'!$M:$M,MATCH($B494,'FORMAÇÃO DE PREÇO'!$B:$B)-14),IF($C494=$C492,"Unidade","")))</f>
        <v/>
      </c>
      <c r="I494" s="109" t="str">
        <f>IF($B493="","",IF($C494=$C491,INDEX('FORMAÇÃO DE PREÇO'!$M:$M,MATCH($B494,'FORMAÇÃO DE PREÇO'!$B:$B)-16),IF($C494=$C492,"Quant.","")))</f>
        <v/>
      </c>
      <c r="J494" s="68" t="str">
        <f>IF(AND(COUNTBLANK($B491:$B493)=2,$B493="",$B492="",MAX(C:C)&gt;1),"Total Estimado",IF($B493="","",IF($C494=$C491,INDEX('FORMAÇÃO DE PREÇO'!$M:$M,MATCH($B494,'FORMAÇÃO DE PREÇO'!$B:$B)-18),IF($C494=$C492,"Valor Unit. (R$)",IF(AND($C494&lt;&gt;$C493,$J493&lt;&gt;""),"Subtotal","")))))</f>
        <v/>
      </c>
      <c r="K494" s="100" t="str">
        <f>IFERROR(IF(AND(COUNTBLANK($B491:$B493)=2,$B493="",$B492="",MAX(C:C)&gt;1),SUM($K$3:K493)/2,IF($B493="","",IF($C494=$C491,ROUND(J494*I494,2),IF($C494=$C492,"Total Item (R$)",IF(AND($C494&lt;&gt;$C493,$J493&lt;&gt;""),SUMIFS(K:K,C:C,C493,J:J,"&lt;&gt;Subtotal"),""))))),"")</f>
        <v/>
      </c>
      <c r="L494" s="100" t="str">
        <f t="shared" si="12"/>
        <v/>
      </c>
    </row>
    <row r="495" spans="2:12" x14ac:dyDescent="0.25">
      <c r="B495" s="62" t="str">
        <f>IFERROR(IF(C494=C491,IF(B494+1&lt;='FORMAÇÃO DE PREÇO'!$H$8,B494+1,""),B494),"")</f>
        <v/>
      </c>
      <c r="C495" s="62" t="str">
        <f>IFERROR(VLOOKUP(B495,'FORMAÇÃO DE PREÇO'!B:D,2,FALSE),"")</f>
        <v/>
      </c>
      <c r="D495" s="62" t="str">
        <f>IFERROR(VLOOKUP(B495,'FORMAÇÃO DE PREÇO'!B:D,3,FALSE),"")</f>
        <v/>
      </c>
      <c r="E495" s="107" t="str">
        <f t="shared" si="13"/>
        <v/>
      </c>
      <c r="F495" s="107" t="str">
        <f>IF($B494="","",IF($C495=$C492,INDEX('FORMAÇÃO DE PREÇO'!$H:$H,MATCH($B495,'FORMAÇÃO DE PREÇO'!$B:$B)-18),IF($C495=$C493,"Código","")))</f>
        <v/>
      </c>
      <c r="G495" s="108" t="str">
        <f t="array" ref="G495">IF($B494="","",IF($C495=$C492,UPPER(INDEX('BASE EDITAL'!$C:$C,EDITAL!B495+1)),IF($C495=$C493,"Especificação do Objeto","")))</f>
        <v/>
      </c>
      <c r="H495" s="109" t="str">
        <f t="array" ref="H495">IF($B494="","",IF($C495=$C492,INDEX('FORMAÇÃO DE PREÇO'!$M:$M,MATCH($B495,'FORMAÇÃO DE PREÇO'!$B:$B)-14),IF($C495=$C493,"Unidade","")))</f>
        <v/>
      </c>
      <c r="I495" s="109" t="str">
        <f>IF($B494="","",IF($C495=$C492,INDEX('FORMAÇÃO DE PREÇO'!$M:$M,MATCH($B495,'FORMAÇÃO DE PREÇO'!$B:$B)-16),IF($C495=$C493,"Quant.","")))</f>
        <v/>
      </c>
      <c r="J495" s="68" t="str">
        <f>IF(AND(COUNTBLANK($B492:$B494)=2,$B494="",$B493="",MAX(C:C)&gt;1),"Total Estimado",IF($B494="","",IF($C495=$C492,INDEX('FORMAÇÃO DE PREÇO'!$M:$M,MATCH($B495,'FORMAÇÃO DE PREÇO'!$B:$B)-18),IF($C495=$C493,"Valor Unit. (R$)",IF(AND($C495&lt;&gt;$C494,$J494&lt;&gt;""),"Subtotal","")))))</f>
        <v/>
      </c>
      <c r="K495" s="100" t="str">
        <f>IFERROR(IF(AND(COUNTBLANK($B492:$B494)=2,$B494="",$B493="",MAX(C:C)&gt;1),SUM($K$3:K494)/2,IF($B494="","",IF($C495=$C492,ROUND(J495*I495,2),IF($C495=$C493,"Total Item (R$)",IF(AND($C495&lt;&gt;$C494,$J494&lt;&gt;""),SUMIFS(K:K,C:C,C494,J:J,"&lt;&gt;Subtotal"),""))))),"")</f>
        <v/>
      </c>
      <c r="L495" s="100" t="str">
        <f t="shared" si="12"/>
        <v/>
      </c>
    </row>
    <row r="496" spans="2:12" x14ac:dyDescent="0.25">
      <c r="B496" s="62" t="str">
        <f>IFERROR(IF(C495=C492,IF(B495+1&lt;='FORMAÇÃO DE PREÇO'!$H$8,B495+1,""),B495),"")</f>
        <v/>
      </c>
      <c r="C496" s="62" t="str">
        <f>IFERROR(VLOOKUP(B496,'FORMAÇÃO DE PREÇO'!B:D,2,FALSE),"")</f>
        <v/>
      </c>
      <c r="D496" s="62" t="str">
        <f>IFERROR(VLOOKUP(B496,'FORMAÇÃO DE PREÇO'!B:D,3,FALSE),"")</f>
        <v/>
      </c>
      <c r="E496" s="107" t="str">
        <f t="shared" si="13"/>
        <v/>
      </c>
      <c r="F496" s="107" t="str">
        <f>IF($B495="","",IF($C496=$C493,INDEX('FORMAÇÃO DE PREÇO'!$H:$H,MATCH($B496,'FORMAÇÃO DE PREÇO'!$B:$B)-18),IF($C496=$C494,"Código","")))</f>
        <v/>
      </c>
      <c r="G496" s="108" t="str">
        <f t="array" ref="G496">IF($B495="","",IF($C496=$C493,UPPER(INDEX('BASE EDITAL'!$C:$C,EDITAL!B496+1)),IF($C496=$C494,"Especificação do Objeto","")))</f>
        <v/>
      </c>
      <c r="H496" s="109" t="str">
        <f t="array" ref="H496">IF($B495="","",IF($C496=$C493,INDEX('FORMAÇÃO DE PREÇO'!$M:$M,MATCH($B496,'FORMAÇÃO DE PREÇO'!$B:$B)-14),IF($C496=$C494,"Unidade","")))</f>
        <v/>
      </c>
      <c r="I496" s="109" t="str">
        <f>IF($B495="","",IF($C496=$C493,INDEX('FORMAÇÃO DE PREÇO'!$M:$M,MATCH($B496,'FORMAÇÃO DE PREÇO'!$B:$B)-16),IF($C496=$C494,"Quant.","")))</f>
        <v/>
      </c>
      <c r="J496" s="68" t="str">
        <f>IF(AND(COUNTBLANK($B493:$B495)=2,$B495="",$B494="",MAX(C:C)&gt;1),"Total Estimado",IF($B495="","",IF($C496=$C493,INDEX('FORMAÇÃO DE PREÇO'!$M:$M,MATCH($B496,'FORMAÇÃO DE PREÇO'!$B:$B)-18),IF($C496=$C494,"Valor Unit. (R$)",IF(AND($C496&lt;&gt;$C495,$J495&lt;&gt;""),"Subtotal","")))))</f>
        <v/>
      </c>
      <c r="K496" s="100" t="str">
        <f>IFERROR(IF(AND(COUNTBLANK($B493:$B495)=2,$B495="",$B494="",MAX(C:C)&gt;1),SUM($K$3:K495)/2,IF($B495="","",IF($C496=$C493,ROUND(J496*I496,2),IF($C496=$C494,"Total Item (R$)",IF(AND($C496&lt;&gt;$C495,$J495&lt;&gt;""),SUMIFS(K:K,C:C,C495,J:J,"&lt;&gt;Subtotal"),""))))),"")</f>
        <v/>
      </c>
      <c r="L496" s="100" t="str">
        <f t="shared" si="12"/>
        <v/>
      </c>
    </row>
    <row r="497" spans="2:12" x14ac:dyDescent="0.25">
      <c r="B497" s="62" t="str">
        <f>IFERROR(IF(C496=C493,IF(B496+1&lt;='FORMAÇÃO DE PREÇO'!$H$8,B496+1,""),B496),"")</f>
        <v/>
      </c>
      <c r="C497" s="62" t="str">
        <f>IFERROR(VLOOKUP(B497,'FORMAÇÃO DE PREÇO'!B:D,2,FALSE),"")</f>
        <v/>
      </c>
      <c r="D497" s="62" t="str">
        <f>IFERROR(VLOOKUP(B497,'FORMAÇÃO DE PREÇO'!B:D,3,FALSE),"")</f>
        <v/>
      </c>
      <c r="E497" s="107" t="str">
        <f t="shared" si="13"/>
        <v/>
      </c>
      <c r="F497" s="107" t="str">
        <f>IF($B496="","",IF($C497=$C494,INDEX('FORMAÇÃO DE PREÇO'!$H:$H,MATCH($B497,'FORMAÇÃO DE PREÇO'!$B:$B)-18),IF($C497=$C495,"Código","")))</f>
        <v/>
      </c>
      <c r="G497" s="108" t="str">
        <f t="array" ref="G497">IF($B496="","",IF($C497=$C494,UPPER(INDEX('BASE EDITAL'!$C:$C,EDITAL!B497+1)),IF($C497=$C495,"Especificação do Objeto","")))</f>
        <v/>
      </c>
      <c r="H497" s="109" t="str">
        <f t="array" ref="H497">IF($B496="","",IF($C497=$C494,INDEX('FORMAÇÃO DE PREÇO'!$M:$M,MATCH($B497,'FORMAÇÃO DE PREÇO'!$B:$B)-14),IF($C497=$C495,"Unidade","")))</f>
        <v/>
      </c>
      <c r="I497" s="109" t="str">
        <f>IF($B496="","",IF($C497=$C494,INDEX('FORMAÇÃO DE PREÇO'!$M:$M,MATCH($B497,'FORMAÇÃO DE PREÇO'!$B:$B)-16),IF($C497=$C495,"Quant.","")))</f>
        <v/>
      </c>
      <c r="J497" s="68" t="str">
        <f>IF(AND(COUNTBLANK($B494:$B496)=2,$B496="",$B495="",MAX(C:C)&gt;1),"Total Estimado",IF($B496="","",IF($C497=$C494,INDEX('FORMAÇÃO DE PREÇO'!$M:$M,MATCH($B497,'FORMAÇÃO DE PREÇO'!$B:$B)-18),IF($C497=$C495,"Valor Unit. (R$)",IF(AND($C497&lt;&gt;$C496,$J496&lt;&gt;""),"Subtotal","")))))</f>
        <v/>
      </c>
      <c r="K497" s="100" t="str">
        <f>IFERROR(IF(AND(COUNTBLANK($B494:$B496)=2,$B496="",$B495="",MAX(C:C)&gt;1),SUM($K$3:K496)/2,IF($B496="","",IF($C497=$C494,ROUND(J497*I497,2),IF($C497=$C495,"Total Item (R$)",IF(AND($C497&lt;&gt;$C496,$J496&lt;&gt;""),SUMIFS(K:K,C:C,C496,J:J,"&lt;&gt;Subtotal"),""))))),"")</f>
        <v/>
      </c>
      <c r="L497" s="100" t="str">
        <f t="shared" si="12"/>
        <v/>
      </c>
    </row>
    <row r="498" spans="2:12" x14ac:dyDescent="0.25">
      <c r="B498" s="62" t="str">
        <f>IFERROR(IF(C497=C494,IF(B497+1&lt;='FORMAÇÃO DE PREÇO'!$H$8,B497+1,""),B497),"")</f>
        <v/>
      </c>
      <c r="C498" s="62" t="str">
        <f>IFERROR(VLOOKUP(B498,'FORMAÇÃO DE PREÇO'!B:D,2,FALSE),"")</f>
        <v/>
      </c>
      <c r="D498" s="62" t="str">
        <f>IFERROR(VLOOKUP(B498,'FORMAÇÃO DE PREÇO'!B:D,3,FALSE),"")</f>
        <v/>
      </c>
      <c r="E498" s="107" t="str">
        <f t="shared" si="13"/>
        <v/>
      </c>
      <c r="F498" s="107" t="str">
        <f>IF($B497="","",IF($C498=$C495,INDEX('FORMAÇÃO DE PREÇO'!$H:$H,MATCH($B498,'FORMAÇÃO DE PREÇO'!$B:$B)-18),IF($C498=$C496,"Código","")))</f>
        <v/>
      </c>
      <c r="G498" s="108" t="str">
        <f t="array" ref="G498">IF($B497="","",IF($C498=$C495,UPPER(INDEX('BASE EDITAL'!$C:$C,EDITAL!B498+1)),IF($C498=$C496,"Especificação do Objeto","")))</f>
        <v/>
      </c>
      <c r="H498" s="109" t="str">
        <f t="array" ref="H498">IF($B497="","",IF($C498=$C495,INDEX('FORMAÇÃO DE PREÇO'!$M:$M,MATCH($B498,'FORMAÇÃO DE PREÇO'!$B:$B)-14),IF($C498=$C496,"Unidade","")))</f>
        <v/>
      </c>
      <c r="I498" s="109" t="str">
        <f>IF($B497="","",IF($C498=$C495,INDEX('FORMAÇÃO DE PREÇO'!$M:$M,MATCH($B498,'FORMAÇÃO DE PREÇO'!$B:$B)-16),IF($C498=$C496,"Quant.","")))</f>
        <v/>
      </c>
      <c r="J498" s="68" t="str">
        <f>IF(AND(COUNTBLANK($B495:$B497)=2,$B497="",$B496="",MAX(C:C)&gt;1),"Total Estimado",IF($B497="","",IF($C498=$C495,INDEX('FORMAÇÃO DE PREÇO'!$M:$M,MATCH($B498,'FORMAÇÃO DE PREÇO'!$B:$B)-18),IF($C498=$C496,"Valor Unit. (R$)",IF(AND($C498&lt;&gt;$C497,$J497&lt;&gt;""),"Subtotal","")))))</f>
        <v/>
      </c>
      <c r="K498" s="100" t="str">
        <f>IFERROR(IF(AND(COUNTBLANK($B495:$B497)=2,$B497="",$B496="",MAX(C:C)&gt;1),SUM($K$3:K497)/2,IF($B497="","",IF($C498=$C495,ROUND(J498*I498,2),IF($C498=$C496,"Total Item (R$)",IF(AND($C498&lt;&gt;$C497,$J497&lt;&gt;""),SUMIFS(K:K,C:C,C497,J:J,"&lt;&gt;Subtotal"),""))))),"")</f>
        <v/>
      </c>
      <c r="L498" s="100" t="str">
        <f t="shared" si="12"/>
        <v/>
      </c>
    </row>
    <row r="499" spans="2:12" x14ac:dyDescent="0.25">
      <c r="B499" s="62" t="str">
        <f>IFERROR(IF(C498=C495,IF(B498+1&lt;='FORMAÇÃO DE PREÇO'!$H$8,B498+1,""),B498),"")</f>
        <v/>
      </c>
      <c r="C499" s="62" t="str">
        <f>IFERROR(VLOOKUP(B499,'FORMAÇÃO DE PREÇO'!B:D,2,FALSE),"")</f>
        <v/>
      </c>
      <c r="D499" s="62" t="str">
        <f>IFERROR(VLOOKUP(B499,'FORMAÇÃO DE PREÇO'!B:D,3,FALSE),"")</f>
        <v/>
      </c>
      <c r="E499" s="107" t="str">
        <f t="shared" si="13"/>
        <v/>
      </c>
      <c r="F499" s="107" t="str">
        <f>IF($B498="","",IF($C499=$C496,INDEX('FORMAÇÃO DE PREÇO'!$H:$H,MATCH($B499,'FORMAÇÃO DE PREÇO'!$B:$B)-18),IF($C499=$C497,"Código","")))</f>
        <v/>
      </c>
      <c r="G499" s="108" t="str">
        <f t="array" ref="G499">IF($B498="","",IF($C499=$C496,UPPER(INDEX('BASE EDITAL'!$C:$C,EDITAL!B499+1)),IF($C499=$C497,"Especificação do Objeto","")))</f>
        <v/>
      </c>
      <c r="H499" s="109" t="str">
        <f t="array" ref="H499">IF($B498="","",IF($C499=$C496,INDEX('FORMAÇÃO DE PREÇO'!$M:$M,MATCH($B499,'FORMAÇÃO DE PREÇO'!$B:$B)-14),IF($C499=$C497,"Unidade","")))</f>
        <v/>
      </c>
      <c r="I499" s="109" t="str">
        <f>IF($B498="","",IF($C499=$C496,INDEX('FORMAÇÃO DE PREÇO'!$M:$M,MATCH($B499,'FORMAÇÃO DE PREÇO'!$B:$B)-16),IF($C499=$C497,"Quant.","")))</f>
        <v/>
      </c>
      <c r="J499" s="68" t="str">
        <f>IF(AND(COUNTBLANK($B496:$B498)=2,$B498="",$B497="",MAX(C:C)&gt;1),"Total Estimado",IF($B498="","",IF($C499=$C496,INDEX('FORMAÇÃO DE PREÇO'!$M:$M,MATCH($B499,'FORMAÇÃO DE PREÇO'!$B:$B)-18),IF($C499=$C497,"Valor Unit. (R$)",IF(AND($C499&lt;&gt;$C498,$J498&lt;&gt;""),"Subtotal","")))))</f>
        <v/>
      </c>
      <c r="K499" s="100" t="str">
        <f>IFERROR(IF(AND(COUNTBLANK($B496:$B498)=2,$B498="",$B497="",MAX(C:C)&gt;1),SUM($K$3:K498)/2,IF($B498="","",IF($C499=$C496,ROUND(J499*I499,2),IF($C499=$C497,"Total Item (R$)",IF(AND($C499&lt;&gt;$C498,$J498&lt;&gt;""),SUMIFS(K:K,C:C,C498,J:J,"&lt;&gt;Subtotal"),""))))),"")</f>
        <v/>
      </c>
      <c r="L499" s="100" t="str">
        <f t="shared" si="12"/>
        <v/>
      </c>
    </row>
    <row r="500" spans="2:12" x14ac:dyDescent="0.25">
      <c r="B500" s="62" t="str">
        <f>IFERROR(IF(C499=C496,IF(B499+1&lt;='FORMAÇÃO DE PREÇO'!$H$8,B499+1,""),B499),"")</f>
        <v/>
      </c>
      <c r="C500" s="62" t="str">
        <f>IFERROR(VLOOKUP(B500,'FORMAÇÃO DE PREÇO'!B:D,2,FALSE),"")</f>
        <v/>
      </c>
      <c r="D500" s="62" t="str">
        <f>IFERROR(VLOOKUP(B500,'FORMAÇÃO DE PREÇO'!B:D,3,FALSE),"")</f>
        <v/>
      </c>
      <c r="E500" s="107" t="str">
        <f t="shared" si="13"/>
        <v/>
      </c>
      <c r="F500" s="107" t="str">
        <f>IF($B499="","",IF($C500=$C497,INDEX('FORMAÇÃO DE PREÇO'!$H:$H,MATCH($B500,'FORMAÇÃO DE PREÇO'!$B:$B)-18),IF($C500=$C498,"Código","")))</f>
        <v/>
      </c>
      <c r="G500" s="108" t="str">
        <f t="array" ref="G500">IF($B499="","",IF($C500=$C497,UPPER(INDEX('BASE EDITAL'!$C:$C,EDITAL!B500+1)),IF($C500=$C498,"Especificação do Objeto","")))</f>
        <v/>
      </c>
      <c r="H500" s="109" t="str">
        <f t="array" ref="H500">IF($B499="","",IF($C500=$C497,INDEX('FORMAÇÃO DE PREÇO'!$M:$M,MATCH($B500,'FORMAÇÃO DE PREÇO'!$B:$B)-14),IF($C500=$C498,"Unidade","")))</f>
        <v/>
      </c>
      <c r="I500" s="109" t="str">
        <f>IF($B499="","",IF($C500=$C497,INDEX('FORMAÇÃO DE PREÇO'!$M:$M,MATCH($B500,'FORMAÇÃO DE PREÇO'!$B:$B)-16),IF($C500=$C498,"Quant.","")))</f>
        <v/>
      </c>
      <c r="J500" s="68" t="str">
        <f>IF(AND(COUNTBLANK($B497:$B499)=2,$B499="",$B498="",MAX(C:C)&gt;1),"Total Estimado",IF($B499="","",IF($C500=$C497,INDEX('FORMAÇÃO DE PREÇO'!$M:$M,MATCH($B500,'FORMAÇÃO DE PREÇO'!$B:$B)-18),IF($C500=$C498,"Valor Unit. (R$)",IF(AND($C500&lt;&gt;$C499,$J499&lt;&gt;""),"Subtotal","")))))</f>
        <v/>
      </c>
      <c r="K500" s="100" t="str">
        <f>IFERROR(IF(AND(COUNTBLANK($B497:$B499)=2,$B499="",$B498="",MAX(C:C)&gt;1),SUM($K$3:K499)/2,IF($B499="","",IF($C500=$C497,ROUND(J500*I500,2),IF($C500=$C498,"Total Item (R$)",IF(AND($C500&lt;&gt;$C499,$J499&lt;&gt;""),SUMIFS(K:K,C:C,C499,J:J,"&lt;&gt;Subtotal"),""))))),"")</f>
        <v/>
      </c>
      <c r="L500" s="100" t="str">
        <f t="shared" si="12"/>
        <v/>
      </c>
    </row>
    <row r="501" spans="2:12" x14ac:dyDescent="0.25">
      <c r="B501" s="62" t="str">
        <f>IFERROR(IF(C500=C497,IF(B500+1&lt;='FORMAÇÃO DE PREÇO'!$H$8,B500+1,""),B500),"")</f>
        <v/>
      </c>
      <c r="C501" s="62" t="str">
        <f>IFERROR(VLOOKUP(B501,'FORMAÇÃO DE PREÇO'!B:D,2,FALSE),"")</f>
        <v/>
      </c>
      <c r="D501" s="62" t="str">
        <f>IFERROR(VLOOKUP(B501,'FORMAÇÃO DE PREÇO'!B:D,3,FALSE),"")</f>
        <v/>
      </c>
      <c r="E501" s="107" t="str">
        <f t="shared" si="13"/>
        <v/>
      </c>
      <c r="F501" s="107" t="str">
        <f>IF($B500="","",IF($C501=$C498,INDEX('FORMAÇÃO DE PREÇO'!$H:$H,MATCH($B501,'FORMAÇÃO DE PREÇO'!$B:$B)-18),IF($C501=$C499,"Código","")))</f>
        <v/>
      </c>
      <c r="G501" s="108" t="str">
        <f t="array" ref="G501">IF($B500="","",IF($C501=$C498,UPPER(INDEX('BASE EDITAL'!$C:$C,EDITAL!B501+1)),IF($C501=$C499,"Especificação do Objeto","")))</f>
        <v/>
      </c>
      <c r="H501" s="109" t="str">
        <f t="array" ref="H501">IF($B500="","",IF($C501=$C498,INDEX('FORMAÇÃO DE PREÇO'!$M:$M,MATCH($B501,'FORMAÇÃO DE PREÇO'!$B:$B)-14),IF($C501=$C499,"Unidade","")))</f>
        <v/>
      </c>
      <c r="I501" s="109" t="str">
        <f>IF($B500="","",IF($C501=$C498,INDEX('FORMAÇÃO DE PREÇO'!$M:$M,MATCH($B501,'FORMAÇÃO DE PREÇO'!$B:$B)-16),IF($C501=$C499,"Quant.","")))</f>
        <v/>
      </c>
      <c r="J501" s="68" t="str">
        <f>IF(AND(COUNTBLANK($B498:$B500)=2,$B500="",$B499="",MAX(C:C)&gt;1),"Total Estimado",IF($B500="","",IF($C501=$C498,INDEX('FORMAÇÃO DE PREÇO'!$M:$M,MATCH($B501,'FORMAÇÃO DE PREÇO'!$B:$B)-18),IF($C501=$C499,"Valor Unit. (R$)",IF(AND($C501&lt;&gt;$C500,$J500&lt;&gt;""),"Subtotal","")))))</f>
        <v/>
      </c>
      <c r="K501" s="100" t="str">
        <f>IFERROR(IF(AND(COUNTBLANK($B498:$B500)=2,$B500="",$B499="",MAX(C:C)&gt;1),SUM($K$3:K500)/2,IF($B500="","",IF($C501=$C498,ROUND(J501*I501,2),IF($C501=$C499,"Total Item (R$)",IF(AND($C501&lt;&gt;$C500,$J500&lt;&gt;""),SUMIFS(K:K,C:C,C500,J:J,"&lt;&gt;Subtotal"),""))))),"")</f>
        <v/>
      </c>
      <c r="L501" s="100" t="str">
        <f t="shared" si="12"/>
        <v/>
      </c>
    </row>
    <row r="502" spans="2:12" x14ac:dyDescent="0.25">
      <c r="B502" s="62" t="str">
        <f>IFERROR(IF(C501=C498,IF(B501+1&lt;='FORMAÇÃO DE PREÇO'!$H$8,B501+1,""),B501),"")</f>
        <v/>
      </c>
      <c r="C502" s="62" t="str">
        <f>IFERROR(VLOOKUP(B502,'FORMAÇÃO DE PREÇO'!B:D,2,FALSE),"")</f>
        <v/>
      </c>
      <c r="D502" s="62" t="str">
        <f>IFERROR(VLOOKUP(B502,'FORMAÇÃO DE PREÇO'!B:D,3,FALSE),"")</f>
        <v/>
      </c>
      <c r="E502" s="107" t="str">
        <f t="shared" si="13"/>
        <v/>
      </c>
      <c r="F502" s="107" t="str">
        <f>IF($B501="","",IF($C502=$C499,INDEX('FORMAÇÃO DE PREÇO'!$H:$H,MATCH($B502,'FORMAÇÃO DE PREÇO'!$B:$B)-18),IF($C502=$C500,"Código","")))</f>
        <v/>
      </c>
      <c r="G502" s="108" t="str">
        <f t="array" ref="G502">IF($B501="","",IF($C502=$C499,UPPER(INDEX('BASE EDITAL'!$C:$C,EDITAL!B502+1)),IF($C502=$C500,"Especificação do Objeto","")))</f>
        <v/>
      </c>
      <c r="H502" s="109" t="str">
        <f t="array" ref="H502">IF($B501="","",IF($C502=$C499,INDEX('FORMAÇÃO DE PREÇO'!$M:$M,MATCH($B502,'FORMAÇÃO DE PREÇO'!$B:$B)-14),IF($C502=$C500,"Unidade","")))</f>
        <v/>
      </c>
      <c r="I502" s="109" t="str">
        <f>IF($B501="","",IF($C502=$C499,INDEX('FORMAÇÃO DE PREÇO'!$M:$M,MATCH($B502,'FORMAÇÃO DE PREÇO'!$B:$B)-16),IF($C502=$C500,"Quant.","")))</f>
        <v/>
      </c>
      <c r="J502" s="68" t="str">
        <f>IF(AND(COUNTBLANK($B499:$B501)=2,$B501="",$B500="",MAX(C:C)&gt;1),"Total Estimado",IF($B501="","",IF($C502=$C499,INDEX('FORMAÇÃO DE PREÇO'!$M:$M,MATCH($B502,'FORMAÇÃO DE PREÇO'!$B:$B)-18),IF($C502=$C500,"Valor Unit. (R$)",IF(AND($C502&lt;&gt;$C501,$J501&lt;&gt;""),"Subtotal","")))))</f>
        <v/>
      </c>
      <c r="K502" s="100" t="str">
        <f>IFERROR(IF(AND(COUNTBLANK($B499:$B501)=2,$B501="",$B500="",MAX(C:C)&gt;1),SUM($K$3:K501)/2,IF($B501="","",IF($C502=$C499,ROUND(J502*I502,2),IF($C502=$C500,"Total Item (R$)",IF(AND($C502&lt;&gt;$C501,$J501&lt;&gt;""),SUMIFS(K:K,C:C,C501,J:J,"&lt;&gt;Subtotal"),""))))),"")</f>
        <v/>
      </c>
      <c r="L502" s="100" t="str">
        <f t="shared" si="12"/>
        <v/>
      </c>
    </row>
    <row r="503" spans="2:12" x14ac:dyDescent="0.25">
      <c r="B503" s="62" t="str">
        <f>IFERROR(IF(C502=C499,IF(B502+1&lt;='FORMAÇÃO DE PREÇO'!$H$8,B502+1,""),B502),"")</f>
        <v/>
      </c>
      <c r="C503" s="62" t="str">
        <f>IFERROR(VLOOKUP(B503,'FORMAÇÃO DE PREÇO'!B:D,2,FALSE),"")</f>
        <v/>
      </c>
      <c r="D503" s="62" t="str">
        <f>IFERROR(VLOOKUP(B503,'FORMAÇÃO DE PREÇO'!B:D,3,FALSE),"")</f>
        <v/>
      </c>
      <c r="E503" s="107" t="str">
        <f t="shared" si="13"/>
        <v/>
      </c>
      <c r="F503" s="107" t="str">
        <f>IF($B502="","",IF($C503=$C500,INDEX('FORMAÇÃO DE PREÇO'!$H:$H,MATCH($B503,'FORMAÇÃO DE PREÇO'!$B:$B)-18),IF($C503=$C501,"Código","")))</f>
        <v/>
      </c>
      <c r="G503" s="108" t="str">
        <f t="array" ref="G503">IF($B502="","",IF($C503=$C500,UPPER(INDEX('BASE EDITAL'!$C:$C,EDITAL!B503+1)),IF($C503=$C501,"Especificação do Objeto","")))</f>
        <v/>
      </c>
      <c r="H503" s="109" t="str">
        <f t="array" ref="H503">IF($B502="","",IF($C503=$C500,INDEX('FORMAÇÃO DE PREÇO'!$M:$M,MATCH($B503,'FORMAÇÃO DE PREÇO'!$B:$B)-14),IF($C503=$C501,"Unidade","")))</f>
        <v/>
      </c>
      <c r="I503" s="109" t="str">
        <f>IF($B502="","",IF($C503=$C500,INDEX('FORMAÇÃO DE PREÇO'!$M:$M,MATCH($B503,'FORMAÇÃO DE PREÇO'!$B:$B)-16),IF($C503=$C501,"Quant.","")))</f>
        <v/>
      </c>
      <c r="J503" s="68" t="str">
        <f>IF(AND(COUNTBLANK($B500:$B502)=2,$B502="",$B501="",MAX(C:C)&gt;1),"Total Estimado",IF($B502="","",IF($C503=$C500,INDEX('FORMAÇÃO DE PREÇO'!$M:$M,MATCH($B503,'FORMAÇÃO DE PREÇO'!$B:$B)-18),IF($C503=$C501,"Valor Unit. (R$)",IF(AND($C503&lt;&gt;$C502,$J502&lt;&gt;""),"Subtotal","")))))</f>
        <v/>
      </c>
      <c r="K503" s="100" t="str">
        <f>IFERROR(IF(AND(COUNTBLANK($B500:$B502)=2,$B502="",$B501="",MAX(C:C)&gt;1),SUM($K$3:K502)/2,IF($B502="","",IF($C503=$C500,ROUND(J503*I503,2),IF($C503=$C501,"Total Item (R$)",IF(AND($C503&lt;&gt;$C502,$J502&lt;&gt;""),SUMIFS(K:K,C:C,C502,J:J,"&lt;&gt;Subtotal"),""))))),"")</f>
        <v/>
      </c>
      <c r="L503" s="100" t="str">
        <f t="shared" si="12"/>
        <v/>
      </c>
    </row>
    <row r="504" spans="2:12" x14ac:dyDescent="0.25">
      <c r="B504" s="62" t="str">
        <f>IFERROR(IF(C503=C500,IF(B503+1&lt;='FORMAÇÃO DE PREÇO'!$H$8,B503+1,""),B503),"")</f>
        <v/>
      </c>
      <c r="C504" s="62" t="str">
        <f>IFERROR(VLOOKUP(B504,'FORMAÇÃO DE PREÇO'!B:D,2,FALSE),"")</f>
        <v/>
      </c>
      <c r="D504" s="62" t="str">
        <f>IFERROR(VLOOKUP(B504,'FORMAÇÃO DE PREÇO'!B:D,3,FALSE),"")</f>
        <v/>
      </c>
      <c r="E504" s="107" t="str">
        <f t="shared" si="13"/>
        <v/>
      </c>
      <c r="F504" s="107" t="str">
        <f>IF($B503="","",IF($C504=$C501,INDEX('FORMAÇÃO DE PREÇO'!$H:$H,MATCH($B504,'FORMAÇÃO DE PREÇO'!$B:$B)-18),IF($C504=$C502,"Código","")))</f>
        <v/>
      </c>
      <c r="G504" s="108" t="str">
        <f t="array" ref="G504">IF($B503="","",IF($C504=$C501,UPPER(INDEX('BASE EDITAL'!$C:$C,EDITAL!B504+1)),IF($C504=$C502,"Especificação do Objeto","")))</f>
        <v/>
      </c>
      <c r="H504" s="109" t="str">
        <f t="array" ref="H504">IF($B503="","",IF($C504=$C501,INDEX('FORMAÇÃO DE PREÇO'!$M:$M,MATCH($B504,'FORMAÇÃO DE PREÇO'!$B:$B)-14),IF($C504=$C502,"Unidade","")))</f>
        <v/>
      </c>
      <c r="I504" s="109" t="str">
        <f>IF($B503="","",IF($C504=$C501,INDEX('FORMAÇÃO DE PREÇO'!$M:$M,MATCH($B504,'FORMAÇÃO DE PREÇO'!$B:$B)-16),IF($C504=$C502,"Quant.","")))</f>
        <v/>
      </c>
      <c r="J504" s="68" t="str">
        <f>IF(AND(COUNTBLANK($B501:$B503)=2,$B503="",$B502="",MAX(C:C)&gt;1),"Total Estimado",IF($B503="","",IF($C504=$C501,INDEX('FORMAÇÃO DE PREÇO'!$M:$M,MATCH($B504,'FORMAÇÃO DE PREÇO'!$B:$B)-18),IF($C504=$C502,"Valor Unit. (R$)",IF(AND($C504&lt;&gt;$C503,$J503&lt;&gt;""),"Subtotal","")))))</f>
        <v/>
      </c>
      <c r="K504" s="100" t="str">
        <f>IFERROR(IF(AND(COUNTBLANK($B501:$B503)=2,$B503="",$B502="",MAX(C:C)&gt;1),SUM($K$3:K503)/2,IF($B503="","",IF($C504=$C501,ROUND(J504*I504,2),IF($C504=$C502,"Total Item (R$)",IF(AND($C504&lt;&gt;$C503,$J503&lt;&gt;""),SUMIFS(K:K,C:C,C503,J:J,"&lt;&gt;Subtotal"),""))))),"")</f>
        <v/>
      </c>
      <c r="L504" s="100" t="str">
        <f t="shared" si="12"/>
        <v/>
      </c>
    </row>
    <row r="505" spans="2:12" x14ac:dyDescent="0.25">
      <c r="B505" s="62" t="str">
        <f>IFERROR(IF(C504=C501,IF(B504+1&lt;='FORMAÇÃO DE PREÇO'!$H$8,B504+1,""),B504),"")</f>
        <v/>
      </c>
      <c r="C505" s="62" t="str">
        <f>IFERROR(VLOOKUP(B505,'FORMAÇÃO DE PREÇO'!B:D,2,FALSE),"")</f>
        <v/>
      </c>
      <c r="D505" s="62" t="str">
        <f>IFERROR(VLOOKUP(B505,'FORMAÇÃO DE PREÇO'!B:D,3,FALSE),"")</f>
        <v/>
      </c>
      <c r="E505" s="107" t="str">
        <f t="shared" si="13"/>
        <v/>
      </c>
      <c r="F505" s="107" t="str">
        <f>IF($B504="","",IF($C505=$C502,INDEX('FORMAÇÃO DE PREÇO'!$H:$H,MATCH($B505,'FORMAÇÃO DE PREÇO'!$B:$B)-18),IF($C505=$C503,"Código","")))</f>
        <v/>
      </c>
      <c r="G505" s="108" t="str">
        <f t="array" ref="G505">IF($B504="","",IF($C505=$C502,UPPER(INDEX('BASE EDITAL'!$C:$C,EDITAL!B505+1)),IF($C505=$C503,"Especificação do Objeto","")))</f>
        <v/>
      </c>
      <c r="H505" s="109" t="str">
        <f t="array" ref="H505">IF($B504="","",IF($C505=$C502,INDEX('FORMAÇÃO DE PREÇO'!$M:$M,MATCH($B505,'FORMAÇÃO DE PREÇO'!$B:$B)-14),IF($C505=$C503,"Unidade","")))</f>
        <v/>
      </c>
      <c r="I505" s="109" t="str">
        <f>IF($B504="","",IF($C505=$C502,INDEX('FORMAÇÃO DE PREÇO'!$M:$M,MATCH($B505,'FORMAÇÃO DE PREÇO'!$B:$B)-16),IF($C505=$C503,"Quant.","")))</f>
        <v/>
      </c>
      <c r="J505" s="68" t="str">
        <f>IF(AND(COUNTBLANK($B502:$B504)=2,$B504="",$B503="",MAX(C:C)&gt;1),"Total Estimado",IF($B504="","",IF($C505=$C502,INDEX('FORMAÇÃO DE PREÇO'!$M:$M,MATCH($B505,'FORMAÇÃO DE PREÇO'!$B:$B)-18),IF($C505=$C503,"Valor Unit. (R$)",IF(AND($C505&lt;&gt;$C504,$J504&lt;&gt;""),"Subtotal","")))))</f>
        <v/>
      </c>
      <c r="K505" s="100" t="str">
        <f>IFERROR(IF(AND(COUNTBLANK($B502:$B504)=2,$B504="",$B503="",MAX(C:C)&gt;1),SUM($K$3:K504)/2,IF($B504="","",IF($C505=$C502,ROUND(J505*I505,2),IF($C505=$C503,"Total Item (R$)",IF(AND($C505&lt;&gt;$C504,$J504&lt;&gt;""),SUMIFS(K:K,C:C,C504,J:J,"&lt;&gt;Subtotal"),""))))),"")</f>
        <v/>
      </c>
      <c r="L505" s="100" t="str">
        <f t="shared" si="12"/>
        <v/>
      </c>
    </row>
    <row r="506" spans="2:12" x14ac:dyDescent="0.25">
      <c r="B506" s="62" t="str">
        <f>IFERROR(IF(C505=C502,IF(B505+1&lt;='FORMAÇÃO DE PREÇO'!$H$8,B505+1,""),B505),"")</f>
        <v/>
      </c>
      <c r="C506" s="62" t="str">
        <f>IFERROR(VLOOKUP(B506,'FORMAÇÃO DE PREÇO'!B:D,2,FALSE),"")</f>
        <v/>
      </c>
      <c r="D506" s="62" t="str">
        <f>IFERROR(VLOOKUP(B506,'FORMAÇÃO DE PREÇO'!B:D,3,FALSE),"")</f>
        <v/>
      </c>
      <c r="E506" s="107" t="str">
        <f t="shared" si="13"/>
        <v/>
      </c>
      <c r="F506" s="107" t="str">
        <f>IF($B505="","",IF($C506=$C503,INDEX('FORMAÇÃO DE PREÇO'!$H:$H,MATCH($B506,'FORMAÇÃO DE PREÇO'!$B:$B)-18),IF($C506=$C504,"Código","")))</f>
        <v/>
      </c>
      <c r="G506" s="108" t="str">
        <f t="array" ref="G506">IF($B505="","",IF($C506=$C503,UPPER(INDEX('BASE EDITAL'!$C:$C,EDITAL!B506+1)),IF($C506=$C504,"Especificação do Objeto","")))</f>
        <v/>
      </c>
      <c r="H506" s="109" t="str">
        <f t="array" ref="H506">IF($B505="","",IF($C506=$C503,INDEX('FORMAÇÃO DE PREÇO'!$M:$M,MATCH($B506,'FORMAÇÃO DE PREÇO'!$B:$B)-14),IF($C506=$C504,"Unidade","")))</f>
        <v/>
      </c>
      <c r="I506" s="109" t="str">
        <f>IF($B505="","",IF($C506=$C503,INDEX('FORMAÇÃO DE PREÇO'!$M:$M,MATCH($B506,'FORMAÇÃO DE PREÇO'!$B:$B)-16),IF($C506=$C504,"Quant.","")))</f>
        <v/>
      </c>
      <c r="J506" s="68" t="str">
        <f>IF(AND(COUNTBLANK($B503:$B505)=2,$B505="",$B504="",MAX(C:C)&gt;1),"Total Estimado",IF($B505="","",IF($C506=$C503,INDEX('FORMAÇÃO DE PREÇO'!$M:$M,MATCH($B506,'FORMAÇÃO DE PREÇO'!$B:$B)-18),IF($C506=$C504,"Valor Unit. (R$)",IF(AND($C506&lt;&gt;$C505,$J505&lt;&gt;""),"Subtotal","")))))</f>
        <v/>
      </c>
      <c r="K506" s="100" t="str">
        <f>IFERROR(IF(AND(COUNTBLANK($B503:$B505)=2,$B505="",$B504="",MAX(C:C)&gt;1),SUM($K$3:K505)/2,IF($B505="","",IF($C506=$C503,ROUND(J506*I506,2),IF($C506=$C504,"Total Item (R$)",IF(AND($C506&lt;&gt;$C505,$J505&lt;&gt;""),SUMIFS(K:K,C:C,C505,J:J,"&lt;&gt;Subtotal"),""))))),"")</f>
        <v/>
      </c>
      <c r="L506" s="100" t="str">
        <f t="shared" si="12"/>
        <v/>
      </c>
    </row>
    <row r="507" spans="2:12" x14ac:dyDescent="0.25">
      <c r="B507" s="62" t="str">
        <f>IFERROR(IF(C506=C503,IF(B506+1&lt;='FORMAÇÃO DE PREÇO'!$H$8,B506+1,""),B506),"")</f>
        <v/>
      </c>
      <c r="C507" s="62" t="str">
        <f>IFERROR(VLOOKUP(B507,'FORMAÇÃO DE PREÇO'!B:D,2,FALSE),"")</f>
        <v/>
      </c>
      <c r="D507" s="62" t="str">
        <f>IFERROR(VLOOKUP(B507,'FORMAÇÃO DE PREÇO'!B:D,3,FALSE),"")</f>
        <v/>
      </c>
      <c r="E507" s="107" t="str">
        <f t="shared" si="13"/>
        <v/>
      </c>
      <c r="F507" s="107" t="str">
        <f>IF($B506="","",IF($C507=$C504,INDEX('FORMAÇÃO DE PREÇO'!$H:$H,MATCH($B507,'FORMAÇÃO DE PREÇO'!$B:$B)-18),IF($C507=$C505,"Código","")))</f>
        <v/>
      </c>
      <c r="G507" s="108" t="str">
        <f t="array" ref="G507">IF($B506="","",IF($C507=$C504,UPPER(INDEX('BASE EDITAL'!$C:$C,EDITAL!B507+1)),IF($C507=$C505,"Especificação do Objeto","")))</f>
        <v/>
      </c>
      <c r="H507" s="109" t="str">
        <f t="array" ref="H507">IF($B506="","",IF($C507=$C504,INDEX('FORMAÇÃO DE PREÇO'!$M:$M,MATCH($B507,'FORMAÇÃO DE PREÇO'!$B:$B)-14),IF($C507=$C505,"Unidade","")))</f>
        <v/>
      </c>
      <c r="I507" s="109" t="str">
        <f>IF($B506="","",IF($C507=$C504,INDEX('FORMAÇÃO DE PREÇO'!$M:$M,MATCH($B507,'FORMAÇÃO DE PREÇO'!$B:$B)-16),IF($C507=$C505,"Quant.","")))</f>
        <v/>
      </c>
      <c r="J507" s="68" t="str">
        <f>IF(AND(COUNTBLANK($B504:$B506)=2,$B506="",$B505="",MAX(C:C)&gt;1),"Total Estimado",IF($B506="","",IF($C507=$C504,INDEX('FORMAÇÃO DE PREÇO'!$M:$M,MATCH($B507,'FORMAÇÃO DE PREÇO'!$B:$B)-18),IF($C507=$C505,"Valor Unit. (R$)",IF(AND($C507&lt;&gt;$C506,$J506&lt;&gt;""),"Subtotal","")))))</f>
        <v/>
      </c>
      <c r="K507" s="100" t="str">
        <f>IFERROR(IF(AND(COUNTBLANK($B504:$B506)=2,$B506="",$B505="",MAX(C:C)&gt;1),SUM($K$3:K506)/2,IF($B506="","",IF($C507=$C504,ROUND(J507*I507,2),IF($C507=$C505,"Total Item (R$)",IF(AND($C507&lt;&gt;$C506,$J506&lt;&gt;""),SUMIFS(K:K,C:C,C506,J:J,"&lt;&gt;Subtotal"),""))))),"")</f>
        <v/>
      </c>
      <c r="L507" s="100" t="str">
        <f t="shared" si="12"/>
        <v/>
      </c>
    </row>
    <row r="508" spans="2:12" x14ac:dyDescent="0.25">
      <c r="B508" s="62" t="str">
        <f>IFERROR(IF(C507=C504,IF(B507+1&lt;='FORMAÇÃO DE PREÇO'!$H$8,B507+1,""),B507),"")</f>
        <v/>
      </c>
      <c r="C508" s="62" t="str">
        <f>IFERROR(VLOOKUP(B508,'FORMAÇÃO DE PREÇO'!B:D,2,FALSE),"")</f>
        <v/>
      </c>
      <c r="D508" s="62" t="str">
        <f>IFERROR(VLOOKUP(B508,'FORMAÇÃO DE PREÇO'!B:D,3,FALSE),"")</f>
        <v/>
      </c>
      <c r="E508" s="107" t="str">
        <f t="shared" si="13"/>
        <v/>
      </c>
      <c r="F508" s="107" t="str">
        <f>IF($B507="","",IF($C508=$C505,INDEX('FORMAÇÃO DE PREÇO'!$H:$H,MATCH($B508,'FORMAÇÃO DE PREÇO'!$B:$B)-18),IF($C508=$C506,"Código","")))</f>
        <v/>
      </c>
      <c r="G508" s="108" t="str">
        <f t="array" ref="G508">IF($B507="","",IF($C508=$C505,UPPER(INDEX('BASE EDITAL'!$C:$C,EDITAL!B508+1)),IF($C508=$C506,"Especificação do Objeto","")))</f>
        <v/>
      </c>
      <c r="H508" s="109" t="str">
        <f t="array" ref="H508">IF($B507="","",IF($C508=$C505,INDEX('FORMAÇÃO DE PREÇO'!$M:$M,MATCH($B508,'FORMAÇÃO DE PREÇO'!$B:$B)-14),IF($C508=$C506,"Unidade","")))</f>
        <v/>
      </c>
      <c r="I508" s="109" t="str">
        <f>IF($B507="","",IF($C508=$C505,INDEX('FORMAÇÃO DE PREÇO'!$M:$M,MATCH($B508,'FORMAÇÃO DE PREÇO'!$B:$B)-16),IF($C508=$C506,"Quant.","")))</f>
        <v/>
      </c>
      <c r="J508" s="68" t="str">
        <f>IF(AND(COUNTBLANK($B505:$B507)=2,$B507="",$B506="",MAX(C:C)&gt;1),"Total Estimado",IF($B507="","",IF($C508=$C505,INDEX('FORMAÇÃO DE PREÇO'!$M:$M,MATCH($B508,'FORMAÇÃO DE PREÇO'!$B:$B)-18),IF($C508=$C506,"Valor Unit. (R$)",IF(AND($C508&lt;&gt;$C507,$J507&lt;&gt;""),"Subtotal","")))))</f>
        <v/>
      </c>
      <c r="K508" s="100" t="str">
        <f>IFERROR(IF(AND(COUNTBLANK($B505:$B507)=2,$B507="",$B506="",MAX(C:C)&gt;1),SUM($K$3:K507)/2,IF($B507="","",IF($C508=$C505,ROUND(J508*I508,2),IF($C508=$C506,"Total Item (R$)",IF(AND($C508&lt;&gt;$C507,$J507&lt;&gt;""),SUMIFS(K:K,C:C,C507,J:J,"&lt;&gt;Subtotal"),""))))),"")</f>
        <v/>
      </c>
      <c r="L508" s="100" t="str">
        <f t="shared" si="12"/>
        <v/>
      </c>
    </row>
    <row r="509" spans="2:12" x14ac:dyDescent="0.25">
      <c r="B509" s="62" t="str">
        <f>IFERROR(IF(C508=C505,IF(B508+1&lt;='FORMAÇÃO DE PREÇO'!$H$8,B508+1,""),B508),"")</f>
        <v/>
      </c>
      <c r="C509" s="62" t="str">
        <f>IFERROR(VLOOKUP(B509,'FORMAÇÃO DE PREÇO'!B:D,2,FALSE),"")</f>
        <v/>
      </c>
      <c r="D509" s="62" t="str">
        <f>IFERROR(VLOOKUP(B509,'FORMAÇÃO DE PREÇO'!B:D,3,FALSE),"")</f>
        <v/>
      </c>
      <c r="E509" s="107" t="str">
        <f t="shared" si="13"/>
        <v/>
      </c>
      <c r="F509" s="107" t="str">
        <f>IF($B508="","",IF($C509=$C506,INDEX('FORMAÇÃO DE PREÇO'!$H:$H,MATCH($B509,'FORMAÇÃO DE PREÇO'!$B:$B)-18),IF($C509=$C507,"Código","")))</f>
        <v/>
      </c>
      <c r="G509" s="108" t="str">
        <f t="array" ref="G509">IF($B508="","",IF($C509=$C506,UPPER(INDEX('BASE EDITAL'!$C:$C,EDITAL!B509+1)),IF($C509=$C507,"Especificação do Objeto","")))</f>
        <v/>
      </c>
      <c r="H509" s="109" t="str">
        <f t="array" ref="H509">IF($B508="","",IF($C509=$C506,INDEX('FORMAÇÃO DE PREÇO'!$M:$M,MATCH($B509,'FORMAÇÃO DE PREÇO'!$B:$B)-14),IF($C509=$C507,"Unidade","")))</f>
        <v/>
      </c>
      <c r="I509" s="109" t="str">
        <f>IF($B508="","",IF($C509=$C506,INDEX('FORMAÇÃO DE PREÇO'!$M:$M,MATCH($B509,'FORMAÇÃO DE PREÇO'!$B:$B)-16),IF($C509=$C507,"Quant.","")))</f>
        <v/>
      </c>
      <c r="J509" s="68" t="str">
        <f>IF(AND(COUNTBLANK($B506:$B508)=2,$B508="",$B507="",MAX(C:C)&gt;1),"Total Estimado",IF($B508="","",IF($C509=$C506,INDEX('FORMAÇÃO DE PREÇO'!$M:$M,MATCH($B509,'FORMAÇÃO DE PREÇO'!$B:$B)-18),IF($C509=$C507,"Valor Unit. (R$)",IF(AND($C509&lt;&gt;$C508,$J508&lt;&gt;""),"Subtotal","")))))</f>
        <v/>
      </c>
      <c r="K509" s="100" t="str">
        <f>IFERROR(IF(AND(COUNTBLANK($B506:$B508)=2,$B508="",$B507="",MAX(C:C)&gt;1),SUM($K$3:K508)/2,IF($B508="","",IF($C509=$C506,ROUND(J509*I509,2),IF($C509=$C507,"Total Item (R$)",IF(AND($C509&lt;&gt;$C508,$J508&lt;&gt;""),SUMIFS(K:K,C:C,C508,J:J,"&lt;&gt;Subtotal"),""))))),"")</f>
        <v/>
      </c>
      <c r="L509" s="100" t="str">
        <f t="shared" si="12"/>
        <v/>
      </c>
    </row>
    <row r="510" spans="2:12" x14ac:dyDescent="0.25">
      <c r="B510" s="62" t="str">
        <f>IFERROR(IF(C509=C506,IF(B509+1&lt;='FORMAÇÃO DE PREÇO'!$H$8,B509+1,""),B509),"")</f>
        <v/>
      </c>
      <c r="C510" s="62" t="str">
        <f>IFERROR(VLOOKUP(B510,'FORMAÇÃO DE PREÇO'!B:D,2,FALSE),"")</f>
        <v/>
      </c>
      <c r="D510" s="62" t="str">
        <f>IFERROR(VLOOKUP(B510,'FORMAÇÃO DE PREÇO'!B:D,3,FALSE),"")</f>
        <v/>
      </c>
      <c r="E510" s="107" t="str">
        <f t="shared" si="13"/>
        <v/>
      </c>
      <c r="F510" s="107" t="str">
        <f>IF($B509="","",IF($C510=$C507,INDEX('FORMAÇÃO DE PREÇO'!$H:$H,MATCH($B510,'FORMAÇÃO DE PREÇO'!$B:$B)-18),IF($C510=$C508,"Código","")))</f>
        <v/>
      </c>
      <c r="G510" s="108" t="str">
        <f t="array" ref="G510">IF($B509="","",IF($C510=$C507,UPPER(INDEX('BASE EDITAL'!$C:$C,EDITAL!B510+1)),IF($C510=$C508,"Especificação do Objeto","")))</f>
        <v/>
      </c>
      <c r="H510" s="109" t="str">
        <f t="array" ref="H510">IF($B509="","",IF($C510=$C507,INDEX('FORMAÇÃO DE PREÇO'!$M:$M,MATCH($B510,'FORMAÇÃO DE PREÇO'!$B:$B)-14),IF($C510=$C508,"Unidade","")))</f>
        <v/>
      </c>
      <c r="I510" s="109" t="str">
        <f>IF($B509="","",IF($C510=$C507,INDEX('FORMAÇÃO DE PREÇO'!$M:$M,MATCH($B510,'FORMAÇÃO DE PREÇO'!$B:$B)-16),IF($C510=$C508,"Quant.","")))</f>
        <v/>
      </c>
      <c r="J510" s="68" t="str">
        <f>IF(AND(COUNTBLANK($B507:$B509)=2,$B509="",$B508="",MAX(C:C)&gt;1),"Total Estimado",IF($B509="","",IF($C510=$C507,INDEX('FORMAÇÃO DE PREÇO'!$M:$M,MATCH($B510,'FORMAÇÃO DE PREÇO'!$B:$B)-18),IF($C510=$C508,"Valor Unit. (R$)",IF(AND($C510&lt;&gt;$C509,$J509&lt;&gt;""),"Subtotal","")))))</f>
        <v/>
      </c>
      <c r="K510" s="100" t="str">
        <f>IFERROR(IF(AND(COUNTBLANK($B507:$B509)=2,$B509="",$B508="",MAX(C:C)&gt;1),SUM($K$3:K509)/2,IF($B509="","",IF($C510=$C507,ROUND(J510*I510,2),IF($C510=$C508,"Total Item (R$)",IF(AND($C510&lt;&gt;$C509,$J509&lt;&gt;""),SUMIFS(K:K,C:C,C509,J:J,"&lt;&gt;Subtotal"),""))))),"")</f>
        <v/>
      </c>
      <c r="L510" s="100" t="str">
        <f t="shared" si="12"/>
        <v/>
      </c>
    </row>
    <row r="511" spans="2:12" x14ac:dyDescent="0.25">
      <c r="B511" s="62" t="str">
        <f>IFERROR(IF(C510=C507,IF(B510+1&lt;='FORMAÇÃO DE PREÇO'!$H$8,B510+1,""),B510),"")</f>
        <v/>
      </c>
      <c r="C511" s="62" t="str">
        <f>IFERROR(VLOOKUP(B511,'FORMAÇÃO DE PREÇO'!B:D,2,FALSE),"")</f>
        <v/>
      </c>
      <c r="D511" s="62" t="str">
        <f>IFERROR(VLOOKUP(B511,'FORMAÇÃO DE PREÇO'!B:D,3,FALSE),"")</f>
        <v/>
      </c>
      <c r="E511" s="107" t="str">
        <f t="shared" si="13"/>
        <v/>
      </c>
      <c r="F511" s="107" t="str">
        <f>IF($B510="","",IF($C511=$C508,INDEX('FORMAÇÃO DE PREÇO'!$H:$H,MATCH($B511,'FORMAÇÃO DE PREÇO'!$B:$B)-18),IF($C511=$C509,"Código","")))</f>
        <v/>
      </c>
      <c r="G511" s="108" t="str">
        <f t="array" ref="G511">IF($B510="","",IF($C511=$C508,UPPER(INDEX('BASE EDITAL'!$C:$C,EDITAL!B511+1)),IF($C511=$C509,"Especificação do Objeto","")))</f>
        <v/>
      </c>
      <c r="H511" s="109" t="str">
        <f t="array" ref="H511">IF($B510="","",IF($C511=$C508,INDEX('FORMAÇÃO DE PREÇO'!$M:$M,MATCH($B511,'FORMAÇÃO DE PREÇO'!$B:$B)-14),IF($C511=$C509,"Unidade","")))</f>
        <v/>
      </c>
      <c r="I511" s="109" t="str">
        <f>IF($B510="","",IF($C511=$C508,INDEX('FORMAÇÃO DE PREÇO'!$M:$M,MATCH($B511,'FORMAÇÃO DE PREÇO'!$B:$B)-16),IF($C511=$C509,"Quant.","")))</f>
        <v/>
      </c>
      <c r="J511" s="68" t="str">
        <f>IF(AND(COUNTBLANK($B508:$B510)=2,$B510="",$B509="",MAX(C:C)&gt;1),"Total Estimado",IF($B510="","",IF($C511=$C508,INDEX('FORMAÇÃO DE PREÇO'!$M:$M,MATCH($B511,'FORMAÇÃO DE PREÇO'!$B:$B)-18),IF($C511=$C509,"Valor Unit. (R$)",IF(AND($C511&lt;&gt;$C510,$J510&lt;&gt;""),"Subtotal","")))))</f>
        <v/>
      </c>
      <c r="K511" s="100" t="str">
        <f>IFERROR(IF(AND(COUNTBLANK($B508:$B510)=2,$B510="",$B509="",MAX(C:C)&gt;1),SUM($K$3:K510)/2,IF($B510="","",IF($C511=$C508,ROUND(J511*I511,2),IF($C511=$C509,"Total Item (R$)",IF(AND($C511&lt;&gt;$C510,$J510&lt;&gt;""),SUMIFS(K:K,C:C,C510,J:J,"&lt;&gt;Subtotal"),""))))),"")</f>
        <v/>
      </c>
      <c r="L511" s="100" t="str">
        <f t="shared" si="12"/>
        <v/>
      </c>
    </row>
    <row r="512" spans="2:12" x14ac:dyDescent="0.25">
      <c r="B512" s="62" t="str">
        <f>IFERROR(IF(C511=C508,IF(B511+1&lt;='FORMAÇÃO DE PREÇO'!$H$8,B511+1,""),B511),"")</f>
        <v/>
      </c>
      <c r="C512" s="62" t="str">
        <f>IFERROR(VLOOKUP(B512,'FORMAÇÃO DE PREÇO'!B:D,2,FALSE),"")</f>
        <v/>
      </c>
      <c r="D512" s="62" t="str">
        <f>IFERROR(VLOOKUP(B512,'FORMAÇÃO DE PREÇO'!B:D,3,FALSE),"")</f>
        <v/>
      </c>
      <c r="E512" s="107" t="str">
        <f t="shared" si="13"/>
        <v/>
      </c>
      <c r="F512" s="107" t="str">
        <f>IF($B511="","",IF($C512=$C509,INDEX('FORMAÇÃO DE PREÇO'!$H:$H,MATCH($B512,'FORMAÇÃO DE PREÇO'!$B:$B)-18),IF($C512=$C510,"Código","")))</f>
        <v/>
      </c>
      <c r="G512" s="108" t="str">
        <f t="array" ref="G512">IF($B511="","",IF($C512=$C509,UPPER(INDEX('BASE EDITAL'!$C:$C,EDITAL!B512+1)),IF($C512=$C510,"Especificação do Objeto","")))</f>
        <v/>
      </c>
      <c r="H512" s="109" t="str">
        <f t="array" ref="H512">IF($B511="","",IF($C512=$C509,INDEX('FORMAÇÃO DE PREÇO'!$M:$M,MATCH($B512,'FORMAÇÃO DE PREÇO'!$B:$B)-14),IF($C512=$C510,"Unidade","")))</f>
        <v/>
      </c>
      <c r="I512" s="109" t="str">
        <f>IF($B511="","",IF($C512=$C509,INDEX('FORMAÇÃO DE PREÇO'!$M:$M,MATCH($B512,'FORMAÇÃO DE PREÇO'!$B:$B)-16),IF($C512=$C510,"Quant.","")))</f>
        <v/>
      </c>
      <c r="J512" s="68" t="str">
        <f>IF(AND(COUNTBLANK($B509:$B511)=2,$B511="",$B510="",MAX(C:C)&gt;1),"Total Estimado",IF($B511="","",IF($C512=$C509,INDEX('FORMAÇÃO DE PREÇO'!$M:$M,MATCH($B512,'FORMAÇÃO DE PREÇO'!$B:$B)-18),IF($C512=$C510,"Valor Unit. (R$)",IF(AND($C512&lt;&gt;$C511,$J511&lt;&gt;""),"Subtotal","")))))</f>
        <v/>
      </c>
      <c r="K512" s="100" t="str">
        <f>IFERROR(IF(AND(COUNTBLANK($B509:$B511)=2,$B511="",$B510="",MAX(C:C)&gt;1),SUM($K$3:K511)/2,IF($B511="","",IF($C512=$C509,ROUND(J512*I512,2),IF($C512=$C510,"Total Item (R$)",IF(AND($C512&lt;&gt;$C511,$J511&lt;&gt;""),SUMIFS(K:K,C:C,C511,J:J,"&lt;&gt;Subtotal"),""))))),"")</f>
        <v/>
      </c>
      <c r="L512" s="100" t="str">
        <f t="shared" si="12"/>
        <v/>
      </c>
    </row>
    <row r="513" spans="2:12" x14ac:dyDescent="0.25">
      <c r="B513" s="62" t="str">
        <f>IFERROR(IF(C512=C509,IF(B512+1&lt;='FORMAÇÃO DE PREÇO'!$H$8,B512+1,""),B512),"")</f>
        <v/>
      </c>
      <c r="C513" s="62" t="str">
        <f>IFERROR(VLOOKUP(B513,'FORMAÇÃO DE PREÇO'!B:D,2,FALSE),"")</f>
        <v/>
      </c>
      <c r="D513" s="62" t="str">
        <f>IFERROR(VLOOKUP(B513,'FORMAÇÃO DE PREÇO'!B:D,3,FALSE),"")</f>
        <v/>
      </c>
      <c r="E513" s="107" t="str">
        <f t="shared" si="13"/>
        <v/>
      </c>
      <c r="F513" s="107" t="str">
        <f>IF($B512="","",IF($C513=$C510,INDEX('FORMAÇÃO DE PREÇO'!$H:$H,MATCH($B513,'FORMAÇÃO DE PREÇO'!$B:$B)-18),IF($C513=$C511,"Código","")))</f>
        <v/>
      </c>
      <c r="G513" s="108" t="str">
        <f t="array" ref="G513">IF($B512="","",IF($C513=$C510,UPPER(INDEX('BASE EDITAL'!$C:$C,EDITAL!B513+1)),IF($C513=$C511,"Especificação do Objeto","")))</f>
        <v/>
      </c>
      <c r="H513" s="109" t="str">
        <f t="array" ref="H513">IF($B512="","",IF($C513=$C510,INDEX('FORMAÇÃO DE PREÇO'!$M:$M,MATCH($B513,'FORMAÇÃO DE PREÇO'!$B:$B)-14),IF($C513=$C511,"Unidade","")))</f>
        <v/>
      </c>
      <c r="I513" s="109" t="str">
        <f>IF($B512="","",IF($C513=$C510,INDEX('FORMAÇÃO DE PREÇO'!$M:$M,MATCH($B513,'FORMAÇÃO DE PREÇO'!$B:$B)-16),IF($C513=$C511,"Quant.","")))</f>
        <v/>
      </c>
      <c r="J513" s="68" t="str">
        <f>IF(AND(COUNTBLANK($B510:$B512)=2,$B512="",$B511="",MAX(C:C)&gt;1),"Total Estimado",IF($B512="","",IF($C513=$C510,INDEX('FORMAÇÃO DE PREÇO'!$M:$M,MATCH($B513,'FORMAÇÃO DE PREÇO'!$B:$B)-18),IF($C513=$C511,"Valor Unit. (R$)",IF(AND($C513&lt;&gt;$C512,$J512&lt;&gt;""),"Subtotal","")))))</f>
        <v/>
      </c>
      <c r="K513" s="100" t="str">
        <f>IFERROR(IF(AND(COUNTBLANK($B510:$B512)=2,$B512="",$B511="",MAX(C:C)&gt;1),SUM($K$3:K512)/2,IF($B512="","",IF($C513=$C510,ROUND(J513*I513,2),IF($C513=$C511,"Total Item (R$)",IF(AND($C513&lt;&gt;$C512,$J512&lt;&gt;""),SUMIFS(K:K,C:C,C512,J:J,"&lt;&gt;Subtotal"),""))))),"")</f>
        <v/>
      </c>
      <c r="L513" s="100" t="str">
        <f t="shared" si="12"/>
        <v/>
      </c>
    </row>
    <row r="514" spans="2:12" x14ac:dyDescent="0.25">
      <c r="B514" s="62" t="str">
        <f>IFERROR(IF(C513=C510,IF(B513+1&lt;='FORMAÇÃO DE PREÇO'!$H$8,B513+1,""),B513),"")</f>
        <v/>
      </c>
      <c r="C514" s="62" t="str">
        <f>IFERROR(VLOOKUP(B514,'FORMAÇÃO DE PREÇO'!B:D,2,FALSE),"")</f>
        <v/>
      </c>
      <c r="D514" s="62" t="str">
        <f>IFERROR(VLOOKUP(B514,'FORMAÇÃO DE PREÇO'!B:D,3,FALSE),"")</f>
        <v/>
      </c>
      <c r="E514" s="107" t="str">
        <f t="shared" si="13"/>
        <v/>
      </c>
      <c r="F514" s="107" t="str">
        <f>IF($B513="","",IF($C514=$C511,INDEX('FORMAÇÃO DE PREÇO'!$H:$H,MATCH($B514,'FORMAÇÃO DE PREÇO'!$B:$B)-18),IF($C514=$C512,"Código","")))</f>
        <v/>
      </c>
      <c r="G514" s="108" t="str">
        <f t="array" ref="G514">IF($B513="","",IF($C514=$C511,UPPER(INDEX('BASE EDITAL'!$C:$C,EDITAL!B514+1)),IF($C514=$C512,"Especificação do Objeto","")))</f>
        <v/>
      </c>
      <c r="H514" s="109" t="str">
        <f t="array" ref="H514">IF($B513="","",IF($C514=$C511,INDEX('FORMAÇÃO DE PREÇO'!$M:$M,MATCH($B514,'FORMAÇÃO DE PREÇO'!$B:$B)-14),IF($C514=$C512,"Unidade","")))</f>
        <v/>
      </c>
      <c r="I514" s="109" t="str">
        <f>IF($B513="","",IF($C514=$C511,INDEX('FORMAÇÃO DE PREÇO'!$M:$M,MATCH($B514,'FORMAÇÃO DE PREÇO'!$B:$B)-16),IF($C514=$C512,"Quant.","")))</f>
        <v/>
      </c>
      <c r="J514" s="68" t="str">
        <f>IF(AND(COUNTBLANK($B511:$B513)=2,$B513="",$B512="",MAX(C:C)&gt;1),"Total Estimado",IF($B513="","",IF($C514=$C511,INDEX('FORMAÇÃO DE PREÇO'!$M:$M,MATCH($B514,'FORMAÇÃO DE PREÇO'!$B:$B)-18),IF($C514=$C512,"Valor Unit. (R$)",IF(AND($C514&lt;&gt;$C513,$J513&lt;&gt;""),"Subtotal","")))))</f>
        <v/>
      </c>
      <c r="K514" s="100" t="str">
        <f>IFERROR(IF(AND(COUNTBLANK($B511:$B513)=2,$B513="",$B512="",MAX(C:C)&gt;1),SUM($K$3:K513)/2,IF($B513="","",IF($C514=$C511,ROUND(J514*I514,2),IF($C514=$C512,"Total Item (R$)",IF(AND($C514&lt;&gt;$C513,$J513&lt;&gt;""),SUMIFS(K:K,C:C,C513,J:J,"&lt;&gt;Subtotal"),""))))),"")</f>
        <v/>
      </c>
      <c r="L514" s="100" t="str">
        <f t="shared" si="12"/>
        <v/>
      </c>
    </row>
    <row r="515" spans="2:12" x14ac:dyDescent="0.25">
      <c r="B515" s="62" t="str">
        <f>IFERROR(IF(C514=C511,IF(B514+1&lt;='FORMAÇÃO DE PREÇO'!$H$8,B514+1,""),B514),"")</f>
        <v/>
      </c>
      <c r="C515" s="62" t="str">
        <f>IFERROR(VLOOKUP(B515,'FORMAÇÃO DE PREÇO'!B:D,2,FALSE),"")</f>
        <v/>
      </c>
      <c r="D515" s="62" t="str">
        <f>IFERROR(VLOOKUP(B515,'FORMAÇÃO DE PREÇO'!B:D,3,FALSE),"")</f>
        <v/>
      </c>
      <c r="E515" s="107" t="str">
        <f t="shared" si="13"/>
        <v/>
      </c>
      <c r="F515" s="107" t="str">
        <f>IF($B514="","",IF($C515=$C512,INDEX('FORMAÇÃO DE PREÇO'!$H:$H,MATCH($B515,'FORMAÇÃO DE PREÇO'!$B:$B)-18),IF($C515=$C513,"Código","")))</f>
        <v/>
      </c>
      <c r="G515" s="108" t="str">
        <f t="array" ref="G515">IF($B514="","",IF($C515=$C512,UPPER(INDEX('BASE EDITAL'!$C:$C,EDITAL!B515+1)),IF($C515=$C513,"Especificação do Objeto","")))</f>
        <v/>
      </c>
      <c r="H515" s="109" t="str">
        <f t="array" ref="H515">IF($B514="","",IF($C515=$C512,INDEX('FORMAÇÃO DE PREÇO'!$M:$M,MATCH($B515,'FORMAÇÃO DE PREÇO'!$B:$B)-14),IF($C515=$C513,"Unidade","")))</f>
        <v/>
      </c>
      <c r="I515" s="109" t="str">
        <f>IF($B514="","",IF($C515=$C512,INDEX('FORMAÇÃO DE PREÇO'!$M:$M,MATCH($B515,'FORMAÇÃO DE PREÇO'!$B:$B)-16),IF($C515=$C513,"Quant.","")))</f>
        <v/>
      </c>
      <c r="J515" s="68" t="str">
        <f>IF(AND(COUNTBLANK($B512:$B514)=2,$B514="",$B513="",MAX(C:C)&gt;1),"Total Estimado",IF($B514="","",IF($C515=$C512,INDEX('FORMAÇÃO DE PREÇO'!$M:$M,MATCH($B515,'FORMAÇÃO DE PREÇO'!$B:$B)-18),IF($C515=$C513,"Valor Unit. (R$)",IF(AND($C515&lt;&gt;$C514,$J514&lt;&gt;""),"Subtotal","")))))</f>
        <v/>
      </c>
      <c r="K515" s="100" t="str">
        <f>IFERROR(IF(AND(COUNTBLANK($B512:$B514)=2,$B514="",$B513="",MAX(C:C)&gt;1),SUM($K$3:K514)/2,IF($B514="","",IF($C515=$C512,ROUND(J515*I515,2),IF($C515=$C513,"Total Item (R$)",IF(AND($C515&lt;&gt;$C514,$J514&lt;&gt;""),SUMIFS(K:K,C:C,C514,J:J,"&lt;&gt;Subtotal"),""))))),"")</f>
        <v/>
      </c>
      <c r="L515" s="100" t="str">
        <f t="shared" si="12"/>
        <v/>
      </c>
    </row>
    <row r="516" spans="2:12" x14ac:dyDescent="0.25">
      <c r="B516" s="62" t="str">
        <f>IFERROR(IF(C515=C512,IF(B515+1&lt;='FORMAÇÃO DE PREÇO'!$H$8,B515+1,""),B515),"")</f>
        <v/>
      </c>
      <c r="C516" s="62" t="str">
        <f>IFERROR(VLOOKUP(B516,'FORMAÇÃO DE PREÇO'!B:D,2,FALSE),"")</f>
        <v/>
      </c>
      <c r="D516" s="62" t="str">
        <f>IFERROR(VLOOKUP(B516,'FORMAÇÃO DE PREÇO'!B:D,3,FALSE),"")</f>
        <v/>
      </c>
      <c r="E516" s="107" t="str">
        <f t="shared" si="13"/>
        <v/>
      </c>
      <c r="F516" s="107" t="str">
        <f>IF($B515="","",IF($C516=$C513,INDEX('FORMAÇÃO DE PREÇO'!$H:$H,MATCH($B516,'FORMAÇÃO DE PREÇO'!$B:$B)-18),IF($C516=$C514,"Código","")))</f>
        <v/>
      </c>
      <c r="G516" s="108" t="str">
        <f t="array" ref="G516">IF($B515="","",IF($C516=$C513,UPPER(INDEX('BASE EDITAL'!$C:$C,EDITAL!B516+1)),IF($C516=$C514,"Especificação do Objeto","")))</f>
        <v/>
      </c>
      <c r="H516" s="109" t="str">
        <f t="array" ref="H516">IF($B515="","",IF($C516=$C513,INDEX('FORMAÇÃO DE PREÇO'!$M:$M,MATCH($B516,'FORMAÇÃO DE PREÇO'!$B:$B)-14),IF($C516=$C514,"Unidade","")))</f>
        <v/>
      </c>
      <c r="I516" s="109" t="str">
        <f>IF($B515="","",IF($C516=$C513,INDEX('FORMAÇÃO DE PREÇO'!$M:$M,MATCH($B516,'FORMAÇÃO DE PREÇO'!$B:$B)-16),IF($C516=$C514,"Quant.","")))</f>
        <v/>
      </c>
      <c r="J516" s="68" t="str">
        <f>IF(AND(COUNTBLANK($B513:$B515)=2,$B515="",$B514="",MAX(C:C)&gt;1),"Total Estimado",IF($B515="","",IF($C516=$C513,INDEX('FORMAÇÃO DE PREÇO'!$M:$M,MATCH($B516,'FORMAÇÃO DE PREÇO'!$B:$B)-18),IF($C516=$C514,"Valor Unit. (R$)",IF(AND($C516&lt;&gt;$C515,$J515&lt;&gt;""),"Subtotal","")))))</f>
        <v/>
      </c>
      <c r="K516" s="100" t="str">
        <f>IFERROR(IF(AND(COUNTBLANK($B513:$B515)=2,$B515="",$B514="",MAX(C:C)&gt;1),SUM($K$3:K515)/2,IF($B515="","",IF($C516=$C513,ROUND(J516*I516,2),IF($C516=$C514,"Total Item (R$)",IF(AND($C516&lt;&gt;$C515,$J515&lt;&gt;""),SUMIFS(K:K,C:C,C515,J:J,"&lt;&gt;Subtotal"),""))))),"")</f>
        <v/>
      </c>
      <c r="L516" s="100" t="str">
        <f t="shared" ref="L516:L579" si="14">IF($B515="","",IF($C516=$C513,"",IF($C516=$C514,"Benefício ME/EPP","")))</f>
        <v/>
      </c>
    </row>
    <row r="517" spans="2:12" x14ac:dyDescent="0.25">
      <c r="B517" s="62" t="str">
        <f>IFERROR(IF(C516=C513,IF(B516+1&lt;='FORMAÇÃO DE PREÇO'!$H$8,B516+1,""),B516),"")</f>
        <v/>
      </c>
      <c r="C517" s="62" t="str">
        <f>IFERROR(VLOOKUP(B517,'FORMAÇÃO DE PREÇO'!B:D,2,FALSE),"")</f>
        <v/>
      </c>
      <c r="D517" s="62" t="str">
        <f>IFERROR(VLOOKUP(B517,'FORMAÇÃO DE PREÇO'!B:D,3,FALSE),"")</f>
        <v/>
      </c>
      <c r="E517" s="107" t="str">
        <f t="shared" si="13"/>
        <v/>
      </c>
      <c r="F517" s="107" t="str">
        <f>IF($B516="","",IF($C517=$C514,INDEX('FORMAÇÃO DE PREÇO'!$H:$H,MATCH($B517,'FORMAÇÃO DE PREÇO'!$B:$B)-18),IF($C517=$C515,"Código","")))</f>
        <v/>
      </c>
      <c r="G517" s="108" t="str">
        <f t="array" ref="G517">IF($B516="","",IF($C517=$C514,UPPER(INDEX('BASE EDITAL'!$C:$C,EDITAL!B517+1)),IF($C517=$C515,"Especificação do Objeto","")))</f>
        <v/>
      </c>
      <c r="H517" s="109" t="str">
        <f t="array" ref="H517">IF($B516="","",IF($C517=$C514,INDEX('FORMAÇÃO DE PREÇO'!$M:$M,MATCH($B517,'FORMAÇÃO DE PREÇO'!$B:$B)-14),IF($C517=$C515,"Unidade","")))</f>
        <v/>
      </c>
      <c r="I517" s="109" t="str">
        <f>IF($B516="","",IF($C517=$C514,INDEX('FORMAÇÃO DE PREÇO'!$M:$M,MATCH($B517,'FORMAÇÃO DE PREÇO'!$B:$B)-16),IF($C517=$C515,"Quant.","")))</f>
        <v/>
      </c>
      <c r="J517" s="68" t="str">
        <f>IF(AND(COUNTBLANK($B514:$B516)=2,$B516="",$B515="",MAX(C:C)&gt;1),"Total Estimado",IF($B516="","",IF($C517=$C514,INDEX('FORMAÇÃO DE PREÇO'!$M:$M,MATCH($B517,'FORMAÇÃO DE PREÇO'!$B:$B)-18),IF($C517=$C515,"Valor Unit. (R$)",IF(AND($C517&lt;&gt;$C516,$J516&lt;&gt;""),"Subtotal","")))))</f>
        <v/>
      </c>
      <c r="K517" s="100" t="str">
        <f>IFERROR(IF(AND(COUNTBLANK($B514:$B516)=2,$B516="",$B515="",MAX(C:C)&gt;1),SUM($K$3:K516)/2,IF($B516="","",IF($C517=$C514,ROUND(J517*I517,2),IF($C517=$C515,"Total Item (R$)",IF(AND($C517&lt;&gt;$C516,$J516&lt;&gt;""),SUMIFS(K:K,C:C,C516,J:J,"&lt;&gt;Subtotal"),""))))),"")</f>
        <v/>
      </c>
      <c r="L517" s="100" t="str">
        <f t="shared" si="14"/>
        <v/>
      </c>
    </row>
    <row r="518" spans="2:12" x14ac:dyDescent="0.25">
      <c r="B518" s="62" t="str">
        <f>IFERROR(IF(C517=C514,IF(B517+1&lt;='FORMAÇÃO DE PREÇO'!$H$8,B517+1,""),B517),"")</f>
        <v/>
      </c>
      <c r="C518" s="62" t="str">
        <f>IFERROR(VLOOKUP(B518,'FORMAÇÃO DE PREÇO'!B:D,2,FALSE),"")</f>
        <v/>
      </c>
      <c r="D518" s="62" t="str">
        <f>IFERROR(VLOOKUP(B518,'FORMAÇÃO DE PREÇO'!B:D,3,FALSE),"")</f>
        <v/>
      </c>
      <c r="E518" s="107" t="str">
        <f t="shared" si="13"/>
        <v/>
      </c>
      <c r="F518" s="107" t="str">
        <f>IF($B517="","",IF($C518=$C515,INDEX('FORMAÇÃO DE PREÇO'!$H:$H,MATCH($B518,'FORMAÇÃO DE PREÇO'!$B:$B)-18),IF($C518=$C516,"Código","")))</f>
        <v/>
      </c>
      <c r="G518" s="108" t="str">
        <f t="array" ref="G518">IF($B517="","",IF($C518=$C515,UPPER(INDEX('BASE EDITAL'!$C:$C,EDITAL!B518+1)),IF($C518=$C516,"Especificação do Objeto","")))</f>
        <v/>
      </c>
      <c r="H518" s="109" t="str">
        <f t="array" ref="H518">IF($B517="","",IF($C518=$C515,INDEX('FORMAÇÃO DE PREÇO'!$M:$M,MATCH($B518,'FORMAÇÃO DE PREÇO'!$B:$B)-14),IF($C518=$C516,"Unidade","")))</f>
        <v/>
      </c>
      <c r="I518" s="109" t="str">
        <f>IF($B517="","",IF($C518=$C515,INDEX('FORMAÇÃO DE PREÇO'!$M:$M,MATCH($B518,'FORMAÇÃO DE PREÇO'!$B:$B)-16),IF($C518=$C516,"Quant.","")))</f>
        <v/>
      </c>
      <c r="J518" s="68" t="str">
        <f>IF(AND(COUNTBLANK($B515:$B517)=2,$B517="",$B516="",MAX(C:C)&gt;1),"Total Estimado",IF($B517="","",IF($C518=$C515,INDEX('FORMAÇÃO DE PREÇO'!$M:$M,MATCH($B518,'FORMAÇÃO DE PREÇO'!$B:$B)-18),IF($C518=$C516,"Valor Unit. (R$)",IF(AND($C518&lt;&gt;$C517,$J517&lt;&gt;""),"Subtotal","")))))</f>
        <v/>
      </c>
      <c r="K518" s="100" t="str">
        <f>IFERROR(IF(AND(COUNTBLANK($B515:$B517)=2,$B517="",$B516="",MAX(C:C)&gt;1),SUM($K$3:K517)/2,IF($B517="","",IF($C518=$C515,ROUND(J518*I518,2),IF($C518=$C516,"Total Item (R$)",IF(AND($C518&lt;&gt;$C517,$J517&lt;&gt;""),SUMIFS(K:K,C:C,C517,J:J,"&lt;&gt;Subtotal"),""))))),"")</f>
        <v/>
      </c>
      <c r="L518" s="100" t="str">
        <f t="shared" si="14"/>
        <v/>
      </c>
    </row>
    <row r="519" spans="2:12" x14ac:dyDescent="0.25">
      <c r="B519" s="62" t="str">
        <f>IFERROR(IF(C518=C515,IF(B518+1&lt;='FORMAÇÃO DE PREÇO'!$H$8,B518+1,""),B518),"")</f>
        <v/>
      </c>
      <c r="C519" s="62" t="str">
        <f>IFERROR(VLOOKUP(B519,'FORMAÇÃO DE PREÇO'!B:D,2,FALSE),"")</f>
        <v/>
      </c>
      <c r="D519" s="62" t="str">
        <f>IFERROR(VLOOKUP(B519,'FORMAÇÃO DE PREÇO'!B:D,3,FALSE),"")</f>
        <v/>
      </c>
      <c r="E519" s="107" t="str">
        <f t="shared" ref="E519:E582" si="15">IF($B518="","",IF($C519=$C516,D519,IF($C519=$C517,"Item",IF(AND(MAX(C:C)&gt;1,$C519=$C518),CONCATENATE("LOTE ",C519),""))))</f>
        <v/>
      </c>
      <c r="F519" s="107" t="str">
        <f>IF($B518="","",IF($C519=$C516,INDEX('FORMAÇÃO DE PREÇO'!$H:$H,MATCH($B519,'FORMAÇÃO DE PREÇO'!$B:$B)-18),IF($C519=$C517,"Código","")))</f>
        <v/>
      </c>
      <c r="G519" s="108" t="str">
        <f t="array" ref="G519">IF($B518="","",IF($C519=$C516,UPPER(INDEX('BASE EDITAL'!$C:$C,EDITAL!B519+1)),IF($C519=$C517,"Especificação do Objeto","")))</f>
        <v/>
      </c>
      <c r="H519" s="109" t="str">
        <f t="array" ref="H519">IF($B518="","",IF($C519=$C516,INDEX('FORMAÇÃO DE PREÇO'!$M:$M,MATCH($B519,'FORMAÇÃO DE PREÇO'!$B:$B)-14),IF($C519=$C517,"Unidade","")))</f>
        <v/>
      </c>
      <c r="I519" s="109" t="str">
        <f>IF($B518="","",IF($C519=$C516,INDEX('FORMAÇÃO DE PREÇO'!$M:$M,MATCH($B519,'FORMAÇÃO DE PREÇO'!$B:$B)-16),IF($C519=$C517,"Quant.","")))</f>
        <v/>
      </c>
      <c r="J519" s="68" t="str">
        <f>IF(AND(COUNTBLANK($B516:$B518)=2,$B518="",$B517="",MAX(C:C)&gt;1),"Total Estimado",IF($B518="","",IF($C519=$C516,INDEX('FORMAÇÃO DE PREÇO'!$M:$M,MATCH($B519,'FORMAÇÃO DE PREÇO'!$B:$B)-18),IF($C519=$C517,"Valor Unit. (R$)",IF(AND($C519&lt;&gt;$C518,$J518&lt;&gt;""),"Subtotal","")))))</f>
        <v/>
      </c>
      <c r="K519" s="100" t="str">
        <f>IFERROR(IF(AND(COUNTBLANK($B516:$B518)=2,$B518="",$B517="",MAX(C:C)&gt;1),SUM($K$3:K518)/2,IF($B518="","",IF($C519=$C516,ROUND(J519*I519,2),IF($C519=$C517,"Total Item (R$)",IF(AND($C519&lt;&gt;$C518,$J518&lt;&gt;""),SUMIFS(K:K,C:C,C518,J:J,"&lt;&gt;Subtotal"),""))))),"")</f>
        <v/>
      </c>
      <c r="L519" s="100" t="str">
        <f t="shared" si="14"/>
        <v/>
      </c>
    </row>
    <row r="520" spans="2:12" x14ac:dyDescent="0.25">
      <c r="B520" s="62" t="str">
        <f>IFERROR(IF(C519=C516,IF(B519+1&lt;='FORMAÇÃO DE PREÇO'!$H$8,B519+1,""),B519),"")</f>
        <v/>
      </c>
      <c r="C520" s="62" t="str">
        <f>IFERROR(VLOOKUP(B520,'FORMAÇÃO DE PREÇO'!B:D,2,FALSE),"")</f>
        <v/>
      </c>
      <c r="D520" s="62" t="str">
        <f>IFERROR(VLOOKUP(B520,'FORMAÇÃO DE PREÇO'!B:D,3,FALSE),"")</f>
        <v/>
      </c>
      <c r="E520" s="107" t="str">
        <f t="shared" si="15"/>
        <v/>
      </c>
      <c r="F520" s="107" t="str">
        <f>IF($B519="","",IF($C520=$C517,INDEX('FORMAÇÃO DE PREÇO'!$H:$H,MATCH($B520,'FORMAÇÃO DE PREÇO'!$B:$B)-18),IF($C520=$C518,"Código","")))</f>
        <v/>
      </c>
      <c r="G520" s="108" t="str">
        <f t="array" ref="G520">IF($B519="","",IF($C520=$C517,UPPER(INDEX('BASE EDITAL'!$C:$C,EDITAL!B520+1)),IF($C520=$C518,"Especificação do Objeto","")))</f>
        <v/>
      </c>
      <c r="H520" s="109" t="str">
        <f t="array" ref="H520">IF($B519="","",IF($C520=$C517,INDEX('FORMAÇÃO DE PREÇO'!$M:$M,MATCH($B520,'FORMAÇÃO DE PREÇO'!$B:$B)-14),IF($C520=$C518,"Unidade","")))</f>
        <v/>
      </c>
      <c r="I520" s="109" t="str">
        <f>IF($B519="","",IF($C520=$C517,INDEX('FORMAÇÃO DE PREÇO'!$M:$M,MATCH($B520,'FORMAÇÃO DE PREÇO'!$B:$B)-16),IF($C520=$C518,"Quant.","")))</f>
        <v/>
      </c>
      <c r="J520" s="68" t="str">
        <f>IF(AND(COUNTBLANK($B517:$B519)=2,$B519="",$B518="",MAX(C:C)&gt;1),"Total Estimado",IF($B519="","",IF($C520=$C517,INDEX('FORMAÇÃO DE PREÇO'!$M:$M,MATCH($B520,'FORMAÇÃO DE PREÇO'!$B:$B)-18),IF($C520=$C518,"Valor Unit. (R$)",IF(AND($C520&lt;&gt;$C519,$J519&lt;&gt;""),"Subtotal","")))))</f>
        <v/>
      </c>
      <c r="K520" s="100" t="str">
        <f>IFERROR(IF(AND(COUNTBLANK($B517:$B519)=2,$B519="",$B518="",MAX(C:C)&gt;1),SUM($K$3:K519)/2,IF($B519="","",IF($C520=$C517,ROUND(J520*I520,2),IF($C520=$C518,"Total Item (R$)",IF(AND($C520&lt;&gt;$C519,$J519&lt;&gt;""),SUMIFS(K:K,C:C,C519,J:J,"&lt;&gt;Subtotal"),""))))),"")</f>
        <v/>
      </c>
      <c r="L520" s="100" t="str">
        <f t="shared" si="14"/>
        <v/>
      </c>
    </row>
    <row r="521" spans="2:12" x14ac:dyDescent="0.25">
      <c r="B521" s="62" t="str">
        <f>IFERROR(IF(C520=C517,IF(B520+1&lt;='FORMAÇÃO DE PREÇO'!$H$8,B520+1,""),B520),"")</f>
        <v/>
      </c>
      <c r="C521" s="62" t="str">
        <f>IFERROR(VLOOKUP(B521,'FORMAÇÃO DE PREÇO'!B:D,2,FALSE),"")</f>
        <v/>
      </c>
      <c r="D521" s="62" t="str">
        <f>IFERROR(VLOOKUP(B521,'FORMAÇÃO DE PREÇO'!B:D,3,FALSE),"")</f>
        <v/>
      </c>
      <c r="E521" s="107" t="str">
        <f t="shared" si="15"/>
        <v/>
      </c>
      <c r="F521" s="107" t="str">
        <f>IF($B520="","",IF($C521=$C518,INDEX('FORMAÇÃO DE PREÇO'!$H:$H,MATCH($B521,'FORMAÇÃO DE PREÇO'!$B:$B)-18),IF($C521=$C519,"Código","")))</f>
        <v/>
      </c>
      <c r="G521" s="108" t="str">
        <f t="array" ref="G521">IF($B520="","",IF($C521=$C518,UPPER(INDEX('BASE EDITAL'!$C:$C,EDITAL!B521+1)),IF($C521=$C519,"Especificação do Objeto","")))</f>
        <v/>
      </c>
      <c r="H521" s="109" t="str">
        <f t="array" ref="H521">IF($B520="","",IF($C521=$C518,INDEX('FORMAÇÃO DE PREÇO'!$M:$M,MATCH($B521,'FORMAÇÃO DE PREÇO'!$B:$B)-14),IF($C521=$C519,"Unidade","")))</f>
        <v/>
      </c>
      <c r="I521" s="109" t="str">
        <f>IF($B520="","",IF($C521=$C518,INDEX('FORMAÇÃO DE PREÇO'!$M:$M,MATCH($B521,'FORMAÇÃO DE PREÇO'!$B:$B)-16),IF($C521=$C519,"Quant.","")))</f>
        <v/>
      </c>
      <c r="J521" s="68" t="str">
        <f>IF(AND(COUNTBLANK($B518:$B520)=2,$B520="",$B519="",MAX(C:C)&gt;1),"Total Estimado",IF($B520="","",IF($C521=$C518,INDEX('FORMAÇÃO DE PREÇO'!$M:$M,MATCH($B521,'FORMAÇÃO DE PREÇO'!$B:$B)-18),IF($C521=$C519,"Valor Unit. (R$)",IF(AND($C521&lt;&gt;$C520,$J520&lt;&gt;""),"Subtotal","")))))</f>
        <v/>
      </c>
      <c r="K521" s="100" t="str">
        <f>IFERROR(IF(AND(COUNTBLANK($B518:$B520)=2,$B520="",$B519="",MAX(C:C)&gt;1),SUM($K$3:K520)/2,IF($B520="","",IF($C521=$C518,ROUND(J521*I521,2),IF($C521=$C519,"Total Item (R$)",IF(AND($C521&lt;&gt;$C520,$J520&lt;&gt;""),SUMIFS(K:K,C:C,C520,J:J,"&lt;&gt;Subtotal"),""))))),"")</f>
        <v/>
      </c>
      <c r="L521" s="100" t="str">
        <f t="shared" si="14"/>
        <v/>
      </c>
    </row>
    <row r="522" spans="2:12" x14ac:dyDescent="0.25">
      <c r="B522" s="62" t="str">
        <f>IFERROR(IF(C521=C518,IF(B521+1&lt;='FORMAÇÃO DE PREÇO'!$H$8,B521+1,""),B521),"")</f>
        <v/>
      </c>
      <c r="C522" s="62" t="str">
        <f>IFERROR(VLOOKUP(B522,'FORMAÇÃO DE PREÇO'!B:D,2,FALSE),"")</f>
        <v/>
      </c>
      <c r="D522" s="62" t="str">
        <f>IFERROR(VLOOKUP(B522,'FORMAÇÃO DE PREÇO'!B:D,3,FALSE),"")</f>
        <v/>
      </c>
      <c r="E522" s="107" t="str">
        <f t="shared" si="15"/>
        <v/>
      </c>
      <c r="F522" s="107" t="str">
        <f>IF($B521="","",IF($C522=$C519,INDEX('FORMAÇÃO DE PREÇO'!$H:$H,MATCH($B522,'FORMAÇÃO DE PREÇO'!$B:$B)-18),IF($C522=$C520,"Código","")))</f>
        <v/>
      </c>
      <c r="G522" s="108" t="str">
        <f t="array" ref="G522">IF($B521="","",IF($C522=$C519,UPPER(INDEX('BASE EDITAL'!$C:$C,EDITAL!B522+1)),IF($C522=$C520,"Especificação do Objeto","")))</f>
        <v/>
      </c>
      <c r="H522" s="109" t="str">
        <f t="array" ref="H522">IF($B521="","",IF($C522=$C519,INDEX('FORMAÇÃO DE PREÇO'!$M:$M,MATCH($B522,'FORMAÇÃO DE PREÇO'!$B:$B)-14),IF($C522=$C520,"Unidade","")))</f>
        <v/>
      </c>
      <c r="I522" s="109" t="str">
        <f>IF($B521="","",IF($C522=$C519,INDEX('FORMAÇÃO DE PREÇO'!$M:$M,MATCH($B522,'FORMAÇÃO DE PREÇO'!$B:$B)-16),IF($C522=$C520,"Quant.","")))</f>
        <v/>
      </c>
      <c r="J522" s="68" t="str">
        <f>IF(AND(COUNTBLANK($B519:$B521)=2,$B521="",$B520="",MAX(C:C)&gt;1),"Total Estimado",IF($B521="","",IF($C522=$C519,INDEX('FORMAÇÃO DE PREÇO'!$M:$M,MATCH($B522,'FORMAÇÃO DE PREÇO'!$B:$B)-18),IF($C522=$C520,"Valor Unit. (R$)",IF(AND($C522&lt;&gt;$C521,$J521&lt;&gt;""),"Subtotal","")))))</f>
        <v/>
      </c>
      <c r="K522" s="100" t="str">
        <f>IFERROR(IF(AND(COUNTBLANK($B519:$B521)=2,$B521="",$B520="",MAX(C:C)&gt;1),SUM($K$3:K521)/2,IF($B521="","",IF($C522=$C519,ROUND(J522*I522,2),IF($C522=$C520,"Total Item (R$)",IF(AND($C522&lt;&gt;$C521,$J521&lt;&gt;""),SUMIFS(K:K,C:C,C521,J:J,"&lt;&gt;Subtotal"),""))))),"")</f>
        <v/>
      </c>
      <c r="L522" s="100" t="str">
        <f t="shared" si="14"/>
        <v/>
      </c>
    </row>
    <row r="523" spans="2:12" x14ac:dyDescent="0.25">
      <c r="B523" s="62" t="str">
        <f>IFERROR(IF(C522=C519,IF(B522+1&lt;='FORMAÇÃO DE PREÇO'!$H$8,B522+1,""),B522),"")</f>
        <v/>
      </c>
      <c r="C523" s="62" t="str">
        <f>IFERROR(VLOOKUP(B523,'FORMAÇÃO DE PREÇO'!B:D,2,FALSE),"")</f>
        <v/>
      </c>
      <c r="D523" s="62" t="str">
        <f>IFERROR(VLOOKUP(B523,'FORMAÇÃO DE PREÇO'!B:D,3,FALSE),"")</f>
        <v/>
      </c>
      <c r="E523" s="107" t="str">
        <f t="shared" si="15"/>
        <v/>
      </c>
      <c r="F523" s="107" t="str">
        <f>IF($B522="","",IF($C523=$C520,INDEX('FORMAÇÃO DE PREÇO'!$H:$H,MATCH($B523,'FORMAÇÃO DE PREÇO'!$B:$B)-18),IF($C523=$C521,"Código","")))</f>
        <v/>
      </c>
      <c r="G523" s="108" t="str">
        <f t="array" ref="G523">IF($B522="","",IF($C523=$C520,UPPER(INDEX('BASE EDITAL'!$C:$C,EDITAL!B523+1)),IF($C523=$C521,"Especificação do Objeto","")))</f>
        <v/>
      </c>
      <c r="H523" s="109" t="str">
        <f t="array" ref="H523">IF($B522="","",IF($C523=$C520,INDEX('FORMAÇÃO DE PREÇO'!$M:$M,MATCH($B523,'FORMAÇÃO DE PREÇO'!$B:$B)-14),IF($C523=$C521,"Unidade","")))</f>
        <v/>
      </c>
      <c r="I523" s="109" t="str">
        <f>IF($B522="","",IF($C523=$C520,INDEX('FORMAÇÃO DE PREÇO'!$M:$M,MATCH($B523,'FORMAÇÃO DE PREÇO'!$B:$B)-16),IF($C523=$C521,"Quant.","")))</f>
        <v/>
      </c>
      <c r="J523" s="68" t="str">
        <f>IF(AND(COUNTBLANK($B520:$B522)=2,$B522="",$B521="",MAX(C:C)&gt;1),"Total Estimado",IF($B522="","",IF($C523=$C520,INDEX('FORMAÇÃO DE PREÇO'!$M:$M,MATCH($B523,'FORMAÇÃO DE PREÇO'!$B:$B)-18),IF($C523=$C521,"Valor Unit. (R$)",IF(AND($C523&lt;&gt;$C522,$J522&lt;&gt;""),"Subtotal","")))))</f>
        <v/>
      </c>
      <c r="K523" s="100" t="str">
        <f>IFERROR(IF(AND(COUNTBLANK($B520:$B522)=2,$B522="",$B521="",MAX(C:C)&gt;1),SUM($K$3:K522)/2,IF($B522="","",IF($C523=$C520,ROUND(J523*I523,2),IF($C523=$C521,"Total Item (R$)",IF(AND($C523&lt;&gt;$C522,$J522&lt;&gt;""),SUMIFS(K:K,C:C,C522,J:J,"&lt;&gt;Subtotal"),""))))),"")</f>
        <v/>
      </c>
      <c r="L523" s="100" t="str">
        <f t="shared" si="14"/>
        <v/>
      </c>
    </row>
    <row r="524" spans="2:12" x14ac:dyDescent="0.25">
      <c r="B524" s="62" t="str">
        <f>IFERROR(IF(C523=C520,IF(B523+1&lt;='FORMAÇÃO DE PREÇO'!$H$8,B523+1,""),B523),"")</f>
        <v/>
      </c>
      <c r="C524" s="62" t="str">
        <f>IFERROR(VLOOKUP(B524,'FORMAÇÃO DE PREÇO'!B:D,2,FALSE),"")</f>
        <v/>
      </c>
      <c r="D524" s="62" t="str">
        <f>IFERROR(VLOOKUP(B524,'FORMAÇÃO DE PREÇO'!B:D,3,FALSE),"")</f>
        <v/>
      </c>
      <c r="E524" s="107" t="str">
        <f t="shared" si="15"/>
        <v/>
      </c>
      <c r="F524" s="107" t="str">
        <f>IF($B523="","",IF($C524=$C521,INDEX('FORMAÇÃO DE PREÇO'!$H:$H,MATCH($B524,'FORMAÇÃO DE PREÇO'!$B:$B)-18),IF($C524=$C522,"Código","")))</f>
        <v/>
      </c>
      <c r="G524" s="108" t="str">
        <f t="array" ref="G524">IF($B523="","",IF($C524=$C521,UPPER(INDEX('BASE EDITAL'!$C:$C,EDITAL!B524+1)),IF($C524=$C522,"Especificação do Objeto","")))</f>
        <v/>
      </c>
      <c r="H524" s="109" t="str">
        <f t="array" ref="H524">IF($B523="","",IF($C524=$C521,INDEX('FORMAÇÃO DE PREÇO'!$M:$M,MATCH($B524,'FORMAÇÃO DE PREÇO'!$B:$B)-14),IF($C524=$C522,"Unidade","")))</f>
        <v/>
      </c>
      <c r="I524" s="109" t="str">
        <f>IF($B523="","",IF($C524=$C521,INDEX('FORMAÇÃO DE PREÇO'!$M:$M,MATCH($B524,'FORMAÇÃO DE PREÇO'!$B:$B)-16),IF($C524=$C522,"Quant.","")))</f>
        <v/>
      </c>
      <c r="J524" s="68" t="str">
        <f>IF(AND(COUNTBLANK($B521:$B523)=2,$B523="",$B522="",MAX(C:C)&gt;1),"Total Estimado",IF($B523="","",IF($C524=$C521,INDEX('FORMAÇÃO DE PREÇO'!$M:$M,MATCH($B524,'FORMAÇÃO DE PREÇO'!$B:$B)-18),IF($C524=$C522,"Valor Unit. (R$)",IF(AND($C524&lt;&gt;$C523,$J523&lt;&gt;""),"Subtotal","")))))</f>
        <v/>
      </c>
      <c r="K524" s="100" t="str">
        <f>IFERROR(IF(AND(COUNTBLANK($B521:$B523)=2,$B523="",$B522="",MAX(C:C)&gt;1),SUM($K$3:K523)/2,IF($B523="","",IF($C524=$C521,ROUND(J524*I524,2),IF($C524=$C522,"Total Item (R$)",IF(AND($C524&lt;&gt;$C523,$J523&lt;&gt;""),SUMIFS(K:K,C:C,C523,J:J,"&lt;&gt;Subtotal"),""))))),"")</f>
        <v/>
      </c>
      <c r="L524" s="100" t="str">
        <f t="shared" si="14"/>
        <v/>
      </c>
    </row>
    <row r="525" spans="2:12" x14ac:dyDescent="0.25">
      <c r="B525" s="62" t="str">
        <f>IFERROR(IF(C524=C521,IF(B524+1&lt;='FORMAÇÃO DE PREÇO'!$H$8,B524+1,""),B524),"")</f>
        <v/>
      </c>
      <c r="C525" s="62" t="str">
        <f>IFERROR(VLOOKUP(B525,'FORMAÇÃO DE PREÇO'!B:D,2,FALSE),"")</f>
        <v/>
      </c>
      <c r="D525" s="62" t="str">
        <f>IFERROR(VLOOKUP(B525,'FORMAÇÃO DE PREÇO'!B:D,3,FALSE),"")</f>
        <v/>
      </c>
      <c r="E525" s="107" t="str">
        <f t="shared" si="15"/>
        <v/>
      </c>
      <c r="F525" s="107" t="str">
        <f>IF($B524="","",IF($C525=$C522,INDEX('FORMAÇÃO DE PREÇO'!$H:$H,MATCH($B525,'FORMAÇÃO DE PREÇO'!$B:$B)-18),IF($C525=$C523,"Código","")))</f>
        <v/>
      </c>
      <c r="G525" s="108" t="str">
        <f t="array" ref="G525">IF($B524="","",IF($C525=$C522,UPPER(INDEX('BASE EDITAL'!$C:$C,EDITAL!B525+1)),IF($C525=$C523,"Especificação do Objeto","")))</f>
        <v/>
      </c>
      <c r="H525" s="109" t="str">
        <f t="array" ref="H525">IF($B524="","",IF($C525=$C522,INDEX('FORMAÇÃO DE PREÇO'!$M:$M,MATCH($B525,'FORMAÇÃO DE PREÇO'!$B:$B)-14),IF($C525=$C523,"Unidade","")))</f>
        <v/>
      </c>
      <c r="I525" s="109" t="str">
        <f>IF($B524="","",IF($C525=$C522,INDEX('FORMAÇÃO DE PREÇO'!$M:$M,MATCH($B525,'FORMAÇÃO DE PREÇO'!$B:$B)-16),IF($C525=$C523,"Quant.","")))</f>
        <v/>
      </c>
      <c r="J525" s="68" t="str">
        <f>IF(AND(COUNTBLANK($B522:$B524)=2,$B524="",$B523="",MAX(C:C)&gt;1),"Total Estimado",IF($B524="","",IF($C525=$C522,INDEX('FORMAÇÃO DE PREÇO'!$M:$M,MATCH($B525,'FORMAÇÃO DE PREÇO'!$B:$B)-18),IF($C525=$C523,"Valor Unit. (R$)",IF(AND($C525&lt;&gt;$C524,$J524&lt;&gt;""),"Subtotal","")))))</f>
        <v/>
      </c>
      <c r="K525" s="100" t="str">
        <f>IFERROR(IF(AND(COUNTBLANK($B522:$B524)=2,$B524="",$B523="",MAX(C:C)&gt;1),SUM($K$3:K524)/2,IF($B524="","",IF($C525=$C522,ROUND(J525*I525,2),IF($C525=$C523,"Total Item (R$)",IF(AND($C525&lt;&gt;$C524,$J524&lt;&gt;""),SUMIFS(K:K,C:C,C524,J:J,"&lt;&gt;Subtotal"),""))))),"")</f>
        <v/>
      </c>
      <c r="L525" s="100" t="str">
        <f t="shared" si="14"/>
        <v/>
      </c>
    </row>
    <row r="526" spans="2:12" x14ac:dyDescent="0.25">
      <c r="B526" s="62" t="str">
        <f>IFERROR(IF(C525=C522,IF(B525+1&lt;='FORMAÇÃO DE PREÇO'!$H$8,B525+1,""),B525),"")</f>
        <v/>
      </c>
      <c r="C526" s="62" t="str">
        <f>IFERROR(VLOOKUP(B526,'FORMAÇÃO DE PREÇO'!B:D,2,FALSE),"")</f>
        <v/>
      </c>
      <c r="D526" s="62" t="str">
        <f>IFERROR(VLOOKUP(B526,'FORMAÇÃO DE PREÇO'!B:D,3,FALSE),"")</f>
        <v/>
      </c>
      <c r="E526" s="107" t="str">
        <f t="shared" si="15"/>
        <v/>
      </c>
      <c r="F526" s="107" t="str">
        <f>IF($B525="","",IF($C526=$C523,INDEX('FORMAÇÃO DE PREÇO'!$H:$H,MATCH($B526,'FORMAÇÃO DE PREÇO'!$B:$B)-18),IF($C526=$C524,"Código","")))</f>
        <v/>
      </c>
      <c r="G526" s="108" t="str">
        <f t="array" ref="G526">IF($B525="","",IF($C526=$C523,UPPER(INDEX('BASE EDITAL'!$C:$C,EDITAL!B526+1)),IF($C526=$C524,"Especificação do Objeto","")))</f>
        <v/>
      </c>
      <c r="H526" s="109" t="str">
        <f t="array" ref="H526">IF($B525="","",IF($C526=$C523,INDEX('FORMAÇÃO DE PREÇO'!$M:$M,MATCH($B526,'FORMAÇÃO DE PREÇO'!$B:$B)-14),IF($C526=$C524,"Unidade","")))</f>
        <v/>
      </c>
      <c r="I526" s="109" t="str">
        <f>IF($B525="","",IF($C526=$C523,INDEX('FORMAÇÃO DE PREÇO'!$M:$M,MATCH($B526,'FORMAÇÃO DE PREÇO'!$B:$B)-16),IF($C526=$C524,"Quant.","")))</f>
        <v/>
      </c>
      <c r="J526" s="68" t="str">
        <f>IF(AND(COUNTBLANK($B523:$B525)=2,$B525="",$B524="",MAX(C:C)&gt;1),"Total Estimado",IF($B525="","",IF($C526=$C523,INDEX('FORMAÇÃO DE PREÇO'!$M:$M,MATCH($B526,'FORMAÇÃO DE PREÇO'!$B:$B)-18),IF($C526=$C524,"Valor Unit. (R$)",IF(AND($C526&lt;&gt;$C525,$J525&lt;&gt;""),"Subtotal","")))))</f>
        <v/>
      </c>
      <c r="K526" s="100" t="str">
        <f>IFERROR(IF(AND(COUNTBLANK($B523:$B525)=2,$B525="",$B524="",MAX(C:C)&gt;1),SUM($K$3:K525)/2,IF($B525="","",IF($C526=$C523,ROUND(J526*I526,2),IF($C526=$C524,"Total Item (R$)",IF(AND($C526&lt;&gt;$C525,$J525&lt;&gt;""),SUMIFS(K:K,C:C,C525,J:J,"&lt;&gt;Subtotal"),""))))),"")</f>
        <v/>
      </c>
      <c r="L526" s="100" t="str">
        <f t="shared" si="14"/>
        <v/>
      </c>
    </row>
    <row r="527" spans="2:12" x14ac:dyDescent="0.25">
      <c r="B527" s="62" t="str">
        <f>IFERROR(IF(C526=C523,IF(B526+1&lt;='FORMAÇÃO DE PREÇO'!$H$8,B526+1,""),B526),"")</f>
        <v/>
      </c>
      <c r="C527" s="62" t="str">
        <f>IFERROR(VLOOKUP(B527,'FORMAÇÃO DE PREÇO'!B:D,2,FALSE),"")</f>
        <v/>
      </c>
      <c r="D527" s="62" t="str">
        <f>IFERROR(VLOOKUP(B527,'FORMAÇÃO DE PREÇO'!B:D,3,FALSE),"")</f>
        <v/>
      </c>
      <c r="E527" s="107" t="str">
        <f t="shared" si="15"/>
        <v/>
      </c>
      <c r="F527" s="107" t="str">
        <f>IF($B526="","",IF($C527=$C524,INDEX('FORMAÇÃO DE PREÇO'!$H:$H,MATCH($B527,'FORMAÇÃO DE PREÇO'!$B:$B)-18),IF($C527=$C525,"Código","")))</f>
        <v/>
      </c>
      <c r="G527" s="108" t="str">
        <f t="array" ref="G527">IF($B526="","",IF($C527=$C524,UPPER(INDEX('BASE EDITAL'!$C:$C,EDITAL!B527+1)),IF($C527=$C525,"Especificação do Objeto","")))</f>
        <v/>
      </c>
      <c r="H527" s="109" t="str">
        <f t="array" ref="H527">IF($B526="","",IF($C527=$C524,INDEX('FORMAÇÃO DE PREÇO'!$M:$M,MATCH($B527,'FORMAÇÃO DE PREÇO'!$B:$B)-14),IF($C527=$C525,"Unidade","")))</f>
        <v/>
      </c>
      <c r="I527" s="109" t="str">
        <f>IF($B526="","",IF($C527=$C524,INDEX('FORMAÇÃO DE PREÇO'!$M:$M,MATCH($B527,'FORMAÇÃO DE PREÇO'!$B:$B)-16),IF($C527=$C525,"Quant.","")))</f>
        <v/>
      </c>
      <c r="J527" s="68" t="str">
        <f>IF(AND(COUNTBLANK($B524:$B526)=2,$B526="",$B525="",MAX(C:C)&gt;1),"Total Estimado",IF($B526="","",IF($C527=$C524,INDEX('FORMAÇÃO DE PREÇO'!$M:$M,MATCH($B527,'FORMAÇÃO DE PREÇO'!$B:$B)-18),IF($C527=$C525,"Valor Unit. (R$)",IF(AND($C527&lt;&gt;$C526,$J526&lt;&gt;""),"Subtotal","")))))</f>
        <v/>
      </c>
      <c r="K527" s="100" t="str">
        <f>IFERROR(IF(AND(COUNTBLANK($B524:$B526)=2,$B526="",$B525="",MAX(C:C)&gt;1),SUM($K$3:K526)/2,IF($B526="","",IF($C527=$C524,ROUND(J527*I527,2),IF($C527=$C525,"Total Item (R$)",IF(AND($C527&lt;&gt;$C526,$J526&lt;&gt;""),SUMIFS(K:K,C:C,C526,J:J,"&lt;&gt;Subtotal"),""))))),"")</f>
        <v/>
      </c>
      <c r="L527" s="100" t="str">
        <f t="shared" si="14"/>
        <v/>
      </c>
    </row>
    <row r="528" spans="2:12" x14ac:dyDescent="0.25">
      <c r="B528" s="62" t="str">
        <f>IFERROR(IF(C527=C524,IF(B527+1&lt;='FORMAÇÃO DE PREÇO'!$H$8,B527+1,""),B527),"")</f>
        <v/>
      </c>
      <c r="C528" s="62" t="str">
        <f>IFERROR(VLOOKUP(B528,'FORMAÇÃO DE PREÇO'!B:D,2,FALSE),"")</f>
        <v/>
      </c>
      <c r="D528" s="62" t="str">
        <f>IFERROR(VLOOKUP(B528,'FORMAÇÃO DE PREÇO'!B:D,3,FALSE),"")</f>
        <v/>
      </c>
      <c r="E528" s="107" t="str">
        <f t="shared" si="15"/>
        <v/>
      </c>
      <c r="F528" s="107" t="str">
        <f>IF($B527="","",IF($C528=$C525,INDEX('FORMAÇÃO DE PREÇO'!$H:$H,MATCH($B528,'FORMAÇÃO DE PREÇO'!$B:$B)-18),IF($C528=$C526,"Código","")))</f>
        <v/>
      </c>
      <c r="G528" s="108" t="str">
        <f t="array" ref="G528">IF($B527="","",IF($C528=$C525,UPPER(INDEX('BASE EDITAL'!$C:$C,EDITAL!B528+1)),IF($C528=$C526,"Especificação do Objeto","")))</f>
        <v/>
      </c>
      <c r="H528" s="109" t="str">
        <f t="array" ref="H528">IF($B527="","",IF($C528=$C525,INDEX('FORMAÇÃO DE PREÇO'!$M:$M,MATCH($B528,'FORMAÇÃO DE PREÇO'!$B:$B)-14),IF($C528=$C526,"Unidade","")))</f>
        <v/>
      </c>
      <c r="I528" s="109" t="str">
        <f>IF($B527="","",IF($C528=$C525,INDEX('FORMAÇÃO DE PREÇO'!$M:$M,MATCH($B528,'FORMAÇÃO DE PREÇO'!$B:$B)-16),IF($C528=$C526,"Quant.","")))</f>
        <v/>
      </c>
      <c r="J528" s="68" t="str">
        <f>IF(AND(COUNTBLANK($B525:$B527)=2,$B527="",$B526="",MAX(C:C)&gt;1),"Total Estimado",IF($B527="","",IF($C528=$C525,INDEX('FORMAÇÃO DE PREÇO'!$M:$M,MATCH($B528,'FORMAÇÃO DE PREÇO'!$B:$B)-18),IF($C528=$C526,"Valor Unit. (R$)",IF(AND($C528&lt;&gt;$C527,$J527&lt;&gt;""),"Subtotal","")))))</f>
        <v/>
      </c>
      <c r="K528" s="100" t="str">
        <f>IFERROR(IF(AND(COUNTBLANK($B525:$B527)=2,$B527="",$B526="",MAX(C:C)&gt;1),SUM($K$3:K527)/2,IF($B527="","",IF($C528=$C525,ROUND(J528*I528,2),IF($C528=$C526,"Total Item (R$)",IF(AND($C528&lt;&gt;$C527,$J527&lt;&gt;""),SUMIFS(K:K,C:C,C527,J:J,"&lt;&gt;Subtotal"),""))))),"")</f>
        <v/>
      </c>
      <c r="L528" s="100" t="str">
        <f t="shared" si="14"/>
        <v/>
      </c>
    </row>
    <row r="529" spans="2:12" x14ac:dyDescent="0.25">
      <c r="B529" s="62" t="str">
        <f>IFERROR(IF(C528=C525,IF(B528+1&lt;='FORMAÇÃO DE PREÇO'!$H$8,B528+1,""),B528),"")</f>
        <v/>
      </c>
      <c r="C529" s="62" t="str">
        <f>IFERROR(VLOOKUP(B529,'FORMAÇÃO DE PREÇO'!B:D,2,FALSE),"")</f>
        <v/>
      </c>
      <c r="D529" s="62" t="str">
        <f>IFERROR(VLOOKUP(B529,'FORMAÇÃO DE PREÇO'!B:D,3,FALSE),"")</f>
        <v/>
      </c>
      <c r="E529" s="107" t="str">
        <f t="shared" si="15"/>
        <v/>
      </c>
      <c r="F529" s="107" t="str">
        <f>IF($B528="","",IF($C529=$C526,INDEX('FORMAÇÃO DE PREÇO'!$H:$H,MATCH($B529,'FORMAÇÃO DE PREÇO'!$B:$B)-18),IF($C529=$C527,"Código","")))</f>
        <v/>
      </c>
      <c r="G529" s="108" t="str">
        <f t="array" ref="G529">IF($B528="","",IF($C529=$C526,UPPER(INDEX('BASE EDITAL'!$C:$C,EDITAL!B529+1)),IF($C529=$C527,"Especificação do Objeto","")))</f>
        <v/>
      </c>
      <c r="H529" s="109" t="str">
        <f t="array" ref="H529">IF($B528="","",IF($C529=$C526,INDEX('FORMAÇÃO DE PREÇO'!$M:$M,MATCH($B529,'FORMAÇÃO DE PREÇO'!$B:$B)-14),IF($C529=$C527,"Unidade","")))</f>
        <v/>
      </c>
      <c r="I529" s="109" t="str">
        <f>IF($B528="","",IF($C529=$C526,INDEX('FORMAÇÃO DE PREÇO'!$M:$M,MATCH($B529,'FORMAÇÃO DE PREÇO'!$B:$B)-16),IF($C529=$C527,"Quant.","")))</f>
        <v/>
      </c>
      <c r="J529" s="68" t="str">
        <f>IF(AND(COUNTBLANK($B526:$B528)=2,$B528="",$B527="",MAX(C:C)&gt;1),"Total Estimado",IF($B528="","",IF($C529=$C526,INDEX('FORMAÇÃO DE PREÇO'!$M:$M,MATCH($B529,'FORMAÇÃO DE PREÇO'!$B:$B)-18),IF($C529=$C527,"Valor Unit. (R$)",IF(AND($C529&lt;&gt;$C528,$J528&lt;&gt;""),"Subtotal","")))))</f>
        <v/>
      </c>
      <c r="K529" s="100" t="str">
        <f>IFERROR(IF(AND(COUNTBLANK($B526:$B528)=2,$B528="",$B527="",MAX(C:C)&gt;1),SUM($K$3:K528)/2,IF($B528="","",IF($C529=$C526,ROUND(J529*I529,2),IF($C529=$C527,"Total Item (R$)",IF(AND($C529&lt;&gt;$C528,$J528&lt;&gt;""),SUMIFS(K:K,C:C,C528,J:J,"&lt;&gt;Subtotal"),""))))),"")</f>
        <v/>
      </c>
      <c r="L529" s="100" t="str">
        <f t="shared" si="14"/>
        <v/>
      </c>
    </row>
    <row r="530" spans="2:12" x14ac:dyDescent="0.25">
      <c r="B530" s="62" t="str">
        <f>IFERROR(IF(C529=C526,IF(B529+1&lt;='FORMAÇÃO DE PREÇO'!$H$8,B529+1,""),B529),"")</f>
        <v/>
      </c>
      <c r="C530" s="62" t="str">
        <f>IFERROR(VLOOKUP(B530,'FORMAÇÃO DE PREÇO'!B:D,2,FALSE),"")</f>
        <v/>
      </c>
      <c r="D530" s="62" t="str">
        <f>IFERROR(VLOOKUP(B530,'FORMAÇÃO DE PREÇO'!B:D,3,FALSE),"")</f>
        <v/>
      </c>
      <c r="E530" s="107" t="str">
        <f t="shared" si="15"/>
        <v/>
      </c>
      <c r="F530" s="107" t="str">
        <f>IF($B529="","",IF($C530=$C527,INDEX('FORMAÇÃO DE PREÇO'!$H:$H,MATCH($B530,'FORMAÇÃO DE PREÇO'!$B:$B)-18),IF($C530=$C528,"Código","")))</f>
        <v/>
      </c>
      <c r="G530" s="108" t="str">
        <f t="array" ref="G530">IF($B529="","",IF($C530=$C527,UPPER(INDEX('BASE EDITAL'!$C:$C,EDITAL!B530+1)),IF($C530=$C528,"Especificação do Objeto","")))</f>
        <v/>
      </c>
      <c r="H530" s="109" t="str">
        <f t="array" ref="H530">IF($B529="","",IF($C530=$C527,INDEX('FORMAÇÃO DE PREÇO'!$M:$M,MATCH($B530,'FORMAÇÃO DE PREÇO'!$B:$B)-14),IF($C530=$C528,"Unidade","")))</f>
        <v/>
      </c>
      <c r="I530" s="109" t="str">
        <f>IF($B529="","",IF($C530=$C527,INDEX('FORMAÇÃO DE PREÇO'!$M:$M,MATCH($B530,'FORMAÇÃO DE PREÇO'!$B:$B)-16),IF($C530=$C528,"Quant.","")))</f>
        <v/>
      </c>
      <c r="J530" s="68" t="str">
        <f>IF(AND(COUNTBLANK($B527:$B529)=2,$B529="",$B528="",MAX(C:C)&gt;1),"Total Estimado",IF($B529="","",IF($C530=$C527,INDEX('FORMAÇÃO DE PREÇO'!$M:$M,MATCH($B530,'FORMAÇÃO DE PREÇO'!$B:$B)-18),IF($C530=$C528,"Valor Unit. (R$)",IF(AND($C530&lt;&gt;$C529,$J529&lt;&gt;""),"Subtotal","")))))</f>
        <v/>
      </c>
      <c r="K530" s="100" t="str">
        <f>IFERROR(IF(AND(COUNTBLANK($B527:$B529)=2,$B529="",$B528="",MAX(C:C)&gt;1),SUM($K$3:K529)/2,IF($B529="","",IF($C530=$C527,ROUND(J530*I530,2),IF($C530=$C528,"Total Item (R$)",IF(AND($C530&lt;&gt;$C529,$J529&lt;&gt;""),SUMIFS(K:K,C:C,C529,J:J,"&lt;&gt;Subtotal"),""))))),"")</f>
        <v/>
      </c>
      <c r="L530" s="100" t="str">
        <f t="shared" si="14"/>
        <v/>
      </c>
    </row>
    <row r="531" spans="2:12" x14ac:dyDescent="0.25">
      <c r="B531" s="62" t="str">
        <f>IFERROR(IF(C530=C527,IF(B530+1&lt;='FORMAÇÃO DE PREÇO'!$H$8,B530+1,""),B530),"")</f>
        <v/>
      </c>
      <c r="C531" s="62" t="str">
        <f>IFERROR(VLOOKUP(B531,'FORMAÇÃO DE PREÇO'!B:D,2,FALSE),"")</f>
        <v/>
      </c>
      <c r="D531" s="62" t="str">
        <f>IFERROR(VLOOKUP(B531,'FORMAÇÃO DE PREÇO'!B:D,3,FALSE),"")</f>
        <v/>
      </c>
      <c r="E531" s="107" t="str">
        <f t="shared" si="15"/>
        <v/>
      </c>
      <c r="F531" s="107" t="str">
        <f>IF($B530="","",IF($C531=$C528,INDEX('FORMAÇÃO DE PREÇO'!$H:$H,MATCH($B531,'FORMAÇÃO DE PREÇO'!$B:$B)-18),IF($C531=$C529,"Código","")))</f>
        <v/>
      </c>
      <c r="G531" s="108" t="str">
        <f t="array" ref="G531">IF($B530="","",IF($C531=$C528,UPPER(INDEX('BASE EDITAL'!$C:$C,EDITAL!B531+1)),IF($C531=$C529,"Especificação do Objeto","")))</f>
        <v/>
      </c>
      <c r="H531" s="109" t="str">
        <f t="array" ref="H531">IF($B530="","",IF($C531=$C528,INDEX('FORMAÇÃO DE PREÇO'!$M:$M,MATCH($B531,'FORMAÇÃO DE PREÇO'!$B:$B)-14),IF($C531=$C529,"Unidade","")))</f>
        <v/>
      </c>
      <c r="I531" s="109" t="str">
        <f>IF($B530="","",IF($C531=$C528,INDEX('FORMAÇÃO DE PREÇO'!$M:$M,MATCH($B531,'FORMAÇÃO DE PREÇO'!$B:$B)-16),IF($C531=$C529,"Quant.","")))</f>
        <v/>
      </c>
      <c r="J531" s="68" t="str">
        <f>IF(AND(COUNTBLANK($B528:$B530)=2,$B530="",$B529="",MAX(C:C)&gt;1),"Total Estimado",IF($B530="","",IF($C531=$C528,INDEX('FORMAÇÃO DE PREÇO'!$M:$M,MATCH($B531,'FORMAÇÃO DE PREÇO'!$B:$B)-18),IF($C531=$C529,"Valor Unit. (R$)",IF(AND($C531&lt;&gt;$C530,$J530&lt;&gt;""),"Subtotal","")))))</f>
        <v/>
      </c>
      <c r="K531" s="100" t="str">
        <f>IFERROR(IF(AND(COUNTBLANK($B528:$B530)=2,$B530="",$B529="",MAX(C:C)&gt;1),SUM($K$3:K530)/2,IF($B530="","",IF($C531=$C528,ROUND(J531*I531,2),IF($C531=$C529,"Total Item (R$)",IF(AND($C531&lt;&gt;$C530,$J530&lt;&gt;""),SUMIFS(K:K,C:C,C530,J:J,"&lt;&gt;Subtotal"),""))))),"")</f>
        <v/>
      </c>
      <c r="L531" s="100" t="str">
        <f t="shared" si="14"/>
        <v/>
      </c>
    </row>
    <row r="532" spans="2:12" x14ac:dyDescent="0.25">
      <c r="B532" s="62" t="str">
        <f>IFERROR(IF(C531=C528,IF(B531+1&lt;='FORMAÇÃO DE PREÇO'!$H$8,B531+1,""),B531),"")</f>
        <v/>
      </c>
      <c r="C532" s="62" t="str">
        <f>IFERROR(VLOOKUP(B532,'FORMAÇÃO DE PREÇO'!B:D,2,FALSE),"")</f>
        <v/>
      </c>
      <c r="D532" s="62" t="str">
        <f>IFERROR(VLOOKUP(B532,'FORMAÇÃO DE PREÇO'!B:D,3,FALSE),"")</f>
        <v/>
      </c>
      <c r="E532" s="107" t="str">
        <f t="shared" si="15"/>
        <v/>
      </c>
      <c r="F532" s="107" t="str">
        <f>IF($B531="","",IF($C532=$C529,INDEX('FORMAÇÃO DE PREÇO'!$H:$H,MATCH($B532,'FORMAÇÃO DE PREÇO'!$B:$B)-18),IF($C532=$C530,"Código","")))</f>
        <v/>
      </c>
      <c r="G532" s="108" t="str">
        <f t="array" ref="G532">IF($B531="","",IF($C532=$C529,UPPER(INDEX('BASE EDITAL'!$C:$C,EDITAL!B532+1)),IF($C532=$C530,"Especificação do Objeto","")))</f>
        <v/>
      </c>
      <c r="H532" s="109" t="str">
        <f t="array" ref="H532">IF($B531="","",IF($C532=$C529,INDEX('FORMAÇÃO DE PREÇO'!$M:$M,MATCH($B532,'FORMAÇÃO DE PREÇO'!$B:$B)-14),IF($C532=$C530,"Unidade","")))</f>
        <v/>
      </c>
      <c r="I532" s="109" t="str">
        <f>IF($B531="","",IF($C532=$C529,INDEX('FORMAÇÃO DE PREÇO'!$M:$M,MATCH($B532,'FORMAÇÃO DE PREÇO'!$B:$B)-16),IF($C532=$C530,"Quant.","")))</f>
        <v/>
      </c>
      <c r="J532" s="68" t="str">
        <f>IF(AND(COUNTBLANK($B529:$B531)=2,$B531="",$B530="",MAX(C:C)&gt;1),"Total Estimado",IF($B531="","",IF($C532=$C529,INDEX('FORMAÇÃO DE PREÇO'!$M:$M,MATCH($B532,'FORMAÇÃO DE PREÇO'!$B:$B)-18),IF($C532=$C530,"Valor Unit. (R$)",IF(AND($C532&lt;&gt;$C531,$J531&lt;&gt;""),"Subtotal","")))))</f>
        <v/>
      </c>
      <c r="K532" s="100" t="str">
        <f>IFERROR(IF(AND(COUNTBLANK($B529:$B531)=2,$B531="",$B530="",MAX(C:C)&gt;1),SUM($K$3:K531)/2,IF($B531="","",IF($C532=$C529,ROUND(J532*I532,2),IF($C532=$C530,"Total Item (R$)",IF(AND($C532&lt;&gt;$C531,$J531&lt;&gt;""),SUMIFS(K:K,C:C,C531,J:J,"&lt;&gt;Subtotal"),""))))),"")</f>
        <v/>
      </c>
      <c r="L532" s="100" t="str">
        <f t="shared" si="14"/>
        <v/>
      </c>
    </row>
    <row r="533" spans="2:12" x14ac:dyDescent="0.25">
      <c r="B533" s="62" t="str">
        <f>IFERROR(IF(C532=C529,IF(B532+1&lt;='FORMAÇÃO DE PREÇO'!$H$8,B532+1,""),B532),"")</f>
        <v/>
      </c>
      <c r="C533" s="62" t="str">
        <f>IFERROR(VLOOKUP(B533,'FORMAÇÃO DE PREÇO'!B:D,2,FALSE),"")</f>
        <v/>
      </c>
      <c r="D533" s="62" t="str">
        <f>IFERROR(VLOOKUP(B533,'FORMAÇÃO DE PREÇO'!B:D,3,FALSE),"")</f>
        <v/>
      </c>
      <c r="E533" s="107" t="str">
        <f t="shared" si="15"/>
        <v/>
      </c>
      <c r="F533" s="107" t="str">
        <f>IF($B532="","",IF($C533=$C530,INDEX('FORMAÇÃO DE PREÇO'!$H:$H,MATCH($B533,'FORMAÇÃO DE PREÇO'!$B:$B)-18),IF($C533=$C531,"Código","")))</f>
        <v/>
      </c>
      <c r="G533" s="108" t="str">
        <f t="array" ref="G533">IF($B532="","",IF($C533=$C530,UPPER(INDEX('BASE EDITAL'!$C:$C,EDITAL!B533+1)),IF($C533=$C531,"Especificação do Objeto","")))</f>
        <v/>
      </c>
      <c r="H533" s="109" t="str">
        <f t="array" ref="H533">IF($B532="","",IF($C533=$C530,INDEX('FORMAÇÃO DE PREÇO'!$M:$M,MATCH($B533,'FORMAÇÃO DE PREÇO'!$B:$B)-14),IF($C533=$C531,"Unidade","")))</f>
        <v/>
      </c>
      <c r="I533" s="109" t="str">
        <f>IF($B532="","",IF($C533=$C530,INDEX('FORMAÇÃO DE PREÇO'!$M:$M,MATCH($B533,'FORMAÇÃO DE PREÇO'!$B:$B)-16),IF($C533=$C531,"Quant.","")))</f>
        <v/>
      </c>
      <c r="J533" s="68" t="str">
        <f>IF(AND(COUNTBLANK($B530:$B532)=2,$B532="",$B531="",MAX(C:C)&gt;1),"Total Estimado",IF($B532="","",IF($C533=$C530,INDEX('FORMAÇÃO DE PREÇO'!$M:$M,MATCH($B533,'FORMAÇÃO DE PREÇO'!$B:$B)-18),IF($C533=$C531,"Valor Unit. (R$)",IF(AND($C533&lt;&gt;$C532,$J532&lt;&gt;""),"Subtotal","")))))</f>
        <v/>
      </c>
      <c r="K533" s="100" t="str">
        <f>IFERROR(IF(AND(COUNTBLANK($B530:$B532)=2,$B532="",$B531="",MAX(C:C)&gt;1),SUM($K$3:K532)/2,IF($B532="","",IF($C533=$C530,ROUND(J533*I533,2),IF($C533=$C531,"Total Item (R$)",IF(AND($C533&lt;&gt;$C532,$J532&lt;&gt;""),SUMIFS(K:K,C:C,C532,J:J,"&lt;&gt;Subtotal"),""))))),"")</f>
        <v/>
      </c>
      <c r="L533" s="100" t="str">
        <f t="shared" si="14"/>
        <v/>
      </c>
    </row>
    <row r="534" spans="2:12" x14ac:dyDescent="0.25">
      <c r="B534" s="62" t="str">
        <f>IFERROR(IF(C533=C530,IF(B533+1&lt;='FORMAÇÃO DE PREÇO'!$H$8,B533+1,""),B533),"")</f>
        <v/>
      </c>
      <c r="C534" s="62" t="str">
        <f>IFERROR(VLOOKUP(B534,'FORMAÇÃO DE PREÇO'!B:D,2,FALSE),"")</f>
        <v/>
      </c>
      <c r="D534" s="62" t="str">
        <f>IFERROR(VLOOKUP(B534,'FORMAÇÃO DE PREÇO'!B:D,3,FALSE),"")</f>
        <v/>
      </c>
      <c r="E534" s="107" t="str">
        <f t="shared" si="15"/>
        <v/>
      </c>
      <c r="F534" s="107" t="str">
        <f>IF($B533="","",IF($C534=$C531,INDEX('FORMAÇÃO DE PREÇO'!$H:$H,MATCH($B534,'FORMAÇÃO DE PREÇO'!$B:$B)-18),IF($C534=$C532,"Código","")))</f>
        <v/>
      </c>
      <c r="G534" s="108" t="str">
        <f t="array" ref="G534">IF($B533="","",IF($C534=$C531,UPPER(INDEX('BASE EDITAL'!$C:$C,EDITAL!B534+1)),IF($C534=$C532,"Especificação do Objeto","")))</f>
        <v/>
      </c>
      <c r="H534" s="109" t="str">
        <f t="array" ref="H534">IF($B533="","",IF($C534=$C531,INDEX('FORMAÇÃO DE PREÇO'!$M:$M,MATCH($B534,'FORMAÇÃO DE PREÇO'!$B:$B)-14),IF($C534=$C532,"Unidade","")))</f>
        <v/>
      </c>
      <c r="I534" s="109" t="str">
        <f>IF($B533="","",IF($C534=$C531,INDEX('FORMAÇÃO DE PREÇO'!$M:$M,MATCH($B534,'FORMAÇÃO DE PREÇO'!$B:$B)-16),IF($C534=$C532,"Quant.","")))</f>
        <v/>
      </c>
      <c r="J534" s="68" t="str">
        <f>IF(AND(COUNTBLANK($B531:$B533)=2,$B533="",$B532="",MAX(C:C)&gt;1),"Total Estimado",IF($B533="","",IF($C534=$C531,INDEX('FORMAÇÃO DE PREÇO'!$M:$M,MATCH($B534,'FORMAÇÃO DE PREÇO'!$B:$B)-18),IF($C534=$C532,"Valor Unit. (R$)",IF(AND($C534&lt;&gt;$C533,$J533&lt;&gt;""),"Subtotal","")))))</f>
        <v/>
      </c>
      <c r="K534" s="100" t="str">
        <f>IFERROR(IF(AND(COUNTBLANK($B531:$B533)=2,$B533="",$B532="",MAX(C:C)&gt;1),SUM($K$3:K533)/2,IF($B533="","",IF($C534=$C531,ROUND(J534*I534,2),IF($C534=$C532,"Total Item (R$)",IF(AND($C534&lt;&gt;$C533,$J533&lt;&gt;""),SUMIFS(K:K,C:C,C533,J:J,"&lt;&gt;Subtotal"),""))))),"")</f>
        <v/>
      </c>
      <c r="L534" s="100" t="str">
        <f t="shared" si="14"/>
        <v/>
      </c>
    </row>
    <row r="535" spans="2:12" x14ac:dyDescent="0.25">
      <c r="B535" s="62" t="str">
        <f>IFERROR(IF(C534=C531,IF(B534+1&lt;='FORMAÇÃO DE PREÇO'!$H$8,B534+1,""),B534),"")</f>
        <v/>
      </c>
      <c r="C535" s="62" t="str">
        <f>IFERROR(VLOOKUP(B535,'FORMAÇÃO DE PREÇO'!B:D,2,FALSE),"")</f>
        <v/>
      </c>
      <c r="D535" s="62" t="str">
        <f>IFERROR(VLOOKUP(B535,'FORMAÇÃO DE PREÇO'!B:D,3,FALSE),"")</f>
        <v/>
      </c>
      <c r="E535" s="107" t="str">
        <f t="shared" si="15"/>
        <v/>
      </c>
      <c r="F535" s="107" t="str">
        <f>IF($B534="","",IF($C535=$C532,INDEX('FORMAÇÃO DE PREÇO'!$H:$H,MATCH($B535,'FORMAÇÃO DE PREÇO'!$B:$B)-18),IF($C535=$C533,"Código","")))</f>
        <v/>
      </c>
      <c r="G535" s="108" t="str">
        <f t="array" ref="G535">IF($B534="","",IF($C535=$C532,UPPER(INDEX('BASE EDITAL'!$C:$C,EDITAL!B535+1)),IF($C535=$C533,"Especificação do Objeto","")))</f>
        <v/>
      </c>
      <c r="H535" s="109" t="str">
        <f t="array" ref="H535">IF($B534="","",IF($C535=$C532,INDEX('FORMAÇÃO DE PREÇO'!$M:$M,MATCH($B535,'FORMAÇÃO DE PREÇO'!$B:$B)-14),IF($C535=$C533,"Unidade","")))</f>
        <v/>
      </c>
      <c r="I535" s="109" t="str">
        <f>IF($B534="","",IF($C535=$C532,INDEX('FORMAÇÃO DE PREÇO'!$M:$M,MATCH($B535,'FORMAÇÃO DE PREÇO'!$B:$B)-16),IF($C535=$C533,"Quant.","")))</f>
        <v/>
      </c>
      <c r="J535" s="68" t="str">
        <f>IF(AND(COUNTBLANK($B532:$B534)=2,$B534="",$B533="",MAX(C:C)&gt;1),"Total Estimado",IF($B534="","",IF($C535=$C532,INDEX('FORMAÇÃO DE PREÇO'!$M:$M,MATCH($B535,'FORMAÇÃO DE PREÇO'!$B:$B)-18),IF($C535=$C533,"Valor Unit. (R$)",IF(AND($C535&lt;&gt;$C534,$J534&lt;&gt;""),"Subtotal","")))))</f>
        <v/>
      </c>
      <c r="K535" s="100" t="str">
        <f>IFERROR(IF(AND(COUNTBLANK($B532:$B534)=2,$B534="",$B533="",MAX(C:C)&gt;1),SUM($K$3:K534)/2,IF($B534="","",IF($C535=$C532,ROUND(J535*I535,2),IF($C535=$C533,"Total Item (R$)",IF(AND($C535&lt;&gt;$C534,$J534&lt;&gt;""),SUMIFS(K:K,C:C,C534,J:J,"&lt;&gt;Subtotal"),""))))),"")</f>
        <v/>
      </c>
      <c r="L535" s="100" t="str">
        <f t="shared" si="14"/>
        <v/>
      </c>
    </row>
    <row r="536" spans="2:12" x14ac:dyDescent="0.25">
      <c r="B536" s="62" t="str">
        <f>IFERROR(IF(C535=C532,IF(B535+1&lt;='FORMAÇÃO DE PREÇO'!$H$8,B535+1,""),B535),"")</f>
        <v/>
      </c>
      <c r="C536" s="62" t="str">
        <f>IFERROR(VLOOKUP(B536,'FORMAÇÃO DE PREÇO'!B:D,2,FALSE),"")</f>
        <v/>
      </c>
      <c r="D536" s="62" t="str">
        <f>IFERROR(VLOOKUP(B536,'FORMAÇÃO DE PREÇO'!B:D,3,FALSE),"")</f>
        <v/>
      </c>
      <c r="E536" s="107" t="str">
        <f t="shared" si="15"/>
        <v/>
      </c>
      <c r="F536" s="107" t="str">
        <f>IF($B535="","",IF($C536=$C533,INDEX('FORMAÇÃO DE PREÇO'!$H:$H,MATCH($B536,'FORMAÇÃO DE PREÇO'!$B:$B)-18),IF($C536=$C534,"Código","")))</f>
        <v/>
      </c>
      <c r="G536" s="108" t="str">
        <f t="array" ref="G536">IF($B535="","",IF($C536=$C533,UPPER(INDEX('BASE EDITAL'!$C:$C,EDITAL!B536+1)),IF($C536=$C534,"Especificação do Objeto","")))</f>
        <v/>
      </c>
      <c r="H536" s="109" t="str">
        <f t="array" ref="H536">IF($B535="","",IF($C536=$C533,INDEX('FORMAÇÃO DE PREÇO'!$M:$M,MATCH($B536,'FORMAÇÃO DE PREÇO'!$B:$B)-14),IF($C536=$C534,"Unidade","")))</f>
        <v/>
      </c>
      <c r="I536" s="109" t="str">
        <f>IF($B535="","",IF($C536=$C533,INDEX('FORMAÇÃO DE PREÇO'!$M:$M,MATCH($B536,'FORMAÇÃO DE PREÇO'!$B:$B)-16),IF($C536=$C534,"Quant.","")))</f>
        <v/>
      </c>
      <c r="J536" s="68" t="str">
        <f>IF(AND(COUNTBLANK($B533:$B535)=2,$B535="",$B534="",MAX(C:C)&gt;1),"Total Estimado",IF($B535="","",IF($C536=$C533,INDEX('FORMAÇÃO DE PREÇO'!$M:$M,MATCH($B536,'FORMAÇÃO DE PREÇO'!$B:$B)-18),IF($C536=$C534,"Valor Unit. (R$)",IF(AND($C536&lt;&gt;$C535,$J535&lt;&gt;""),"Subtotal","")))))</f>
        <v/>
      </c>
      <c r="K536" s="100" t="str">
        <f>IFERROR(IF(AND(COUNTBLANK($B533:$B535)=2,$B535="",$B534="",MAX(C:C)&gt;1),SUM($K$3:K535)/2,IF($B535="","",IF($C536=$C533,ROUND(J536*I536,2),IF($C536=$C534,"Total Item (R$)",IF(AND($C536&lt;&gt;$C535,$J535&lt;&gt;""),SUMIFS(K:K,C:C,C535,J:J,"&lt;&gt;Subtotal"),""))))),"")</f>
        <v/>
      </c>
      <c r="L536" s="100" t="str">
        <f t="shared" si="14"/>
        <v/>
      </c>
    </row>
    <row r="537" spans="2:12" x14ac:dyDescent="0.25">
      <c r="B537" s="62" t="str">
        <f>IFERROR(IF(C536=C533,IF(B536+1&lt;='FORMAÇÃO DE PREÇO'!$H$8,B536+1,""),B536),"")</f>
        <v/>
      </c>
      <c r="C537" s="62" t="str">
        <f>IFERROR(VLOOKUP(B537,'FORMAÇÃO DE PREÇO'!B:D,2,FALSE),"")</f>
        <v/>
      </c>
      <c r="D537" s="62" t="str">
        <f>IFERROR(VLOOKUP(B537,'FORMAÇÃO DE PREÇO'!B:D,3,FALSE),"")</f>
        <v/>
      </c>
      <c r="E537" s="107" t="str">
        <f t="shared" si="15"/>
        <v/>
      </c>
      <c r="F537" s="107" t="str">
        <f>IF($B536="","",IF($C537=$C534,INDEX('FORMAÇÃO DE PREÇO'!$H:$H,MATCH($B537,'FORMAÇÃO DE PREÇO'!$B:$B)-18),IF($C537=$C535,"Código","")))</f>
        <v/>
      </c>
      <c r="G537" s="108" t="str">
        <f t="array" ref="G537">IF($B536="","",IF($C537=$C534,UPPER(INDEX('BASE EDITAL'!$C:$C,EDITAL!B537+1)),IF($C537=$C535,"Especificação do Objeto","")))</f>
        <v/>
      </c>
      <c r="H537" s="109" t="str">
        <f t="array" ref="H537">IF($B536="","",IF($C537=$C534,INDEX('FORMAÇÃO DE PREÇO'!$M:$M,MATCH($B537,'FORMAÇÃO DE PREÇO'!$B:$B)-14),IF($C537=$C535,"Unidade","")))</f>
        <v/>
      </c>
      <c r="I537" s="109" t="str">
        <f>IF($B536="","",IF($C537=$C534,INDEX('FORMAÇÃO DE PREÇO'!$M:$M,MATCH($B537,'FORMAÇÃO DE PREÇO'!$B:$B)-16),IF($C537=$C535,"Quant.","")))</f>
        <v/>
      </c>
      <c r="J537" s="68" t="str">
        <f>IF(AND(COUNTBLANK($B534:$B536)=2,$B536="",$B535="",MAX(C:C)&gt;1),"Total Estimado",IF($B536="","",IF($C537=$C534,INDEX('FORMAÇÃO DE PREÇO'!$M:$M,MATCH($B537,'FORMAÇÃO DE PREÇO'!$B:$B)-18),IF($C537=$C535,"Valor Unit. (R$)",IF(AND($C537&lt;&gt;$C536,$J536&lt;&gt;""),"Subtotal","")))))</f>
        <v/>
      </c>
      <c r="K537" s="100" t="str">
        <f>IFERROR(IF(AND(COUNTBLANK($B534:$B536)=2,$B536="",$B535="",MAX(C:C)&gt;1),SUM($K$3:K536)/2,IF($B536="","",IF($C537=$C534,ROUND(J537*I537,2),IF($C537=$C535,"Total Item (R$)",IF(AND($C537&lt;&gt;$C536,$J536&lt;&gt;""),SUMIFS(K:K,C:C,C536,J:J,"&lt;&gt;Subtotal"),""))))),"")</f>
        <v/>
      </c>
      <c r="L537" s="100" t="str">
        <f t="shared" si="14"/>
        <v/>
      </c>
    </row>
    <row r="538" spans="2:12" x14ac:dyDescent="0.25">
      <c r="B538" s="62" t="str">
        <f>IFERROR(IF(C537=C534,IF(B537+1&lt;='FORMAÇÃO DE PREÇO'!$H$8,B537+1,""),B537),"")</f>
        <v/>
      </c>
      <c r="C538" s="62" t="str">
        <f>IFERROR(VLOOKUP(B538,'FORMAÇÃO DE PREÇO'!B:D,2,FALSE),"")</f>
        <v/>
      </c>
      <c r="D538" s="62" t="str">
        <f>IFERROR(VLOOKUP(B538,'FORMAÇÃO DE PREÇO'!B:D,3,FALSE),"")</f>
        <v/>
      </c>
      <c r="E538" s="107" t="str">
        <f t="shared" si="15"/>
        <v/>
      </c>
      <c r="F538" s="107" t="str">
        <f>IF($B537="","",IF($C538=$C535,INDEX('FORMAÇÃO DE PREÇO'!$H:$H,MATCH($B538,'FORMAÇÃO DE PREÇO'!$B:$B)-18),IF($C538=$C536,"Código","")))</f>
        <v/>
      </c>
      <c r="G538" s="108" t="str">
        <f t="array" ref="G538">IF($B537="","",IF($C538=$C535,UPPER(INDEX('BASE EDITAL'!$C:$C,EDITAL!B538+1)),IF($C538=$C536,"Especificação do Objeto","")))</f>
        <v/>
      </c>
      <c r="H538" s="109" t="str">
        <f t="array" ref="H538">IF($B537="","",IF($C538=$C535,INDEX('FORMAÇÃO DE PREÇO'!$M:$M,MATCH($B538,'FORMAÇÃO DE PREÇO'!$B:$B)-14),IF($C538=$C536,"Unidade","")))</f>
        <v/>
      </c>
      <c r="I538" s="109" t="str">
        <f>IF($B537="","",IF($C538=$C535,INDEX('FORMAÇÃO DE PREÇO'!$M:$M,MATCH($B538,'FORMAÇÃO DE PREÇO'!$B:$B)-16),IF($C538=$C536,"Quant.","")))</f>
        <v/>
      </c>
      <c r="J538" s="68" t="str">
        <f>IF(AND(COUNTBLANK($B535:$B537)=2,$B537="",$B536="",MAX(C:C)&gt;1),"Total Estimado",IF($B537="","",IF($C538=$C535,INDEX('FORMAÇÃO DE PREÇO'!$M:$M,MATCH($B538,'FORMAÇÃO DE PREÇO'!$B:$B)-18),IF($C538=$C536,"Valor Unit. (R$)",IF(AND($C538&lt;&gt;$C537,$J537&lt;&gt;""),"Subtotal","")))))</f>
        <v/>
      </c>
      <c r="K538" s="100" t="str">
        <f>IFERROR(IF(AND(COUNTBLANK($B535:$B537)=2,$B537="",$B536="",MAX(C:C)&gt;1),SUM($K$3:K537)/2,IF($B537="","",IF($C538=$C535,ROUND(J538*I538,2),IF($C538=$C536,"Total Item (R$)",IF(AND($C538&lt;&gt;$C537,$J537&lt;&gt;""),SUMIFS(K:K,C:C,C537,J:J,"&lt;&gt;Subtotal"),""))))),"")</f>
        <v/>
      </c>
      <c r="L538" s="100" t="str">
        <f t="shared" si="14"/>
        <v/>
      </c>
    </row>
    <row r="539" spans="2:12" x14ac:dyDescent="0.25">
      <c r="B539" s="62" t="str">
        <f>IFERROR(IF(C538=C535,IF(B538+1&lt;='FORMAÇÃO DE PREÇO'!$H$8,B538+1,""),B538),"")</f>
        <v/>
      </c>
      <c r="C539" s="62" t="str">
        <f>IFERROR(VLOOKUP(B539,'FORMAÇÃO DE PREÇO'!B:D,2,FALSE),"")</f>
        <v/>
      </c>
      <c r="D539" s="62" t="str">
        <f>IFERROR(VLOOKUP(B539,'FORMAÇÃO DE PREÇO'!B:D,3,FALSE),"")</f>
        <v/>
      </c>
      <c r="E539" s="107" t="str">
        <f t="shared" si="15"/>
        <v/>
      </c>
      <c r="F539" s="107" t="str">
        <f>IF($B538="","",IF($C539=$C536,INDEX('FORMAÇÃO DE PREÇO'!$H:$H,MATCH($B539,'FORMAÇÃO DE PREÇO'!$B:$B)-18),IF($C539=$C537,"Código","")))</f>
        <v/>
      </c>
      <c r="G539" s="108" t="str">
        <f t="array" ref="G539">IF($B538="","",IF($C539=$C536,UPPER(INDEX('BASE EDITAL'!$C:$C,EDITAL!B539+1)),IF($C539=$C537,"Especificação do Objeto","")))</f>
        <v/>
      </c>
      <c r="H539" s="109" t="str">
        <f t="array" ref="H539">IF($B538="","",IF($C539=$C536,INDEX('FORMAÇÃO DE PREÇO'!$M:$M,MATCH($B539,'FORMAÇÃO DE PREÇO'!$B:$B)-14),IF($C539=$C537,"Unidade","")))</f>
        <v/>
      </c>
      <c r="I539" s="109" t="str">
        <f>IF($B538="","",IF($C539=$C536,INDEX('FORMAÇÃO DE PREÇO'!$M:$M,MATCH($B539,'FORMAÇÃO DE PREÇO'!$B:$B)-16),IF($C539=$C537,"Quant.","")))</f>
        <v/>
      </c>
      <c r="J539" s="68" t="str">
        <f>IF(AND(COUNTBLANK($B536:$B538)=2,$B538="",$B537="",MAX(C:C)&gt;1),"Total Estimado",IF($B538="","",IF($C539=$C536,INDEX('FORMAÇÃO DE PREÇO'!$M:$M,MATCH($B539,'FORMAÇÃO DE PREÇO'!$B:$B)-18),IF($C539=$C537,"Valor Unit. (R$)",IF(AND($C539&lt;&gt;$C538,$J538&lt;&gt;""),"Subtotal","")))))</f>
        <v/>
      </c>
      <c r="K539" s="100" t="str">
        <f>IFERROR(IF(AND(COUNTBLANK($B536:$B538)=2,$B538="",$B537="",MAX(C:C)&gt;1),SUM($K$3:K538)/2,IF($B538="","",IF($C539=$C536,ROUND(J539*I539,2),IF($C539=$C537,"Total Item (R$)",IF(AND($C539&lt;&gt;$C538,$J538&lt;&gt;""),SUMIFS(K:K,C:C,C538,J:J,"&lt;&gt;Subtotal"),""))))),"")</f>
        <v/>
      </c>
      <c r="L539" s="100" t="str">
        <f t="shared" si="14"/>
        <v/>
      </c>
    </row>
    <row r="540" spans="2:12" x14ac:dyDescent="0.25">
      <c r="B540" s="62" t="str">
        <f>IFERROR(IF(C539=C536,IF(B539+1&lt;='FORMAÇÃO DE PREÇO'!$H$8,B539+1,""),B539),"")</f>
        <v/>
      </c>
      <c r="C540" s="62" t="str">
        <f>IFERROR(VLOOKUP(B540,'FORMAÇÃO DE PREÇO'!B:D,2,FALSE),"")</f>
        <v/>
      </c>
      <c r="D540" s="62" t="str">
        <f>IFERROR(VLOOKUP(B540,'FORMAÇÃO DE PREÇO'!B:D,3,FALSE),"")</f>
        <v/>
      </c>
      <c r="E540" s="107" t="str">
        <f t="shared" si="15"/>
        <v/>
      </c>
      <c r="F540" s="107" t="str">
        <f>IF($B539="","",IF($C540=$C537,INDEX('FORMAÇÃO DE PREÇO'!$H:$H,MATCH($B540,'FORMAÇÃO DE PREÇO'!$B:$B)-18),IF($C540=$C538,"Código","")))</f>
        <v/>
      </c>
      <c r="G540" s="108" t="str">
        <f t="array" ref="G540">IF($B539="","",IF($C540=$C537,UPPER(INDEX('BASE EDITAL'!$C:$C,EDITAL!B540+1)),IF($C540=$C538,"Especificação do Objeto","")))</f>
        <v/>
      </c>
      <c r="H540" s="109" t="str">
        <f t="array" ref="H540">IF($B539="","",IF($C540=$C537,INDEX('FORMAÇÃO DE PREÇO'!$M:$M,MATCH($B540,'FORMAÇÃO DE PREÇO'!$B:$B)-14),IF($C540=$C538,"Unidade","")))</f>
        <v/>
      </c>
      <c r="I540" s="109" t="str">
        <f>IF($B539="","",IF($C540=$C537,INDEX('FORMAÇÃO DE PREÇO'!$M:$M,MATCH($B540,'FORMAÇÃO DE PREÇO'!$B:$B)-16),IF($C540=$C538,"Quant.","")))</f>
        <v/>
      </c>
      <c r="J540" s="68" t="str">
        <f>IF(AND(COUNTBLANK($B537:$B539)=2,$B539="",$B538="",MAX(C:C)&gt;1),"Total Estimado",IF($B539="","",IF($C540=$C537,INDEX('FORMAÇÃO DE PREÇO'!$M:$M,MATCH($B540,'FORMAÇÃO DE PREÇO'!$B:$B)-18),IF($C540=$C538,"Valor Unit. (R$)",IF(AND($C540&lt;&gt;$C539,$J539&lt;&gt;""),"Subtotal","")))))</f>
        <v/>
      </c>
      <c r="K540" s="100" t="str">
        <f>IFERROR(IF(AND(COUNTBLANK($B537:$B539)=2,$B539="",$B538="",MAX(C:C)&gt;1),SUM($K$3:K539)/2,IF($B539="","",IF($C540=$C537,ROUND(J540*I540,2),IF($C540=$C538,"Total Item (R$)",IF(AND($C540&lt;&gt;$C539,$J539&lt;&gt;""),SUMIFS(K:K,C:C,C539,J:J,"&lt;&gt;Subtotal"),""))))),"")</f>
        <v/>
      </c>
      <c r="L540" s="100" t="str">
        <f t="shared" si="14"/>
        <v/>
      </c>
    </row>
    <row r="541" spans="2:12" x14ac:dyDescent="0.25">
      <c r="B541" s="62" t="str">
        <f>IFERROR(IF(C540=C537,IF(B540+1&lt;='FORMAÇÃO DE PREÇO'!$H$8,B540+1,""),B540),"")</f>
        <v/>
      </c>
      <c r="C541" s="62" t="str">
        <f>IFERROR(VLOOKUP(B541,'FORMAÇÃO DE PREÇO'!B:D,2,FALSE),"")</f>
        <v/>
      </c>
      <c r="D541" s="62" t="str">
        <f>IFERROR(VLOOKUP(B541,'FORMAÇÃO DE PREÇO'!B:D,3,FALSE),"")</f>
        <v/>
      </c>
      <c r="E541" s="107" t="str">
        <f t="shared" si="15"/>
        <v/>
      </c>
      <c r="F541" s="107" t="str">
        <f>IF($B540="","",IF($C541=$C538,INDEX('FORMAÇÃO DE PREÇO'!$H:$H,MATCH($B541,'FORMAÇÃO DE PREÇO'!$B:$B)-18),IF($C541=$C539,"Código","")))</f>
        <v/>
      </c>
      <c r="G541" s="108" t="str">
        <f t="array" ref="G541">IF($B540="","",IF($C541=$C538,UPPER(INDEX('BASE EDITAL'!$C:$C,EDITAL!B541+1)),IF($C541=$C539,"Especificação do Objeto","")))</f>
        <v/>
      </c>
      <c r="H541" s="109" t="str">
        <f t="array" ref="H541">IF($B540="","",IF($C541=$C538,INDEX('FORMAÇÃO DE PREÇO'!$M:$M,MATCH($B541,'FORMAÇÃO DE PREÇO'!$B:$B)-14),IF($C541=$C539,"Unidade","")))</f>
        <v/>
      </c>
      <c r="I541" s="109" t="str">
        <f>IF($B540="","",IF($C541=$C538,INDEX('FORMAÇÃO DE PREÇO'!$M:$M,MATCH($B541,'FORMAÇÃO DE PREÇO'!$B:$B)-16),IF($C541=$C539,"Quant.","")))</f>
        <v/>
      </c>
      <c r="J541" s="68" t="str">
        <f>IF(AND(COUNTBLANK($B538:$B540)=2,$B540="",$B539="",MAX(C:C)&gt;1),"Total Estimado",IF($B540="","",IF($C541=$C538,INDEX('FORMAÇÃO DE PREÇO'!$M:$M,MATCH($B541,'FORMAÇÃO DE PREÇO'!$B:$B)-18),IF($C541=$C539,"Valor Unit. (R$)",IF(AND($C541&lt;&gt;$C540,$J540&lt;&gt;""),"Subtotal","")))))</f>
        <v/>
      </c>
      <c r="K541" s="100" t="str">
        <f>IFERROR(IF(AND(COUNTBLANK($B538:$B540)=2,$B540="",$B539="",MAX(C:C)&gt;1),SUM($K$3:K540)/2,IF($B540="","",IF($C541=$C538,ROUND(J541*I541,2),IF($C541=$C539,"Total Item (R$)",IF(AND($C541&lt;&gt;$C540,$J540&lt;&gt;""),SUMIFS(K:K,C:C,C540,J:J,"&lt;&gt;Subtotal"),""))))),"")</f>
        <v/>
      </c>
      <c r="L541" s="100" t="str">
        <f t="shared" si="14"/>
        <v/>
      </c>
    </row>
    <row r="542" spans="2:12" x14ac:dyDescent="0.25">
      <c r="B542" s="62" t="str">
        <f>IFERROR(IF(C541=C538,IF(B541+1&lt;='FORMAÇÃO DE PREÇO'!$H$8,B541+1,""),B541),"")</f>
        <v/>
      </c>
      <c r="C542" s="62" t="str">
        <f>IFERROR(VLOOKUP(B542,'FORMAÇÃO DE PREÇO'!B:D,2,FALSE),"")</f>
        <v/>
      </c>
      <c r="D542" s="62" t="str">
        <f>IFERROR(VLOOKUP(B542,'FORMAÇÃO DE PREÇO'!B:D,3,FALSE),"")</f>
        <v/>
      </c>
      <c r="E542" s="107" t="str">
        <f t="shared" si="15"/>
        <v/>
      </c>
      <c r="F542" s="107" t="str">
        <f>IF($B541="","",IF($C542=$C539,INDEX('FORMAÇÃO DE PREÇO'!$H:$H,MATCH($B542,'FORMAÇÃO DE PREÇO'!$B:$B)-18),IF($C542=$C540,"Código","")))</f>
        <v/>
      </c>
      <c r="G542" s="108" t="str">
        <f t="array" ref="G542">IF($B541="","",IF($C542=$C539,UPPER(INDEX('BASE EDITAL'!$C:$C,EDITAL!B542+1)),IF($C542=$C540,"Especificação do Objeto","")))</f>
        <v/>
      </c>
      <c r="H542" s="109" t="str">
        <f t="array" ref="H542">IF($B541="","",IF($C542=$C539,INDEX('FORMAÇÃO DE PREÇO'!$M:$M,MATCH($B542,'FORMAÇÃO DE PREÇO'!$B:$B)-14),IF($C542=$C540,"Unidade","")))</f>
        <v/>
      </c>
      <c r="I542" s="109" t="str">
        <f>IF($B541="","",IF($C542=$C539,INDEX('FORMAÇÃO DE PREÇO'!$M:$M,MATCH($B542,'FORMAÇÃO DE PREÇO'!$B:$B)-16),IF($C542=$C540,"Quant.","")))</f>
        <v/>
      </c>
      <c r="J542" s="68" t="str">
        <f>IF(AND(COUNTBLANK($B539:$B541)=2,$B541="",$B540="",MAX(C:C)&gt;1),"Total Estimado",IF($B541="","",IF($C542=$C539,INDEX('FORMAÇÃO DE PREÇO'!$M:$M,MATCH($B542,'FORMAÇÃO DE PREÇO'!$B:$B)-18),IF($C542=$C540,"Valor Unit. (R$)",IF(AND($C542&lt;&gt;$C541,$J541&lt;&gt;""),"Subtotal","")))))</f>
        <v/>
      </c>
      <c r="K542" s="100" t="str">
        <f>IFERROR(IF(AND(COUNTBLANK($B539:$B541)=2,$B541="",$B540="",MAX(C:C)&gt;1),SUM($K$3:K541)/2,IF($B541="","",IF($C542=$C539,ROUND(J542*I542,2),IF($C542=$C540,"Total Item (R$)",IF(AND($C542&lt;&gt;$C541,$J541&lt;&gt;""),SUMIFS(K:K,C:C,C541,J:J,"&lt;&gt;Subtotal"),""))))),"")</f>
        <v/>
      </c>
      <c r="L542" s="100" t="str">
        <f t="shared" si="14"/>
        <v/>
      </c>
    </row>
    <row r="543" spans="2:12" x14ac:dyDescent="0.25">
      <c r="B543" s="62" t="str">
        <f>IFERROR(IF(C542=C539,IF(B542+1&lt;='FORMAÇÃO DE PREÇO'!$H$8,B542+1,""),B542),"")</f>
        <v/>
      </c>
      <c r="C543" s="62" t="str">
        <f>IFERROR(VLOOKUP(B543,'FORMAÇÃO DE PREÇO'!B:D,2,FALSE),"")</f>
        <v/>
      </c>
      <c r="D543" s="62" t="str">
        <f>IFERROR(VLOOKUP(B543,'FORMAÇÃO DE PREÇO'!B:D,3,FALSE),"")</f>
        <v/>
      </c>
      <c r="E543" s="107" t="str">
        <f t="shared" si="15"/>
        <v/>
      </c>
      <c r="F543" s="107" t="str">
        <f>IF($B542="","",IF($C543=$C540,INDEX('FORMAÇÃO DE PREÇO'!$H:$H,MATCH($B543,'FORMAÇÃO DE PREÇO'!$B:$B)-18),IF($C543=$C541,"Código","")))</f>
        <v/>
      </c>
      <c r="G543" s="108" t="str">
        <f t="array" ref="G543">IF($B542="","",IF($C543=$C540,UPPER(INDEX('BASE EDITAL'!$C:$C,EDITAL!B543+1)),IF($C543=$C541,"Especificação do Objeto","")))</f>
        <v/>
      </c>
      <c r="H543" s="109" t="str">
        <f t="array" ref="H543">IF($B542="","",IF($C543=$C540,INDEX('FORMAÇÃO DE PREÇO'!$M:$M,MATCH($B543,'FORMAÇÃO DE PREÇO'!$B:$B)-14),IF($C543=$C541,"Unidade","")))</f>
        <v/>
      </c>
      <c r="I543" s="109" t="str">
        <f>IF($B542="","",IF($C543=$C540,INDEX('FORMAÇÃO DE PREÇO'!$M:$M,MATCH($B543,'FORMAÇÃO DE PREÇO'!$B:$B)-16),IF($C543=$C541,"Quant.","")))</f>
        <v/>
      </c>
      <c r="J543" s="68" t="str">
        <f>IF(AND(COUNTBLANK($B540:$B542)=2,$B542="",$B541="",MAX(C:C)&gt;1),"Total Estimado",IF($B542="","",IF($C543=$C540,INDEX('FORMAÇÃO DE PREÇO'!$M:$M,MATCH($B543,'FORMAÇÃO DE PREÇO'!$B:$B)-18),IF($C543=$C541,"Valor Unit. (R$)",IF(AND($C543&lt;&gt;$C542,$J542&lt;&gt;""),"Subtotal","")))))</f>
        <v/>
      </c>
      <c r="K543" s="100" t="str">
        <f>IFERROR(IF(AND(COUNTBLANK($B540:$B542)=2,$B542="",$B541="",MAX(C:C)&gt;1),SUM($K$3:K542)/2,IF($B542="","",IF($C543=$C540,ROUND(J543*I543,2),IF($C543=$C541,"Total Item (R$)",IF(AND($C543&lt;&gt;$C542,$J542&lt;&gt;""),SUMIFS(K:K,C:C,C542,J:J,"&lt;&gt;Subtotal"),""))))),"")</f>
        <v/>
      </c>
      <c r="L543" s="100" t="str">
        <f t="shared" si="14"/>
        <v/>
      </c>
    </row>
    <row r="544" spans="2:12" x14ac:dyDescent="0.25">
      <c r="B544" s="62" t="str">
        <f>IFERROR(IF(C543=C540,IF(B543+1&lt;='FORMAÇÃO DE PREÇO'!$H$8,B543+1,""),B543),"")</f>
        <v/>
      </c>
      <c r="C544" s="62" t="str">
        <f>IFERROR(VLOOKUP(B544,'FORMAÇÃO DE PREÇO'!B:D,2,FALSE),"")</f>
        <v/>
      </c>
      <c r="D544" s="62" t="str">
        <f>IFERROR(VLOOKUP(B544,'FORMAÇÃO DE PREÇO'!B:D,3,FALSE),"")</f>
        <v/>
      </c>
      <c r="E544" s="107" t="str">
        <f t="shared" si="15"/>
        <v/>
      </c>
      <c r="F544" s="107" t="str">
        <f>IF($B543="","",IF($C544=$C541,INDEX('FORMAÇÃO DE PREÇO'!$H:$H,MATCH($B544,'FORMAÇÃO DE PREÇO'!$B:$B)-18),IF($C544=$C542,"Código","")))</f>
        <v/>
      </c>
      <c r="G544" s="108" t="str">
        <f t="array" ref="G544">IF($B543="","",IF($C544=$C541,UPPER(INDEX('BASE EDITAL'!$C:$C,EDITAL!B544+1)),IF($C544=$C542,"Especificação do Objeto","")))</f>
        <v/>
      </c>
      <c r="H544" s="109" t="str">
        <f t="array" ref="H544">IF($B543="","",IF($C544=$C541,INDEX('FORMAÇÃO DE PREÇO'!$M:$M,MATCH($B544,'FORMAÇÃO DE PREÇO'!$B:$B)-14),IF($C544=$C542,"Unidade","")))</f>
        <v/>
      </c>
      <c r="I544" s="109" t="str">
        <f>IF($B543="","",IF($C544=$C541,INDEX('FORMAÇÃO DE PREÇO'!$M:$M,MATCH($B544,'FORMAÇÃO DE PREÇO'!$B:$B)-16),IF($C544=$C542,"Quant.","")))</f>
        <v/>
      </c>
      <c r="J544" s="68" t="str">
        <f>IF(AND(COUNTBLANK($B541:$B543)=2,$B543="",$B542="",MAX(C:C)&gt;1),"Total Estimado",IF($B543="","",IF($C544=$C541,INDEX('FORMAÇÃO DE PREÇO'!$M:$M,MATCH($B544,'FORMAÇÃO DE PREÇO'!$B:$B)-18),IF($C544=$C542,"Valor Unit. (R$)",IF(AND($C544&lt;&gt;$C543,$J543&lt;&gt;""),"Subtotal","")))))</f>
        <v/>
      </c>
      <c r="K544" s="100" t="str">
        <f>IFERROR(IF(AND(COUNTBLANK($B541:$B543)=2,$B543="",$B542="",MAX(C:C)&gt;1),SUM($K$3:K543)/2,IF($B543="","",IF($C544=$C541,ROUND(J544*I544,2),IF($C544=$C542,"Total Item (R$)",IF(AND($C544&lt;&gt;$C543,$J543&lt;&gt;""),SUMIFS(K:K,C:C,C543,J:J,"&lt;&gt;Subtotal"),""))))),"")</f>
        <v/>
      </c>
      <c r="L544" s="100" t="str">
        <f t="shared" si="14"/>
        <v/>
      </c>
    </row>
    <row r="545" spans="2:12" x14ac:dyDescent="0.25">
      <c r="B545" s="62" t="str">
        <f>IFERROR(IF(C544=C541,IF(B544+1&lt;='FORMAÇÃO DE PREÇO'!$H$8,B544+1,""),B544),"")</f>
        <v/>
      </c>
      <c r="C545" s="62" t="str">
        <f>IFERROR(VLOOKUP(B545,'FORMAÇÃO DE PREÇO'!B:D,2,FALSE),"")</f>
        <v/>
      </c>
      <c r="D545" s="62" t="str">
        <f>IFERROR(VLOOKUP(B545,'FORMAÇÃO DE PREÇO'!B:D,3,FALSE),"")</f>
        <v/>
      </c>
      <c r="E545" s="107" t="str">
        <f t="shared" si="15"/>
        <v/>
      </c>
      <c r="F545" s="107" t="str">
        <f>IF($B544="","",IF($C545=$C542,INDEX('FORMAÇÃO DE PREÇO'!$H:$H,MATCH($B545,'FORMAÇÃO DE PREÇO'!$B:$B)-18),IF($C545=$C543,"Código","")))</f>
        <v/>
      </c>
      <c r="G545" s="108" t="str">
        <f t="array" ref="G545">IF($B544="","",IF($C545=$C542,UPPER(INDEX('BASE EDITAL'!$C:$C,EDITAL!B545+1)),IF($C545=$C543,"Especificação do Objeto","")))</f>
        <v/>
      </c>
      <c r="H545" s="109" t="str">
        <f t="array" ref="H545">IF($B544="","",IF($C545=$C542,INDEX('FORMAÇÃO DE PREÇO'!$M:$M,MATCH($B545,'FORMAÇÃO DE PREÇO'!$B:$B)-14),IF($C545=$C543,"Unidade","")))</f>
        <v/>
      </c>
      <c r="I545" s="109" t="str">
        <f>IF($B544="","",IF($C545=$C542,INDEX('FORMAÇÃO DE PREÇO'!$M:$M,MATCH($B545,'FORMAÇÃO DE PREÇO'!$B:$B)-16),IF($C545=$C543,"Quant.","")))</f>
        <v/>
      </c>
      <c r="J545" s="68" t="str">
        <f>IF(AND(COUNTBLANK($B542:$B544)=2,$B544="",$B543="",MAX(C:C)&gt;1),"Total Estimado",IF($B544="","",IF($C545=$C542,INDEX('FORMAÇÃO DE PREÇO'!$M:$M,MATCH($B545,'FORMAÇÃO DE PREÇO'!$B:$B)-18),IF($C545=$C543,"Valor Unit. (R$)",IF(AND($C545&lt;&gt;$C544,$J544&lt;&gt;""),"Subtotal","")))))</f>
        <v/>
      </c>
      <c r="K545" s="100" t="str">
        <f>IFERROR(IF(AND(COUNTBLANK($B542:$B544)=2,$B544="",$B543="",MAX(C:C)&gt;1),SUM($K$3:K544)/2,IF($B544="","",IF($C545=$C542,ROUND(J545*I545,2),IF($C545=$C543,"Total Item (R$)",IF(AND($C545&lt;&gt;$C544,$J544&lt;&gt;""),SUMIFS(K:K,C:C,C544,J:J,"&lt;&gt;Subtotal"),""))))),"")</f>
        <v/>
      </c>
      <c r="L545" s="100" t="str">
        <f t="shared" si="14"/>
        <v/>
      </c>
    </row>
    <row r="546" spans="2:12" x14ac:dyDescent="0.25">
      <c r="B546" s="62" t="str">
        <f>IFERROR(IF(C545=C542,IF(B545+1&lt;='FORMAÇÃO DE PREÇO'!$H$8,B545+1,""),B545),"")</f>
        <v/>
      </c>
      <c r="C546" s="62" t="str">
        <f>IFERROR(VLOOKUP(B546,'FORMAÇÃO DE PREÇO'!B:D,2,FALSE),"")</f>
        <v/>
      </c>
      <c r="D546" s="62" t="str">
        <f>IFERROR(VLOOKUP(B546,'FORMAÇÃO DE PREÇO'!B:D,3,FALSE),"")</f>
        <v/>
      </c>
      <c r="E546" s="107" t="str">
        <f t="shared" si="15"/>
        <v/>
      </c>
      <c r="F546" s="107" t="str">
        <f>IF($B545="","",IF($C546=$C543,INDEX('FORMAÇÃO DE PREÇO'!$H:$H,MATCH($B546,'FORMAÇÃO DE PREÇO'!$B:$B)-18),IF($C546=$C544,"Código","")))</f>
        <v/>
      </c>
      <c r="G546" s="108" t="str">
        <f t="array" ref="G546">IF($B545="","",IF($C546=$C543,UPPER(INDEX('BASE EDITAL'!$C:$C,EDITAL!B546+1)),IF($C546=$C544,"Especificação do Objeto","")))</f>
        <v/>
      </c>
      <c r="H546" s="109" t="str">
        <f t="array" ref="H546">IF($B545="","",IF($C546=$C543,INDEX('FORMAÇÃO DE PREÇO'!$M:$M,MATCH($B546,'FORMAÇÃO DE PREÇO'!$B:$B)-14),IF($C546=$C544,"Unidade","")))</f>
        <v/>
      </c>
      <c r="I546" s="109" t="str">
        <f>IF($B545="","",IF($C546=$C543,INDEX('FORMAÇÃO DE PREÇO'!$M:$M,MATCH($B546,'FORMAÇÃO DE PREÇO'!$B:$B)-16),IF($C546=$C544,"Quant.","")))</f>
        <v/>
      </c>
      <c r="J546" s="68" t="str">
        <f>IF(AND(COUNTBLANK($B543:$B545)=2,$B545="",$B544="",MAX(C:C)&gt;1),"Total Estimado",IF($B545="","",IF($C546=$C543,INDEX('FORMAÇÃO DE PREÇO'!$M:$M,MATCH($B546,'FORMAÇÃO DE PREÇO'!$B:$B)-18),IF($C546=$C544,"Valor Unit. (R$)",IF(AND($C546&lt;&gt;$C545,$J545&lt;&gt;""),"Subtotal","")))))</f>
        <v/>
      </c>
      <c r="K546" s="100" t="str">
        <f>IFERROR(IF(AND(COUNTBLANK($B543:$B545)=2,$B545="",$B544="",MAX(C:C)&gt;1),SUM($K$3:K545)/2,IF($B545="","",IF($C546=$C543,ROUND(J546*I546,2),IF($C546=$C544,"Total Item (R$)",IF(AND($C546&lt;&gt;$C545,$J545&lt;&gt;""),SUMIFS(K:K,C:C,C545,J:J,"&lt;&gt;Subtotal"),""))))),"")</f>
        <v/>
      </c>
      <c r="L546" s="100" t="str">
        <f t="shared" si="14"/>
        <v/>
      </c>
    </row>
    <row r="547" spans="2:12" x14ac:dyDescent="0.25">
      <c r="B547" s="62" t="str">
        <f>IFERROR(IF(C546=C543,IF(B546+1&lt;='FORMAÇÃO DE PREÇO'!$H$8,B546+1,""),B546),"")</f>
        <v/>
      </c>
      <c r="C547" s="62" t="str">
        <f>IFERROR(VLOOKUP(B547,'FORMAÇÃO DE PREÇO'!B:D,2,FALSE),"")</f>
        <v/>
      </c>
      <c r="D547" s="62" t="str">
        <f>IFERROR(VLOOKUP(B547,'FORMAÇÃO DE PREÇO'!B:D,3,FALSE),"")</f>
        <v/>
      </c>
      <c r="E547" s="107" t="str">
        <f t="shared" si="15"/>
        <v/>
      </c>
      <c r="F547" s="107" t="str">
        <f>IF($B546="","",IF($C547=$C544,INDEX('FORMAÇÃO DE PREÇO'!$H:$H,MATCH($B547,'FORMAÇÃO DE PREÇO'!$B:$B)-18),IF($C547=$C545,"Código","")))</f>
        <v/>
      </c>
      <c r="G547" s="108" t="str">
        <f t="array" ref="G547">IF($B546="","",IF($C547=$C544,UPPER(INDEX('BASE EDITAL'!$C:$C,EDITAL!B547+1)),IF($C547=$C545,"Especificação do Objeto","")))</f>
        <v/>
      </c>
      <c r="H547" s="109" t="str">
        <f t="array" ref="H547">IF($B546="","",IF($C547=$C544,INDEX('FORMAÇÃO DE PREÇO'!$M:$M,MATCH($B547,'FORMAÇÃO DE PREÇO'!$B:$B)-14),IF($C547=$C545,"Unidade","")))</f>
        <v/>
      </c>
      <c r="I547" s="109" t="str">
        <f>IF($B546="","",IF($C547=$C544,INDEX('FORMAÇÃO DE PREÇO'!$M:$M,MATCH($B547,'FORMAÇÃO DE PREÇO'!$B:$B)-16),IF($C547=$C545,"Quant.","")))</f>
        <v/>
      </c>
      <c r="J547" s="68" t="str">
        <f>IF(AND(COUNTBLANK($B544:$B546)=2,$B546="",$B545="",MAX(C:C)&gt;1),"Total Estimado",IF($B546="","",IF($C547=$C544,INDEX('FORMAÇÃO DE PREÇO'!$M:$M,MATCH($B547,'FORMAÇÃO DE PREÇO'!$B:$B)-18),IF($C547=$C545,"Valor Unit. (R$)",IF(AND($C547&lt;&gt;$C546,$J546&lt;&gt;""),"Subtotal","")))))</f>
        <v/>
      </c>
      <c r="K547" s="100" t="str">
        <f>IFERROR(IF(AND(COUNTBLANK($B544:$B546)=2,$B546="",$B545="",MAX(C:C)&gt;1),SUM($K$3:K546)/2,IF($B546="","",IF($C547=$C544,ROUND(J547*I547,2),IF($C547=$C545,"Total Item (R$)",IF(AND($C547&lt;&gt;$C546,$J546&lt;&gt;""),SUMIFS(K:K,C:C,C546,J:J,"&lt;&gt;Subtotal"),""))))),"")</f>
        <v/>
      </c>
      <c r="L547" s="100" t="str">
        <f t="shared" si="14"/>
        <v/>
      </c>
    </row>
    <row r="548" spans="2:12" x14ac:dyDescent="0.25">
      <c r="B548" s="62" t="str">
        <f>IFERROR(IF(C547=C544,IF(B547+1&lt;='FORMAÇÃO DE PREÇO'!$H$8,B547+1,""),B547),"")</f>
        <v/>
      </c>
      <c r="C548" s="62" t="str">
        <f>IFERROR(VLOOKUP(B548,'FORMAÇÃO DE PREÇO'!B:D,2,FALSE),"")</f>
        <v/>
      </c>
      <c r="D548" s="62" t="str">
        <f>IFERROR(VLOOKUP(B548,'FORMAÇÃO DE PREÇO'!B:D,3,FALSE),"")</f>
        <v/>
      </c>
      <c r="E548" s="107" t="str">
        <f t="shared" si="15"/>
        <v/>
      </c>
      <c r="F548" s="107" t="str">
        <f>IF($B547="","",IF($C548=$C545,INDEX('FORMAÇÃO DE PREÇO'!$H:$H,MATCH($B548,'FORMAÇÃO DE PREÇO'!$B:$B)-18),IF($C548=$C546,"Código","")))</f>
        <v/>
      </c>
      <c r="G548" s="108" t="str">
        <f t="array" ref="G548">IF($B547="","",IF($C548=$C545,UPPER(INDEX('BASE EDITAL'!$C:$C,EDITAL!B548+1)),IF($C548=$C546,"Especificação do Objeto","")))</f>
        <v/>
      </c>
      <c r="H548" s="109" t="str">
        <f t="array" ref="H548">IF($B547="","",IF($C548=$C545,INDEX('FORMAÇÃO DE PREÇO'!$M:$M,MATCH($B548,'FORMAÇÃO DE PREÇO'!$B:$B)-14),IF($C548=$C546,"Unidade","")))</f>
        <v/>
      </c>
      <c r="I548" s="109" t="str">
        <f>IF($B547="","",IF($C548=$C545,INDEX('FORMAÇÃO DE PREÇO'!$M:$M,MATCH($B548,'FORMAÇÃO DE PREÇO'!$B:$B)-16),IF($C548=$C546,"Quant.","")))</f>
        <v/>
      </c>
      <c r="J548" s="68" t="str">
        <f>IF(AND(COUNTBLANK($B545:$B547)=2,$B547="",$B546="",MAX(C:C)&gt;1),"Total Estimado",IF($B547="","",IF($C548=$C545,INDEX('FORMAÇÃO DE PREÇO'!$M:$M,MATCH($B548,'FORMAÇÃO DE PREÇO'!$B:$B)-18),IF($C548=$C546,"Valor Unit. (R$)",IF(AND($C548&lt;&gt;$C547,$J547&lt;&gt;""),"Subtotal","")))))</f>
        <v/>
      </c>
      <c r="K548" s="100" t="str">
        <f>IFERROR(IF(AND(COUNTBLANK($B545:$B547)=2,$B547="",$B546="",MAX(C:C)&gt;1),SUM($K$3:K547)/2,IF($B547="","",IF($C548=$C545,ROUND(J548*I548,2),IF($C548=$C546,"Total Item (R$)",IF(AND($C548&lt;&gt;$C547,$J547&lt;&gt;""),SUMIFS(K:K,C:C,C547,J:J,"&lt;&gt;Subtotal"),""))))),"")</f>
        <v/>
      </c>
      <c r="L548" s="100" t="str">
        <f t="shared" si="14"/>
        <v/>
      </c>
    </row>
    <row r="549" spans="2:12" x14ac:dyDescent="0.25">
      <c r="B549" s="62" t="str">
        <f>IFERROR(IF(C548=C545,IF(B548+1&lt;='FORMAÇÃO DE PREÇO'!$H$8,B548+1,""),B548),"")</f>
        <v/>
      </c>
      <c r="C549" s="62" t="str">
        <f>IFERROR(VLOOKUP(B549,'FORMAÇÃO DE PREÇO'!B:D,2,FALSE),"")</f>
        <v/>
      </c>
      <c r="D549" s="62" t="str">
        <f>IFERROR(VLOOKUP(B549,'FORMAÇÃO DE PREÇO'!B:D,3,FALSE),"")</f>
        <v/>
      </c>
      <c r="E549" s="107" t="str">
        <f t="shared" si="15"/>
        <v/>
      </c>
      <c r="F549" s="107" t="str">
        <f>IF($B548="","",IF($C549=$C546,INDEX('FORMAÇÃO DE PREÇO'!$H:$H,MATCH($B549,'FORMAÇÃO DE PREÇO'!$B:$B)-18),IF($C549=$C547,"Código","")))</f>
        <v/>
      </c>
      <c r="G549" s="108" t="str">
        <f t="array" ref="G549">IF($B548="","",IF($C549=$C546,UPPER(INDEX('BASE EDITAL'!$C:$C,EDITAL!B549+1)),IF($C549=$C547,"Especificação do Objeto","")))</f>
        <v/>
      </c>
      <c r="H549" s="109" t="str">
        <f t="array" ref="H549">IF($B548="","",IF($C549=$C546,INDEX('FORMAÇÃO DE PREÇO'!$M:$M,MATCH($B549,'FORMAÇÃO DE PREÇO'!$B:$B)-14),IF($C549=$C547,"Unidade","")))</f>
        <v/>
      </c>
      <c r="I549" s="109" t="str">
        <f>IF($B548="","",IF($C549=$C546,INDEX('FORMAÇÃO DE PREÇO'!$M:$M,MATCH($B549,'FORMAÇÃO DE PREÇO'!$B:$B)-16),IF($C549=$C547,"Quant.","")))</f>
        <v/>
      </c>
      <c r="J549" s="68" t="str">
        <f>IF(AND(COUNTBLANK($B546:$B548)=2,$B548="",$B547="",MAX(C:C)&gt;1),"Total Estimado",IF($B548="","",IF($C549=$C546,INDEX('FORMAÇÃO DE PREÇO'!$M:$M,MATCH($B549,'FORMAÇÃO DE PREÇO'!$B:$B)-18),IF($C549=$C547,"Valor Unit. (R$)",IF(AND($C549&lt;&gt;$C548,$J548&lt;&gt;""),"Subtotal","")))))</f>
        <v/>
      </c>
      <c r="K549" s="100" t="str">
        <f>IFERROR(IF(AND(COUNTBLANK($B546:$B548)=2,$B548="",$B547="",MAX(C:C)&gt;1),SUM($K$3:K548)/2,IF($B548="","",IF($C549=$C546,ROUND(J549*I549,2),IF($C549=$C547,"Total Item (R$)",IF(AND($C549&lt;&gt;$C548,$J548&lt;&gt;""),SUMIFS(K:K,C:C,C548,J:J,"&lt;&gt;Subtotal"),""))))),"")</f>
        <v/>
      </c>
      <c r="L549" s="100" t="str">
        <f t="shared" si="14"/>
        <v/>
      </c>
    </row>
    <row r="550" spans="2:12" x14ac:dyDescent="0.25">
      <c r="B550" s="62" t="str">
        <f>IFERROR(IF(C549=C546,IF(B549+1&lt;='FORMAÇÃO DE PREÇO'!$H$8,B549+1,""),B549),"")</f>
        <v/>
      </c>
      <c r="C550" s="62" t="str">
        <f>IFERROR(VLOOKUP(B550,'FORMAÇÃO DE PREÇO'!B:D,2,FALSE),"")</f>
        <v/>
      </c>
      <c r="D550" s="62" t="str">
        <f>IFERROR(VLOOKUP(B550,'FORMAÇÃO DE PREÇO'!B:D,3,FALSE),"")</f>
        <v/>
      </c>
      <c r="E550" s="107" t="str">
        <f t="shared" si="15"/>
        <v/>
      </c>
      <c r="F550" s="107" t="str">
        <f>IF($B549="","",IF($C550=$C547,INDEX('FORMAÇÃO DE PREÇO'!$H:$H,MATCH($B550,'FORMAÇÃO DE PREÇO'!$B:$B)-18),IF($C550=$C548,"Código","")))</f>
        <v/>
      </c>
      <c r="G550" s="108" t="str">
        <f t="array" ref="G550">IF($B549="","",IF($C550=$C547,UPPER(INDEX('BASE EDITAL'!$C:$C,EDITAL!B550+1)),IF($C550=$C548,"Especificação do Objeto","")))</f>
        <v/>
      </c>
      <c r="H550" s="109" t="str">
        <f t="array" ref="H550">IF($B549="","",IF($C550=$C547,INDEX('FORMAÇÃO DE PREÇO'!$M:$M,MATCH($B550,'FORMAÇÃO DE PREÇO'!$B:$B)-14),IF($C550=$C548,"Unidade","")))</f>
        <v/>
      </c>
      <c r="I550" s="109" t="str">
        <f>IF($B549="","",IF($C550=$C547,INDEX('FORMAÇÃO DE PREÇO'!$M:$M,MATCH($B550,'FORMAÇÃO DE PREÇO'!$B:$B)-16),IF($C550=$C548,"Quant.","")))</f>
        <v/>
      </c>
      <c r="J550" s="68" t="str">
        <f>IF(AND(COUNTBLANK($B547:$B549)=2,$B549="",$B548="",MAX(C:C)&gt;1),"Total Estimado",IF($B549="","",IF($C550=$C547,INDEX('FORMAÇÃO DE PREÇO'!$M:$M,MATCH($B550,'FORMAÇÃO DE PREÇO'!$B:$B)-18),IF($C550=$C548,"Valor Unit. (R$)",IF(AND($C550&lt;&gt;$C549,$J549&lt;&gt;""),"Subtotal","")))))</f>
        <v/>
      </c>
      <c r="K550" s="100" t="str">
        <f>IFERROR(IF(AND(COUNTBLANK($B547:$B549)=2,$B549="",$B548="",MAX(C:C)&gt;1),SUM($K$3:K549)/2,IF($B549="","",IF($C550=$C547,ROUND(J550*I550,2),IF($C550=$C548,"Total Item (R$)",IF(AND($C550&lt;&gt;$C549,$J549&lt;&gt;""),SUMIFS(K:K,C:C,C549,J:J,"&lt;&gt;Subtotal"),""))))),"")</f>
        <v/>
      </c>
      <c r="L550" s="100" t="str">
        <f t="shared" si="14"/>
        <v/>
      </c>
    </row>
    <row r="551" spans="2:12" x14ac:dyDescent="0.25">
      <c r="B551" s="62" t="str">
        <f>IFERROR(IF(C550=C547,IF(B550+1&lt;='FORMAÇÃO DE PREÇO'!$H$8,B550+1,""),B550),"")</f>
        <v/>
      </c>
      <c r="C551" s="62" t="str">
        <f>IFERROR(VLOOKUP(B551,'FORMAÇÃO DE PREÇO'!B:D,2,FALSE),"")</f>
        <v/>
      </c>
      <c r="D551" s="62" t="str">
        <f>IFERROR(VLOOKUP(B551,'FORMAÇÃO DE PREÇO'!B:D,3,FALSE),"")</f>
        <v/>
      </c>
      <c r="E551" s="107" t="str">
        <f t="shared" si="15"/>
        <v/>
      </c>
      <c r="F551" s="107" t="str">
        <f>IF($B550="","",IF($C551=$C548,INDEX('FORMAÇÃO DE PREÇO'!$H:$H,MATCH($B551,'FORMAÇÃO DE PREÇO'!$B:$B)-18),IF($C551=$C549,"Código","")))</f>
        <v/>
      </c>
      <c r="G551" s="108" t="str">
        <f t="array" ref="G551">IF($B550="","",IF($C551=$C548,UPPER(INDEX('BASE EDITAL'!$C:$C,EDITAL!B551+1)),IF($C551=$C549,"Especificação do Objeto","")))</f>
        <v/>
      </c>
      <c r="H551" s="109" t="str">
        <f t="array" ref="H551">IF($B550="","",IF($C551=$C548,INDEX('FORMAÇÃO DE PREÇO'!$M:$M,MATCH($B551,'FORMAÇÃO DE PREÇO'!$B:$B)-14),IF($C551=$C549,"Unidade","")))</f>
        <v/>
      </c>
      <c r="I551" s="109" t="str">
        <f>IF($B550="","",IF($C551=$C548,INDEX('FORMAÇÃO DE PREÇO'!$M:$M,MATCH($B551,'FORMAÇÃO DE PREÇO'!$B:$B)-16),IF($C551=$C549,"Quant.","")))</f>
        <v/>
      </c>
      <c r="J551" s="68" t="str">
        <f>IF(AND(COUNTBLANK($B548:$B550)=2,$B550="",$B549="",MAX(C:C)&gt;1),"Total Estimado",IF($B550="","",IF($C551=$C548,INDEX('FORMAÇÃO DE PREÇO'!$M:$M,MATCH($B551,'FORMAÇÃO DE PREÇO'!$B:$B)-18),IF($C551=$C549,"Valor Unit. (R$)",IF(AND($C551&lt;&gt;$C550,$J550&lt;&gt;""),"Subtotal","")))))</f>
        <v/>
      </c>
      <c r="K551" s="100" t="str">
        <f>IFERROR(IF(AND(COUNTBLANK($B548:$B550)=2,$B550="",$B549="",MAX(C:C)&gt;1),SUM($K$3:K550)/2,IF($B550="","",IF($C551=$C548,ROUND(J551*I551,2),IF($C551=$C549,"Total Item (R$)",IF(AND($C551&lt;&gt;$C550,$J550&lt;&gt;""),SUMIFS(K:K,C:C,C550,J:J,"&lt;&gt;Subtotal"),""))))),"")</f>
        <v/>
      </c>
      <c r="L551" s="100" t="str">
        <f t="shared" si="14"/>
        <v/>
      </c>
    </row>
    <row r="552" spans="2:12" x14ac:dyDescent="0.25">
      <c r="B552" s="62" t="str">
        <f>IFERROR(IF(C551=C548,IF(B551+1&lt;='FORMAÇÃO DE PREÇO'!$H$8,B551+1,""),B551),"")</f>
        <v/>
      </c>
      <c r="C552" s="62" t="str">
        <f>IFERROR(VLOOKUP(B552,'FORMAÇÃO DE PREÇO'!B:D,2,FALSE),"")</f>
        <v/>
      </c>
      <c r="D552" s="62" t="str">
        <f>IFERROR(VLOOKUP(B552,'FORMAÇÃO DE PREÇO'!B:D,3,FALSE),"")</f>
        <v/>
      </c>
      <c r="E552" s="107" t="str">
        <f t="shared" si="15"/>
        <v/>
      </c>
      <c r="F552" s="107" t="str">
        <f>IF($B551="","",IF($C552=$C549,INDEX('FORMAÇÃO DE PREÇO'!$H:$H,MATCH($B552,'FORMAÇÃO DE PREÇO'!$B:$B)-18),IF($C552=$C550,"Código","")))</f>
        <v/>
      </c>
      <c r="G552" s="108" t="str">
        <f t="array" ref="G552">IF($B551="","",IF($C552=$C549,UPPER(INDEX('BASE EDITAL'!$C:$C,EDITAL!B552+1)),IF($C552=$C550,"Especificação do Objeto","")))</f>
        <v/>
      </c>
      <c r="H552" s="109" t="str">
        <f t="array" ref="H552">IF($B551="","",IF($C552=$C549,INDEX('FORMAÇÃO DE PREÇO'!$M:$M,MATCH($B552,'FORMAÇÃO DE PREÇO'!$B:$B)-14),IF($C552=$C550,"Unidade","")))</f>
        <v/>
      </c>
      <c r="I552" s="109" t="str">
        <f>IF($B551="","",IF($C552=$C549,INDEX('FORMAÇÃO DE PREÇO'!$M:$M,MATCH($B552,'FORMAÇÃO DE PREÇO'!$B:$B)-16),IF($C552=$C550,"Quant.","")))</f>
        <v/>
      </c>
      <c r="J552" s="68" t="str">
        <f>IF(AND(COUNTBLANK($B549:$B551)=2,$B551="",$B550="",MAX(C:C)&gt;1),"Total Estimado",IF($B551="","",IF($C552=$C549,INDEX('FORMAÇÃO DE PREÇO'!$M:$M,MATCH($B552,'FORMAÇÃO DE PREÇO'!$B:$B)-18),IF($C552=$C550,"Valor Unit. (R$)",IF(AND($C552&lt;&gt;$C551,$J551&lt;&gt;""),"Subtotal","")))))</f>
        <v/>
      </c>
      <c r="K552" s="100" t="str">
        <f>IFERROR(IF(AND(COUNTBLANK($B549:$B551)=2,$B551="",$B550="",MAX(C:C)&gt;1),SUM($K$3:K551)/2,IF($B551="","",IF($C552=$C549,ROUND(J552*I552,2),IF($C552=$C550,"Total Item (R$)",IF(AND($C552&lt;&gt;$C551,$J551&lt;&gt;""),SUMIFS(K:K,C:C,C551,J:J,"&lt;&gt;Subtotal"),""))))),"")</f>
        <v/>
      </c>
      <c r="L552" s="100" t="str">
        <f t="shared" si="14"/>
        <v/>
      </c>
    </row>
    <row r="553" spans="2:12" x14ac:dyDescent="0.25">
      <c r="B553" s="62" t="str">
        <f>IFERROR(IF(C552=C549,IF(B552+1&lt;='FORMAÇÃO DE PREÇO'!$H$8,B552+1,""),B552),"")</f>
        <v/>
      </c>
      <c r="C553" s="62" t="str">
        <f>IFERROR(VLOOKUP(B553,'FORMAÇÃO DE PREÇO'!B:D,2,FALSE),"")</f>
        <v/>
      </c>
      <c r="D553" s="62" t="str">
        <f>IFERROR(VLOOKUP(B553,'FORMAÇÃO DE PREÇO'!B:D,3,FALSE),"")</f>
        <v/>
      </c>
      <c r="E553" s="107" t="str">
        <f t="shared" si="15"/>
        <v/>
      </c>
      <c r="F553" s="107" t="str">
        <f>IF($B552="","",IF($C553=$C550,INDEX('FORMAÇÃO DE PREÇO'!$H:$H,MATCH($B553,'FORMAÇÃO DE PREÇO'!$B:$B)-18),IF($C553=$C551,"Código","")))</f>
        <v/>
      </c>
      <c r="G553" s="108" t="str">
        <f t="array" ref="G553">IF($B552="","",IF($C553=$C550,UPPER(INDEX('BASE EDITAL'!$C:$C,EDITAL!B553+1)),IF($C553=$C551,"Especificação do Objeto","")))</f>
        <v/>
      </c>
      <c r="H553" s="109" t="str">
        <f t="array" ref="H553">IF($B552="","",IF($C553=$C550,INDEX('FORMAÇÃO DE PREÇO'!$M:$M,MATCH($B553,'FORMAÇÃO DE PREÇO'!$B:$B)-14),IF($C553=$C551,"Unidade","")))</f>
        <v/>
      </c>
      <c r="I553" s="109" t="str">
        <f>IF($B552="","",IF($C553=$C550,INDEX('FORMAÇÃO DE PREÇO'!$M:$M,MATCH($B553,'FORMAÇÃO DE PREÇO'!$B:$B)-16),IF($C553=$C551,"Quant.","")))</f>
        <v/>
      </c>
      <c r="J553" s="68" t="str">
        <f>IF(AND(COUNTBLANK($B550:$B552)=2,$B552="",$B551="",MAX(C:C)&gt;1),"Total Estimado",IF($B552="","",IF($C553=$C550,INDEX('FORMAÇÃO DE PREÇO'!$M:$M,MATCH($B553,'FORMAÇÃO DE PREÇO'!$B:$B)-18),IF($C553=$C551,"Valor Unit. (R$)",IF(AND($C553&lt;&gt;$C552,$J552&lt;&gt;""),"Subtotal","")))))</f>
        <v/>
      </c>
      <c r="K553" s="100" t="str">
        <f>IFERROR(IF(AND(COUNTBLANK($B550:$B552)=2,$B552="",$B551="",MAX(C:C)&gt;1),SUM($K$3:K552)/2,IF($B552="","",IF($C553=$C550,ROUND(J553*I553,2),IF($C553=$C551,"Total Item (R$)",IF(AND($C553&lt;&gt;$C552,$J552&lt;&gt;""),SUMIFS(K:K,C:C,C552,J:J,"&lt;&gt;Subtotal"),""))))),"")</f>
        <v/>
      </c>
      <c r="L553" s="100" t="str">
        <f t="shared" si="14"/>
        <v/>
      </c>
    </row>
    <row r="554" spans="2:12" x14ac:dyDescent="0.25">
      <c r="B554" s="62" t="str">
        <f>IFERROR(IF(C553=C550,IF(B553+1&lt;='FORMAÇÃO DE PREÇO'!$H$8,B553+1,""),B553),"")</f>
        <v/>
      </c>
      <c r="C554" s="62" t="str">
        <f>IFERROR(VLOOKUP(B554,'FORMAÇÃO DE PREÇO'!B:D,2,FALSE),"")</f>
        <v/>
      </c>
      <c r="D554" s="62" t="str">
        <f>IFERROR(VLOOKUP(B554,'FORMAÇÃO DE PREÇO'!B:D,3,FALSE),"")</f>
        <v/>
      </c>
      <c r="E554" s="107" t="str">
        <f t="shared" si="15"/>
        <v/>
      </c>
      <c r="F554" s="107" t="str">
        <f>IF($B553="","",IF($C554=$C551,INDEX('FORMAÇÃO DE PREÇO'!$H:$H,MATCH($B554,'FORMAÇÃO DE PREÇO'!$B:$B)-18),IF($C554=$C552,"Código","")))</f>
        <v/>
      </c>
      <c r="G554" s="108" t="str">
        <f t="array" ref="G554">IF($B553="","",IF($C554=$C551,UPPER(INDEX('BASE EDITAL'!$C:$C,EDITAL!B554+1)),IF($C554=$C552,"Especificação do Objeto","")))</f>
        <v/>
      </c>
      <c r="H554" s="109" t="str">
        <f t="array" ref="H554">IF($B553="","",IF($C554=$C551,INDEX('FORMAÇÃO DE PREÇO'!$M:$M,MATCH($B554,'FORMAÇÃO DE PREÇO'!$B:$B)-14),IF($C554=$C552,"Unidade","")))</f>
        <v/>
      </c>
      <c r="I554" s="109" t="str">
        <f>IF($B553="","",IF($C554=$C551,INDEX('FORMAÇÃO DE PREÇO'!$M:$M,MATCH($B554,'FORMAÇÃO DE PREÇO'!$B:$B)-16),IF($C554=$C552,"Quant.","")))</f>
        <v/>
      </c>
      <c r="J554" s="68" t="str">
        <f>IF(AND(COUNTBLANK($B551:$B553)=2,$B553="",$B552="",MAX(C:C)&gt;1),"Total Estimado",IF($B553="","",IF($C554=$C551,INDEX('FORMAÇÃO DE PREÇO'!$M:$M,MATCH($B554,'FORMAÇÃO DE PREÇO'!$B:$B)-18),IF($C554=$C552,"Valor Unit. (R$)",IF(AND($C554&lt;&gt;$C553,$J553&lt;&gt;""),"Subtotal","")))))</f>
        <v/>
      </c>
      <c r="K554" s="100" t="str">
        <f>IFERROR(IF(AND(COUNTBLANK($B551:$B553)=2,$B553="",$B552="",MAX(C:C)&gt;1),SUM($K$3:K553)/2,IF($B553="","",IF($C554=$C551,ROUND(J554*I554,2),IF($C554=$C552,"Total Item (R$)",IF(AND($C554&lt;&gt;$C553,$J553&lt;&gt;""),SUMIFS(K:K,C:C,C553,J:J,"&lt;&gt;Subtotal"),""))))),"")</f>
        <v/>
      </c>
      <c r="L554" s="100" t="str">
        <f t="shared" si="14"/>
        <v/>
      </c>
    </row>
    <row r="555" spans="2:12" x14ac:dyDescent="0.25">
      <c r="B555" s="62" t="str">
        <f>IFERROR(IF(C554=C551,IF(B554+1&lt;='FORMAÇÃO DE PREÇO'!$H$8,B554+1,""),B554),"")</f>
        <v/>
      </c>
      <c r="C555" s="62" t="str">
        <f>IFERROR(VLOOKUP(B555,'FORMAÇÃO DE PREÇO'!B:D,2,FALSE),"")</f>
        <v/>
      </c>
      <c r="D555" s="62" t="str">
        <f>IFERROR(VLOOKUP(B555,'FORMAÇÃO DE PREÇO'!B:D,3,FALSE),"")</f>
        <v/>
      </c>
      <c r="E555" s="107" t="str">
        <f t="shared" si="15"/>
        <v/>
      </c>
      <c r="F555" s="107" t="str">
        <f>IF($B554="","",IF($C555=$C552,INDEX('FORMAÇÃO DE PREÇO'!$H:$H,MATCH($B555,'FORMAÇÃO DE PREÇO'!$B:$B)-18),IF($C555=$C553,"Código","")))</f>
        <v/>
      </c>
      <c r="G555" s="108" t="str">
        <f t="array" ref="G555">IF($B554="","",IF($C555=$C552,UPPER(INDEX('BASE EDITAL'!$C:$C,EDITAL!B555+1)),IF($C555=$C553,"Especificação do Objeto","")))</f>
        <v/>
      </c>
      <c r="H555" s="109" t="str">
        <f t="array" ref="H555">IF($B554="","",IF($C555=$C552,INDEX('FORMAÇÃO DE PREÇO'!$M:$M,MATCH($B555,'FORMAÇÃO DE PREÇO'!$B:$B)-14),IF($C555=$C553,"Unidade","")))</f>
        <v/>
      </c>
      <c r="I555" s="109" t="str">
        <f>IF($B554="","",IF($C555=$C552,INDEX('FORMAÇÃO DE PREÇO'!$M:$M,MATCH($B555,'FORMAÇÃO DE PREÇO'!$B:$B)-16),IF($C555=$C553,"Quant.","")))</f>
        <v/>
      </c>
      <c r="J555" s="68" t="str">
        <f>IF(AND(COUNTBLANK($B552:$B554)=2,$B554="",$B553="",MAX(C:C)&gt;1),"Total Estimado",IF($B554="","",IF($C555=$C552,INDEX('FORMAÇÃO DE PREÇO'!$M:$M,MATCH($B555,'FORMAÇÃO DE PREÇO'!$B:$B)-18),IF($C555=$C553,"Valor Unit. (R$)",IF(AND($C555&lt;&gt;$C554,$J554&lt;&gt;""),"Subtotal","")))))</f>
        <v/>
      </c>
      <c r="K555" s="100" t="str">
        <f>IFERROR(IF(AND(COUNTBLANK($B552:$B554)=2,$B554="",$B553="",MAX(C:C)&gt;1),SUM($K$3:K554)/2,IF($B554="","",IF($C555=$C552,ROUND(J555*I555,2),IF($C555=$C553,"Total Item (R$)",IF(AND($C555&lt;&gt;$C554,$J554&lt;&gt;""),SUMIFS(K:K,C:C,C554,J:J,"&lt;&gt;Subtotal"),""))))),"")</f>
        <v/>
      </c>
      <c r="L555" s="100" t="str">
        <f t="shared" si="14"/>
        <v/>
      </c>
    </row>
    <row r="556" spans="2:12" x14ac:dyDescent="0.25">
      <c r="B556" s="62" t="str">
        <f>IFERROR(IF(C555=C552,IF(B555+1&lt;='FORMAÇÃO DE PREÇO'!$H$8,B555+1,""),B555),"")</f>
        <v/>
      </c>
      <c r="C556" s="62" t="str">
        <f>IFERROR(VLOOKUP(B556,'FORMAÇÃO DE PREÇO'!B:D,2,FALSE),"")</f>
        <v/>
      </c>
      <c r="D556" s="62" t="str">
        <f>IFERROR(VLOOKUP(B556,'FORMAÇÃO DE PREÇO'!B:D,3,FALSE),"")</f>
        <v/>
      </c>
      <c r="E556" s="107" t="str">
        <f t="shared" si="15"/>
        <v/>
      </c>
      <c r="F556" s="107" t="str">
        <f>IF($B555="","",IF($C556=$C553,INDEX('FORMAÇÃO DE PREÇO'!$H:$H,MATCH($B556,'FORMAÇÃO DE PREÇO'!$B:$B)-18),IF($C556=$C554,"Código","")))</f>
        <v/>
      </c>
      <c r="G556" s="108" t="str">
        <f t="array" ref="G556">IF($B555="","",IF($C556=$C553,UPPER(INDEX('BASE EDITAL'!$C:$C,EDITAL!B556+1)),IF($C556=$C554,"Especificação do Objeto","")))</f>
        <v/>
      </c>
      <c r="H556" s="109" t="str">
        <f t="array" ref="H556">IF($B555="","",IF($C556=$C553,INDEX('FORMAÇÃO DE PREÇO'!$M:$M,MATCH($B556,'FORMAÇÃO DE PREÇO'!$B:$B)-14),IF($C556=$C554,"Unidade","")))</f>
        <v/>
      </c>
      <c r="I556" s="109" t="str">
        <f>IF($B555="","",IF($C556=$C553,INDEX('FORMAÇÃO DE PREÇO'!$M:$M,MATCH($B556,'FORMAÇÃO DE PREÇO'!$B:$B)-16),IF($C556=$C554,"Quant.","")))</f>
        <v/>
      </c>
      <c r="J556" s="68" t="str">
        <f>IF(AND(COUNTBLANK($B553:$B555)=2,$B555="",$B554="",MAX(C:C)&gt;1),"Total Estimado",IF($B555="","",IF($C556=$C553,INDEX('FORMAÇÃO DE PREÇO'!$M:$M,MATCH($B556,'FORMAÇÃO DE PREÇO'!$B:$B)-18),IF($C556=$C554,"Valor Unit. (R$)",IF(AND($C556&lt;&gt;$C555,$J555&lt;&gt;""),"Subtotal","")))))</f>
        <v/>
      </c>
      <c r="K556" s="100" t="str">
        <f>IFERROR(IF(AND(COUNTBLANK($B553:$B555)=2,$B555="",$B554="",MAX(C:C)&gt;1),SUM($K$3:K555)/2,IF($B555="","",IF($C556=$C553,ROUND(J556*I556,2),IF($C556=$C554,"Total Item (R$)",IF(AND($C556&lt;&gt;$C555,$J555&lt;&gt;""),SUMIFS(K:K,C:C,C555,J:J,"&lt;&gt;Subtotal"),""))))),"")</f>
        <v/>
      </c>
      <c r="L556" s="100" t="str">
        <f t="shared" si="14"/>
        <v/>
      </c>
    </row>
    <row r="557" spans="2:12" x14ac:dyDescent="0.25">
      <c r="B557" s="62" t="str">
        <f>IFERROR(IF(C556=C553,IF(B556+1&lt;='FORMAÇÃO DE PREÇO'!$H$8,B556+1,""),B556),"")</f>
        <v/>
      </c>
      <c r="C557" s="62" t="str">
        <f>IFERROR(VLOOKUP(B557,'FORMAÇÃO DE PREÇO'!B:D,2,FALSE),"")</f>
        <v/>
      </c>
      <c r="D557" s="62" t="str">
        <f>IFERROR(VLOOKUP(B557,'FORMAÇÃO DE PREÇO'!B:D,3,FALSE),"")</f>
        <v/>
      </c>
      <c r="E557" s="107" t="str">
        <f t="shared" si="15"/>
        <v/>
      </c>
      <c r="F557" s="107" t="str">
        <f>IF($B556="","",IF($C557=$C554,INDEX('FORMAÇÃO DE PREÇO'!$H:$H,MATCH($B557,'FORMAÇÃO DE PREÇO'!$B:$B)-18),IF($C557=$C555,"Código","")))</f>
        <v/>
      </c>
      <c r="G557" s="108" t="str">
        <f t="array" ref="G557">IF($B556="","",IF($C557=$C554,UPPER(INDEX('BASE EDITAL'!$C:$C,EDITAL!B557+1)),IF($C557=$C555,"Especificação do Objeto","")))</f>
        <v/>
      </c>
      <c r="H557" s="109" t="str">
        <f t="array" ref="H557">IF($B556="","",IF($C557=$C554,INDEX('FORMAÇÃO DE PREÇO'!$M:$M,MATCH($B557,'FORMAÇÃO DE PREÇO'!$B:$B)-14),IF($C557=$C555,"Unidade","")))</f>
        <v/>
      </c>
      <c r="I557" s="109" t="str">
        <f>IF($B556="","",IF($C557=$C554,INDEX('FORMAÇÃO DE PREÇO'!$M:$M,MATCH($B557,'FORMAÇÃO DE PREÇO'!$B:$B)-16),IF($C557=$C555,"Quant.","")))</f>
        <v/>
      </c>
      <c r="J557" s="68" t="str">
        <f>IF(AND(COUNTBLANK($B554:$B556)=2,$B556="",$B555="",MAX(C:C)&gt;1),"Total Estimado",IF($B556="","",IF($C557=$C554,INDEX('FORMAÇÃO DE PREÇO'!$M:$M,MATCH($B557,'FORMAÇÃO DE PREÇO'!$B:$B)-18),IF($C557=$C555,"Valor Unit. (R$)",IF(AND($C557&lt;&gt;$C556,$J556&lt;&gt;""),"Subtotal","")))))</f>
        <v/>
      </c>
      <c r="K557" s="100" t="str">
        <f>IFERROR(IF(AND(COUNTBLANK($B554:$B556)=2,$B556="",$B555="",MAX(C:C)&gt;1),SUM($K$3:K556)/2,IF($B556="","",IF($C557=$C554,ROUND(J557*I557,2),IF($C557=$C555,"Total Item (R$)",IF(AND($C557&lt;&gt;$C556,$J556&lt;&gt;""),SUMIFS(K:K,C:C,C556,J:J,"&lt;&gt;Subtotal"),""))))),"")</f>
        <v/>
      </c>
      <c r="L557" s="100" t="str">
        <f t="shared" si="14"/>
        <v/>
      </c>
    </row>
    <row r="558" spans="2:12" x14ac:dyDescent="0.25">
      <c r="B558" s="62" t="str">
        <f>IFERROR(IF(C557=C554,IF(B557+1&lt;='FORMAÇÃO DE PREÇO'!$H$8,B557+1,""),B557),"")</f>
        <v/>
      </c>
      <c r="C558" s="62" t="str">
        <f>IFERROR(VLOOKUP(B558,'FORMAÇÃO DE PREÇO'!B:D,2,FALSE),"")</f>
        <v/>
      </c>
      <c r="D558" s="62" t="str">
        <f>IFERROR(VLOOKUP(B558,'FORMAÇÃO DE PREÇO'!B:D,3,FALSE),"")</f>
        <v/>
      </c>
      <c r="E558" s="107" t="str">
        <f t="shared" si="15"/>
        <v/>
      </c>
      <c r="F558" s="107" t="str">
        <f>IF($B557="","",IF($C558=$C555,INDEX('FORMAÇÃO DE PREÇO'!$H:$H,MATCH($B558,'FORMAÇÃO DE PREÇO'!$B:$B)-18),IF($C558=$C556,"Código","")))</f>
        <v/>
      </c>
      <c r="G558" s="108" t="str">
        <f t="array" ref="G558">IF($B557="","",IF($C558=$C555,UPPER(INDEX('BASE EDITAL'!$C:$C,EDITAL!B558+1)),IF($C558=$C556,"Especificação do Objeto","")))</f>
        <v/>
      </c>
      <c r="H558" s="109" t="str">
        <f t="array" ref="H558">IF($B557="","",IF($C558=$C555,INDEX('FORMAÇÃO DE PREÇO'!$M:$M,MATCH($B558,'FORMAÇÃO DE PREÇO'!$B:$B)-14),IF($C558=$C556,"Unidade","")))</f>
        <v/>
      </c>
      <c r="I558" s="109" t="str">
        <f>IF($B557="","",IF($C558=$C555,INDEX('FORMAÇÃO DE PREÇO'!$M:$M,MATCH($B558,'FORMAÇÃO DE PREÇO'!$B:$B)-16),IF($C558=$C556,"Quant.","")))</f>
        <v/>
      </c>
      <c r="J558" s="68" t="str">
        <f>IF(AND(COUNTBLANK($B555:$B557)=2,$B557="",$B556="",MAX(C:C)&gt;1),"Total Estimado",IF($B557="","",IF($C558=$C555,INDEX('FORMAÇÃO DE PREÇO'!$M:$M,MATCH($B558,'FORMAÇÃO DE PREÇO'!$B:$B)-18),IF($C558=$C556,"Valor Unit. (R$)",IF(AND($C558&lt;&gt;$C557,$J557&lt;&gt;""),"Subtotal","")))))</f>
        <v/>
      </c>
      <c r="K558" s="100" t="str">
        <f>IFERROR(IF(AND(COUNTBLANK($B555:$B557)=2,$B557="",$B556="",MAX(C:C)&gt;1),SUM($K$3:K557)/2,IF($B557="","",IF($C558=$C555,ROUND(J558*I558,2),IF($C558=$C556,"Total Item (R$)",IF(AND($C558&lt;&gt;$C557,$J557&lt;&gt;""),SUMIFS(K:K,C:C,C557,J:J,"&lt;&gt;Subtotal"),""))))),"")</f>
        <v/>
      </c>
      <c r="L558" s="100" t="str">
        <f t="shared" si="14"/>
        <v/>
      </c>
    </row>
    <row r="559" spans="2:12" x14ac:dyDescent="0.25">
      <c r="B559" s="62" t="str">
        <f>IFERROR(IF(C558=C555,IF(B558+1&lt;='FORMAÇÃO DE PREÇO'!$H$8,B558+1,""),B558),"")</f>
        <v/>
      </c>
      <c r="C559" s="62" t="str">
        <f>IFERROR(VLOOKUP(B559,'FORMAÇÃO DE PREÇO'!B:D,2,FALSE),"")</f>
        <v/>
      </c>
      <c r="D559" s="62" t="str">
        <f>IFERROR(VLOOKUP(B559,'FORMAÇÃO DE PREÇO'!B:D,3,FALSE),"")</f>
        <v/>
      </c>
      <c r="E559" s="107" t="str">
        <f t="shared" si="15"/>
        <v/>
      </c>
      <c r="F559" s="107" t="str">
        <f>IF($B558="","",IF($C559=$C556,INDEX('FORMAÇÃO DE PREÇO'!$H:$H,MATCH($B559,'FORMAÇÃO DE PREÇO'!$B:$B)-18),IF($C559=$C557,"Código","")))</f>
        <v/>
      </c>
      <c r="G559" s="108" t="str">
        <f t="array" ref="G559">IF($B558="","",IF($C559=$C556,UPPER(INDEX('BASE EDITAL'!$C:$C,EDITAL!B559+1)),IF($C559=$C557,"Especificação do Objeto","")))</f>
        <v/>
      </c>
      <c r="H559" s="109" t="str">
        <f t="array" ref="H559">IF($B558="","",IF($C559=$C556,INDEX('FORMAÇÃO DE PREÇO'!$M:$M,MATCH($B559,'FORMAÇÃO DE PREÇO'!$B:$B)-14),IF($C559=$C557,"Unidade","")))</f>
        <v/>
      </c>
      <c r="I559" s="109" t="str">
        <f>IF($B558="","",IF($C559=$C556,INDEX('FORMAÇÃO DE PREÇO'!$M:$M,MATCH($B559,'FORMAÇÃO DE PREÇO'!$B:$B)-16),IF($C559=$C557,"Quant.","")))</f>
        <v/>
      </c>
      <c r="J559" s="68" t="str">
        <f>IF(AND(COUNTBLANK($B556:$B558)=2,$B558="",$B557="",MAX(C:C)&gt;1),"Total Estimado",IF($B558="","",IF($C559=$C556,INDEX('FORMAÇÃO DE PREÇO'!$M:$M,MATCH($B559,'FORMAÇÃO DE PREÇO'!$B:$B)-18),IF($C559=$C557,"Valor Unit. (R$)",IF(AND($C559&lt;&gt;$C558,$J558&lt;&gt;""),"Subtotal","")))))</f>
        <v/>
      </c>
      <c r="K559" s="100" t="str">
        <f>IFERROR(IF(AND(COUNTBLANK($B556:$B558)=2,$B558="",$B557="",MAX(C:C)&gt;1),SUM($K$3:K558)/2,IF($B558="","",IF($C559=$C556,ROUND(J559*I559,2),IF($C559=$C557,"Total Item (R$)",IF(AND($C559&lt;&gt;$C558,$J558&lt;&gt;""),SUMIFS(K:K,C:C,C558,J:J,"&lt;&gt;Subtotal"),""))))),"")</f>
        <v/>
      </c>
      <c r="L559" s="100" t="str">
        <f t="shared" si="14"/>
        <v/>
      </c>
    </row>
    <row r="560" spans="2:12" x14ac:dyDescent="0.25">
      <c r="B560" s="62" t="str">
        <f>IFERROR(IF(C559=C556,IF(B559+1&lt;='FORMAÇÃO DE PREÇO'!$H$8,B559+1,""),B559),"")</f>
        <v/>
      </c>
      <c r="C560" s="62" t="str">
        <f>IFERROR(VLOOKUP(B560,'FORMAÇÃO DE PREÇO'!B:D,2,FALSE),"")</f>
        <v/>
      </c>
      <c r="D560" s="62" t="str">
        <f>IFERROR(VLOOKUP(B560,'FORMAÇÃO DE PREÇO'!B:D,3,FALSE),"")</f>
        <v/>
      </c>
      <c r="E560" s="107" t="str">
        <f t="shared" si="15"/>
        <v/>
      </c>
      <c r="F560" s="107" t="str">
        <f>IF($B559="","",IF($C560=$C557,INDEX('FORMAÇÃO DE PREÇO'!$H:$H,MATCH($B560,'FORMAÇÃO DE PREÇO'!$B:$B)-18),IF($C560=$C558,"Código","")))</f>
        <v/>
      </c>
      <c r="G560" s="108" t="str">
        <f t="array" ref="G560">IF($B559="","",IF($C560=$C557,UPPER(INDEX('BASE EDITAL'!$C:$C,EDITAL!B560+1)),IF($C560=$C558,"Especificação do Objeto","")))</f>
        <v/>
      </c>
      <c r="H560" s="109" t="str">
        <f t="array" ref="H560">IF($B559="","",IF($C560=$C557,INDEX('FORMAÇÃO DE PREÇO'!$M:$M,MATCH($B560,'FORMAÇÃO DE PREÇO'!$B:$B)-14),IF($C560=$C558,"Unidade","")))</f>
        <v/>
      </c>
      <c r="I560" s="109" t="str">
        <f>IF($B559="","",IF($C560=$C557,INDEX('FORMAÇÃO DE PREÇO'!$M:$M,MATCH($B560,'FORMAÇÃO DE PREÇO'!$B:$B)-16),IF($C560=$C558,"Quant.","")))</f>
        <v/>
      </c>
      <c r="J560" s="68" t="str">
        <f>IF(AND(COUNTBLANK($B557:$B559)=2,$B559="",$B558="",MAX(C:C)&gt;1),"Total Estimado",IF($B559="","",IF($C560=$C557,INDEX('FORMAÇÃO DE PREÇO'!$M:$M,MATCH($B560,'FORMAÇÃO DE PREÇO'!$B:$B)-18),IF($C560=$C558,"Valor Unit. (R$)",IF(AND($C560&lt;&gt;$C559,$J559&lt;&gt;""),"Subtotal","")))))</f>
        <v/>
      </c>
      <c r="K560" s="100" t="str">
        <f>IFERROR(IF(AND(COUNTBLANK($B557:$B559)=2,$B559="",$B558="",MAX(C:C)&gt;1),SUM($K$3:K559)/2,IF($B559="","",IF($C560=$C557,ROUND(J560*I560,2),IF($C560=$C558,"Total Item (R$)",IF(AND($C560&lt;&gt;$C559,$J559&lt;&gt;""),SUMIFS(K:K,C:C,C559,J:J,"&lt;&gt;Subtotal"),""))))),"")</f>
        <v/>
      </c>
      <c r="L560" s="100" t="str">
        <f t="shared" si="14"/>
        <v/>
      </c>
    </row>
    <row r="561" spans="2:12" x14ac:dyDescent="0.25">
      <c r="B561" s="62" t="str">
        <f>IFERROR(IF(C560=C557,IF(B560+1&lt;='FORMAÇÃO DE PREÇO'!$H$8,B560+1,""),B560),"")</f>
        <v/>
      </c>
      <c r="C561" s="62" t="str">
        <f>IFERROR(VLOOKUP(B561,'FORMAÇÃO DE PREÇO'!B:D,2,FALSE),"")</f>
        <v/>
      </c>
      <c r="D561" s="62" t="str">
        <f>IFERROR(VLOOKUP(B561,'FORMAÇÃO DE PREÇO'!B:D,3,FALSE),"")</f>
        <v/>
      </c>
      <c r="E561" s="107" t="str">
        <f t="shared" si="15"/>
        <v/>
      </c>
      <c r="F561" s="107" t="str">
        <f>IF($B560="","",IF($C561=$C558,INDEX('FORMAÇÃO DE PREÇO'!$H:$H,MATCH($B561,'FORMAÇÃO DE PREÇO'!$B:$B)-18),IF($C561=$C559,"Código","")))</f>
        <v/>
      </c>
      <c r="G561" s="108" t="str">
        <f t="array" ref="G561">IF($B560="","",IF($C561=$C558,UPPER(INDEX('BASE EDITAL'!$C:$C,EDITAL!B561+1)),IF($C561=$C559,"Especificação do Objeto","")))</f>
        <v/>
      </c>
      <c r="H561" s="109" t="str">
        <f t="array" ref="H561">IF($B560="","",IF($C561=$C558,INDEX('FORMAÇÃO DE PREÇO'!$M:$M,MATCH($B561,'FORMAÇÃO DE PREÇO'!$B:$B)-14),IF($C561=$C559,"Unidade","")))</f>
        <v/>
      </c>
      <c r="I561" s="109" t="str">
        <f>IF($B560="","",IF($C561=$C558,INDEX('FORMAÇÃO DE PREÇO'!$M:$M,MATCH($B561,'FORMAÇÃO DE PREÇO'!$B:$B)-16),IF($C561=$C559,"Quant.","")))</f>
        <v/>
      </c>
      <c r="J561" s="68" t="str">
        <f>IF(AND(COUNTBLANK($B558:$B560)=2,$B560="",$B559="",MAX(C:C)&gt;1),"Total Estimado",IF($B560="","",IF($C561=$C558,INDEX('FORMAÇÃO DE PREÇO'!$M:$M,MATCH($B561,'FORMAÇÃO DE PREÇO'!$B:$B)-18),IF($C561=$C559,"Valor Unit. (R$)",IF(AND($C561&lt;&gt;$C560,$J560&lt;&gt;""),"Subtotal","")))))</f>
        <v/>
      </c>
      <c r="K561" s="100" t="str">
        <f>IFERROR(IF(AND(COUNTBLANK($B558:$B560)=2,$B560="",$B559="",MAX(C:C)&gt;1),SUM($K$3:K560)/2,IF($B560="","",IF($C561=$C558,ROUND(J561*I561,2),IF($C561=$C559,"Total Item (R$)",IF(AND($C561&lt;&gt;$C560,$J560&lt;&gt;""),SUMIFS(K:K,C:C,C560,J:J,"&lt;&gt;Subtotal"),""))))),"")</f>
        <v/>
      </c>
      <c r="L561" s="100" t="str">
        <f t="shared" si="14"/>
        <v/>
      </c>
    </row>
    <row r="562" spans="2:12" x14ac:dyDescent="0.25">
      <c r="B562" s="62" t="str">
        <f>IFERROR(IF(C561=C558,IF(B561+1&lt;='FORMAÇÃO DE PREÇO'!$H$8,B561+1,""),B561),"")</f>
        <v/>
      </c>
      <c r="C562" s="62" t="str">
        <f>IFERROR(VLOOKUP(B562,'FORMAÇÃO DE PREÇO'!B:D,2,FALSE),"")</f>
        <v/>
      </c>
      <c r="D562" s="62" t="str">
        <f>IFERROR(VLOOKUP(B562,'FORMAÇÃO DE PREÇO'!B:D,3,FALSE),"")</f>
        <v/>
      </c>
      <c r="E562" s="107" t="str">
        <f t="shared" si="15"/>
        <v/>
      </c>
      <c r="F562" s="107" t="str">
        <f>IF($B561="","",IF($C562=$C559,INDEX('FORMAÇÃO DE PREÇO'!$H:$H,MATCH($B562,'FORMAÇÃO DE PREÇO'!$B:$B)-18),IF($C562=$C560,"Código","")))</f>
        <v/>
      </c>
      <c r="G562" s="108" t="str">
        <f t="array" ref="G562">IF($B561="","",IF($C562=$C559,UPPER(INDEX('BASE EDITAL'!$C:$C,EDITAL!B562+1)),IF($C562=$C560,"Especificação do Objeto","")))</f>
        <v/>
      </c>
      <c r="H562" s="109" t="str">
        <f t="array" ref="H562">IF($B561="","",IF($C562=$C559,INDEX('FORMAÇÃO DE PREÇO'!$M:$M,MATCH($B562,'FORMAÇÃO DE PREÇO'!$B:$B)-14),IF($C562=$C560,"Unidade","")))</f>
        <v/>
      </c>
      <c r="I562" s="109" t="str">
        <f>IF($B561="","",IF($C562=$C559,INDEX('FORMAÇÃO DE PREÇO'!$M:$M,MATCH($B562,'FORMAÇÃO DE PREÇO'!$B:$B)-16),IF($C562=$C560,"Quant.","")))</f>
        <v/>
      </c>
      <c r="J562" s="68" t="str">
        <f>IF(AND(COUNTBLANK($B559:$B561)=2,$B561="",$B560="",MAX(C:C)&gt;1),"Total Estimado",IF($B561="","",IF($C562=$C559,INDEX('FORMAÇÃO DE PREÇO'!$M:$M,MATCH($B562,'FORMAÇÃO DE PREÇO'!$B:$B)-18),IF($C562=$C560,"Valor Unit. (R$)",IF(AND($C562&lt;&gt;$C561,$J561&lt;&gt;""),"Subtotal","")))))</f>
        <v/>
      </c>
      <c r="K562" s="100" t="str">
        <f>IFERROR(IF(AND(COUNTBLANK($B559:$B561)=2,$B561="",$B560="",MAX(C:C)&gt;1),SUM($K$3:K561)/2,IF($B561="","",IF($C562=$C559,ROUND(J562*I562,2),IF($C562=$C560,"Total Item (R$)",IF(AND($C562&lt;&gt;$C561,$J561&lt;&gt;""),SUMIFS(K:K,C:C,C561,J:J,"&lt;&gt;Subtotal"),""))))),"")</f>
        <v/>
      </c>
      <c r="L562" s="100" t="str">
        <f t="shared" si="14"/>
        <v/>
      </c>
    </row>
    <row r="563" spans="2:12" x14ac:dyDescent="0.25">
      <c r="B563" s="62" t="str">
        <f>IFERROR(IF(C562=C559,IF(B562+1&lt;='FORMAÇÃO DE PREÇO'!$H$8,B562+1,""),B562),"")</f>
        <v/>
      </c>
      <c r="C563" s="62" t="str">
        <f>IFERROR(VLOOKUP(B563,'FORMAÇÃO DE PREÇO'!B:D,2,FALSE),"")</f>
        <v/>
      </c>
      <c r="D563" s="62" t="str">
        <f>IFERROR(VLOOKUP(B563,'FORMAÇÃO DE PREÇO'!B:D,3,FALSE),"")</f>
        <v/>
      </c>
      <c r="E563" s="107" t="str">
        <f t="shared" si="15"/>
        <v/>
      </c>
      <c r="F563" s="107" t="str">
        <f>IF($B562="","",IF($C563=$C560,INDEX('FORMAÇÃO DE PREÇO'!$H:$H,MATCH($B563,'FORMAÇÃO DE PREÇO'!$B:$B)-18),IF($C563=$C561,"Código","")))</f>
        <v/>
      </c>
      <c r="G563" s="108" t="str">
        <f t="array" ref="G563">IF($B562="","",IF($C563=$C560,UPPER(INDEX('BASE EDITAL'!$C:$C,EDITAL!B563+1)),IF($C563=$C561,"Especificação do Objeto","")))</f>
        <v/>
      </c>
      <c r="H563" s="109" t="str">
        <f t="array" ref="H563">IF($B562="","",IF($C563=$C560,INDEX('FORMAÇÃO DE PREÇO'!$M:$M,MATCH($B563,'FORMAÇÃO DE PREÇO'!$B:$B)-14),IF($C563=$C561,"Unidade","")))</f>
        <v/>
      </c>
      <c r="I563" s="109" t="str">
        <f>IF($B562="","",IF($C563=$C560,INDEX('FORMAÇÃO DE PREÇO'!$M:$M,MATCH($B563,'FORMAÇÃO DE PREÇO'!$B:$B)-16),IF($C563=$C561,"Quant.","")))</f>
        <v/>
      </c>
      <c r="J563" s="68" t="str">
        <f>IF(AND(COUNTBLANK($B560:$B562)=2,$B562="",$B561="",MAX(C:C)&gt;1),"Total Estimado",IF($B562="","",IF($C563=$C560,INDEX('FORMAÇÃO DE PREÇO'!$M:$M,MATCH($B563,'FORMAÇÃO DE PREÇO'!$B:$B)-18),IF($C563=$C561,"Valor Unit. (R$)",IF(AND($C563&lt;&gt;$C562,$J562&lt;&gt;""),"Subtotal","")))))</f>
        <v/>
      </c>
      <c r="K563" s="100" t="str">
        <f>IFERROR(IF(AND(COUNTBLANK($B560:$B562)=2,$B562="",$B561="",MAX(C:C)&gt;1),SUM($K$3:K562)/2,IF($B562="","",IF($C563=$C560,ROUND(J563*I563,2),IF($C563=$C561,"Total Item (R$)",IF(AND($C563&lt;&gt;$C562,$J562&lt;&gt;""),SUMIFS(K:K,C:C,C562,J:J,"&lt;&gt;Subtotal"),""))))),"")</f>
        <v/>
      </c>
      <c r="L563" s="100" t="str">
        <f t="shared" si="14"/>
        <v/>
      </c>
    </row>
    <row r="564" spans="2:12" x14ac:dyDescent="0.25">
      <c r="B564" s="62" t="str">
        <f>IFERROR(IF(C563=C560,IF(B563+1&lt;='FORMAÇÃO DE PREÇO'!$H$8,B563+1,""),B563),"")</f>
        <v/>
      </c>
      <c r="C564" s="62" t="str">
        <f>IFERROR(VLOOKUP(B564,'FORMAÇÃO DE PREÇO'!B:D,2,FALSE),"")</f>
        <v/>
      </c>
      <c r="D564" s="62" t="str">
        <f>IFERROR(VLOOKUP(B564,'FORMAÇÃO DE PREÇO'!B:D,3,FALSE),"")</f>
        <v/>
      </c>
      <c r="E564" s="107" t="str">
        <f t="shared" si="15"/>
        <v/>
      </c>
      <c r="F564" s="107" t="str">
        <f>IF($B563="","",IF($C564=$C561,INDEX('FORMAÇÃO DE PREÇO'!$H:$H,MATCH($B564,'FORMAÇÃO DE PREÇO'!$B:$B)-18),IF($C564=$C562,"Código","")))</f>
        <v/>
      </c>
      <c r="G564" s="108" t="str">
        <f t="array" ref="G564">IF($B563="","",IF($C564=$C561,UPPER(INDEX('BASE EDITAL'!$C:$C,EDITAL!B564+1)),IF($C564=$C562,"Especificação do Objeto","")))</f>
        <v/>
      </c>
      <c r="H564" s="109" t="str">
        <f t="array" ref="H564">IF($B563="","",IF($C564=$C561,INDEX('FORMAÇÃO DE PREÇO'!$M:$M,MATCH($B564,'FORMAÇÃO DE PREÇO'!$B:$B)-14),IF($C564=$C562,"Unidade","")))</f>
        <v/>
      </c>
      <c r="I564" s="109" t="str">
        <f>IF($B563="","",IF($C564=$C561,INDEX('FORMAÇÃO DE PREÇO'!$M:$M,MATCH($B564,'FORMAÇÃO DE PREÇO'!$B:$B)-16),IF($C564=$C562,"Quant.","")))</f>
        <v/>
      </c>
      <c r="J564" s="68" t="str">
        <f>IF(AND(COUNTBLANK($B561:$B563)=2,$B563="",$B562="",MAX(C:C)&gt;1),"Total Estimado",IF($B563="","",IF($C564=$C561,INDEX('FORMAÇÃO DE PREÇO'!$M:$M,MATCH($B564,'FORMAÇÃO DE PREÇO'!$B:$B)-18),IF($C564=$C562,"Valor Unit. (R$)",IF(AND($C564&lt;&gt;$C563,$J563&lt;&gt;""),"Subtotal","")))))</f>
        <v/>
      </c>
      <c r="K564" s="100" t="str">
        <f>IFERROR(IF(AND(COUNTBLANK($B561:$B563)=2,$B563="",$B562="",MAX(C:C)&gt;1),SUM($K$3:K563)/2,IF($B563="","",IF($C564=$C561,ROUND(J564*I564,2),IF($C564=$C562,"Total Item (R$)",IF(AND($C564&lt;&gt;$C563,$J563&lt;&gt;""),SUMIFS(K:K,C:C,C563,J:J,"&lt;&gt;Subtotal"),""))))),"")</f>
        <v/>
      </c>
      <c r="L564" s="100" t="str">
        <f t="shared" si="14"/>
        <v/>
      </c>
    </row>
    <row r="565" spans="2:12" x14ac:dyDescent="0.25">
      <c r="B565" s="62" t="str">
        <f>IFERROR(IF(C564=C561,IF(B564+1&lt;='FORMAÇÃO DE PREÇO'!$H$8,B564+1,""),B564),"")</f>
        <v/>
      </c>
      <c r="C565" s="62" t="str">
        <f>IFERROR(VLOOKUP(B565,'FORMAÇÃO DE PREÇO'!B:D,2,FALSE),"")</f>
        <v/>
      </c>
      <c r="D565" s="62" t="str">
        <f>IFERROR(VLOOKUP(B565,'FORMAÇÃO DE PREÇO'!B:D,3,FALSE),"")</f>
        <v/>
      </c>
      <c r="E565" s="107" t="str">
        <f t="shared" si="15"/>
        <v/>
      </c>
      <c r="F565" s="107" t="str">
        <f>IF($B564="","",IF($C565=$C562,INDEX('FORMAÇÃO DE PREÇO'!$H:$H,MATCH($B565,'FORMAÇÃO DE PREÇO'!$B:$B)-18),IF($C565=$C563,"Código","")))</f>
        <v/>
      </c>
      <c r="G565" s="108" t="str">
        <f t="array" ref="G565">IF($B564="","",IF($C565=$C562,UPPER(INDEX('BASE EDITAL'!$C:$C,EDITAL!B565+1)),IF($C565=$C563,"Especificação do Objeto","")))</f>
        <v/>
      </c>
      <c r="H565" s="109" t="str">
        <f t="array" ref="H565">IF($B564="","",IF($C565=$C562,INDEX('FORMAÇÃO DE PREÇO'!$M:$M,MATCH($B565,'FORMAÇÃO DE PREÇO'!$B:$B)-14),IF($C565=$C563,"Unidade","")))</f>
        <v/>
      </c>
      <c r="I565" s="109" t="str">
        <f>IF($B564="","",IF($C565=$C562,INDEX('FORMAÇÃO DE PREÇO'!$M:$M,MATCH($B565,'FORMAÇÃO DE PREÇO'!$B:$B)-16),IF($C565=$C563,"Quant.","")))</f>
        <v/>
      </c>
      <c r="J565" s="68" t="str">
        <f>IF(AND(COUNTBLANK($B562:$B564)=2,$B564="",$B563="",MAX(C:C)&gt;1),"Total Estimado",IF($B564="","",IF($C565=$C562,INDEX('FORMAÇÃO DE PREÇO'!$M:$M,MATCH($B565,'FORMAÇÃO DE PREÇO'!$B:$B)-18),IF($C565=$C563,"Valor Unit. (R$)",IF(AND($C565&lt;&gt;$C564,$J564&lt;&gt;""),"Subtotal","")))))</f>
        <v/>
      </c>
      <c r="K565" s="100" t="str">
        <f>IFERROR(IF(AND(COUNTBLANK($B562:$B564)=2,$B564="",$B563="",MAX(C:C)&gt;1),SUM($K$3:K564)/2,IF($B564="","",IF($C565=$C562,ROUND(J565*I565,2),IF($C565=$C563,"Total Item (R$)",IF(AND($C565&lt;&gt;$C564,$J564&lt;&gt;""),SUMIFS(K:K,C:C,C564,J:J,"&lt;&gt;Subtotal"),""))))),"")</f>
        <v/>
      </c>
      <c r="L565" s="100" t="str">
        <f t="shared" si="14"/>
        <v/>
      </c>
    </row>
    <row r="566" spans="2:12" x14ac:dyDescent="0.25">
      <c r="B566" s="62" t="str">
        <f>IFERROR(IF(C565=C562,IF(B565+1&lt;='FORMAÇÃO DE PREÇO'!$H$8,B565+1,""),B565),"")</f>
        <v/>
      </c>
      <c r="C566" s="62" t="str">
        <f>IFERROR(VLOOKUP(B566,'FORMAÇÃO DE PREÇO'!B:D,2,FALSE),"")</f>
        <v/>
      </c>
      <c r="D566" s="62" t="str">
        <f>IFERROR(VLOOKUP(B566,'FORMAÇÃO DE PREÇO'!B:D,3,FALSE),"")</f>
        <v/>
      </c>
      <c r="E566" s="107" t="str">
        <f t="shared" si="15"/>
        <v/>
      </c>
      <c r="F566" s="107" t="str">
        <f>IF($B565="","",IF($C566=$C563,INDEX('FORMAÇÃO DE PREÇO'!$H:$H,MATCH($B566,'FORMAÇÃO DE PREÇO'!$B:$B)-18),IF($C566=$C564,"Código","")))</f>
        <v/>
      </c>
      <c r="G566" s="108" t="str">
        <f t="array" ref="G566">IF($B565="","",IF($C566=$C563,UPPER(INDEX('BASE EDITAL'!$C:$C,EDITAL!B566+1)),IF($C566=$C564,"Especificação do Objeto","")))</f>
        <v/>
      </c>
      <c r="H566" s="109" t="str">
        <f t="array" ref="H566">IF($B565="","",IF($C566=$C563,INDEX('FORMAÇÃO DE PREÇO'!$M:$M,MATCH($B566,'FORMAÇÃO DE PREÇO'!$B:$B)-14),IF($C566=$C564,"Unidade","")))</f>
        <v/>
      </c>
      <c r="I566" s="109" t="str">
        <f>IF($B565="","",IF($C566=$C563,INDEX('FORMAÇÃO DE PREÇO'!$M:$M,MATCH($B566,'FORMAÇÃO DE PREÇO'!$B:$B)-16),IF($C566=$C564,"Quant.","")))</f>
        <v/>
      </c>
      <c r="J566" s="68" t="str">
        <f>IF(AND(COUNTBLANK($B563:$B565)=2,$B565="",$B564="",MAX(C:C)&gt;1),"Total Estimado",IF($B565="","",IF($C566=$C563,INDEX('FORMAÇÃO DE PREÇO'!$M:$M,MATCH($B566,'FORMAÇÃO DE PREÇO'!$B:$B)-18),IF($C566=$C564,"Valor Unit. (R$)",IF(AND($C566&lt;&gt;$C565,$J565&lt;&gt;""),"Subtotal","")))))</f>
        <v/>
      </c>
      <c r="K566" s="100" t="str">
        <f>IFERROR(IF(AND(COUNTBLANK($B563:$B565)=2,$B565="",$B564="",MAX(C:C)&gt;1),SUM($K$3:K565)/2,IF($B565="","",IF($C566=$C563,ROUND(J566*I566,2),IF($C566=$C564,"Total Item (R$)",IF(AND($C566&lt;&gt;$C565,$J565&lt;&gt;""),SUMIFS(K:K,C:C,C565,J:J,"&lt;&gt;Subtotal"),""))))),"")</f>
        <v/>
      </c>
      <c r="L566" s="100" t="str">
        <f t="shared" si="14"/>
        <v/>
      </c>
    </row>
    <row r="567" spans="2:12" x14ac:dyDescent="0.25">
      <c r="B567" s="62" t="str">
        <f>IFERROR(IF(C566=C563,IF(B566+1&lt;='FORMAÇÃO DE PREÇO'!$H$8,B566+1,""),B566),"")</f>
        <v/>
      </c>
      <c r="C567" s="62" t="str">
        <f>IFERROR(VLOOKUP(B567,'FORMAÇÃO DE PREÇO'!B:D,2,FALSE),"")</f>
        <v/>
      </c>
      <c r="D567" s="62" t="str">
        <f>IFERROR(VLOOKUP(B567,'FORMAÇÃO DE PREÇO'!B:D,3,FALSE),"")</f>
        <v/>
      </c>
      <c r="E567" s="107" t="str">
        <f t="shared" si="15"/>
        <v/>
      </c>
      <c r="F567" s="107" t="str">
        <f>IF($B566="","",IF($C567=$C564,INDEX('FORMAÇÃO DE PREÇO'!$H:$H,MATCH($B567,'FORMAÇÃO DE PREÇO'!$B:$B)-18),IF($C567=$C565,"Código","")))</f>
        <v/>
      </c>
      <c r="G567" s="108" t="str">
        <f t="array" ref="G567">IF($B566="","",IF($C567=$C564,UPPER(INDEX('BASE EDITAL'!$C:$C,EDITAL!B567+1)),IF($C567=$C565,"Especificação do Objeto","")))</f>
        <v/>
      </c>
      <c r="H567" s="109" t="str">
        <f t="array" ref="H567">IF($B566="","",IF($C567=$C564,INDEX('FORMAÇÃO DE PREÇO'!$M:$M,MATCH($B567,'FORMAÇÃO DE PREÇO'!$B:$B)-14),IF($C567=$C565,"Unidade","")))</f>
        <v/>
      </c>
      <c r="I567" s="109" t="str">
        <f>IF($B566="","",IF($C567=$C564,INDEX('FORMAÇÃO DE PREÇO'!$M:$M,MATCH($B567,'FORMAÇÃO DE PREÇO'!$B:$B)-16),IF($C567=$C565,"Quant.","")))</f>
        <v/>
      </c>
      <c r="J567" s="68" t="str">
        <f>IF(AND(COUNTBLANK($B564:$B566)=2,$B566="",$B565="",MAX(C:C)&gt;1),"Total Estimado",IF($B566="","",IF($C567=$C564,INDEX('FORMAÇÃO DE PREÇO'!$M:$M,MATCH($B567,'FORMAÇÃO DE PREÇO'!$B:$B)-18),IF($C567=$C565,"Valor Unit. (R$)",IF(AND($C567&lt;&gt;$C566,$J566&lt;&gt;""),"Subtotal","")))))</f>
        <v/>
      </c>
      <c r="K567" s="100" t="str">
        <f>IFERROR(IF(AND(COUNTBLANK($B564:$B566)=2,$B566="",$B565="",MAX(C:C)&gt;1),SUM($K$3:K566)/2,IF($B566="","",IF($C567=$C564,ROUND(J567*I567,2),IF($C567=$C565,"Total Item (R$)",IF(AND($C567&lt;&gt;$C566,$J566&lt;&gt;""),SUMIFS(K:K,C:C,C566,J:J,"&lt;&gt;Subtotal"),""))))),"")</f>
        <v/>
      </c>
      <c r="L567" s="100" t="str">
        <f t="shared" si="14"/>
        <v/>
      </c>
    </row>
    <row r="568" spans="2:12" x14ac:dyDescent="0.25">
      <c r="B568" s="62" t="str">
        <f>IFERROR(IF(C567=C564,IF(B567+1&lt;='FORMAÇÃO DE PREÇO'!$H$8,B567+1,""),B567),"")</f>
        <v/>
      </c>
      <c r="C568" s="62" t="str">
        <f>IFERROR(VLOOKUP(B568,'FORMAÇÃO DE PREÇO'!B:D,2,FALSE),"")</f>
        <v/>
      </c>
      <c r="D568" s="62" t="str">
        <f>IFERROR(VLOOKUP(B568,'FORMAÇÃO DE PREÇO'!B:D,3,FALSE),"")</f>
        <v/>
      </c>
      <c r="E568" s="107" t="str">
        <f t="shared" si="15"/>
        <v/>
      </c>
      <c r="F568" s="107" t="str">
        <f>IF($B567="","",IF($C568=$C565,INDEX('FORMAÇÃO DE PREÇO'!$H:$H,MATCH($B568,'FORMAÇÃO DE PREÇO'!$B:$B)-18),IF($C568=$C566,"Código","")))</f>
        <v/>
      </c>
      <c r="G568" s="108" t="str">
        <f t="array" ref="G568">IF($B567="","",IF($C568=$C565,UPPER(INDEX('BASE EDITAL'!$C:$C,EDITAL!B568+1)),IF($C568=$C566,"Especificação do Objeto","")))</f>
        <v/>
      </c>
      <c r="H568" s="109" t="str">
        <f t="array" ref="H568">IF($B567="","",IF($C568=$C565,INDEX('FORMAÇÃO DE PREÇO'!$M:$M,MATCH($B568,'FORMAÇÃO DE PREÇO'!$B:$B)-14),IF($C568=$C566,"Unidade","")))</f>
        <v/>
      </c>
      <c r="I568" s="109" t="str">
        <f>IF($B567="","",IF($C568=$C565,INDEX('FORMAÇÃO DE PREÇO'!$M:$M,MATCH($B568,'FORMAÇÃO DE PREÇO'!$B:$B)-16),IF($C568=$C566,"Quant.","")))</f>
        <v/>
      </c>
      <c r="J568" s="68" t="str">
        <f>IF(AND(COUNTBLANK($B565:$B567)=2,$B567="",$B566="",MAX(C:C)&gt;1),"Total Estimado",IF($B567="","",IF($C568=$C565,INDEX('FORMAÇÃO DE PREÇO'!$M:$M,MATCH($B568,'FORMAÇÃO DE PREÇO'!$B:$B)-18),IF($C568=$C566,"Valor Unit. (R$)",IF(AND($C568&lt;&gt;$C567,$J567&lt;&gt;""),"Subtotal","")))))</f>
        <v/>
      </c>
      <c r="K568" s="100" t="str">
        <f>IFERROR(IF(AND(COUNTBLANK($B565:$B567)=2,$B567="",$B566="",MAX(C:C)&gt;1),SUM($K$3:K567)/2,IF($B567="","",IF($C568=$C565,ROUND(J568*I568,2),IF($C568=$C566,"Total Item (R$)",IF(AND($C568&lt;&gt;$C567,$J567&lt;&gt;""),SUMIFS(K:K,C:C,C567,J:J,"&lt;&gt;Subtotal"),""))))),"")</f>
        <v/>
      </c>
      <c r="L568" s="100" t="str">
        <f t="shared" si="14"/>
        <v/>
      </c>
    </row>
    <row r="569" spans="2:12" x14ac:dyDescent="0.25">
      <c r="B569" s="62" t="str">
        <f>IFERROR(IF(C568=C565,IF(B568+1&lt;='FORMAÇÃO DE PREÇO'!$H$8,B568+1,""),B568),"")</f>
        <v/>
      </c>
      <c r="C569" s="62" t="str">
        <f>IFERROR(VLOOKUP(B569,'FORMAÇÃO DE PREÇO'!B:D,2,FALSE),"")</f>
        <v/>
      </c>
      <c r="D569" s="62" t="str">
        <f>IFERROR(VLOOKUP(B569,'FORMAÇÃO DE PREÇO'!B:D,3,FALSE),"")</f>
        <v/>
      </c>
      <c r="E569" s="107" t="str">
        <f t="shared" si="15"/>
        <v/>
      </c>
      <c r="F569" s="107" t="str">
        <f>IF($B568="","",IF($C569=$C566,INDEX('FORMAÇÃO DE PREÇO'!$H:$H,MATCH($B569,'FORMAÇÃO DE PREÇO'!$B:$B)-18),IF($C569=$C567,"Código","")))</f>
        <v/>
      </c>
      <c r="G569" s="108" t="str">
        <f t="array" ref="G569">IF($B568="","",IF($C569=$C566,UPPER(INDEX('BASE EDITAL'!$C:$C,EDITAL!B569+1)),IF($C569=$C567,"Especificação do Objeto","")))</f>
        <v/>
      </c>
      <c r="H569" s="109" t="str">
        <f t="array" ref="H569">IF($B568="","",IF($C569=$C566,INDEX('FORMAÇÃO DE PREÇO'!$M:$M,MATCH($B569,'FORMAÇÃO DE PREÇO'!$B:$B)-14),IF($C569=$C567,"Unidade","")))</f>
        <v/>
      </c>
      <c r="I569" s="109" t="str">
        <f>IF($B568="","",IF($C569=$C566,INDEX('FORMAÇÃO DE PREÇO'!$M:$M,MATCH($B569,'FORMAÇÃO DE PREÇO'!$B:$B)-16),IF($C569=$C567,"Quant.","")))</f>
        <v/>
      </c>
      <c r="J569" s="68" t="str">
        <f>IF(AND(COUNTBLANK($B566:$B568)=2,$B568="",$B567="",MAX(C:C)&gt;1),"Total Estimado",IF($B568="","",IF($C569=$C566,INDEX('FORMAÇÃO DE PREÇO'!$M:$M,MATCH($B569,'FORMAÇÃO DE PREÇO'!$B:$B)-18),IF($C569=$C567,"Valor Unit. (R$)",IF(AND($C569&lt;&gt;$C568,$J568&lt;&gt;""),"Subtotal","")))))</f>
        <v/>
      </c>
      <c r="K569" s="100" t="str">
        <f>IFERROR(IF(AND(COUNTBLANK($B566:$B568)=2,$B568="",$B567="",MAX(C:C)&gt;1),SUM($K$3:K568)/2,IF($B568="","",IF($C569=$C566,ROUND(J569*I569,2),IF($C569=$C567,"Total Item (R$)",IF(AND($C569&lt;&gt;$C568,$J568&lt;&gt;""),SUMIFS(K:K,C:C,C568,J:J,"&lt;&gt;Subtotal"),""))))),"")</f>
        <v/>
      </c>
      <c r="L569" s="100" t="str">
        <f t="shared" si="14"/>
        <v/>
      </c>
    </row>
    <row r="570" spans="2:12" x14ac:dyDescent="0.25">
      <c r="B570" s="62" t="str">
        <f>IFERROR(IF(C569=C566,IF(B569+1&lt;='FORMAÇÃO DE PREÇO'!$H$8,B569+1,""),B569),"")</f>
        <v/>
      </c>
      <c r="C570" s="62" t="str">
        <f>IFERROR(VLOOKUP(B570,'FORMAÇÃO DE PREÇO'!B:D,2,FALSE),"")</f>
        <v/>
      </c>
      <c r="D570" s="62" t="str">
        <f>IFERROR(VLOOKUP(B570,'FORMAÇÃO DE PREÇO'!B:D,3,FALSE),"")</f>
        <v/>
      </c>
      <c r="E570" s="107" t="str">
        <f t="shared" si="15"/>
        <v/>
      </c>
      <c r="F570" s="107" t="str">
        <f>IF($B569="","",IF($C570=$C567,INDEX('FORMAÇÃO DE PREÇO'!$H:$H,MATCH($B570,'FORMAÇÃO DE PREÇO'!$B:$B)-18),IF($C570=$C568,"Código","")))</f>
        <v/>
      </c>
      <c r="G570" s="108" t="str">
        <f t="array" ref="G570">IF($B569="","",IF($C570=$C567,UPPER(INDEX('BASE EDITAL'!$C:$C,EDITAL!B570+1)),IF($C570=$C568,"Especificação do Objeto","")))</f>
        <v/>
      </c>
      <c r="H570" s="109" t="str">
        <f t="array" ref="H570">IF($B569="","",IF($C570=$C567,INDEX('FORMAÇÃO DE PREÇO'!$M:$M,MATCH($B570,'FORMAÇÃO DE PREÇO'!$B:$B)-14),IF($C570=$C568,"Unidade","")))</f>
        <v/>
      </c>
      <c r="I570" s="109" t="str">
        <f>IF($B569="","",IF($C570=$C567,INDEX('FORMAÇÃO DE PREÇO'!$M:$M,MATCH($B570,'FORMAÇÃO DE PREÇO'!$B:$B)-16),IF($C570=$C568,"Quant.","")))</f>
        <v/>
      </c>
      <c r="J570" s="68" t="str">
        <f>IF(AND(COUNTBLANK($B567:$B569)=2,$B569="",$B568="",MAX(C:C)&gt;1),"Total Estimado",IF($B569="","",IF($C570=$C567,INDEX('FORMAÇÃO DE PREÇO'!$M:$M,MATCH($B570,'FORMAÇÃO DE PREÇO'!$B:$B)-18),IF($C570=$C568,"Valor Unit. (R$)",IF(AND($C570&lt;&gt;$C569,$J569&lt;&gt;""),"Subtotal","")))))</f>
        <v/>
      </c>
      <c r="K570" s="100" t="str">
        <f>IFERROR(IF(AND(COUNTBLANK($B567:$B569)=2,$B569="",$B568="",MAX(C:C)&gt;1),SUM($K$3:K569)/2,IF($B569="","",IF($C570=$C567,ROUND(J570*I570,2),IF($C570=$C568,"Total Item (R$)",IF(AND($C570&lt;&gt;$C569,$J569&lt;&gt;""),SUMIFS(K:K,C:C,C569,J:J,"&lt;&gt;Subtotal"),""))))),"")</f>
        <v/>
      </c>
      <c r="L570" s="100" t="str">
        <f t="shared" si="14"/>
        <v/>
      </c>
    </row>
    <row r="571" spans="2:12" x14ac:dyDescent="0.25">
      <c r="B571" s="62" t="str">
        <f>IFERROR(IF(C570=C567,IF(B570+1&lt;='FORMAÇÃO DE PREÇO'!$H$8,B570+1,""),B570),"")</f>
        <v/>
      </c>
      <c r="C571" s="62" t="str">
        <f>IFERROR(VLOOKUP(B571,'FORMAÇÃO DE PREÇO'!B:D,2,FALSE),"")</f>
        <v/>
      </c>
      <c r="D571" s="62" t="str">
        <f>IFERROR(VLOOKUP(B571,'FORMAÇÃO DE PREÇO'!B:D,3,FALSE),"")</f>
        <v/>
      </c>
      <c r="E571" s="107" t="str">
        <f t="shared" si="15"/>
        <v/>
      </c>
      <c r="F571" s="107" t="str">
        <f>IF($B570="","",IF($C571=$C568,INDEX('FORMAÇÃO DE PREÇO'!$H:$H,MATCH($B571,'FORMAÇÃO DE PREÇO'!$B:$B)-18),IF($C571=$C569,"Código","")))</f>
        <v/>
      </c>
      <c r="G571" s="108" t="str">
        <f t="array" ref="G571">IF($B570="","",IF($C571=$C568,UPPER(INDEX('BASE EDITAL'!$C:$C,EDITAL!B571+1)),IF($C571=$C569,"Especificação do Objeto","")))</f>
        <v/>
      </c>
      <c r="H571" s="109" t="str">
        <f t="array" ref="H571">IF($B570="","",IF($C571=$C568,INDEX('FORMAÇÃO DE PREÇO'!$M:$M,MATCH($B571,'FORMAÇÃO DE PREÇO'!$B:$B)-14),IF($C571=$C569,"Unidade","")))</f>
        <v/>
      </c>
      <c r="I571" s="109" t="str">
        <f>IF($B570="","",IF($C571=$C568,INDEX('FORMAÇÃO DE PREÇO'!$M:$M,MATCH($B571,'FORMAÇÃO DE PREÇO'!$B:$B)-16),IF($C571=$C569,"Quant.","")))</f>
        <v/>
      </c>
      <c r="J571" s="68" t="str">
        <f>IF(AND(COUNTBLANK($B568:$B570)=2,$B570="",$B569="",MAX(C:C)&gt;1),"Total Estimado",IF($B570="","",IF($C571=$C568,INDEX('FORMAÇÃO DE PREÇO'!$M:$M,MATCH($B571,'FORMAÇÃO DE PREÇO'!$B:$B)-18),IF($C571=$C569,"Valor Unit. (R$)",IF(AND($C571&lt;&gt;$C570,$J570&lt;&gt;""),"Subtotal","")))))</f>
        <v/>
      </c>
      <c r="K571" s="100" t="str">
        <f>IFERROR(IF(AND(COUNTBLANK($B568:$B570)=2,$B570="",$B569="",MAX(C:C)&gt;1),SUM($K$3:K570)/2,IF($B570="","",IF($C571=$C568,ROUND(J571*I571,2),IF($C571=$C569,"Total Item (R$)",IF(AND($C571&lt;&gt;$C570,$J570&lt;&gt;""),SUMIFS(K:K,C:C,C570,J:J,"&lt;&gt;Subtotal"),""))))),"")</f>
        <v/>
      </c>
      <c r="L571" s="100" t="str">
        <f t="shared" si="14"/>
        <v/>
      </c>
    </row>
    <row r="572" spans="2:12" x14ac:dyDescent="0.25">
      <c r="B572" s="62" t="str">
        <f>IFERROR(IF(C571=C568,IF(B571+1&lt;='FORMAÇÃO DE PREÇO'!$H$8,B571+1,""),B571),"")</f>
        <v/>
      </c>
      <c r="C572" s="62" t="str">
        <f>IFERROR(VLOOKUP(B572,'FORMAÇÃO DE PREÇO'!B:D,2,FALSE),"")</f>
        <v/>
      </c>
      <c r="D572" s="62" t="str">
        <f>IFERROR(VLOOKUP(B572,'FORMAÇÃO DE PREÇO'!B:D,3,FALSE),"")</f>
        <v/>
      </c>
      <c r="E572" s="107" t="str">
        <f t="shared" si="15"/>
        <v/>
      </c>
      <c r="F572" s="107" t="str">
        <f>IF($B571="","",IF($C572=$C569,INDEX('FORMAÇÃO DE PREÇO'!$H:$H,MATCH($B572,'FORMAÇÃO DE PREÇO'!$B:$B)-18),IF($C572=$C570,"Código","")))</f>
        <v/>
      </c>
      <c r="G572" s="108" t="str">
        <f t="array" ref="G572">IF($B571="","",IF($C572=$C569,UPPER(INDEX('BASE EDITAL'!$C:$C,EDITAL!B572+1)),IF($C572=$C570,"Especificação do Objeto","")))</f>
        <v/>
      </c>
      <c r="H572" s="109" t="str">
        <f t="array" ref="H572">IF($B571="","",IF($C572=$C569,INDEX('FORMAÇÃO DE PREÇO'!$M:$M,MATCH($B572,'FORMAÇÃO DE PREÇO'!$B:$B)-14),IF($C572=$C570,"Unidade","")))</f>
        <v/>
      </c>
      <c r="I572" s="109" t="str">
        <f>IF($B571="","",IF($C572=$C569,INDEX('FORMAÇÃO DE PREÇO'!$M:$M,MATCH($B572,'FORMAÇÃO DE PREÇO'!$B:$B)-16),IF($C572=$C570,"Quant.","")))</f>
        <v/>
      </c>
      <c r="J572" s="68" t="str">
        <f>IF(AND(COUNTBLANK($B569:$B571)=2,$B571="",$B570="",MAX(C:C)&gt;1),"Total Estimado",IF($B571="","",IF($C572=$C569,INDEX('FORMAÇÃO DE PREÇO'!$M:$M,MATCH($B572,'FORMAÇÃO DE PREÇO'!$B:$B)-18),IF($C572=$C570,"Valor Unit. (R$)",IF(AND($C572&lt;&gt;$C571,$J571&lt;&gt;""),"Subtotal","")))))</f>
        <v/>
      </c>
      <c r="K572" s="100" t="str">
        <f>IFERROR(IF(AND(COUNTBLANK($B569:$B571)=2,$B571="",$B570="",MAX(C:C)&gt;1),SUM($K$3:K571)/2,IF($B571="","",IF($C572=$C569,ROUND(J572*I572,2),IF($C572=$C570,"Total Item (R$)",IF(AND($C572&lt;&gt;$C571,$J571&lt;&gt;""),SUMIFS(K:K,C:C,C571,J:J,"&lt;&gt;Subtotal"),""))))),"")</f>
        <v/>
      </c>
      <c r="L572" s="100" t="str">
        <f t="shared" si="14"/>
        <v/>
      </c>
    </row>
    <row r="573" spans="2:12" x14ac:dyDescent="0.25">
      <c r="B573" s="62" t="str">
        <f>IFERROR(IF(C572=C569,IF(B572+1&lt;='FORMAÇÃO DE PREÇO'!$H$8,B572+1,""),B572),"")</f>
        <v/>
      </c>
      <c r="C573" s="62" t="str">
        <f>IFERROR(VLOOKUP(B573,'FORMAÇÃO DE PREÇO'!B:D,2,FALSE),"")</f>
        <v/>
      </c>
      <c r="D573" s="62" t="str">
        <f>IFERROR(VLOOKUP(B573,'FORMAÇÃO DE PREÇO'!B:D,3,FALSE),"")</f>
        <v/>
      </c>
      <c r="E573" s="107" t="str">
        <f t="shared" si="15"/>
        <v/>
      </c>
      <c r="F573" s="107" t="str">
        <f>IF($B572="","",IF($C573=$C570,INDEX('FORMAÇÃO DE PREÇO'!$H:$H,MATCH($B573,'FORMAÇÃO DE PREÇO'!$B:$B)-18),IF($C573=$C571,"Código","")))</f>
        <v/>
      </c>
      <c r="G573" s="108" t="str">
        <f t="array" ref="G573">IF($B572="","",IF($C573=$C570,UPPER(INDEX('BASE EDITAL'!$C:$C,EDITAL!B573+1)),IF($C573=$C571,"Especificação do Objeto","")))</f>
        <v/>
      </c>
      <c r="H573" s="109" t="str">
        <f t="array" ref="H573">IF($B572="","",IF($C573=$C570,INDEX('FORMAÇÃO DE PREÇO'!$M:$M,MATCH($B573,'FORMAÇÃO DE PREÇO'!$B:$B)-14),IF($C573=$C571,"Unidade","")))</f>
        <v/>
      </c>
      <c r="I573" s="109" t="str">
        <f>IF($B572="","",IF($C573=$C570,INDEX('FORMAÇÃO DE PREÇO'!$M:$M,MATCH($B573,'FORMAÇÃO DE PREÇO'!$B:$B)-16),IF($C573=$C571,"Quant.","")))</f>
        <v/>
      </c>
      <c r="J573" s="68" t="str">
        <f>IF(AND(COUNTBLANK($B570:$B572)=2,$B572="",$B571="",MAX(C:C)&gt;1),"Total Estimado",IF($B572="","",IF($C573=$C570,INDEX('FORMAÇÃO DE PREÇO'!$M:$M,MATCH($B573,'FORMAÇÃO DE PREÇO'!$B:$B)-18),IF($C573=$C571,"Valor Unit. (R$)",IF(AND($C573&lt;&gt;$C572,$J572&lt;&gt;""),"Subtotal","")))))</f>
        <v/>
      </c>
      <c r="K573" s="100" t="str">
        <f>IFERROR(IF(AND(COUNTBLANK($B570:$B572)=2,$B572="",$B571="",MAX(C:C)&gt;1),SUM($K$3:K572)/2,IF($B572="","",IF($C573=$C570,ROUND(J573*I573,2),IF($C573=$C571,"Total Item (R$)",IF(AND($C573&lt;&gt;$C572,$J572&lt;&gt;""),SUMIFS(K:K,C:C,C572,J:J,"&lt;&gt;Subtotal"),""))))),"")</f>
        <v/>
      </c>
      <c r="L573" s="100" t="str">
        <f t="shared" si="14"/>
        <v/>
      </c>
    </row>
    <row r="574" spans="2:12" x14ac:dyDescent="0.25">
      <c r="B574" s="62" t="str">
        <f>IFERROR(IF(C573=C570,IF(B573+1&lt;='FORMAÇÃO DE PREÇO'!$H$8,B573+1,""),B573),"")</f>
        <v/>
      </c>
      <c r="C574" s="62" t="str">
        <f>IFERROR(VLOOKUP(B574,'FORMAÇÃO DE PREÇO'!B:D,2,FALSE),"")</f>
        <v/>
      </c>
      <c r="D574" s="62" t="str">
        <f>IFERROR(VLOOKUP(B574,'FORMAÇÃO DE PREÇO'!B:D,3,FALSE),"")</f>
        <v/>
      </c>
      <c r="E574" s="107" t="str">
        <f t="shared" si="15"/>
        <v/>
      </c>
      <c r="F574" s="107" t="str">
        <f>IF($B573="","",IF($C574=$C571,INDEX('FORMAÇÃO DE PREÇO'!$H:$H,MATCH($B574,'FORMAÇÃO DE PREÇO'!$B:$B)-18),IF($C574=$C572,"Código","")))</f>
        <v/>
      </c>
      <c r="G574" s="108" t="str">
        <f t="array" ref="G574">IF($B573="","",IF($C574=$C571,UPPER(INDEX('BASE EDITAL'!$C:$C,EDITAL!B574+1)),IF($C574=$C572,"Especificação do Objeto","")))</f>
        <v/>
      </c>
      <c r="H574" s="109" t="str">
        <f t="array" ref="H574">IF($B573="","",IF($C574=$C571,INDEX('FORMAÇÃO DE PREÇO'!$M:$M,MATCH($B574,'FORMAÇÃO DE PREÇO'!$B:$B)-14),IF($C574=$C572,"Unidade","")))</f>
        <v/>
      </c>
      <c r="I574" s="109" t="str">
        <f>IF($B573="","",IF($C574=$C571,INDEX('FORMAÇÃO DE PREÇO'!$M:$M,MATCH($B574,'FORMAÇÃO DE PREÇO'!$B:$B)-16),IF($C574=$C572,"Quant.","")))</f>
        <v/>
      </c>
      <c r="J574" s="68" t="str">
        <f>IF(AND(COUNTBLANK($B571:$B573)=2,$B573="",$B572="",MAX(C:C)&gt;1),"Total Estimado",IF($B573="","",IF($C574=$C571,INDEX('FORMAÇÃO DE PREÇO'!$M:$M,MATCH($B574,'FORMAÇÃO DE PREÇO'!$B:$B)-18),IF($C574=$C572,"Valor Unit. (R$)",IF(AND($C574&lt;&gt;$C573,$J573&lt;&gt;""),"Subtotal","")))))</f>
        <v/>
      </c>
      <c r="K574" s="100" t="str">
        <f>IFERROR(IF(AND(COUNTBLANK($B571:$B573)=2,$B573="",$B572="",MAX(C:C)&gt;1),SUM($K$3:K573)/2,IF($B573="","",IF($C574=$C571,ROUND(J574*I574,2),IF($C574=$C572,"Total Item (R$)",IF(AND($C574&lt;&gt;$C573,$J573&lt;&gt;""),SUMIFS(K:K,C:C,C573,J:J,"&lt;&gt;Subtotal"),""))))),"")</f>
        <v/>
      </c>
      <c r="L574" s="100" t="str">
        <f t="shared" si="14"/>
        <v/>
      </c>
    </row>
    <row r="575" spans="2:12" x14ac:dyDescent="0.25">
      <c r="B575" s="62" t="str">
        <f>IFERROR(IF(C574=C571,IF(B574+1&lt;='FORMAÇÃO DE PREÇO'!$H$8,B574+1,""),B574),"")</f>
        <v/>
      </c>
      <c r="C575" s="62" t="str">
        <f>IFERROR(VLOOKUP(B575,'FORMAÇÃO DE PREÇO'!B:D,2,FALSE),"")</f>
        <v/>
      </c>
      <c r="D575" s="62" t="str">
        <f>IFERROR(VLOOKUP(B575,'FORMAÇÃO DE PREÇO'!B:D,3,FALSE),"")</f>
        <v/>
      </c>
      <c r="E575" s="107" t="str">
        <f t="shared" si="15"/>
        <v/>
      </c>
      <c r="F575" s="107" t="str">
        <f>IF($B574="","",IF($C575=$C572,INDEX('FORMAÇÃO DE PREÇO'!$H:$H,MATCH($B575,'FORMAÇÃO DE PREÇO'!$B:$B)-18),IF($C575=$C573,"Código","")))</f>
        <v/>
      </c>
      <c r="G575" s="108" t="str">
        <f t="array" ref="G575">IF($B574="","",IF($C575=$C572,UPPER(INDEX('BASE EDITAL'!$C:$C,EDITAL!B575+1)),IF($C575=$C573,"Especificação do Objeto","")))</f>
        <v/>
      </c>
      <c r="H575" s="109" t="str">
        <f t="array" ref="H575">IF($B574="","",IF($C575=$C572,INDEX('FORMAÇÃO DE PREÇO'!$M:$M,MATCH($B575,'FORMAÇÃO DE PREÇO'!$B:$B)-14),IF($C575=$C573,"Unidade","")))</f>
        <v/>
      </c>
      <c r="I575" s="109" t="str">
        <f>IF($B574="","",IF($C575=$C572,INDEX('FORMAÇÃO DE PREÇO'!$M:$M,MATCH($B575,'FORMAÇÃO DE PREÇO'!$B:$B)-16),IF($C575=$C573,"Quant.","")))</f>
        <v/>
      </c>
      <c r="J575" s="68" t="str">
        <f>IF(AND(COUNTBLANK($B572:$B574)=2,$B574="",$B573="",MAX(C:C)&gt;1),"Total Estimado",IF($B574="","",IF($C575=$C572,INDEX('FORMAÇÃO DE PREÇO'!$M:$M,MATCH($B575,'FORMAÇÃO DE PREÇO'!$B:$B)-18),IF($C575=$C573,"Valor Unit. (R$)",IF(AND($C575&lt;&gt;$C574,$J574&lt;&gt;""),"Subtotal","")))))</f>
        <v/>
      </c>
      <c r="K575" s="100" t="str">
        <f>IFERROR(IF(AND(COUNTBLANK($B572:$B574)=2,$B574="",$B573="",MAX(C:C)&gt;1),SUM($K$3:K574)/2,IF($B574="","",IF($C575=$C572,ROUND(J575*I575,2),IF($C575=$C573,"Total Item (R$)",IF(AND($C575&lt;&gt;$C574,$J574&lt;&gt;""),SUMIFS(K:K,C:C,C574,J:J,"&lt;&gt;Subtotal"),""))))),"")</f>
        <v/>
      </c>
      <c r="L575" s="100" t="str">
        <f t="shared" si="14"/>
        <v/>
      </c>
    </row>
    <row r="576" spans="2:12" x14ac:dyDescent="0.25">
      <c r="B576" s="62" t="str">
        <f>IFERROR(IF(C575=C572,IF(B575+1&lt;='FORMAÇÃO DE PREÇO'!$H$8,B575+1,""),B575),"")</f>
        <v/>
      </c>
      <c r="C576" s="62" t="str">
        <f>IFERROR(VLOOKUP(B576,'FORMAÇÃO DE PREÇO'!B:D,2,FALSE),"")</f>
        <v/>
      </c>
      <c r="D576" s="62" t="str">
        <f>IFERROR(VLOOKUP(B576,'FORMAÇÃO DE PREÇO'!B:D,3,FALSE),"")</f>
        <v/>
      </c>
      <c r="E576" s="107" t="str">
        <f t="shared" si="15"/>
        <v/>
      </c>
      <c r="F576" s="107" t="str">
        <f>IF($B575="","",IF($C576=$C573,INDEX('FORMAÇÃO DE PREÇO'!$H:$H,MATCH($B576,'FORMAÇÃO DE PREÇO'!$B:$B)-18),IF($C576=$C574,"Código","")))</f>
        <v/>
      </c>
      <c r="G576" s="108" t="str">
        <f t="array" ref="G576">IF($B575="","",IF($C576=$C573,UPPER(INDEX('BASE EDITAL'!$C:$C,EDITAL!B576+1)),IF($C576=$C574,"Especificação do Objeto","")))</f>
        <v/>
      </c>
      <c r="H576" s="109" t="str">
        <f t="array" ref="H576">IF($B575="","",IF($C576=$C573,INDEX('FORMAÇÃO DE PREÇO'!$M:$M,MATCH($B576,'FORMAÇÃO DE PREÇO'!$B:$B)-14),IF($C576=$C574,"Unidade","")))</f>
        <v/>
      </c>
      <c r="I576" s="109" t="str">
        <f>IF($B575="","",IF($C576=$C573,INDEX('FORMAÇÃO DE PREÇO'!$M:$M,MATCH($B576,'FORMAÇÃO DE PREÇO'!$B:$B)-16),IF($C576=$C574,"Quant.","")))</f>
        <v/>
      </c>
      <c r="J576" s="68" t="str">
        <f>IF(AND(COUNTBLANK($B573:$B575)=2,$B575="",$B574="",MAX(C:C)&gt;1),"Total Estimado",IF($B575="","",IF($C576=$C573,INDEX('FORMAÇÃO DE PREÇO'!$M:$M,MATCH($B576,'FORMAÇÃO DE PREÇO'!$B:$B)-18),IF($C576=$C574,"Valor Unit. (R$)",IF(AND($C576&lt;&gt;$C575,$J575&lt;&gt;""),"Subtotal","")))))</f>
        <v/>
      </c>
      <c r="K576" s="100" t="str">
        <f>IFERROR(IF(AND(COUNTBLANK($B573:$B575)=2,$B575="",$B574="",MAX(C:C)&gt;1),SUM($K$3:K575)/2,IF($B575="","",IF($C576=$C573,ROUND(J576*I576,2),IF($C576=$C574,"Total Item (R$)",IF(AND($C576&lt;&gt;$C575,$J575&lt;&gt;""),SUMIFS(K:K,C:C,C575,J:J,"&lt;&gt;Subtotal"),""))))),"")</f>
        <v/>
      </c>
      <c r="L576" s="100" t="str">
        <f t="shared" si="14"/>
        <v/>
      </c>
    </row>
    <row r="577" spans="2:12" x14ac:dyDescent="0.25">
      <c r="B577" s="62" t="str">
        <f>IFERROR(IF(C576=C573,IF(B576+1&lt;='FORMAÇÃO DE PREÇO'!$H$8,B576+1,""),B576),"")</f>
        <v/>
      </c>
      <c r="C577" s="62" t="str">
        <f>IFERROR(VLOOKUP(B577,'FORMAÇÃO DE PREÇO'!B:D,2,FALSE),"")</f>
        <v/>
      </c>
      <c r="D577" s="62" t="str">
        <f>IFERROR(VLOOKUP(B577,'FORMAÇÃO DE PREÇO'!B:D,3,FALSE),"")</f>
        <v/>
      </c>
      <c r="E577" s="107" t="str">
        <f t="shared" si="15"/>
        <v/>
      </c>
      <c r="F577" s="107" t="str">
        <f>IF($B576="","",IF($C577=$C574,INDEX('FORMAÇÃO DE PREÇO'!$H:$H,MATCH($B577,'FORMAÇÃO DE PREÇO'!$B:$B)-18),IF($C577=$C575,"Código","")))</f>
        <v/>
      </c>
      <c r="G577" s="108" t="str">
        <f t="array" ref="G577">IF($B576="","",IF($C577=$C574,UPPER(INDEX('BASE EDITAL'!$C:$C,EDITAL!B577+1)),IF($C577=$C575,"Especificação do Objeto","")))</f>
        <v/>
      </c>
      <c r="H577" s="109" t="str">
        <f t="array" ref="H577">IF($B576="","",IF($C577=$C574,INDEX('FORMAÇÃO DE PREÇO'!$M:$M,MATCH($B577,'FORMAÇÃO DE PREÇO'!$B:$B)-14),IF($C577=$C575,"Unidade","")))</f>
        <v/>
      </c>
      <c r="I577" s="109" t="str">
        <f>IF($B576="","",IF($C577=$C574,INDEX('FORMAÇÃO DE PREÇO'!$M:$M,MATCH($B577,'FORMAÇÃO DE PREÇO'!$B:$B)-16),IF($C577=$C575,"Quant.","")))</f>
        <v/>
      </c>
      <c r="J577" s="68" t="str">
        <f>IF(AND(COUNTBLANK($B574:$B576)=2,$B576="",$B575="",MAX(C:C)&gt;1),"Total Estimado",IF($B576="","",IF($C577=$C574,INDEX('FORMAÇÃO DE PREÇO'!$M:$M,MATCH($B577,'FORMAÇÃO DE PREÇO'!$B:$B)-18),IF($C577=$C575,"Valor Unit. (R$)",IF(AND($C577&lt;&gt;$C576,$J576&lt;&gt;""),"Subtotal","")))))</f>
        <v/>
      </c>
      <c r="K577" s="100" t="str">
        <f>IFERROR(IF(AND(COUNTBLANK($B574:$B576)=2,$B576="",$B575="",MAX(C:C)&gt;1),SUM($K$3:K576)/2,IF($B576="","",IF($C577=$C574,ROUND(J577*I577,2),IF($C577=$C575,"Total Item (R$)",IF(AND($C577&lt;&gt;$C576,$J576&lt;&gt;""),SUMIFS(K:K,C:C,C576,J:J,"&lt;&gt;Subtotal"),""))))),"")</f>
        <v/>
      </c>
      <c r="L577" s="100" t="str">
        <f t="shared" si="14"/>
        <v/>
      </c>
    </row>
    <row r="578" spans="2:12" x14ac:dyDescent="0.25">
      <c r="B578" s="62" t="str">
        <f>IFERROR(IF(C577=C574,IF(B577+1&lt;='FORMAÇÃO DE PREÇO'!$H$8,B577+1,""),B577),"")</f>
        <v/>
      </c>
      <c r="C578" s="62" t="str">
        <f>IFERROR(VLOOKUP(B578,'FORMAÇÃO DE PREÇO'!B:D,2,FALSE),"")</f>
        <v/>
      </c>
      <c r="D578" s="62" t="str">
        <f>IFERROR(VLOOKUP(B578,'FORMAÇÃO DE PREÇO'!B:D,3,FALSE),"")</f>
        <v/>
      </c>
      <c r="E578" s="107" t="str">
        <f t="shared" si="15"/>
        <v/>
      </c>
      <c r="F578" s="107" t="str">
        <f>IF($B577="","",IF($C578=$C575,INDEX('FORMAÇÃO DE PREÇO'!$H:$H,MATCH($B578,'FORMAÇÃO DE PREÇO'!$B:$B)-18),IF($C578=$C576,"Código","")))</f>
        <v/>
      </c>
      <c r="G578" s="108" t="str">
        <f t="array" ref="G578">IF($B577="","",IF($C578=$C575,UPPER(INDEX('BASE EDITAL'!$C:$C,EDITAL!B578+1)),IF($C578=$C576,"Especificação do Objeto","")))</f>
        <v/>
      </c>
      <c r="H578" s="109" t="str">
        <f t="array" ref="H578">IF($B577="","",IF($C578=$C575,INDEX('FORMAÇÃO DE PREÇO'!$M:$M,MATCH($B578,'FORMAÇÃO DE PREÇO'!$B:$B)-14),IF($C578=$C576,"Unidade","")))</f>
        <v/>
      </c>
      <c r="I578" s="109" t="str">
        <f>IF($B577="","",IF($C578=$C575,INDEX('FORMAÇÃO DE PREÇO'!$M:$M,MATCH($B578,'FORMAÇÃO DE PREÇO'!$B:$B)-16),IF($C578=$C576,"Quant.","")))</f>
        <v/>
      </c>
      <c r="J578" s="68" t="str">
        <f>IF(AND(COUNTBLANK($B575:$B577)=2,$B577="",$B576="",MAX(C:C)&gt;1),"Total Estimado",IF($B577="","",IF($C578=$C575,INDEX('FORMAÇÃO DE PREÇO'!$M:$M,MATCH($B578,'FORMAÇÃO DE PREÇO'!$B:$B)-18),IF($C578=$C576,"Valor Unit. (R$)",IF(AND($C578&lt;&gt;$C577,$J577&lt;&gt;""),"Subtotal","")))))</f>
        <v/>
      </c>
      <c r="K578" s="100" t="str">
        <f>IFERROR(IF(AND(COUNTBLANK($B575:$B577)=2,$B577="",$B576="",MAX(C:C)&gt;1),SUM($K$3:K577)/2,IF($B577="","",IF($C578=$C575,ROUND(J578*I578,2),IF($C578=$C576,"Total Item (R$)",IF(AND($C578&lt;&gt;$C577,$J577&lt;&gt;""),SUMIFS(K:K,C:C,C577,J:J,"&lt;&gt;Subtotal"),""))))),"")</f>
        <v/>
      </c>
      <c r="L578" s="100" t="str">
        <f t="shared" si="14"/>
        <v/>
      </c>
    </row>
    <row r="579" spans="2:12" x14ac:dyDescent="0.25">
      <c r="B579" s="62" t="str">
        <f>IFERROR(IF(C578=C575,IF(B578+1&lt;='FORMAÇÃO DE PREÇO'!$H$8,B578+1,""),B578),"")</f>
        <v/>
      </c>
      <c r="C579" s="62" t="str">
        <f>IFERROR(VLOOKUP(B579,'FORMAÇÃO DE PREÇO'!B:D,2,FALSE),"")</f>
        <v/>
      </c>
      <c r="D579" s="62" t="str">
        <f>IFERROR(VLOOKUP(B579,'FORMAÇÃO DE PREÇO'!B:D,3,FALSE),"")</f>
        <v/>
      </c>
      <c r="E579" s="107" t="str">
        <f t="shared" si="15"/>
        <v/>
      </c>
      <c r="F579" s="107" t="str">
        <f>IF($B578="","",IF($C579=$C576,INDEX('FORMAÇÃO DE PREÇO'!$H:$H,MATCH($B579,'FORMAÇÃO DE PREÇO'!$B:$B)-18),IF($C579=$C577,"Código","")))</f>
        <v/>
      </c>
      <c r="G579" s="108" t="str">
        <f t="array" ref="G579">IF($B578="","",IF($C579=$C576,UPPER(INDEX('BASE EDITAL'!$C:$C,EDITAL!B579+1)),IF($C579=$C577,"Especificação do Objeto","")))</f>
        <v/>
      </c>
      <c r="H579" s="109" t="str">
        <f t="array" ref="H579">IF($B578="","",IF($C579=$C576,INDEX('FORMAÇÃO DE PREÇO'!$M:$M,MATCH($B579,'FORMAÇÃO DE PREÇO'!$B:$B)-14),IF($C579=$C577,"Unidade","")))</f>
        <v/>
      </c>
      <c r="I579" s="109" t="str">
        <f>IF($B578="","",IF($C579=$C576,INDEX('FORMAÇÃO DE PREÇO'!$M:$M,MATCH($B579,'FORMAÇÃO DE PREÇO'!$B:$B)-16),IF($C579=$C577,"Quant.","")))</f>
        <v/>
      </c>
      <c r="J579" s="68" t="str">
        <f>IF(AND(COUNTBLANK($B576:$B578)=2,$B578="",$B577="",MAX(C:C)&gt;1),"Total Estimado",IF($B578="","",IF($C579=$C576,INDEX('FORMAÇÃO DE PREÇO'!$M:$M,MATCH($B579,'FORMAÇÃO DE PREÇO'!$B:$B)-18),IF($C579=$C577,"Valor Unit. (R$)",IF(AND($C579&lt;&gt;$C578,$J578&lt;&gt;""),"Subtotal","")))))</f>
        <v/>
      </c>
      <c r="K579" s="100" t="str">
        <f>IFERROR(IF(AND(COUNTBLANK($B576:$B578)=2,$B578="",$B577="",MAX(C:C)&gt;1),SUM($K$3:K578)/2,IF($B578="","",IF($C579=$C576,ROUND(J579*I579,2),IF($C579=$C577,"Total Item (R$)",IF(AND($C579&lt;&gt;$C578,$J578&lt;&gt;""),SUMIFS(K:K,C:C,C578,J:J,"&lt;&gt;Subtotal"),""))))),"")</f>
        <v/>
      </c>
      <c r="L579" s="100" t="str">
        <f t="shared" si="14"/>
        <v/>
      </c>
    </row>
    <row r="580" spans="2:12" x14ac:dyDescent="0.25">
      <c r="B580" s="62" t="str">
        <f>IFERROR(IF(C579=C576,IF(B579+1&lt;='FORMAÇÃO DE PREÇO'!$H$8,B579+1,""),B579),"")</f>
        <v/>
      </c>
      <c r="C580" s="62" t="str">
        <f>IFERROR(VLOOKUP(B580,'FORMAÇÃO DE PREÇO'!B:D,2,FALSE),"")</f>
        <v/>
      </c>
      <c r="D580" s="62" t="str">
        <f>IFERROR(VLOOKUP(B580,'FORMAÇÃO DE PREÇO'!B:D,3,FALSE),"")</f>
        <v/>
      </c>
      <c r="E580" s="107" t="str">
        <f t="shared" si="15"/>
        <v/>
      </c>
      <c r="F580" s="107" t="str">
        <f>IF($B579="","",IF($C580=$C577,INDEX('FORMAÇÃO DE PREÇO'!$H:$H,MATCH($B580,'FORMAÇÃO DE PREÇO'!$B:$B)-18),IF($C580=$C578,"Código","")))</f>
        <v/>
      </c>
      <c r="G580" s="108" t="str">
        <f t="array" ref="G580">IF($B579="","",IF($C580=$C577,UPPER(INDEX('BASE EDITAL'!$C:$C,EDITAL!B580+1)),IF($C580=$C578,"Especificação do Objeto","")))</f>
        <v/>
      </c>
      <c r="H580" s="109" t="str">
        <f t="array" ref="H580">IF($B579="","",IF($C580=$C577,INDEX('FORMAÇÃO DE PREÇO'!$M:$M,MATCH($B580,'FORMAÇÃO DE PREÇO'!$B:$B)-14),IF($C580=$C578,"Unidade","")))</f>
        <v/>
      </c>
      <c r="I580" s="109" t="str">
        <f>IF($B579="","",IF($C580=$C577,INDEX('FORMAÇÃO DE PREÇO'!$M:$M,MATCH($B580,'FORMAÇÃO DE PREÇO'!$B:$B)-16),IF($C580=$C578,"Quant.","")))</f>
        <v/>
      </c>
      <c r="J580" s="68" t="str">
        <f>IF(AND(COUNTBLANK($B577:$B579)=2,$B579="",$B578="",MAX(C:C)&gt;1),"Total Estimado",IF($B579="","",IF($C580=$C577,INDEX('FORMAÇÃO DE PREÇO'!$M:$M,MATCH($B580,'FORMAÇÃO DE PREÇO'!$B:$B)-18),IF($C580=$C578,"Valor Unit. (R$)",IF(AND($C580&lt;&gt;$C579,$J579&lt;&gt;""),"Subtotal","")))))</f>
        <v/>
      </c>
      <c r="K580" s="100" t="str">
        <f>IFERROR(IF(AND(COUNTBLANK($B577:$B579)=2,$B579="",$B578="",MAX(C:C)&gt;1),SUM($K$3:K579)/2,IF($B579="","",IF($C580=$C577,ROUND(J580*I580,2),IF($C580=$C578,"Total Item (R$)",IF(AND($C580&lt;&gt;$C579,$J579&lt;&gt;""),SUMIFS(K:K,C:C,C579,J:J,"&lt;&gt;Subtotal"),""))))),"")</f>
        <v/>
      </c>
      <c r="L580" s="100" t="str">
        <f t="shared" ref="L580:L643" si="16">IF($B579="","",IF($C580=$C577,"",IF($C580=$C578,"Benefício ME/EPP","")))</f>
        <v/>
      </c>
    </row>
    <row r="581" spans="2:12" x14ac:dyDescent="0.25">
      <c r="B581" s="62" t="str">
        <f>IFERROR(IF(C580=C577,IF(B580+1&lt;='FORMAÇÃO DE PREÇO'!$H$8,B580+1,""),B580),"")</f>
        <v/>
      </c>
      <c r="C581" s="62" t="str">
        <f>IFERROR(VLOOKUP(B581,'FORMAÇÃO DE PREÇO'!B:D,2,FALSE),"")</f>
        <v/>
      </c>
      <c r="D581" s="62" t="str">
        <f>IFERROR(VLOOKUP(B581,'FORMAÇÃO DE PREÇO'!B:D,3,FALSE),"")</f>
        <v/>
      </c>
      <c r="E581" s="107" t="str">
        <f t="shared" si="15"/>
        <v/>
      </c>
      <c r="F581" s="107" t="str">
        <f>IF($B580="","",IF($C581=$C578,INDEX('FORMAÇÃO DE PREÇO'!$H:$H,MATCH($B581,'FORMAÇÃO DE PREÇO'!$B:$B)-18),IF($C581=$C579,"Código","")))</f>
        <v/>
      </c>
      <c r="G581" s="108" t="str">
        <f t="array" ref="G581">IF($B580="","",IF($C581=$C578,UPPER(INDEX('BASE EDITAL'!$C:$C,EDITAL!B581+1)),IF($C581=$C579,"Especificação do Objeto","")))</f>
        <v/>
      </c>
      <c r="H581" s="109" t="str">
        <f t="array" ref="H581">IF($B580="","",IF($C581=$C578,INDEX('FORMAÇÃO DE PREÇO'!$M:$M,MATCH($B581,'FORMAÇÃO DE PREÇO'!$B:$B)-14),IF($C581=$C579,"Unidade","")))</f>
        <v/>
      </c>
      <c r="I581" s="109" t="str">
        <f>IF($B580="","",IF($C581=$C578,INDEX('FORMAÇÃO DE PREÇO'!$M:$M,MATCH($B581,'FORMAÇÃO DE PREÇO'!$B:$B)-16),IF($C581=$C579,"Quant.","")))</f>
        <v/>
      </c>
      <c r="J581" s="68" t="str">
        <f>IF(AND(COUNTBLANK($B578:$B580)=2,$B580="",$B579="",MAX(C:C)&gt;1),"Total Estimado",IF($B580="","",IF($C581=$C578,INDEX('FORMAÇÃO DE PREÇO'!$M:$M,MATCH($B581,'FORMAÇÃO DE PREÇO'!$B:$B)-18),IF($C581=$C579,"Valor Unit. (R$)",IF(AND($C581&lt;&gt;$C580,$J580&lt;&gt;""),"Subtotal","")))))</f>
        <v/>
      </c>
      <c r="K581" s="100" t="str">
        <f>IFERROR(IF(AND(COUNTBLANK($B578:$B580)=2,$B580="",$B579="",MAX(C:C)&gt;1),SUM($K$3:K580)/2,IF($B580="","",IF($C581=$C578,ROUND(J581*I581,2),IF($C581=$C579,"Total Item (R$)",IF(AND($C581&lt;&gt;$C580,$J580&lt;&gt;""),SUMIFS(K:K,C:C,C580,J:J,"&lt;&gt;Subtotal"),""))))),"")</f>
        <v/>
      </c>
      <c r="L581" s="100" t="str">
        <f t="shared" si="16"/>
        <v/>
      </c>
    </row>
    <row r="582" spans="2:12" x14ac:dyDescent="0.25">
      <c r="B582" s="62" t="str">
        <f>IFERROR(IF(C581=C578,IF(B581+1&lt;='FORMAÇÃO DE PREÇO'!$H$8,B581+1,""),B581),"")</f>
        <v/>
      </c>
      <c r="C582" s="62" t="str">
        <f>IFERROR(VLOOKUP(B582,'FORMAÇÃO DE PREÇO'!B:D,2,FALSE),"")</f>
        <v/>
      </c>
      <c r="D582" s="62" t="str">
        <f>IFERROR(VLOOKUP(B582,'FORMAÇÃO DE PREÇO'!B:D,3,FALSE),"")</f>
        <v/>
      </c>
      <c r="E582" s="107" t="str">
        <f t="shared" si="15"/>
        <v/>
      </c>
      <c r="F582" s="107" t="str">
        <f>IF($B581="","",IF($C582=$C579,INDEX('FORMAÇÃO DE PREÇO'!$H:$H,MATCH($B582,'FORMAÇÃO DE PREÇO'!$B:$B)-18),IF($C582=$C580,"Código","")))</f>
        <v/>
      </c>
      <c r="G582" s="108" t="str">
        <f t="array" ref="G582">IF($B581="","",IF($C582=$C579,UPPER(INDEX('BASE EDITAL'!$C:$C,EDITAL!B582+1)),IF($C582=$C580,"Especificação do Objeto","")))</f>
        <v/>
      </c>
      <c r="H582" s="109" t="str">
        <f t="array" ref="H582">IF($B581="","",IF($C582=$C579,INDEX('FORMAÇÃO DE PREÇO'!$M:$M,MATCH($B582,'FORMAÇÃO DE PREÇO'!$B:$B)-14),IF($C582=$C580,"Unidade","")))</f>
        <v/>
      </c>
      <c r="I582" s="109" t="str">
        <f>IF($B581="","",IF($C582=$C579,INDEX('FORMAÇÃO DE PREÇO'!$M:$M,MATCH($B582,'FORMAÇÃO DE PREÇO'!$B:$B)-16),IF($C582=$C580,"Quant.","")))</f>
        <v/>
      </c>
      <c r="J582" s="68" t="str">
        <f>IF(AND(COUNTBLANK($B579:$B581)=2,$B581="",$B580="",MAX(C:C)&gt;1),"Total Estimado",IF($B581="","",IF($C582=$C579,INDEX('FORMAÇÃO DE PREÇO'!$M:$M,MATCH($B582,'FORMAÇÃO DE PREÇO'!$B:$B)-18),IF($C582=$C580,"Valor Unit. (R$)",IF(AND($C582&lt;&gt;$C581,$J581&lt;&gt;""),"Subtotal","")))))</f>
        <v/>
      </c>
      <c r="K582" s="100" t="str">
        <f>IFERROR(IF(AND(COUNTBLANK($B579:$B581)=2,$B581="",$B580="",MAX(C:C)&gt;1),SUM($K$3:K581)/2,IF($B581="","",IF($C582=$C579,ROUND(J582*I582,2),IF($C582=$C580,"Total Item (R$)",IF(AND($C582&lt;&gt;$C581,$J581&lt;&gt;""),SUMIFS(K:K,C:C,C581,J:J,"&lt;&gt;Subtotal"),""))))),"")</f>
        <v/>
      </c>
      <c r="L582" s="100" t="str">
        <f t="shared" si="16"/>
        <v/>
      </c>
    </row>
    <row r="583" spans="2:12" x14ac:dyDescent="0.25">
      <c r="B583" s="62" t="str">
        <f>IFERROR(IF(C582=C579,IF(B582+1&lt;='FORMAÇÃO DE PREÇO'!$H$8,B582+1,""),B582),"")</f>
        <v/>
      </c>
      <c r="C583" s="62" t="str">
        <f>IFERROR(VLOOKUP(B583,'FORMAÇÃO DE PREÇO'!B:D,2,FALSE),"")</f>
        <v/>
      </c>
      <c r="D583" s="62" t="str">
        <f>IFERROR(VLOOKUP(B583,'FORMAÇÃO DE PREÇO'!B:D,3,FALSE),"")</f>
        <v/>
      </c>
      <c r="E583" s="107" t="str">
        <f t="shared" ref="E583:E646" si="17">IF($B582="","",IF($C583=$C580,D583,IF($C583=$C581,"Item",IF(AND(MAX(C:C)&gt;1,$C583=$C582),CONCATENATE("LOTE ",C583),""))))</f>
        <v/>
      </c>
      <c r="F583" s="107" t="str">
        <f>IF($B582="","",IF($C583=$C580,INDEX('FORMAÇÃO DE PREÇO'!$H:$H,MATCH($B583,'FORMAÇÃO DE PREÇO'!$B:$B)-18),IF($C583=$C581,"Código","")))</f>
        <v/>
      </c>
      <c r="G583" s="108" t="str">
        <f t="array" ref="G583">IF($B582="","",IF($C583=$C580,UPPER(INDEX('BASE EDITAL'!$C:$C,EDITAL!B583+1)),IF($C583=$C581,"Especificação do Objeto","")))</f>
        <v/>
      </c>
      <c r="H583" s="109" t="str">
        <f t="array" ref="H583">IF($B582="","",IF($C583=$C580,INDEX('FORMAÇÃO DE PREÇO'!$M:$M,MATCH($B583,'FORMAÇÃO DE PREÇO'!$B:$B)-14),IF($C583=$C581,"Unidade","")))</f>
        <v/>
      </c>
      <c r="I583" s="109" t="str">
        <f>IF($B582="","",IF($C583=$C580,INDEX('FORMAÇÃO DE PREÇO'!$M:$M,MATCH($B583,'FORMAÇÃO DE PREÇO'!$B:$B)-16),IF($C583=$C581,"Quant.","")))</f>
        <v/>
      </c>
      <c r="J583" s="68" t="str">
        <f>IF(AND(COUNTBLANK($B580:$B582)=2,$B582="",$B581="",MAX(C:C)&gt;1),"Total Estimado",IF($B582="","",IF($C583=$C580,INDEX('FORMAÇÃO DE PREÇO'!$M:$M,MATCH($B583,'FORMAÇÃO DE PREÇO'!$B:$B)-18),IF($C583=$C581,"Valor Unit. (R$)",IF(AND($C583&lt;&gt;$C582,$J582&lt;&gt;""),"Subtotal","")))))</f>
        <v/>
      </c>
      <c r="K583" s="100" t="str">
        <f>IFERROR(IF(AND(COUNTBLANK($B580:$B582)=2,$B582="",$B581="",MAX(C:C)&gt;1),SUM($K$3:K582)/2,IF($B582="","",IF($C583=$C580,ROUND(J583*I583,2),IF($C583=$C581,"Total Item (R$)",IF(AND($C583&lt;&gt;$C582,$J582&lt;&gt;""),SUMIFS(K:K,C:C,C582,J:J,"&lt;&gt;Subtotal"),""))))),"")</f>
        <v/>
      </c>
      <c r="L583" s="100" t="str">
        <f t="shared" si="16"/>
        <v/>
      </c>
    </row>
    <row r="584" spans="2:12" x14ac:dyDescent="0.25">
      <c r="B584" s="62" t="str">
        <f>IFERROR(IF(C583=C580,IF(B583+1&lt;='FORMAÇÃO DE PREÇO'!$H$8,B583+1,""),B583),"")</f>
        <v/>
      </c>
      <c r="C584" s="62" t="str">
        <f>IFERROR(VLOOKUP(B584,'FORMAÇÃO DE PREÇO'!B:D,2,FALSE),"")</f>
        <v/>
      </c>
      <c r="D584" s="62" t="str">
        <f>IFERROR(VLOOKUP(B584,'FORMAÇÃO DE PREÇO'!B:D,3,FALSE),"")</f>
        <v/>
      </c>
      <c r="E584" s="107" t="str">
        <f t="shared" si="17"/>
        <v/>
      </c>
      <c r="F584" s="107" t="str">
        <f>IF($B583="","",IF($C584=$C581,INDEX('FORMAÇÃO DE PREÇO'!$H:$H,MATCH($B584,'FORMAÇÃO DE PREÇO'!$B:$B)-18),IF($C584=$C582,"Código","")))</f>
        <v/>
      </c>
      <c r="G584" s="108" t="str">
        <f t="array" ref="G584">IF($B583="","",IF($C584=$C581,UPPER(INDEX('BASE EDITAL'!$C:$C,EDITAL!B584+1)),IF($C584=$C582,"Especificação do Objeto","")))</f>
        <v/>
      </c>
      <c r="H584" s="109" t="str">
        <f t="array" ref="H584">IF($B583="","",IF($C584=$C581,INDEX('FORMAÇÃO DE PREÇO'!$M:$M,MATCH($B584,'FORMAÇÃO DE PREÇO'!$B:$B)-14),IF($C584=$C582,"Unidade","")))</f>
        <v/>
      </c>
      <c r="I584" s="109" t="str">
        <f>IF($B583="","",IF($C584=$C581,INDEX('FORMAÇÃO DE PREÇO'!$M:$M,MATCH($B584,'FORMAÇÃO DE PREÇO'!$B:$B)-16),IF($C584=$C582,"Quant.","")))</f>
        <v/>
      </c>
      <c r="J584" s="68" t="str">
        <f>IF(AND(COUNTBLANK($B581:$B583)=2,$B583="",$B582="",MAX(C:C)&gt;1),"Total Estimado",IF($B583="","",IF($C584=$C581,INDEX('FORMAÇÃO DE PREÇO'!$M:$M,MATCH($B584,'FORMAÇÃO DE PREÇO'!$B:$B)-18),IF($C584=$C582,"Valor Unit. (R$)",IF(AND($C584&lt;&gt;$C583,$J583&lt;&gt;""),"Subtotal","")))))</f>
        <v/>
      </c>
      <c r="K584" s="100" t="str">
        <f>IFERROR(IF(AND(COUNTBLANK($B581:$B583)=2,$B583="",$B582="",MAX(C:C)&gt;1),SUM($K$3:K583)/2,IF($B583="","",IF($C584=$C581,ROUND(J584*I584,2),IF($C584=$C582,"Total Item (R$)",IF(AND($C584&lt;&gt;$C583,$J583&lt;&gt;""),SUMIFS(K:K,C:C,C583,J:J,"&lt;&gt;Subtotal"),""))))),"")</f>
        <v/>
      </c>
      <c r="L584" s="100" t="str">
        <f t="shared" si="16"/>
        <v/>
      </c>
    </row>
    <row r="585" spans="2:12" x14ac:dyDescent="0.25">
      <c r="B585" s="62" t="str">
        <f>IFERROR(IF(C584=C581,IF(B584+1&lt;='FORMAÇÃO DE PREÇO'!$H$8,B584+1,""),B584),"")</f>
        <v/>
      </c>
      <c r="C585" s="62" t="str">
        <f>IFERROR(VLOOKUP(B585,'FORMAÇÃO DE PREÇO'!B:D,2,FALSE),"")</f>
        <v/>
      </c>
      <c r="D585" s="62" t="str">
        <f>IFERROR(VLOOKUP(B585,'FORMAÇÃO DE PREÇO'!B:D,3,FALSE),"")</f>
        <v/>
      </c>
      <c r="E585" s="107" t="str">
        <f t="shared" si="17"/>
        <v/>
      </c>
      <c r="F585" s="107" t="str">
        <f>IF($B584="","",IF($C585=$C582,INDEX('FORMAÇÃO DE PREÇO'!$H:$H,MATCH($B585,'FORMAÇÃO DE PREÇO'!$B:$B)-18),IF($C585=$C583,"Código","")))</f>
        <v/>
      </c>
      <c r="G585" s="108" t="str">
        <f t="array" ref="G585">IF($B584="","",IF($C585=$C582,UPPER(INDEX('BASE EDITAL'!$C:$C,EDITAL!B585+1)),IF($C585=$C583,"Especificação do Objeto","")))</f>
        <v/>
      </c>
      <c r="H585" s="109" t="str">
        <f t="array" ref="H585">IF($B584="","",IF($C585=$C582,INDEX('FORMAÇÃO DE PREÇO'!$M:$M,MATCH($B585,'FORMAÇÃO DE PREÇO'!$B:$B)-14),IF($C585=$C583,"Unidade","")))</f>
        <v/>
      </c>
      <c r="I585" s="109" t="str">
        <f>IF($B584="","",IF($C585=$C582,INDEX('FORMAÇÃO DE PREÇO'!$M:$M,MATCH($B585,'FORMAÇÃO DE PREÇO'!$B:$B)-16),IF($C585=$C583,"Quant.","")))</f>
        <v/>
      </c>
      <c r="J585" s="68" t="str">
        <f>IF(AND(COUNTBLANK($B582:$B584)=2,$B584="",$B583="",MAX(C:C)&gt;1),"Total Estimado",IF($B584="","",IF($C585=$C582,INDEX('FORMAÇÃO DE PREÇO'!$M:$M,MATCH($B585,'FORMAÇÃO DE PREÇO'!$B:$B)-18),IF($C585=$C583,"Valor Unit. (R$)",IF(AND($C585&lt;&gt;$C584,$J584&lt;&gt;""),"Subtotal","")))))</f>
        <v/>
      </c>
      <c r="K585" s="100" t="str">
        <f>IFERROR(IF(AND(COUNTBLANK($B582:$B584)=2,$B584="",$B583="",MAX(C:C)&gt;1),SUM($K$3:K584)/2,IF($B584="","",IF($C585=$C582,ROUND(J585*I585,2),IF($C585=$C583,"Total Item (R$)",IF(AND($C585&lt;&gt;$C584,$J584&lt;&gt;""),SUMIFS(K:K,C:C,C584,J:J,"&lt;&gt;Subtotal"),""))))),"")</f>
        <v/>
      </c>
      <c r="L585" s="100" t="str">
        <f t="shared" si="16"/>
        <v/>
      </c>
    </row>
    <row r="586" spans="2:12" x14ac:dyDescent="0.25">
      <c r="B586" s="62" t="str">
        <f>IFERROR(IF(C585=C582,IF(B585+1&lt;='FORMAÇÃO DE PREÇO'!$H$8,B585+1,""),B585),"")</f>
        <v/>
      </c>
      <c r="C586" s="62" t="str">
        <f>IFERROR(VLOOKUP(B586,'FORMAÇÃO DE PREÇO'!B:D,2,FALSE),"")</f>
        <v/>
      </c>
      <c r="D586" s="62" t="str">
        <f>IFERROR(VLOOKUP(B586,'FORMAÇÃO DE PREÇO'!B:D,3,FALSE),"")</f>
        <v/>
      </c>
      <c r="E586" s="107" t="str">
        <f t="shared" si="17"/>
        <v/>
      </c>
      <c r="F586" s="107" t="str">
        <f>IF($B585="","",IF($C586=$C583,INDEX('FORMAÇÃO DE PREÇO'!$H:$H,MATCH($B586,'FORMAÇÃO DE PREÇO'!$B:$B)-18),IF($C586=$C584,"Código","")))</f>
        <v/>
      </c>
      <c r="G586" s="108" t="str">
        <f t="array" ref="G586">IF($B585="","",IF($C586=$C583,UPPER(INDEX('BASE EDITAL'!$C:$C,EDITAL!B586+1)),IF($C586=$C584,"Especificação do Objeto","")))</f>
        <v/>
      </c>
      <c r="H586" s="109" t="str">
        <f t="array" ref="H586">IF($B585="","",IF($C586=$C583,INDEX('FORMAÇÃO DE PREÇO'!$M:$M,MATCH($B586,'FORMAÇÃO DE PREÇO'!$B:$B)-14),IF($C586=$C584,"Unidade","")))</f>
        <v/>
      </c>
      <c r="I586" s="109" t="str">
        <f>IF($B585="","",IF($C586=$C583,INDEX('FORMAÇÃO DE PREÇO'!$M:$M,MATCH($B586,'FORMAÇÃO DE PREÇO'!$B:$B)-16),IF($C586=$C584,"Quant.","")))</f>
        <v/>
      </c>
      <c r="J586" s="68" t="str">
        <f>IF(AND(COUNTBLANK($B583:$B585)=2,$B585="",$B584="",MAX(C:C)&gt;1),"Total Estimado",IF($B585="","",IF($C586=$C583,INDEX('FORMAÇÃO DE PREÇO'!$M:$M,MATCH($B586,'FORMAÇÃO DE PREÇO'!$B:$B)-18),IF($C586=$C584,"Valor Unit. (R$)",IF(AND($C586&lt;&gt;$C585,$J585&lt;&gt;""),"Subtotal","")))))</f>
        <v/>
      </c>
      <c r="K586" s="100" t="str">
        <f>IFERROR(IF(AND(COUNTBLANK($B583:$B585)=2,$B585="",$B584="",MAX(C:C)&gt;1),SUM($K$3:K585)/2,IF($B585="","",IF($C586=$C583,ROUND(J586*I586,2),IF($C586=$C584,"Total Item (R$)",IF(AND($C586&lt;&gt;$C585,$J585&lt;&gt;""),SUMIFS(K:K,C:C,C585,J:J,"&lt;&gt;Subtotal"),""))))),"")</f>
        <v/>
      </c>
      <c r="L586" s="100" t="str">
        <f t="shared" si="16"/>
        <v/>
      </c>
    </row>
    <row r="587" spans="2:12" x14ac:dyDescent="0.25">
      <c r="B587" s="62" t="str">
        <f>IFERROR(IF(C586=C583,IF(B586+1&lt;='FORMAÇÃO DE PREÇO'!$H$8,B586+1,""),B586),"")</f>
        <v/>
      </c>
      <c r="C587" s="62" t="str">
        <f>IFERROR(VLOOKUP(B587,'FORMAÇÃO DE PREÇO'!B:D,2,FALSE),"")</f>
        <v/>
      </c>
      <c r="D587" s="62" t="str">
        <f>IFERROR(VLOOKUP(B587,'FORMAÇÃO DE PREÇO'!B:D,3,FALSE),"")</f>
        <v/>
      </c>
      <c r="E587" s="107" t="str">
        <f t="shared" si="17"/>
        <v/>
      </c>
      <c r="F587" s="107" t="str">
        <f>IF($B586="","",IF($C587=$C584,INDEX('FORMAÇÃO DE PREÇO'!$H:$H,MATCH($B587,'FORMAÇÃO DE PREÇO'!$B:$B)-18),IF($C587=$C585,"Código","")))</f>
        <v/>
      </c>
      <c r="G587" s="108" t="str">
        <f t="array" ref="G587">IF($B586="","",IF($C587=$C584,UPPER(INDEX('BASE EDITAL'!$C:$C,EDITAL!B587+1)),IF($C587=$C585,"Especificação do Objeto","")))</f>
        <v/>
      </c>
      <c r="H587" s="109" t="str">
        <f t="array" ref="H587">IF($B586="","",IF($C587=$C584,INDEX('FORMAÇÃO DE PREÇO'!$M:$M,MATCH($B587,'FORMAÇÃO DE PREÇO'!$B:$B)-14),IF($C587=$C585,"Unidade","")))</f>
        <v/>
      </c>
      <c r="I587" s="109" t="str">
        <f>IF($B586="","",IF($C587=$C584,INDEX('FORMAÇÃO DE PREÇO'!$M:$M,MATCH($B587,'FORMAÇÃO DE PREÇO'!$B:$B)-16),IF($C587=$C585,"Quant.","")))</f>
        <v/>
      </c>
      <c r="J587" s="68" t="str">
        <f>IF(AND(COUNTBLANK($B584:$B586)=2,$B586="",$B585="",MAX(C:C)&gt;1),"Total Estimado",IF($B586="","",IF($C587=$C584,INDEX('FORMAÇÃO DE PREÇO'!$M:$M,MATCH($B587,'FORMAÇÃO DE PREÇO'!$B:$B)-18),IF($C587=$C585,"Valor Unit. (R$)",IF(AND($C587&lt;&gt;$C586,$J586&lt;&gt;""),"Subtotal","")))))</f>
        <v/>
      </c>
      <c r="K587" s="100" t="str">
        <f>IFERROR(IF(AND(COUNTBLANK($B584:$B586)=2,$B586="",$B585="",MAX(C:C)&gt;1),SUM($K$3:K586)/2,IF($B586="","",IF($C587=$C584,ROUND(J587*I587,2),IF($C587=$C585,"Total Item (R$)",IF(AND($C587&lt;&gt;$C586,$J586&lt;&gt;""),SUMIFS(K:K,C:C,C586,J:J,"&lt;&gt;Subtotal"),""))))),"")</f>
        <v/>
      </c>
      <c r="L587" s="100" t="str">
        <f t="shared" si="16"/>
        <v/>
      </c>
    </row>
    <row r="588" spans="2:12" x14ac:dyDescent="0.25">
      <c r="B588" s="62" t="str">
        <f>IFERROR(IF(C587=C584,IF(B587+1&lt;='FORMAÇÃO DE PREÇO'!$H$8,B587+1,""),B587),"")</f>
        <v/>
      </c>
      <c r="C588" s="62" t="str">
        <f>IFERROR(VLOOKUP(B588,'FORMAÇÃO DE PREÇO'!B:D,2,FALSE),"")</f>
        <v/>
      </c>
      <c r="D588" s="62" t="str">
        <f>IFERROR(VLOOKUP(B588,'FORMAÇÃO DE PREÇO'!B:D,3,FALSE),"")</f>
        <v/>
      </c>
      <c r="E588" s="107" t="str">
        <f t="shared" si="17"/>
        <v/>
      </c>
      <c r="F588" s="107" t="str">
        <f>IF($B587="","",IF($C588=$C585,INDEX('FORMAÇÃO DE PREÇO'!$H:$H,MATCH($B588,'FORMAÇÃO DE PREÇO'!$B:$B)-18),IF($C588=$C586,"Código","")))</f>
        <v/>
      </c>
      <c r="G588" s="108" t="str">
        <f t="array" ref="G588">IF($B587="","",IF($C588=$C585,UPPER(INDEX('BASE EDITAL'!$C:$C,EDITAL!B588+1)),IF($C588=$C586,"Especificação do Objeto","")))</f>
        <v/>
      </c>
      <c r="H588" s="109" t="str">
        <f t="array" ref="H588">IF($B587="","",IF($C588=$C585,INDEX('FORMAÇÃO DE PREÇO'!$M:$M,MATCH($B588,'FORMAÇÃO DE PREÇO'!$B:$B)-14),IF($C588=$C586,"Unidade","")))</f>
        <v/>
      </c>
      <c r="I588" s="109" t="str">
        <f>IF($B587="","",IF($C588=$C585,INDEX('FORMAÇÃO DE PREÇO'!$M:$M,MATCH($B588,'FORMAÇÃO DE PREÇO'!$B:$B)-16),IF($C588=$C586,"Quant.","")))</f>
        <v/>
      </c>
      <c r="J588" s="68" t="str">
        <f>IF(AND(COUNTBLANK($B585:$B587)=2,$B587="",$B586="",MAX(C:C)&gt;1),"Total Estimado",IF($B587="","",IF($C588=$C585,INDEX('FORMAÇÃO DE PREÇO'!$M:$M,MATCH($B588,'FORMAÇÃO DE PREÇO'!$B:$B)-18),IF($C588=$C586,"Valor Unit. (R$)",IF(AND($C588&lt;&gt;$C587,$J587&lt;&gt;""),"Subtotal","")))))</f>
        <v/>
      </c>
      <c r="K588" s="100" t="str">
        <f>IFERROR(IF(AND(COUNTBLANK($B585:$B587)=2,$B587="",$B586="",MAX(C:C)&gt;1),SUM($K$3:K587)/2,IF($B587="","",IF($C588=$C585,ROUND(J588*I588,2),IF($C588=$C586,"Total Item (R$)",IF(AND($C588&lt;&gt;$C587,$J587&lt;&gt;""),SUMIFS(K:K,C:C,C587,J:J,"&lt;&gt;Subtotal"),""))))),"")</f>
        <v/>
      </c>
      <c r="L588" s="100" t="str">
        <f t="shared" si="16"/>
        <v/>
      </c>
    </row>
    <row r="589" spans="2:12" x14ac:dyDescent="0.25">
      <c r="B589" s="62" t="str">
        <f>IFERROR(IF(C588=C585,IF(B588+1&lt;='FORMAÇÃO DE PREÇO'!$H$8,B588+1,""),B588),"")</f>
        <v/>
      </c>
      <c r="C589" s="62" t="str">
        <f>IFERROR(VLOOKUP(B589,'FORMAÇÃO DE PREÇO'!B:D,2,FALSE),"")</f>
        <v/>
      </c>
      <c r="D589" s="62" t="str">
        <f>IFERROR(VLOOKUP(B589,'FORMAÇÃO DE PREÇO'!B:D,3,FALSE),"")</f>
        <v/>
      </c>
      <c r="E589" s="107" t="str">
        <f t="shared" si="17"/>
        <v/>
      </c>
      <c r="F589" s="107" t="str">
        <f>IF($B588="","",IF($C589=$C586,INDEX('FORMAÇÃO DE PREÇO'!$H:$H,MATCH($B589,'FORMAÇÃO DE PREÇO'!$B:$B)-18),IF($C589=$C587,"Código","")))</f>
        <v/>
      </c>
      <c r="G589" s="108" t="str">
        <f t="array" ref="G589">IF($B588="","",IF($C589=$C586,UPPER(INDEX('BASE EDITAL'!$C:$C,EDITAL!B589+1)),IF($C589=$C587,"Especificação do Objeto","")))</f>
        <v/>
      </c>
      <c r="H589" s="109" t="str">
        <f t="array" ref="H589">IF($B588="","",IF($C589=$C586,INDEX('FORMAÇÃO DE PREÇO'!$M:$M,MATCH($B589,'FORMAÇÃO DE PREÇO'!$B:$B)-14),IF($C589=$C587,"Unidade","")))</f>
        <v/>
      </c>
      <c r="I589" s="109" t="str">
        <f>IF($B588="","",IF($C589=$C586,INDEX('FORMAÇÃO DE PREÇO'!$M:$M,MATCH($B589,'FORMAÇÃO DE PREÇO'!$B:$B)-16),IF($C589=$C587,"Quant.","")))</f>
        <v/>
      </c>
      <c r="J589" s="68" t="str">
        <f>IF(AND(COUNTBLANK($B586:$B588)=2,$B588="",$B587="",MAX(C:C)&gt;1),"Total Estimado",IF($B588="","",IF($C589=$C586,INDEX('FORMAÇÃO DE PREÇO'!$M:$M,MATCH($B589,'FORMAÇÃO DE PREÇO'!$B:$B)-18),IF($C589=$C587,"Valor Unit. (R$)",IF(AND($C589&lt;&gt;$C588,$J588&lt;&gt;""),"Subtotal","")))))</f>
        <v/>
      </c>
      <c r="K589" s="100" t="str">
        <f>IFERROR(IF(AND(COUNTBLANK($B586:$B588)=2,$B588="",$B587="",MAX(C:C)&gt;1),SUM($K$3:K588)/2,IF($B588="","",IF($C589=$C586,ROUND(J589*I589,2),IF($C589=$C587,"Total Item (R$)",IF(AND($C589&lt;&gt;$C588,$J588&lt;&gt;""),SUMIFS(K:K,C:C,C588,J:J,"&lt;&gt;Subtotal"),""))))),"")</f>
        <v/>
      </c>
      <c r="L589" s="100" t="str">
        <f t="shared" si="16"/>
        <v/>
      </c>
    </row>
    <row r="590" spans="2:12" x14ac:dyDescent="0.25">
      <c r="B590" s="62" t="str">
        <f>IFERROR(IF(C589=C586,IF(B589+1&lt;='FORMAÇÃO DE PREÇO'!$H$8,B589+1,""),B589),"")</f>
        <v/>
      </c>
      <c r="C590" s="62" t="str">
        <f>IFERROR(VLOOKUP(B590,'FORMAÇÃO DE PREÇO'!B:D,2,FALSE),"")</f>
        <v/>
      </c>
      <c r="D590" s="62" t="str">
        <f>IFERROR(VLOOKUP(B590,'FORMAÇÃO DE PREÇO'!B:D,3,FALSE),"")</f>
        <v/>
      </c>
      <c r="E590" s="107" t="str">
        <f t="shared" si="17"/>
        <v/>
      </c>
      <c r="F590" s="107" t="str">
        <f>IF($B589="","",IF($C590=$C587,INDEX('FORMAÇÃO DE PREÇO'!$H:$H,MATCH($B590,'FORMAÇÃO DE PREÇO'!$B:$B)-18),IF($C590=$C588,"Código","")))</f>
        <v/>
      </c>
      <c r="G590" s="108" t="str">
        <f t="array" ref="G590">IF($B589="","",IF($C590=$C587,UPPER(INDEX('BASE EDITAL'!$C:$C,EDITAL!B590+1)),IF($C590=$C588,"Especificação do Objeto","")))</f>
        <v/>
      </c>
      <c r="H590" s="109" t="str">
        <f t="array" ref="H590">IF($B589="","",IF($C590=$C587,INDEX('FORMAÇÃO DE PREÇO'!$M:$M,MATCH($B590,'FORMAÇÃO DE PREÇO'!$B:$B)-14),IF($C590=$C588,"Unidade","")))</f>
        <v/>
      </c>
      <c r="I590" s="109" t="str">
        <f>IF($B589="","",IF($C590=$C587,INDEX('FORMAÇÃO DE PREÇO'!$M:$M,MATCH($B590,'FORMAÇÃO DE PREÇO'!$B:$B)-16),IF($C590=$C588,"Quant.","")))</f>
        <v/>
      </c>
      <c r="J590" s="68" t="str">
        <f>IF(AND(COUNTBLANK($B587:$B589)=2,$B589="",$B588="",MAX(C:C)&gt;1),"Total Estimado",IF($B589="","",IF($C590=$C587,INDEX('FORMAÇÃO DE PREÇO'!$M:$M,MATCH($B590,'FORMAÇÃO DE PREÇO'!$B:$B)-18),IF($C590=$C588,"Valor Unit. (R$)",IF(AND($C590&lt;&gt;$C589,$J589&lt;&gt;""),"Subtotal","")))))</f>
        <v/>
      </c>
      <c r="K590" s="100" t="str">
        <f>IFERROR(IF(AND(COUNTBLANK($B587:$B589)=2,$B589="",$B588="",MAX(C:C)&gt;1),SUM($K$3:K589)/2,IF($B589="","",IF($C590=$C587,ROUND(J590*I590,2),IF($C590=$C588,"Total Item (R$)",IF(AND($C590&lt;&gt;$C589,$J589&lt;&gt;""),SUMIFS(K:K,C:C,C589,J:J,"&lt;&gt;Subtotal"),""))))),"")</f>
        <v/>
      </c>
      <c r="L590" s="100" t="str">
        <f t="shared" si="16"/>
        <v/>
      </c>
    </row>
    <row r="591" spans="2:12" x14ac:dyDescent="0.25">
      <c r="B591" s="62" t="str">
        <f>IFERROR(IF(C590=C587,IF(B590+1&lt;='FORMAÇÃO DE PREÇO'!$H$8,B590+1,""),B590),"")</f>
        <v/>
      </c>
      <c r="C591" s="62" t="str">
        <f>IFERROR(VLOOKUP(B591,'FORMAÇÃO DE PREÇO'!B:D,2,FALSE),"")</f>
        <v/>
      </c>
      <c r="D591" s="62" t="str">
        <f>IFERROR(VLOOKUP(B591,'FORMAÇÃO DE PREÇO'!B:D,3,FALSE),"")</f>
        <v/>
      </c>
      <c r="E591" s="107" t="str">
        <f t="shared" si="17"/>
        <v/>
      </c>
      <c r="F591" s="107" t="str">
        <f>IF($B590="","",IF($C591=$C588,INDEX('FORMAÇÃO DE PREÇO'!$H:$H,MATCH($B591,'FORMAÇÃO DE PREÇO'!$B:$B)-18),IF($C591=$C589,"Código","")))</f>
        <v/>
      </c>
      <c r="G591" s="108" t="str">
        <f t="array" ref="G591">IF($B590="","",IF($C591=$C588,UPPER(INDEX('BASE EDITAL'!$C:$C,EDITAL!B591+1)),IF($C591=$C589,"Especificação do Objeto","")))</f>
        <v/>
      </c>
      <c r="H591" s="109" t="str">
        <f t="array" ref="H591">IF($B590="","",IF($C591=$C588,INDEX('FORMAÇÃO DE PREÇO'!$M:$M,MATCH($B591,'FORMAÇÃO DE PREÇO'!$B:$B)-14),IF($C591=$C589,"Unidade","")))</f>
        <v/>
      </c>
      <c r="I591" s="109" t="str">
        <f>IF($B590="","",IF($C591=$C588,INDEX('FORMAÇÃO DE PREÇO'!$M:$M,MATCH($B591,'FORMAÇÃO DE PREÇO'!$B:$B)-16),IF($C591=$C589,"Quant.","")))</f>
        <v/>
      </c>
      <c r="J591" s="68" t="str">
        <f>IF(AND(COUNTBLANK($B588:$B590)=2,$B590="",$B589="",MAX(C:C)&gt;1),"Total Estimado",IF($B590="","",IF($C591=$C588,INDEX('FORMAÇÃO DE PREÇO'!$M:$M,MATCH($B591,'FORMAÇÃO DE PREÇO'!$B:$B)-18),IF($C591=$C589,"Valor Unit. (R$)",IF(AND($C591&lt;&gt;$C590,$J590&lt;&gt;""),"Subtotal","")))))</f>
        <v/>
      </c>
      <c r="K591" s="100" t="str">
        <f>IFERROR(IF(AND(COUNTBLANK($B588:$B590)=2,$B590="",$B589="",MAX(C:C)&gt;1),SUM($K$3:K590)/2,IF($B590="","",IF($C591=$C588,ROUND(J591*I591,2),IF($C591=$C589,"Total Item (R$)",IF(AND($C591&lt;&gt;$C590,$J590&lt;&gt;""),SUMIFS(K:K,C:C,C590,J:J,"&lt;&gt;Subtotal"),""))))),"")</f>
        <v/>
      </c>
      <c r="L591" s="100" t="str">
        <f t="shared" si="16"/>
        <v/>
      </c>
    </row>
    <row r="592" spans="2:12" x14ac:dyDescent="0.25">
      <c r="B592" s="62" t="str">
        <f>IFERROR(IF(C591=C588,IF(B591+1&lt;='FORMAÇÃO DE PREÇO'!$H$8,B591+1,""),B591),"")</f>
        <v/>
      </c>
      <c r="C592" s="62" t="str">
        <f>IFERROR(VLOOKUP(B592,'FORMAÇÃO DE PREÇO'!B:D,2,FALSE),"")</f>
        <v/>
      </c>
      <c r="D592" s="62" t="str">
        <f>IFERROR(VLOOKUP(B592,'FORMAÇÃO DE PREÇO'!B:D,3,FALSE),"")</f>
        <v/>
      </c>
      <c r="E592" s="107" t="str">
        <f t="shared" si="17"/>
        <v/>
      </c>
      <c r="F592" s="107" t="str">
        <f>IF($B591="","",IF($C592=$C589,INDEX('FORMAÇÃO DE PREÇO'!$H:$H,MATCH($B592,'FORMAÇÃO DE PREÇO'!$B:$B)-18),IF($C592=$C590,"Código","")))</f>
        <v/>
      </c>
      <c r="G592" s="108" t="str">
        <f t="array" ref="G592">IF($B591="","",IF($C592=$C589,UPPER(INDEX('BASE EDITAL'!$C:$C,EDITAL!B592+1)),IF($C592=$C590,"Especificação do Objeto","")))</f>
        <v/>
      </c>
      <c r="H592" s="109" t="str">
        <f t="array" ref="H592">IF($B591="","",IF($C592=$C589,INDEX('FORMAÇÃO DE PREÇO'!$M:$M,MATCH($B592,'FORMAÇÃO DE PREÇO'!$B:$B)-14),IF($C592=$C590,"Unidade","")))</f>
        <v/>
      </c>
      <c r="I592" s="109" t="str">
        <f>IF($B591="","",IF($C592=$C589,INDEX('FORMAÇÃO DE PREÇO'!$M:$M,MATCH($B592,'FORMAÇÃO DE PREÇO'!$B:$B)-16),IF($C592=$C590,"Quant.","")))</f>
        <v/>
      </c>
      <c r="J592" s="68" t="str">
        <f>IF(AND(COUNTBLANK($B589:$B591)=2,$B591="",$B590="",MAX(C:C)&gt;1),"Total Estimado",IF($B591="","",IF($C592=$C589,INDEX('FORMAÇÃO DE PREÇO'!$M:$M,MATCH($B592,'FORMAÇÃO DE PREÇO'!$B:$B)-18),IF($C592=$C590,"Valor Unit. (R$)",IF(AND($C592&lt;&gt;$C591,$J591&lt;&gt;""),"Subtotal","")))))</f>
        <v/>
      </c>
      <c r="K592" s="100" t="str">
        <f>IFERROR(IF(AND(COUNTBLANK($B589:$B591)=2,$B591="",$B590="",MAX(C:C)&gt;1),SUM($K$3:K591)/2,IF($B591="","",IF($C592=$C589,ROUND(J592*I592,2),IF($C592=$C590,"Total Item (R$)",IF(AND($C592&lt;&gt;$C591,$J591&lt;&gt;""),SUMIFS(K:K,C:C,C591,J:J,"&lt;&gt;Subtotal"),""))))),"")</f>
        <v/>
      </c>
      <c r="L592" s="100" t="str">
        <f t="shared" si="16"/>
        <v/>
      </c>
    </row>
    <row r="593" spans="2:12" x14ac:dyDescent="0.25">
      <c r="B593" s="62" t="str">
        <f>IFERROR(IF(C592=C589,IF(B592+1&lt;='FORMAÇÃO DE PREÇO'!$H$8,B592+1,""),B592),"")</f>
        <v/>
      </c>
      <c r="C593" s="62" t="str">
        <f>IFERROR(VLOOKUP(B593,'FORMAÇÃO DE PREÇO'!B:D,2,FALSE),"")</f>
        <v/>
      </c>
      <c r="D593" s="62" t="str">
        <f>IFERROR(VLOOKUP(B593,'FORMAÇÃO DE PREÇO'!B:D,3,FALSE),"")</f>
        <v/>
      </c>
      <c r="E593" s="107" t="str">
        <f t="shared" si="17"/>
        <v/>
      </c>
      <c r="F593" s="107" t="str">
        <f>IF($B592="","",IF($C593=$C590,INDEX('FORMAÇÃO DE PREÇO'!$H:$H,MATCH($B593,'FORMAÇÃO DE PREÇO'!$B:$B)-18),IF($C593=$C591,"Código","")))</f>
        <v/>
      </c>
      <c r="G593" s="108" t="str">
        <f t="array" ref="G593">IF($B592="","",IF($C593=$C590,UPPER(INDEX('BASE EDITAL'!$C:$C,EDITAL!B593+1)),IF($C593=$C591,"Especificação do Objeto","")))</f>
        <v/>
      </c>
      <c r="H593" s="109" t="str">
        <f t="array" ref="H593">IF($B592="","",IF($C593=$C590,INDEX('FORMAÇÃO DE PREÇO'!$M:$M,MATCH($B593,'FORMAÇÃO DE PREÇO'!$B:$B)-14),IF($C593=$C591,"Unidade","")))</f>
        <v/>
      </c>
      <c r="I593" s="109" t="str">
        <f>IF($B592="","",IF($C593=$C590,INDEX('FORMAÇÃO DE PREÇO'!$M:$M,MATCH($B593,'FORMAÇÃO DE PREÇO'!$B:$B)-16),IF($C593=$C591,"Quant.","")))</f>
        <v/>
      </c>
      <c r="J593" s="68" t="str">
        <f>IF(AND(COUNTBLANK($B590:$B592)=2,$B592="",$B591="",MAX(C:C)&gt;1),"Total Estimado",IF($B592="","",IF($C593=$C590,INDEX('FORMAÇÃO DE PREÇO'!$M:$M,MATCH($B593,'FORMAÇÃO DE PREÇO'!$B:$B)-18),IF($C593=$C591,"Valor Unit. (R$)",IF(AND($C593&lt;&gt;$C592,$J592&lt;&gt;""),"Subtotal","")))))</f>
        <v/>
      </c>
      <c r="K593" s="100" t="str">
        <f>IFERROR(IF(AND(COUNTBLANK($B590:$B592)=2,$B592="",$B591="",MAX(C:C)&gt;1),SUM($K$3:K592)/2,IF($B592="","",IF($C593=$C590,ROUND(J593*I593,2),IF($C593=$C591,"Total Item (R$)",IF(AND($C593&lt;&gt;$C592,$J592&lt;&gt;""),SUMIFS(K:K,C:C,C592,J:J,"&lt;&gt;Subtotal"),""))))),"")</f>
        <v/>
      </c>
      <c r="L593" s="100" t="str">
        <f t="shared" si="16"/>
        <v/>
      </c>
    </row>
    <row r="594" spans="2:12" x14ac:dyDescent="0.25">
      <c r="B594" s="62" t="str">
        <f>IFERROR(IF(C593=C590,IF(B593+1&lt;='FORMAÇÃO DE PREÇO'!$H$8,B593+1,""),B593),"")</f>
        <v/>
      </c>
      <c r="C594" s="62" t="str">
        <f>IFERROR(VLOOKUP(B594,'FORMAÇÃO DE PREÇO'!B:D,2,FALSE),"")</f>
        <v/>
      </c>
      <c r="D594" s="62" t="str">
        <f>IFERROR(VLOOKUP(B594,'FORMAÇÃO DE PREÇO'!B:D,3,FALSE),"")</f>
        <v/>
      </c>
      <c r="E594" s="107" t="str">
        <f t="shared" si="17"/>
        <v/>
      </c>
      <c r="F594" s="107" t="str">
        <f>IF($B593="","",IF($C594=$C591,INDEX('FORMAÇÃO DE PREÇO'!$H:$H,MATCH($B594,'FORMAÇÃO DE PREÇO'!$B:$B)-18),IF($C594=$C592,"Código","")))</f>
        <v/>
      </c>
      <c r="G594" s="108" t="str">
        <f t="array" ref="G594">IF($B593="","",IF($C594=$C591,UPPER(INDEX('BASE EDITAL'!$C:$C,EDITAL!B594+1)),IF($C594=$C592,"Especificação do Objeto","")))</f>
        <v/>
      </c>
      <c r="H594" s="109" t="str">
        <f t="array" ref="H594">IF($B593="","",IF($C594=$C591,INDEX('FORMAÇÃO DE PREÇO'!$M:$M,MATCH($B594,'FORMAÇÃO DE PREÇO'!$B:$B)-14),IF($C594=$C592,"Unidade","")))</f>
        <v/>
      </c>
      <c r="I594" s="109" t="str">
        <f>IF($B593="","",IF($C594=$C591,INDEX('FORMAÇÃO DE PREÇO'!$M:$M,MATCH($B594,'FORMAÇÃO DE PREÇO'!$B:$B)-16),IF($C594=$C592,"Quant.","")))</f>
        <v/>
      </c>
      <c r="J594" s="68" t="str">
        <f>IF(AND(COUNTBLANK($B591:$B593)=2,$B593="",$B592="",MAX(C:C)&gt;1),"Total Estimado",IF($B593="","",IF($C594=$C591,INDEX('FORMAÇÃO DE PREÇO'!$M:$M,MATCH($B594,'FORMAÇÃO DE PREÇO'!$B:$B)-18),IF($C594=$C592,"Valor Unit. (R$)",IF(AND($C594&lt;&gt;$C593,$J593&lt;&gt;""),"Subtotal","")))))</f>
        <v/>
      </c>
      <c r="K594" s="100" t="str">
        <f>IFERROR(IF(AND(COUNTBLANK($B591:$B593)=2,$B593="",$B592="",MAX(C:C)&gt;1),SUM($K$3:K593)/2,IF($B593="","",IF($C594=$C591,ROUND(J594*I594,2),IF($C594=$C592,"Total Item (R$)",IF(AND($C594&lt;&gt;$C593,$J593&lt;&gt;""),SUMIFS(K:K,C:C,C593,J:J,"&lt;&gt;Subtotal"),""))))),"")</f>
        <v/>
      </c>
      <c r="L594" s="100" t="str">
        <f t="shared" si="16"/>
        <v/>
      </c>
    </row>
    <row r="595" spans="2:12" x14ac:dyDescent="0.25">
      <c r="B595" s="62" t="str">
        <f>IFERROR(IF(C594=C591,IF(B594+1&lt;='FORMAÇÃO DE PREÇO'!$H$8,B594+1,""),B594),"")</f>
        <v/>
      </c>
      <c r="C595" s="62" t="str">
        <f>IFERROR(VLOOKUP(B595,'FORMAÇÃO DE PREÇO'!B:D,2,FALSE),"")</f>
        <v/>
      </c>
      <c r="D595" s="62" t="str">
        <f>IFERROR(VLOOKUP(B595,'FORMAÇÃO DE PREÇO'!B:D,3,FALSE),"")</f>
        <v/>
      </c>
      <c r="E595" s="107" t="str">
        <f t="shared" si="17"/>
        <v/>
      </c>
      <c r="F595" s="107" t="str">
        <f>IF($B594="","",IF($C595=$C592,INDEX('FORMAÇÃO DE PREÇO'!$H:$H,MATCH($B595,'FORMAÇÃO DE PREÇO'!$B:$B)-18),IF($C595=$C593,"Código","")))</f>
        <v/>
      </c>
      <c r="G595" s="108" t="str">
        <f t="array" ref="G595">IF($B594="","",IF($C595=$C592,UPPER(INDEX('BASE EDITAL'!$C:$C,EDITAL!B595+1)),IF($C595=$C593,"Especificação do Objeto","")))</f>
        <v/>
      </c>
      <c r="H595" s="109" t="str">
        <f t="array" ref="H595">IF($B594="","",IF($C595=$C592,INDEX('FORMAÇÃO DE PREÇO'!$M:$M,MATCH($B595,'FORMAÇÃO DE PREÇO'!$B:$B)-14),IF($C595=$C593,"Unidade","")))</f>
        <v/>
      </c>
      <c r="I595" s="109" t="str">
        <f>IF($B594="","",IF($C595=$C592,INDEX('FORMAÇÃO DE PREÇO'!$M:$M,MATCH($B595,'FORMAÇÃO DE PREÇO'!$B:$B)-16),IF($C595=$C593,"Quant.","")))</f>
        <v/>
      </c>
      <c r="J595" s="68" t="str">
        <f>IF(AND(COUNTBLANK($B592:$B594)=2,$B594="",$B593="",MAX(C:C)&gt;1),"Total Estimado",IF($B594="","",IF($C595=$C592,INDEX('FORMAÇÃO DE PREÇO'!$M:$M,MATCH($B595,'FORMAÇÃO DE PREÇO'!$B:$B)-18),IF($C595=$C593,"Valor Unit. (R$)",IF(AND($C595&lt;&gt;$C594,$J594&lt;&gt;""),"Subtotal","")))))</f>
        <v/>
      </c>
      <c r="K595" s="100" t="str">
        <f>IFERROR(IF(AND(COUNTBLANK($B592:$B594)=2,$B594="",$B593="",MAX(C:C)&gt;1),SUM($K$3:K594)/2,IF($B594="","",IF($C595=$C592,ROUND(J595*I595,2),IF($C595=$C593,"Total Item (R$)",IF(AND($C595&lt;&gt;$C594,$J594&lt;&gt;""),SUMIFS(K:K,C:C,C594,J:J,"&lt;&gt;Subtotal"),""))))),"")</f>
        <v/>
      </c>
      <c r="L595" s="100" t="str">
        <f t="shared" si="16"/>
        <v/>
      </c>
    </row>
    <row r="596" spans="2:12" x14ac:dyDescent="0.25">
      <c r="B596" s="62" t="str">
        <f>IFERROR(IF(C595=C592,IF(B595+1&lt;='FORMAÇÃO DE PREÇO'!$H$8,B595+1,""),B595),"")</f>
        <v/>
      </c>
      <c r="C596" s="62" t="str">
        <f>IFERROR(VLOOKUP(B596,'FORMAÇÃO DE PREÇO'!B:D,2,FALSE),"")</f>
        <v/>
      </c>
      <c r="D596" s="62" t="str">
        <f>IFERROR(VLOOKUP(B596,'FORMAÇÃO DE PREÇO'!B:D,3,FALSE),"")</f>
        <v/>
      </c>
      <c r="E596" s="107" t="str">
        <f t="shared" si="17"/>
        <v/>
      </c>
      <c r="F596" s="107" t="str">
        <f>IF($B595="","",IF($C596=$C593,INDEX('FORMAÇÃO DE PREÇO'!$H:$H,MATCH($B596,'FORMAÇÃO DE PREÇO'!$B:$B)-18),IF($C596=$C594,"Código","")))</f>
        <v/>
      </c>
      <c r="G596" s="108" t="str">
        <f t="array" ref="G596">IF($B595="","",IF($C596=$C593,UPPER(INDEX('BASE EDITAL'!$C:$C,EDITAL!B596+1)),IF($C596=$C594,"Especificação do Objeto","")))</f>
        <v/>
      </c>
      <c r="H596" s="109" t="str">
        <f t="array" ref="H596">IF($B595="","",IF($C596=$C593,INDEX('FORMAÇÃO DE PREÇO'!$M:$M,MATCH($B596,'FORMAÇÃO DE PREÇO'!$B:$B)-14),IF($C596=$C594,"Unidade","")))</f>
        <v/>
      </c>
      <c r="I596" s="109" t="str">
        <f>IF($B595="","",IF($C596=$C593,INDEX('FORMAÇÃO DE PREÇO'!$M:$M,MATCH($B596,'FORMAÇÃO DE PREÇO'!$B:$B)-16),IF($C596=$C594,"Quant.","")))</f>
        <v/>
      </c>
      <c r="J596" s="68" t="str">
        <f>IF(AND(COUNTBLANK($B593:$B595)=2,$B595="",$B594="",MAX(C:C)&gt;1),"Total Estimado",IF($B595="","",IF($C596=$C593,INDEX('FORMAÇÃO DE PREÇO'!$M:$M,MATCH($B596,'FORMAÇÃO DE PREÇO'!$B:$B)-18),IF($C596=$C594,"Valor Unit. (R$)",IF(AND($C596&lt;&gt;$C595,$J595&lt;&gt;""),"Subtotal","")))))</f>
        <v/>
      </c>
      <c r="K596" s="100" t="str">
        <f>IFERROR(IF(AND(COUNTBLANK($B593:$B595)=2,$B595="",$B594="",MAX(C:C)&gt;1),SUM($K$3:K595)/2,IF($B595="","",IF($C596=$C593,ROUND(J596*I596,2),IF($C596=$C594,"Total Item (R$)",IF(AND($C596&lt;&gt;$C595,$J595&lt;&gt;""),SUMIFS(K:K,C:C,C595,J:J,"&lt;&gt;Subtotal"),""))))),"")</f>
        <v/>
      </c>
      <c r="L596" s="100" t="str">
        <f t="shared" si="16"/>
        <v/>
      </c>
    </row>
    <row r="597" spans="2:12" x14ac:dyDescent="0.25">
      <c r="B597" s="62" t="str">
        <f>IFERROR(IF(C596=C593,IF(B596+1&lt;='FORMAÇÃO DE PREÇO'!$H$8,B596+1,""),B596),"")</f>
        <v/>
      </c>
      <c r="C597" s="62" t="str">
        <f>IFERROR(VLOOKUP(B597,'FORMAÇÃO DE PREÇO'!B:D,2,FALSE),"")</f>
        <v/>
      </c>
      <c r="D597" s="62" t="str">
        <f>IFERROR(VLOOKUP(B597,'FORMAÇÃO DE PREÇO'!B:D,3,FALSE),"")</f>
        <v/>
      </c>
      <c r="E597" s="107" t="str">
        <f t="shared" si="17"/>
        <v/>
      </c>
      <c r="F597" s="107" t="str">
        <f>IF($B596="","",IF($C597=$C594,INDEX('FORMAÇÃO DE PREÇO'!$H:$H,MATCH($B597,'FORMAÇÃO DE PREÇO'!$B:$B)-18),IF($C597=$C595,"Código","")))</f>
        <v/>
      </c>
      <c r="G597" s="108" t="str">
        <f t="array" ref="G597">IF($B596="","",IF($C597=$C594,UPPER(INDEX('BASE EDITAL'!$C:$C,EDITAL!B597+1)),IF($C597=$C595,"Especificação do Objeto","")))</f>
        <v/>
      </c>
      <c r="H597" s="109" t="str">
        <f t="array" ref="H597">IF($B596="","",IF($C597=$C594,INDEX('FORMAÇÃO DE PREÇO'!$M:$M,MATCH($B597,'FORMAÇÃO DE PREÇO'!$B:$B)-14),IF($C597=$C595,"Unidade","")))</f>
        <v/>
      </c>
      <c r="I597" s="109" t="str">
        <f>IF($B596="","",IF($C597=$C594,INDEX('FORMAÇÃO DE PREÇO'!$M:$M,MATCH($B597,'FORMAÇÃO DE PREÇO'!$B:$B)-16),IF($C597=$C595,"Quant.","")))</f>
        <v/>
      </c>
      <c r="J597" s="68" t="str">
        <f>IF(AND(COUNTBLANK($B594:$B596)=2,$B596="",$B595="",MAX(C:C)&gt;1),"Total Estimado",IF($B596="","",IF($C597=$C594,INDEX('FORMAÇÃO DE PREÇO'!$M:$M,MATCH($B597,'FORMAÇÃO DE PREÇO'!$B:$B)-18),IF($C597=$C595,"Valor Unit. (R$)",IF(AND($C597&lt;&gt;$C596,$J596&lt;&gt;""),"Subtotal","")))))</f>
        <v/>
      </c>
      <c r="K597" s="100" t="str">
        <f>IFERROR(IF(AND(COUNTBLANK($B594:$B596)=2,$B596="",$B595="",MAX(C:C)&gt;1),SUM($K$3:K596)/2,IF($B596="","",IF($C597=$C594,ROUND(J597*I597,2),IF($C597=$C595,"Total Item (R$)",IF(AND($C597&lt;&gt;$C596,$J596&lt;&gt;""),SUMIFS(K:K,C:C,C596,J:J,"&lt;&gt;Subtotal"),""))))),"")</f>
        <v/>
      </c>
      <c r="L597" s="100" t="str">
        <f t="shared" si="16"/>
        <v/>
      </c>
    </row>
    <row r="598" spans="2:12" x14ac:dyDescent="0.25">
      <c r="B598" s="62" t="str">
        <f>IFERROR(IF(C597=C594,IF(B597+1&lt;='FORMAÇÃO DE PREÇO'!$H$8,B597+1,""),B597),"")</f>
        <v/>
      </c>
      <c r="C598" s="62" t="str">
        <f>IFERROR(VLOOKUP(B598,'FORMAÇÃO DE PREÇO'!B:D,2,FALSE),"")</f>
        <v/>
      </c>
      <c r="D598" s="62" t="str">
        <f>IFERROR(VLOOKUP(B598,'FORMAÇÃO DE PREÇO'!B:D,3,FALSE),"")</f>
        <v/>
      </c>
      <c r="E598" s="107" t="str">
        <f t="shared" si="17"/>
        <v/>
      </c>
      <c r="F598" s="107" t="str">
        <f>IF($B597="","",IF($C598=$C595,INDEX('FORMAÇÃO DE PREÇO'!$H:$H,MATCH($B598,'FORMAÇÃO DE PREÇO'!$B:$B)-18),IF($C598=$C596,"Código","")))</f>
        <v/>
      </c>
      <c r="G598" s="108" t="str">
        <f t="array" ref="G598">IF($B597="","",IF($C598=$C595,UPPER(INDEX('BASE EDITAL'!$C:$C,EDITAL!B598+1)),IF($C598=$C596,"Especificação do Objeto","")))</f>
        <v/>
      </c>
      <c r="H598" s="109" t="str">
        <f t="array" ref="H598">IF($B597="","",IF($C598=$C595,INDEX('FORMAÇÃO DE PREÇO'!$M:$M,MATCH($B598,'FORMAÇÃO DE PREÇO'!$B:$B)-14),IF($C598=$C596,"Unidade","")))</f>
        <v/>
      </c>
      <c r="I598" s="109" t="str">
        <f>IF($B597="","",IF($C598=$C595,INDEX('FORMAÇÃO DE PREÇO'!$M:$M,MATCH($B598,'FORMAÇÃO DE PREÇO'!$B:$B)-16),IF($C598=$C596,"Quant.","")))</f>
        <v/>
      </c>
      <c r="J598" s="68" t="str">
        <f>IF(AND(COUNTBLANK($B595:$B597)=2,$B597="",$B596="",MAX(C:C)&gt;1),"Total Estimado",IF($B597="","",IF($C598=$C595,INDEX('FORMAÇÃO DE PREÇO'!$M:$M,MATCH($B598,'FORMAÇÃO DE PREÇO'!$B:$B)-18),IF($C598=$C596,"Valor Unit. (R$)",IF(AND($C598&lt;&gt;$C597,$J597&lt;&gt;""),"Subtotal","")))))</f>
        <v/>
      </c>
      <c r="K598" s="100" t="str">
        <f>IFERROR(IF(AND(COUNTBLANK($B595:$B597)=2,$B597="",$B596="",MAX(C:C)&gt;1),SUM($K$3:K597)/2,IF($B597="","",IF($C598=$C595,ROUND(J598*I598,2),IF($C598=$C596,"Total Item (R$)",IF(AND($C598&lt;&gt;$C597,$J597&lt;&gt;""),SUMIFS(K:K,C:C,C597,J:J,"&lt;&gt;Subtotal"),""))))),"")</f>
        <v/>
      </c>
      <c r="L598" s="100" t="str">
        <f t="shared" si="16"/>
        <v/>
      </c>
    </row>
    <row r="599" spans="2:12" x14ac:dyDescent="0.25">
      <c r="B599" s="62" t="str">
        <f>IFERROR(IF(C598=C595,IF(B598+1&lt;='FORMAÇÃO DE PREÇO'!$H$8,B598+1,""),B598),"")</f>
        <v/>
      </c>
      <c r="C599" s="62" t="str">
        <f>IFERROR(VLOOKUP(B599,'FORMAÇÃO DE PREÇO'!B:D,2,FALSE),"")</f>
        <v/>
      </c>
      <c r="D599" s="62" t="str">
        <f>IFERROR(VLOOKUP(B599,'FORMAÇÃO DE PREÇO'!B:D,3,FALSE),"")</f>
        <v/>
      </c>
      <c r="E599" s="107" t="str">
        <f t="shared" si="17"/>
        <v/>
      </c>
      <c r="F599" s="107" t="str">
        <f>IF($B598="","",IF($C599=$C596,INDEX('FORMAÇÃO DE PREÇO'!$H:$H,MATCH($B599,'FORMAÇÃO DE PREÇO'!$B:$B)-18),IF($C599=$C597,"Código","")))</f>
        <v/>
      </c>
      <c r="G599" s="108" t="str">
        <f t="array" ref="G599">IF($B598="","",IF($C599=$C596,UPPER(INDEX('BASE EDITAL'!$C:$C,EDITAL!B599+1)),IF($C599=$C597,"Especificação do Objeto","")))</f>
        <v/>
      </c>
      <c r="H599" s="109" t="str">
        <f t="array" ref="H599">IF($B598="","",IF($C599=$C596,INDEX('FORMAÇÃO DE PREÇO'!$M:$M,MATCH($B599,'FORMAÇÃO DE PREÇO'!$B:$B)-14),IF($C599=$C597,"Unidade","")))</f>
        <v/>
      </c>
      <c r="I599" s="109" t="str">
        <f>IF($B598="","",IF($C599=$C596,INDEX('FORMAÇÃO DE PREÇO'!$M:$M,MATCH($B599,'FORMAÇÃO DE PREÇO'!$B:$B)-16),IF($C599=$C597,"Quant.","")))</f>
        <v/>
      </c>
      <c r="J599" s="68" t="str">
        <f>IF(AND(COUNTBLANK($B596:$B598)=2,$B598="",$B597="",MAX(C:C)&gt;1),"Total Estimado",IF($B598="","",IF($C599=$C596,INDEX('FORMAÇÃO DE PREÇO'!$M:$M,MATCH($B599,'FORMAÇÃO DE PREÇO'!$B:$B)-18),IF($C599=$C597,"Valor Unit. (R$)",IF(AND($C599&lt;&gt;$C598,$J598&lt;&gt;""),"Subtotal","")))))</f>
        <v/>
      </c>
      <c r="K599" s="100" t="str">
        <f>IFERROR(IF(AND(COUNTBLANK($B596:$B598)=2,$B598="",$B597="",MAX(C:C)&gt;1),SUM($K$3:K598)/2,IF($B598="","",IF($C599=$C596,ROUND(J599*I599,2),IF($C599=$C597,"Total Item (R$)",IF(AND($C599&lt;&gt;$C598,$J598&lt;&gt;""),SUMIFS(K:K,C:C,C598,J:J,"&lt;&gt;Subtotal"),""))))),"")</f>
        <v/>
      </c>
      <c r="L599" s="100" t="str">
        <f t="shared" si="16"/>
        <v/>
      </c>
    </row>
    <row r="600" spans="2:12" x14ac:dyDescent="0.25">
      <c r="B600" s="62" t="str">
        <f>IFERROR(IF(C599=C596,IF(B599+1&lt;='FORMAÇÃO DE PREÇO'!$H$8,B599+1,""),B599),"")</f>
        <v/>
      </c>
      <c r="C600" s="62" t="str">
        <f>IFERROR(VLOOKUP(B600,'FORMAÇÃO DE PREÇO'!B:D,2,FALSE),"")</f>
        <v/>
      </c>
      <c r="D600" s="62" t="str">
        <f>IFERROR(VLOOKUP(B600,'FORMAÇÃO DE PREÇO'!B:D,3,FALSE),"")</f>
        <v/>
      </c>
      <c r="E600" s="107" t="str">
        <f t="shared" si="17"/>
        <v/>
      </c>
      <c r="F600" s="107" t="str">
        <f>IF($B599="","",IF($C600=$C597,INDEX('FORMAÇÃO DE PREÇO'!$H:$H,MATCH($B600,'FORMAÇÃO DE PREÇO'!$B:$B)-18),IF($C600=$C598,"Código","")))</f>
        <v/>
      </c>
      <c r="G600" s="108" t="str">
        <f t="array" ref="G600">IF($B599="","",IF($C600=$C597,UPPER(INDEX('BASE EDITAL'!$C:$C,EDITAL!B600+1)),IF($C600=$C598,"Especificação do Objeto","")))</f>
        <v/>
      </c>
      <c r="H600" s="109" t="str">
        <f t="array" ref="H600">IF($B599="","",IF($C600=$C597,INDEX('FORMAÇÃO DE PREÇO'!$M:$M,MATCH($B600,'FORMAÇÃO DE PREÇO'!$B:$B)-14),IF($C600=$C598,"Unidade","")))</f>
        <v/>
      </c>
      <c r="I600" s="109" t="str">
        <f>IF($B599="","",IF($C600=$C597,INDEX('FORMAÇÃO DE PREÇO'!$M:$M,MATCH($B600,'FORMAÇÃO DE PREÇO'!$B:$B)-16),IF($C600=$C598,"Quant.","")))</f>
        <v/>
      </c>
      <c r="J600" s="68" t="str">
        <f>IF(AND(COUNTBLANK($B597:$B599)=2,$B599="",$B598="",MAX(C:C)&gt;1),"Total Estimado",IF($B599="","",IF($C600=$C597,INDEX('FORMAÇÃO DE PREÇO'!$M:$M,MATCH($B600,'FORMAÇÃO DE PREÇO'!$B:$B)-18),IF($C600=$C598,"Valor Unit. (R$)",IF(AND($C600&lt;&gt;$C599,$J599&lt;&gt;""),"Subtotal","")))))</f>
        <v/>
      </c>
      <c r="K600" s="100" t="str">
        <f>IFERROR(IF(AND(COUNTBLANK($B597:$B599)=2,$B599="",$B598="",MAX(C:C)&gt;1),SUM($K$3:K599)/2,IF($B599="","",IF($C600=$C597,ROUND(J600*I600,2),IF($C600=$C598,"Total Item (R$)",IF(AND($C600&lt;&gt;$C599,$J599&lt;&gt;""),SUMIFS(K:K,C:C,C599,J:J,"&lt;&gt;Subtotal"),""))))),"")</f>
        <v/>
      </c>
      <c r="L600" s="100" t="str">
        <f t="shared" si="16"/>
        <v/>
      </c>
    </row>
    <row r="601" spans="2:12" x14ac:dyDescent="0.25">
      <c r="B601" s="62" t="str">
        <f>IFERROR(IF(C600=C597,IF(B600+1&lt;='FORMAÇÃO DE PREÇO'!$H$8,B600+1,""),B600),"")</f>
        <v/>
      </c>
      <c r="C601" s="62" t="str">
        <f>IFERROR(VLOOKUP(B601,'FORMAÇÃO DE PREÇO'!B:D,2,FALSE),"")</f>
        <v/>
      </c>
      <c r="D601" s="62" t="str">
        <f>IFERROR(VLOOKUP(B601,'FORMAÇÃO DE PREÇO'!B:D,3,FALSE),"")</f>
        <v/>
      </c>
      <c r="E601" s="107" t="str">
        <f t="shared" si="17"/>
        <v/>
      </c>
      <c r="F601" s="107" t="str">
        <f>IF($B600="","",IF($C601=$C598,INDEX('FORMAÇÃO DE PREÇO'!$H:$H,MATCH($B601,'FORMAÇÃO DE PREÇO'!$B:$B)-18),IF($C601=$C599,"Código","")))</f>
        <v/>
      </c>
      <c r="G601" s="108" t="str">
        <f t="array" ref="G601">IF($B600="","",IF($C601=$C598,UPPER(INDEX('BASE EDITAL'!$C:$C,EDITAL!B601+1)),IF($C601=$C599,"Especificação do Objeto","")))</f>
        <v/>
      </c>
      <c r="H601" s="109" t="str">
        <f t="array" ref="H601">IF($B600="","",IF($C601=$C598,INDEX('FORMAÇÃO DE PREÇO'!$M:$M,MATCH($B601,'FORMAÇÃO DE PREÇO'!$B:$B)-14),IF($C601=$C599,"Unidade","")))</f>
        <v/>
      </c>
      <c r="I601" s="109" t="str">
        <f>IF($B600="","",IF($C601=$C598,INDEX('FORMAÇÃO DE PREÇO'!$M:$M,MATCH($B601,'FORMAÇÃO DE PREÇO'!$B:$B)-16),IF($C601=$C599,"Quant.","")))</f>
        <v/>
      </c>
      <c r="J601" s="68" t="str">
        <f>IF(AND(COUNTBLANK($B598:$B600)=2,$B600="",$B599="",MAX(C:C)&gt;1),"Total Estimado",IF($B600="","",IF($C601=$C598,INDEX('FORMAÇÃO DE PREÇO'!$M:$M,MATCH($B601,'FORMAÇÃO DE PREÇO'!$B:$B)-18),IF($C601=$C599,"Valor Unit. (R$)",IF(AND($C601&lt;&gt;$C600,$J600&lt;&gt;""),"Subtotal","")))))</f>
        <v/>
      </c>
      <c r="K601" s="100" t="str">
        <f>IFERROR(IF(AND(COUNTBLANK($B598:$B600)=2,$B600="",$B599="",MAX(C:C)&gt;1),SUM($K$3:K600)/2,IF($B600="","",IF($C601=$C598,ROUND(J601*I601,2),IF($C601=$C599,"Total Item (R$)",IF(AND($C601&lt;&gt;$C600,$J600&lt;&gt;""),SUMIFS(K:K,C:C,C600,J:J,"&lt;&gt;Subtotal"),""))))),"")</f>
        <v/>
      </c>
      <c r="L601" s="100" t="str">
        <f t="shared" si="16"/>
        <v/>
      </c>
    </row>
    <row r="602" spans="2:12" x14ac:dyDescent="0.25">
      <c r="B602" s="62" t="str">
        <f>IFERROR(IF(C601=C598,IF(B601+1&lt;='FORMAÇÃO DE PREÇO'!$H$8,B601+1,""),B601),"")</f>
        <v/>
      </c>
      <c r="C602" s="62" t="str">
        <f>IFERROR(VLOOKUP(B602,'FORMAÇÃO DE PREÇO'!B:D,2,FALSE),"")</f>
        <v/>
      </c>
      <c r="D602" s="62" t="str">
        <f>IFERROR(VLOOKUP(B602,'FORMAÇÃO DE PREÇO'!B:D,3,FALSE),"")</f>
        <v/>
      </c>
      <c r="E602" s="107" t="str">
        <f t="shared" si="17"/>
        <v/>
      </c>
      <c r="F602" s="107" t="str">
        <f>IF($B601="","",IF($C602=$C599,INDEX('FORMAÇÃO DE PREÇO'!$H:$H,MATCH($B602,'FORMAÇÃO DE PREÇO'!$B:$B)-18),IF($C602=$C600,"Código","")))</f>
        <v/>
      </c>
      <c r="G602" s="108" t="str">
        <f t="array" ref="G602">IF($B601="","",IF($C602=$C599,UPPER(INDEX('BASE EDITAL'!$C:$C,EDITAL!B602+1)),IF($C602=$C600,"Especificação do Objeto","")))</f>
        <v/>
      </c>
      <c r="H602" s="109" t="str">
        <f t="array" ref="H602">IF($B601="","",IF($C602=$C599,INDEX('FORMAÇÃO DE PREÇO'!$M:$M,MATCH($B602,'FORMAÇÃO DE PREÇO'!$B:$B)-14),IF($C602=$C600,"Unidade","")))</f>
        <v/>
      </c>
      <c r="I602" s="109" t="str">
        <f>IF($B601="","",IF($C602=$C599,INDEX('FORMAÇÃO DE PREÇO'!$M:$M,MATCH($B602,'FORMAÇÃO DE PREÇO'!$B:$B)-16),IF($C602=$C600,"Quant.","")))</f>
        <v/>
      </c>
      <c r="J602" s="68" t="str">
        <f>IF(AND(COUNTBLANK($B599:$B601)=2,$B601="",$B600="",MAX(C:C)&gt;1),"Total Estimado",IF($B601="","",IF($C602=$C599,INDEX('FORMAÇÃO DE PREÇO'!$M:$M,MATCH($B602,'FORMAÇÃO DE PREÇO'!$B:$B)-18),IF($C602=$C600,"Valor Unit. (R$)",IF(AND($C602&lt;&gt;$C601,$J601&lt;&gt;""),"Subtotal","")))))</f>
        <v/>
      </c>
      <c r="K602" s="100" t="str">
        <f>IFERROR(IF(AND(COUNTBLANK($B599:$B601)=2,$B601="",$B600="",MAX(C:C)&gt;1),SUM($K$3:K601)/2,IF($B601="","",IF($C602=$C599,ROUND(J602*I602,2),IF($C602=$C600,"Total Item (R$)",IF(AND($C602&lt;&gt;$C601,$J601&lt;&gt;""),SUMIFS(K:K,C:C,C601,J:J,"&lt;&gt;Subtotal"),""))))),"")</f>
        <v/>
      </c>
      <c r="L602" s="100" t="str">
        <f t="shared" si="16"/>
        <v/>
      </c>
    </row>
    <row r="603" spans="2:12" x14ac:dyDescent="0.25">
      <c r="B603" s="62" t="str">
        <f>IFERROR(IF(C602=C599,IF(B602+1&lt;='FORMAÇÃO DE PREÇO'!$H$8,B602+1,""),B602),"")</f>
        <v/>
      </c>
      <c r="C603" s="62" t="str">
        <f>IFERROR(VLOOKUP(B603,'FORMAÇÃO DE PREÇO'!B:D,2,FALSE),"")</f>
        <v/>
      </c>
      <c r="D603" s="62" t="str">
        <f>IFERROR(VLOOKUP(B603,'FORMAÇÃO DE PREÇO'!B:D,3,FALSE),"")</f>
        <v/>
      </c>
      <c r="E603" s="107" t="str">
        <f t="shared" si="17"/>
        <v/>
      </c>
      <c r="F603" s="107" t="str">
        <f>IF($B602="","",IF($C603=$C600,INDEX('FORMAÇÃO DE PREÇO'!$H:$H,MATCH($B603,'FORMAÇÃO DE PREÇO'!$B:$B)-18),IF($C603=$C601,"Código","")))</f>
        <v/>
      </c>
      <c r="G603" s="108" t="str">
        <f t="array" ref="G603">IF($B602="","",IF($C603=$C600,UPPER(INDEX('BASE EDITAL'!$C:$C,EDITAL!B603+1)),IF($C603=$C601,"Especificação do Objeto","")))</f>
        <v/>
      </c>
      <c r="H603" s="109" t="str">
        <f t="array" ref="H603">IF($B602="","",IF($C603=$C600,INDEX('FORMAÇÃO DE PREÇO'!$M:$M,MATCH($B603,'FORMAÇÃO DE PREÇO'!$B:$B)-14),IF($C603=$C601,"Unidade","")))</f>
        <v/>
      </c>
      <c r="I603" s="109" t="str">
        <f>IF($B602="","",IF($C603=$C600,INDEX('FORMAÇÃO DE PREÇO'!$M:$M,MATCH($B603,'FORMAÇÃO DE PREÇO'!$B:$B)-16),IF($C603=$C601,"Quant.","")))</f>
        <v/>
      </c>
      <c r="J603" s="68" t="str">
        <f>IF(AND(COUNTBLANK($B600:$B602)=2,$B602="",$B601="",MAX(C:C)&gt;1),"Total Estimado",IF($B602="","",IF($C603=$C600,INDEX('FORMAÇÃO DE PREÇO'!$M:$M,MATCH($B603,'FORMAÇÃO DE PREÇO'!$B:$B)-18),IF($C603=$C601,"Valor Unit. (R$)",IF(AND($C603&lt;&gt;$C602,$J602&lt;&gt;""),"Subtotal","")))))</f>
        <v/>
      </c>
      <c r="K603" s="100" t="str">
        <f>IFERROR(IF(AND(COUNTBLANK($B600:$B602)=2,$B602="",$B601="",MAX(C:C)&gt;1),SUM($K$3:K602)/2,IF($B602="","",IF($C603=$C600,ROUND(J603*I603,2),IF($C603=$C601,"Total Item (R$)",IF(AND($C603&lt;&gt;$C602,$J602&lt;&gt;""),SUMIFS(K:K,C:C,C602,J:J,"&lt;&gt;Subtotal"),""))))),"")</f>
        <v/>
      </c>
      <c r="L603" s="100" t="str">
        <f t="shared" si="16"/>
        <v/>
      </c>
    </row>
    <row r="604" spans="2:12" x14ac:dyDescent="0.25">
      <c r="B604" s="62" t="str">
        <f>IFERROR(IF(C603=C600,IF(B603+1&lt;='FORMAÇÃO DE PREÇO'!$H$8,B603+1,""),B603),"")</f>
        <v/>
      </c>
      <c r="C604" s="62" t="str">
        <f>IFERROR(VLOOKUP(B604,'FORMAÇÃO DE PREÇO'!B:D,2,FALSE),"")</f>
        <v/>
      </c>
      <c r="D604" s="62" t="str">
        <f>IFERROR(VLOOKUP(B604,'FORMAÇÃO DE PREÇO'!B:D,3,FALSE),"")</f>
        <v/>
      </c>
      <c r="E604" s="107" t="str">
        <f t="shared" si="17"/>
        <v/>
      </c>
      <c r="F604" s="107" t="str">
        <f>IF($B603="","",IF($C604=$C601,INDEX('FORMAÇÃO DE PREÇO'!$H:$H,MATCH($B604,'FORMAÇÃO DE PREÇO'!$B:$B)-18),IF($C604=$C602,"Código","")))</f>
        <v/>
      </c>
      <c r="G604" s="108" t="str">
        <f t="array" ref="G604">IF($B603="","",IF($C604=$C601,UPPER(INDEX('BASE EDITAL'!$C:$C,EDITAL!B604+1)),IF($C604=$C602,"Especificação do Objeto","")))</f>
        <v/>
      </c>
      <c r="H604" s="109" t="str">
        <f t="array" ref="H604">IF($B603="","",IF($C604=$C601,INDEX('FORMAÇÃO DE PREÇO'!$M:$M,MATCH($B604,'FORMAÇÃO DE PREÇO'!$B:$B)-14),IF($C604=$C602,"Unidade","")))</f>
        <v/>
      </c>
      <c r="I604" s="109" t="str">
        <f>IF($B603="","",IF($C604=$C601,INDEX('FORMAÇÃO DE PREÇO'!$M:$M,MATCH($B604,'FORMAÇÃO DE PREÇO'!$B:$B)-16),IF($C604=$C602,"Quant.","")))</f>
        <v/>
      </c>
      <c r="J604" s="68" t="str">
        <f>IF(AND(COUNTBLANK($B601:$B603)=2,$B603="",$B602="",MAX(C:C)&gt;1),"Total Estimado",IF($B603="","",IF($C604=$C601,INDEX('FORMAÇÃO DE PREÇO'!$M:$M,MATCH($B604,'FORMAÇÃO DE PREÇO'!$B:$B)-18),IF($C604=$C602,"Valor Unit. (R$)",IF(AND($C604&lt;&gt;$C603,$J603&lt;&gt;""),"Subtotal","")))))</f>
        <v/>
      </c>
      <c r="K604" s="100" t="str">
        <f>IFERROR(IF(AND(COUNTBLANK($B601:$B603)=2,$B603="",$B602="",MAX(C:C)&gt;1),SUM($K$3:K603)/2,IF($B603="","",IF($C604=$C601,ROUND(J604*I604,2),IF($C604=$C602,"Total Item (R$)",IF(AND($C604&lt;&gt;$C603,$J603&lt;&gt;""),SUMIFS(K:K,C:C,C603,J:J,"&lt;&gt;Subtotal"),""))))),"")</f>
        <v/>
      </c>
      <c r="L604" s="100" t="str">
        <f t="shared" si="16"/>
        <v/>
      </c>
    </row>
    <row r="605" spans="2:12" x14ac:dyDescent="0.25">
      <c r="B605" s="62" t="str">
        <f>IFERROR(IF(C604=C601,IF(B604+1&lt;='FORMAÇÃO DE PREÇO'!$H$8,B604+1,""),B604),"")</f>
        <v/>
      </c>
      <c r="C605" s="62" t="str">
        <f>IFERROR(VLOOKUP(B605,'FORMAÇÃO DE PREÇO'!B:D,2,FALSE),"")</f>
        <v/>
      </c>
      <c r="D605" s="62" t="str">
        <f>IFERROR(VLOOKUP(B605,'FORMAÇÃO DE PREÇO'!B:D,3,FALSE),"")</f>
        <v/>
      </c>
      <c r="E605" s="107" t="str">
        <f t="shared" si="17"/>
        <v/>
      </c>
      <c r="F605" s="107" t="str">
        <f>IF($B604="","",IF($C605=$C602,INDEX('FORMAÇÃO DE PREÇO'!$H:$H,MATCH($B605,'FORMAÇÃO DE PREÇO'!$B:$B)-18),IF($C605=$C603,"Código","")))</f>
        <v/>
      </c>
      <c r="G605" s="108" t="str">
        <f t="array" ref="G605">IF($B604="","",IF($C605=$C602,UPPER(INDEX('BASE EDITAL'!$C:$C,EDITAL!B605+1)),IF($C605=$C603,"Especificação do Objeto","")))</f>
        <v/>
      </c>
      <c r="H605" s="109" t="str">
        <f t="array" ref="H605">IF($B604="","",IF($C605=$C602,INDEX('FORMAÇÃO DE PREÇO'!$M:$M,MATCH($B605,'FORMAÇÃO DE PREÇO'!$B:$B)-14),IF($C605=$C603,"Unidade","")))</f>
        <v/>
      </c>
      <c r="I605" s="109" t="str">
        <f>IF($B604="","",IF($C605=$C602,INDEX('FORMAÇÃO DE PREÇO'!$M:$M,MATCH($B605,'FORMAÇÃO DE PREÇO'!$B:$B)-16),IF($C605=$C603,"Quant.","")))</f>
        <v/>
      </c>
      <c r="J605" s="68" t="str">
        <f>IF(AND(COUNTBLANK($B602:$B604)=2,$B604="",$B603="",MAX(C:C)&gt;1),"Total Estimado",IF($B604="","",IF($C605=$C602,INDEX('FORMAÇÃO DE PREÇO'!$M:$M,MATCH($B605,'FORMAÇÃO DE PREÇO'!$B:$B)-18),IF($C605=$C603,"Valor Unit. (R$)",IF(AND($C605&lt;&gt;$C604,$J604&lt;&gt;""),"Subtotal","")))))</f>
        <v/>
      </c>
      <c r="K605" s="100" t="str">
        <f>IFERROR(IF(AND(COUNTBLANK($B602:$B604)=2,$B604="",$B603="",MAX(C:C)&gt;1),SUM($K$3:K604)/2,IF($B604="","",IF($C605=$C602,ROUND(J605*I605,2),IF($C605=$C603,"Total Item (R$)",IF(AND($C605&lt;&gt;$C604,$J604&lt;&gt;""),SUMIFS(K:K,C:C,C604,J:J,"&lt;&gt;Subtotal"),""))))),"")</f>
        <v/>
      </c>
      <c r="L605" s="100" t="str">
        <f t="shared" si="16"/>
        <v/>
      </c>
    </row>
    <row r="606" spans="2:12" x14ac:dyDescent="0.25">
      <c r="B606" s="62" t="str">
        <f>IFERROR(IF(C605=C602,IF(B605+1&lt;='FORMAÇÃO DE PREÇO'!$H$8,B605+1,""),B605),"")</f>
        <v/>
      </c>
      <c r="C606" s="62" t="str">
        <f>IFERROR(VLOOKUP(B606,'FORMAÇÃO DE PREÇO'!B:D,2,FALSE),"")</f>
        <v/>
      </c>
      <c r="D606" s="62" t="str">
        <f>IFERROR(VLOOKUP(B606,'FORMAÇÃO DE PREÇO'!B:D,3,FALSE),"")</f>
        <v/>
      </c>
      <c r="E606" s="107" t="str">
        <f t="shared" si="17"/>
        <v/>
      </c>
      <c r="F606" s="107" t="str">
        <f>IF($B605="","",IF($C606=$C603,INDEX('FORMAÇÃO DE PREÇO'!$H:$H,MATCH($B606,'FORMAÇÃO DE PREÇO'!$B:$B)-18),IF($C606=$C604,"Código","")))</f>
        <v/>
      </c>
      <c r="G606" s="108" t="str">
        <f t="array" ref="G606">IF($B605="","",IF($C606=$C603,UPPER(INDEX('BASE EDITAL'!$C:$C,EDITAL!B606+1)),IF($C606=$C604,"Especificação do Objeto","")))</f>
        <v/>
      </c>
      <c r="H606" s="109" t="str">
        <f t="array" ref="H606">IF($B605="","",IF($C606=$C603,INDEX('FORMAÇÃO DE PREÇO'!$M:$M,MATCH($B606,'FORMAÇÃO DE PREÇO'!$B:$B)-14),IF($C606=$C604,"Unidade","")))</f>
        <v/>
      </c>
      <c r="I606" s="109" t="str">
        <f>IF($B605="","",IF($C606=$C603,INDEX('FORMAÇÃO DE PREÇO'!$M:$M,MATCH($B606,'FORMAÇÃO DE PREÇO'!$B:$B)-16),IF($C606=$C604,"Quant.","")))</f>
        <v/>
      </c>
      <c r="J606" s="68" t="str">
        <f>IF(AND(COUNTBLANK($B603:$B605)=2,$B605="",$B604="",MAX(C:C)&gt;1),"Total Estimado",IF($B605="","",IF($C606=$C603,INDEX('FORMAÇÃO DE PREÇO'!$M:$M,MATCH($B606,'FORMAÇÃO DE PREÇO'!$B:$B)-18),IF($C606=$C604,"Valor Unit. (R$)",IF(AND($C606&lt;&gt;$C605,$J605&lt;&gt;""),"Subtotal","")))))</f>
        <v/>
      </c>
      <c r="K606" s="100" t="str">
        <f>IFERROR(IF(AND(COUNTBLANK($B603:$B605)=2,$B605="",$B604="",MAX(C:C)&gt;1),SUM($K$3:K605)/2,IF($B605="","",IF($C606=$C603,ROUND(J606*I606,2),IF($C606=$C604,"Total Item (R$)",IF(AND($C606&lt;&gt;$C605,$J605&lt;&gt;""),SUMIFS(K:K,C:C,C605,J:J,"&lt;&gt;Subtotal"),""))))),"")</f>
        <v/>
      </c>
      <c r="L606" s="100" t="str">
        <f t="shared" si="16"/>
        <v/>
      </c>
    </row>
    <row r="607" spans="2:12" x14ac:dyDescent="0.25">
      <c r="B607" s="62" t="str">
        <f>IFERROR(IF(C606=C603,IF(B606+1&lt;='FORMAÇÃO DE PREÇO'!$H$8,B606+1,""),B606),"")</f>
        <v/>
      </c>
      <c r="C607" s="62" t="str">
        <f>IFERROR(VLOOKUP(B607,'FORMAÇÃO DE PREÇO'!B:D,2,FALSE),"")</f>
        <v/>
      </c>
      <c r="D607" s="62" t="str">
        <f>IFERROR(VLOOKUP(B607,'FORMAÇÃO DE PREÇO'!B:D,3,FALSE),"")</f>
        <v/>
      </c>
      <c r="E607" s="107" t="str">
        <f t="shared" si="17"/>
        <v/>
      </c>
      <c r="F607" s="107" t="str">
        <f>IF($B606="","",IF($C607=$C604,INDEX('FORMAÇÃO DE PREÇO'!$H:$H,MATCH($B607,'FORMAÇÃO DE PREÇO'!$B:$B)-18),IF($C607=$C605,"Código","")))</f>
        <v/>
      </c>
      <c r="G607" s="108" t="str">
        <f t="array" ref="G607">IF($B606="","",IF($C607=$C604,UPPER(INDEX('BASE EDITAL'!$C:$C,EDITAL!B607+1)),IF($C607=$C605,"Especificação do Objeto","")))</f>
        <v/>
      </c>
      <c r="H607" s="109" t="str">
        <f t="array" ref="H607">IF($B606="","",IF($C607=$C604,INDEX('FORMAÇÃO DE PREÇO'!$M:$M,MATCH($B607,'FORMAÇÃO DE PREÇO'!$B:$B)-14),IF($C607=$C605,"Unidade","")))</f>
        <v/>
      </c>
      <c r="I607" s="109" t="str">
        <f>IF($B606="","",IF($C607=$C604,INDEX('FORMAÇÃO DE PREÇO'!$M:$M,MATCH($B607,'FORMAÇÃO DE PREÇO'!$B:$B)-16),IF($C607=$C605,"Quant.","")))</f>
        <v/>
      </c>
      <c r="J607" s="68" t="str">
        <f>IF(AND(COUNTBLANK($B604:$B606)=2,$B606="",$B605="",MAX(C:C)&gt;1),"Total Estimado",IF($B606="","",IF($C607=$C604,INDEX('FORMAÇÃO DE PREÇO'!$M:$M,MATCH($B607,'FORMAÇÃO DE PREÇO'!$B:$B)-18),IF($C607=$C605,"Valor Unit. (R$)",IF(AND($C607&lt;&gt;$C606,$J606&lt;&gt;""),"Subtotal","")))))</f>
        <v/>
      </c>
      <c r="K607" s="100" t="str">
        <f>IFERROR(IF(AND(COUNTBLANK($B604:$B606)=2,$B606="",$B605="",MAX(C:C)&gt;1),SUM($K$3:K606)/2,IF($B606="","",IF($C607=$C604,ROUND(J607*I607,2),IF($C607=$C605,"Total Item (R$)",IF(AND($C607&lt;&gt;$C606,$J606&lt;&gt;""),SUMIFS(K:K,C:C,C606,J:J,"&lt;&gt;Subtotal"),""))))),"")</f>
        <v/>
      </c>
      <c r="L607" s="100" t="str">
        <f t="shared" si="16"/>
        <v/>
      </c>
    </row>
    <row r="608" spans="2:12" x14ac:dyDescent="0.25">
      <c r="B608" s="62" t="str">
        <f>IFERROR(IF(C607=C604,IF(B607+1&lt;='FORMAÇÃO DE PREÇO'!$H$8,B607+1,""),B607),"")</f>
        <v/>
      </c>
      <c r="C608" s="62" t="str">
        <f>IFERROR(VLOOKUP(B608,'FORMAÇÃO DE PREÇO'!B:D,2,FALSE),"")</f>
        <v/>
      </c>
      <c r="D608" s="62" t="str">
        <f>IFERROR(VLOOKUP(B608,'FORMAÇÃO DE PREÇO'!B:D,3,FALSE),"")</f>
        <v/>
      </c>
      <c r="E608" s="107" t="str">
        <f t="shared" si="17"/>
        <v/>
      </c>
      <c r="F608" s="107" t="str">
        <f>IF($B607="","",IF($C608=$C605,INDEX('FORMAÇÃO DE PREÇO'!$H:$H,MATCH($B608,'FORMAÇÃO DE PREÇO'!$B:$B)-18),IF($C608=$C606,"Código","")))</f>
        <v/>
      </c>
      <c r="G608" s="108" t="str">
        <f t="array" ref="G608">IF($B607="","",IF($C608=$C605,UPPER(INDEX('BASE EDITAL'!$C:$C,EDITAL!B608+1)),IF($C608=$C606,"Especificação do Objeto","")))</f>
        <v/>
      </c>
      <c r="H608" s="109" t="str">
        <f t="array" ref="H608">IF($B607="","",IF($C608=$C605,INDEX('FORMAÇÃO DE PREÇO'!$M:$M,MATCH($B608,'FORMAÇÃO DE PREÇO'!$B:$B)-14),IF($C608=$C606,"Unidade","")))</f>
        <v/>
      </c>
      <c r="I608" s="109" t="str">
        <f>IF($B607="","",IF($C608=$C605,INDEX('FORMAÇÃO DE PREÇO'!$M:$M,MATCH($B608,'FORMAÇÃO DE PREÇO'!$B:$B)-16),IF($C608=$C606,"Quant.","")))</f>
        <v/>
      </c>
      <c r="J608" s="68" t="str">
        <f>IF(AND(COUNTBLANK($B605:$B607)=2,$B607="",$B606="",MAX(C:C)&gt;1),"Total Estimado",IF($B607="","",IF($C608=$C605,INDEX('FORMAÇÃO DE PREÇO'!$M:$M,MATCH($B608,'FORMAÇÃO DE PREÇO'!$B:$B)-18),IF($C608=$C606,"Valor Unit. (R$)",IF(AND($C608&lt;&gt;$C607,$J607&lt;&gt;""),"Subtotal","")))))</f>
        <v/>
      </c>
      <c r="K608" s="100" t="str">
        <f>IFERROR(IF(AND(COUNTBLANK($B605:$B607)=2,$B607="",$B606="",MAX(C:C)&gt;1),SUM($K$3:K607)/2,IF($B607="","",IF($C608=$C605,ROUND(J608*I608,2),IF($C608=$C606,"Total Item (R$)",IF(AND($C608&lt;&gt;$C607,$J607&lt;&gt;""),SUMIFS(K:K,C:C,C607,J:J,"&lt;&gt;Subtotal"),""))))),"")</f>
        <v/>
      </c>
      <c r="L608" s="100" t="str">
        <f t="shared" si="16"/>
        <v/>
      </c>
    </row>
    <row r="609" spans="2:12" x14ac:dyDescent="0.25">
      <c r="B609" s="62" t="str">
        <f>IFERROR(IF(C608=C605,IF(B608+1&lt;='FORMAÇÃO DE PREÇO'!$H$8,B608+1,""),B608),"")</f>
        <v/>
      </c>
      <c r="C609" s="62" t="str">
        <f>IFERROR(VLOOKUP(B609,'FORMAÇÃO DE PREÇO'!B:D,2,FALSE),"")</f>
        <v/>
      </c>
      <c r="D609" s="62" t="str">
        <f>IFERROR(VLOOKUP(B609,'FORMAÇÃO DE PREÇO'!B:D,3,FALSE),"")</f>
        <v/>
      </c>
      <c r="E609" s="107" t="str">
        <f t="shared" si="17"/>
        <v/>
      </c>
      <c r="F609" s="107" t="str">
        <f>IF($B608="","",IF($C609=$C606,INDEX('FORMAÇÃO DE PREÇO'!$H:$H,MATCH($B609,'FORMAÇÃO DE PREÇO'!$B:$B)-18),IF($C609=$C607,"Código","")))</f>
        <v/>
      </c>
      <c r="G609" s="108" t="str">
        <f t="array" ref="G609">IF($B608="","",IF($C609=$C606,UPPER(INDEX('BASE EDITAL'!$C:$C,EDITAL!B609+1)),IF($C609=$C607,"Especificação do Objeto","")))</f>
        <v/>
      </c>
      <c r="H609" s="109" t="str">
        <f t="array" ref="H609">IF($B608="","",IF($C609=$C606,INDEX('FORMAÇÃO DE PREÇO'!$M:$M,MATCH($B609,'FORMAÇÃO DE PREÇO'!$B:$B)-14),IF($C609=$C607,"Unidade","")))</f>
        <v/>
      </c>
      <c r="I609" s="109" t="str">
        <f>IF($B608="","",IF($C609=$C606,INDEX('FORMAÇÃO DE PREÇO'!$M:$M,MATCH($B609,'FORMAÇÃO DE PREÇO'!$B:$B)-16),IF($C609=$C607,"Quant.","")))</f>
        <v/>
      </c>
      <c r="J609" s="68" t="str">
        <f>IF(AND(COUNTBLANK($B606:$B608)=2,$B608="",$B607="",MAX(C:C)&gt;1),"Total Estimado",IF($B608="","",IF($C609=$C606,INDEX('FORMAÇÃO DE PREÇO'!$M:$M,MATCH($B609,'FORMAÇÃO DE PREÇO'!$B:$B)-18),IF($C609=$C607,"Valor Unit. (R$)",IF(AND($C609&lt;&gt;$C608,$J608&lt;&gt;""),"Subtotal","")))))</f>
        <v/>
      </c>
      <c r="K609" s="100" t="str">
        <f>IFERROR(IF(AND(COUNTBLANK($B606:$B608)=2,$B608="",$B607="",MAX(C:C)&gt;1),SUM($K$3:K608)/2,IF($B608="","",IF($C609=$C606,ROUND(J609*I609,2),IF($C609=$C607,"Total Item (R$)",IF(AND($C609&lt;&gt;$C608,$J608&lt;&gt;""),SUMIFS(K:K,C:C,C608,J:J,"&lt;&gt;Subtotal"),""))))),"")</f>
        <v/>
      </c>
      <c r="L609" s="100" t="str">
        <f t="shared" si="16"/>
        <v/>
      </c>
    </row>
    <row r="610" spans="2:12" x14ac:dyDescent="0.25">
      <c r="B610" s="62" t="str">
        <f>IFERROR(IF(C609=C606,IF(B609+1&lt;='FORMAÇÃO DE PREÇO'!$H$8,B609+1,""),B609),"")</f>
        <v/>
      </c>
      <c r="C610" s="62" t="str">
        <f>IFERROR(VLOOKUP(B610,'FORMAÇÃO DE PREÇO'!B:D,2,FALSE),"")</f>
        <v/>
      </c>
      <c r="D610" s="62" t="str">
        <f>IFERROR(VLOOKUP(B610,'FORMAÇÃO DE PREÇO'!B:D,3,FALSE),"")</f>
        <v/>
      </c>
      <c r="E610" s="107" t="str">
        <f t="shared" si="17"/>
        <v/>
      </c>
      <c r="F610" s="107" t="str">
        <f>IF($B609="","",IF($C610=$C607,INDEX('FORMAÇÃO DE PREÇO'!$H:$H,MATCH($B610,'FORMAÇÃO DE PREÇO'!$B:$B)-18),IF($C610=$C608,"Código","")))</f>
        <v/>
      </c>
      <c r="G610" s="108" t="str">
        <f t="array" ref="G610">IF($B609="","",IF($C610=$C607,UPPER(INDEX('BASE EDITAL'!$C:$C,EDITAL!B610+1)),IF($C610=$C608,"Especificação do Objeto","")))</f>
        <v/>
      </c>
      <c r="H610" s="109" t="str">
        <f t="array" ref="H610">IF($B609="","",IF($C610=$C607,INDEX('FORMAÇÃO DE PREÇO'!$M:$M,MATCH($B610,'FORMAÇÃO DE PREÇO'!$B:$B)-14),IF($C610=$C608,"Unidade","")))</f>
        <v/>
      </c>
      <c r="I610" s="109" t="str">
        <f>IF($B609="","",IF($C610=$C607,INDEX('FORMAÇÃO DE PREÇO'!$M:$M,MATCH($B610,'FORMAÇÃO DE PREÇO'!$B:$B)-16),IF($C610=$C608,"Quant.","")))</f>
        <v/>
      </c>
      <c r="J610" s="68" t="str">
        <f>IF(AND(COUNTBLANK($B607:$B609)=2,$B609="",$B608="",MAX(C:C)&gt;1),"Total Estimado",IF($B609="","",IF($C610=$C607,INDEX('FORMAÇÃO DE PREÇO'!$M:$M,MATCH($B610,'FORMAÇÃO DE PREÇO'!$B:$B)-18),IF($C610=$C608,"Valor Unit. (R$)",IF(AND($C610&lt;&gt;$C609,$J609&lt;&gt;""),"Subtotal","")))))</f>
        <v/>
      </c>
      <c r="K610" s="100" t="str">
        <f>IFERROR(IF(AND(COUNTBLANK($B607:$B609)=2,$B609="",$B608="",MAX(C:C)&gt;1),SUM($K$3:K609)/2,IF($B609="","",IF($C610=$C607,ROUND(J610*I610,2),IF($C610=$C608,"Total Item (R$)",IF(AND($C610&lt;&gt;$C609,$J609&lt;&gt;""),SUMIFS(K:K,C:C,C609,J:J,"&lt;&gt;Subtotal"),""))))),"")</f>
        <v/>
      </c>
      <c r="L610" s="100" t="str">
        <f t="shared" si="16"/>
        <v/>
      </c>
    </row>
    <row r="611" spans="2:12" x14ac:dyDescent="0.25">
      <c r="B611" s="62" t="str">
        <f>IFERROR(IF(C610=C607,IF(B610+1&lt;='FORMAÇÃO DE PREÇO'!$H$8,B610+1,""),B610),"")</f>
        <v/>
      </c>
      <c r="C611" s="62" t="str">
        <f>IFERROR(VLOOKUP(B611,'FORMAÇÃO DE PREÇO'!B:D,2,FALSE),"")</f>
        <v/>
      </c>
      <c r="D611" s="62" t="str">
        <f>IFERROR(VLOOKUP(B611,'FORMAÇÃO DE PREÇO'!B:D,3,FALSE),"")</f>
        <v/>
      </c>
      <c r="E611" s="107" t="str">
        <f t="shared" si="17"/>
        <v/>
      </c>
      <c r="F611" s="107" t="str">
        <f>IF($B610="","",IF($C611=$C608,INDEX('FORMAÇÃO DE PREÇO'!$H:$H,MATCH($B611,'FORMAÇÃO DE PREÇO'!$B:$B)-18),IF($C611=$C609,"Código","")))</f>
        <v/>
      </c>
      <c r="G611" s="108" t="str">
        <f t="array" ref="G611">IF($B610="","",IF($C611=$C608,UPPER(INDEX('BASE EDITAL'!$C:$C,EDITAL!B611+1)),IF($C611=$C609,"Especificação do Objeto","")))</f>
        <v/>
      </c>
      <c r="H611" s="109" t="str">
        <f t="array" ref="H611">IF($B610="","",IF($C611=$C608,INDEX('FORMAÇÃO DE PREÇO'!$M:$M,MATCH($B611,'FORMAÇÃO DE PREÇO'!$B:$B)-14),IF($C611=$C609,"Unidade","")))</f>
        <v/>
      </c>
      <c r="I611" s="109" t="str">
        <f>IF($B610="","",IF($C611=$C608,INDEX('FORMAÇÃO DE PREÇO'!$M:$M,MATCH($B611,'FORMAÇÃO DE PREÇO'!$B:$B)-16),IF($C611=$C609,"Quant.","")))</f>
        <v/>
      </c>
      <c r="J611" s="68" t="str">
        <f>IF(AND(COUNTBLANK($B608:$B610)=2,$B610="",$B609="",MAX(C:C)&gt;1),"Total Estimado",IF($B610="","",IF($C611=$C608,INDEX('FORMAÇÃO DE PREÇO'!$M:$M,MATCH($B611,'FORMAÇÃO DE PREÇO'!$B:$B)-18),IF($C611=$C609,"Valor Unit. (R$)",IF(AND($C611&lt;&gt;$C610,$J610&lt;&gt;""),"Subtotal","")))))</f>
        <v/>
      </c>
      <c r="K611" s="100" t="str">
        <f>IFERROR(IF(AND(COUNTBLANK($B608:$B610)=2,$B610="",$B609="",MAX(C:C)&gt;1),SUM($K$3:K610)/2,IF($B610="","",IF($C611=$C608,ROUND(J611*I611,2),IF($C611=$C609,"Total Item (R$)",IF(AND($C611&lt;&gt;$C610,$J610&lt;&gt;""),SUMIFS(K:K,C:C,C610,J:J,"&lt;&gt;Subtotal"),""))))),"")</f>
        <v/>
      </c>
      <c r="L611" s="100" t="str">
        <f t="shared" si="16"/>
        <v/>
      </c>
    </row>
    <row r="612" spans="2:12" x14ac:dyDescent="0.25">
      <c r="B612" s="62" t="str">
        <f>IFERROR(IF(C611=C608,IF(B611+1&lt;='FORMAÇÃO DE PREÇO'!$H$8,B611+1,""),B611),"")</f>
        <v/>
      </c>
      <c r="C612" s="62" t="str">
        <f>IFERROR(VLOOKUP(B612,'FORMAÇÃO DE PREÇO'!B:D,2,FALSE),"")</f>
        <v/>
      </c>
      <c r="D612" s="62" t="str">
        <f>IFERROR(VLOOKUP(B612,'FORMAÇÃO DE PREÇO'!B:D,3,FALSE),"")</f>
        <v/>
      </c>
      <c r="E612" s="107" t="str">
        <f t="shared" si="17"/>
        <v/>
      </c>
      <c r="F612" s="107" t="str">
        <f>IF($B611="","",IF($C612=$C609,INDEX('FORMAÇÃO DE PREÇO'!$H:$H,MATCH($B612,'FORMAÇÃO DE PREÇO'!$B:$B)-18),IF($C612=$C610,"Código","")))</f>
        <v/>
      </c>
      <c r="G612" s="108" t="str">
        <f t="array" ref="G612">IF($B611="","",IF($C612=$C609,UPPER(INDEX('BASE EDITAL'!$C:$C,EDITAL!B612+1)),IF($C612=$C610,"Especificação do Objeto","")))</f>
        <v/>
      </c>
      <c r="H612" s="109" t="str">
        <f t="array" ref="H612">IF($B611="","",IF($C612=$C609,INDEX('FORMAÇÃO DE PREÇO'!$M:$M,MATCH($B612,'FORMAÇÃO DE PREÇO'!$B:$B)-14),IF($C612=$C610,"Unidade","")))</f>
        <v/>
      </c>
      <c r="I612" s="109" t="str">
        <f>IF($B611="","",IF($C612=$C609,INDEX('FORMAÇÃO DE PREÇO'!$M:$M,MATCH($B612,'FORMAÇÃO DE PREÇO'!$B:$B)-16),IF($C612=$C610,"Quant.","")))</f>
        <v/>
      </c>
      <c r="J612" s="68" t="str">
        <f>IF(AND(COUNTBLANK($B609:$B611)=2,$B611="",$B610="",MAX(C:C)&gt;1),"Total Estimado",IF($B611="","",IF($C612=$C609,INDEX('FORMAÇÃO DE PREÇO'!$M:$M,MATCH($B612,'FORMAÇÃO DE PREÇO'!$B:$B)-18),IF($C612=$C610,"Valor Unit. (R$)",IF(AND($C612&lt;&gt;$C611,$J611&lt;&gt;""),"Subtotal","")))))</f>
        <v/>
      </c>
      <c r="K612" s="100" t="str">
        <f>IFERROR(IF(AND(COUNTBLANK($B609:$B611)=2,$B611="",$B610="",MAX(C:C)&gt;1),SUM($K$3:K611)/2,IF($B611="","",IF($C612=$C609,ROUND(J612*I612,2),IF($C612=$C610,"Total Item (R$)",IF(AND($C612&lt;&gt;$C611,$J611&lt;&gt;""),SUMIFS(K:K,C:C,C611,J:J,"&lt;&gt;Subtotal"),""))))),"")</f>
        <v/>
      </c>
      <c r="L612" s="100" t="str">
        <f t="shared" si="16"/>
        <v/>
      </c>
    </row>
    <row r="613" spans="2:12" x14ac:dyDescent="0.25">
      <c r="B613" s="62" t="str">
        <f>IFERROR(IF(C612=C609,IF(B612+1&lt;='FORMAÇÃO DE PREÇO'!$H$8,B612+1,""),B612),"")</f>
        <v/>
      </c>
      <c r="C613" s="62" t="str">
        <f>IFERROR(VLOOKUP(B613,'FORMAÇÃO DE PREÇO'!B:D,2,FALSE),"")</f>
        <v/>
      </c>
      <c r="D613" s="62" t="str">
        <f>IFERROR(VLOOKUP(B613,'FORMAÇÃO DE PREÇO'!B:D,3,FALSE),"")</f>
        <v/>
      </c>
      <c r="E613" s="107" t="str">
        <f t="shared" si="17"/>
        <v/>
      </c>
      <c r="F613" s="107" t="str">
        <f>IF($B612="","",IF($C613=$C610,INDEX('FORMAÇÃO DE PREÇO'!$H:$H,MATCH($B613,'FORMAÇÃO DE PREÇO'!$B:$B)-18),IF($C613=$C611,"Código","")))</f>
        <v/>
      </c>
      <c r="G613" s="108" t="str">
        <f t="array" ref="G613">IF($B612="","",IF($C613=$C610,UPPER(INDEX('BASE EDITAL'!$C:$C,EDITAL!B613+1)),IF($C613=$C611,"Especificação do Objeto","")))</f>
        <v/>
      </c>
      <c r="H613" s="109" t="str">
        <f t="array" ref="H613">IF($B612="","",IF($C613=$C610,INDEX('FORMAÇÃO DE PREÇO'!$M:$M,MATCH($B613,'FORMAÇÃO DE PREÇO'!$B:$B)-14),IF($C613=$C611,"Unidade","")))</f>
        <v/>
      </c>
      <c r="I613" s="109" t="str">
        <f>IF($B612="","",IF($C613=$C610,INDEX('FORMAÇÃO DE PREÇO'!$M:$M,MATCH($B613,'FORMAÇÃO DE PREÇO'!$B:$B)-16),IF($C613=$C611,"Quant.","")))</f>
        <v/>
      </c>
      <c r="J613" s="68" t="str">
        <f>IF(AND(COUNTBLANK($B610:$B612)=2,$B612="",$B611="",MAX(C:C)&gt;1),"Total Estimado",IF($B612="","",IF($C613=$C610,INDEX('FORMAÇÃO DE PREÇO'!$M:$M,MATCH($B613,'FORMAÇÃO DE PREÇO'!$B:$B)-18),IF($C613=$C611,"Valor Unit. (R$)",IF(AND($C613&lt;&gt;$C612,$J612&lt;&gt;""),"Subtotal","")))))</f>
        <v/>
      </c>
      <c r="K613" s="100" t="str">
        <f>IFERROR(IF(AND(COUNTBLANK($B610:$B612)=2,$B612="",$B611="",MAX(C:C)&gt;1),SUM($K$3:K612)/2,IF($B612="","",IF($C613=$C610,ROUND(J613*I613,2),IF($C613=$C611,"Total Item (R$)",IF(AND($C613&lt;&gt;$C612,$J612&lt;&gt;""),SUMIFS(K:K,C:C,C612,J:J,"&lt;&gt;Subtotal"),""))))),"")</f>
        <v/>
      </c>
      <c r="L613" s="100" t="str">
        <f t="shared" si="16"/>
        <v/>
      </c>
    </row>
    <row r="614" spans="2:12" x14ac:dyDescent="0.25">
      <c r="B614" s="62" t="str">
        <f>IFERROR(IF(C613=C610,IF(B613+1&lt;='FORMAÇÃO DE PREÇO'!$H$8,B613+1,""),B613),"")</f>
        <v/>
      </c>
      <c r="C614" s="62" t="str">
        <f>IFERROR(VLOOKUP(B614,'FORMAÇÃO DE PREÇO'!B:D,2,FALSE),"")</f>
        <v/>
      </c>
      <c r="D614" s="62" t="str">
        <f>IFERROR(VLOOKUP(B614,'FORMAÇÃO DE PREÇO'!B:D,3,FALSE),"")</f>
        <v/>
      </c>
      <c r="E614" s="107" t="str">
        <f t="shared" si="17"/>
        <v/>
      </c>
      <c r="F614" s="107" t="str">
        <f>IF($B613="","",IF($C614=$C611,INDEX('FORMAÇÃO DE PREÇO'!$H:$H,MATCH($B614,'FORMAÇÃO DE PREÇO'!$B:$B)-18),IF($C614=$C612,"Código","")))</f>
        <v/>
      </c>
      <c r="G614" s="108" t="str">
        <f t="array" ref="G614">IF($B613="","",IF($C614=$C611,UPPER(INDEX('BASE EDITAL'!$C:$C,EDITAL!B614+1)),IF($C614=$C612,"Especificação do Objeto","")))</f>
        <v/>
      </c>
      <c r="H614" s="109" t="str">
        <f t="array" ref="H614">IF($B613="","",IF($C614=$C611,INDEX('FORMAÇÃO DE PREÇO'!$M:$M,MATCH($B614,'FORMAÇÃO DE PREÇO'!$B:$B)-14),IF($C614=$C612,"Unidade","")))</f>
        <v/>
      </c>
      <c r="I614" s="109" t="str">
        <f>IF($B613="","",IF($C614=$C611,INDEX('FORMAÇÃO DE PREÇO'!$M:$M,MATCH($B614,'FORMAÇÃO DE PREÇO'!$B:$B)-16),IF($C614=$C612,"Quant.","")))</f>
        <v/>
      </c>
      <c r="J614" s="68" t="str">
        <f>IF(AND(COUNTBLANK($B611:$B613)=2,$B613="",$B612="",MAX(C:C)&gt;1),"Total Estimado",IF($B613="","",IF($C614=$C611,INDEX('FORMAÇÃO DE PREÇO'!$M:$M,MATCH($B614,'FORMAÇÃO DE PREÇO'!$B:$B)-18),IF($C614=$C612,"Valor Unit. (R$)",IF(AND($C614&lt;&gt;$C613,$J613&lt;&gt;""),"Subtotal","")))))</f>
        <v/>
      </c>
      <c r="K614" s="100" t="str">
        <f>IFERROR(IF(AND(COUNTBLANK($B611:$B613)=2,$B613="",$B612="",MAX(C:C)&gt;1),SUM($K$3:K613)/2,IF($B613="","",IF($C614=$C611,ROUND(J614*I614,2),IF($C614=$C612,"Total Item (R$)",IF(AND($C614&lt;&gt;$C613,$J613&lt;&gt;""),SUMIFS(K:K,C:C,C613,J:J,"&lt;&gt;Subtotal"),""))))),"")</f>
        <v/>
      </c>
      <c r="L614" s="100" t="str">
        <f t="shared" si="16"/>
        <v/>
      </c>
    </row>
    <row r="615" spans="2:12" x14ac:dyDescent="0.25">
      <c r="B615" s="62" t="str">
        <f>IFERROR(IF(C614=C611,IF(B614+1&lt;='FORMAÇÃO DE PREÇO'!$H$8,B614+1,""),B614),"")</f>
        <v/>
      </c>
      <c r="C615" s="62" t="str">
        <f>IFERROR(VLOOKUP(B615,'FORMAÇÃO DE PREÇO'!B:D,2,FALSE),"")</f>
        <v/>
      </c>
      <c r="D615" s="62" t="str">
        <f>IFERROR(VLOOKUP(B615,'FORMAÇÃO DE PREÇO'!B:D,3,FALSE),"")</f>
        <v/>
      </c>
      <c r="E615" s="107" t="str">
        <f t="shared" si="17"/>
        <v/>
      </c>
      <c r="F615" s="107" t="str">
        <f>IF($B614="","",IF($C615=$C612,INDEX('FORMAÇÃO DE PREÇO'!$H:$H,MATCH($B615,'FORMAÇÃO DE PREÇO'!$B:$B)-18),IF($C615=$C613,"Código","")))</f>
        <v/>
      </c>
      <c r="G615" s="108" t="str">
        <f t="array" ref="G615">IF($B614="","",IF($C615=$C612,UPPER(INDEX('BASE EDITAL'!$C:$C,EDITAL!B615+1)),IF($C615=$C613,"Especificação do Objeto","")))</f>
        <v/>
      </c>
      <c r="H615" s="109" t="str">
        <f t="array" ref="H615">IF($B614="","",IF($C615=$C612,INDEX('FORMAÇÃO DE PREÇO'!$M:$M,MATCH($B615,'FORMAÇÃO DE PREÇO'!$B:$B)-14),IF($C615=$C613,"Unidade","")))</f>
        <v/>
      </c>
      <c r="I615" s="109" t="str">
        <f>IF($B614="","",IF($C615=$C612,INDEX('FORMAÇÃO DE PREÇO'!$M:$M,MATCH($B615,'FORMAÇÃO DE PREÇO'!$B:$B)-16),IF($C615=$C613,"Quant.","")))</f>
        <v/>
      </c>
      <c r="J615" s="68" t="str">
        <f>IF(AND(COUNTBLANK($B612:$B614)=2,$B614="",$B613="",MAX(C:C)&gt;1),"Total Estimado",IF($B614="","",IF($C615=$C612,INDEX('FORMAÇÃO DE PREÇO'!$M:$M,MATCH($B615,'FORMAÇÃO DE PREÇO'!$B:$B)-18),IF($C615=$C613,"Valor Unit. (R$)",IF(AND($C615&lt;&gt;$C614,$J614&lt;&gt;""),"Subtotal","")))))</f>
        <v/>
      </c>
      <c r="K615" s="100" t="str">
        <f>IFERROR(IF(AND(COUNTBLANK($B612:$B614)=2,$B614="",$B613="",MAX(C:C)&gt;1),SUM($K$3:K614)/2,IF($B614="","",IF($C615=$C612,ROUND(J615*I615,2),IF($C615=$C613,"Total Item (R$)",IF(AND($C615&lt;&gt;$C614,$J614&lt;&gt;""),SUMIFS(K:K,C:C,C614,J:J,"&lt;&gt;Subtotal"),""))))),"")</f>
        <v/>
      </c>
      <c r="L615" s="100" t="str">
        <f t="shared" si="16"/>
        <v/>
      </c>
    </row>
    <row r="616" spans="2:12" x14ac:dyDescent="0.25">
      <c r="B616" s="62" t="str">
        <f>IFERROR(IF(C615=C612,IF(B615+1&lt;='FORMAÇÃO DE PREÇO'!$H$8,B615+1,""),B615),"")</f>
        <v/>
      </c>
      <c r="C616" s="62" t="str">
        <f>IFERROR(VLOOKUP(B616,'FORMAÇÃO DE PREÇO'!B:D,2,FALSE),"")</f>
        <v/>
      </c>
      <c r="D616" s="62" t="str">
        <f>IFERROR(VLOOKUP(B616,'FORMAÇÃO DE PREÇO'!B:D,3,FALSE),"")</f>
        <v/>
      </c>
      <c r="E616" s="107" t="str">
        <f t="shared" si="17"/>
        <v/>
      </c>
      <c r="F616" s="107" t="str">
        <f>IF($B615="","",IF($C616=$C613,INDEX('FORMAÇÃO DE PREÇO'!$H:$H,MATCH($B616,'FORMAÇÃO DE PREÇO'!$B:$B)-18),IF($C616=$C614,"Código","")))</f>
        <v/>
      </c>
      <c r="G616" s="108" t="str">
        <f t="array" ref="G616">IF($B615="","",IF($C616=$C613,UPPER(INDEX('BASE EDITAL'!$C:$C,EDITAL!B616+1)),IF($C616=$C614,"Especificação do Objeto","")))</f>
        <v/>
      </c>
      <c r="H616" s="109" t="str">
        <f t="array" ref="H616">IF($B615="","",IF($C616=$C613,INDEX('FORMAÇÃO DE PREÇO'!$M:$M,MATCH($B616,'FORMAÇÃO DE PREÇO'!$B:$B)-14),IF($C616=$C614,"Unidade","")))</f>
        <v/>
      </c>
      <c r="I616" s="109" t="str">
        <f>IF($B615="","",IF($C616=$C613,INDEX('FORMAÇÃO DE PREÇO'!$M:$M,MATCH($B616,'FORMAÇÃO DE PREÇO'!$B:$B)-16),IF($C616=$C614,"Quant.","")))</f>
        <v/>
      </c>
      <c r="J616" s="68" t="str">
        <f>IF(AND(COUNTBLANK($B613:$B615)=2,$B615="",$B614="",MAX(C:C)&gt;1),"Total Estimado",IF($B615="","",IF($C616=$C613,INDEX('FORMAÇÃO DE PREÇO'!$M:$M,MATCH($B616,'FORMAÇÃO DE PREÇO'!$B:$B)-18),IF($C616=$C614,"Valor Unit. (R$)",IF(AND($C616&lt;&gt;$C615,$J615&lt;&gt;""),"Subtotal","")))))</f>
        <v/>
      </c>
      <c r="K616" s="100" t="str">
        <f>IFERROR(IF(AND(COUNTBLANK($B613:$B615)=2,$B615="",$B614="",MAX(C:C)&gt;1),SUM($K$3:K615)/2,IF($B615="","",IF($C616=$C613,ROUND(J616*I616,2),IF($C616=$C614,"Total Item (R$)",IF(AND($C616&lt;&gt;$C615,$J615&lt;&gt;""),SUMIFS(K:K,C:C,C615,J:J,"&lt;&gt;Subtotal"),""))))),"")</f>
        <v/>
      </c>
      <c r="L616" s="100" t="str">
        <f t="shared" si="16"/>
        <v/>
      </c>
    </row>
    <row r="617" spans="2:12" x14ac:dyDescent="0.25">
      <c r="B617" s="62" t="str">
        <f>IFERROR(IF(C616=C613,IF(B616+1&lt;='FORMAÇÃO DE PREÇO'!$H$8,B616+1,""),B616),"")</f>
        <v/>
      </c>
      <c r="C617" s="62" t="str">
        <f>IFERROR(VLOOKUP(B617,'FORMAÇÃO DE PREÇO'!B:D,2,FALSE),"")</f>
        <v/>
      </c>
      <c r="D617" s="62" t="str">
        <f>IFERROR(VLOOKUP(B617,'FORMAÇÃO DE PREÇO'!B:D,3,FALSE),"")</f>
        <v/>
      </c>
      <c r="E617" s="107" t="str">
        <f t="shared" si="17"/>
        <v/>
      </c>
      <c r="F617" s="107" t="str">
        <f>IF($B616="","",IF($C617=$C614,INDEX('FORMAÇÃO DE PREÇO'!$H:$H,MATCH($B617,'FORMAÇÃO DE PREÇO'!$B:$B)-18),IF($C617=$C615,"Código","")))</f>
        <v/>
      </c>
      <c r="G617" s="108" t="str">
        <f t="array" ref="G617">IF($B616="","",IF($C617=$C614,UPPER(INDEX('BASE EDITAL'!$C:$C,EDITAL!B617+1)),IF($C617=$C615,"Especificação do Objeto","")))</f>
        <v/>
      </c>
      <c r="H617" s="109" t="str">
        <f t="array" ref="H617">IF($B616="","",IF($C617=$C614,INDEX('FORMAÇÃO DE PREÇO'!$M:$M,MATCH($B617,'FORMAÇÃO DE PREÇO'!$B:$B)-14),IF($C617=$C615,"Unidade","")))</f>
        <v/>
      </c>
      <c r="I617" s="109" t="str">
        <f>IF($B616="","",IF($C617=$C614,INDEX('FORMAÇÃO DE PREÇO'!$M:$M,MATCH($B617,'FORMAÇÃO DE PREÇO'!$B:$B)-16),IF($C617=$C615,"Quant.","")))</f>
        <v/>
      </c>
      <c r="J617" s="68" t="str">
        <f>IF(AND(COUNTBLANK($B614:$B616)=2,$B616="",$B615="",MAX(C:C)&gt;1),"Total Estimado",IF($B616="","",IF($C617=$C614,INDEX('FORMAÇÃO DE PREÇO'!$M:$M,MATCH($B617,'FORMAÇÃO DE PREÇO'!$B:$B)-18),IF($C617=$C615,"Valor Unit. (R$)",IF(AND($C617&lt;&gt;$C616,$J616&lt;&gt;""),"Subtotal","")))))</f>
        <v/>
      </c>
      <c r="K617" s="100" t="str">
        <f>IFERROR(IF(AND(COUNTBLANK($B614:$B616)=2,$B616="",$B615="",MAX(C:C)&gt;1),SUM($K$3:K616)/2,IF($B616="","",IF($C617=$C614,ROUND(J617*I617,2),IF($C617=$C615,"Total Item (R$)",IF(AND($C617&lt;&gt;$C616,$J616&lt;&gt;""),SUMIFS(K:K,C:C,C616,J:J,"&lt;&gt;Subtotal"),""))))),"")</f>
        <v/>
      </c>
      <c r="L617" s="100" t="str">
        <f t="shared" si="16"/>
        <v/>
      </c>
    </row>
    <row r="618" spans="2:12" x14ac:dyDescent="0.25">
      <c r="B618" s="62" t="str">
        <f>IFERROR(IF(C617=C614,IF(B617+1&lt;='FORMAÇÃO DE PREÇO'!$H$8,B617+1,""),B617),"")</f>
        <v/>
      </c>
      <c r="C618" s="62" t="str">
        <f>IFERROR(VLOOKUP(B618,'FORMAÇÃO DE PREÇO'!B:D,2,FALSE),"")</f>
        <v/>
      </c>
      <c r="D618" s="62" t="str">
        <f>IFERROR(VLOOKUP(B618,'FORMAÇÃO DE PREÇO'!B:D,3,FALSE),"")</f>
        <v/>
      </c>
      <c r="E618" s="107" t="str">
        <f t="shared" si="17"/>
        <v/>
      </c>
      <c r="F618" s="107" t="str">
        <f>IF($B617="","",IF($C618=$C615,INDEX('FORMAÇÃO DE PREÇO'!$H:$H,MATCH($B618,'FORMAÇÃO DE PREÇO'!$B:$B)-18),IF($C618=$C616,"Código","")))</f>
        <v/>
      </c>
      <c r="G618" s="108" t="str">
        <f t="array" ref="G618">IF($B617="","",IF($C618=$C615,UPPER(INDEX('BASE EDITAL'!$C:$C,EDITAL!B618+1)),IF($C618=$C616,"Especificação do Objeto","")))</f>
        <v/>
      </c>
      <c r="H618" s="109" t="str">
        <f t="array" ref="H618">IF($B617="","",IF($C618=$C615,INDEX('FORMAÇÃO DE PREÇO'!$M:$M,MATCH($B618,'FORMAÇÃO DE PREÇO'!$B:$B)-14),IF($C618=$C616,"Unidade","")))</f>
        <v/>
      </c>
      <c r="I618" s="109" t="str">
        <f>IF($B617="","",IF($C618=$C615,INDEX('FORMAÇÃO DE PREÇO'!$M:$M,MATCH($B618,'FORMAÇÃO DE PREÇO'!$B:$B)-16),IF($C618=$C616,"Quant.","")))</f>
        <v/>
      </c>
      <c r="J618" s="68" t="str">
        <f>IF(AND(COUNTBLANK($B615:$B617)=2,$B617="",$B616="",MAX(C:C)&gt;1),"Total Estimado",IF($B617="","",IF($C618=$C615,INDEX('FORMAÇÃO DE PREÇO'!$M:$M,MATCH($B618,'FORMAÇÃO DE PREÇO'!$B:$B)-18),IF($C618=$C616,"Valor Unit. (R$)",IF(AND($C618&lt;&gt;$C617,$J617&lt;&gt;""),"Subtotal","")))))</f>
        <v/>
      </c>
      <c r="K618" s="100" t="str">
        <f>IFERROR(IF(AND(COUNTBLANK($B615:$B617)=2,$B617="",$B616="",MAX(C:C)&gt;1),SUM($K$3:K617)/2,IF($B617="","",IF($C618=$C615,ROUND(J618*I618,2),IF($C618=$C616,"Total Item (R$)",IF(AND($C618&lt;&gt;$C617,$J617&lt;&gt;""),SUMIFS(K:K,C:C,C617,J:J,"&lt;&gt;Subtotal"),""))))),"")</f>
        <v/>
      </c>
      <c r="L618" s="100" t="str">
        <f t="shared" si="16"/>
        <v/>
      </c>
    </row>
    <row r="619" spans="2:12" x14ac:dyDescent="0.25">
      <c r="B619" s="62" t="str">
        <f>IFERROR(IF(C618=C615,IF(B618+1&lt;='FORMAÇÃO DE PREÇO'!$H$8,B618+1,""),B618),"")</f>
        <v/>
      </c>
      <c r="C619" s="62" t="str">
        <f>IFERROR(VLOOKUP(B619,'FORMAÇÃO DE PREÇO'!B:D,2,FALSE),"")</f>
        <v/>
      </c>
      <c r="D619" s="62" t="str">
        <f>IFERROR(VLOOKUP(B619,'FORMAÇÃO DE PREÇO'!B:D,3,FALSE),"")</f>
        <v/>
      </c>
      <c r="E619" s="107" t="str">
        <f t="shared" si="17"/>
        <v/>
      </c>
      <c r="F619" s="107" t="str">
        <f>IF($B618="","",IF($C619=$C616,INDEX('FORMAÇÃO DE PREÇO'!$H:$H,MATCH($B619,'FORMAÇÃO DE PREÇO'!$B:$B)-18),IF($C619=$C617,"Código","")))</f>
        <v/>
      </c>
      <c r="G619" s="108" t="str">
        <f t="array" ref="G619">IF($B618="","",IF($C619=$C616,UPPER(INDEX('BASE EDITAL'!$C:$C,EDITAL!B619+1)),IF($C619=$C617,"Especificação do Objeto","")))</f>
        <v/>
      </c>
      <c r="H619" s="109" t="str">
        <f t="array" ref="H619">IF($B618="","",IF($C619=$C616,INDEX('FORMAÇÃO DE PREÇO'!$M:$M,MATCH($B619,'FORMAÇÃO DE PREÇO'!$B:$B)-14),IF($C619=$C617,"Unidade","")))</f>
        <v/>
      </c>
      <c r="I619" s="109" t="str">
        <f>IF($B618="","",IF($C619=$C616,INDEX('FORMAÇÃO DE PREÇO'!$M:$M,MATCH($B619,'FORMAÇÃO DE PREÇO'!$B:$B)-16),IF($C619=$C617,"Quant.","")))</f>
        <v/>
      </c>
      <c r="J619" s="68" t="str">
        <f>IF(AND(COUNTBLANK($B616:$B618)=2,$B618="",$B617="",MAX(C:C)&gt;1),"Total Estimado",IF($B618="","",IF($C619=$C616,INDEX('FORMAÇÃO DE PREÇO'!$M:$M,MATCH($B619,'FORMAÇÃO DE PREÇO'!$B:$B)-18),IF($C619=$C617,"Valor Unit. (R$)",IF(AND($C619&lt;&gt;$C618,$J618&lt;&gt;""),"Subtotal","")))))</f>
        <v/>
      </c>
      <c r="K619" s="100" t="str">
        <f>IFERROR(IF(AND(COUNTBLANK($B616:$B618)=2,$B618="",$B617="",MAX(C:C)&gt;1),SUM($K$3:K618)/2,IF($B618="","",IF($C619=$C616,ROUND(J619*I619,2),IF($C619=$C617,"Total Item (R$)",IF(AND($C619&lt;&gt;$C618,$J618&lt;&gt;""),SUMIFS(K:K,C:C,C618,J:J,"&lt;&gt;Subtotal"),""))))),"")</f>
        <v/>
      </c>
      <c r="L619" s="100" t="str">
        <f t="shared" si="16"/>
        <v/>
      </c>
    </row>
    <row r="620" spans="2:12" x14ac:dyDescent="0.25">
      <c r="B620" s="62" t="str">
        <f>IFERROR(IF(C619=C616,IF(B619+1&lt;='FORMAÇÃO DE PREÇO'!$H$8,B619+1,""),B619),"")</f>
        <v/>
      </c>
      <c r="C620" s="62" t="str">
        <f>IFERROR(VLOOKUP(B620,'FORMAÇÃO DE PREÇO'!B:D,2,FALSE),"")</f>
        <v/>
      </c>
      <c r="D620" s="62" t="str">
        <f>IFERROR(VLOOKUP(B620,'FORMAÇÃO DE PREÇO'!B:D,3,FALSE),"")</f>
        <v/>
      </c>
      <c r="E620" s="107" t="str">
        <f t="shared" si="17"/>
        <v/>
      </c>
      <c r="F620" s="107" t="str">
        <f>IF($B619="","",IF($C620=$C617,INDEX('FORMAÇÃO DE PREÇO'!$H:$H,MATCH($B620,'FORMAÇÃO DE PREÇO'!$B:$B)-18),IF($C620=$C618,"Código","")))</f>
        <v/>
      </c>
      <c r="G620" s="108" t="str">
        <f t="array" ref="G620">IF($B619="","",IF($C620=$C617,UPPER(INDEX('BASE EDITAL'!$C:$C,EDITAL!B620+1)),IF($C620=$C618,"Especificação do Objeto","")))</f>
        <v/>
      </c>
      <c r="H620" s="109" t="str">
        <f t="array" ref="H620">IF($B619="","",IF($C620=$C617,INDEX('FORMAÇÃO DE PREÇO'!$M:$M,MATCH($B620,'FORMAÇÃO DE PREÇO'!$B:$B)-14),IF($C620=$C618,"Unidade","")))</f>
        <v/>
      </c>
      <c r="I620" s="109" t="str">
        <f>IF($B619="","",IF($C620=$C617,INDEX('FORMAÇÃO DE PREÇO'!$M:$M,MATCH($B620,'FORMAÇÃO DE PREÇO'!$B:$B)-16),IF($C620=$C618,"Quant.","")))</f>
        <v/>
      </c>
      <c r="J620" s="68" t="str">
        <f>IF(AND(COUNTBLANK($B617:$B619)=2,$B619="",$B618="",MAX(C:C)&gt;1),"Total Estimado",IF($B619="","",IF($C620=$C617,INDEX('FORMAÇÃO DE PREÇO'!$M:$M,MATCH($B620,'FORMAÇÃO DE PREÇO'!$B:$B)-18),IF($C620=$C618,"Valor Unit. (R$)",IF(AND($C620&lt;&gt;$C619,$J619&lt;&gt;""),"Subtotal","")))))</f>
        <v/>
      </c>
      <c r="K620" s="100" t="str">
        <f>IFERROR(IF(AND(COUNTBLANK($B617:$B619)=2,$B619="",$B618="",MAX(C:C)&gt;1),SUM($K$3:K619)/2,IF($B619="","",IF($C620=$C617,ROUND(J620*I620,2),IF($C620=$C618,"Total Item (R$)",IF(AND($C620&lt;&gt;$C619,$J619&lt;&gt;""),SUMIFS(K:K,C:C,C619,J:J,"&lt;&gt;Subtotal"),""))))),"")</f>
        <v/>
      </c>
      <c r="L620" s="100" t="str">
        <f t="shared" si="16"/>
        <v/>
      </c>
    </row>
    <row r="621" spans="2:12" x14ac:dyDescent="0.25">
      <c r="B621" s="62" t="str">
        <f>IFERROR(IF(C620=C617,IF(B620+1&lt;='FORMAÇÃO DE PREÇO'!$H$8,B620+1,""),B620),"")</f>
        <v/>
      </c>
      <c r="C621" s="62" t="str">
        <f>IFERROR(VLOOKUP(B621,'FORMAÇÃO DE PREÇO'!B:D,2,FALSE),"")</f>
        <v/>
      </c>
      <c r="D621" s="62" t="str">
        <f>IFERROR(VLOOKUP(B621,'FORMAÇÃO DE PREÇO'!B:D,3,FALSE),"")</f>
        <v/>
      </c>
      <c r="E621" s="107" t="str">
        <f t="shared" si="17"/>
        <v/>
      </c>
      <c r="F621" s="107" t="str">
        <f>IF($B620="","",IF($C621=$C618,INDEX('FORMAÇÃO DE PREÇO'!$H:$H,MATCH($B621,'FORMAÇÃO DE PREÇO'!$B:$B)-18),IF($C621=$C619,"Código","")))</f>
        <v/>
      </c>
      <c r="G621" s="108" t="str">
        <f t="array" ref="G621">IF($B620="","",IF($C621=$C618,UPPER(INDEX('BASE EDITAL'!$C:$C,EDITAL!B621+1)),IF($C621=$C619,"Especificação do Objeto","")))</f>
        <v/>
      </c>
      <c r="H621" s="109" t="str">
        <f t="array" ref="H621">IF($B620="","",IF($C621=$C618,INDEX('FORMAÇÃO DE PREÇO'!$M:$M,MATCH($B621,'FORMAÇÃO DE PREÇO'!$B:$B)-14),IF($C621=$C619,"Unidade","")))</f>
        <v/>
      </c>
      <c r="I621" s="109" t="str">
        <f>IF($B620="","",IF($C621=$C618,INDEX('FORMAÇÃO DE PREÇO'!$M:$M,MATCH($B621,'FORMAÇÃO DE PREÇO'!$B:$B)-16),IF($C621=$C619,"Quant.","")))</f>
        <v/>
      </c>
      <c r="J621" s="68" t="str">
        <f>IF(AND(COUNTBLANK($B618:$B620)=2,$B620="",$B619="",MAX(C:C)&gt;1),"Total Estimado",IF($B620="","",IF($C621=$C618,INDEX('FORMAÇÃO DE PREÇO'!$M:$M,MATCH($B621,'FORMAÇÃO DE PREÇO'!$B:$B)-18),IF($C621=$C619,"Valor Unit. (R$)",IF(AND($C621&lt;&gt;$C620,$J620&lt;&gt;""),"Subtotal","")))))</f>
        <v/>
      </c>
      <c r="K621" s="100" t="str">
        <f>IFERROR(IF(AND(COUNTBLANK($B618:$B620)=2,$B620="",$B619="",MAX(C:C)&gt;1),SUM($K$3:K620)/2,IF($B620="","",IF($C621=$C618,ROUND(J621*I621,2),IF($C621=$C619,"Total Item (R$)",IF(AND($C621&lt;&gt;$C620,$J620&lt;&gt;""),SUMIFS(K:K,C:C,C620,J:J,"&lt;&gt;Subtotal"),""))))),"")</f>
        <v/>
      </c>
      <c r="L621" s="100" t="str">
        <f t="shared" si="16"/>
        <v/>
      </c>
    </row>
    <row r="622" spans="2:12" x14ac:dyDescent="0.25">
      <c r="B622" s="62" t="str">
        <f>IFERROR(IF(C621=C618,IF(B621+1&lt;='FORMAÇÃO DE PREÇO'!$H$8,B621+1,""),B621),"")</f>
        <v/>
      </c>
      <c r="C622" s="62" t="str">
        <f>IFERROR(VLOOKUP(B622,'FORMAÇÃO DE PREÇO'!B:D,2,FALSE),"")</f>
        <v/>
      </c>
      <c r="D622" s="62" t="str">
        <f>IFERROR(VLOOKUP(B622,'FORMAÇÃO DE PREÇO'!B:D,3,FALSE),"")</f>
        <v/>
      </c>
      <c r="E622" s="107" t="str">
        <f t="shared" si="17"/>
        <v/>
      </c>
      <c r="F622" s="107" t="str">
        <f>IF($B621="","",IF($C622=$C619,INDEX('FORMAÇÃO DE PREÇO'!$H:$H,MATCH($B622,'FORMAÇÃO DE PREÇO'!$B:$B)-18),IF($C622=$C620,"Código","")))</f>
        <v/>
      </c>
      <c r="G622" s="108" t="str">
        <f t="array" ref="G622">IF($B621="","",IF($C622=$C619,UPPER(INDEX('BASE EDITAL'!$C:$C,EDITAL!B622+1)),IF($C622=$C620,"Especificação do Objeto","")))</f>
        <v/>
      </c>
      <c r="H622" s="109" t="str">
        <f t="array" ref="H622">IF($B621="","",IF($C622=$C619,INDEX('FORMAÇÃO DE PREÇO'!$M:$M,MATCH($B622,'FORMAÇÃO DE PREÇO'!$B:$B)-14),IF($C622=$C620,"Unidade","")))</f>
        <v/>
      </c>
      <c r="I622" s="109" t="str">
        <f>IF($B621="","",IF($C622=$C619,INDEX('FORMAÇÃO DE PREÇO'!$M:$M,MATCH($B622,'FORMAÇÃO DE PREÇO'!$B:$B)-16),IF($C622=$C620,"Quant.","")))</f>
        <v/>
      </c>
      <c r="J622" s="68" t="str">
        <f>IF(AND(COUNTBLANK($B619:$B621)=2,$B621="",$B620="",MAX(C:C)&gt;1),"Total Estimado",IF($B621="","",IF($C622=$C619,INDEX('FORMAÇÃO DE PREÇO'!$M:$M,MATCH($B622,'FORMAÇÃO DE PREÇO'!$B:$B)-18),IF($C622=$C620,"Valor Unit. (R$)",IF(AND($C622&lt;&gt;$C621,$J621&lt;&gt;""),"Subtotal","")))))</f>
        <v/>
      </c>
      <c r="K622" s="100" t="str">
        <f>IFERROR(IF(AND(COUNTBLANK($B619:$B621)=2,$B621="",$B620="",MAX(C:C)&gt;1),SUM($K$3:K621)/2,IF($B621="","",IF($C622=$C619,ROUND(J622*I622,2),IF($C622=$C620,"Total Item (R$)",IF(AND($C622&lt;&gt;$C621,$J621&lt;&gt;""),SUMIFS(K:K,C:C,C621,J:J,"&lt;&gt;Subtotal"),""))))),"")</f>
        <v/>
      </c>
      <c r="L622" s="100" t="str">
        <f t="shared" si="16"/>
        <v/>
      </c>
    </row>
    <row r="623" spans="2:12" x14ac:dyDescent="0.25">
      <c r="B623" s="62" t="str">
        <f>IFERROR(IF(C622=C619,IF(B622+1&lt;='FORMAÇÃO DE PREÇO'!$H$8,B622+1,""),B622),"")</f>
        <v/>
      </c>
      <c r="C623" s="62" t="str">
        <f>IFERROR(VLOOKUP(B623,'FORMAÇÃO DE PREÇO'!B:D,2,FALSE),"")</f>
        <v/>
      </c>
      <c r="D623" s="62" t="str">
        <f>IFERROR(VLOOKUP(B623,'FORMAÇÃO DE PREÇO'!B:D,3,FALSE),"")</f>
        <v/>
      </c>
      <c r="E623" s="107" t="str">
        <f t="shared" si="17"/>
        <v/>
      </c>
      <c r="F623" s="107" t="str">
        <f>IF($B622="","",IF($C623=$C620,INDEX('FORMAÇÃO DE PREÇO'!$H:$H,MATCH($B623,'FORMAÇÃO DE PREÇO'!$B:$B)-18),IF($C623=$C621,"Código","")))</f>
        <v/>
      </c>
      <c r="G623" s="108" t="str">
        <f t="array" ref="G623">IF($B622="","",IF($C623=$C620,UPPER(INDEX('BASE EDITAL'!$C:$C,EDITAL!B623+1)),IF($C623=$C621,"Especificação do Objeto","")))</f>
        <v/>
      </c>
      <c r="H623" s="109" t="str">
        <f t="array" ref="H623">IF($B622="","",IF($C623=$C620,INDEX('FORMAÇÃO DE PREÇO'!$M:$M,MATCH($B623,'FORMAÇÃO DE PREÇO'!$B:$B)-14),IF($C623=$C621,"Unidade","")))</f>
        <v/>
      </c>
      <c r="I623" s="109" t="str">
        <f>IF($B622="","",IF($C623=$C620,INDEX('FORMAÇÃO DE PREÇO'!$M:$M,MATCH($B623,'FORMAÇÃO DE PREÇO'!$B:$B)-16),IF($C623=$C621,"Quant.","")))</f>
        <v/>
      </c>
      <c r="J623" s="68" t="str">
        <f>IF(AND(COUNTBLANK($B620:$B622)=2,$B622="",$B621="",MAX(C:C)&gt;1),"Total Estimado",IF($B622="","",IF($C623=$C620,INDEX('FORMAÇÃO DE PREÇO'!$M:$M,MATCH($B623,'FORMAÇÃO DE PREÇO'!$B:$B)-18),IF($C623=$C621,"Valor Unit. (R$)",IF(AND($C623&lt;&gt;$C622,$J622&lt;&gt;""),"Subtotal","")))))</f>
        <v/>
      </c>
      <c r="K623" s="100" t="str">
        <f>IFERROR(IF(AND(COUNTBLANK($B620:$B622)=2,$B622="",$B621="",MAX(C:C)&gt;1),SUM($K$3:K622)/2,IF($B622="","",IF($C623=$C620,ROUND(J623*I623,2),IF($C623=$C621,"Total Item (R$)",IF(AND($C623&lt;&gt;$C622,$J622&lt;&gt;""),SUMIFS(K:K,C:C,C622,J:J,"&lt;&gt;Subtotal"),""))))),"")</f>
        <v/>
      </c>
      <c r="L623" s="100" t="str">
        <f t="shared" si="16"/>
        <v/>
      </c>
    </row>
    <row r="624" spans="2:12" x14ac:dyDescent="0.25">
      <c r="B624" s="62" t="str">
        <f>IFERROR(IF(C623=C620,IF(B623+1&lt;='FORMAÇÃO DE PREÇO'!$H$8,B623+1,""),B623),"")</f>
        <v/>
      </c>
      <c r="C624" s="62" t="str">
        <f>IFERROR(VLOOKUP(B624,'FORMAÇÃO DE PREÇO'!B:D,2,FALSE),"")</f>
        <v/>
      </c>
      <c r="D624" s="62" t="str">
        <f>IFERROR(VLOOKUP(B624,'FORMAÇÃO DE PREÇO'!B:D,3,FALSE),"")</f>
        <v/>
      </c>
      <c r="E624" s="107" t="str">
        <f t="shared" si="17"/>
        <v/>
      </c>
      <c r="F624" s="107" t="str">
        <f>IF($B623="","",IF($C624=$C621,INDEX('FORMAÇÃO DE PREÇO'!$H:$H,MATCH($B624,'FORMAÇÃO DE PREÇO'!$B:$B)-18),IF($C624=$C622,"Código","")))</f>
        <v/>
      </c>
      <c r="G624" s="108" t="str">
        <f t="array" ref="G624">IF($B623="","",IF($C624=$C621,UPPER(INDEX('BASE EDITAL'!$C:$C,EDITAL!B624+1)),IF($C624=$C622,"Especificação do Objeto","")))</f>
        <v/>
      </c>
      <c r="H624" s="109" t="str">
        <f t="array" ref="H624">IF($B623="","",IF($C624=$C621,INDEX('FORMAÇÃO DE PREÇO'!$M:$M,MATCH($B624,'FORMAÇÃO DE PREÇO'!$B:$B)-14),IF($C624=$C622,"Unidade","")))</f>
        <v/>
      </c>
      <c r="I624" s="109" t="str">
        <f>IF($B623="","",IF($C624=$C621,INDEX('FORMAÇÃO DE PREÇO'!$M:$M,MATCH($B624,'FORMAÇÃO DE PREÇO'!$B:$B)-16),IF($C624=$C622,"Quant.","")))</f>
        <v/>
      </c>
      <c r="J624" s="68" t="str">
        <f>IF(AND(COUNTBLANK($B621:$B623)=2,$B623="",$B622="",MAX(C:C)&gt;1),"Total Estimado",IF($B623="","",IF($C624=$C621,INDEX('FORMAÇÃO DE PREÇO'!$M:$M,MATCH($B624,'FORMAÇÃO DE PREÇO'!$B:$B)-18),IF($C624=$C622,"Valor Unit. (R$)",IF(AND($C624&lt;&gt;$C623,$J623&lt;&gt;""),"Subtotal","")))))</f>
        <v/>
      </c>
      <c r="K624" s="100" t="str">
        <f>IFERROR(IF(AND(COUNTBLANK($B621:$B623)=2,$B623="",$B622="",MAX(C:C)&gt;1),SUM($K$3:K623)/2,IF($B623="","",IF($C624=$C621,ROUND(J624*I624,2),IF($C624=$C622,"Total Item (R$)",IF(AND($C624&lt;&gt;$C623,$J623&lt;&gt;""),SUMIFS(K:K,C:C,C623,J:J,"&lt;&gt;Subtotal"),""))))),"")</f>
        <v/>
      </c>
      <c r="L624" s="100" t="str">
        <f t="shared" si="16"/>
        <v/>
      </c>
    </row>
    <row r="625" spans="2:12" x14ac:dyDescent="0.25">
      <c r="B625" s="62" t="str">
        <f>IFERROR(IF(C624=C621,IF(B624+1&lt;='FORMAÇÃO DE PREÇO'!$H$8,B624+1,""),B624),"")</f>
        <v/>
      </c>
      <c r="C625" s="62" t="str">
        <f>IFERROR(VLOOKUP(B625,'FORMAÇÃO DE PREÇO'!B:D,2,FALSE),"")</f>
        <v/>
      </c>
      <c r="D625" s="62" t="str">
        <f>IFERROR(VLOOKUP(B625,'FORMAÇÃO DE PREÇO'!B:D,3,FALSE),"")</f>
        <v/>
      </c>
      <c r="E625" s="107" t="str">
        <f t="shared" si="17"/>
        <v/>
      </c>
      <c r="F625" s="107" t="str">
        <f>IF($B624="","",IF($C625=$C622,INDEX('FORMAÇÃO DE PREÇO'!$H:$H,MATCH($B625,'FORMAÇÃO DE PREÇO'!$B:$B)-18),IF($C625=$C623,"Código","")))</f>
        <v/>
      </c>
      <c r="G625" s="108" t="str">
        <f t="array" ref="G625">IF($B624="","",IF($C625=$C622,UPPER(INDEX('BASE EDITAL'!$C:$C,EDITAL!B625+1)),IF($C625=$C623,"Especificação do Objeto","")))</f>
        <v/>
      </c>
      <c r="H625" s="109" t="str">
        <f t="array" ref="H625">IF($B624="","",IF($C625=$C622,INDEX('FORMAÇÃO DE PREÇO'!$M:$M,MATCH($B625,'FORMAÇÃO DE PREÇO'!$B:$B)-14),IF($C625=$C623,"Unidade","")))</f>
        <v/>
      </c>
      <c r="I625" s="109" t="str">
        <f>IF($B624="","",IF($C625=$C622,INDEX('FORMAÇÃO DE PREÇO'!$M:$M,MATCH($B625,'FORMAÇÃO DE PREÇO'!$B:$B)-16),IF($C625=$C623,"Quant.","")))</f>
        <v/>
      </c>
      <c r="J625" s="68" t="str">
        <f>IF(AND(COUNTBLANK($B622:$B624)=2,$B624="",$B623="",MAX(C:C)&gt;1),"Total Estimado",IF($B624="","",IF($C625=$C622,INDEX('FORMAÇÃO DE PREÇO'!$M:$M,MATCH($B625,'FORMAÇÃO DE PREÇO'!$B:$B)-18),IF($C625=$C623,"Valor Unit. (R$)",IF(AND($C625&lt;&gt;$C624,$J624&lt;&gt;""),"Subtotal","")))))</f>
        <v/>
      </c>
      <c r="K625" s="100" t="str">
        <f>IFERROR(IF(AND(COUNTBLANK($B622:$B624)=2,$B624="",$B623="",MAX(C:C)&gt;1),SUM($K$3:K624)/2,IF($B624="","",IF($C625=$C622,ROUND(J625*I625,2),IF($C625=$C623,"Total Item (R$)",IF(AND($C625&lt;&gt;$C624,$J624&lt;&gt;""),SUMIFS(K:K,C:C,C624,J:J,"&lt;&gt;Subtotal"),""))))),"")</f>
        <v/>
      </c>
      <c r="L625" s="100" t="str">
        <f t="shared" si="16"/>
        <v/>
      </c>
    </row>
    <row r="626" spans="2:12" x14ac:dyDescent="0.25">
      <c r="B626" s="62" t="str">
        <f>IFERROR(IF(C625=C622,IF(B625+1&lt;='FORMAÇÃO DE PREÇO'!$H$8,B625+1,""),B625),"")</f>
        <v/>
      </c>
      <c r="C626" s="62" t="str">
        <f>IFERROR(VLOOKUP(B626,'FORMAÇÃO DE PREÇO'!B:D,2,FALSE),"")</f>
        <v/>
      </c>
      <c r="D626" s="62" t="str">
        <f>IFERROR(VLOOKUP(B626,'FORMAÇÃO DE PREÇO'!B:D,3,FALSE),"")</f>
        <v/>
      </c>
      <c r="E626" s="107" t="str">
        <f t="shared" si="17"/>
        <v/>
      </c>
      <c r="F626" s="107" t="str">
        <f>IF($B625="","",IF($C626=$C623,INDEX('FORMAÇÃO DE PREÇO'!$H:$H,MATCH($B626,'FORMAÇÃO DE PREÇO'!$B:$B)-18),IF($C626=$C624,"Código","")))</f>
        <v/>
      </c>
      <c r="G626" s="108" t="str">
        <f t="array" ref="G626">IF($B625="","",IF($C626=$C623,UPPER(INDEX('BASE EDITAL'!$C:$C,EDITAL!B626+1)),IF($C626=$C624,"Especificação do Objeto","")))</f>
        <v/>
      </c>
      <c r="H626" s="109" t="str">
        <f t="array" ref="H626">IF($B625="","",IF($C626=$C623,INDEX('FORMAÇÃO DE PREÇO'!$M:$M,MATCH($B626,'FORMAÇÃO DE PREÇO'!$B:$B)-14),IF($C626=$C624,"Unidade","")))</f>
        <v/>
      </c>
      <c r="I626" s="109" t="str">
        <f>IF($B625="","",IF($C626=$C623,INDEX('FORMAÇÃO DE PREÇO'!$M:$M,MATCH($B626,'FORMAÇÃO DE PREÇO'!$B:$B)-16),IF($C626=$C624,"Quant.","")))</f>
        <v/>
      </c>
      <c r="J626" s="68" t="str">
        <f>IF(AND(COUNTBLANK($B623:$B625)=2,$B625="",$B624="",MAX(C:C)&gt;1),"Total Estimado",IF($B625="","",IF($C626=$C623,INDEX('FORMAÇÃO DE PREÇO'!$M:$M,MATCH($B626,'FORMAÇÃO DE PREÇO'!$B:$B)-18),IF($C626=$C624,"Valor Unit. (R$)",IF(AND($C626&lt;&gt;$C625,$J625&lt;&gt;""),"Subtotal","")))))</f>
        <v/>
      </c>
      <c r="K626" s="100" t="str">
        <f>IFERROR(IF(AND(COUNTBLANK($B623:$B625)=2,$B625="",$B624="",MAX(C:C)&gt;1),SUM($K$3:K625)/2,IF($B625="","",IF($C626=$C623,ROUND(J626*I626,2),IF($C626=$C624,"Total Item (R$)",IF(AND($C626&lt;&gt;$C625,$J625&lt;&gt;""),SUMIFS(K:K,C:C,C625,J:J,"&lt;&gt;Subtotal"),""))))),"")</f>
        <v/>
      </c>
      <c r="L626" s="100" t="str">
        <f t="shared" si="16"/>
        <v/>
      </c>
    </row>
    <row r="627" spans="2:12" x14ac:dyDescent="0.25">
      <c r="B627" s="62" t="str">
        <f>IFERROR(IF(C626=C623,IF(B626+1&lt;='FORMAÇÃO DE PREÇO'!$H$8,B626+1,""),B626),"")</f>
        <v/>
      </c>
      <c r="C627" s="62" t="str">
        <f>IFERROR(VLOOKUP(B627,'FORMAÇÃO DE PREÇO'!B:D,2,FALSE),"")</f>
        <v/>
      </c>
      <c r="D627" s="62" t="str">
        <f>IFERROR(VLOOKUP(B627,'FORMAÇÃO DE PREÇO'!B:D,3,FALSE),"")</f>
        <v/>
      </c>
      <c r="E627" s="107" t="str">
        <f t="shared" si="17"/>
        <v/>
      </c>
      <c r="F627" s="107" t="str">
        <f>IF($B626="","",IF($C627=$C624,INDEX('FORMAÇÃO DE PREÇO'!$H:$H,MATCH($B627,'FORMAÇÃO DE PREÇO'!$B:$B)-18),IF($C627=$C625,"Código","")))</f>
        <v/>
      </c>
      <c r="G627" s="108" t="str">
        <f t="array" ref="G627">IF($B626="","",IF($C627=$C624,UPPER(INDEX('BASE EDITAL'!$C:$C,EDITAL!B627+1)),IF($C627=$C625,"Especificação do Objeto","")))</f>
        <v/>
      </c>
      <c r="H627" s="109" t="str">
        <f t="array" ref="H627">IF($B626="","",IF($C627=$C624,INDEX('FORMAÇÃO DE PREÇO'!$M:$M,MATCH($B627,'FORMAÇÃO DE PREÇO'!$B:$B)-14),IF($C627=$C625,"Unidade","")))</f>
        <v/>
      </c>
      <c r="I627" s="109" t="str">
        <f>IF($B626="","",IF($C627=$C624,INDEX('FORMAÇÃO DE PREÇO'!$M:$M,MATCH($B627,'FORMAÇÃO DE PREÇO'!$B:$B)-16),IF($C627=$C625,"Quant.","")))</f>
        <v/>
      </c>
      <c r="J627" s="68" t="str">
        <f>IF(AND(COUNTBLANK($B624:$B626)=2,$B626="",$B625="",MAX(C:C)&gt;1),"Total Estimado",IF($B626="","",IF($C627=$C624,INDEX('FORMAÇÃO DE PREÇO'!$M:$M,MATCH($B627,'FORMAÇÃO DE PREÇO'!$B:$B)-18),IF($C627=$C625,"Valor Unit. (R$)",IF(AND($C627&lt;&gt;$C626,$J626&lt;&gt;""),"Subtotal","")))))</f>
        <v/>
      </c>
      <c r="K627" s="100" t="str">
        <f>IFERROR(IF(AND(COUNTBLANK($B624:$B626)=2,$B626="",$B625="",MAX(C:C)&gt;1),SUM($K$3:K626)/2,IF($B626="","",IF($C627=$C624,ROUND(J627*I627,2),IF($C627=$C625,"Total Item (R$)",IF(AND($C627&lt;&gt;$C626,$J626&lt;&gt;""),SUMIFS(K:K,C:C,C626,J:J,"&lt;&gt;Subtotal"),""))))),"")</f>
        <v/>
      </c>
      <c r="L627" s="100" t="str">
        <f t="shared" si="16"/>
        <v/>
      </c>
    </row>
    <row r="628" spans="2:12" x14ac:dyDescent="0.25">
      <c r="B628" s="62" t="str">
        <f>IFERROR(IF(C627=C624,IF(B627+1&lt;='FORMAÇÃO DE PREÇO'!$H$8,B627+1,""),B627),"")</f>
        <v/>
      </c>
      <c r="C628" s="62" t="str">
        <f>IFERROR(VLOOKUP(B628,'FORMAÇÃO DE PREÇO'!B:D,2,FALSE),"")</f>
        <v/>
      </c>
      <c r="D628" s="62" t="str">
        <f>IFERROR(VLOOKUP(B628,'FORMAÇÃO DE PREÇO'!B:D,3,FALSE),"")</f>
        <v/>
      </c>
      <c r="E628" s="107" t="str">
        <f t="shared" si="17"/>
        <v/>
      </c>
      <c r="F628" s="107" t="str">
        <f>IF($B627="","",IF($C628=$C625,INDEX('FORMAÇÃO DE PREÇO'!$H:$H,MATCH($B628,'FORMAÇÃO DE PREÇO'!$B:$B)-18),IF($C628=$C626,"Código","")))</f>
        <v/>
      </c>
      <c r="G628" s="108" t="str">
        <f t="array" ref="G628">IF($B627="","",IF($C628=$C625,UPPER(INDEX('BASE EDITAL'!$C:$C,EDITAL!B628+1)),IF($C628=$C626,"Especificação do Objeto","")))</f>
        <v/>
      </c>
      <c r="H628" s="109" t="str">
        <f t="array" ref="H628">IF($B627="","",IF($C628=$C625,INDEX('FORMAÇÃO DE PREÇO'!$M:$M,MATCH($B628,'FORMAÇÃO DE PREÇO'!$B:$B)-14),IF($C628=$C626,"Unidade","")))</f>
        <v/>
      </c>
      <c r="I628" s="109" t="str">
        <f>IF($B627="","",IF($C628=$C625,INDEX('FORMAÇÃO DE PREÇO'!$M:$M,MATCH($B628,'FORMAÇÃO DE PREÇO'!$B:$B)-16),IF($C628=$C626,"Quant.","")))</f>
        <v/>
      </c>
      <c r="J628" s="68" t="str">
        <f>IF(AND(COUNTBLANK($B625:$B627)=2,$B627="",$B626="",MAX(C:C)&gt;1),"Total Estimado",IF($B627="","",IF($C628=$C625,INDEX('FORMAÇÃO DE PREÇO'!$M:$M,MATCH($B628,'FORMAÇÃO DE PREÇO'!$B:$B)-18),IF($C628=$C626,"Valor Unit. (R$)",IF(AND($C628&lt;&gt;$C627,$J627&lt;&gt;""),"Subtotal","")))))</f>
        <v/>
      </c>
      <c r="K628" s="100" t="str">
        <f>IFERROR(IF(AND(COUNTBLANK($B625:$B627)=2,$B627="",$B626="",MAX(C:C)&gt;1),SUM($K$3:K627)/2,IF($B627="","",IF($C628=$C625,ROUND(J628*I628,2),IF($C628=$C626,"Total Item (R$)",IF(AND($C628&lt;&gt;$C627,$J627&lt;&gt;""),SUMIFS(K:K,C:C,C627,J:J,"&lt;&gt;Subtotal"),""))))),"")</f>
        <v/>
      </c>
      <c r="L628" s="100" t="str">
        <f t="shared" si="16"/>
        <v/>
      </c>
    </row>
    <row r="629" spans="2:12" x14ac:dyDescent="0.25">
      <c r="B629" s="62" t="str">
        <f>IFERROR(IF(C628=C625,IF(B628+1&lt;='FORMAÇÃO DE PREÇO'!$H$8,B628+1,""),B628),"")</f>
        <v/>
      </c>
      <c r="C629" s="62" t="str">
        <f>IFERROR(VLOOKUP(B629,'FORMAÇÃO DE PREÇO'!B:D,2,FALSE),"")</f>
        <v/>
      </c>
      <c r="D629" s="62" t="str">
        <f>IFERROR(VLOOKUP(B629,'FORMAÇÃO DE PREÇO'!B:D,3,FALSE),"")</f>
        <v/>
      </c>
      <c r="E629" s="107" t="str">
        <f t="shared" si="17"/>
        <v/>
      </c>
      <c r="F629" s="107" t="str">
        <f>IF($B628="","",IF($C629=$C626,INDEX('FORMAÇÃO DE PREÇO'!$H:$H,MATCH($B629,'FORMAÇÃO DE PREÇO'!$B:$B)-18),IF($C629=$C627,"Código","")))</f>
        <v/>
      </c>
      <c r="G629" s="108" t="str">
        <f t="array" ref="G629">IF($B628="","",IF($C629=$C626,UPPER(INDEX('BASE EDITAL'!$C:$C,EDITAL!B629+1)),IF($C629=$C627,"Especificação do Objeto","")))</f>
        <v/>
      </c>
      <c r="H629" s="109" t="str">
        <f t="array" ref="H629">IF($B628="","",IF($C629=$C626,INDEX('FORMAÇÃO DE PREÇO'!$M:$M,MATCH($B629,'FORMAÇÃO DE PREÇO'!$B:$B)-14),IF($C629=$C627,"Unidade","")))</f>
        <v/>
      </c>
      <c r="I629" s="109" t="str">
        <f>IF($B628="","",IF($C629=$C626,INDEX('FORMAÇÃO DE PREÇO'!$M:$M,MATCH($B629,'FORMAÇÃO DE PREÇO'!$B:$B)-16),IF($C629=$C627,"Quant.","")))</f>
        <v/>
      </c>
      <c r="J629" s="68" t="str">
        <f>IF(AND(COUNTBLANK($B626:$B628)=2,$B628="",$B627="",MAX(C:C)&gt;1),"Total Estimado",IF($B628="","",IF($C629=$C626,INDEX('FORMAÇÃO DE PREÇO'!$M:$M,MATCH($B629,'FORMAÇÃO DE PREÇO'!$B:$B)-18),IF($C629=$C627,"Valor Unit. (R$)",IF(AND($C629&lt;&gt;$C628,$J628&lt;&gt;""),"Subtotal","")))))</f>
        <v/>
      </c>
      <c r="K629" s="100" t="str">
        <f>IFERROR(IF(AND(COUNTBLANK($B626:$B628)=2,$B628="",$B627="",MAX(C:C)&gt;1),SUM($K$3:K628)/2,IF($B628="","",IF($C629=$C626,ROUND(J629*I629,2),IF($C629=$C627,"Total Item (R$)",IF(AND($C629&lt;&gt;$C628,$J628&lt;&gt;""),SUMIFS(K:K,C:C,C628,J:J,"&lt;&gt;Subtotal"),""))))),"")</f>
        <v/>
      </c>
      <c r="L629" s="100" t="str">
        <f t="shared" si="16"/>
        <v/>
      </c>
    </row>
    <row r="630" spans="2:12" x14ac:dyDescent="0.25">
      <c r="B630" s="62" t="str">
        <f>IFERROR(IF(C629=C626,IF(B629+1&lt;='FORMAÇÃO DE PREÇO'!$H$8,B629+1,""),B629),"")</f>
        <v/>
      </c>
      <c r="C630" s="62" t="str">
        <f>IFERROR(VLOOKUP(B630,'FORMAÇÃO DE PREÇO'!B:D,2,FALSE),"")</f>
        <v/>
      </c>
      <c r="D630" s="62" t="str">
        <f>IFERROR(VLOOKUP(B630,'FORMAÇÃO DE PREÇO'!B:D,3,FALSE),"")</f>
        <v/>
      </c>
      <c r="E630" s="107" t="str">
        <f t="shared" si="17"/>
        <v/>
      </c>
      <c r="F630" s="107" t="str">
        <f>IF($B629="","",IF($C630=$C627,INDEX('FORMAÇÃO DE PREÇO'!$H:$H,MATCH($B630,'FORMAÇÃO DE PREÇO'!$B:$B)-18),IF($C630=$C628,"Código","")))</f>
        <v/>
      </c>
      <c r="G630" s="108" t="str">
        <f t="array" ref="G630">IF($B629="","",IF($C630=$C627,UPPER(INDEX('BASE EDITAL'!$C:$C,EDITAL!B630+1)),IF($C630=$C628,"Especificação do Objeto","")))</f>
        <v/>
      </c>
      <c r="H630" s="109" t="str">
        <f t="array" ref="H630">IF($B629="","",IF($C630=$C627,INDEX('FORMAÇÃO DE PREÇO'!$M:$M,MATCH($B630,'FORMAÇÃO DE PREÇO'!$B:$B)-14),IF($C630=$C628,"Unidade","")))</f>
        <v/>
      </c>
      <c r="I630" s="109" t="str">
        <f>IF($B629="","",IF($C630=$C627,INDEX('FORMAÇÃO DE PREÇO'!$M:$M,MATCH($B630,'FORMAÇÃO DE PREÇO'!$B:$B)-16),IF($C630=$C628,"Quant.","")))</f>
        <v/>
      </c>
      <c r="J630" s="68" t="str">
        <f>IF(AND(COUNTBLANK($B627:$B629)=2,$B629="",$B628="",MAX(C:C)&gt;1),"Total Estimado",IF($B629="","",IF($C630=$C627,INDEX('FORMAÇÃO DE PREÇO'!$M:$M,MATCH($B630,'FORMAÇÃO DE PREÇO'!$B:$B)-18),IF($C630=$C628,"Valor Unit. (R$)",IF(AND($C630&lt;&gt;$C629,$J629&lt;&gt;""),"Subtotal","")))))</f>
        <v/>
      </c>
      <c r="K630" s="100" t="str">
        <f>IFERROR(IF(AND(COUNTBLANK($B627:$B629)=2,$B629="",$B628="",MAX(C:C)&gt;1),SUM($K$3:K629)/2,IF($B629="","",IF($C630=$C627,ROUND(J630*I630,2),IF($C630=$C628,"Total Item (R$)",IF(AND($C630&lt;&gt;$C629,$J629&lt;&gt;""),SUMIFS(K:K,C:C,C629,J:J,"&lt;&gt;Subtotal"),""))))),"")</f>
        <v/>
      </c>
      <c r="L630" s="100" t="str">
        <f t="shared" si="16"/>
        <v/>
      </c>
    </row>
    <row r="631" spans="2:12" x14ac:dyDescent="0.25">
      <c r="B631" s="62" t="str">
        <f>IFERROR(IF(C630=C627,IF(B630+1&lt;='FORMAÇÃO DE PREÇO'!$H$8,B630+1,""),B630),"")</f>
        <v/>
      </c>
      <c r="C631" s="62" t="str">
        <f>IFERROR(VLOOKUP(B631,'FORMAÇÃO DE PREÇO'!B:D,2,FALSE),"")</f>
        <v/>
      </c>
      <c r="D631" s="62" t="str">
        <f>IFERROR(VLOOKUP(B631,'FORMAÇÃO DE PREÇO'!B:D,3,FALSE),"")</f>
        <v/>
      </c>
      <c r="E631" s="107" t="str">
        <f t="shared" si="17"/>
        <v/>
      </c>
      <c r="F631" s="107" t="str">
        <f>IF($B630="","",IF($C631=$C628,INDEX('FORMAÇÃO DE PREÇO'!$H:$H,MATCH($B631,'FORMAÇÃO DE PREÇO'!$B:$B)-18),IF($C631=$C629,"Código","")))</f>
        <v/>
      </c>
      <c r="G631" s="108" t="str">
        <f t="array" ref="G631">IF($B630="","",IF($C631=$C628,UPPER(INDEX('BASE EDITAL'!$C:$C,EDITAL!B631+1)),IF($C631=$C629,"Especificação do Objeto","")))</f>
        <v/>
      </c>
      <c r="H631" s="109" t="str">
        <f t="array" ref="H631">IF($B630="","",IF($C631=$C628,INDEX('FORMAÇÃO DE PREÇO'!$M:$M,MATCH($B631,'FORMAÇÃO DE PREÇO'!$B:$B)-14),IF($C631=$C629,"Unidade","")))</f>
        <v/>
      </c>
      <c r="I631" s="109" t="str">
        <f>IF($B630="","",IF($C631=$C628,INDEX('FORMAÇÃO DE PREÇO'!$M:$M,MATCH($B631,'FORMAÇÃO DE PREÇO'!$B:$B)-16),IF($C631=$C629,"Quant.","")))</f>
        <v/>
      </c>
      <c r="J631" s="68" t="str">
        <f>IF(AND(COUNTBLANK($B628:$B630)=2,$B630="",$B629="",MAX(C:C)&gt;1),"Total Estimado",IF($B630="","",IF($C631=$C628,INDEX('FORMAÇÃO DE PREÇO'!$M:$M,MATCH($B631,'FORMAÇÃO DE PREÇO'!$B:$B)-18),IF($C631=$C629,"Valor Unit. (R$)",IF(AND($C631&lt;&gt;$C630,$J630&lt;&gt;""),"Subtotal","")))))</f>
        <v/>
      </c>
      <c r="K631" s="100" t="str">
        <f>IFERROR(IF(AND(COUNTBLANK($B628:$B630)=2,$B630="",$B629="",MAX(C:C)&gt;1),SUM($K$3:K630)/2,IF($B630="","",IF($C631=$C628,ROUND(J631*I631,2),IF($C631=$C629,"Total Item (R$)",IF(AND($C631&lt;&gt;$C630,$J630&lt;&gt;""),SUMIFS(K:K,C:C,C630,J:J,"&lt;&gt;Subtotal"),""))))),"")</f>
        <v/>
      </c>
      <c r="L631" s="100" t="str">
        <f t="shared" si="16"/>
        <v/>
      </c>
    </row>
    <row r="632" spans="2:12" x14ac:dyDescent="0.25">
      <c r="B632" s="62" t="str">
        <f>IFERROR(IF(C631=C628,IF(B631+1&lt;='FORMAÇÃO DE PREÇO'!$H$8,B631+1,""),B631),"")</f>
        <v/>
      </c>
      <c r="C632" s="62" t="str">
        <f>IFERROR(VLOOKUP(B632,'FORMAÇÃO DE PREÇO'!B:D,2,FALSE),"")</f>
        <v/>
      </c>
      <c r="D632" s="62" t="str">
        <f>IFERROR(VLOOKUP(B632,'FORMAÇÃO DE PREÇO'!B:D,3,FALSE),"")</f>
        <v/>
      </c>
      <c r="E632" s="107" t="str">
        <f t="shared" si="17"/>
        <v/>
      </c>
      <c r="F632" s="107" t="str">
        <f>IF($B631="","",IF($C632=$C629,INDEX('FORMAÇÃO DE PREÇO'!$H:$H,MATCH($B632,'FORMAÇÃO DE PREÇO'!$B:$B)-18),IF($C632=$C630,"Código","")))</f>
        <v/>
      </c>
      <c r="G632" s="108" t="str">
        <f t="array" ref="G632">IF($B631="","",IF($C632=$C629,UPPER(INDEX('BASE EDITAL'!$C:$C,EDITAL!B632+1)),IF($C632=$C630,"Especificação do Objeto","")))</f>
        <v/>
      </c>
      <c r="H632" s="109" t="str">
        <f t="array" ref="H632">IF($B631="","",IF($C632=$C629,INDEX('FORMAÇÃO DE PREÇO'!$M:$M,MATCH($B632,'FORMAÇÃO DE PREÇO'!$B:$B)-14),IF($C632=$C630,"Unidade","")))</f>
        <v/>
      </c>
      <c r="I632" s="109" t="str">
        <f>IF($B631="","",IF($C632=$C629,INDEX('FORMAÇÃO DE PREÇO'!$M:$M,MATCH($B632,'FORMAÇÃO DE PREÇO'!$B:$B)-16),IF($C632=$C630,"Quant.","")))</f>
        <v/>
      </c>
      <c r="J632" s="68" t="str">
        <f>IF(AND(COUNTBLANK($B629:$B631)=2,$B631="",$B630="",MAX(C:C)&gt;1),"Total Estimado",IF($B631="","",IF($C632=$C629,INDEX('FORMAÇÃO DE PREÇO'!$M:$M,MATCH($B632,'FORMAÇÃO DE PREÇO'!$B:$B)-18),IF($C632=$C630,"Valor Unit. (R$)",IF(AND($C632&lt;&gt;$C631,$J631&lt;&gt;""),"Subtotal","")))))</f>
        <v/>
      </c>
      <c r="K632" s="100" t="str">
        <f>IFERROR(IF(AND(COUNTBLANK($B629:$B631)=2,$B631="",$B630="",MAX(C:C)&gt;1),SUM($K$3:K631)/2,IF($B631="","",IF($C632=$C629,ROUND(J632*I632,2),IF($C632=$C630,"Total Item (R$)",IF(AND($C632&lt;&gt;$C631,$J631&lt;&gt;""),SUMIFS(K:K,C:C,C631,J:J,"&lt;&gt;Subtotal"),""))))),"")</f>
        <v/>
      </c>
      <c r="L632" s="100" t="str">
        <f t="shared" si="16"/>
        <v/>
      </c>
    </row>
    <row r="633" spans="2:12" x14ac:dyDescent="0.25">
      <c r="B633" s="62" t="str">
        <f>IFERROR(IF(C632=C629,IF(B632+1&lt;='FORMAÇÃO DE PREÇO'!$H$8,B632+1,""),B632),"")</f>
        <v/>
      </c>
      <c r="C633" s="62" t="str">
        <f>IFERROR(VLOOKUP(B633,'FORMAÇÃO DE PREÇO'!B:D,2,FALSE),"")</f>
        <v/>
      </c>
      <c r="D633" s="62" t="str">
        <f>IFERROR(VLOOKUP(B633,'FORMAÇÃO DE PREÇO'!B:D,3,FALSE),"")</f>
        <v/>
      </c>
      <c r="E633" s="107" t="str">
        <f t="shared" si="17"/>
        <v/>
      </c>
      <c r="F633" s="107" t="str">
        <f>IF($B632="","",IF($C633=$C630,INDEX('FORMAÇÃO DE PREÇO'!$H:$H,MATCH($B633,'FORMAÇÃO DE PREÇO'!$B:$B)-18),IF($C633=$C631,"Código","")))</f>
        <v/>
      </c>
      <c r="G633" s="108" t="str">
        <f t="array" ref="G633">IF($B632="","",IF($C633=$C630,UPPER(INDEX('BASE EDITAL'!$C:$C,EDITAL!B633+1)),IF($C633=$C631,"Especificação do Objeto","")))</f>
        <v/>
      </c>
      <c r="H633" s="109" t="str">
        <f t="array" ref="H633">IF($B632="","",IF($C633=$C630,INDEX('FORMAÇÃO DE PREÇO'!$M:$M,MATCH($B633,'FORMAÇÃO DE PREÇO'!$B:$B)-14),IF($C633=$C631,"Unidade","")))</f>
        <v/>
      </c>
      <c r="I633" s="109" t="str">
        <f>IF($B632="","",IF($C633=$C630,INDEX('FORMAÇÃO DE PREÇO'!$M:$M,MATCH($B633,'FORMAÇÃO DE PREÇO'!$B:$B)-16),IF($C633=$C631,"Quant.","")))</f>
        <v/>
      </c>
      <c r="J633" s="68" t="str">
        <f>IF(AND(COUNTBLANK($B630:$B632)=2,$B632="",$B631="",MAX(C:C)&gt;1),"Total Estimado",IF($B632="","",IF($C633=$C630,INDEX('FORMAÇÃO DE PREÇO'!$M:$M,MATCH($B633,'FORMAÇÃO DE PREÇO'!$B:$B)-18),IF($C633=$C631,"Valor Unit. (R$)",IF(AND($C633&lt;&gt;$C632,$J632&lt;&gt;""),"Subtotal","")))))</f>
        <v/>
      </c>
      <c r="K633" s="100" t="str">
        <f>IFERROR(IF(AND(COUNTBLANK($B630:$B632)=2,$B632="",$B631="",MAX(C:C)&gt;1),SUM($K$3:K632)/2,IF($B632="","",IF($C633=$C630,ROUND(J633*I633,2),IF($C633=$C631,"Total Item (R$)",IF(AND($C633&lt;&gt;$C632,$J632&lt;&gt;""),SUMIFS(K:K,C:C,C632,J:J,"&lt;&gt;Subtotal"),""))))),"")</f>
        <v/>
      </c>
      <c r="L633" s="100" t="str">
        <f t="shared" si="16"/>
        <v/>
      </c>
    </row>
    <row r="634" spans="2:12" x14ac:dyDescent="0.25">
      <c r="B634" s="62" t="str">
        <f>IFERROR(IF(C633=C630,IF(B633+1&lt;='FORMAÇÃO DE PREÇO'!$H$8,B633+1,""),B633),"")</f>
        <v/>
      </c>
      <c r="C634" s="62" t="str">
        <f>IFERROR(VLOOKUP(B634,'FORMAÇÃO DE PREÇO'!B:D,2,FALSE),"")</f>
        <v/>
      </c>
      <c r="D634" s="62" t="str">
        <f>IFERROR(VLOOKUP(B634,'FORMAÇÃO DE PREÇO'!B:D,3,FALSE),"")</f>
        <v/>
      </c>
      <c r="E634" s="107" t="str">
        <f t="shared" si="17"/>
        <v/>
      </c>
      <c r="F634" s="107" t="str">
        <f>IF($B633="","",IF($C634=$C631,INDEX('FORMAÇÃO DE PREÇO'!$H:$H,MATCH($B634,'FORMAÇÃO DE PREÇO'!$B:$B)-18),IF($C634=$C632,"Código","")))</f>
        <v/>
      </c>
      <c r="G634" s="108" t="str">
        <f t="array" ref="G634">IF($B633="","",IF($C634=$C631,UPPER(INDEX('BASE EDITAL'!$C:$C,EDITAL!B634+1)),IF($C634=$C632,"Especificação do Objeto","")))</f>
        <v/>
      </c>
      <c r="H634" s="109" t="str">
        <f t="array" ref="H634">IF($B633="","",IF($C634=$C631,INDEX('FORMAÇÃO DE PREÇO'!$M:$M,MATCH($B634,'FORMAÇÃO DE PREÇO'!$B:$B)-14),IF($C634=$C632,"Unidade","")))</f>
        <v/>
      </c>
      <c r="I634" s="109" t="str">
        <f>IF($B633="","",IF($C634=$C631,INDEX('FORMAÇÃO DE PREÇO'!$M:$M,MATCH($B634,'FORMAÇÃO DE PREÇO'!$B:$B)-16),IF($C634=$C632,"Quant.","")))</f>
        <v/>
      </c>
      <c r="J634" s="68" t="str">
        <f>IF(AND(COUNTBLANK($B631:$B633)=2,$B633="",$B632="",MAX(C:C)&gt;1),"Total Estimado",IF($B633="","",IF($C634=$C631,INDEX('FORMAÇÃO DE PREÇO'!$M:$M,MATCH($B634,'FORMAÇÃO DE PREÇO'!$B:$B)-18),IF($C634=$C632,"Valor Unit. (R$)",IF(AND($C634&lt;&gt;$C633,$J633&lt;&gt;""),"Subtotal","")))))</f>
        <v/>
      </c>
      <c r="K634" s="100" t="str">
        <f>IFERROR(IF(AND(COUNTBLANK($B631:$B633)=2,$B633="",$B632="",MAX(C:C)&gt;1),SUM($K$3:K633)/2,IF($B633="","",IF($C634=$C631,ROUND(J634*I634,2),IF($C634=$C632,"Total Item (R$)",IF(AND($C634&lt;&gt;$C633,$J633&lt;&gt;""),SUMIFS(K:K,C:C,C633,J:J,"&lt;&gt;Subtotal"),""))))),"")</f>
        <v/>
      </c>
      <c r="L634" s="100" t="str">
        <f t="shared" si="16"/>
        <v/>
      </c>
    </row>
    <row r="635" spans="2:12" x14ac:dyDescent="0.25">
      <c r="B635" s="62" t="str">
        <f>IFERROR(IF(C634=C631,IF(B634+1&lt;='FORMAÇÃO DE PREÇO'!$H$8,B634+1,""),B634),"")</f>
        <v/>
      </c>
      <c r="C635" s="62" t="str">
        <f>IFERROR(VLOOKUP(B635,'FORMAÇÃO DE PREÇO'!B:D,2,FALSE),"")</f>
        <v/>
      </c>
      <c r="D635" s="62" t="str">
        <f>IFERROR(VLOOKUP(B635,'FORMAÇÃO DE PREÇO'!B:D,3,FALSE),"")</f>
        <v/>
      </c>
      <c r="E635" s="107" t="str">
        <f t="shared" si="17"/>
        <v/>
      </c>
      <c r="F635" s="107" t="str">
        <f>IF($B634="","",IF($C635=$C632,INDEX('FORMAÇÃO DE PREÇO'!$H:$H,MATCH($B635,'FORMAÇÃO DE PREÇO'!$B:$B)-18),IF($C635=$C633,"Código","")))</f>
        <v/>
      </c>
      <c r="G635" s="108" t="str">
        <f t="array" ref="G635">IF($B634="","",IF($C635=$C632,UPPER(INDEX('BASE EDITAL'!$C:$C,EDITAL!B635+1)),IF($C635=$C633,"Especificação do Objeto","")))</f>
        <v/>
      </c>
      <c r="H635" s="109" t="str">
        <f t="array" ref="H635">IF($B634="","",IF($C635=$C632,INDEX('FORMAÇÃO DE PREÇO'!$M:$M,MATCH($B635,'FORMAÇÃO DE PREÇO'!$B:$B)-14),IF($C635=$C633,"Unidade","")))</f>
        <v/>
      </c>
      <c r="I635" s="109" t="str">
        <f>IF($B634="","",IF($C635=$C632,INDEX('FORMAÇÃO DE PREÇO'!$M:$M,MATCH($B635,'FORMAÇÃO DE PREÇO'!$B:$B)-16),IF($C635=$C633,"Quant.","")))</f>
        <v/>
      </c>
      <c r="J635" s="68" t="str">
        <f>IF(AND(COUNTBLANK($B632:$B634)=2,$B634="",$B633="",MAX(C:C)&gt;1),"Total Estimado",IF($B634="","",IF($C635=$C632,INDEX('FORMAÇÃO DE PREÇO'!$M:$M,MATCH($B635,'FORMAÇÃO DE PREÇO'!$B:$B)-18),IF($C635=$C633,"Valor Unit. (R$)",IF(AND($C635&lt;&gt;$C634,$J634&lt;&gt;""),"Subtotal","")))))</f>
        <v/>
      </c>
      <c r="K635" s="100" t="str">
        <f>IFERROR(IF(AND(COUNTBLANK($B632:$B634)=2,$B634="",$B633="",MAX(C:C)&gt;1),SUM($K$3:K634)/2,IF($B634="","",IF($C635=$C632,ROUND(J635*I635,2),IF($C635=$C633,"Total Item (R$)",IF(AND($C635&lt;&gt;$C634,$J634&lt;&gt;""),SUMIFS(K:K,C:C,C634,J:J,"&lt;&gt;Subtotal"),""))))),"")</f>
        <v/>
      </c>
      <c r="L635" s="100" t="str">
        <f t="shared" si="16"/>
        <v/>
      </c>
    </row>
    <row r="636" spans="2:12" x14ac:dyDescent="0.25">
      <c r="B636" s="62" t="str">
        <f>IFERROR(IF(C635=C632,IF(B635+1&lt;='FORMAÇÃO DE PREÇO'!$H$8,B635+1,""),B635),"")</f>
        <v/>
      </c>
      <c r="C636" s="62" t="str">
        <f>IFERROR(VLOOKUP(B636,'FORMAÇÃO DE PREÇO'!B:D,2,FALSE),"")</f>
        <v/>
      </c>
      <c r="D636" s="62" t="str">
        <f>IFERROR(VLOOKUP(B636,'FORMAÇÃO DE PREÇO'!B:D,3,FALSE),"")</f>
        <v/>
      </c>
      <c r="E636" s="107" t="str">
        <f t="shared" si="17"/>
        <v/>
      </c>
      <c r="F636" s="107" t="str">
        <f>IF($B635="","",IF($C636=$C633,INDEX('FORMAÇÃO DE PREÇO'!$H:$H,MATCH($B636,'FORMAÇÃO DE PREÇO'!$B:$B)-18),IF($C636=$C634,"Código","")))</f>
        <v/>
      </c>
      <c r="G636" s="108" t="str">
        <f t="array" ref="G636">IF($B635="","",IF($C636=$C633,UPPER(INDEX('BASE EDITAL'!$C:$C,EDITAL!B636+1)),IF($C636=$C634,"Especificação do Objeto","")))</f>
        <v/>
      </c>
      <c r="H636" s="109" t="str">
        <f t="array" ref="H636">IF($B635="","",IF($C636=$C633,INDEX('FORMAÇÃO DE PREÇO'!$M:$M,MATCH($B636,'FORMAÇÃO DE PREÇO'!$B:$B)-14),IF($C636=$C634,"Unidade","")))</f>
        <v/>
      </c>
      <c r="I636" s="109" t="str">
        <f>IF($B635="","",IF($C636=$C633,INDEX('FORMAÇÃO DE PREÇO'!$M:$M,MATCH($B636,'FORMAÇÃO DE PREÇO'!$B:$B)-16),IF($C636=$C634,"Quant.","")))</f>
        <v/>
      </c>
      <c r="J636" s="68" t="str">
        <f>IF(AND(COUNTBLANK($B633:$B635)=2,$B635="",$B634="",MAX(C:C)&gt;1),"Total Estimado",IF($B635="","",IF($C636=$C633,INDEX('FORMAÇÃO DE PREÇO'!$M:$M,MATCH($B636,'FORMAÇÃO DE PREÇO'!$B:$B)-18),IF($C636=$C634,"Valor Unit. (R$)",IF(AND($C636&lt;&gt;$C635,$J635&lt;&gt;""),"Subtotal","")))))</f>
        <v/>
      </c>
      <c r="K636" s="100" t="str">
        <f>IFERROR(IF(AND(COUNTBLANK($B633:$B635)=2,$B635="",$B634="",MAX(C:C)&gt;1),SUM($K$3:K635)/2,IF($B635="","",IF($C636=$C633,ROUND(J636*I636,2),IF($C636=$C634,"Total Item (R$)",IF(AND($C636&lt;&gt;$C635,$J635&lt;&gt;""),SUMIFS(K:K,C:C,C635,J:J,"&lt;&gt;Subtotal"),""))))),"")</f>
        <v/>
      </c>
      <c r="L636" s="100" t="str">
        <f t="shared" si="16"/>
        <v/>
      </c>
    </row>
    <row r="637" spans="2:12" x14ac:dyDescent="0.25">
      <c r="B637" s="62" t="str">
        <f>IFERROR(IF(C636=C633,IF(B636+1&lt;='FORMAÇÃO DE PREÇO'!$H$8,B636+1,""),B636),"")</f>
        <v/>
      </c>
      <c r="C637" s="62" t="str">
        <f>IFERROR(VLOOKUP(B637,'FORMAÇÃO DE PREÇO'!B:D,2,FALSE),"")</f>
        <v/>
      </c>
      <c r="D637" s="62" t="str">
        <f>IFERROR(VLOOKUP(B637,'FORMAÇÃO DE PREÇO'!B:D,3,FALSE),"")</f>
        <v/>
      </c>
      <c r="E637" s="107" t="str">
        <f t="shared" si="17"/>
        <v/>
      </c>
      <c r="F637" s="107" t="str">
        <f>IF($B636="","",IF($C637=$C634,INDEX('FORMAÇÃO DE PREÇO'!$H:$H,MATCH($B637,'FORMAÇÃO DE PREÇO'!$B:$B)-18),IF($C637=$C635,"Código","")))</f>
        <v/>
      </c>
      <c r="G637" s="108" t="str">
        <f t="array" ref="G637">IF($B636="","",IF($C637=$C634,UPPER(INDEX('BASE EDITAL'!$C:$C,EDITAL!B637+1)),IF($C637=$C635,"Especificação do Objeto","")))</f>
        <v/>
      </c>
      <c r="H637" s="109" t="str">
        <f t="array" ref="H637">IF($B636="","",IF($C637=$C634,INDEX('FORMAÇÃO DE PREÇO'!$M:$M,MATCH($B637,'FORMAÇÃO DE PREÇO'!$B:$B)-14),IF($C637=$C635,"Unidade","")))</f>
        <v/>
      </c>
      <c r="I637" s="109" t="str">
        <f>IF($B636="","",IF($C637=$C634,INDEX('FORMAÇÃO DE PREÇO'!$M:$M,MATCH($B637,'FORMAÇÃO DE PREÇO'!$B:$B)-16),IF($C637=$C635,"Quant.","")))</f>
        <v/>
      </c>
      <c r="J637" s="68" t="str">
        <f>IF(AND(COUNTBLANK($B634:$B636)=2,$B636="",$B635="",MAX(C:C)&gt;1),"Total Estimado",IF($B636="","",IF($C637=$C634,INDEX('FORMAÇÃO DE PREÇO'!$M:$M,MATCH($B637,'FORMAÇÃO DE PREÇO'!$B:$B)-18),IF($C637=$C635,"Valor Unit. (R$)",IF(AND($C637&lt;&gt;$C636,$J636&lt;&gt;""),"Subtotal","")))))</f>
        <v/>
      </c>
      <c r="K637" s="100" t="str">
        <f>IFERROR(IF(AND(COUNTBLANK($B634:$B636)=2,$B636="",$B635="",MAX(C:C)&gt;1),SUM($K$3:K636)/2,IF($B636="","",IF($C637=$C634,ROUND(J637*I637,2),IF($C637=$C635,"Total Item (R$)",IF(AND($C637&lt;&gt;$C636,$J636&lt;&gt;""),SUMIFS(K:K,C:C,C636,J:J,"&lt;&gt;Subtotal"),""))))),"")</f>
        <v/>
      </c>
      <c r="L637" s="100" t="str">
        <f t="shared" si="16"/>
        <v/>
      </c>
    </row>
    <row r="638" spans="2:12" x14ac:dyDescent="0.25">
      <c r="B638" s="62" t="str">
        <f>IFERROR(IF(C637=C634,IF(B637+1&lt;='FORMAÇÃO DE PREÇO'!$H$8,B637+1,""),B637),"")</f>
        <v/>
      </c>
      <c r="C638" s="62" t="str">
        <f>IFERROR(VLOOKUP(B638,'FORMAÇÃO DE PREÇO'!B:D,2,FALSE),"")</f>
        <v/>
      </c>
      <c r="D638" s="62" t="str">
        <f>IFERROR(VLOOKUP(B638,'FORMAÇÃO DE PREÇO'!B:D,3,FALSE),"")</f>
        <v/>
      </c>
      <c r="E638" s="107" t="str">
        <f t="shared" si="17"/>
        <v/>
      </c>
      <c r="F638" s="107" t="str">
        <f>IF($B637="","",IF($C638=$C635,INDEX('FORMAÇÃO DE PREÇO'!$H:$H,MATCH($B638,'FORMAÇÃO DE PREÇO'!$B:$B)-18),IF($C638=$C636,"Código","")))</f>
        <v/>
      </c>
      <c r="G638" s="108" t="str">
        <f t="array" ref="G638">IF($B637="","",IF($C638=$C635,UPPER(INDEX('BASE EDITAL'!$C:$C,EDITAL!B638+1)),IF($C638=$C636,"Especificação do Objeto","")))</f>
        <v/>
      </c>
      <c r="H638" s="109" t="str">
        <f t="array" ref="H638">IF($B637="","",IF($C638=$C635,INDEX('FORMAÇÃO DE PREÇO'!$M:$M,MATCH($B638,'FORMAÇÃO DE PREÇO'!$B:$B)-14),IF($C638=$C636,"Unidade","")))</f>
        <v/>
      </c>
      <c r="I638" s="109" t="str">
        <f>IF($B637="","",IF($C638=$C635,INDEX('FORMAÇÃO DE PREÇO'!$M:$M,MATCH($B638,'FORMAÇÃO DE PREÇO'!$B:$B)-16),IF($C638=$C636,"Quant.","")))</f>
        <v/>
      </c>
      <c r="J638" s="68" t="str">
        <f>IF(AND(COUNTBLANK($B635:$B637)=2,$B637="",$B636="",MAX(C:C)&gt;1),"Total Estimado",IF($B637="","",IF($C638=$C635,INDEX('FORMAÇÃO DE PREÇO'!$M:$M,MATCH($B638,'FORMAÇÃO DE PREÇO'!$B:$B)-18),IF($C638=$C636,"Valor Unit. (R$)",IF(AND($C638&lt;&gt;$C637,$J637&lt;&gt;""),"Subtotal","")))))</f>
        <v/>
      </c>
      <c r="K638" s="100" t="str">
        <f>IFERROR(IF(AND(COUNTBLANK($B635:$B637)=2,$B637="",$B636="",MAX(C:C)&gt;1),SUM($K$3:K637)/2,IF($B637="","",IF($C638=$C635,ROUND(J638*I638,2),IF($C638=$C636,"Total Item (R$)",IF(AND($C638&lt;&gt;$C637,$J637&lt;&gt;""),SUMIFS(K:K,C:C,C637,J:J,"&lt;&gt;Subtotal"),""))))),"")</f>
        <v/>
      </c>
      <c r="L638" s="100" t="str">
        <f t="shared" si="16"/>
        <v/>
      </c>
    </row>
    <row r="639" spans="2:12" x14ac:dyDescent="0.25">
      <c r="B639" s="62" t="str">
        <f>IFERROR(IF(C638=C635,IF(B638+1&lt;='FORMAÇÃO DE PREÇO'!$H$8,B638+1,""),B638),"")</f>
        <v/>
      </c>
      <c r="C639" s="62" t="str">
        <f>IFERROR(VLOOKUP(B639,'FORMAÇÃO DE PREÇO'!B:D,2,FALSE),"")</f>
        <v/>
      </c>
      <c r="D639" s="62" t="str">
        <f>IFERROR(VLOOKUP(B639,'FORMAÇÃO DE PREÇO'!B:D,3,FALSE),"")</f>
        <v/>
      </c>
      <c r="E639" s="107" t="str">
        <f t="shared" si="17"/>
        <v/>
      </c>
      <c r="F639" s="107" t="str">
        <f>IF($B638="","",IF($C639=$C636,INDEX('FORMAÇÃO DE PREÇO'!$H:$H,MATCH($B639,'FORMAÇÃO DE PREÇO'!$B:$B)-18),IF($C639=$C637,"Código","")))</f>
        <v/>
      </c>
      <c r="G639" s="108" t="str">
        <f t="array" ref="G639">IF($B638="","",IF($C639=$C636,UPPER(INDEX('BASE EDITAL'!$C:$C,EDITAL!B639+1)),IF($C639=$C637,"Especificação do Objeto","")))</f>
        <v/>
      </c>
      <c r="H639" s="109" t="str">
        <f t="array" ref="H639">IF($B638="","",IF($C639=$C636,INDEX('FORMAÇÃO DE PREÇO'!$M:$M,MATCH($B639,'FORMAÇÃO DE PREÇO'!$B:$B)-14),IF($C639=$C637,"Unidade","")))</f>
        <v/>
      </c>
      <c r="I639" s="109" t="str">
        <f>IF($B638="","",IF($C639=$C636,INDEX('FORMAÇÃO DE PREÇO'!$M:$M,MATCH($B639,'FORMAÇÃO DE PREÇO'!$B:$B)-16),IF($C639=$C637,"Quant.","")))</f>
        <v/>
      </c>
      <c r="J639" s="68" t="str">
        <f>IF(AND(COUNTBLANK($B636:$B638)=2,$B638="",$B637="",MAX(C:C)&gt;1),"Total Estimado",IF($B638="","",IF($C639=$C636,INDEX('FORMAÇÃO DE PREÇO'!$M:$M,MATCH($B639,'FORMAÇÃO DE PREÇO'!$B:$B)-18),IF($C639=$C637,"Valor Unit. (R$)",IF(AND($C639&lt;&gt;$C638,$J638&lt;&gt;""),"Subtotal","")))))</f>
        <v/>
      </c>
      <c r="K639" s="100" t="str">
        <f>IFERROR(IF(AND(COUNTBLANK($B636:$B638)=2,$B638="",$B637="",MAX(C:C)&gt;1),SUM($K$3:K638)/2,IF($B638="","",IF($C639=$C636,ROUND(J639*I639,2),IF($C639=$C637,"Total Item (R$)",IF(AND($C639&lt;&gt;$C638,$J638&lt;&gt;""),SUMIFS(K:K,C:C,C638,J:J,"&lt;&gt;Subtotal"),""))))),"")</f>
        <v/>
      </c>
      <c r="L639" s="100" t="str">
        <f t="shared" si="16"/>
        <v/>
      </c>
    </row>
    <row r="640" spans="2:12" x14ac:dyDescent="0.25">
      <c r="B640" s="62" t="str">
        <f>IFERROR(IF(C639=C636,IF(B639+1&lt;='FORMAÇÃO DE PREÇO'!$H$8,B639+1,""),B639),"")</f>
        <v/>
      </c>
      <c r="C640" s="62" t="str">
        <f>IFERROR(VLOOKUP(B640,'FORMAÇÃO DE PREÇO'!B:D,2,FALSE),"")</f>
        <v/>
      </c>
      <c r="D640" s="62" t="str">
        <f>IFERROR(VLOOKUP(B640,'FORMAÇÃO DE PREÇO'!B:D,3,FALSE),"")</f>
        <v/>
      </c>
      <c r="E640" s="107" t="str">
        <f t="shared" si="17"/>
        <v/>
      </c>
      <c r="F640" s="107" t="str">
        <f>IF($B639="","",IF($C640=$C637,INDEX('FORMAÇÃO DE PREÇO'!$H:$H,MATCH($B640,'FORMAÇÃO DE PREÇO'!$B:$B)-18),IF($C640=$C638,"Código","")))</f>
        <v/>
      </c>
      <c r="G640" s="108" t="str">
        <f t="array" ref="G640">IF($B639="","",IF($C640=$C637,UPPER(INDEX('BASE EDITAL'!$C:$C,EDITAL!B640+1)),IF($C640=$C638,"Especificação do Objeto","")))</f>
        <v/>
      </c>
      <c r="H640" s="109" t="str">
        <f t="array" ref="H640">IF($B639="","",IF($C640=$C637,INDEX('FORMAÇÃO DE PREÇO'!$M:$M,MATCH($B640,'FORMAÇÃO DE PREÇO'!$B:$B)-14),IF($C640=$C638,"Unidade","")))</f>
        <v/>
      </c>
      <c r="I640" s="109" t="str">
        <f>IF($B639="","",IF($C640=$C637,INDEX('FORMAÇÃO DE PREÇO'!$M:$M,MATCH($B640,'FORMAÇÃO DE PREÇO'!$B:$B)-16),IF($C640=$C638,"Quant.","")))</f>
        <v/>
      </c>
      <c r="J640" s="68" t="str">
        <f>IF(AND(COUNTBLANK($B637:$B639)=2,$B639="",$B638="",MAX(C:C)&gt;1),"Total Estimado",IF($B639="","",IF($C640=$C637,INDEX('FORMAÇÃO DE PREÇO'!$M:$M,MATCH($B640,'FORMAÇÃO DE PREÇO'!$B:$B)-18),IF($C640=$C638,"Valor Unit. (R$)",IF(AND($C640&lt;&gt;$C639,$J639&lt;&gt;""),"Subtotal","")))))</f>
        <v/>
      </c>
      <c r="K640" s="100" t="str">
        <f>IFERROR(IF(AND(COUNTBLANK($B637:$B639)=2,$B639="",$B638="",MAX(C:C)&gt;1),SUM($K$3:K639)/2,IF($B639="","",IF($C640=$C637,ROUND(J640*I640,2),IF($C640=$C638,"Total Item (R$)",IF(AND($C640&lt;&gt;$C639,$J639&lt;&gt;""),SUMIFS(K:K,C:C,C639,J:J,"&lt;&gt;Subtotal"),""))))),"")</f>
        <v/>
      </c>
      <c r="L640" s="100" t="str">
        <f t="shared" si="16"/>
        <v/>
      </c>
    </row>
    <row r="641" spans="2:12" x14ac:dyDescent="0.25">
      <c r="B641" s="62" t="str">
        <f>IFERROR(IF(C640=C637,IF(B640+1&lt;='FORMAÇÃO DE PREÇO'!$H$8,B640+1,""),B640),"")</f>
        <v/>
      </c>
      <c r="C641" s="62" t="str">
        <f>IFERROR(VLOOKUP(B641,'FORMAÇÃO DE PREÇO'!B:D,2,FALSE),"")</f>
        <v/>
      </c>
      <c r="D641" s="62" t="str">
        <f>IFERROR(VLOOKUP(B641,'FORMAÇÃO DE PREÇO'!B:D,3,FALSE),"")</f>
        <v/>
      </c>
      <c r="E641" s="107" t="str">
        <f t="shared" si="17"/>
        <v/>
      </c>
      <c r="F641" s="107" t="str">
        <f>IF($B640="","",IF($C641=$C638,INDEX('FORMAÇÃO DE PREÇO'!$H:$H,MATCH($B641,'FORMAÇÃO DE PREÇO'!$B:$B)-18),IF($C641=$C639,"Código","")))</f>
        <v/>
      </c>
      <c r="G641" s="108" t="str">
        <f t="array" ref="G641">IF($B640="","",IF($C641=$C638,UPPER(INDEX('BASE EDITAL'!$C:$C,EDITAL!B641+1)),IF($C641=$C639,"Especificação do Objeto","")))</f>
        <v/>
      </c>
      <c r="H641" s="109" t="str">
        <f t="array" ref="H641">IF($B640="","",IF($C641=$C638,INDEX('FORMAÇÃO DE PREÇO'!$M:$M,MATCH($B641,'FORMAÇÃO DE PREÇO'!$B:$B)-14),IF($C641=$C639,"Unidade","")))</f>
        <v/>
      </c>
      <c r="I641" s="109" t="str">
        <f>IF($B640="","",IF($C641=$C638,INDEX('FORMAÇÃO DE PREÇO'!$M:$M,MATCH($B641,'FORMAÇÃO DE PREÇO'!$B:$B)-16),IF($C641=$C639,"Quant.","")))</f>
        <v/>
      </c>
      <c r="J641" s="68" t="str">
        <f>IF(AND(COUNTBLANK($B638:$B640)=2,$B640="",$B639="",MAX(C:C)&gt;1),"Total Estimado",IF($B640="","",IF($C641=$C638,INDEX('FORMAÇÃO DE PREÇO'!$M:$M,MATCH($B641,'FORMAÇÃO DE PREÇO'!$B:$B)-18),IF($C641=$C639,"Valor Unit. (R$)",IF(AND($C641&lt;&gt;$C640,$J640&lt;&gt;""),"Subtotal","")))))</f>
        <v/>
      </c>
      <c r="K641" s="100" t="str">
        <f>IFERROR(IF(AND(COUNTBLANK($B638:$B640)=2,$B640="",$B639="",MAX(C:C)&gt;1),SUM($K$3:K640)/2,IF($B640="","",IF($C641=$C638,ROUND(J641*I641,2),IF($C641=$C639,"Total Item (R$)",IF(AND($C641&lt;&gt;$C640,$J640&lt;&gt;""),SUMIFS(K:K,C:C,C640,J:J,"&lt;&gt;Subtotal"),""))))),"")</f>
        <v/>
      </c>
      <c r="L641" s="100" t="str">
        <f t="shared" si="16"/>
        <v/>
      </c>
    </row>
    <row r="642" spans="2:12" x14ac:dyDescent="0.25">
      <c r="B642" s="62" t="str">
        <f>IFERROR(IF(C641=C638,IF(B641+1&lt;='FORMAÇÃO DE PREÇO'!$H$8,B641+1,""),B641),"")</f>
        <v/>
      </c>
      <c r="C642" s="62" t="str">
        <f>IFERROR(VLOOKUP(B642,'FORMAÇÃO DE PREÇO'!B:D,2,FALSE),"")</f>
        <v/>
      </c>
      <c r="D642" s="62" t="str">
        <f>IFERROR(VLOOKUP(B642,'FORMAÇÃO DE PREÇO'!B:D,3,FALSE),"")</f>
        <v/>
      </c>
      <c r="E642" s="107" t="str">
        <f t="shared" si="17"/>
        <v/>
      </c>
      <c r="F642" s="107" t="str">
        <f>IF($B641="","",IF($C642=$C639,INDEX('FORMAÇÃO DE PREÇO'!$H:$H,MATCH($B642,'FORMAÇÃO DE PREÇO'!$B:$B)-18),IF($C642=$C640,"Código","")))</f>
        <v/>
      </c>
      <c r="G642" s="108" t="str">
        <f t="array" ref="G642">IF($B641="","",IF($C642=$C639,UPPER(INDEX('BASE EDITAL'!$C:$C,EDITAL!B642+1)),IF($C642=$C640,"Especificação do Objeto","")))</f>
        <v/>
      </c>
      <c r="H642" s="109" t="str">
        <f t="array" ref="H642">IF($B641="","",IF($C642=$C639,INDEX('FORMAÇÃO DE PREÇO'!$M:$M,MATCH($B642,'FORMAÇÃO DE PREÇO'!$B:$B)-14),IF($C642=$C640,"Unidade","")))</f>
        <v/>
      </c>
      <c r="I642" s="109" t="str">
        <f>IF($B641="","",IF($C642=$C639,INDEX('FORMAÇÃO DE PREÇO'!$M:$M,MATCH($B642,'FORMAÇÃO DE PREÇO'!$B:$B)-16),IF($C642=$C640,"Quant.","")))</f>
        <v/>
      </c>
      <c r="J642" s="68" t="str">
        <f>IF(AND(COUNTBLANK($B639:$B641)=2,$B641="",$B640="",MAX(C:C)&gt;1),"Total Estimado",IF($B641="","",IF($C642=$C639,INDEX('FORMAÇÃO DE PREÇO'!$M:$M,MATCH($B642,'FORMAÇÃO DE PREÇO'!$B:$B)-18),IF($C642=$C640,"Valor Unit. (R$)",IF(AND($C642&lt;&gt;$C641,$J641&lt;&gt;""),"Subtotal","")))))</f>
        <v/>
      </c>
      <c r="K642" s="100" t="str">
        <f>IFERROR(IF(AND(COUNTBLANK($B639:$B641)=2,$B641="",$B640="",MAX(C:C)&gt;1),SUM($K$3:K641)/2,IF($B641="","",IF($C642=$C639,ROUND(J642*I642,2),IF($C642=$C640,"Total Item (R$)",IF(AND($C642&lt;&gt;$C641,$J641&lt;&gt;""),SUMIFS(K:K,C:C,C641,J:J,"&lt;&gt;Subtotal"),""))))),"")</f>
        <v/>
      </c>
      <c r="L642" s="100" t="str">
        <f t="shared" si="16"/>
        <v/>
      </c>
    </row>
    <row r="643" spans="2:12" x14ac:dyDescent="0.25">
      <c r="B643" s="62" t="str">
        <f>IFERROR(IF(C642=C639,IF(B642+1&lt;='FORMAÇÃO DE PREÇO'!$H$8,B642+1,""),B642),"")</f>
        <v/>
      </c>
      <c r="C643" s="62" t="str">
        <f>IFERROR(VLOOKUP(B643,'FORMAÇÃO DE PREÇO'!B:D,2,FALSE),"")</f>
        <v/>
      </c>
      <c r="D643" s="62" t="str">
        <f>IFERROR(VLOOKUP(B643,'FORMAÇÃO DE PREÇO'!B:D,3,FALSE),"")</f>
        <v/>
      </c>
      <c r="E643" s="107" t="str">
        <f t="shared" si="17"/>
        <v/>
      </c>
      <c r="F643" s="107" t="str">
        <f>IF($B642="","",IF($C643=$C640,INDEX('FORMAÇÃO DE PREÇO'!$H:$H,MATCH($B643,'FORMAÇÃO DE PREÇO'!$B:$B)-18),IF($C643=$C641,"Código","")))</f>
        <v/>
      </c>
      <c r="G643" s="108" t="str">
        <f t="array" ref="G643">IF($B642="","",IF($C643=$C640,UPPER(INDEX('BASE EDITAL'!$C:$C,EDITAL!B643+1)),IF($C643=$C641,"Especificação do Objeto","")))</f>
        <v/>
      </c>
      <c r="H643" s="109" t="str">
        <f t="array" ref="H643">IF($B642="","",IF($C643=$C640,INDEX('FORMAÇÃO DE PREÇO'!$M:$M,MATCH($B643,'FORMAÇÃO DE PREÇO'!$B:$B)-14),IF($C643=$C641,"Unidade","")))</f>
        <v/>
      </c>
      <c r="I643" s="109" t="str">
        <f>IF($B642="","",IF($C643=$C640,INDEX('FORMAÇÃO DE PREÇO'!$M:$M,MATCH($B643,'FORMAÇÃO DE PREÇO'!$B:$B)-16),IF($C643=$C641,"Quant.","")))</f>
        <v/>
      </c>
      <c r="J643" s="68" t="str">
        <f>IF(AND(COUNTBLANK($B640:$B642)=2,$B642="",$B641="",MAX(C:C)&gt;1),"Total Estimado",IF($B642="","",IF($C643=$C640,INDEX('FORMAÇÃO DE PREÇO'!$M:$M,MATCH($B643,'FORMAÇÃO DE PREÇO'!$B:$B)-18),IF($C643=$C641,"Valor Unit. (R$)",IF(AND($C643&lt;&gt;$C642,$J642&lt;&gt;""),"Subtotal","")))))</f>
        <v/>
      </c>
      <c r="K643" s="100" t="str">
        <f>IFERROR(IF(AND(COUNTBLANK($B640:$B642)=2,$B642="",$B641="",MAX(C:C)&gt;1),SUM($K$3:K642)/2,IF($B642="","",IF($C643=$C640,ROUND(J643*I643,2),IF($C643=$C641,"Total Item (R$)",IF(AND($C643&lt;&gt;$C642,$J642&lt;&gt;""),SUMIFS(K:K,C:C,C642,J:J,"&lt;&gt;Subtotal"),""))))),"")</f>
        <v/>
      </c>
      <c r="L643" s="100" t="str">
        <f t="shared" si="16"/>
        <v/>
      </c>
    </row>
    <row r="644" spans="2:12" x14ac:dyDescent="0.25">
      <c r="B644" s="62" t="str">
        <f>IFERROR(IF(C643=C640,IF(B643+1&lt;='FORMAÇÃO DE PREÇO'!$H$8,B643+1,""),B643),"")</f>
        <v/>
      </c>
      <c r="C644" s="62" t="str">
        <f>IFERROR(VLOOKUP(B644,'FORMAÇÃO DE PREÇO'!B:D,2,FALSE),"")</f>
        <v/>
      </c>
      <c r="D644" s="62" t="str">
        <f>IFERROR(VLOOKUP(B644,'FORMAÇÃO DE PREÇO'!B:D,3,FALSE),"")</f>
        <v/>
      </c>
      <c r="E644" s="107" t="str">
        <f t="shared" si="17"/>
        <v/>
      </c>
      <c r="F644" s="107" t="str">
        <f>IF($B643="","",IF($C644=$C641,INDEX('FORMAÇÃO DE PREÇO'!$H:$H,MATCH($B644,'FORMAÇÃO DE PREÇO'!$B:$B)-18),IF($C644=$C642,"Código","")))</f>
        <v/>
      </c>
      <c r="G644" s="108" t="str">
        <f t="array" ref="G644">IF($B643="","",IF($C644=$C641,UPPER(INDEX('BASE EDITAL'!$C:$C,EDITAL!B644+1)),IF($C644=$C642,"Especificação do Objeto","")))</f>
        <v/>
      </c>
      <c r="H644" s="109" t="str">
        <f t="array" ref="H644">IF($B643="","",IF($C644=$C641,INDEX('FORMAÇÃO DE PREÇO'!$M:$M,MATCH($B644,'FORMAÇÃO DE PREÇO'!$B:$B)-14),IF($C644=$C642,"Unidade","")))</f>
        <v/>
      </c>
      <c r="I644" s="109" t="str">
        <f>IF($B643="","",IF($C644=$C641,INDEX('FORMAÇÃO DE PREÇO'!$M:$M,MATCH($B644,'FORMAÇÃO DE PREÇO'!$B:$B)-16),IF($C644=$C642,"Quant.","")))</f>
        <v/>
      </c>
      <c r="J644" s="68" t="str">
        <f>IF(AND(COUNTBLANK($B641:$B643)=2,$B643="",$B642="",MAX(C:C)&gt;1),"Total Estimado",IF($B643="","",IF($C644=$C641,INDEX('FORMAÇÃO DE PREÇO'!$M:$M,MATCH($B644,'FORMAÇÃO DE PREÇO'!$B:$B)-18),IF($C644=$C642,"Valor Unit. (R$)",IF(AND($C644&lt;&gt;$C643,$J643&lt;&gt;""),"Subtotal","")))))</f>
        <v/>
      </c>
      <c r="K644" s="100" t="str">
        <f>IFERROR(IF(AND(COUNTBLANK($B641:$B643)=2,$B643="",$B642="",MAX(C:C)&gt;1),SUM($K$3:K643)/2,IF($B643="","",IF($C644=$C641,ROUND(J644*I644,2),IF($C644=$C642,"Total Item (R$)",IF(AND($C644&lt;&gt;$C643,$J643&lt;&gt;""),SUMIFS(K:K,C:C,C643,J:J,"&lt;&gt;Subtotal"),""))))),"")</f>
        <v/>
      </c>
      <c r="L644" s="100" t="str">
        <f t="shared" ref="L644:L707" si="18">IF($B643="","",IF($C644=$C641,"",IF($C644=$C642,"Benefício ME/EPP","")))</f>
        <v/>
      </c>
    </row>
    <row r="645" spans="2:12" x14ac:dyDescent="0.25">
      <c r="B645" s="62" t="str">
        <f>IFERROR(IF(C644=C641,IF(B644+1&lt;='FORMAÇÃO DE PREÇO'!$H$8,B644+1,""),B644),"")</f>
        <v/>
      </c>
      <c r="C645" s="62" t="str">
        <f>IFERROR(VLOOKUP(B645,'FORMAÇÃO DE PREÇO'!B:D,2,FALSE),"")</f>
        <v/>
      </c>
      <c r="D645" s="62" t="str">
        <f>IFERROR(VLOOKUP(B645,'FORMAÇÃO DE PREÇO'!B:D,3,FALSE),"")</f>
        <v/>
      </c>
      <c r="E645" s="107" t="str">
        <f t="shared" si="17"/>
        <v/>
      </c>
      <c r="F645" s="107" t="str">
        <f>IF($B644="","",IF($C645=$C642,INDEX('FORMAÇÃO DE PREÇO'!$H:$H,MATCH($B645,'FORMAÇÃO DE PREÇO'!$B:$B)-18),IF($C645=$C643,"Código","")))</f>
        <v/>
      </c>
      <c r="G645" s="108" t="str">
        <f t="array" ref="G645">IF($B644="","",IF($C645=$C642,UPPER(INDEX('BASE EDITAL'!$C:$C,EDITAL!B645+1)),IF($C645=$C643,"Especificação do Objeto","")))</f>
        <v/>
      </c>
      <c r="H645" s="109" t="str">
        <f t="array" ref="H645">IF($B644="","",IF($C645=$C642,INDEX('FORMAÇÃO DE PREÇO'!$M:$M,MATCH($B645,'FORMAÇÃO DE PREÇO'!$B:$B)-14),IF($C645=$C643,"Unidade","")))</f>
        <v/>
      </c>
      <c r="I645" s="109" t="str">
        <f>IF($B644="","",IF($C645=$C642,INDEX('FORMAÇÃO DE PREÇO'!$M:$M,MATCH($B645,'FORMAÇÃO DE PREÇO'!$B:$B)-16),IF($C645=$C643,"Quant.","")))</f>
        <v/>
      </c>
      <c r="J645" s="68" t="str">
        <f>IF(AND(COUNTBLANK($B642:$B644)=2,$B644="",$B643="",MAX(C:C)&gt;1),"Total Estimado",IF($B644="","",IF($C645=$C642,INDEX('FORMAÇÃO DE PREÇO'!$M:$M,MATCH($B645,'FORMAÇÃO DE PREÇO'!$B:$B)-18),IF($C645=$C643,"Valor Unit. (R$)",IF(AND($C645&lt;&gt;$C644,$J644&lt;&gt;""),"Subtotal","")))))</f>
        <v/>
      </c>
      <c r="K645" s="100" t="str">
        <f>IFERROR(IF(AND(COUNTBLANK($B642:$B644)=2,$B644="",$B643="",MAX(C:C)&gt;1),SUM($K$3:K644)/2,IF($B644="","",IF($C645=$C642,ROUND(J645*I645,2),IF($C645=$C643,"Total Item (R$)",IF(AND($C645&lt;&gt;$C644,$J644&lt;&gt;""),SUMIFS(K:K,C:C,C644,J:J,"&lt;&gt;Subtotal"),""))))),"")</f>
        <v/>
      </c>
      <c r="L645" s="100" t="str">
        <f t="shared" si="18"/>
        <v/>
      </c>
    </row>
    <row r="646" spans="2:12" x14ac:dyDescent="0.25">
      <c r="B646" s="62" t="str">
        <f>IFERROR(IF(C645=C642,IF(B645+1&lt;='FORMAÇÃO DE PREÇO'!$H$8,B645+1,""),B645),"")</f>
        <v/>
      </c>
      <c r="C646" s="62" t="str">
        <f>IFERROR(VLOOKUP(B646,'FORMAÇÃO DE PREÇO'!B:D,2,FALSE),"")</f>
        <v/>
      </c>
      <c r="D646" s="62" t="str">
        <f>IFERROR(VLOOKUP(B646,'FORMAÇÃO DE PREÇO'!B:D,3,FALSE),"")</f>
        <v/>
      </c>
      <c r="E646" s="107" t="str">
        <f t="shared" si="17"/>
        <v/>
      </c>
      <c r="F646" s="107" t="str">
        <f>IF($B645="","",IF($C646=$C643,INDEX('FORMAÇÃO DE PREÇO'!$H:$H,MATCH($B646,'FORMAÇÃO DE PREÇO'!$B:$B)-18),IF($C646=$C644,"Código","")))</f>
        <v/>
      </c>
      <c r="G646" s="108" t="str">
        <f t="array" ref="G646">IF($B645="","",IF($C646=$C643,UPPER(INDEX('BASE EDITAL'!$C:$C,EDITAL!B646+1)),IF($C646=$C644,"Especificação do Objeto","")))</f>
        <v/>
      </c>
      <c r="H646" s="109" t="str">
        <f t="array" ref="H646">IF($B645="","",IF($C646=$C643,INDEX('FORMAÇÃO DE PREÇO'!$M:$M,MATCH($B646,'FORMAÇÃO DE PREÇO'!$B:$B)-14),IF($C646=$C644,"Unidade","")))</f>
        <v/>
      </c>
      <c r="I646" s="109" t="str">
        <f>IF($B645="","",IF($C646=$C643,INDEX('FORMAÇÃO DE PREÇO'!$M:$M,MATCH($B646,'FORMAÇÃO DE PREÇO'!$B:$B)-16),IF($C646=$C644,"Quant.","")))</f>
        <v/>
      </c>
      <c r="J646" s="68" t="str">
        <f>IF(AND(COUNTBLANK($B643:$B645)=2,$B645="",$B644="",MAX(C:C)&gt;1),"Total Estimado",IF($B645="","",IF($C646=$C643,INDEX('FORMAÇÃO DE PREÇO'!$M:$M,MATCH($B646,'FORMAÇÃO DE PREÇO'!$B:$B)-18),IF($C646=$C644,"Valor Unit. (R$)",IF(AND($C646&lt;&gt;$C645,$J645&lt;&gt;""),"Subtotal","")))))</f>
        <v/>
      </c>
      <c r="K646" s="100" t="str">
        <f>IFERROR(IF(AND(COUNTBLANK($B643:$B645)=2,$B645="",$B644="",MAX(C:C)&gt;1),SUM($K$3:K645)/2,IF($B645="","",IF($C646=$C643,ROUND(J646*I646,2),IF($C646=$C644,"Total Item (R$)",IF(AND($C646&lt;&gt;$C645,$J645&lt;&gt;""),SUMIFS(K:K,C:C,C645,J:J,"&lt;&gt;Subtotal"),""))))),"")</f>
        <v/>
      </c>
      <c r="L646" s="100" t="str">
        <f t="shared" si="18"/>
        <v/>
      </c>
    </row>
    <row r="647" spans="2:12" x14ac:dyDescent="0.25">
      <c r="B647" s="62" t="str">
        <f>IFERROR(IF(C646=C643,IF(B646+1&lt;='FORMAÇÃO DE PREÇO'!$H$8,B646+1,""),B646),"")</f>
        <v/>
      </c>
      <c r="C647" s="62" t="str">
        <f>IFERROR(VLOOKUP(B647,'FORMAÇÃO DE PREÇO'!B:D,2,FALSE),"")</f>
        <v/>
      </c>
      <c r="D647" s="62" t="str">
        <f>IFERROR(VLOOKUP(B647,'FORMAÇÃO DE PREÇO'!B:D,3,FALSE),"")</f>
        <v/>
      </c>
      <c r="E647" s="107" t="str">
        <f t="shared" ref="E647:E710" si="19">IF($B646="","",IF($C647=$C644,D647,IF($C647=$C645,"Item",IF(AND(MAX(C:C)&gt;1,$C647=$C646),CONCATENATE("LOTE ",C647),""))))</f>
        <v/>
      </c>
      <c r="F647" s="107" t="str">
        <f>IF($B646="","",IF($C647=$C644,INDEX('FORMAÇÃO DE PREÇO'!$H:$H,MATCH($B647,'FORMAÇÃO DE PREÇO'!$B:$B)-18),IF($C647=$C645,"Código","")))</f>
        <v/>
      </c>
      <c r="G647" s="108" t="str">
        <f t="array" ref="G647">IF($B646="","",IF($C647=$C644,UPPER(INDEX('BASE EDITAL'!$C:$C,EDITAL!B647+1)),IF($C647=$C645,"Especificação do Objeto","")))</f>
        <v/>
      </c>
      <c r="H647" s="109" t="str">
        <f t="array" ref="H647">IF($B646="","",IF($C647=$C644,INDEX('FORMAÇÃO DE PREÇO'!$M:$M,MATCH($B647,'FORMAÇÃO DE PREÇO'!$B:$B)-14),IF($C647=$C645,"Unidade","")))</f>
        <v/>
      </c>
      <c r="I647" s="109" t="str">
        <f>IF($B646="","",IF($C647=$C644,INDEX('FORMAÇÃO DE PREÇO'!$M:$M,MATCH($B647,'FORMAÇÃO DE PREÇO'!$B:$B)-16),IF($C647=$C645,"Quant.","")))</f>
        <v/>
      </c>
      <c r="J647" s="68" t="str">
        <f>IF(AND(COUNTBLANK($B644:$B646)=2,$B646="",$B645="",MAX(C:C)&gt;1),"Total Estimado",IF($B646="","",IF($C647=$C644,INDEX('FORMAÇÃO DE PREÇO'!$M:$M,MATCH($B647,'FORMAÇÃO DE PREÇO'!$B:$B)-18),IF($C647=$C645,"Valor Unit. (R$)",IF(AND($C647&lt;&gt;$C646,$J646&lt;&gt;""),"Subtotal","")))))</f>
        <v/>
      </c>
      <c r="K647" s="100" t="str">
        <f>IFERROR(IF(AND(COUNTBLANK($B644:$B646)=2,$B646="",$B645="",MAX(C:C)&gt;1),SUM($K$3:K646)/2,IF($B646="","",IF($C647=$C644,ROUND(J647*I647,2),IF($C647=$C645,"Total Item (R$)",IF(AND($C647&lt;&gt;$C646,$J646&lt;&gt;""),SUMIFS(K:K,C:C,C646,J:J,"&lt;&gt;Subtotal"),""))))),"")</f>
        <v/>
      </c>
      <c r="L647" s="100" t="str">
        <f t="shared" si="18"/>
        <v/>
      </c>
    </row>
    <row r="648" spans="2:12" x14ac:dyDescent="0.25">
      <c r="B648" s="62" t="str">
        <f>IFERROR(IF(C647=C644,IF(B647+1&lt;='FORMAÇÃO DE PREÇO'!$H$8,B647+1,""),B647),"")</f>
        <v/>
      </c>
      <c r="C648" s="62" t="str">
        <f>IFERROR(VLOOKUP(B648,'FORMAÇÃO DE PREÇO'!B:D,2,FALSE),"")</f>
        <v/>
      </c>
      <c r="D648" s="62" t="str">
        <f>IFERROR(VLOOKUP(B648,'FORMAÇÃO DE PREÇO'!B:D,3,FALSE),"")</f>
        <v/>
      </c>
      <c r="E648" s="107" t="str">
        <f t="shared" si="19"/>
        <v/>
      </c>
      <c r="F648" s="107" t="str">
        <f>IF($B647="","",IF($C648=$C645,INDEX('FORMAÇÃO DE PREÇO'!$H:$H,MATCH($B648,'FORMAÇÃO DE PREÇO'!$B:$B)-18),IF($C648=$C646,"Código","")))</f>
        <v/>
      </c>
      <c r="G648" s="108" t="str">
        <f t="array" ref="G648">IF($B647="","",IF($C648=$C645,UPPER(INDEX('BASE EDITAL'!$C:$C,EDITAL!B648+1)),IF($C648=$C646,"Especificação do Objeto","")))</f>
        <v/>
      </c>
      <c r="H648" s="109" t="str">
        <f t="array" ref="H648">IF($B647="","",IF($C648=$C645,INDEX('FORMAÇÃO DE PREÇO'!$M:$M,MATCH($B648,'FORMAÇÃO DE PREÇO'!$B:$B)-14),IF($C648=$C646,"Unidade","")))</f>
        <v/>
      </c>
      <c r="I648" s="109" t="str">
        <f>IF($B647="","",IF($C648=$C645,INDEX('FORMAÇÃO DE PREÇO'!$M:$M,MATCH($B648,'FORMAÇÃO DE PREÇO'!$B:$B)-16),IF($C648=$C646,"Quant.","")))</f>
        <v/>
      </c>
      <c r="J648" s="68" t="str">
        <f>IF(AND(COUNTBLANK($B645:$B647)=2,$B647="",$B646="",MAX(C:C)&gt;1),"Total Estimado",IF($B647="","",IF($C648=$C645,INDEX('FORMAÇÃO DE PREÇO'!$M:$M,MATCH($B648,'FORMAÇÃO DE PREÇO'!$B:$B)-18),IF($C648=$C646,"Valor Unit. (R$)",IF(AND($C648&lt;&gt;$C647,$J647&lt;&gt;""),"Subtotal","")))))</f>
        <v/>
      </c>
      <c r="K648" s="100" t="str">
        <f>IFERROR(IF(AND(COUNTBLANK($B645:$B647)=2,$B647="",$B646="",MAX(C:C)&gt;1),SUM($K$3:K647)/2,IF($B647="","",IF($C648=$C645,ROUND(J648*I648,2),IF($C648=$C646,"Total Item (R$)",IF(AND($C648&lt;&gt;$C647,$J647&lt;&gt;""),SUMIFS(K:K,C:C,C647,J:J,"&lt;&gt;Subtotal"),""))))),"")</f>
        <v/>
      </c>
      <c r="L648" s="100" t="str">
        <f t="shared" si="18"/>
        <v/>
      </c>
    </row>
    <row r="649" spans="2:12" x14ac:dyDescent="0.25">
      <c r="B649" s="62" t="str">
        <f>IFERROR(IF(C648=C645,IF(B648+1&lt;='FORMAÇÃO DE PREÇO'!$H$8,B648+1,""),B648),"")</f>
        <v/>
      </c>
      <c r="C649" s="62" t="str">
        <f>IFERROR(VLOOKUP(B649,'FORMAÇÃO DE PREÇO'!B:D,2,FALSE),"")</f>
        <v/>
      </c>
      <c r="D649" s="62" t="str">
        <f>IFERROR(VLOOKUP(B649,'FORMAÇÃO DE PREÇO'!B:D,3,FALSE),"")</f>
        <v/>
      </c>
      <c r="E649" s="107" t="str">
        <f t="shared" si="19"/>
        <v/>
      </c>
      <c r="F649" s="107" t="str">
        <f>IF($B648="","",IF($C649=$C646,INDEX('FORMAÇÃO DE PREÇO'!$H:$H,MATCH($B649,'FORMAÇÃO DE PREÇO'!$B:$B)-18),IF($C649=$C647,"Código","")))</f>
        <v/>
      </c>
      <c r="G649" s="108" t="str">
        <f t="array" ref="G649">IF($B648="","",IF($C649=$C646,UPPER(INDEX('BASE EDITAL'!$C:$C,EDITAL!B649+1)),IF($C649=$C647,"Especificação do Objeto","")))</f>
        <v/>
      </c>
      <c r="H649" s="109" t="str">
        <f t="array" ref="H649">IF($B648="","",IF($C649=$C646,INDEX('FORMAÇÃO DE PREÇO'!$M:$M,MATCH($B649,'FORMAÇÃO DE PREÇO'!$B:$B)-14),IF($C649=$C647,"Unidade","")))</f>
        <v/>
      </c>
      <c r="I649" s="109" t="str">
        <f>IF($B648="","",IF($C649=$C646,INDEX('FORMAÇÃO DE PREÇO'!$M:$M,MATCH($B649,'FORMAÇÃO DE PREÇO'!$B:$B)-16),IF($C649=$C647,"Quant.","")))</f>
        <v/>
      </c>
      <c r="J649" s="68" t="str">
        <f>IF(AND(COUNTBLANK($B646:$B648)=2,$B648="",$B647="",MAX(C:C)&gt;1),"Total Estimado",IF($B648="","",IF($C649=$C646,INDEX('FORMAÇÃO DE PREÇO'!$M:$M,MATCH($B649,'FORMAÇÃO DE PREÇO'!$B:$B)-18),IF($C649=$C647,"Valor Unit. (R$)",IF(AND($C649&lt;&gt;$C648,$J648&lt;&gt;""),"Subtotal","")))))</f>
        <v/>
      </c>
      <c r="K649" s="100" t="str">
        <f>IFERROR(IF(AND(COUNTBLANK($B646:$B648)=2,$B648="",$B647="",MAX(C:C)&gt;1),SUM($K$3:K648)/2,IF($B648="","",IF($C649=$C646,ROUND(J649*I649,2),IF($C649=$C647,"Total Item (R$)",IF(AND($C649&lt;&gt;$C648,$J648&lt;&gt;""),SUMIFS(K:K,C:C,C648,J:J,"&lt;&gt;Subtotal"),""))))),"")</f>
        <v/>
      </c>
      <c r="L649" s="100" t="str">
        <f t="shared" si="18"/>
        <v/>
      </c>
    </row>
    <row r="650" spans="2:12" x14ac:dyDescent="0.25">
      <c r="B650" s="62" t="str">
        <f>IFERROR(IF(C649=C646,IF(B649+1&lt;='FORMAÇÃO DE PREÇO'!$H$8,B649+1,""),B649),"")</f>
        <v/>
      </c>
      <c r="C650" s="62" t="str">
        <f>IFERROR(VLOOKUP(B650,'FORMAÇÃO DE PREÇO'!B:D,2,FALSE),"")</f>
        <v/>
      </c>
      <c r="D650" s="62" t="str">
        <f>IFERROR(VLOOKUP(B650,'FORMAÇÃO DE PREÇO'!B:D,3,FALSE),"")</f>
        <v/>
      </c>
      <c r="E650" s="107" t="str">
        <f t="shared" si="19"/>
        <v/>
      </c>
      <c r="F650" s="107" t="str">
        <f>IF($B649="","",IF($C650=$C647,INDEX('FORMAÇÃO DE PREÇO'!$H:$H,MATCH($B650,'FORMAÇÃO DE PREÇO'!$B:$B)-18),IF($C650=$C648,"Código","")))</f>
        <v/>
      </c>
      <c r="G650" s="108" t="str">
        <f t="array" ref="G650">IF($B649="","",IF($C650=$C647,UPPER(INDEX('BASE EDITAL'!$C:$C,EDITAL!B650+1)),IF($C650=$C648,"Especificação do Objeto","")))</f>
        <v/>
      </c>
      <c r="H650" s="109" t="str">
        <f t="array" ref="H650">IF($B649="","",IF($C650=$C647,INDEX('FORMAÇÃO DE PREÇO'!$M:$M,MATCH($B650,'FORMAÇÃO DE PREÇO'!$B:$B)-14),IF($C650=$C648,"Unidade","")))</f>
        <v/>
      </c>
      <c r="I650" s="109" t="str">
        <f>IF($B649="","",IF($C650=$C647,INDEX('FORMAÇÃO DE PREÇO'!$M:$M,MATCH($B650,'FORMAÇÃO DE PREÇO'!$B:$B)-16),IF($C650=$C648,"Quant.","")))</f>
        <v/>
      </c>
      <c r="J650" s="68" t="str">
        <f>IF(AND(COUNTBLANK($B647:$B649)=2,$B649="",$B648="",MAX(C:C)&gt;1),"Total Estimado",IF($B649="","",IF($C650=$C647,INDEX('FORMAÇÃO DE PREÇO'!$M:$M,MATCH($B650,'FORMAÇÃO DE PREÇO'!$B:$B)-18),IF($C650=$C648,"Valor Unit. (R$)",IF(AND($C650&lt;&gt;$C649,$J649&lt;&gt;""),"Subtotal","")))))</f>
        <v/>
      </c>
      <c r="K650" s="100" t="str">
        <f>IFERROR(IF(AND(COUNTBLANK($B647:$B649)=2,$B649="",$B648="",MAX(C:C)&gt;1),SUM($K$3:K649)/2,IF($B649="","",IF($C650=$C647,ROUND(J650*I650,2),IF($C650=$C648,"Total Item (R$)",IF(AND($C650&lt;&gt;$C649,$J649&lt;&gt;""),SUMIFS(K:K,C:C,C649,J:J,"&lt;&gt;Subtotal"),""))))),"")</f>
        <v/>
      </c>
      <c r="L650" s="100" t="str">
        <f t="shared" si="18"/>
        <v/>
      </c>
    </row>
    <row r="651" spans="2:12" x14ac:dyDescent="0.25">
      <c r="B651" s="62" t="str">
        <f>IFERROR(IF(C650=C647,IF(B650+1&lt;='FORMAÇÃO DE PREÇO'!$H$8,B650+1,""),B650),"")</f>
        <v/>
      </c>
      <c r="C651" s="62" t="str">
        <f>IFERROR(VLOOKUP(B651,'FORMAÇÃO DE PREÇO'!B:D,2,FALSE),"")</f>
        <v/>
      </c>
      <c r="D651" s="62" t="str">
        <f>IFERROR(VLOOKUP(B651,'FORMAÇÃO DE PREÇO'!B:D,3,FALSE),"")</f>
        <v/>
      </c>
      <c r="E651" s="107" t="str">
        <f t="shared" si="19"/>
        <v/>
      </c>
      <c r="F651" s="107" t="str">
        <f>IF($B650="","",IF($C651=$C648,INDEX('FORMAÇÃO DE PREÇO'!$H:$H,MATCH($B651,'FORMAÇÃO DE PREÇO'!$B:$B)-18),IF($C651=$C649,"Código","")))</f>
        <v/>
      </c>
      <c r="G651" s="108" t="str">
        <f t="array" ref="G651">IF($B650="","",IF($C651=$C648,UPPER(INDEX('BASE EDITAL'!$C:$C,EDITAL!B651+1)),IF($C651=$C649,"Especificação do Objeto","")))</f>
        <v/>
      </c>
      <c r="H651" s="109" t="str">
        <f t="array" ref="H651">IF($B650="","",IF($C651=$C648,INDEX('FORMAÇÃO DE PREÇO'!$M:$M,MATCH($B651,'FORMAÇÃO DE PREÇO'!$B:$B)-14),IF($C651=$C649,"Unidade","")))</f>
        <v/>
      </c>
      <c r="I651" s="109" t="str">
        <f>IF($B650="","",IF($C651=$C648,INDEX('FORMAÇÃO DE PREÇO'!$M:$M,MATCH($B651,'FORMAÇÃO DE PREÇO'!$B:$B)-16),IF($C651=$C649,"Quant.","")))</f>
        <v/>
      </c>
      <c r="J651" s="68" t="str">
        <f>IF(AND(COUNTBLANK($B648:$B650)=2,$B650="",$B649="",MAX(C:C)&gt;1),"Total Estimado",IF($B650="","",IF($C651=$C648,INDEX('FORMAÇÃO DE PREÇO'!$M:$M,MATCH($B651,'FORMAÇÃO DE PREÇO'!$B:$B)-18),IF($C651=$C649,"Valor Unit. (R$)",IF(AND($C651&lt;&gt;$C650,$J650&lt;&gt;""),"Subtotal","")))))</f>
        <v/>
      </c>
      <c r="K651" s="100" t="str">
        <f>IFERROR(IF(AND(COUNTBLANK($B648:$B650)=2,$B650="",$B649="",MAX(C:C)&gt;1),SUM($K$3:K650)/2,IF($B650="","",IF($C651=$C648,ROUND(J651*I651,2),IF($C651=$C649,"Total Item (R$)",IF(AND($C651&lt;&gt;$C650,$J650&lt;&gt;""),SUMIFS(K:K,C:C,C650,J:J,"&lt;&gt;Subtotal"),""))))),"")</f>
        <v/>
      </c>
      <c r="L651" s="100" t="str">
        <f t="shared" si="18"/>
        <v/>
      </c>
    </row>
    <row r="652" spans="2:12" x14ac:dyDescent="0.25">
      <c r="B652" s="62" t="str">
        <f>IFERROR(IF(C651=C648,IF(B651+1&lt;='FORMAÇÃO DE PREÇO'!$H$8,B651+1,""),B651),"")</f>
        <v/>
      </c>
      <c r="C652" s="62" t="str">
        <f>IFERROR(VLOOKUP(B652,'FORMAÇÃO DE PREÇO'!B:D,2,FALSE),"")</f>
        <v/>
      </c>
      <c r="D652" s="62" t="str">
        <f>IFERROR(VLOOKUP(B652,'FORMAÇÃO DE PREÇO'!B:D,3,FALSE),"")</f>
        <v/>
      </c>
      <c r="E652" s="107" t="str">
        <f t="shared" si="19"/>
        <v/>
      </c>
      <c r="F652" s="107" t="str">
        <f>IF($B651="","",IF($C652=$C649,INDEX('FORMAÇÃO DE PREÇO'!$H:$H,MATCH($B652,'FORMAÇÃO DE PREÇO'!$B:$B)-18),IF($C652=$C650,"Código","")))</f>
        <v/>
      </c>
      <c r="G652" s="108" t="str">
        <f t="array" ref="G652">IF($B651="","",IF($C652=$C649,UPPER(INDEX('BASE EDITAL'!$C:$C,EDITAL!B652+1)),IF($C652=$C650,"Especificação do Objeto","")))</f>
        <v/>
      </c>
      <c r="H652" s="109" t="str">
        <f t="array" ref="H652">IF($B651="","",IF($C652=$C649,INDEX('FORMAÇÃO DE PREÇO'!$M:$M,MATCH($B652,'FORMAÇÃO DE PREÇO'!$B:$B)-14),IF($C652=$C650,"Unidade","")))</f>
        <v/>
      </c>
      <c r="I652" s="109" t="str">
        <f>IF($B651="","",IF($C652=$C649,INDEX('FORMAÇÃO DE PREÇO'!$M:$M,MATCH($B652,'FORMAÇÃO DE PREÇO'!$B:$B)-16),IF($C652=$C650,"Quant.","")))</f>
        <v/>
      </c>
      <c r="J652" s="68" t="str">
        <f>IF(AND(COUNTBLANK($B649:$B651)=2,$B651="",$B650="",MAX(C:C)&gt;1),"Total Estimado",IF($B651="","",IF($C652=$C649,INDEX('FORMAÇÃO DE PREÇO'!$M:$M,MATCH($B652,'FORMAÇÃO DE PREÇO'!$B:$B)-18),IF($C652=$C650,"Valor Unit. (R$)",IF(AND($C652&lt;&gt;$C651,$J651&lt;&gt;""),"Subtotal","")))))</f>
        <v/>
      </c>
      <c r="K652" s="100" t="str">
        <f>IFERROR(IF(AND(COUNTBLANK($B649:$B651)=2,$B651="",$B650="",MAX(C:C)&gt;1),SUM($K$3:K651)/2,IF($B651="","",IF($C652=$C649,ROUND(J652*I652,2),IF($C652=$C650,"Total Item (R$)",IF(AND($C652&lt;&gt;$C651,$J651&lt;&gt;""),SUMIFS(K:K,C:C,C651,J:J,"&lt;&gt;Subtotal"),""))))),"")</f>
        <v/>
      </c>
      <c r="L652" s="100" t="str">
        <f t="shared" si="18"/>
        <v/>
      </c>
    </row>
    <row r="653" spans="2:12" x14ac:dyDescent="0.25">
      <c r="B653" s="62" t="str">
        <f>IFERROR(IF(C652=C649,IF(B652+1&lt;='FORMAÇÃO DE PREÇO'!$H$8,B652+1,""),B652),"")</f>
        <v/>
      </c>
      <c r="C653" s="62" t="str">
        <f>IFERROR(VLOOKUP(B653,'FORMAÇÃO DE PREÇO'!B:D,2,FALSE),"")</f>
        <v/>
      </c>
      <c r="D653" s="62" t="str">
        <f>IFERROR(VLOOKUP(B653,'FORMAÇÃO DE PREÇO'!B:D,3,FALSE),"")</f>
        <v/>
      </c>
      <c r="E653" s="107" t="str">
        <f t="shared" si="19"/>
        <v/>
      </c>
      <c r="F653" s="107" t="str">
        <f>IF($B652="","",IF($C653=$C650,INDEX('FORMAÇÃO DE PREÇO'!$H:$H,MATCH($B653,'FORMAÇÃO DE PREÇO'!$B:$B)-18),IF($C653=$C651,"Código","")))</f>
        <v/>
      </c>
      <c r="G653" s="108" t="str">
        <f t="array" ref="G653">IF($B652="","",IF($C653=$C650,UPPER(INDEX('BASE EDITAL'!$C:$C,EDITAL!B653+1)),IF($C653=$C651,"Especificação do Objeto","")))</f>
        <v/>
      </c>
      <c r="H653" s="109" t="str">
        <f t="array" ref="H653">IF($B652="","",IF($C653=$C650,INDEX('FORMAÇÃO DE PREÇO'!$M:$M,MATCH($B653,'FORMAÇÃO DE PREÇO'!$B:$B)-14),IF($C653=$C651,"Unidade","")))</f>
        <v/>
      </c>
      <c r="I653" s="109" t="str">
        <f>IF($B652="","",IF($C653=$C650,INDEX('FORMAÇÃO DE PREÇO'!$M:$M,MATCH($B653,'FORMAÇÃO DE PREÇO'!$B:$B)-16),IF($C653=$C651,"Quant.","")))</f>
        <v/>
      </c>
      <c r="J653" s="68" t="str">
        <f>IF(AND(COUNTBLANK($B650:$B652)=2,$B652="",$B651="",MAX(C:C)&gt;1),"Total Estimado",IF($B652="","",IF($C653=$C650,INDEX('FORMAÇÃO DE PREÇO'!$M:$M,MATCH($B653,'FORMAÇÃO DE PREÇO'!$B:$B)-18),IF($C653=$C651,"Valor Unit. (R$)",IF(AND($C653&lt;&gt;$C652,$J652&lt;&gt;""),"Subtotal","")))))</f>
        <v/>
      </c>
      <c r="K653" s="100" t="str">
        <f>IFERROR(IF(AND(COUNTBLANK($B650:$B652)=2,$B652="",$B651="",MAX(C:C)&gt;1),SUM($K$3:K652)/2,IF($B652="","",IF($C653=$C650,ROUND(J653*I653,2),IF($C653=$C651,"Total Item (R$)",IF(AND($C653&lt;&gt;$C652,$J652&lt;&gt;""),SUMIFS(K:K,C:C,C652,J:J,"&lt;&gt;Subtotal"),""))))),"")</f>
        <v/>
      </c>
      <c r="L653" s="100" t="str">
        <f t="shared" si="18"/>
        <v/>
      </c>
    </row>
    <row r="654" spans="2:12" x14ac:dyDescent="0.25">
      <c r="B654" s="62" t="str">
        <f>IFERROR(IF(C653=C650,IF(B653+1&lt;='FORMAÇÃO DE PREÇO'!$H$8,B653+1,""),B653),"")</f>
        <v/>
      </c>
      <c r="C654" s="62" t="str">
        <f>IFERROR(VLOOKUP(B654,'FORMAÇÃO DE PREÇO'!B:D,2,FALSE),"")</f>
        <v/>
      </c>
      <c r="D654" s="62" t="str">
        <f>IFERROR(VLOOKUP(B654,'FORMAÇÃO DE PREÇO'!B:D,3,FALSE),"")</f>
        <v/>
      </c>
      <c r="E654" s="107" t="str">
        <f t="shared" si="19"/>
        <v/>
      </c>
      <c r="F654" s="107" t="str">
        <f>IF($B653="","",IF($C654=$C651,INDEX('FORMAÇÃO DE PREÇO'!$H:$H,MATCH($B654,'FORMAÇÃO DE PREÇO'!$B:$B)-18),IF($C654=$C652,"Código","")))</f>
        <v/>
      </c>
      <c r="G654" s="108" t="str">
        <f t="array" ref="G654">IF($B653="","",IF($C654=$C651,UPPER(INDEX('BASE EDITAL'!$C:$C,EDITAL!B654+1)),IF($C654=$C652,"Especificação do Objeto","")))</f>
        <v/>
      </c>
      <c r="H654" s="109" t="str">
        <f t="array" ref="H654">IF($B653="","",IF($C654=$C651,INDEX('FORMAÇÃO DE PREÇO'!$M:$M,MATCH($B654,'FORMAÇÃO DE PREÇO'!$B:$B)-14),IF($C654=$C652,"Unidade","")))</f>
        <v/>
      </c>
      <c r="I654" s="109" t="str">
        <f>IF($B653="","",IF($C654=$C651,INDEX('FORMAÇÃO DE PREÇO'!$M:$M,MATCH($B654,'FORMAÇÃO DE PREÇO'!$B:$B)-16),IF($C654=$C652,"Quant.","")))</f>
        <v/>
      </c>
      <c r="J654" s="68" t="str">
        <f>IF(AND(COUNTBLANK($B651:$B653)=2,$B653="",$B652="",MAX(C:C)&gt;1),"Total Estimado",IF($B653="","",IF($C654=$C651,INDEX('FORMAÇÃO DE PREÇO'!$M:$M,MATCH($B654,'FORMAÇÃO DE PREÇO'!$B:$B)-18),IF($C654=$C652,"Valor Unit. (R$)",IF(AND($C654&lt;&gt;$C653,$J653&lt;&gt;""),"Subtotal","")))))</f>
        <v/>
      </c>
      <c r="K654" s="100" t="str">
        <f>IFERROR(IF(AND(COUNTBLANK($B651:$B653)=2,$B653="",$B652="",MAX(C:C)&gt;1),SUM($K$3:K653)/2,IF($B653="","",IF($C654=$C651,ROUND(J654*I654,2),IF($C654=$C652,"Total Item (R$)",IF(AND($C654&lt;&gt;$C653,$J653&lt;&gt;""),SUMIFS(K:K,C:C,C653,J:J,"&lt;&gt;Subtotal"),""))))),"")</f>
        <v/>
      </c>
      <c r="L654" s="100" t="str">
        <f t="shared" si="18"/>
        <v/>
      </c>
    </row>
    <row r="655" spans="2:12" x14ac:dyDescent="0.25">
      <c r="B655" s="62" t="str">
        <f>IFERROR(IF(C654=C651,IF(B654+1&lt;='FORMAÇÃO DE PREÇO'!$H$8,B654+1,""),B654),"")</f>
        <v/>
      </c>
      <c r="C655" s="62" t="str">
        <f>IFERROR(VLOOKUP(B655,'FORMAÇÃO DE PREÇO'!B:D,2,FALSE),"")</f>
        <v/>
      </c>
      <c r="D655" s="62" t="str">
        <f>IFERROR(VLOOKUP(B655,'FORMAÇÃO DE PREÇO'!B:D,3,FALSE),"")</f>
        <v/>
      </c>
      <c r="E655" s="107" t="str">
        <f t="shared" si="19"/>
        <v/>
      </c>
      <c r="F655" s="107" t="str">
        <f>IF($B654="","",IF($C655=$C652,INDEX('FORMAÇÃO DE PREÇO'!$H:$H,MATCH($B655,'FORMAÇÃO DE PREÇO'!$B:$B)-18),IF($C655=$C653,"Código","")))</f>
        <v/>
      </c>
      <c r="G655" s="108" t="str">
        <f t="array" ref="G655">IF($B654="","",IF($C655=$C652,UPPER(INDEX('BASE EDITAL'!$C:$C,EDITAL!B655+1)),IF($C655=$C653,"Especificação do Objeto","")))</f>
        <v/>
      </c>
      <c r="H655" s="109" t="str">
        <f t="array" ref="H655">IF($B654="","",IF($C655=$C652,INDEX('FORMAÇÃO DE PREÇO'!$M:$M,MATCH($B655,'FORMAÇÃO DE PREÇO'!$B:$B)-14),IF($C655=$C653,"Unidade","")))</f>
        <v/>
      </c>
      <c r="I655" s="109" t="str">
        <f>IF($B654="","",IF($C655=$C652,INDEX('FORMAÇÃO DE PREÇO'!$M:$M,MATCH($B655,'FORMAÇÃO DE PREÇO'!$B:$B)-16),IF($C655=$C653,"Quant.","")))</f>
        <v/>
      </c>
      <c r="J655" s="68" t="str">
        <f>IF(AND(COUNTBLANK($B652:$B654)=2,$B654="",$B653="",MAX(C:C)&gt;1),"Total Estimado",IF($B654="","",IF($C655=$C652,INDEX('FORMAÇÃO DE PREÇO'!$M:$M,MATCH($B655,'FORMAÇÃO DE PREÇO'!$B:$B)-18),IF($C655=$C653,"Valor Unit. (R$)",IF(AND($C655&lt;&gt;$C654,$J654&lt;&gt;""),"Subtotal","")))))</f>
        <v/>
      </c>
      <c r="K655" s="100" t="str">
        <f>IFERROR(IF(AND(COUNTBLANK($B652:$B654)=2,$B654="",$B653="",MAX(C:C)&gt;1),SUM($K$3:K654)/2,IF($B654="","",IF($C655=$C652,ROUND(J655*I655,2),IF($C655=$C653,"Total Item (R$)",IF(AND($C655&lt;&gt;$C654,$J654&lt;&gt;""),SUMIFS(K:K,C:C,C654,J:J,"&lt;&gt;Subtotal"),""))))),"")</f>
        <v/>
      </c>
      <c r="L655" s="100" t="str">
        <f t="shared" si="18"/>
        <v/>
      </c>
    </row>
    <row r="656" spans="2:12" x14ac:dyDescent="0.25">
      <c r="B656" s="62" t="str">
        <f>IFERROR(IF(C655=C652,IF(B655+1&lt;='FORMAÇÃO DE PREÇO'!$H$8,B655+1,""),B655),"")</f>
        <v/>
      </c>
      <c r="C656" s="62" t="str">
        <f>IFERROR(VLOOKUP(B656,'FORMAÇÃO DE PREÇO'!B:D,2,FALSE),"")</f>
        <v/>
      </c>
      <c r="D656" s="62" t="str">
        <f>IFERROR(VLOOKUP(B656,'FORMAÇÃO DE PREÇO'!B:D,3,FALSE),"")</f>
        <v/>
      </c>
      <c r="E656" s="107" t="str">
        <f t="shared" si="19"/>
        <v/>
      </c>
      <c r="F656" s="107" t="str">
        <f>IF($B655="","",IF($C656=$C653,INDEX('FORMAÇÃO DE PREÇO'!$H:$H,MATCH($B656,'FORMAÇÃO DE PREÇO'!$B:$B)-18),IF($C656=$C654,"Código","")))</f>
        <v/>
      </c>
      <c r="G656" s="108" t="str">
        <f t="array" ref="G656">IF($B655="","",IF($C656=$C653,UPPER(INDEX('BASE EDITAL'!$C:$C,EDITAL!B656+1)),IF($C656=$C654,"Especificação do Objeto","")))</f>
        <v/>
      </c>
      <c r="H656" s="109" t="str">
        <f t="array" ref="H656">IF($B655="","",IF($C656=$C653,INDEX('FORMAÇÃO DE PREÇO'!$M:$M,MATCH($B656,'FORMAÇÃO DE PREÇO'!$B:$B)-14),IF($C656=$C654,"Unidade","")))</f>
        <v/>
      </c>
      <c r="I656" s="109" t="str">
        <f>IF($B655="","",IF($C656=$C653,INDEX('FORMAÇÃO DE PREÇO'!$M:$M,MATCH($B656,'FORMAÇÃO DE PREÇO'!$B:$B)-16),IF($C656=$C654,"Quant.","")))</f>
        <v/>
      </c>
      <c r="J656" s="68" t="str">
        <f>IF(AND(COUNTBLANK($B653:$B655)=2,$B655="",$B654="",MAX(C:C)&gt;1),"Total Estimado",IF($B655="","",IF($C656=$C653,INDEX('FORMAÇÃO DE PREÇO'!$M:$M,MATCH($B656,'FORMAÇÃO DE PREÇO'!$B:$B)-18),IF($C656=$C654,"Valor Unit. (R$)",IF(AND($C656&lt;&gt;$C655,$J655&lt;&gt;""),"Subtotal","")))))</f>
        <v/>
      </c>
      <c r="K656" s="100" t="str">
        <f>IFERROR(IF(AND(COUNTBLANK($B653:$B655)=2,$B655="",$B654="",MAX(C:C)&gt;1),SUM($K$3:K655)/2,IF($B655="","",IF($C656=$C653,ROUND(J656*I656,2),IF($C656=$C654,"Total Item (R$)",IF(AND($C656&lt;&gt;$C655,$J655&lt;&gt;""),SUMIFS(K:K,C:C,C655,J:J,"&lt;&gt;Subtotal"),""))))),"")</f>
        <v/>
      </c>
      <c r="L656" s="100" t="str">
        <f t="shared" si="18"/>
        <v/>
      </c>
    </row>
    <row r="657" spans="2:12" x14ac:dyDescent="0.25">
      <c r="B657" s="62" t="str">
        <f>IFERROR(IF(C656=C653,IF(B656+1&lt;='FORMAÇÃO DE PREÇO'!$H$8,B656+1,""),B656),"")</f>
        <v/>
      </c>
      <c r="C657" s="62" t="str">
        <f>IFERROR(VLOOKUP(B657,'FORMAÇÃO DE PREÇO'!B:D,2,FALSE),"")</f>
        <v/>
      </c>
      <c r="D657" s="62" t="str">
        <f>IFERROR(VLOOKUP(B657,'FORMAÇÃO DE PREÇO'!B:D,3,FALSE),"")</f>
        <v/>
      </c>
      <c r="E657" s="107" t="str">
        <f t="shared" si="19"/>
        <v/>
      </c>
      <c r="F657" s="107" t="str">
        <f>IF($B656="","",IF($C657=$C654,INDEX('FORMAÇÃO DE PREÇO'!$H:$H,MATCH($B657,'FORMAÇÃO DE PREÇO'!$B:$B)-18),IF($C657=$C655,"Código","")))</f>
        <v/>
      </c>
      <c r="G657" s="108" t="str">
        <f t="array" ref="G657">IF($B656="","",IF($C657=$C654,UPPER(INDEX('BASE EDITAL'!$C:$C,EDITAL!B657+1)),IF($C657=$C655,"Especificação do Objeto","")))</f>
        <v/>
      </c>
      <c r="H657" s="109" t="str">
        <f t="array" ref="H657">IF($B656="","",IF($C657=$C654,INDEX('FORMAÇÃO DE PREÇO'!$M:$M,MATCH($B657,'FORMAÇÃO DE PREÇO'!$B:$B)-14),IF($C657=$C655,"Unidade","")))</f>
        <v/>
      </c>
      <c r="I657" s="109" t="str">
        <f>IF($B656="","",IF($C657=$C654,INDEX('FORMAÇÃO DE PREÇO'!$M:$M,MATCH($B657,'FORMAÇÃO DE PREÇO'!$B:$B)-16),IF($C657=$C655,"Quant.","")))</f>
        <v/>
      </c>
      <c r="J657" s="68" t="str">
        <f>IF(AND(COUNTBLANK($B654:$B656)=2,$B656="",$B655="",MAX(C:C)&gt;1),"Total Estimado",IF($B656="","",IF($C657=$C654,INDEX('FORMAÇÃO DE PREÇO'!$M:$M,MATCH($B657,'FORMAÇÃO DE PREÇO'!$B:$B)-18),IF($C657=$C655,"Valor Unit. (R$)",IF(AND($C657&lt;&gt;$C656,$J656&lt;&gt;""),"Subtotal","")))))</f>
        <v/>
      </c>
      <c r="K657" s="100" t="str">
        <f>IFERROR(IF(AND(COUNTBLANK($B654:$B656)=2,$B656="",$B655="",MAX(C:C)&gt;1),SUM($K$3:K656)/2,IF($B656="","",IF($C657=$C654,ROUND(J657*I657,2),IF($C657=$C655,"Total Item (R$)",IF(AND($C657&lt;&gt;$C656,$J656&lt;&gt;""),SUMIFS(K:K,C:C,C656,J:J,"&lt;&gt;Subtotal"),""))))),"")</f>
        <v/>
      </c>
      <c r="L657" s="100" t="str">
        <f t="shared" si="18"/>
        <v/>
      </c>
    </row>
    <row r="658" spans="2:12" x14ac:dyDescent="0.25">
      <c r="B658" s="62" t="str">
        <f>IFERROR(IF(C657=C654,IF(B657+1&lt;='FORMAÇÃO DE PREÇO'!$H$8,B657+1,""),B657),"")</f>
        <v/>
      </c>
      <c r="C658" s="62" t="str">
        <f>IFERROR(VLOOKUP(B658,'FORMAÇÃO DE PREÇO'!B:D,2,FALSE),"")</f>
        <v/>
      </c>
      <c r="D658" s="62" t="str">
        <f>IFERROR(VLOOKUP(B658,'FORMAÇÃO DE PREÇO'!B:D,3,FALSE),"")</f>
        <v/>
      </c>
      <c r="E658" s="107" t="str">
        <f t="shared" si="19"/>
        <v/>
      </c>
      <c r="F658" s="107" t="str">
        <f>IF($B657="","",IF($C658=$C655,INDEX('FORMAÇÃO DE PREÇO'!$H:$H,MATCH($B658,'FORMAÇÃO DE PREÇO'!$B:$B)-18),IF($C658=$C656,"Código","")))</f>
        <v/>
      </c>
      <c r="G658" s="108" t="str">
        <f t="array" ref="G658">IF($B657="","",IF($C658=$C655,UPPER(INDEX('BASE EDITAL'!$C:$C,EDITAL!B658+1)),IF($C658=$C656,"Especificação do Objeto","")))</f>
        <v/>
      </c>
      <c r="H658" s="109" t="str">
        <f t="array" ref="H658">IF($B657="","",IF($C658=$C655,INDEX('FORMAÇÃO DE PREÇO'!$M:$M,MATCH($B658,'FORMAÇÃO DE PREÇO'!$B:$B)-14),IF($C658=$C656,"Unidade","")))</f>
        <v/>
      </c>
      <c r="I658" s="109" t="str">
        <f>IF($B657="","",IF($C658=$C655,INDEX('FORMAÇÃO DE PREÇO'!$M:$M,MATCH($B658,'FORMAÇÃO DE PREÇO'!$B:$B)-16),IF($C658=$C656,"Quant.","")))</f>
        <v/>
      </c>
      <c r="J658" s="68" t="str">
        <f>IF(AND(COUNTBLANK($B655:$B657)=2,$B657="",$B656="",MAX(C:C)&gt;1),"Total Estimado",IF($B657="","",IF($C658=$C655,INDEX('FORMAÇÃO DE PREÇO'!$M:$M,MATCH($B658,'FORMAÇÃO DE PREÇO'!$B:$B)-18),IF($C658=$C656,"Valor Unit. (R$)",IF(AND($C658&lt;&gt;$C657,$J657&lt;&gt;""),"Subtotal","")))))</f>
        <v/>
      </c>
      <c r="K658" s="100" t="str">
        <f>IFERROR(IF(AND(COUNTBLANK($B655:$B657)=2,$B657="",$B656="",MAX(C:C)&gt;1),SUM($K$3:K657)/2,IF($B657="","",IF($C658=$C655,ROUND(J658*I658,2),IF($C658=$C656,"Total Item (R$)",IF(AND($C658&lt;&gt;$C657,$J657&lt;&gt;""),SUMIFS(K:K,C:C,C657,J:J,"&lt;&gt;Subtotal"),""))))),"")</f>
        <v/>
      </c>
      <c r="L658" s="100" t="str">
        <f t="shared" si="18"/>
        <v/>
      </c>
    </row>
    <row r="659" spans="2:12" x14ac:dyDescent="0.25">
      <c r="B659" s="62" t="str">
        <f>IFERROR(IF(C658=C655,IF(B658+1&lt;='FORMAÇÃO DE PREÇO'!$H$8,B658+1,""),B658),"")</f>
        <v/>
      </c>
      <c r="C659" s="62" t="str">
        <f>IFERROR(VLOOKUP(B659,'FORMAÇÃO DE PREÇO'!B:D,2,FALSE),"")</f>
        <v/>
      </c>
      <c r="D659" s="62" t="str">
        <f>IFERROR(VLOOKUP(B659,'FORMAÇÃO DE PREÇO'!B:D,3,FALSE),"")</f>
        <v/>
      </c>
      <c r="E659" s="107" t="str">
        <f t="shared" si="19"/>
        <v/>
      </c>
      <c r="F659" s="107" t="str">
        <f>IF($B658="","",IF($C659=$C656,INDEX('FORMAÇÃO DE PREÇO'!$H:$H,MATCH($B659,'FORMAÇÃO DE PREÇO'!$B:$B)-18),IF($C659=$C657,"Código","")))</f>
        <v/>
      </c>
      <c r="G659" s="108" t="str">
        <f t="array" ref="G659">IF($B658="","",IF($C659=$C656,UPPER(INDEX('BASE EDITAL'!$C:$C,EDITAL!B659+1)),IF($C659=$C657,"Especificação do Objeto","")))</f>
        <v/>
      </c>
      <c r="H659" s="109" t="str">
        <f t="array" ref="H659">IF($B658="","",IF($C659=$C656,INDEX('FORMAÇÃO DE PREÇO'!$M:$M,MATCH($B659,'FORMAÇÃO DE PREÇO'!$B:$B)-14),IF($C659=$C657,"Unidade","")))</f>
        <v/>
      </c>
      <c r="I659" s="109" t="str">
        <f>IF($B658="","",IF($C659=$C656,INDEX('FORMAÇÃO DE PREÇO'!$M:$M,MATCH($B659,'FORMAÇÃO DE PREÇO'!$B:$B)-16),IF($C659=$C657,"Quant.","")))</f>
        <v/>
      </c>
      <c r="J659" s="68" t="str">
        <f>IF(AND(COUNTBLANK($B656:$B658)=2,$B658="",$B657="",MAX(C:C)&gt;1),"Total Estimado",IF($B658="","",IF($C659=$C656,INDEX('FORMAÇÃO DE PREÇO'!$M:$M,MATCH($B659,'FORMAÇÃO DE PREÇO'!$B:$B)-18),IF($C659=$C657,"Valor Unit. (R$)",IF(AND($C659&lt;&gt;$C658,$J658&lt;&gt;""),"Subtotal","")))))</f>
        <v/>
      </c>
      <c r="K659" s="100" t="str">
        <f>IFERROR(IF(AND(COUNTBLANK($B656:$B658)=2,$B658="",$B657="",MAX(C:C)&gt;1),SUM($K$3:K658)/2,IF($B658="","",IF($C659=$C656,ROUND(J659*I659,2),IF($C659=$C657,"Total Item (R$)",IF(AND($C659&lt;&gt;$C658,$J658&lt;&gt;""),SUMIFS(K:K,C:C,C658,J:J,"&lt;&gt;Subtotal"),""))))),"")</f>
        <v/>
      </c>
      <c r="L659" s="100" t="str">
        <f t="shared" si="18"/>
        <v/>
      </c>
    </row>
    <row r="660" spans="2:12" x14ac:dyDescent="0.25">
      <c r="B660" s="62" t="str">
        <f>IFERROR(IF(C659=C656,IF(B659+1&lt;='FORMAÇÃO DE PREÇO'!$H$8,B659+1,""),B659),"")</f>
        <v/>
      </c>
      <c r="C660" s="62" t="str">
        <f>IFERROR(VLOOKUP(B660,'FORMAÇÃO DE PREÇO'!B:D,2,FALSE),"")</f>
        <v/>
      </c>
      <c r="D660" s="62" t="str">
        <f>IFERROR(VLOOKUP(B660,'FORMAÇÃO DE PREÇO'!B:D,3,FALSE),"")</f>
        <v/>
      </c>
      <c r="E660" s="107" t="str">
        <f t="shared" si="19"/>
        <v/>
      </c>
      <c r="F660" s="107" t="str">
        <f>IF($B659="","",IF($C660=$C657,INDEX('FORMAÇÃO DE PREÇO'!$H:$H,MATCH($B660,'FORMAÇÃO DE PREÇO'!$B:$B)-18),IF($C660=$C658,"Código","")))</f>
        <v/>
      </c>
      <c r="G660" s="108" t="str">
        <f t="array" ref="G660">IF($B659="","",IF($C660=$C657,UPPER(INDEX('BASE EDITAL'!$C:$C,EDITAL!B660+1)),IF($C660=$C658,"Especificação do Objeto","")))</f>
        <v/>
      </c>
      <c r="H660" s="109" t="str">
        <f t="array" ref="H660">IF($B659="","",IF($C660=$C657,INDEX('FORMAÇÃO DE PREÇO'!$M:$M,MATCH($B660,'FORMAÇÃO DE PREÇO'!$B:$B)-14),IF($C660=$C658,"Unidade","")))</f>
        <v/>
      </c>
      <c r="I660" s="109" t="str">
        <f>IF($B659="","",IF($C660=$C657,INDEX('FORMAÇÃO DE PREÇO'!$M:$M,MATCH($B660,'FORMAÇÃO DE PREÇO'!$B:$B)-16),IF($C660=$C658,"Quant.","")))</f>
        <v/>
      </c>
      <c r="J660" s="68" t="str">
        <f>IF(AND(COUNTBLANK($B657:$B659)=2,$B659="",$B658="",MAX(C:C)&gt;1),"Total Estimado",IF($B659="","",IF($C660=$C657,INDEX('FORMAÇÃO DE PREÇO'!$M:$M,MATCH($B660,'FORMAÇÃO DE PREÇO'!$B:$B)-18),IF($C660=$C658,"Valor Unit. (R$)",IF(AND($C660&lt;&gt;$C659,$J659&lt;&gt;""),"Subtotal","")))))</f>
        <v/>
      </c>
      <c r="K660" s="100" t="str">
        <f>IFERROR(IF(AND(COUNTBLANK($B657:$B659)=2,$B659="",$B658="",MAX(C:C)&gt;1),SUM($K$3:K659)/2,IF($B659="","",IF($C660=$C657,ROUND(J660*I660,2),IF($C660=$C658,"Total Item (R$)",IF(AND($C660&lt;&gt;$C659,$J659&lt;&gt;""),SUMIFS(K:K,C:C,C659,J:J,"&lt;&gt;Subtotal"),""))))),"")</f>
        <v/>
      </c>
      <c r="L660" s="100" t="str">
        <f t="shared" si="18"/>
        <v/>
      </c>
    </row>
    <row r="661" spans="2:12" x14ac:dyDescent="0.25">
      <c r="B661" s="62" t="str">
        <f>IFERROR(IF(C660=C657,IF(B660+1&lt;='FORMAÇÃO DE PREÇO'!$H$8,B660+1,""),B660),"")</f>
        <v/>
      </c>
      <c r="C661" s="62" t="str">
        <f>IFERROR(VLOOKUP(B661,'FORMAÇÃO DE PREÇO'!B:D,2,FALSE),"")</f>
        <v/>
      </c>
      <c r="D661" s="62" t="str">
        <f>IFERROR(VLOOKUP(B661,'FORMAÇÃO DE PREÇO'!B:D,3,FALSE),"")</f>
        <v/>
      </c>
      <c r="E661" s="107" t="str">
        <f t="shared" si="19"/>
        <v/>
      </c>
      <c r="F661" s="107" t="str">
        <f>IF($B660="","",IF($C661=$C658,INDEX('FORMAÇÃO DE PREÇO'!$H:$H,MATCH($B661,'FORMAÇÃO DE PREÇO'!$B:$B)-18),IF($C661=$C659,"Código","")))</f>
        <v/>
      </c>
      <c r="G661" s="108" t="str">
        <f t="array" ref="G661">IF($B660="","",IF($C661=$C658,UPPER(INDEX('BASE EDITAL'!$C:$C,EDITAL!B661+1)),IF($C661=$C659,"Especificação do Objeto","")))</f>
        <v/>
      </c>
      <c r="H661" s="109" t="str">
        <f t="array" ref="H661">IF($B660="","",IF($C661=$C658,INDEX('FORMAÇÃO DE PREÇO'!$M:$M,MATCH($B661,'FORMAÇÃO DE PREÇO'!$B:$B)-14),IF($C661=$C659,"Unidade","")))</f>
        <v/>
      </c>
      <c r="I661" s="109" t="str">
        <f>IF($B660="","",IF($C661=$C658,INDEX('FORMAÇÃO DE PREÇO'!$M:$M,MATCH($B661,'FORMAÇÃO DE PREÇO'!$B:$B)-16),IF($C661=$C659,"Quant.","")))</f>
        <v/>
      </c>
      <c r="J661" s="68" t="str">
        <f>IF(AND(COUNTBLANK($B658:$B660)=2,$B660="",$B659="",MAX(C:C)&gt;1),"Total Estimado",IF($B660="","",IF($C661=$C658,INDEX('FORMAÇÃO DE PREÇO'!$M:$M,MATCH($B661,'FORMAÇÃO DE PREÇO'!$B:$B)-18),IF($C661=$C659,"Valor Unit. (R$)",IF(AND($C661&lt;&gt;$C660,$J660&lt;&gt;""),"Subtotal","")))))</f>
        <v/>
      </c>
      <c r="K661" s="100" t="str">
        <f>IFERROR(IF(AND(COUNTBLANK($B658:$B660)=2,$B660="",$B659="",MAX(C:C)&gt;1),SUM($K$3:K660)/2,IF($B660="","",IF($C661=$C658,ROUND(J661*I661,2),IF($C661=$C659,"Total Item (R$)",IF(AND($C661&lt;&gt;$C660,$J660&lt;&gt;""),SUMIFS(K:K,C:C,C660,J:J,"&lt;&gt;Subtotal"),""))))),"")</f>
        <v/>
      </c>
      <c r="L661" s="100" t="str">
        <f t="shared" si="18"/>
        <v/>
      </c>
    </row>
    <row r="662" spans="2:12" x14ac:dyDescent="0.25">
      <c r="B662" s="62" t="str">
        <f>IFERROR(IF(C661=C658,IF(B661+1&lt;='FORMAÇÃO DE PREÇO'!$H$8,B661+1,""),B661),"")</f>
        <v/>
      </c>
      <c r="C662" s="62" t="str">
        <f>IFERROR(VLOOKUP(B662,'FORMAÇÃO DE PREÇO'!B:D,2,FALSE),"")</f>
        <v/>
      </c>
      <c r="D662" s="62" t="str">
        <f>IFERROR(VLOOKUP(B662,'FORMAÇÃO DE PREÇO'!B:D,3,FALSE),"")</f>
        <v/>
      </c>
      <c r="E662" s="107" t="str">
        <f t="shared" si="19"/>
        <v/>
      </c>
      <c r="F662" s="107" t="str">
        <f>IF($B661="","",IF($C662=$C659,INDEX('FORMAÇÃO DE PREÇO'!$H:$H,MATCH($B662,'FORMAÇÃO DE PREÇO'!$B:$B)-18),IF($C662=$C660,"Código","")))</f>
        <v/>
      </c>
      <c r="G662" s="108" t="str">
        <f t="array" ref="G662">IF($B661="","",IF($C662=$C659,UPPER(INDEX('BASE EDITAL'!$C:$C,EDITAL!B662+1)),IF($C662=$C660,"Especificação do Objeto","")))</f>
        <v/>
      </c>
      <c r="H662" s="109" t="str">
        <f t="array" ref="H662">IF($B661="","",IF($C662=$C659,INDEX('FORMAÇÃO DE PREÇO'!$M:$M,MATCH($B662,'FORMAÇÃO DE PREÇO'!$B:$B)-14),IF($C662=$C660,"Unidade","")))</f>
        <v/>
      </c>
      <c r="I662" s="109" t="str">
        <f>IF($B661="","",IF($C662=$C659,INDEX('FORMAÇÃO DE PREÇO'!$M:$M,MATCH($B662,'FORMAÇÃO DE PREÇO'!$B:$B)-16),IF($C662=$C660,"Quant.","")))</f>
        <v/>
      </c>
      <c r="J662" s="68" t="str">
        <f>IF(AND(COUNTBLANK($B659:$B661)=2,$B661="",$B660="",MAX(C:C)&gt;1),"Total Estimado",IF($B661="","",IF($C662=$C659,INDEX('FORMAÇÃO DE PREÇO'!$M:$M,MATCH($B662,'FORMAÇÃO DE PREÇO'!$B:$B)-18),IF($C662=$C660,"Valor Unit. (R$)",IF(AND($C662&lt;&gt;$C661,$J661&lt;&gt;""),"Subtotal","")))))</f>
        <v/>
      </c>
      <c r="K662" s="100" t="str">
        <f>IFERROR(IF(AND(COUNTBLANK($B659:$B661)=2,$B661="",$B660="",MAX(C:C)&gt;1),SUM($K$3:K661)/2,IF($B661="","",IF($C662=$C659,ROUND(J662*I662,2),IF($C662=$C660,"Total Item (R$)",IF(AND($C662&lt;&gt;$C661,$J661&lt;&gt;""),SUMIFS(K:K,C:C,C661,J:J,"&lt;&gt;Subtotal"),""))))),"")</f>
        <v/>
      </c>
      <c r="L662" s="100" t="str">
        <f t="shared" si="18"/>
        <v/>
      </c>
    </row>
    <row r="663" spans="2:12" x14ac:dyDescent="0.25">
      <c r="B663" s="62" t="str">
        <f>IFERROR(IF(C662=C659,IF(B662+1&lt;='FORMAÇÃO DE PREÇO'!$H$8,B662+1,""),B662),"")</f>
        <v/>
      </c>
      <c r="C663" s="62" t="str">
        <f>IFERROR(VLOOKUP(B663,'FORMAÇÃO DE PREÇO'!B:D,2,FALSE),"")</f>
        <v/>
      </c>
      <c r="D663" s="62" t="str">
        <f>IFERROR(VLOOKUP(B663,'FORMAÇÃO DE PREÇO'!B:D,3,FALSE),"")</f>
        <v/>
      </c>
      <c r="E663" s="107" t="str">
        <f t="shared" si="19"/>
        <v/>
      </c>
      <c r="F663" s="107" t="str">
        <f>IF($B662="","",IF($C663=$C660,INDEX('FORMAÇÃO DE PREÇO'!$H:$H,MATCH($B663,'FORMAÇÃO DE PREÇO'!$B:$B)-18),IF($C663=$C661,"Código","")))</f>
        <v/>
      </c>
      <c r="G663" s="108" t="str">
        <f t="array" ref="G663">IF($B662="","",IF($C663=$C660,UPPER(INDEX('BASE EDITAL'!$C:$C,EDITAL!B663+1)),IF($C663=$C661,"Especificação do Objeto","")))</f>
        <v/>
      </c>
      <c r="H663" s="109" t="str">
        <f t="array" ref="H663">IF($B662="","",IF($C663=$C660,INDEX('FORMAÇÃO DE PREÇO'!$M:$M,MATCH($B663,'FORMAÇÃO DE PREÇO'!$B:$B)-14),IF($C663=$C661,"Unidade","")))</f>
        <v/>
      </c>
      <c r="I663" s="109" t="str">
        <f>IF($B662="","",IF($C663=$C660,INDEX('FORMAÇÃO DE PREÇO'!$M:$M,MATCH($B663,'FORMAÇÃO DE PREÇO'!$B:$B)-16),IF($C663=$C661,"Quant.","")))</f>
        <v/>
      </c>
      <c r="J663" s="68" t="str">
        <f>IF(AND(COUNTBLANK($B660:$B662)=2,$B662="",$B661="",MAX(C:C)&gt;1),"Total Estimado",IF($B662="","",IF($C663=$C660,INDEX('FORMAÇÃO DE PREÇO'!$M:$M,MATCH($B663,'FORMAÇÃO DE PREÇO'!$B:$B)-18),IF($C663=$C661,"Valor Unit. (R$)",IF(AND($C663&lt;&gt;$C662,$J662&lt;&gt;""),"Subtotal","")))))</f>
        <v/>
      </c>
      <c r="K663" s="100" t="str">
        <f>IFERROR(IF(AND(COUNTBLANK($B660:$B662)=2,$B662="",$B661="",MAX(C:C)&gt;1),SUM($K$3:K662)/2,IF($B662="","",IF($C663=$C660,ROUND(J663*I663,2),IF($C663=$C661,"Total Item (R$)",IF(AND($C663&lt;&gt;$C662,$J662&lt;&gt;""),SUMIFS(K:K,C:C,C662,J:J,"&lt;&gt;Subtotal"),""))))),"")</f>
        <v/>
      </c>
      <c r="L663" s="100" t="str">
        <f t="shared" si="18"/>
        <v/>
      </c>
    </row>
    <row r="664" spans="2:12" x14ac:dyDescent="0.25">
      <c r="B664" s="62" t="str">
        <f>IFERROR(IF(C663=C660,IF(B663+1&lt;='FORMAÇÃO DE PREÇO'!$H$8,B663+1,""),B663),"")</f>
        <v/>
      </c>
      <c r="C664" s="62" t="str">
        <f>IFERROR(VLOOKUP(B664,'FORMAÇÃO DE PREÇO'!B:D,2,FALSE),"")</f>
        <v/>
      </c>
      <c r="D664" s="62" t="str">
        <f>IFERROR(VLOOKUP(B664,'FORMAÇÃO DE PREÇO'!B:D,3,FALSE),"")</f>
        <v/>
      </c>
      <c r="E664" s="107" t="str">
        <f t="shared" si="19"/>
        <v/>
      </c>
      <c r="F664" s="107" t="str">
        <f>IF($B663="","",IF($C664=$C661,INDEX('FORMAÇÃO DE PREÇO'!$H:$H,MATCH($B664,'FORMAÇÃO DE PREÇO'!$B:$B)-18),IF($C664=$C662,"Código","")))</f>
        <v/>
      </c>
      <c r="G664" s="108" t="str">
        <f t="array" ref="G664">IF($B663="","",IF($C664=$C661,UPPER(INDEX('BASE EDITAL'!$C:$C,EDITAL!B664+1)),IF($C664=$C662,"Especificação do Objeto","")))</f>
        <v/>
      </c>
      <c r="H664" s="109" t="str">
        <f t="array" ref="H664">IF($B663="","",IF($C664=$C661,INDEX('FORMAÇÃO DE PREÇO'!$M:$M,MATCH($B664,'FORMAÇÃO DE PREÇO'!$B:$B)-14),IF($C664=$C662,"Unidade","")))</f>
        <v/>
      </c>
      <c r="I664" s="109" t="str">
        <f>IF($B663="","",IF($C664=$C661,INDEX('FORMAÇÃO DE PREÇO'!$M:$M,MATCH($B664,'FORMAÇÃO DE PREÇO'!$B:$B)-16),IF($C664=$C662,"Quant.","")))</f>
        <v/>
      </c>
      <c r="J664" s="68" t="str">
        <f>IF(AND(COUNTBLANK($B661:$B663)=2,$B663="",$B662="",MAX(C:C)&gt;1),"Total Estimado",IF($B663="","",IF($C664=$C661,INDEX('FORMAÇÃO DE PREÇO'!$M:$M,MATCH($B664,'FORMAÇÃO DE PREÇO'!$B:$B)-18),IF($C664=$C662,"Valor Unit. (R$)",IF(AND($C664&lt;&gt;$C663,$J663&lt;&gt;""),"Subtotal","")))))</f>
        <v/>
      </c>
      <c r="K664" s="100" t="str">
        <f>IFERROR(IF(AND(COUNTBLANK($B661:$B663)=2,$B663="",$B662="",MAX(C:C)&gt;1),SUM($K$3:K663)/2,IF($B663="","",IF($C664=$C661,ROUND(J664*I664,2),IF($C664=$C662,"Total Item (R$)",IF(AND($C664&lt;&gt;$C663,$J663&lt;&gt;""),SUMIFS(K:K,C:C,C663,J:J,"&lt;&gt;Subtotal"),""))))),"")</f>
        <v/>
      </c>
      <c r="L664" s="100" t="str">
        <f t="shared" si="18"/>
        <v/>
      </c>
    </row>
    <row r="665" spans="2:12" x14ac:dyDescent="0.25">
      <c r="B665" s="62" t="str">
        <f>IFERROR(IF(C664=C661,IF(B664+1&lt;='FORMAÇÃO DE PREÇO'!$H$8,B664+1,""),B664),"")</f>
        <v/>
      </c>
      <c r="C665" s="62" t="str">
        <f>IFERROR(VLOOKUP(B665,'FORMAÇÃO DE PREÇO'!B:D,2,FALSE),"")</f>
        <v/>
      </c>
      <c r="D665" s="62" t="str">
        <f>IFERROR(VLOOKUP(B665,'FORMAÇÃO DE PREÇO'!B:D,3,FALSE),"")</f>
        <v/>
      </c>
      <c r="E665" s="107" t="str">
        <f t="shared" si="19"/>
        <v/>
      </c>
      <c r="F665" s="107" t="str">
        <f>IF($B664="","",IF($C665=$C662,INDEX('FORMAÇÃO DE PREÇO'!$H:$H,MATCH($B665,'FORMAÇÃO DE PREÇO'!$B:$B)-18),IF($C665=$C663,"Código","")))</f>
        <v/>
      </c>
      <c r="G665" s="108" t="str">
        <f t="array" ref="G665">IF($B664="","",IF($C665=$C662,UPPER(INDEX('BASE EDITAL'!$C:$C,EDITAL!B665+1)),IF($C665=$C663,"Especificação do Objeto","")))</f>
        <v/>
      </c>
      <c r="H665" s="109" t="str">
        <f t="array" ref="H665">IF($B664="","",IF($C665=$C662,INDEX('FORMAÇÃO DE PREÇO'!$M:$M,MATCH($B665,'FORMAÇÃO DE PREÇO'!$B:$B)-14),IF($C665=$C663,"Unidade","")))</f>
        <v/>
      </c>
      <c r="I665" s="109" t="str">
        <f>IF($B664="","",IF($C665=$C662,INDEX('FORMAÇÃO DE PREÇO'!$M:$M,MATCH($B665,'FORMAÇÃO DE PREÇO'!$B:$B)-16),IF($C665=$C663,"Quant.","")))</f>
        <v/>
      </c>
      <c r="J665" s="68" t="str">
        <f>IF(AND(COUNTBLANK($B662:$B664)=2,$B664="",$B663="",MAX(C:C)&gt;1),"Total Estimado",IF($B664="","",IF($C665=$C662,INDEX('FORMAÇÃO DE PREÇO'!$M:$M,MATCH($B665,'FORMAÇÃO DE PREÇO'!$B:$B)-18),IF($C665=$C663,"Valor Unit. (R$)",IF(AND($C665&lt;&gt;$C664,$J664&lt;&gt;""),"Subtotal","")))))</f>
        <v/>
      </c>
      <c r="K665" s="100" t="str">
        <f>IFERROR(IF(AND(COUNTBLANK($B662:$B664)=2,$B664="",$B663="",MAX(C:C)&gt;1),SUM($K$3:K664)/2,IF($B664="","",IF($C665=$C662,ROUND(J665*I665,2),IF($C665=$C663,"Total Item (R$)",IF(AND($C665&lt;&gt;$C664,$J664&lt;&gt;""),SUMIFS(K:K,C:C,C664,J:J,"&lt;&gt;Subtotal"),""))))),"")</f>
        <v/>
      </c>
      <c r="L665" s="100" t="str">
        <f t="shared" si="18"/>
        <v/>
      </c>
    </row>
    <row r="666" spans="2:12" x14ac:dyDescent="0.25">
      <c r="B666" s="62" t="str">
        <f>IFERROR(IF(C665=C662,IF(B665+1&lt;='FORMAÇÃO DE PREÇO'!$H$8,B665+1,""),B665),"")</f>
        <v/>
      </c>
      <c r="C666" s="62" t="str">
        <f>IFERROR(VLOOKUP(B666,'FORMAÇÃO DE PREÇO'!B:D,2,FALSE),"")</f>
        <v/>
      </c>
      <c r="D666" s="62" t="str">
        <f>IFERROR(VLOOKUP(B666,'FORMAÇÃO DE PREÇO'!B:D,3,FALSE),"")</f>
        <v/>
      </c>
      <c r="E666" s="107" t="str">
        <f t="shared" si="19"/>
        <v/>
      </c>
      <c r="F666" s="107" t="str">
        <f>IF($B665="","",IF($C666=$C663,INDEX('FORMAÇÃO DE PREÇO'!$H:$H,MATCH($B666,'FORMAÇÃO DE PREÇO'!$B:$B)-18),IF($C666=$C664,"Código","")))</f>
        <v/>
      </c>
      <c r="G666" s="108" t="str">
        <f t="array" ref="G666">IF($B665="","",IF($C666=$C663,UPPER(INDEX('BASE EDITAL'!$C:$C,EDITAL!B666+1)),IF($C666=$C664,"Especificação do Objeto","")))</f>
        <v/>
      </c>
      <c r="H666" s="109" t="str">
        <f t="array" ref="H666">IF($B665="","",IF($C666=$C663,INDEX('FORMAÇÃO DE PREÇO'!$M:$M,MATCH($B666,'FORMAÇÃO DE PREÇO'!$B:$B)-14),IF($C666=$C664,"Unidade","")))</f>
        <v/>
      </c>
      <c r="I666" s="109" t="str">
        <f>IF($B665="","",IF($C666=$C663,INDEX('FORMAÇÃO DE PREÇO'!$M:$M,MATCH($B666,'FORMAÇÃO DE PREÇO'!$B:$B)-16),IF($C666=$C664,"Quant.","")))</f>
        <v/>
      </c>
      <c r="J666" s="68" t="str">
        <f>IF(AND(COUNTBLANK($B663:$B665)=2,$B665="",$B664="",MAX(C:C)&gt;1),"Total Estimado",IF($B665="","",IF($C666=$C663,INDEX('FORMAÇÃO DE PREÇO'!$M:$M,MATCH($B666,'FORMAÇÃO DE PREÇO'!$B:$B)-18),IF($C666=$C664,"Valor Unit. (R$)",IF(AND($C666&lt;&gt;$C665,$J665&lt;&gt;""),"Subtotal","")))))</f>
        <v/>
      </c>
      <c r="K666" s="100" t="str">
        <f>IFERROR(IF(AND(COUNTBLANK($B663:$B665)=2,$B665="",$B664="",MAX(C:C)&gt;1),SUM($K$3:K665)/2,IF($B665="","",IF($C666=$C663,ROUND(J666*I666,2),IF($C666=$C664,"Total Item (R$)",IF(AND($C666&lt;&gt;$C665,$J665&lt;&gt;""),SUMIFS(K:K,C:C,C665,J:J,"&lt;&gt;Subtotal"),""))))),"")</f>
        <v/>
      </c>
      <c r="L666" s="100" t="str">
        <f t="shared" si="18"/>
        <v/>
      </c>
    </row>
    <row r="667" spans="2:12" x14ac:dyDescent="0.25">
      <c r="B667" s="62" t="str">
        <f>IFERROR(IF(C666=C663,IF(B666+1&lt;='FORMAÇÃO DE PREÇO'!$H$8,B666+1,""),B666),"")</f>
        <v/>
      </c>
      <c r="C667" s="62" t="str">
        <f>IFERROR(VLOOKUP(B667,'FORMAÇÃO DE PREÇO'!B:D,2,FALSE),"")</f>
        <v/>
      </c>
      <c r="D667" s="62" t="str">
        <f>IFERROR(VLOOKUP(B667,'FORMAÇÃO DE PREÇO'!B:D,3,FALSE),"")</f>
        <v/>
      </c>
      <c r="E667" s="107" t="str">
        <f t="shared" si="19"/>
        <v/>
      </c>
      <c r="F667" s="107" t="str">
        <f>IF($B666="","",IF($C667=$C664,INDEX('FORMAÇÃO DE PREÇO'!$H:$H,MATCH($B667,'FORMAÇÃO DE PREÇO'!$B:$B)-18),IF($C667=$C665,"Código","")))</f>
        <v/>
      </c>
      <c r="G667" s="108" t="str">
        <f t="array" ref="G667">IF($B666="","",IF($C667=$C664,UPPER(INDEX('BASE EDITAL'!$C:$C,EDITAL!B667+1)),IF($C667=$C665,"Especificação do Objeto","")))</f>
        <v/>
      </c>
      <c r="H667" s="109" t="str">
        <f t="array" ref="H667">IF($B666="","",IF($C667=$C664,INDEX('FORMAÇÃO DE PREÇO'!$M:$M,MATCH($B667,'FORMAÇÃO DE PREÇO'!$B:$B)-14),IF($C667=$C665,"Unidade","")))</f>
        <v/>
      </c>
      <c r="I667" s="109" t="str">
        <f>IF($B666="","",IF($C667=$C664,INDEX('FORMAÇÃO DE PREÇO'!$M:$M,MATCH($B667,'FORMAÇÃO DE PREÇO'!$B:$B)-16),IF($C667=$C665,"Quant.","")))</f>
        <v/>
      </c>
      <c r="J667" s="68" t="str">
        <f>IF(AND(COUNTBLANK($B664:$B666)=2,$B666="",$B665="",MAX(C:C)&gt;1),"Total Estimado",IF($B666="","",IF($C667=$C664,INDEX('FORMAÇÃO DE PREÇO'!$M:$M,MATCH($B667,'FORMAÇÃO DE PREÇO'!$B:$B)-18),IF($C667=$C665,"Valor Unit. (R$)",IF(AND($C667&lt;&gt;$C666,$J666&lt;&gt;""),"Subtotal","")))))</f>
        <v/>
      </c>
      <c r="K667" s="100" t="str">
        <f>IFERROR(IF(AND(COUNTBLANK($B664:$B666)=2,$B666="",$B665="",MAX(C:C)&gt;1),SUM($K$3:K666)/2,IF($B666="","",IF($C667=$C664,ROUND(J667*I667,2),IF($C667=$C665,"Total Item (R$)",IF(AND($C667&lt;&gt;$C666,$J666&lt;&gt;""),SUMIFS(K:K,C:C,C666,J:J,"&lt;&gt;Subtotal"),""))))),"")</f>
        <v/>
      </c>
      <c r="L667" s="100" t="str">
        <f t="shared" si="18"/>
        <v/>
      </c>
    </row>
    <row r="668" spans="2:12" x14ac:dyDescent="0.25">
      <c r="B668" s="62" t="str">
        <f>IFERROR(IF(C667=C664,IF(B667+1&lt;='FORMAÇÃO DE PREÇO'!$H$8,B667+1,""),B667),"")</f>
        <v/>
      </c>
      <c r="C668" s="62" t="str">
        <f>IFERROR(VLOOKUP(B668,'FORMAÇÃO DE PREÇO'!B:D,2,FALSE),"")</f>
        <v/>
      </c>
      <c r="D668" s="62" t="str">
        <f>IFERROR(VLOOKUP(B668,'FORMAÇÃO DE PREÇO'!B:D,3,FALSE),"")</f>
        <v/>
      </c>
      <c r="E668" s="107" t="str">
        <f t="shared" si="19"/>
        <v/>
      </c>
      <c r="F668" s="107" t="str">
        <f>IF($B667="","",IF($C668=$C665,INDEX('FORMAÇÃO DE PREÇO'!$H:$H,MATCH($B668,'FORMAÇÃO DE PREÇO'!$B:$B)-18),IF($C668=$C666,"Código","")))</f>
        <v/>
      </c>
      <c r="G668" s="108" t="str">
        <f t="array" ref="G668">IF($B667="","",IF($C668=$C665,UPPER(INDEX('BASE EDITAL'!$C:$C,EDITAL!B668+1)),IF($C668=$C666,"Especificação do Objeto","")))</f>
        <v/>
      </c>
      <c r="H668" s="109" t="str">
        <f t="array" ref="H668">IF($B667="","",IF($C668=$C665,INDEX('FORMAÇÃO DE PREÇO'!$M:$M,MATCH($B668,'FORMAÇÃO DE PREÇO'!$B:$B)-14),IF($C668=$C666,"Unidade","")))</f>
        <v/>
      </c>
      <c r="I668" s="109" t="str">
        <f>IF($B667="","",IF($C668=$C665,INDEX('FORMAÇÃO DE PREÇO'!$M:$M,MATCH($B668,'FORMAÇÃO DE PREÇO'!$B:$B)-16),IF($C668=$C666,"Quant.","")))</f>
        <v/>
      </c>
      <c r="J668" s="68" t="str">
        <f>IF(AND(COUNTBLANK($B665:$B667)=2,$B667="",$B666="",MAX(C:C)&gt;1),"Total Estimado",IF($B667="","",IF($C668=$C665,INDEX('FORMAÇÃO DE PREÇO'!$M:$M,MATCH($B668,'FORMAÇÃO DE PREÇO'!$B:$B)-18),IF($C668=$C666,"Valor Unit. (R$)",IF(AND($C668&lt;&gt;$C667,$J667&lt;&gt;""),"Subtotal","")))))</f>
        <v/>
      </c>
      <c r="K668" s="100" t="str">
        <f>IFERROR(IF(AND(COUNTBLANK($B665:$B667)=2,$B667="",$B666="",MAX(C:C)&gt;1),SUM($K$3:K667)/2,IF($B667="","",IF($C668=$C665,ROUND(J668*I668,2),IF($C668=$C666,"Total Item (R$)",IF(AND($C668&lt;&gt;$C667,$J667&lt;&gt;""),SUMIFS(K:K,C:C,C667,J:J,"&lt;&gt;Subtotal"),""))))),"")</f>
        <v/>
      </c>
      <c r="L668" s="100" t="str">
        <f t="shared" si="18"/>
        <v/>
      </c>
    </row>
    <row r="669" spans="2:12" x14ac:dyDescent="0.25">
      <c r="B669" s="62" t="str">
        <f>IFERROR(IF(C668=C665,IF(B668+1&lt;='FORMAÇÃO DE PREÇO'!$H$8,B668+1,""),B668),"")</f>
        <v/>
      </c>
      <c r="C669" s="62" t="str">
        <f>IFERROR(VLOOKUP(B669,'FORMAÇÃO DE PREÇO'!B:D,2,FALSE),"")</f>
        <v/>
      </c>
      <c r="D669" s="62" t="str">
        <f>IFERROR(VLOOKUP(B669,'FORMAÇÃO DE PREÇO'!B:D,3,FALSE),"")</f>
        <v/>
      </c>
      <c r="E669" s="107" t="str">
        <f t="shared" si="19"/>
        <v/>
      </c>
      <c r="F669" s="107" t="str">
        <f>IF($B668="","",IF($C669=$C666,INDEX('FORMAÇÃO DE PREÇO'!$H:$H,MATCH($B669,'FORMAÇÃO DE PREÇO'!$B:$B)-18),IF($C669=$C667,"Código","")))</f>
        <v/>
      </c>
      <c r="G669" s="108" t="str">
        <f t="array" ref="G669">IF($B668="","",IF($C669=$C666,UPPER(INDEX('BASE EDITAL'!$C:$C,EDITAL!B669+1)),IF($C669=$C667,"Especificação do Objeto","")))</f>
        <v/>
      </c>
      <c r="H669" s="109" t="str">
        <f t="array" ref="H669">IF($B668="","",IF($C669=$C666,INDEX('FORMAÇÃO DE PREÇO'!$M:$M,MATCH($B669,'FORMAÇÃO DE PREÇO'!$B:$B)-14),IF($C669=$C667,"Unidade","")))</f>
        <v/>
      </c>
      <c r="I669" s="109" t="str">
        <f>IF($B668="","",IF($C669=$C666,INDEX('FORMAÇÃO DE PREÇO'!$M:$M,MATCH($B669,'FORMAÇÃO DE PREÇO'!$B:$B)-16),IF($C669=$C667,"Quant.","")))</f>
        <v/>
      </c>
      <c r="J669" s="68" t="str">
        <f>IF(AND(COUNTBLANK($B666:$B668)=2,$B668="",$B667="",MAX(C:C)&gt;1),"Total Estimado",IF($B668="","",IF($C669=$C666,INDEX('FORMAÇÃO DE PREÇO'!$M:$M,MATCH($B669,'FORMAÇÃO DE PREÇO'!$B:$B)-18),IF($C669=$C667,"Valor Unit. (R$)",IF(AND($C669&lt;&gt;$C668,$J668&lt;&gt;""),"Subtotal","")))))</f>
        <v/>
      </c>
      <c r="K669" s="100" t="str">
        <f>IFERROR(IF(AND(COUNTBLANK($B666:$B668)=2,$B668="",$B667="",MAX(C:C)&gt;1),SUM($K$3:K668)/2,IF($B668="","",IF($C669=$C666,ROUND(J669*I669,2),IF($C669=$C667,"Total Item (R$)",IF(AND($C669&lt;&gt;$C668,$J668&lt;&gt;""),SUMIFS(K:K,C:C,C668,J:J,"&lt;&gt;Subtotal"),""))))),"")</f>
        <v/>
      </c>
      <c r="L669" s="100" t="str">
        <f t="shared" si="18"/>
        <v/>
      </c>
    </row>
    <row r="670" spans="2:12" x14ac:dyDescent="0.25">
      <c r="B670" s="62" t="str">
        <f>IFERROR(IF(C669=C666,IF(B669+1&lt;='FORMAÇÃO DE PREÇO'!$H$8,B669+1,""),B669),"")</f>
        <v/>
      </c>
      <c r="C670" s="62" t="str">
        <f>IFERROR(VLOOKUP(B670,'FORMAÇÃO DE PREÇO'!B:D,2,FALSE),"")</f>
        <v/>
      </c>
      <c r="D670" s="62" t="str">
        <f>IFERROR(VLOOKUP(B670,'FORMAÇÃO DE PREÇO'!B:D,3,FALSE),"")</f>
        <v/>
      </c>
      <c r="E670" s="107" t="str">
        <f t="shared" si="19"/>
        <v/>
      </c>
      <c r="F670" s="107" t="str">
        <f>IF($B669="","",IF($C670=$C667,INDEX('FORMAÇÃO DE PREÇO'!$H:$H,MATCH($B670,'FORMAÇÃO DE PREÇO'!$B:$B)-18),IF($C670=$C668,"Código","")))</f>
        <v/>
      </c>
      <c r="G670" s="108" t="str">
        <f t="array" ref="G670">IF($B669="","",IF($C670=$C667,UPPER(INDEX('BASE EDITAL'!$C:$C,EDITAL!B670+1)),IF($C670=$C668,"Especificação do Objeto","")))</f>
        <v/>
      </c>
      <c r="H670" s="109" t="str">
        <f t="array" ref="H670">IF($B669="","",IF($C670=$C667,INDEX('FORMAÇÃO DE PREÇO'!$M:$M,MATCH($B670,'FORMAÇÃO DE PREÇO'!$B:$B)-14),IF($C670=$C668,"Unidade","")))</f>
        <v/>
      </c>
      <c r="I670" s="109" t="str">
        <f>IF($B669="","",IF($C670=$C667,INDEX('FORMAÇÃO DE PREÇO'!$M:$M,MATCH($B670,'FORMAÇÃO DE PREÇO'!$B:$B)-16),IF($C670=$C668,"Quant.","")))</f>
        <v/>
      </c>
      <c r="J670" s="68" t="str">
        <f>IF(AND(COUNTBLANK($B667:$B669)=2,$B669="",$B668="",MAX(C:C)&gt;1),"Total Estimado",IF($B669="","",IF($C670=$C667,INDEX('FORMAÇÃO DE PREÇO'!$M:$M,MATCH($B670,'FORMAÇÃO DE PREÇO'!$B:$B)-18),IF($C670=$C668,"Valor Unit. (R$)",IF(AND($C670&lt;&gt;$C669,$J669&lt;&gt;""),"Subtotal","")))))</f>
        <v/>
      </c>
      <c r="K670" s="100" t="str">
        <f>IFERROR(IF(AND(COUNTBLANK($B667:$B669)=2,$B669="",$B668="",MAX(C:C)&gt;1),SUM($K$3:K669)/2,IF($B669="","",IF($C670=$C667,ROUND(J670*I670,2),IF($C670=$C668,"Total Item (R$)",IF(AND($C670&lt;&gt;$C669,$J669&lt;&gt;""),SUMIFS(K:K,C:C,C669,J:J,"&lt;&gt;Subtotal"),""))))),"")</f>
        <v/>
      </c>
      <c r="L670" s="100" t="str">
        <f t="shared" si="18"/>
        <v/>
      </c>
    </row>
    <row r="671" spans="2:12" x14ac:dyDescent="0.25">
      <c r="B671" s="62" t="str">
        <f>IFERROR(IF(C670=C667,IF(B670+1&lt;='FORMAÇÃO DE PREÇO'!$H$8,B670+1,""),B670),"")</f>
        <v/>
      </c>
      <c r="C671" s="62" t="str">
        <f>IFERROR(VLOOKUP(B671,'FORMAÇÃO DE PREÇO'!B:D,2,FALSE),"")</f>
        <v/>
      </c>
      <c r="D671" s="62" t="str">
        <f>IFERROR(VLOOKUP(B671,'FORMAÇÃO DE PREÇO'!B:D,3,FALSE),"")</f>
        <v/>
      </c>
      <c r="E671" s="107" t="str">
        <f t="shared" si="19"/>
        <v/>
      </c>
      <c r="F671" s="107" t="str">
        <f>IF($B670="","",IF($C671=$C668,INDEX('FORMAÇÃO DE PREÇO'!$H:$H,MATCH($B671,'FORMAÇÃO DE PREÇO'!$B:$B)-18),IF($C671=$C669,"Código","")))</f>
        <v/>
      </c>
      <c r="G671" s="108" t="str">
        <f t="array" ref="G671">IF($B670="","",IF($C671=$C668,UPPER(INDEX('BASE EDITAL'!$C:$C,EDITAL!B671+1)),IF($C671=$C669,"Especificação do Objeto","")))</f>
        <v/>
      </c>
      <c r="H671" s="109" t="str">
        <f t="array" ref="H671">IF($B670="","",IF($C671=$C668,INDEX('FORMAÇÃO DE PREÇO'!$M:$M,MATCH($B671,'FORMAÇÃO DE PREÇO'!$B:$B)-14),IF($C671=$C669,"Unidade","")))</f>
        <v/>
      </c>
      <c r="I671" s="109" t="str">
        <f>IF($B670="","",IF($C671=$C668,INDEX('FORMAÇÃO DE PREÇO'!$M:$M,MATCH($B671,'FORMAÇÃO DE PREÇO'!$B:$B)-16),IF($C671=$C669,"Quant.","")))</f>
        <v/>
      </c>
      <c r="J671" s="68" t="str">
        <f>IF(AND(COUNTBLANK($B668:$B670)=2,$B670="",$B669="",MAX(C:C)&gt;1),"Total Estimado",IF($B670="","",IF($C671=$C668,INDEX('FORMAÇÃO DE PREÇO'!$M:$M,MATCH($B671,'FORMAÇÃO DE PREÇO'!$B:$B)-18),IF($C671=$C669,"Valor Unit. (R$)",IF(AND($C671&lt;&gt;$C670,$J670&lt;&gt;""),"Subtotal","")))))</f>
        <v/>
      </c>
      <c r="K671" s="100" t="str">
        <f>IFERROR(IF(AND(COUNTBLANK($B668:$B670)=2,$B670="",$B669="",MAX(C:C)&gt;1),SUM($K$3:K670)/2,IF($B670="","",IF($C671=$C668,ROUND(J671*I671,2),IF($C671=$C669,"Total Item (R$)",IF(AND($C671&lt;&gt;$C670,$J670&lt;&gt;""),SUMIFS(K:K,C:C,C670,J:J,"&lt;&gt;Subtotal"),""))))),"")</f>
        <v/>
      </c>
      <c r="L671" s="100" t="str">
        <f t="shared" si="18"/>
        <v/>
      </c>
    </row>
    <row r="672" spans="2:12" x14ac:dyDescent="0.25">
      <c r="B672" s="62" t="str">
        <f>IFERROR(IF(C671=C668,IF(B671+1&lt;='FORMAÇÃO DE PREÇO'!$H$8,B671+1,""),B671),"")</f>
        <v/>
      </c>
      <c r="C672" s="62" t="str">
        <f>IFERROR(VLOOKUP(B672,'FORMAÇÃO DE PREÇO'!B:D,2,FALSE),"")</f>
        <v/>
      </c>
      <c r="D672" s="62" t="str">
        <f>IFERROR(VLOOKUP(B672,'FORMAÇÃO DE PREÇO'!B:D,3,FALSE),"")</f>
        <v/>
      </c>
      <c r="E672" s="107" t="str">
        <f t="shared" si="19"/>
        <v/>
      </c>
      <c r="F672" s="107" t="str">
        <f>IF($B671="","",IF($C672=$C669,INDEX('FORMAÇÃO DE PREÇO'!$H:$H,MATCH($B672,'FORMAÇÃO DE PREÇO'!$B:$B)-18),IF($C672=$C670,"Código","")))</f>
        <v/>
      </c>
      <c r="G672" s="108" t="str">
        <f t="array" ref="G672">IF($B671="","",IF($C672=$C669,UPPER(INDEX('BASE EDITAL'!$C:$C,EDITAL!B672+1)),IF($C672=$C670,"Especificação do Objeto","")))</f>
        <v/>
      </c>
      <c r="H672" s="109" t="str">
        <f t="array" ref="H672">IF($B671="","",IF($C672=$C669,INDEX('FORMAÇÃO DE PREÇO'!$M:$M,MATCH($B672,'FORMAÇÃO DE PREÇO'!$B:$B)-14),IF($C672=$C670,"Unidade","")))</f>
        <v/>
      </c>
      <c r="I672" s="109" t="str">
        <f>IF($B671="","",IF($C672=$C669,INDEX('FORMAÇÃO DE PREÇO'!$M:$M,MATCH($B672,'FORMAÇÃO DE PREÇO'!$B:$B)-16),IF($C672=$C670,"Quant.","")))</f>
        <v/>
      </c>
      <c r="J672" s="68" t="str">
        <f>IF(AND(COUNTBLANK($B669:$B671)=2,$B671="",$B670="",MAX(C:C)&gt;1),"Total Estimado",IF($B671="","",IF($C672=$C669,INDEX('FORMAÇÃO DE PREÇO'!$M:$M,MATCH($B672,'FORMAÇÃO DE PREÇO'!$B:$B)-18),IF($C672=$C670,"Valor Unit. (R$)",IF(AND($C672&lt;&gt;$C671,$J671&lt;&gt;""),"Subtotal","")))))</f>
        <v/>
      </c>
      <c r="K672" s="100" t="str">
        <f>IFERROR(IF(AND(COUNTBLANK($B669:$B671)=2,$B671="",$B670="",MAX(C:C)&gt;1),SUM($K$3:K671)/2,IF($B671="","",IF($C672=$C669,ROUND(J672*I672,2),IF($C672=$C670,"Total Item (R$)",IF(AND($C672&lt;&gt;$C671,$J671&lt;&gt;""),SUMIFS(K:K,C:C,C671,J:J,"&lt;&gt;Subtotal"),""))))),"")</f>
        <v/>
      </c>
      <c r="L672" s="100" t="str">
        <f t="shared" si="18"/>
        <v/>
      </c>
    </row>
    <row r="673" spans="2:12" x14ac:dyDescent="0.25">
      <c r="B673" s="62" t="str">
        <f>IFERROR(IF(C672=C669,IF(B672+1&lt;='FORMAÇÃO DE PREÇO'!$H$8,B672+1,""),B672),"")</f>
        <v/>
      </c>
      <c r="C673" s="62" t="str">
        <f>IFERROR(VLOOKUP(B673,'FORMAÇÃO DE PREÇO'!B:D,2,FALSE),"")</f>
        <v/>
      </c>
      <c r="D673" s="62" t="str">
        <f>IFERROR(VLOOKUP(B673,'FORMAÇÃO DE PREÇO'!B:D,3,FALSE),"")</f>
        <v/>
      </c>
      <c r="E673" s="107" t="str">
        <f t="shared" si="19"/>
        <v/>
      </c>
      <c r="F673" s="107" t="str">
        <f>IF($B672="","",IF($C673=$C670,INDEX('FORMAÇÃO DE PREÇO'!$H:$H,MATCH($B673,'FORMAÇÃO DE PREÇO'!$B:$B)-18),IF($C673=$C671,"Código","")))</f>
        <v/>
      </c>
      <c r="G673" s="108" t="str">
        <f t="array" ref="G673">IF($B672="","",IF($C673=$C670,UPPER(INDEX('BASE EDITAL'!$C:$C,EDITAL!B673+1)),IF($C673=$C671,"Especificação do Objeto","")))</f>
        <v/>
      </c>
      <c r="H673" s="109" t="str">
        <f t="array" ref="H673">IF($B672="","",IF($C673=$C670,INDEX('FORMAÇÃO DE PREÇO'!$M:$M,MATCH($B673,'FORMAÇÃO DE PREÇO'!$B:$B)-14),IF($C673=$C671,"Unidade","")))</f>
        <v/>
      </c>
      <c r="I673" s="109" t="str">
        <f>IF($B672="","",IF($C673=$C670,INDEX('FORMAÇÃO DE PREÇO'!$M:$M,MATCH($B673,'FORMAÇÃO DE PREÇO'!$B:$B)-16),IF($C673=$C671,"Quant.","")))</f>
        <v/>
      </c>
      <c r="J673" s="68" t="str">
        <f>IF(AND(COUNTBLANK($B670:$B672)=2,$B672="",$B671="",MAX(C:C)&gt;1),"Total Estimado",IF($B672="","",IF($C673=$C670,INDEX('FORMAÇÃO DE PREÇO'!$M:$M,MATCH($B673,'FORMAÇÃO DE PREÇO'!$B:$B)-18),IF($C673=$C671,"Valor Unit. (R$)",IF(AND($C673&lt;&gt;$C672,$J672&lt;&gt;""),"Subtotal","")))))</f>
        <v/>
      </c>
      <c r="K673" s="100" t="str">
        <f>IFERROR(IF(AND(COUNTBLANK($B670:$B672)=2,$B672="",$B671="",MAX(C:C)&gt;1),SUM($K$3:K672)/2,IF($B672="","",IF($C673=$C670,ROUND(J673*I673,2),IF($C673=$C671,"Total Item (R$)",IF(AND($C673&lt;&gt;$C672,$J672&lt;&gt;""),SUMIFS(K:K,C:C,C672,J:J,"&lt;&gt;Subtotal"),""))))),"")</f>
        <v/>
      </c>
      <c r="L673" s="100" t="str">
        <f t="shared" si="18"/>
        <v/>
      </c>
    </row>
    <row r="674" spans="2:12" x14ac:dyDescent="0.25">
      <c r="B674" s="62" t="str">
        <f>IFERROR(IF(C673=C670,IF(B673+1&lt;='FORMAÇÃO DE PREÇO'!$H$8,B673+1,""),B673),"")</f>
        <v/>
      </c>
      <c r="C674" s="62" t="str">
        <f>IFERROR(VLOOKUP(B674,'FORMAÇÃO DE PREÇO'!B:D,2,FALSE),"")</f>
        <v/>
      </c>
      <c r="D674" s="62" t="str">
        <f>IFERROR(VLOOKUP(B674,'FORMAÇÃO DE PREÇO'!B:D,3,FALSE),"")</f>
        <v/>
      </c>
      <c r="E674" s="107" t="str">
        <f t="shared" si="19"/>
        <v/>
      </c>
      <c r="F674" s="107" t="str">
        <f>IF($B673="","",IF($C674=$C671,INDEX('FORMAÇÃO DE PREÇO'!$H:$H,MATCH($B674,'FORMAÇÃO DE PREÇO'!$B:$B)-18),IF($C674=$C672,"Código","")))</f>
        <v/>
      </c>
      <c r="G674" s="108" t="str">
        <f t="array" ref="G674">IF($B673="","",IF($C674=$C671,UPPER(INDEX('BASE EDITAL'!$C:$C,EDITAL!B674+1)),IF($C674=$C672,"Especificação do Objeto","")))</f>
        <v/>
      </c>
      <c r="H674" s="109" t="str">
        <f t="array" ref="H674">IF($B673="","",IF($C674=$C671,INDEX('FORMAÇÃO DE PREÇO'!$M:$M,MATCH($B674,'FORMAÇÃO DE PREÇO'!$B:$B)-14),IF($C674=$C672,"Unidade","")))</f>
        <v/>
      </c>
      <c r="I674" s="109" t="str">
        <f>IF($B673="","",IF($C674=$C671,INDEX('FORMAÇÃO DE PREÇO'!$M:$M,MATCH($B674,'FORMAÇÃO DE PREÇO'!$B:$B)-16),IF($C674=$C672,"Quant.","")))</f>
        <v/>
      </c>
      <c r="J674" s="68" t="str">
        <f>IF(AND(COUNTBLANK($B671:$B673)=2,$B673="",$B672="",MAX(C:C)&gt;1),"Total Estimado",IF($B673="","",IF($C674=$C671,INDEX('FORMAÇÃO DE PREÇO'!$M:$M,MATCH($B674,'FORMAÇÃO DE PREÇO'!$B:$B)-18),IF($C674=$C672,"Valor Unit. (R$)",IF(AND($C674&lt;&gt;$C673,$J673&lt;&gt;""),"Subtotal","")))))</f>
        <v/>
      </c>
      <c r="K674" s="100" t="str">
        <f>IFERROR(IF(AND(COUNTBLANK($B671:$B673)=2,$B673="",$B672="",MAX(C:C)&gt;1),SUM($K$3:K673)/2,IF($B673="","",IF($C674=$C671,ROUND(J674*I674,2),IF($C674=$C672,"Total Item (R$)",IF(AND($C674&lt;&gt;$C673,$J673&lt;&gt;""),SUMIFS(K:K,C:C,C673,J:J,"&lt;&gt;Subtotal"),""))))),"")</f>
        <v/>
      </c>
      <c r="L674" s="100" t="str">
        <f t="shared" si="18"/>
        <v/>
      </c>
    </row>
    <row r="675" spans="2:12" x14ac:dyDescent="0.25">
      <c r="B675" s="62" t="str">
        <f>IFERROR(IF(C674=C671,IF(B674+1&lt;='FORMAÇÃO DE PREÇO'!$H$8,B674+1,""),B674),"")</f>
        <v/>
      </c>
      <c r="C675" s="62" t="str">
        <f>IFERROR(VLOOKUP(B675,'FORMAÇÃO DE PREÇO'!B:D,2,FALSE),"")</f>
        <v/>
      </c>
      <c r="D675" s="62" t="str">
        <f>IFERROR(VLOOKUP(B675,'FORMAÇÃO DE PREÇO'!B:D,3,FALSE),"")</f>
        <v/>
      </c>
      <c r="E675" s="107" t="str">
        <f t="shared" si="19"/>
        <v/>
      </c>
      <c r="F675" s="107" t="str">
        <f>IF($B674="","",IF($C675=$C672,INDEX('FORMAÇÃO DE PREÇO'!$H:$H,MATCH($B675,'FORMAÇÃO DE PREÇO'!$B:$B)-18),IF($C675=$C673,"Código","")))</f>
        <v/>
      </c>
      <c r="G675" s="108" t="str">
        <f t="array" ref="G675">IF($B674="","",IF($C675=$C672,UPPER(INDEX('BASE EDITAL'!$C:$C,EDITAL!B675+1)),IF($C675=$C673,"Especificação do Objeto","")))</f>
        <v/>
      </c>
      <c r="H675" s="109" t="str">
        <f t="array" ref="H675">IF($B674="","",IF($C675=$C672,INDEX('FORMAÇÃO DE PREÇO'!$M:$M,MATCH($B675,'FORMAÇÃO DE PREÇO'!$B:$B)-14),IF($C675=$C673,"Unidade","")))</f>
        <v/>
      </c>
      <c r="I675" s="109" t="str">
        <f>IF($B674="","",IF($C675=$C672,INDEX('FORMAÇÃO DE PREÇO'!$M:$M,MATCH($B675,'FORMAÇÃO DE PREÇO'!$B:$B)-16),IF($C675=$C673,"Quant.","")))</f>
        <v/>
      </c>
      <c r="J675" s="68" t="str">
        <f>IF(AND(COUNTBLANK($B672:$B674)=2,$B674="",$B673="",MAX(C:C)&gt;1),"Total Estimado",IF($B674="","",IF($C675=$C672,INDEX('FORMAÇÃO DE PREÇO'!$M:$M,MATCH($B675,'FORMAÇÃO DE PREÇO'!$B:$B)-18),IF($C675=$C673,"Valor Unit. (R$)",IF(AND($C675&lt;&gt;$C674,$J674&lt;&gt;""),"Subtotal","")))))</f>
        <v/>
      </c>
      <c r="K675" s="100" t="str">
        <f>IFERROR(IF(AND(COUNTBLANK($B672:$B674)=2,$B674="",$B673="",MAX(C:C)&gt;1),SUM($K$3:K674)/2,IF($B674="","",IF($C675=$C672,ROUND(J675*I675,2),IF($C675=$C673,"Total Item (R$)",IF(AND($C675&lt;&gt;$C674,$J674&lt;&gt;""),SUMIFS(K:K,C:C,C674,J:J,"&lt;&gt;Subtotal"),""))))),"")</f>
        <v/>
      </c>
      <c r="L675" s="100" t="str">
        <f t="shared" si="18"/>
        <v/>
      </c>
    </row>
    <row r="676" spans="2:12" x14ac:dyDescent="0.25">
      <c r="B676" s="62" t="str">
        <f>IFERROR(IF(C675=C672,IF(B675+1&lt;='FORMAÇÃO DE PREÇO'!$H$8,B675+1,""),B675),"")</f>
        <v/>
      </c>
      <c r="C676" s="62" t="str">
        <f>IFERROR(VLOOKUP(B676,'FORMAÇÃO DE PREÇO'!B:D,2,FALSE),"")</f>
        <v/>
      </c>
      <c r="D676" s="62" t="str">
        <f>IFERROR(VLOOKUP(B676,'FORMAÇÃO DE PREÇO'!B:D,3,FALSE),"")</f>
        <v/>
      </c>
      <c r="E676" s="107" t="str">
        <f t="shared" si="19"/>
        <v/>
      </c>
      <c r="F676" s="107" t="str">
        <f>IF($B675="","",IF($C676=$C673,INDEX('FORMAÇÃO DE PREÇO'!$H:$H,MATCH($B676,'FORMAÇÃO DE PREÇO'!$B:$B)-18),IF($C676=$C674,"Código","")))</f>
        <v/>
      </c>
      <c r="G676" s="108" t="str">
        <f t="array" ref="G676">IF($B675="","",IF($C676=$C673,UPPER(INDEX('BASE EDITAL'!$C:$C,EDITAL!B676+1)),IF($C676=$C674,"Especificação do Objeto","")))</f>
        <v/>
      </c>
      <c r="H676" s="109" t="str">
        <f t="array" ref="H676">IF($B675="","",IF($C676=$C673,INDEX('FORMAÇÃO DE PREÇO'!$M:$M,MATCH($B676,'FORMAÇÃO DE PREÇO'!$B:$B)-14),IF($C676=$C674,"Unidade","")))</f>
        <v/>
      </c>
      <c r="I676" s="109" t="str">
        <f>IF($B675="","",IF($C676=$C673,INDEX('FORMAÇÃO DE PREÇO'!$M:$M,MATCH($B676,'FORMAÇÃO DE PREÇO'!$B:$B)-16),IF($C676=$C674,"Quant.","")))</f>
        <v/>
      </c>
      <c r="J676" s="68" t="str">
        <f>IF(AND(COUNTBLANK($B673:$B675)=2,$B675="",$B674="",MAX(C:C)&gt;1),"Total Estimado",IF($B675="","",IF($C676=$C673,INDEX('FORMAÇÃO DE PREÇO'!$M:$M,MATCH($B676,'FORMAÇÃO DE PREÇO'!$B:$B)-18),IF($C676=$C674,"Valor Unit. (R$)",IF(AND($C676&lt;&gt;$C675,$J675&lt;&gt;""),"Subtotal","")))))</f>
        <v/>
      </c>
      <c r="K676" s="100" t="str">
        <f>IFERROR(IF(AND(COUNTBLANK($B673:$B675)=2,$B675="",$B674="",MAX(C:C)&gt;1),SUM($K$3:K675)/2,IF($B675="","",IF($C676=$C673,ROUND(J676*I676,2),IF($C676=$C674,"Total Item (R$)",IF(AND($C676&lt;&gt;$C675,$J675&lt;&gt;""),SUMIFS(K:K,C:C,C675,J:J,"&lt;&gt;Subtotal"),""))))),"")</f>
        <v/>
      </c>
      <c r="L676" s="100" t="str">
        <f t="shared" si="18"/>
        <v/>
      </c>
    </row>
    <row r="677" spans="2:12" x14ac:dyDescent="0.25">
      <c r="B677" s="62" t="str">
        <f>IFERROR(IF(C676=C673,IF(B676+1&lt;='FORMAÇÃO DE PREÇO'!$H$8,B676+1,""),B676),"")</f>
        <v/>
      </c>
      <c r="C677" s="62" t="str">
        <f>IFERROR(VLOOKUP(B677,'FORMAÇÃO DE PREÇO'!B:D,2,FALSE),"")</f>
        <v/>
      </c>
      <c r="D677" s="62" t="str">
        <f>IFERROR(VLOOKUP(B677,'FORMAÇÃO DE PREÇO'!B:D,3,FALSE),"")</f>
        <v/>
      </c>
      <c r="E677" s="107" t="str">
        <f t="shared" si="19"/>
        <v/>
      </c>
      <c r="F677" s="107" t="str">
        <f>IF($B676="","",IF($C677=$C674,INDEX('FORMAÇÃO DE PREÇO'!$H:$H,MATCH($B677,'FORMAÇÃO DE PREÇO'!$B:$B)-18),IF($C677=$C675,"Código","")))</f>
        <v/>
      </c>
      <c r="G677" s="108" t="str">
        <f t="array" ref="G677">IF($B676="","",IF($C677=$C674,UPPER(INDEX('BASE EDITAL'!$C:$C,EDITAL!B677+1)),IF($C677=$C675,"Especificação do Objeto","")))</f>
        <v/>
      </c>
      <c r="H677" s="109" t="str">
        <f t="array" ref="H677">IF($B676="","",IF($C677=$C674,INDEX('FORMAÇÃO DE PREÇO'!$M:$M,MATCH($B677,'FORMAÇÃO DE PREÇO'!$B:$B)-14),IF($C677=$C675,"Unidade","")))</f>
        <v/>
      </c>
      <c r="I677" s="109" t="str">
        <f>IF($B676="","",IF($C677=$C674,INDEX('FORMAÇÃO DE PREÇO'!$M:$M,MATCH($B677,'FORMAÇÃO DE PREÇO'!$B:$B)-16),IF($C677=$C675,"Quant.","")))</f>
        <v/>
      </c>
      <c r="J677" s="68" t="str">
        <f>IF(AND(COUNTBLANK($B674:$B676)=2,$B676="",$B675="",MAX(C:C)&gt;1),"Total Estimado",IF($B676="","",IF($C677=$C674,INDEX('FORMAÇÃO DE PREÇO'!$M:$M,MATCH($B677,'FORMAÇÃO DE PREÇO'!$B:$B)-18),IF($C677=$C675,"Valor Unit. (R$)",IF(AND($C677&lt;&gt;$C676,$J676&lt;&gt;""),"Subtotal","")))))</f>
        <v/>
      </c>
      <c r="K677" s="100" t="str">
        <f>IFERROR(IF(AND(COUNTBLANK($B674:$B676)=2,$B676="",$B675="",MAX(C:C)&gt;1),SUM($K$3:K676)/2,IF($B676="","",IF($C677=$C674,ROUND(J677*I677,2),IF($C677=$C675,"Total Item (R$)",IF(AND($C677&lt;&gt;$C676,$J676&lt;&gt;""),SUMIFS(K:K,C:C,C676,J:J,"&lt;&gt;Subtotal"),""))))),"")</f>
        <v/>
      </c>
      <c r="L677" s="100" t="str">
        <f t="shared" si="18"/>
        <v/>
      </c>
    </row>
    <row r="678" spans="2:12" x14ac:dyDescent="0.25">
      <c r="B678" s="62" t="str">
        <f>IFERROR(IF(C677=C674,IF(B677+1&lt;='FORMAÇÃO DE PREÇO'!$H$8,B677+1,""),B677),"")</f>
        <v/>
      </c>
      <c r="C678" s="62" t="str">
        <f>IFERROR(VLOOKUP(B678,'FORMAÇÃO DE PREÇO'!B:D,2,FALSE),"")</f>
        <v/>
      </c>
      <c r="D678" s="62" t="str">
        <f>IFERROR(VLOOKUP(B678,'FORMAÇÃO DE PREÇO'!B:D,3,FALSE),"")</f>
        <v/>
      </c>
      <c r="E678" s="107" t="str">
        <f t="shared" si="19"/>
        <v/>
      </c>
      <c r="F678" s="107" t="str">
        <f>IF($B677="","",IF($C678=$C675,INDEX('FORMAÇÃO DE PREÇO'!$H:$H,MATCH($B678,'FORMAÇÃO DE PREÇO'!$B:$B)-18),IF($C678=$C676,"Código","")))</f>
        <v/>
      </c>
      <c r="G678" s="108" t="str">
        <f t="array" ref="G678">IF($B677="","",IF($C678=$C675,UPPER(INDEX('BASE EDITAL'!$C:$C,EDITAL!B678+1)),IF($C678=$C676,"Especificação do Objeto","")))</f>
        <v/>
      </c>
      <c r="H678" s="109" t="str">
        <f t="array" ref="H678">IF($B677="","",IF($C678=$C675,INDEX('FORMAÇÃO DE PREÇO'!$M:$M,MATCH($B678,'FORMAÇÃO DE PREÇO'!$B:$B)-14),IF($C678=$C676,"Unidade","")))</f>
        <v/>
      </c>
      <c r="I678" s="109" t="str">
        <f>IF($B677="","",IF($C678=$C675,INDEX('FORMAÇÃO DE PREÇO'!$M:$M,MATCH($B678,'FORMAÇÃO DE PREÇO'!$B:$B)-16),IF($C678=$C676,"Quant.","")))</f>
        <v/>
      </c>
      <c r="J678" s="68" t="str">
        <f>IF(AND(COUNTBLANK($B675:$B677)=2,$B677="",$B676="",MAX(C:C)&gt;1),"Total Estimado",IF($B677="","",IF($C678=$C675,INDEX('FORMAÇÃO DE PREÇO'!$M:$M,MATCH($B678,'FORMAÇÃO DE PREÇO'!$B:$B)-18),IF($C678=$C676,"Valor Unit. (R$)",IF(AND($C678&lt;&gt;$C677,$J677&lt;&gt;""),"Subtotal","")))))</f>
        <v/>
      </c>
      <c r="K678" s="100" t="str">
        <f>IFERROR(IF(AND(COUNTBLANK($B675:$B677)=2,$B677="",$B676="",MAX(C:C)&gt;1),SUM($K$3:K677)/2,IF($B677="","",IF($C678=$C675,ROUND(J678*I678,2),IF($C678=$C676,"Total Item (R$)",IF(AND($C678&lt;&gt;$C677,$J677&lt;&gt;""),SUMIFS(K:K,C:C,C677,J:J,"&lt;&gt;Subtotal"),""))))),"")</f>
        <v/>
      </c>
      <c r="L678" s="100" t="str">
        <f t="shared" si="18"/>
        <v/>
      </c>
    </row>
    <row r="679" spans="2:12" x14ac:dyDescent="0.25">
      <c r="B679" s="62" t="str">
        <f>IFERROR(IF(C678=C675,IF(B678+1&lt;='FORMAÇÃO DE PREÇO'!$H$8,B678+1,""),B678),"")</f>
        <v/>
      </c>
      <c r="C679" s="62" t="str">
        <f>IFERROR(VLOOKUP(B679,'FORMAÇÃO DE PREÇO'!B:D,2,FALSE),"")</f>
        <v/>
      </c>
      <c r="D679" s="62" t="str">
        <f>IFERROR(VLOOKUP(B679,'FORMAÇÃO DE PREÇO'!B:D,3,FALSE),"")</f>
        <v/>
      </c>
      <c r="E679" s="107" t="str">
        <f t="shared" si="19"/>
        <v/>
      </c>
      <c r="F679" s="107" t="str">
        <f>IF($B678="","",IF($C679=$C676,INDEX('FORMAÇÃO DE PREÇO'!$H:$H,MATCH($B679,'FORMAÇÃO DE PREÇO'!$B:$B)-18),IF($C679=$C677,"Código","")))</f>
        <v/>
      </c>
      <c r="G679" s="108" t="str">
        <f t="array" ref="G679">IF($B678="","",IF($C679=$C676,UPPER(INDEX('BASE EDITAL'!$C:$C,EDITAL!B679+1)),IF($C679=$C677,"Especificação do Objeto","")))</f>
        <v/>
      </c>
      <c r="H679" s="109" t="str">
        <f t="array" ref="H679">IF($B678="","",IF($C679=$C676,INDEX('FORMAÇÃO DE PREÇO'!$M:$M,MATCH($B679,'FORMAÇÃO DE PREÇO'!$B:$B)-14),IF($C679=$C677,"Unidade","")))</f>
        <v/>
      </c>
      <c r="I679" s="109" t="str">
        <f>IF($B678="","",IF($C679=$C676,INDEX('FORMAÇÃO DE PREÇO'!$M:$M,MATCH($B679,'FORMAÇÃO DE PREÇO'!$B:$B)-16),IF($C679=$C677,"Quant.","")))</f>
        <v/>
      </c>
      <c r="J679" s="68" t="str">
        <f>IF(AND(COUNTBLANK($B676:$B678)=2,$B678="",$B677="",MAX(C:C)&gt;1),"Total Estimado",IF($B678="","",IF($C679=$C676,INDEX('FORMAÇÃO DE PREÇO'!$M:$M,MATCH($B679,'FORMAÇÃO DE PREÇO'!$B:$B)-18),IF($C679=$C677,"Valor Unit. (R$)",IF(AND($C679&lt;&gt;$C678,$J678&lt;&gt;""),"Subtotal","")))))</f>
        <v/>
      </c>
      <c r="K679" s="100" t="str">
        <f>IFERROR(IF(AND(COUNTBLANK($B676:$B678)=2,$B678="",$B677="",MAX(C:C)&gt;1),SUM($K$3:K678)/2,IF($B678="","",IF($C679=$C676,ROUND(J679*I679,2),IF($C679=$C677,"Total Item (R$)",IF(AND($C679&lt;&gt;$C678,$J678&lt;&gt;""),SUMIFS(K:K,C:C,C678,J:J,"&lt;&gt;Subtotal"),""))))),"")</f>
        <v/>
      </c>
      <c r="L679" s="100" t="str">
        <f t="shared" si="18"/>
        <v/>
      </c>
    </row>
    <row r="680" spans="2:12" x14ac:dyDescent="0.25">
      <c r="B680" s="62" t="str">
        <f>IFERROR(IF(C679=C676,IF(B679+1&lt;='FORMAÇÃO DE PREÇO'!$H$8,B679+1,""),B679),"")</f>
        <v/>
      </c>
      <c r="C680" s="62" t="str">
        <f>IFERROR(VLOOKUP(B680,'FORMAÇÃO DE PREÇO'!B:D,2,FALSE),"")</f>
        <v/>
      </c>
      <c r="D680" s="62" t="str">
        <f>IFERROR(VLOOKUP(B680,'FORMAÇÃO DE PREÇO'!B:D,3,FALSE),"")</f>
        <v/>
      </c>
      <c r="E680" s="107" t="str">
        <f t="shared" si="19"/>
        <v/>
      </c>
      <c r="F680" s="107" t="str">
        <f>IF($B679="","",IF($C680=$C677,INDEX('FORMAÇÃO DE PREÇO'!$H:$H,MATCH($B680,'FORMAÇÃO DE PREÇO'!$B:$B)-18),IF($C680=$C678,"Código","")))</f>
        <v/>
      </c>
      <c r="G680" s="108" t="str">
        <f t="array" ref="G680">IF($B679="","",IF($C680=$C677,UPPER(INDEX('BASE EDITAL'!$C:$C,EDITAL!B680+1)),IF($C680=$C678,"Especificação do Objeto","")))</f>
        <v/>
      </c>
      <c r="H680" s="109" t="str">
        <f t="array" ref="H680">IF($B679="","",IF($C680=$C677,INDEX('FORMAÇÃO DE PREÇO'!$M:$M,MATCH($B680,'FORMAÇÃO DE PREÇO'!$B:$B)-14),IF($C680=$C678,"Unidade","")))</f>
        <v/>
      </c>
      <c r="I680" s="109" t="str">
        <f>IF($B679="","",IF($C680=$C677,INDEX('FORMAÇÃO DE PREÇO'!$M:$M,MATCH($B680,'FORMAÇÃO DE PREÇO'!$B:$B)-16),IF($C680=$C678,"Quant.","")))</f>
        <v/>
      </c>
      <c r="J680" s="68" t="str">
        <f>IF(AND(COUNTBLANK($B677:$B679)=2,$B679="",$B678="",MAX(C:C)&gt;1),"Total Estimado",IF($B679="","",IF($C680=$C677,INDEX('FORMAÇÃO DE PREÇO'!$M:$M,MATCH($B680,'FORMAÇÃO DE PREÇO'!$B:$B)-18),IF($C680=$C678,"Valor Unit. (R$)",IF(AND($C680&lt;&gt;$C679,$J679&lt;&gt;""),"Subtotal","")))))</f>
        <v/>
      </c>
      <c r="K680" s="100" t="str">
        <f>IFERROR(IF(AND(COUNTBLANK($B677:$B679)=2,$B679="",$B678="",MAX(C:C)&gt;1),SUM($K$3:K679)/2,IF($B679="","",IF($C680=$C677,ROUND(J680*I680,2),IF($C680=$C678,"Total Item (R$)",IF(AND($C680&lt;&gt;$C679,$J679&lt;&gt;""),SUMIFS(K:K,C:C,C679,J:J,"&lt;&gt;Subtotal"),""))))),"")</f>
        <v/>
      </c>
      <c r="L680" s="100" t="str">
        <f t="shared" si="18"/>
        <v/>
      </c>
    </row>
    <row r="681" spans="2:12" x14ac:dyDescent="0.25">
      <c r="B681" s="62" t="str">
        <f>IFERROR(IF(C680=C677,IF(B680+1&lt;='FORMAÇÃO DE PREÇO'!$H$8,B680+1,""),B680),"")</f>
        <v/>
      </c>
      <c r="C681" s="62" t="str">
        <f>IFERROR(VLOOKUP(B681,'FORMAÇÃO DE PREÇO'!B:D,2,FALSE),"")</f>
        <v/>
      </c>
      <c r="D681" s="62" t="str">
        <f>IFERROR(VLOOKUP(B681,'FORMAÇÃO DE PREÇO'!B:D,3,FALSE),"")</f>
        <v/>
      </c>
      <c r="E681" s="107" t="str">
        <f t="shared" si="19"/>
        <v/>
      </c>
      <c r="F681" s="107" t="str">
        <f>IF($B680="","",IF($C681=$C678,INDEX('FORMAÇÃO DE PREÇO'!$H:$H,MATCH($B681,'FORMAÇÃO DE PREÇO'!$B:$B)-18),IF($C681=$C679,"Código","")))</f>
        <v/>
      </c>
      <c r="G681" s="108" t="str">
        <f t="array" ref="G681">IF($B680="","",IF($C681=$C678,UPPER(INDEX('BASE EDITAL'!$C:$C,EDITAL!B681+1)),IF($C681=$C679,"Especificação do Objeto","")))</f>
        <v/>
      </c>
      <c r="H681" s="109" t="str">
        <f t="array" ref="H681">IF($B680="","",IF($C681=$C678,INDEX('FORMAÇÃO DE PREÇO'!$M:$M,MATCH($B681,'FORMAÇÃO DE PREÇO'!$B:$B)-14),IF($C681=$C679,"Unidade","")))</f>
        <v/>
      </c>
      <c r="I681" s="109" t="str">
        <f>IF($B680="","",IF($C681=$C678,INDEX('FORMAÇÃO DE PREÇO'!$M:$M,MATCH($B681,'FORMAÇÃO DE PREÇO'!$B:$B)-16),IF($C681=$C679,"Quant.","")))</f>
        <v/>
      </c>
      <c r="J681" s="68" t="str">
        <f>IF(AND(COUNTBLANK($B678:$B680)=2,$B680="",$B679="",MAX(C:C)&gt;1),"Total Estimado",IF($B680="","",IF($C681=$C678,INDEX('FORMAÇÃO DE PREÇO'!$M:$M,MATCH($B681,'FORMAÇÃO DE PREÇO'!$B:$B)-18),IF($C681=$C679,"Valor Unit. (R$)",IF(AND($C681&lt;&gt;$C680,$J680&lt;&gt;""),"Subtotal","")))))</f>
        <v/>
      </c>
      <c r="K681" s="100" t="str">
        <f>IFERROR(IF(AND(COUNTBLANK($B678:$B680)=2,$B680="",$B679="",MAX(C:C)&gt;1),SUM($K$3:K680)/2,IF($B680="","",IF($C681=$C678,ROUND(J681*I681,2),IF($C681=$C679,"Total Item (R$)",IF(AND($C681&lt;&gt;$C680,$J680&lt;&gt;""),SUMIFS(K:K,C:C,C680,J:J,"&lt;&gt;Subtotal"),""))))),"")</f>
        <v/>
      </c>
      <c r="L681" s="100" t="str">
        <f t="shared" si="18"/>
        <v/>
      </c>
    </row>
    <row r="682" spans="2:12" x14ac:dyDescent="0.25">
      <c r="B682" s="62" t="str">
        <f>IFERROR(IF(C681=C678,IF(B681+1&lt;='FORMAÇÃO DE PREÇO'!$H$8,B681+1,""),B681),"")</f>
        <v/>
      </c>
      <c r="C682" s="62" t="str">
        <f>IFERROR(VLOOKUP(B682,'FORMAÇÃO DE PREÇO'!B:D,2,FALSE),"")</f>
        <v/>
      </c>
      <c r="D682" s="62" t="str">
        <f>IFERROR(VLOOKUP(B682,'FORMAÇÃO DE PREÇO'!B:D,3,FALSE),"")</f>
        <v/>
      </c>
      <c r="E682" s="107" t="str">
        <f t="shared" si="19"/>
        <v/>
      </c>
      <c r="F682" s="107" t="str">
        <f>IF($B681="","",IF($C682=$C679,INDEX('FORMAÇÃO DE PREÇO'!$H:$H,MATCH($B682,'FORMAÇÃO DE PREÇO'!$B:$B)-18),IF($C682=$C680,"Código","")))</f>
        <v/>
      </c>
      <c r="G682" s="108" t="str">
        <f t="array" ref="G682">IF($B681="","",IF($C682=$C679,UPPER(INDEX('BASE EDITAL'!$C:$C,EDITAL!B682+1)),IF($C682=$C680,"Especificação do Objeto","")))</f>
        <v/>
      </c>
      <c r="H682" s="109" t="str">
        <f t="array" ref="H682">IF($B681="","",IF($C682=$C679,INDEX('FORMAÇÃO DE PREÇO'!$M:$M,MATCH($B682,'FORMAÇÃO DE PREÇO'!$B:$B)-14),IF($C682=$C680,"Unidade","")))</f>
        <v/>
      </c>
      <c r="I682" s="109" t="str">
        <f>IF($B681="","",IF($C682=$C679,INDEX('FORMAÇÃO DE PREÇO'!$M:$M,MATCH($B682,'FORMAÇÃO DE PREÇO'!$B:$B)-16),IF($C682=$C680,"Quant.","")))</f>
        <v/>
      </c>
      <c r="J682" s="68" t="str">
        <f>IF(AND(COUNTBLANK($B679:$B681)=2,$B681="",$B680="",MAX(C:C)&gt;1),"Total Estimado",IF($B681="","",IF($C682=$C679,INDEX('FORMAÇÃO DE PREÇO'!$M:$M,MATCH($B682,'FORMAÇÃO DE PREÇO'!$B:$B)-18),IF($C682=$C680,"Valor Unit. (R$)",IF(AND($C682&lt;&gt;$C681,$J681&lt;&gt;""),"Subtotal","")))))</f>
        <v/>
      </c>
      <c r="K682" s="100" t="str">
        <f>IFERROR(IF(AND(COUNTBLANK($B679:$B681)=2,$B681="",$B680="",MAX(C:C)&gt;1),SUM($K$3:K681)/2,IF($B681="","",IF($C682=$C679,ROUND(J682*I682,2),IF($C682=$C680,"Total Item (R$)",IF(AND($C682&lt;&gt;$C681,$J681&lt;&gt;""),SUMIFS(K:K,C:C,C681,J:J,"&lt;&gt;Subtotal"),""))))),"")</f>
        <v/>
      </c>
      <c r="L682" s="100" t="str">
        <f t="shared" si="18"/>
        <v/>
      </c>
    </row>
    <row r="683" spans="2:12" x14ac:dyDescent="0.25">
      <c r="B683" s="62" t="str">
        <f>IFERROR(IF(C682=C679,IF(B682+1&lt;='FORMAÇÃO DE PREÇO'!$H$8,B682+1,""),B682),"")</f>
        <v/>
      </c>
      <c r="C683" s="62" t="str">
        <f>IFERROR(VLOOKUP(B683,'FORMAÇÃO DE PREÇO'!B:D,2,FALSE),"")</f>
        <v/>
      </c>
      <c r="D683" s="62" t="str">
        <f>IFERROR(VLOOKUP(B683,'FORMAÇÃO DE PREÇO'!B:D,3,FALSE),"")</f>
        <v/>
      </c>
      <c r="E683" s="107" t="str">
        <f t="shared" si="19"/>
        <v/>
      </c>
      <c r="F683" s="107" t="str">
        <f>IF($B682="","",IF($C683=$C680,INDEX('FORMAÇÃO DE PREÇO'!$H:$H,MATCH($B683,'FORMAÇÃO DE PREÇO'!$B:$B)-18),IF($C683=$C681,"Código","")))</f>
        <v/>
      </c>
      <c r="G683" s="108" t="str">
        <f t="array" ref="G683">IF($B682="","",IF($C683=$C680,UPPER(INDEX('BASE EDITAL'!$C:$C,EDITAL!B683+1)),IF($C683=$C681,"Especificação do Objeto","")))</f>
        <v/>
      </c>
      <c r="H683" s="109" t="str">
        <f t="array" ref="H683">IF($B682="","",IF($C683=$C680,INDEX('FORMAÇÃO DE PREÇO'!$M:$M,MATCH($B683,'FORMAÇÃO DE PREÇO'!$B:$B)-14),IF($C683=$C681,"Unidade","")))</f>
        <v/>
      </c>
      <c r="I683" s="109" t="str">
        <f>IF($B682="","",IF($C683=$C680,INDEX('FORMAÇÃO DE PREÇO'!$M:$M,MATCH($B683,'FORMAÇÃO DE PREÇO'!$B:$B)-16),IF($C683=$C681,"Quant.","")))</f>
        <v/>
      </c>
      <c r="J683" s="68" t="str">
        <f>IF(AND(COUNTBLANK($B680:$B682)=2,$B682="",$B681="",MAX(C:C)&gt;1),"Total Estimado",IF($B682="","",IF($C683=$C680,INDEX('FORMAÇÃO DE PREÇO'!$M:$M,MATCH($B683,'FORMAÇÃO DE PREÇO'!$B:$B)-18),IF($C683=$C681,"Valor Unit. (R$)",IF(AND($C683&lt;&gt;$C682,$J682&lt;&gt;""),"Subtotal","")))))</f>
        <v/>
      </c>
      <c r="K683" s="100" t="str">
        <f>IFERROR(IF(AND(COUNTBLANK($B680:$B682)=2,$B682="",$B681="",MAX(C:C)&gt;1),SUM($K$3:K682)/2,IF($B682="","",IF($C683=$C680,ROUND(J683*I683,2),IF($C683=$C681,"Total Item (R$)",IF(AND($C683&lt;&gt;$C682,$J682&lt;&gt;""),SUMIFS(K:K,C:C,C682,J:J,"&lt;&gt;Subtotal"),""))))),"")</f>
        <v/>
      </c>
      <c r="L683" s="100" t="str">
        <f t="shared" si="18"/>
        <v/>
      </c>
    </row>
    <row r="684" spans="2:12" x14ac:dyDescent="0.25">
      <c r="B684" s="62" t="str">
        <f>IFERROR(IF(C683=C680,IF(B683+1&lt;='FORMAÇÃO DE PREÇO'!$H$8,B683+1,""),B683),"")</f>
        <v/>
      </c>
      <c r="C684" s="62" t="str">
        <f>IFERROR(VLOOKUP(B684,'FORMAÇÃO DE PREÇO'!B:D,2,FALSE),"")</f>
        <v/>
      </c>
      <c r="D684" s="62" t="str">
        <f>IFERROR(VLOOKUP(B684,'FORMAÇÃO DE PREÇO'!B:D,3,FALSE),"")</f>
        <v/>
      </c>
      <c r="E684" s="107" t="str">
        <f t="shared" si="19"/>
        <v/>
      </c>
      <c r="F684" s="107" t="str">
        <f>IF($B683="","",IF($C684=$C681,INDEX('FORMAÇÃO DE PREÇO'!$H:$H,MATCH($B684,'FORMAÇÃO DE PREÇO'!$B:$B)-18),IF($C684=$C682,"Código","")))</f>
        <v/>
      </c>
      <c r="G684" s="108" t="str">
        <f t="array" ref="G684">IF($B683="","",IF($C684=$C681,UPPER(INDEX('BASE EDITAL'!$C:$C,EDITAL!B684+1)),IF($C684=$C682,"Especificação do Objeto","")))</f>
        <v/>
      </c>
      <c r="H684" s="109" t="str">
        <f t="array" ref="H684">IF($B683="","",IF($C684=$C681,INDEX('FORMAÇÃO DE PREÇO'!$M:$M,MATCH($B684,'FORMAÇÃO DE PREÇO'!$B:$B)-14),IF($C684=$C682,"Unidade","")))</f>
        <v/>
      </c>
      <c r="I684" s="109" t="str">
        <f>IF($B683="","",IF($C684=$C681,INDEX('FORMAÇÃO DE PREÇO'!$M:$M,MATCH($B684,'FORMAÇÃO DE PREÇO'!$B:$B)-16),IF($C684=$C682,"Quant.","")))</f>
        <v/>
      </c>
      <c r="J684" s="68" t="str">
        <f>IF(AND(COUNTBLANK($B681:$B683)=2,$B683="",$B682="",MAX(C:C)&gt;1),"Total Estimado",IF($B683="","",IF($C684=$C681,INDEX('FORMAÇÃO DE PREÇO'!$M:$M,MATCH($B684,'FORMAÇÃO DE PREÇO'!$B:$B)-18),IF($C684=$C682,"Valor Unit. (R$)",IF(AND($C684&lt;&gt;$C683,$J683&lt;&gt;""),"Subtotal","")))))</f>
        <v/>
      </c>
      <c r="K684" s="100" t="str">
        <f>IFERROR(IF(AND(COUNTBLANK($B681:$B683)=2,$B683="",$B682="",MAX(C:C)&gt;1),SUM($K$3:K683)/2,IF($B683="","",IF($C684=$C681,ROUND(J684*I684,2),IF($C684=$C682,"Total Item (R$)",IF(AND($C684&lt;&gt;$C683,$J683&lt;&gt;""),SUMIFS(K:K,C:C,C683,J:J,"&lt;&gt;Subtotal"),""))))),"")</f>
        <v/>
      </c>
      <c r="L684" s="100" t="str">
        <f t="shared" si="18"/>
        <v/>
      </c>
    </row>
    <row r="685" spans="2:12" x14ac:dyDescent="0.25">
      <c r="B685" s="62" t="str">
        <f>IFERROR(IF(C684=C681,IF(B684+1&lt;='FORMAÇÃO DE PREÇO'!$H$8,B684+1,""),B684),"")</f>
        <v/>
      </c>
      <c r="C685" s="62" t="str">
        <f>IFERROR(VLOOKUP(B685,'FORMAÇÃO DE PREÇO'!B:D,2,FALSE),"")</f>
        <v/>
      </c>
      <c r="D685" s="62" t="str">
        <f>IFERROR(VLOOKUP(B685,'FORMAÇÃO DE PREÇO'!B:D,3,FALSE),"")</f>
        <v/>
      </c>
      <c r="E685" s="107" t="str">
        <f t="shared" si="19"/>
        <v/>
      </c>
      <c r="F685" s="107" t="str">
        <f>IF($B684="","",IF($C685=$C682,INDEX('FORMAÇÃO DE PREÇO'!$H:$H,MATCH($B685,'FORMAÇÃO DE PREÇO'!$B:$B)-18),IF($C685=$C683,"Código","")))</f>
        <v/>
      </c>
      <c r="G685" s="108" t="str">
        <f t="array" ref="G685">IF($B684="","",IF($C685=$C682,UPPER(INDEX('BASE EDITAL'!$C:$C,EDITAL!B685+1)),IF($C685=$C683,"Especificação do Objeto","")))</f>
        <v/>
      </c>
      <c r="H685" s="109" t="str">
        <f t="array" ref="H685">IF($B684="","",IF($C685=$C682,INDEX('FORMAÇÃO DE PREÇO'!$M:$M,MATCH($B685,'FORMAÇÃO DE PREÇO'!$B:$B)-14),IF($C685=$C683,"Unidade","")))</f>
        <v/>
      </c>
      <c r="I685" s="109" t="str">
        <f>IF($B684="","",IF($C685=$C682,INDEX('FORMAÇÃO DE PREÇO'!$M:$M,MATCH($B685,'FORMAÇÃO DE PREÇO'!$B:$B)-16),IF($C685=$C683,"Quant.","")))</f>
        <v/>
      </c>
      <c r="J685" s="68" t="str">
        <f>IF(AND(COUNTBLANK($B682:$B684)=2,$B684="",$B683="",MAX(C:C)&gt;1),"Total Estimado",IF($B684="","",IF($C685=$C682,INDEX('FORMAÇÃO DE PREÇO'!$M:$M,MATCH($B685,'FORMAÇÃO DE PREÇO'!$B:$B)-18),IF($C685=$C683,"Valor Unit. (R$)",IF(AND($C685&lt;&gt;$C684,$J684&lt;&gt;""),"Subtotal","")))))</f>
        <v/>
      </c>
      <c r="K685" s="100" t="str">
        <f>IFERROR(IF(AND(COUNTBLANK($B682:$B684)=2,$B684="",$B683="",MAX(C:C)&gt;1),SUM($K$3:K684)/2,IF($B684="","",IF($C685=$C682,ROUND(J685*I685,2),IF($C685=$C683,"Total Item (R$)",IF(AND($C685&lt;&gt;$C684,$J684&lt;&gt;""),SUMIFS(K:K,C:C,C684,J:J,"&lt;&gt;Subtotal"),""))))),"")</f>
        <v/>
      </c>
      <c r="L685" s="100" t="str">
        <f t="shared" si="18"/>
        <v/>
      </c>
    </row>
    <row r="686" spans="2:12" x14ac:dyDescent="0.25">
      <c r="B686" s="62" t="str">
        <f>IFERROR(IF(C685=C682,IF(B685+1&lt;='FORMAÇÃO DE PREÇO'!$H$8,B685+1,""),B685),"")</f>
        <v/>
      </c>
      <c r="C686" s="62" t="str">
        <f>IFERROR(VLOOKUP(B686,'FORMAÇÃO DE PREÇO'!B:D,2,FALSE),"")</f>
        <v/>
      </c>
      <c r="D686" s="62" t="str">
        <f>IFERROR(VLOOKUP(B686,'FORMAÇÃO DE PREÇO'!B:D,3,FALSE),"")</f>
        <v/>
      </c>
      <c r="E686" s="107" t="str">
        <f t="shared" si="19"/>
        <v/>
      </c>
      <c r="F686" s="107" t="str">
        <f>IF($B685="","",IF($C686=$C683,INDEX('FORMAÇÃO DE PREÇO'!$H:$H,MATCH($B686,'FORMAÇÃO DE PREÇO'!$B:$B)-18),IF($C686=$C684,"Código","")))</f>
        <v/>
      </c>
      <c r="G686" s="108" t="str">
        <f t="array" ref="G686">IF($B685="","",IF($C686=$C683,UPPER(INDEX('BASE EDITAL'!$C:$C,EDITAL!B686+1)),IF($C686=$C684,"Especificação do Objeto","")))</f>
        <v/>
      </c>
      <c r="H686" s="109" t="str">
        <f t="array" ref="H686">IF($B685="","",IF($C686=$C683,INDEX('FORMAÇÃO DE PREÇO'!$M:$M,MATCH($B686,'FORMAÇÃO DE PREÇO'!$B:$B)-14),IF($C686=$C684,"Unidade","")))</f>
        <v/>
      </c>
      <c r="I686" s="109" t="str">
        <f>IF($B685="","",IF($C686=$C683,INDEX('FORMAÇÃO DE PREÇO'!$M:$M,MATCH($B686,'FORMAÇÃO DE PREÇO'!$B:$B)-16),IF($C686=$C684,"Quant.","")))</f>
        <v/>
      </c>
      <c r="J686" s="68" t="str">
        <f>IF(AND(COUNTBLANK($B683:$B685)=2,$B685="",$B684="",MAX(C:C)&gt;1),"Total Estimado",IF($B685="","",IF($C686=$C683,INDEX('FORMAÇÃO DE PREÇO'!$M:$M,MATCH($B686,'FORMAÇÃO DE PREÇO'!$B:$B)-18),IF($C686=$C684,"Valor Unit. (R$)",IF(AND($C686&lt;&gt;$C685,$J685&lt;&gt;""),"Subtotal","")))))</f>
        <v/>
      </c>
      <c r="K686" s="100" t="str">
        <f>IFERROR(IF(AND(COUNTBLANK($B683:$B685)=2,$B685="",$B684="",MAX(C:C)&gt;1),SUM($K$3:K685)/2,IF($B685="","",IF($C686=$C683,ROUND(J686*I686,2),IF($C686=$C684,"Total Item (R$)",IF(AND($C686&lt;&gt;$C685,$J685&lt;&gt;""),SUMIFS(K:K,C:C,C685,J:J,"&lt;&gt;Subtotal"),""))))),"")</f>
        <v/>
      </c>
      <c r="L686" s="100" t="str">
        <f t="shared" si="18"/>
        <v/>
      </c>
    </row>
    <row r="687" spans="2:12" x14ac:dyDescent="0.25">
      <c r="B687" s="62" t="str">
        <f>IFERROR(IF(C686=C683,IF(B686+1&lt;='FORMAÇÃO DE PREÇO'!$H$8,B686+1,""),B686),"")</f>
        <v/>
      </c>
      <c r="C687" s="62" t="str">
        <f>IFERROR(VLOOKUP(B687,'FORMAÇÃO DE PREÇO'!B:D,2,FALSE),"")</f>
        <v/>
      </c>
      <c r="D687" s="62" t="str">
        <f>IFERROR(VLOOKUP(B687,'FORMAÇÃO DE PREÇO'!B:D,3,FALSE),"")</f>
        <v/>
      </c>
      <c r="E687" s="107" t="str">
        <f t="shared" si="19"/>
        <v/>
      </c>
      <c r="F687" s="107" t="str">
        <f>IF($B686="","",IF($C687=$C684,INDEX('FORMAÇÃO DE PREÇO'!$H:$H,MATCH($B687,'FORMAÇÃO DE PREÇO'!$B:$B)-18),IF($C687=$C685,"Código","")))</f>
        <v/>
      </c>
      <c r="G687" s="108" t="str">
        <f t="array" ref="G687">IF($B686="","",IF($C687=$C684,UPPER(INDEX('BASE EDITAL'!$C:$C,EDITAL!B687+1)),IF($C687=$C685,"Especificação do Objeto","")))</f>
        <v/>
      </c>
      <c r="H687" s="109" t="str">
        <f t="array" ref="H687">IF($B686="","",IF($C687=$C684,INDEX('FORMAÇÃO DE PREÇO'!$M:$M,MATCH($B687,'FORMAÇÃO DE PREÇO'!$B:$B)-14),IF($C687=$C685,"Unidade","")))</f>
        <v/>
      </c>
      <c r="I687" s="109" t="str">
        <f>IF($B686="","",IF($C687=$C684,INDEX('FORMAÇÃO DE PREÇO'!$M:$M,MATCH($B687,'FORMAÇÃO DE PREÇO'!$B:$B)-16),IF($C687=$C685,"Quant.","")))</f>
        <v/>
      </c>
      <c r="J687" s="68" t="str">
        <f>IF(AND(COUNTBLANK($B684:$B686)=2,$B686="",$B685="",MAX(C:C)&gt;1),"Total Estimado",IF($B686="","",IF($C687=$C684,INDEX('FORMAÇÃO DE PREÇO'!$M:$M,MATCH($B687,'FORMAÇÃO DE PREÇO'!$B:$B)-18),IF($C687=$C685,"Valor Unit. (R$)",IF(AND($C687&lt;&gt;$C686,$J686&lt;&gt;""),"Subtotal","")))))</f>
        <v/>
      </c>
      <c r="K687" s="100" t="str">
        <f>IFERROR(IF(AND(COUNTBLANK($B684:$B686)=2,$B686="",$B685="",MAX(C:C)&gt;1),SUM($K$3:K686)/2,IF($B686="","",IF($C687=$C684,ROUND(J687*I687,2),IF($C687=$C685,"Total Item (R$)",IF(AND($C687&lt;&gt;$C686,$J686&lt;&gt;""),SUMIFS(K:K,C:C,C686,J:J,"&lt;&gt;Subtotal"),""))))),"")</f>
        <v/>
      </c>
      <c r="L687" s="100" t="str">
        <f t="shared" si="18"/>
        <v/>
      </c>
    </row>
    <row r="688" spans="2:12" x14ac:dyDescent="0.25">
      <c r="B688" s="62" t="str">
        <f>IFERROR(IF(C687=C684,IF(B687+1&lt;='FORMAÇÃO DE PREÇO'!$H$8,B687+1,""),B687),"")</f>
        <v/>
      </c>
      <c r="C688" s="62" t="str">
        <f>IFERROR(VLOOKUP(B688,'FORMAÇÃO DE PREÇO'!B:D,2,FALSE),"")</f>
        <v/>
      </c>
      <c r="D688" s="62" t="str">
        <f>IFERROR(VLOOKUP(B688,'FORMAÇÃO DE PREÇO'!B:D,3,FALSE),"")</f>
        <v/>
      </c>
      <c r="E688" s="107" t="str">
        <f t="shared" si="19"/>
        <v/>
      </c>
      <c r="F688" s="107" t="str">
        <f>IF($B687="","",IF($C688=$C685,INDEX('FORMAÇÃO DE PREÇO'!$H:$H,MATCH($B688,'FORMAÇÃO DE PREÇO'!$B:$B)-18),IF($C688=$C686,"Código","")))</f>
        <v/>
      </c>
      <c r="G688" s="108" t="str">
        <f t="array" ref="G688">IF($B687="","",IF($C688=$C685,UPPER(INDEX('BASE EDITAL'!$C:$C,EDITAL!B688+1)),IF($C688=$C686,"Especificação do Objeto","")))</f>
        <v/>
      </c>
      <c r="H688" s="109" t="str">
        <f t="array" ref="H688">IF($B687="","",IF($C688=$C685,INDEX('FORMAÇÃO DE PREÇO'!$M:$M,MATCH($B688,'FORMAÇÃO DE PREÇO'!$B:$B)-14),IF($C688=$C686,"Unidade","")))</f>
        <v/>
      </c>
      <c r="I688" s="109" t="str">
        <f>IF($B687="","",IF($C688=$C685,INDEX('FORMAÇÃO DE PREÇO'!$M:$M,MATCH($B688,'FORMAÇÃO DE PREÇO'!$B:$B)-16),IF($C688=$C686,"Quant.","")))</f>
        <v/>
      </c>
      <c r="J688" s="68" t="str">
        <f>IF(AND(COUNTBLANK($B685:$B687)=2,$B687="",$B686="",MAX(C:C)&gt;1),"Total Estimado",IF($B687="","",IF($C688=$C685,INDEX('FORMAÇÃO DE PREÇO'!$M:$M,MATCH($B688,'FORMAÇÃO DE PREÇO'!$B:$B)-18),IF($C688=$C686,"Valor Unit. (R$)",IF(AND($C688&lt;&gt;$C687,$J687&lt;&gt;""),"Subtotal","")))))</f>
        <v/>
      </c>
      <c r="K688" s="100" t="str">
        <f>IFERROR(IF(AND(COUNTBLANK($B685:$B687)=2,$B687="",$B686="",MAX(C:C)&gt;1),SUM($K$3:K687)/2,IF($B687="","",IF($C688=$C685,ROUND(J688*I688,2),IF($C688=$C686,"Total Item (R$)",IF(AND($C688&lt;&gt;$C687,$J687&lt;&gt;""),SUMIFS(K:K,C:C,C687,J:J,"&lt;&gt;Subtotal"),""))))),"")</f>
        <v/>
      </c>
      <c r="L688" s="100" t="str">
        <f t="shared" si="18"/>
        <v/>
      </c>
    </row>
    <row r="689" spans="2:12" x14ac:dyDescent="0.25">
      <c r="B689" s="62" t="str">
        <f>IFERROR(IF(C688=C685,IF(B688+1&lt;='FORMAÇÃO DE PREÇO'!$H$8,B688+1,""),B688),"")</f>
        <v/>
      </c>
      <c r="C689" s="62" t="str">
        <f>IFERROR(VLOOKUP(B689,'FORMAÇÃO DE PREÇO'!B:D,2,FALSE),"")</f>
        <v/>
      </c>
      <c r="D689" s="62" t="str">
        <f>IFERROR(VLOOKUP(B689,'FORMAÇÃO DE PREÇO'!B:D,3,FALSE),"")</f>
        <v/>
      </c>
      <c r="E689" s="107" t="str">
        <f t="shared" si="19"/>
        <v/>
      </c>
      <c r="F689" s="107" t="str">
        <f>IF($B688="","",IF($C689=$C686,INDEX('FORMAÇÃO DE PREÇO'!$H:$H,MATCH($B689,'FORMAÇÃO DE PREÇO'!$B:$B)-18),IF($C689=$C687,"Código","")))</f>
        <v/>
      </c>
      <c r="G689" s="108" t="str">
        <f t="array" ref="G689">IF($B688="","",IF($C689=$C686,UPPER(INDEX('BASE EDITAL'!$C:$C,EDITAL!B689+1)),IF($C689=$C687,"Especificação do Objeto","")))</f>
        <v/>
      </c>
      <c r="H689" s="109" t="str">
        <f t="array" ref="H689">IF($B688="","",IF($C689=$C686,INDEX('FORMAÇÃO DE PREÇO'!$M:$M,MATCH($B689,'FORMAÇÃO DE PREÇO'!$B:$B)-14),IF($C689=$C687,"Unidade","")))</f>
        <v/>
      </c>
      <c r="I689" s="109" t="str">
        <f>IF($B688="","",IF($C689=$C686,INDEX('FORMAÇÃO DE PREÇO'!$M:$M,MATCH($B689,'FORMAÇÃO DE PREÇO'!$B:$B)-16),IF($C689=$C687,"Quant.","")))</f>
        <v/>
      </c>
      <c r="J689" s="68" t="str">
        <f>IF(AND(COUNTBLANK($B686:$B688)=2,$B688="",$B687="",MAX(C:C)&gt;1),"Total Estimado",IF($B688="","",IF($C689=$C686,INDEX('FORMAÇÃO DE PREÇO'!$M:$M,MATCH($B689,'FORMAÇÃO DE PREÇO'!$B:$B)-18),IF($C689=$C687,"Valor Unit. (R$)",IF(AND($C689&lt;&gt;$C688,$J688&lt;&gt;""),"Subtotal","")))))</f>
        <v/>
      </c>
      <c r="K689" s="100" t="str">
        <f>IFERROR(IF(AND(COUNTBLANK($B686:$B688)=2,$B688="",$B687="",MAX(C:C)&gt;1),SUM($K$3:K688)/2,IF($B688="","",IF($C689=$C686,ROUND(J689*I689,2),IF($C689=$C687,"Total Item (R$)",IF(AND($C689&lt;&gt;$C688,$J688&lt;&gt;""),SUMIFS(K:K,C:C,C688,J:J,"&lt;&gt;Subtotal"),""))))),"")</f>
        <v/>
      </c>
      <c r="L689" s="100" t="str">
        <f t="shared" si="18"/>
        <v/>
      </c>
    </row>
    <row r="690" spans="2:12" x14ac:dyDescent="0.25">
      <c r="B690" s="62" t="str">
        <f>IFERROR(IF(C689=C686,IF(B689+1&lt;='FORMAÇÃO DE PREÇO'!$H$8,B689+1,""),B689),"")</f>
        <v/>
      </c>
      <c r="C690" s="62" t="str">
        <f>IFERROR(VLOOKUP(B690,'FORMAÇÃO DE PREÇO'!B:D,2,FALSE),"")</f>
        <v/>
      </c>
      <c r="D690" s="62" t="str">
        <f>IFERROR(VLOOKUP(B690,'FORMAÇÃO DE PREÇO'!B:D,3,FALSE),"")</f>
        <v/>
      </c>
      <c r="E690" s="107" t="str">
        <f t="shared" si="19"/>
        <v/>
      </c>
      <c r="F690" s="107" t="str">
        <f>IF($B689="","",IF($C690=$C687,INDEX('FORMAÇÃO DE PREÇO'!$H:$H,MATCH($B690,'FORMAÇÃO DE PREÇO'!$B:$B)-18),IF($C690=$C688,"Código","")))</f>
        <v/>
      </c>
      <c r="G690" s="108" t="str">
        <f t="array" ref="G690">IF($B689="","",IF($C690=$C687,UPPER(INDEX('BASE EDITAL'!$C:$C,EDITAL!B690+1)),IF($C690=$C688,"Especificação do Objeto","")))</f>
        <v/>
      </c>
      <c r="H690" s="109" t="str">
        <f t="array" ref="H690">IF($B689="","",IF($C690=$C687,INDEX('FORMAÇÃO DE PREÇO'!$M:$M,MATCH($B690,'FORMAÇÃO DE PREÇO'!$B:$B)-14),IF($C690=$C688,"Unidade","")))</f>
        <v/>
      </c>
      <c r="I690" s="109" t="str">
        <f>IF($B689="","",IF($C690=$C687,INDEX('FORMAÇÃO DE PREÇO'!$M:$M,MATCH($B690,'FORMAÇÃO DE PREÇO'!$B:$B)-16),IF($C690=$C688,"Quant.","")))</f>
        <v/>
      </c>
      <c r="J690" s="68" t="str">
        <f>IF(AND(COUNTBLANK($B687:$B689)=2,$B689="",$B688="",MAX(C:C)&gt;1),"Total Estimado",IF($B689="","",IF($C690=$C687,INDEX('FORMAÇÃO DE PREÇO'!$M:$M,MATCH($B690,'FORMAÇÃO DE PREÇO'!$B:$B)-18),IF($C690=$C688,"Valor Unit. (R$)",IF(AND($C690&lt;&gt;$C689,$J689&lt;&gt;""),"Subtotal","")))))</f>
        <v/>
      </c>
      <c r="K690" s="100" t="str">
        <f>IFERROR(IF(AND(COUNTBLANK($B687:$B689)=2,$B689="",$B688="",MAX(C:C)&gt;1),SUM($K$3:K689)/2,IF($B689="","",IF($C690=$C687,ROUND(J690*I690,2),IF($C690=$C688,"Total Item (R$)",IF(AND($C690&lt;&gt;$C689,$J689&lt;&gt;""),SUMIFS(K:K,C:C,C689,J:J,"&lt;&gt;Subtotal"),""))))),"")</f>
        <v/>
      </c>
      <c r="L690" s="100" t="str">
        <f t="shared" si="18"/>
        <v/>
      </c>
    </row>
    <row r="691" spans="2:12" x14ac:dyDescent="0.25">
      <c r="B691" s="62" t="str">
        <f>IFERROR(IF(C690=C687,IF(B690+1&lt;='FORMAÇÃO DE PREÇO'!$H$8,B690+1,""),B690),"")</f>
        <v/>
      </c>
      <c r="C691" s="62" t="str">
        <f>IFERROR(VLOOKUP(B691,'FORMAÇÃO DE PREÇO'!B:D,2,FALSE),"")</f>
        <v/>
      </c>
      <c r="D691" s="62" t="str">
        <f>IFERROR(VLOOKUP(B691,'FORMAÇÃO DE PREÇO'!B:D,3,FALSE),"")</f>
        <v/>
      </c>
      <c r="E691" s="107" t="str">
        <f t="shared" si="19"/>
        <v/>
      </c>
      <c r="F691" s="107" t="str">
        <f>IF($B690="","",IF($C691=$C688,INDEX('FORMAÇÃO DE PREÇO'!$H:$H,MATCH($B691,'FORMAÇÃO DE PREÇO'!$B:$B)-18),IF($C691=$C689,"Código","")))</f>
        <v/>
      </c>
      <c r="G691" s="108" t="str">
        <f t="array" ref="G691">IF($B690="","",IF($C691=$C688,UPPER(INDEX('BASE EDITAL'!$C:$C,EDITAL!B691+1)),IF($C691=$C689,"Especificação do Objeto","")))</f>
        <v/>
      </c>
      <c r="H691" s="109" t="str">
        <f t="array" ref="H691">IF($B690="","",IF($C691=$C688,INDEX('FORMAÇÃO DE PREÇO'!$M:$M,MATCH($B691,'FORMAÇÃO DE PREÇO'!$B:$B)-14),IF($C691=$C689,"Unidade","")))</f>
        <v/>
      </c>
      <c r="I691" s="109" t="str">
        <f>IF($B690="","",IF($C691=$C688,INDEX('FORMAÇÃO DE PREÇO'!$M:$M,MATCH($B691,'FORMAÇÃO DE PREÇO'!$B:$B)-16),IF($C691=$C689,"Quant.","")))</f>
        <v/>
      </c>
      <c r="J691" s="68" t="str">
        <f>IF(AND(COUNTBLANK($B688:$B690)=2,$B690="",$B689="",MAX(C:C)&gt;1),"Total Estimado",IF($B690="","",IF($C691=$C688,INDEX('FORMAÇÃO DE PREÇO'!$M:$M,MATCH($B691,'FORMAÇÃO DE PREÇO'!$B:$B)-18),IF($C691=$C689,"Valor Unit. (R$)",IF(AND($C691&lt;&gt;$C690,$J690&lt;&gt;""),"Subtotal","")))))</f>
        <v/>
      </c>
      <c r="K691" s="100" t="str">
        <f>IFERROR(IF(AND(COUNTBLANK($B688:$B690)=2,$B690="",$B689="",MAX(C:C)&gt;1),SUM($K$3:K690)/2,IF($B690="","",IF($C691=$C688,ROUND(J691*I691,2),IF($C691=$C689,"Total Item (R$)",IF(AND($C691&lt;&gt;$C690,$J690&lt;&gt;""),SUMIFS(K:K,C:C,C690,J:J,"&lt;&gt;Subtotal"),""))))),"")</f>
        <v/>
      </c>
      <c r="L691" s="100" t="str">
        <f t="shared" si="18"/>
        <v/>
      </c>
    </row>
    <row r="692" spans="2:12" x14ac:dyDescent="0.25">
      <c r="B692" s="62" t="str">
        <f>IFERROR(IF(C691=C688,IF(B691+1&lt;='FORMAÇÃO DE PREÇO'!$H$8,B691+1,""),B691),"")</f>
        <v/>
      </c>
      <c r="C692" s="62" t="str">
        <f>IFERROR(VLOOKUP(B692,'FORMAÇÃO DE PREÇO'!B:D,2,FALSE),"")</f>
        <v/>
      </c>
      <c r="D692" s="62" t="str">
        <f>IFERROR(VLOOKUP(B692,'FORMAÇÃO DE PREÇO'!B:D,3,FALSE),"")</f>
        <v/>
      </c>
      <c r="E692" s="107" t="str">
        <f t="shared" si="19"/>
        <v/>
      </c>
      <c r="F692" s="107" t="str">
        <f>IF($B691="","",IF($C692=$C689,INDEX('FORMAÇÃO DE PREÇO'!$H:$H,MATCH($B692,'FORMAÇÃO DE PREÇO'!$B:$B)-18),IF($C692=$C690,"Código","")))</f>
        <v/>
      </c>
      <c r="G692" s="108" t="str">
        <f t="array" ref="G692">IF($B691="","",IF($C692=$C689,UPPER(INDEX('BASE EDITAL'!$C:$C,EDITAL!B692+1)),IF($C692=$C690,"Especificação do Objeto","")))</f>
        <v/>
      </c>
      <c r="H692" s="109" t="str">
        <f t="array" ref="H692">IF($B691="","",IF($C692=$C689,INDEX('FORMAÇÃO DE PREÇO'!$M:$M,MATCH($B692,'FORMAÇÃO DE PREÇO'!$B:$B)-14),IF($C692=$C690,"Unidade","")))</f>
        <v/>
      </c>
      <c r="I692" s="109" t="str">
        <f>IF($B691="","",IF($C692=$C689,INDEX('FORMAÇÃO DE PREÇO'!$M:$M,MATCH($B692,'FORMAÇÃO DE PREÇO'!$B:$B)-16),IF($C692=$C690,"Quant.","")))</f>
        <v/>
      </c>
      <c r="J692" s="68" t="str">
        <f>IF(AND(COUNTBLANK($B689:$B691)=2,$B691="",$B690="",MAX(C:C)&gt;1),"Total Estimado",IF($B691="","",IF($C692=$C689,INDEX('FORMAÇÃO DE PREÇO'!$M:$M,MATCH($B692,'FORMAÇÃO DE PREÇO'!$B:$B)-18),IF($C692=$C690,"Valor Unit. (R$)",IF(AND($C692&lt;&gt;$C691,$J691&lt;&gt;""),"Subtotal","")))))</f>
        <v/>
      </c>
      <c r="K692" s="100" t="str">
        <f>IFERROR(IF(AND(COUNTBLANK($B689:$B691)=2,$B691="",$B690="",MAX(C:C)&gt;1),SUM($K$3:K691)/2,IF($B691="","",IF($C692=$C689,ROUND(J692*I692,2),IF($C692=$C690,"Total Item (R$)",IF(AND($C692&lt;&gt;$C691,$J691&lt;&gt;""),SUMIFS(K:K,C:C,C691,J:J,"&lt;&gt;Subtotal"),""))))),"")</f>
        <v/>
      </c>
      <c r="L692" s="100" t="str">
        <f t="shared" si="18"/>
        <v/>
      </c>
    </row>
    <row r="693" spans="2:12" x14ac:dyDescent="0.25">
      <c r="B693" s="62" t="str">
        <f>IFERROR(IF(C692=C689,IF(B692+1&lt;='FORMAÇÃO DE PREÇO'!$H$8,B692+1,""),B692),"")</f>
        <v/>
      </c>
      <c r="C693" s="62" t="str">
        <f>IFERROR(VLOOKUP(B693,'FORMAÇÃO DE PREÇO'!B:D,2,FALSE),"")</f>
        <v/>
      </c>
      <c r="D693" s="62" t="str">
        <f>IFERROR(VLOOKUP(B693,'FORMAÇÃO DE PREÇO'!B:D,3,FALSE),"")</f>
        <v/>
      </c>
      <c r="E693" s="107" t="str">
        <f t="shared" si="19"/>
        <v/>
      </c>
      <c r="F693" s="107" t="str">
        <f>IF($B692="","",IF($C693=$C690,INDEX('FORMAÇÃO DE PREÇO'!$H:$H,MATCH($B693,'FORMAÇÃO DE PREÇO'!$B:$B)-18),IF($C693=$C691,"Código","")))</f>
        <v/>
      </c>
      <c r="G693" s="108" t="str">
        <f t="array" ref="G693">IF($B692="","",IF($C693=$C690,UPPER(INDEX('BASE EDITAL'!$C:$C,EDITAL!B693+1)),IF($C693=$C691,"Especificação do Objeto","")))</f>
        <v/>
      </c>
      <c r="H693" s="109" t="str">
        <f t="array" ref="H693">IF($B692="","",IF($C693=$C690,INDEX('FORMAÇÃO DE PREÇO'!$M:$M,MATCH($B693,'FORMAÇÃO DE PREÇO'!$B:$B)-14),IF($C693=$C691,"Unidade","")))</f>
        <v/>
      </c>
      <c r="I693" s="109" t="str">
        <f>IF($B692="","",IF($C693=$C690,INDEX('FORMAÇÃO DE PREÇO'!$M:$M,MATCH($B693,'FORMAÇÃO DE PREÇO'!$B:$B)-16),IF($C693=$C691,"Quant.","")))</f>
        <v/>
      </c>
      <c r="J693" s="68" t="str">
        <f>IF(AND(COUNTBLANK($B690:$B692)=2,$B692="",$B691="",MAX(C:C)&gt;1),"Total Estimado",IF($B692="","",IF($C693=$C690,INDEX('FORMAÇÃO DE PREÇO'!$M:$M,MATCH($B693,'FORMAÇÃO DE PREÇO'!$B:$B)-18),IF($C693=$C691,"Valor Unit. (R$)",IF(AND($C693&lt;&gt;$C692,$J692&lt;&gt;""),"Subtotal","")))))</f>
        <v/>
      </c>
      <c r="K693" s="100" t="str">
        <f>IFERROR(IF(AND(COUNTBLANK($B690:$B692)=2,$B692="",$B691="",MAX(C:C)&gt;1),SUM($K$3:K692)/2,IF($B692="","",IF($C693=$C690,ROUND(J693*I693,2),IF($C693=$C691,"Total Item (R$)",IF(AND($C693&lt;&gt;$C692,$J692&lt;&gt;""),SUMIFS(K:K,C:C,C692,J:J,"&lt;&gt;Subtotal"),""))))),"")</f>
        <v/>
      </c>
      <c r="L693" s="100" t="str">
        <f t="shared" si="18"/>
        <v/>
      </c>
    </row>
    <row r="694" spans="2:12" x14ac:dyDescent="0.25">
      <c r="B694" s="62" t="str">
        <f>IFERROR(IF(C693=C690,IF(B693+1&lt;='FORMAÇÃO DE PREÇO'!$H$8,B693+1,""),B693),"")</f>
        <v/>
      </c>
      <c r="C694" s="62" t="str">
        <f>IFERROR(VLOOKUP(B694,'FORMAÇÃO DE PREÇO'!B:D,2,FALSE),"")</f>
        <v/>
      </c>
      <c r="D694" s="62" t="str">
        <f>IFERROR(VLOOKUP(B694,'FORMAÇÃO DE PREÇO'!B:D,3,FALSE),"")</f>
        <v/>
      </c>
      <c r="E694" s="107" t="str">
        <f t="shared" si="19"/>
        <v/>
      </c>
      <c r="F694" s="107" t="str">
        <f>IF($B693="","",IF($C694=$C691,INDEX('FORMAÇÃO DE PREÇO'!$H:$H,MATCH($B694,'FORMAÇÃO DE PREÇO'!$B:$B)-18),IF($C694=$C692,"Código","")))</f>
        <v/>
      </c>
      <c r="G694" s="108" t="str">
        <f t="array" ref="G694">IF($B693="","",IF($C694=$C691,UPPER(INDEX('BASE EDITAL'!$C:$C,EDITAL!B694+1)),IF($C694=$C692,"Especificação do Objeto","")))</f>
        <v/>
      </c>
      <c r="H694" s="109" t="str">
        <f t="array" ref="H694">IF($B693="","",IF($C694=$C691,INDEX('FORMAÇÃO DE PREÇO'!$M:$M,MATCH($B694,'FORMAÇÃO DE PREÇO'!$B:$B)-14),IF($C694=$C692,"Unidade","")))</f>
        <v/>
      </c>
      <c r="I694" s="109" t="str">
        <f>IF($B693="","",IF($C694=$C691,INDEX('FORMAÇÃO DE PREÇO'!$M:$M,MATCH($B694,'FORMAÇÃO DE PREÇO'!$B:$B)-16),IF($C694=$C692,"Quant.","")))</f>
        <v/>
      </c>
      <c r="J694" s="68" t="str">
        <f>IF(AND(COUNTBLANK($B691:$B693)=2,$B693="",$B692="",MAX(C:C)&gt;1),"Total Estimado",IF($B693="","",IF($C694=$C691,INDEX('FORMAÇÃO DE PREÇO'!$M:$M,MATCH($B694,'FORMAÇÃO DE PREÇO'!$B:$B)-18),IF($C694=$C692,"Valor Unit. (R$)",IF(AND($C694&lt;&gt;$C693,$J693&lt;&gt;""),"Subtotal","")))))</f>
        <v/>
      </c>
      <c r="K694" s="100" t="str">
        <f>IFERROR(IF(AND(COUNTBLANK($B691:$B693)=2,$B693="",$B692="",MAX(C:C)&gt;1),SUM($K$3:K693)/2,IF($B693="","",IF($C694=$C691,ROUND(J694*I694,2),IF($C694=$C692,"Total Item (R$)",IF(AND($C694&lt;&gt;$C693,$J693&lt;&gt;""),SUMIFS(K:K,C:C,C693,J:J,"&lt;&gt;Subtotal"),""))))),"")</f>
        <v/>
      </c>
      <c r="L694" s="100" t="str">
        <f t="shared" si="18"/>
        <v/>
      </c>
    </row>
    <row r="695" spans="2:12" x14ac:dyDescent="0.25">
      <c r="B695" s="62" t="str">
        <f>IFERROR(IF(C694=C691,IF(B694+1&lt;='FORMAÇÃO DE PREÇO'!$H$8,B694+1,""),B694),"")</f>
        <v/>
      </c>
      <c r="C695" s="62" t="str">
        <f>IFERROR(VLOOKUP(B695,'FORMAÇÃO DE PREÇO'!B:D,2,FALSE),"")</f>
        <v/>
      </c>
      <c r="D695" s="62" t="str">
        <f>IFERROR(VLOOKUP(B695,'FORMAÇÃO DE PREÇO'!B:D,3,FALSE),"")</f>
        <v/>
      </c>
      <c r="E695" s="107" t="str">
        <f t="shared" si="19"/>
        <v/>
      </c>
      <c r="F695" s="107" t="str">
        <f>IF($B694="","",IF($C695=$C692,INDEX('FORMAÇÃO DE PREÇO'!$H:$H,MATCH($B695,'FORMAÇÃO DE PREÇO'!$B:$B)-18),IF($C695=$C693,"Código","")))</f>
        <v/>
      </c>
      <c r="G695" s="108" t="str">
        <f t="array" ref="G695">IF($B694="","",IF($C695=$C692,UPPER(INDEX('BASE EDITAL'!$C:$C,EDITAL!B695+1)),IF($C695=$C693,"Especificação do Objeto","")))</f>
        <v/>
      </c>
      <c r="H695" s="109" t="str">
        <f t="array" ref="H695">IF($B694="","",IF($C695=$C692,INDEX('FORMAÇÃO DE PREÇO'!$M:$M,MATCH($B695,'FORMAÇÃO DE PREÇO'!$B:$B)-14),IF($C695=$C693,"Unidade","")))</f>
        <v/>
      </c>
      <c r="I695" s="109" t="str">
        <f>IF($B694="","",IF($C695=$C692,INDEX('FORMAÇÃO DE PREÇO'!$M:$M,MATCH($B695,'FORMAÇÃO DE PREÇO'!$B:$B)-16),IF($C695=$C693,"Quant.","")))</f>
        <v/>
      </c>
      <c r="J695" s="68" t="str">
        <f>IF(AND(COUNTBLANK($B692:$B694)=2,$B694="",$B693="",MAX(C:C)&gt;1),"Total Estimado",IF($B694="","",IF($C695=$C692,INDEX('FORMAÇÃO DE PREÇO'!$M:$M,MATCH($B695,'FORMAÇÃO DE PREÇO'!$B:$B)-18),IF($C695=$C693,"Valor Unit. (R$)",IF(AND($C695&lt;&gt;$C694,$J694&lt;&gt;""),"Subtotal","")))))</f>
        <v/>
      </c>
      <c r="K695" s="100" t="str">
        <f>IFERROR(IF(AND(COUNTBLANK($B692:$B694)=2,$B694="",$B693="",MAX(C:C)&gt;1),SUM($K$3:K694)/2,IF($B694="","",IF($C695=$C692,ROUND(J695*I695,2),IF($C695=$C693,"Total Item (R$)",IF(AND($C695&lt;&gt;$C694,$J694&lt;&gt;""),SUMIFS(K:K,C:C,C694,J:J,"&lt;&gt;Subtotal"),""))))),"")</f>
        <v/>
      </c>
      <c r="L695" s="100" t="str">
        <f t="shared" si="18"/>
        <v/>
      </c>
    </row>
    <row r="696" spans="2:12" x14ac:dyDescent="0.25">
      <c r="B696" s="62" t="str">
        <f>IFERROR(IF(C695=C692,IF(B695+1&lt;='FORMAÇÃO DE PREÇO'!$H$8,B695+1,""),B695),"")</f>
        <v/>
      </c>
      <c r="C696" s="62" t="str">
        <f>IFERROR(VLOOKUP(B696,'FORMAÇÃO DE PREÇO'!B:D,2,FALSE),"")</f>
        <v/>
      </c>
      <c r="D696" s="62" t="str">
        <f>IFERROR(VLOOKUP(B696,'FORMAÇÃO DE PREÇO'!B:D,3,FALSE),"")</f>
        <v/>
      </c>
      <c r="E696" s="107" t="str">
        <f t="shared" si="19"/>
        <v/>
      </c>
      <c r="F696" s="107" t="str">
        <f>IF($B695="","",IF($C696=$C693,INDEX('FORMAÇÃO DE PREÇO'!$H:$H,MATCH($B696,'FORMAÇÃO DE PREÇO'!$B:$B)-18),IF($C696=$C694,"Código","")))</f>
        <v/>
      </c>
      <c r="G696" s="108" t="str">
        <f t="array" ref="G696">IF($B695="","",IF($C696=$C693,UPPER(INDEX('BASE EDITAL'!$C:$C,EDITAL!B696+1)),IF($C696=$C694,"Especificação do Objeto","")))</f>
        <v/>
      </c>
      <c r="H696" s="109" t="str">
        <f t="array" ref="H696">IF($B695="","",IF($C696=$C693,INDEX('FORMAÇÃO DE PREÇO'!$M:$M,MATCH($B696,'FORMAÇÃO DE PREÇO'!$B:$B)-14),IF($C696=$C694,"Unidade","")))</f>
        <v/>
      </c>
      <c r="I696" s="109" t="str">
        <f>IF($B695="","",IF($C696=$C693,INDEX('FORMAÇÃO DE PREÇO'!$M:$M,MATCH($B696,'FORMAÇÃO DE PREÇO'!$B:$B)-16),IF($C696=$C694,"Quant.","")))</f>
        <v/>
      </c>
      <c r="J696" s="68" t="str">
        <f>IF(AND(COUNTBLANK($B693:$B695)=2,$B695="",$B694="",MAX(C:C)&gt;1),"Total Estimado",IF($B695="","",IF($C696=$C693,INDEX('FORMAÇÃO DE PREÇO'!$M:$M,MATCH($B696,'FORMAÇÃO DE PREÇO'!$B:$B)-18),IF($C696=$C694,"Valor Unit. (R$)",IF(AND($C696&lt;&gt;$C695,$J695&lt;&gt;""),"Subtotal","")))))</f>
        <v/>
      </c>
      <c r="K696" s="100" t="str">
        <f>IFERROR(IF(AND(COUNTBLANK($B693:$B695)=2,$B695="",$B694="",MAX(C:C)&gt;1),SUM($K$3:K695)/2,IF($B695="","",IF($C696=$C693,ROUND(J696*I696,2),IF($C696=$C694,"Total Item (R$)",IF(AND($C696&lt;&gt;$C695,$J695&lt;&gt;""),SUMIFS(K:K,C:C,C695,J:J,"&lt;&gt;Subtotal"),""))))),"")</f>
        <v/>
      </c>
      <c r="L696" s="100" t="str">
        <f t="shared" si="18"/>
        <v/>
      </c>
    </row>
    <row r="697" spans="2:12" x14ac:dyDescent="0.25">
      <c r="B697" s="62" t="str">
        <f>IFERROR(IF(C696=C693,IF(B696+1&lt;='FORMAÇÃO DE PREÇO'!$H$8,B696+1,""),B696),"")</f>
        <v/>
      </c>
      <c r="C697" s="62" t="str">
        <f>IFERROR(VLOOKUP(B697,'FORMAÇÃO DE PREÇO'!B:D,2,FALSE),"")</f>
        <v/>
      </c>
      <c r="D697" s="62" t="str">
        <f>IFERROR(VLOOKUP(B697,'FORMAÇÃO DE PREÇO'!B:D,3,FALSE),"")</f>
        <v/>
      </c>
      <c r="E697" s="107" t="str">
        <f t="shared" si="19"/>
        <v/>
      </c>
      <c r="F697" s="107" t="str">
        <f>IF($B696="","",IF($C697=$C694,INDEX('FORMAÇÃO DE PREÇO'!$H:$H,MATCH($B697,'FORMAÇÃO DE PREÇO'!$B:$B)-18),IF($C697=$C695,"Código","")))</f>
        <v/>
      </c>
      <c r="G697" s="108" t="str">
        <f t="array" ref="G697">IF($B696="","",IF($C697=$C694,UPPER(INDEX('BASE EDITAL'!$C:$C,EDITAL!B697+1)),IF($C697=$C695,"Especificação do Objeto","")))</f>
        <v/>
      </c>
      <c r="H697" s="109" t="str">
        <f t="array" ref="H697">IF($B696="","",IF($C697=$C694,INDEX('FORMAÇÃO DE PREÇO'!$M:$M,MATCH($B697,'FORMAÇÃO DE PREÇO'!$B:$B)-14),IF($C697=$C695,"Unidade","")))</f>
        <v/>
      </c>
      <c r="I697" s="109" t="str">
        <f>IF($B696="","",IF($C697=$C694,INDEX('FORMAÇÃO DE PREÇO'!$M:$M,MATCH($B697,'FORMAÇÃO DE PREÇO'!$B:$B)-16),IF($C697=$C695,"Quant.","")))</f>
        <v/>
      </c>
      <c r="J697" s="68" t="str">
        <f>IF(AND(COUNTBLANK($B694:$B696)=2,$B696="",$B695="",MAX(C:C)&gt;1),"Total Estimado",IF($B696="","",IF($C697=$C694,INDEX('FORMAÇÃO DE PREÇO'!$M:$M,MATCH($B697,'FORMAÇÃO DE PREÇO'!$B:$B)-18),IF($C697=$C695,"Valor Unit. (R$)",IF(AND($C697&lt;&gt;$C696,$J696&lt;&gt;""),"Subtotal","")))))</f>
        <v/>
      </c>
      <c r="K697" s="100" t="str">
        <f>IFERROR(IF(AND(COUNTBLANK($B694:$B696)=2,$B696="",$B695="",MAX(C:C)&gt;1),SUM($K$3:K696)/2,IF($B696="","",IF($C697=$C694,ROUND(J697*I697,2),IF($C697=$C695,"Total Item (R$)",IF(AND($C697&lt;&gt;$C696,$J696&lt;&gt;""),SUMIFS(K:K,C:C,C696,J:J,"&lt;&gt;Subtotal"),""))))),"")</f>
        <v/>
      </c>
      <c r="L697" s="100" t="str">
        <f t="shared" si="18"/>
        <v/>
      </c>
    </row>
    <row r="698" spans="2:12" x14ac:dyDescent="0.25">
      <c r="B698" s="62" t="str">
        <f>IFERROR(IF(C697=C694,IF(B697+1&lt;='FORMAÇÃO DE PREÇO'!$H$8,B697+1,""),B697),"")</f>
        <v/>
      </c>
      <c r="C698" s="62" t="str">
        <f>IFERROR(VLOOKUP(B698,'FORMAÇÃO DE PREÇO'!B:D,2,FALSE),"")</f>
        <v/>
      </c>
      <c r="D698" s="62" t="str">
        <f>IFERROR(VLOOKUP(B698,'FORMAÇÃO DE PREÇO'!B:D,3,FALSE),"")</f>
        <v/>
      </c>
      <c r="E698" s="107" t="str">
        <f t="shared" si="19"/>
        <v/>
      </c>
      <c r="F698" s="107" t="str">
        <f>IF($B697="","",IF($C698=$C695,INDEX('FORMAÇÃO DE PREÇO'!$H:$H,MATCH($B698,'FORMAÇÃO DE PREÇO'!$B:$B)-18),IF($C698=$C696,"Código","")))</f>
        <v/>
      </c>
      <c r="G698" s="108" t="str">
        <f t="array" ref="G698">IF($B697="","",IF($C698=$C695,UPPER(INDEX('BASE EDITAL'!$C:$C,EDITAL!B698+1)),IF($C698=$C696,"Especificação do Objeto","")))</f>
        <v/>
      </c>
      <c r="H698" s="109" t="str">
        <f t="array" ref="H698">IF($B697="","",IF($C698=$C695,INDEX('FORMAÇÃO DE PREÇO'!$M:$M,MATCH($B698,'FORMAÇÃO DE PREÇO'!$B:$B)-14),IF($C698=$C696,"Unidade","")))</f>
        <v/>
      </c>
      <c r="I698" s="109" t="str">
        <f>IF($B697="","",IF($C698=$C695,INDEX('FORMAÇÃO DE PREÇO'!$M:$M,MATCH($B698,'FORMAÇÃO DE PREÇO'!$B:$B)-16),IF($C698=$C696,"Quant.","")))</f>
        <v/>
      </c>
      <c r="J698" s="68" t="str">
        <f>IF(AND(COUNTBLANK($B695:$B697)=2,$B697="",$B696="",MAX(C:C)&gt;1),"Total Estimado",IF($B697="","",IF($C698=$C695,INDEX('FORMAÇÃO DE PREÇO'!$M:$M,MATCH($B698,'FORMAÇÃO DE PREÇO'!$B:$B)-18),IF($C698=$C696,"Valor Unit. (R$)",IF(AND($C698&lt;&gt;$C697,$J697&lt;&gt;""),"Subtotal","")))))</f>
        <v/>
      </c>
      <c r="K698" s="100" t="str">
        <f>IFERROR(IF(AND(COUNTBLANK($B695:$B697)=2,$B697="",$B696="",MAX(C:C)&gt;1),SUM($K$3:K697)/2,IF($B697="","",IF($C698=$C695,ROUND(J698*I698,2),IF($C698=$C696,"Total Item (R$)",IF(AND($C698&lt;&gt;$C697,$J697&lt;&gt;""),SUMIFS(K:K,C:C,C697,J:J,"&lt;&gt;Subtotal"),""))))),"")</f>
        <v/>
      </c>
      <c r="L698" s="100" t="str">
        <f t="shared" si="18"/>
        <v/>
      </c>
    </row>
    <row r="699" spans="2:12" x14ac:dyDescent="0.25">
      <c r="B699" s="62" t="str">
        <f>IFERROR(IF(C698=C695,IF(B698+1&lt;='FORMAÇÃO DE PREÇO'!$H$8,B698+1,""),B698),"")</f>
        <v/>
      </c>
      <c r="C699" s="62" t="str">
        <f>IFERROR(VLOOKUP(B699,'FORMAÇÃO DE PREÇO'!B:D,2,FALSE),"")</f>
        <v/>
      </c>
      <c r="D699" s="62" t="str">
        <f>IFERROR(VLOOKUP(B699,'FORMAÇÃO DE PREÇO'!B:D,3,FALSE),"")</f>
        <v/>
      </c>
      <c r="E699" s="107" t="str">
        <f t="shared" si="19"/>
        <v/>
      </c>
      <c r="F699" s="107" t="str">
        <f>IF($B698="","",IF($C699=$C696,INDEX('FORMAÇÃO DE PREÇO'!$H:$H,MATCH($B699,'FORMAÇÃO DE PREÇO'!$B:$B)-18),IF($C699=$C697,"Código","")))</f>
        <v/>
      </c>
      <c r="G699" s="108" t="str">
        <f t="array" ref="G699">IF($B698="","",IF($C699=$C696,UPPER(INDEX('BASE EDITAL'!$C:$C,EDITAL!B699+1)),IF($C699=$C697,"Especificação do Objeto","")))</f>
        <v/>
      </c>
      <c r="H699" s="109" t="str">
        <f t="array" ref="H699">IF($B698="","",IF($C699=$C696,INDEX('FORMAÇÃO DE PREÇO'!$M:$M,MATCH($B699,'FORMAÇÃO DE PREÇO'!$B:$B)-14),IF($C699=$C697,"Unidade","")))</f>
        <v/>
      </c>
      <c r="I699" s="109" t="str">
        <f>IF($B698="","",IF($C699=$C696,INDEX('FORMAÇÃO DE PREÇO'!$M:$M,MATCH($B699,'FORMAÇÃO DE PREÇO'!$B:$B)-16),IF($C699=$C697,"Quant.","")))</f>
        <v/>
      </c>
      <c r="J699" s="68" t="str">
        <f>IF(AND(COUNTBLANK($B696:$B698)=2,$B698="",$B697="",MAX(C:C)&gt;1),"Total Estimado",IF($B698="","",IF($C699=$C696,INDEX('FORMAÇÃO DE PREÇO'!$M:$M,MATCH($B699,'FORMAÇÃO DE PREÇO'!$B:$B)-18),IF($C699=$C697,"Valor Unit. (R$)",IF(AND($C699&lt;&gt;$C698,$J698&lt;&gt;""),"Subtotal","")))))</f>
        <v/>
      </c>
      <c r="K699" s="100" t="str">
        <f>IFERROR(IF(AND(COUNTBLANK($B696:$B698)=2,$B698="",$B697="",MAX(C:C)&gt;1),SUM($K$3:K698)/2,IF($B698="","",IF($C699=$C696,ROUND(J699*I699,2),IF($C699=$C697,"Total Item (R$)",IF(AND($C699&lt;&gt;$C698,$J698&lt;&gt;""),SUMIFS(K:K,C:C,C698,J:J,"&lt;&gt;Subtotal"),""))))),"")</f>
        <v/>
      </c>
      <c r="L699" s="100" t="str">
        <f t="shared" si="18"/>
        <v/>
      </c>
    </row>
    <row r="700" spans="2:12" x14ac:dyDescent="0.25">
      <c r="B700" s="62" t="str">
        <f>IFERROR(IF(C699=C696,IF(B699+1&lt;='FORMAÇÃO DE PREÇO'!$H$8,B699+1,""),B699),"")</f>
        <v/>
      </c>
      <c r="C700" s="62" t="str">
        <f>IFERROR(VLOOKUP(B700,'FORMAÇÃO DE PREÇO'!B:D,2,FALSE),"")</f>
        <v/>
      </c>
      <c r="D700" s="62" t="str">
        <f>IFERROR(VLOOKUP(B700,'FORMAÇÃO DE PREÇO'!B:D,3,FALSE),"")</f>
        <v/>
      </c>
      <c r="E700" s="107" t="str">
        <f t="shared" si="19"/>
        <v/>
      </c>
      <c r="F700" s="107" t="str">
        <f>IF($B699="","",IF($C700=$C697,INDEX('FORMAÇÃO DE PREÇO'!$H:$H,MATCH($B700,'FORMAÇÃO DE PREÇO'!$B:$B)-18),IF($C700=$C698,"Código","")))</f>
        <v/>
      </c>
      <c r="G700" s="108" t="str">
        <f t="array" ref="G700">IF($B699="","",IF($C700=$C697,UPPER(INDEX('BASE EDITAL'!$C:$C,EDITAL!B700+1)),IF($C700=$C698,"Especificação do Objeto","")))</f>
        <v/>
      </c>
      <c r="H700" s="109" t="str">
        <f t="array" ref="H700">IF($B699="","",IF($C700=$C697,INDEX('FORMAÇÃO DE PREÇO'!$M:$M,MATCH($B700,'FORMAÇÃO DE PREÇO'!$B:$B)-14),IF($C700=$C698,"Unidade","")))</f>
        <v/>
      </c>
      <c r="I700" s="109" t="str">
        <f>IF($B699="","",IF($C700=$C697,INDEX('FORMAÇÃO DE PREÇO'!$M:$M,MATCH($B700,'FORMAÇÃO DE PREÇO'!$B:$B)-16),IF($C700=$C698,"Quant.","")))</f>
        <v/>
      </c>
      <c r="J700" s="68" t="str">
        <f>IF(AND(COUNTBLANK($B697:$B699)=2,$B699="",$B698="",MAX(C:C)&gt;1),"Total Estimado",IF($B699="","",IF($C700=$C697,INDEX('FORMAÇÃO DE PREÇO'!$M:$M,MATCH($B700,'FORMAÇÃO DE PREÇO'!$B:$B)-18),IF($C700=$C698,"Valor Unit. (R$)",IF(AND($C700&lt;&gt;$C699,$J699&lt;&gt;""),"Subtotal","")))))</f>
        <v/>
      </c>
      <c r="K700" s="100" t="str">
        <f>IFERROR(IF(AND(COUNTBLANK($B697:$B699)=2,$B699="",$B698="",MAX(C:C)&gt;1),SUM($K$3:K699)/2,IF($B699="","",IF($C700=$C697,ROUND(J700*I700,2),IF($C700=$C698,"Total Item (R$)",IF(AND($C700&lt;&gt;$C699,$J699&lt;&gt;""),SUMIFS(K:K,C:C,C699,J:J,"&lt;&gt;Subtotal"),""))))),"")</f>
        <v/>
      </c>
      <c r="L700" s="100" t="str">
        <f t="shared" si="18"/>
        <v/>
      </c>
    </row>
    <row r="701" spans="2:12" x14ac:dyDescent="0.25">
      <c r="B701" s="62" t="str">
        <f>IFERROR(IF(C700=C697,IF(B700+1&lt;='FORMAÇÃO DE PREÇO'!$H$8,B700+1,""),B700),"")</f>
        <v/>
      </c>
      <c r="C701" s="62" t="str">
        <f>IFERROR(VLOOKUP(B701,'FORMAÇÃO DE PREÇO'!B:D,2,FALSE),"")</f>
        <v/>
      </c>
      <c r="D701" s="62" t="str">
        <f>IFERROR(VLOOKUP(B701,'FORMAÇÃO DE PREÇO'!B:D,3,FALSE),"")</f>
        <v/>
      </c>
      <c r="E701" s="107" t="str">
        <f t="shared" si="19"/>
        <v/>
      </c>
      <c r="F701" s="107" t="str">
        <f>IF($B700="","",IF($C701=$C698,INDEX('FORMAÇÃO DE PREÇO'!$H:$H,MATCH($B701,'FORMAÇÃO DE PREÇO'!$B:$B)-18),IF($C701=$C699,"Código","")))</f>
        <v/>
      </c>
      <c r="G701" s="108" t="str">
        <f t="array" ref="G701">IF($B700="","",IF($C701=$C698,UPPER(INDEX('BASE EDITAL'!$C:$C,EDITAL!B701+1)),IF($C701=$C699,"Especificação do Objeto","")))</f>
        <v/>
      </c>
      <c r="H701" s="109" t="str">
        <f t="array" ref="H701">IF($B700="","",IF($C701=$C698,INDEX('FORMAÇÃO DE PREÇO'!$M:$M,MATCH($B701,'FORMAÇÃO DE PREÇO'!$B:$B)-14),IF($C701=$C699,"Unidade","")))</f>
        <v/>
      </c>
      <c r="I701" s="109" t="str">
        <f>IF($B700="","",IF($C701=$C698,INDEX('FORMAÇÃO DE PREÇO'!$M:$M,MATCH($B701,'FORMAÇÃO DE PREÇO'!$B:$B)-16),IF($C701=$C699,"Quant.","")))</f>
        <v/>
      </c>
      <c r="J701" s="68" t="str">
        <f>IF(AND(COUNTBLANK($B698:$B700)=2,$B700="",$B699="",MAX(C:C)&gt;1),"Total Estimado",IF($B700="","",IF($C701=$C698,INDEX('FORMAÇÃO DE PREÇO'!$M:$M,MATCH($B701,'FORMAÇÃO DE PREÇO'!$B:$B)-18),IF($C701=$C699,"Valor Unit. (R$)",IF(AND($C701&lt;&gt;$C700,$J700&lt;&gt;""),"Subtotal","")))))</f>
        <v/>
      </c>
      <c r="K701" s="100" t="str">
        <f>IFERROR(IF(AND(COUNTBLANK($B698:$B700)=2,$B700="",$B699="",MAX(C:C)&gt;1),SUM($K$3:K700)/2,IF($B700="","",IF($C701=$C698,ROUND(J701*I701,2),IF($C701=$C699,"Total Item (R$)",IF(AND($C701&lt;&gt;$C700,$J700&lt;&gt;""),SUMIFS(K:K,C:C,C700,J:J,"&lt;&gt;Subtotal"),""))))),"")</f>
        <v/>
      </c>
      <c r="L701" s="100" t="str">
        <f t="shared" si="18"/>
        <v/>
      </c>
    </row>
    <row r="702" spans="2:12" x14ac:dyDescent="0.25">
      <c r="B702" s="62" t="str">
        <f>IFERROR(IF(C701=C698,IF(B701+1&lt;='FORMAÇÃO DE PREÇO'!$H$8,B701+1,""),B701),"")</f>
        <v/>
      </c>
      <c r="C702" s="62" t="str">
        <f>IFERROR(VLOOKUP(B702,'FORMAÇÃO DE PREÇO'!B:D,2,FALSE),"")</f>
        <v/>
      </c>
      <c r="D702" s="62" t="str">
        <f>IFERROR(VLOOKUP(B702,'FORMAÇÃO DE PREÇO'!B:D,3,FALSE),"")</f>
        <v/>
      </c>
      <c r="E702" s="107" t="str">
        <f t="shared" si="19"/>
        <v/>
      </c>
      <c r="F702" s="107" t="str">
        <f>IF($B701="","",IF($C702=$C699,INDEX('FORMAÇÃO DE PREÇO'!$H:$H,MATCH($B702,'FORMAÇÃO DE PREÇO'!$B:$B)-18),IF($C702=$C700,"Código","")))</f>
        <v/>
      </c>
      <c r="G702" s="108" t="str">
        <f t="array" ref="G702">IF($B701="","",IF($C702=$C699,UPPER(INDEX('BASE EDITAL'!$C:$C,EDITAL!B702+1)),IF($C702=$C700,"Especificação do Objeto","")))</f>
        <v/>
      </c>
      <c r="H702" s="109" t="str">
        <f t="array" ref="H702">IF($B701="","",IF($C702=$C699,INDEX('FORMAÇÃO DE PREÇO'!$M:$M,MATCH($B702,'FORMAÇÃO DE PREÇO'!$B:$B)-14),IF($C702=$C700,"Unidade","")))</f>
        <v/>
      </c>
      <c r="I702" s="109" t="str">
        <f>IF($B701="","",IF($C702=$C699,INDEX('FORMAÇÃO DE PREÇO'!$M:$M,MATCH($B702,'FORMAÇÃO DE PREÇO'!$B:$B)-16),IF($C702=$C700,"Quant.","")))</f>
        <v/>
      </c>
      <c r="J702" s="68" t="str">
        <f>IF(AND(COUNTBLANK($B699:$B701)=2,$B701="",$B700="",MAX(C:C)&gt;1),"Total Estimado",IF($B701="","",IF($C702=$C699,INDEX('FORMAÇÃO DE PREÇO'!$M:$M,MATCH($B702,'FORMAÇÃO DE PREÇO'!$B:$B)-18),IF($C702=$C700,"Valor Unit. (R$)",IF(AND($C702&lt;&gt;$C701,$J701&lt;&gt;""),"Subtotal","")))))</f>
        <v/>
      </c>
      <c r="K702" s="100" t="str">
        <f>IFERROR(IF(AND(COUNTBLANK($B699:$B701)=2,$B701="",$B700="",MAX(C:C)&gt;1),SUM($K$3:K701)/2,IF($B701="","",IF($C702=$C699,ROUND(J702*I702,2),IF($C702=$C700,"Total Item (R$)",IF(AND($C702&lt;&gt;$C701,$J701&lt;&gt;""),SUMIFS(K:K,C:C,C701,J:J,"&lt;&gt;Subtotal"),""))))),"")</f>
        <v/>
      </c>
      <c r="L702" s="100" t="str">
        <f t="shared" si="18"/>
        <v/>
      </c>
    </row>
    <row r="703" spans="2:12" x14ac:dyDescent="0.25">
      <c r="B703" s="62" t="str">
        <f>IFERROR(IF(C702=C699,IF(B702+1&lt;='FORMAÇÃO DE PREÇO'!$H$8,B702+1,""),B702),"")</f>
        <v/>
      </c>
      <c r="C703" s="62" t="str">
        <f>IFERROR(VLOOKUP(B703,'FORMAÇÃO DE PREÇO'!B:D,2,FALSE),"")</f>
        <v/>
      </c>
      <c r="D703" s="62" t="str">
        <f>IFERROR(VLOOKUP(B703,'FORMAÇÃO DE PREÇO'!B:D,3,FALSE),"")</f>
        <v/>
      </c>
      <c r="E703" s="107" t="str">
        <f t="shared" si="19"/>
        <v/>
      </c>
      <c r="F703" s="107" t="str">
        <f>IF($B702="","",IF($C703=$C700,INDEX('FORMAÇÃO DE PREÇO'!$H:$H,MATCH($B703,'FORMAÇÃO DE PREÇO'!$B:$B)-18),IF($C703=$C701,"Código","")))</f>
        <v/>
      </c>
      <c r="G703" s="108" t="str">
        <f t="array" ref="G703">IF($B702="","",IF($C703=$C700,UPPER(INDEX('BASE EDITAL'!$C:$C,EDITAL!B703+1)),IF($C703=$C701,"Especificação do Objeto","")))</f>
        <v/>
      </c>
      <c r="H703" s="109" t="str">
        <f t="array" ref="H703">IF($B702="","",IF($C703=$C700,INDEX('FORMAÇÃO DE PREÇO'!$M:$M,MATCH($B703,'FORMAÇÃO DE PREÇO'!$B:$B)-14),IF($C703=$C701,"Unidade","")))</f>
        <v/>
      </c>
      <c r="I703" s="109" t="str">
        <f>IF($B702="","",IF($C703=$C700,INDEX('FORMAÇÃO DE PREÇO'!$M:$M,MATCH($B703,'FORMAÇÃO DE PREÇO'!$B:$B)-16),IF($C703=$C701,"Quant.","")))</f>
        <v/>
      </c>
      <c r="J703" s="68" t="str">
        <f>IF(AND(COUNTBLANK($B700:$B702)=2,$B702="",$B701="",MAX(C:C)&gt;1),"Total Estimado",IF($B702="","",IF($C703=$C700,INDEX('FORMAÇÃO DE PREÇO'!$M:$M,MATCH($B703,'FORMAÇÃO DE PREÇO'!$B:$B)-18),IF($C703=$C701,"Valor Unit. (R$)",IF(AND($C703&lt;&gt;$C702,$J702&lt;&gt;""),"Subtotal","")))))</f>
        <v/>
      </c>
      <c r="K703" s="100" t="str">
        <f>IFERROR(IF(AND(COUNTBLANK($B700:$B702)=2,$B702="",$B701="",MAX(C:C)&gt;1),SUM($K$3:K702)/2,IF($B702="","",IF($C703=$C700,ROUND(J703*I703,2),IF($C703=$C701,"Total Item (R$)",IF(AND($C703&lt;&gt;$C702,$J702&lt;&gt;""),SUMIFS(K:K,C:C,C702,J:J,"&lt;&gt;Subtotal"),""))))),"")</f>
        <v/>
      </c>
      <c r="L703" s="100" t="str">
        <f t="shared" si="18"/>
        <v/>
      </c>
    </row>
    <row r="704" spans="2:12" x14ac:dyDescent="0.25">
      <c r="B704" s="62" t="str">
        <f>IFERROR(IF(C703=C700,IF(B703+1&lt;='FORMAÇÃO DE PREÇO'!$H$8,B703+1,""),B703),"")</f>
        <v/>
      </c>
      <c r="C704" s="62" t="str">
        <f>IFERROR(VLOOKUP(B704,'FORMAÇÃO DE PREÇO'!B:D,2,FALSE),"")</f>
        <v/>
      </c>
      <c r="D704" s="62" t="str">
        <f>IFERROR(VLOOKUP(B704,'FORMAÇÃO DE PREÇO'!B:D,3,FALSE),"")</f>
        <v/>
      </c>
      <c r="E704" s="107" t="str">
        <f t="shared" si="19"/>
        <v/>
      </c>
      <c r="F704" s="107" t="str">
        <f>IF($B703="","",IF($C704=$C701,INDEX('FORMAÇÃO DE PREÇO'!$H:$H,MATCH($B704,'FORMAÇÃO DE PREÇO'!$B:$B)-18),IF($C704=$C702,"Código","")))</f>
        <v/>
      </c>
      <c r="G704" s="108" t="str">
        <f t="array" ref="G704">IF($B703="","",IF($C704=$C701,UPPER(INDEX('BASE EDITAL'!$C:$C,EDITAL!B704+1)),IF($C704=$C702,"Especificação do Objeto","")))</f>
        <v/>
      </c>
      <c r="H704" s="109" t="str">
        <f t="array" ref="H704">IF($B703="","",IF($C704=$C701,INDEX('FORMAÇÃO DE PREÇO'!$M:$M,MATCH($B704,'FORMAÇÃO DE PREÇO'!$B:$B)-14),IF($C704=$C702,"Unidade","")))</f>
        <v/>
      </c>
      <c r="I704" s="109" t="str">
        <f>IF($B703="","",IF($C704=$C701,INDEX('FORMAÇÃO DE PREÇO'!$M:$M,MATCH($B704,'FORMAÇÃO DE PREÇO'!$B:$B)-16),IF($C704=$C702,"Quant.","")))</f>
        <v/>
      </c>
      <c r="J704" s="68" t="str">
        <f>IF(AND(COUNTBLANK($B701:$B703)=2,$B703="",$B702="",MAX(C:C)&gt;1),"Total Estimado",IF($B703="","",IF($C704=$C701,INDEX('FORMAÇÃO DE PREÇO'!$M:$M,MATCH($B704,'FORMAÇÃO DE PREÇO'!$B:$B)-18),IF($C704=$C702,"Valor Unit. (R$)",IF(AND($C704&lt;&gt;$C703,$J703&lt;&gt;""),"Subtotal","")))))</f>
        <v/>
      </c>
      <c r="K704" s="100" t="str">
        <f>IFERROR(IF(AND(COUNTBLANK($B701:$B703)=2,$B703="",$B702="",MAX(C:C)&gt;1),SUM($K$3:K703)/2,IF($B703="","",IF($C704=$C701,ROUND(J704*I704,2),IF($C704=$C702,"Total Item (R$)",IF(AND($C704&lt;&gt;$C703,$J703&lt;&gt;""),SUMIFS(K:K,C:C,C703,J:J,"&lt;&gt;Subtotal"),""))))),"")</f>
        <v/>
      </c>
      <c r="L704" s="100" t="str">
        <f t="shared" si="18"/>
        <v/>
      </c>
    </row>
    <row r="705" spans="2:12" x14ac:dyDescent="0.25">
      <c r="B705" s="62" t="str">
        <f>IFERROR(IF(C704=C701,IF(B704+1&lt;='FORMAÇÃO DE PREÇO'!$H$8,B704+1,""),B704),"")</f>
        <v/>
      </c>
      <c r="C705" s="62" t="str">
        <f>IFERROR(VLOOKUP(B705,'FORMAÇÃO DE PREÇO'!B:D,2,FALSE),"")</f>
        <v/>
      </c>
      <c r="D705" s="62" t="str">
        <f>IFERROR(VLOOKUP(B705,'FORMAÇÃO DE PREÇO'!B:D,3,FALSE),"")</f>
        <v/>
      </c>
      <c r="E705" s="107" t="str">
        <f t="shared" si="19"/>
        <v/>
      </c>
      <c r="F705" s="107" t="str">
        <f>IF($B704="","",IF($C705=$C702,INDEX('FORMAÇÃO DE PREÇO'!$H:$H,MATCH($B705,'FORMAÇÃO DE PREÇO'!$B:$B)-18),IF($C705=$C703,"Código","")))</f>
        <v/>
      </c>
      <c r="G705" s="108" t="str">
        <f t="array" ref="G705">IF($B704="","",IF($C705=$C702,UPPER(INDEX('BASE EDITAL'!$C:$C,EDITAL!B705+1)),IF($C705=$C703,"Especificação do Objeto","")))</f>
        <v/>
      </c>
      <c r="H705" s="109" t="str">
        <f t="array" ref="H705">IF($B704="","",IF($C705=$C702,INDEX('FORMAÇÃO DE PREÇO'!$M:$M,MATCH($B705,'FORMAÇÃO DE PREÇO'!$B:$B)-14),IF($C705=$C703,"Unidade","")))</f>
        <v/>
      </c>
      <c r="I705" s="109" t="str">
        <f>IF($B704="","",IF($C705=$C702,INDEX('FORMAÇÃO DE PREÇO'!$M:$M,MATCH($B705,'FORMAÇÃO DE PREÇO'!$B:$B)-16),IF($C705=$C703,"Quant.","")))</f>
        <v/>
      </c>
      <c r="J705" s="68" t="str">
        <f>IF(AND(COUNTBLANK($B702:$B704)=2,$B704="",$B703="",MAX(C:C)&gt;1),"Total Estimado",IF($B704="","",IF($C705=$C702,INDEX('FORMAÇÃO DE PREÇO'!$M:$M,MATCH($B705,'FORMAÇÃO DE PREÇO'!$B:$B)-18),IF($C705=$C703,"Valor Unit. (R$)",IF(AND($C705&lt;&gt;$C704,$J704&lt;&gt;""),"Subtotal","")))))</f>
        <v/>
      </c>
      <c r="K705" s="100" t="str">
        <f>IFERROR(IF(AND(COUNTBLANK($B702:$B704)=2,$B704="",$B703="",MAX(C:C)&gt;1),SUM($K$3:K704)/2,IF($B704="","",IF($C705=$C702,ROUND(J705*I705,2),IF($C705=$C703,"Total Item (R$)",IF(AND($C705&lt;&gt;$C704,$J704&lt;&gt;""),SUMIFS(K:K,C:C,C704,J:J,"&lt;&gt;Subtotal"),""))))),"")</f>
        <v/>
      </c>
      <c r="L705" s="100" t="str">
        <f t="shared" si="18"/>
        <v/>
      </c>
    </row>
    <row r="706" spans="2:12" x14ac:dyDescent="0.25">
      <c r="B706" s="62" t="str">
        <f>IFERROR(IF(C705=C702,IF(B705+1&lt;='FORMAÇÃO DE PREÇO'!$H$8,B705+1,""),B705),"")</f>
        <v/>
      </c>
      <c r="C706" s="62" t="str">
        <f>IFERROR(VLOOKUP(B706,'FORMAÇÃO DE PREÇO'!B:D,2,FALSE),"")</f>
        <v/>
      </c>
      <c r="D706" s="62" t="str">
        <f>IFERROR(VLOOKUP(B706,'FORMAÇÃO DE PREÇO'!B:D,3,FALSE),"")</f>
        <v/>
      </c>
      <c r="E706" s="107" t="str">
        <f t="shared" si="19"/>
        <v/>
      </c>
      <c r="F706" s="107" t="str">
        <f>IF($B705="","",IF($C706=$C703,INDEX('FORMAÇÃO DE PREÇO'!$H:$H,MATCH($B706,'FORMAÇÃO DE PREÇO'!$B:$B)-18),IF($C706=$C704,"Código","")))</f>
        <v/>
      </c>
      <c r="G706" s="108" t="str">
        <f t="array" ref="G706">IF($B705="","",IF($C706=$C703,UPPER(INDEX('BASE EDITAL'!$C:$C,EDITAL!B706+1)),IF($C706=$C704,"Especificação do Objeto","")))</f>
        <v/>
      </c>
      <c r="H706" s="109" t="str">
        <f t="array" ref="H706">IF($B705="","",IF($C706=$C703,INDEX('FORMAÇÃO DE PREÇO'!$M:$M,MATCH($B706,'FORMAÇÃO DE PREÇO'!$B:$B)-14),IF($C706=$C704,"Unidade","")))</f>
        <v/>
      </c>
      <c r="I706" s="109" t="str">
        <f>IF($B705="","",IF($C706=$C703,INDEX('FORMAÇÃO DE PREÇO'!$M:$M,MATCH($B706,'FORMAÇÃO DE PREÇO'!$B:$B)-16),IF($C706=$C704,"Quant.","")))</f>
        <v/>
      </c>
      <c r="J706" s="68" t="str">
        <f>IF(AND(COUNTBLANK($B703:$B705)=2,$B705="",$B704="",MAX(C:C)&gt;1),"Total Estimado",IF($B705="","",IF($C706=$C703,INDEX('FORMAÇÃO DE PREÇO'!$M:$M,MATCH($B706,'FORMAÇÃO DE PREÇO'!$B:$B)-18),IF($C706=$C704,"Valor Unit. (R$)",IF(AND($C706&lt;&gt;$C705,$J705&lt;&gt;""),"Subtotal","")))))</f>
        <v/>
      </c>
      <c r="K706" s="100" t="str">
        <f>IFERROR(IF(AND(COUNTBLANK($B703:$B705)=2,$B705="",$B704="",MAX(C:C)&gt;1),SUM($K$3:K705)/2,IF($B705="","",IF($C706=$C703,ROUND(J706*I706,2),IF($C706=$C704,"Total Item (R$)",IF(AND($C706&lt;&gt;$C705,$J705&lt;&gt;""),SUMIFS(K:K,C:C,C705,J:J,"&lt;&gt;Subtotal"),""))))),"")</f>
        <v/>
      </c>
      <c r="L706" s="100" t="str">
        <f t="shared" si="18"/>
        <v/>
      </c>
    </row>
    <row r="707" spans="2:12" x14ac:dyDescent="0.25">
      <c r="B707" s="62" t="str">
        <f>IFERROR(IF(C706=C703,IF(B706+1&lt;='FORMAÇÃO DE PREÇO'!$H$8,B706+1,""),B706),"")</f>
        <v/>
      </c>
      <c r="C707" s="62" t="str">
        <f>IFERROR(VLOOKUP(B707,'FORMAÇÃO DE PREÇO'!B:D,2,FALSE),"")</f>
        <v/>
      </c>
      <c r="D707" s="62" t="str">
        <f>IFERROR(VLOOKUP(B707,'FORMAÇÃO DE PREÇO'!B:D,3,FALSE),"")</f>
        <v/>
      </c>
      <c r="E707" s="107" t="str">
        <f t="shared" si="19"/>
        <v/>
      </c>
      <c r="F707" s="107" t="str">
        <f>IF($B706="","",IF($C707=$C704,INDEX('FORMAÇÃO DE PREÇO'!$H:$H,MATCH($B707,'FORMAÇÃO DE PREÇO'!$B:$B)-18),IF($C707=$C705,"Código","")))</f>
        <v/>
      </c>
      <c r="G707" s="108" t="str">
        <f t="array" ref="G707">IF($B706="","",IF($C707=$C704,UPPER(INDEX('BASE EDITAL'!$C:$C,EDITAL!B707+1)),IF($C707=$C705,"Especificação do Objeto","")))</f>
        <v/>
      </c>
      <c r="H707" s="109" t="str">
        <f t="array" ref="H707">IF($B706="","",IF($C707=$C704,INDEX('FORMAÇÃO DE PREÇO'!$M:$M,MATCH($B707,'FORMAÇÃO DE PREÇO'!$B:$B)-14),IF($C707=$C705,"Unidade","")))</f>
        <v/>
      </c>
      <c r="I707" s="109" t="str">
        <f>IF($B706="","",IF($C707=$C704,INDEX('FORMAÇÃO DE PREÇO'!$M:$M,MATCH($B707,'FORMAÇÃO DE PREÇO'!$B:$B)-16),IF($C707=$C705,"Quant.","")))</f>
        <v/>
      </c>
      <c r="J707" s="68" t="str">
        <f>IF(AND(COUNTBLANK($B704:$B706)=2,$B706="",$B705="",MAX(C:C)&gt;1),"Total Estimado",IF($B706="","",IF($C707=$C704,INDEX('FORMAÇÃO DE PREÇO'!$M:$M,MATCH($B707,'FORMAÇÃO DE PREÇO'!$B:$B)-18),IF($C707=$C705,"Valor Unit. (R$)",IF(AND($C707&lt;&gt;$C706,$J706&lt;&gt;""),"Subtotal","")))))</f>
        <v/>
      </c>
      <c r="K707" s="100" t="str">
        <f>IFERROR(IF(AND(COUNTBLANK($B704:$B706)=2,$B706="",$B705="",MAX(C:C)&gt;1),SUM($K$3:K706)/2,IF($B706="","",IF($C707=$C704,ROUND(J707*I707,2),IF($C707=$C705,"Total Item (R$)",IF(AND($C707&lt;&gt;$C706,$J706&lt;&gt;""),SUMIFS(K:K,C:C,C706,J:J,"&lt;&gt;Subtotal"),""))))),"")</f>
        <v/>
      </c>
      <c r="L707" s="100" t="str">
        <f t="shared" si="18"/>
        <v/>
      </c>
    </row>
    <row r="708" spans="2:12" x14ac:dyDescent="0.25">
      <c r="B708" s="62" t="str">
        <f>IFERROR(IF(C707=C704,IF(B707+1&lt;='FORMAÇÃO DE PREÇO'!$H$8,B707+1,""),B707),"")</f>
        <v/>
      </c>
      <c r="C708" s="62" t="str">
        <f>IFERROR(VLOOKUP(B708,'FORMAÇÃO DE PREÇO'!B:D,2,FALSE),"")</f>
        <v/>
      </c>
      <c r="D708" s="62" t="str">
        <f>IFERROR(VLOOKUP(B708,'FORMAÇÃO DE PREÇO'!B:D,3,FALSE),"")</f>
        <v/>
      </c>
      <c r="E708" s="107" t="str">
        <f t="shared" si="19"/>
        <v/>
      </c>
      <c r="F708" s="107" t="str">
        <f>IF($B707="","",IF($C708=$C705,INDEX('FORMAÇÃO DE PREÇO'!$H:$H,MATCH($B708,'FORMAÇÃO DE PREÇO'!$B:$B)-18),IF($C708=$C706,"Código","")))</f>
        <v/>
      </c>
      <c r="G708" s="108" t="str">
        <f t="array" ref="G708">IF($B707="","",IF($C708=$C705,UPPER(INDEX('BASE EDITAL'!$C:$C,EDITAL!B708+1)),IF($C708=$C706,"Especificação do Objeto","")))</f>
        <v/>
      </c>
      <c r="H708" s="109" t="str">
        <f t="array" ref="H708">IF($B707="","",IF($C708=$C705,INDEX('FORMAÇÃO DE PREÇO'!$M:$M,MATCH($B708,'FORMAÇÃO DE PREÇO'!$B:$B)-14),IF($C708=$C706,"Unidade","")))</f>
        <v/>
      </c>
      <c r="I708" s="109" t="str">
        <f>IF($B707="","",IF($C708=$C705,INDEX('FORMAÇÃO DE PREÇO'!$M:$M,MATCH($B708,'FORMAÇÃO DE PREÇO'!$B:$B)-16),IF($C708=$C706,"Quant.","")))</f>
        <v/>
      </c>
      <c r="J708" s="68" t="str">
        <f>IF(AND(COUNTBLANK($B705:$B707)=2,$B707="",$B706="",MAX(C:C)&gt;1),"Total Estimado",IF($B707="","",IF($C708=$C705,INDEX('FORMAÇÃO DE PREÇO'!$M:$M,MATCH($B708,'FORMAÇÃO DE PREÇO'!$B:$B)-18),IF($C708=$C706,"Valor Unit. (R$)",IF(AND($C708&lt;&gt;$C707,$J707&lt;&gt;""),"Subtotal","")))))</f>
        <v/>
      </c>
      <c r="K708" s="100" t="str">
        <f>IFERROR(IF(AND(COUNTBLANK($B705:$B707)=2,$B707="",$B706="",MAX(C:C)&gt;1),SUM($K$3:K707)/2,IF($B707="","",IF($C708=$C705,ROUND(J708*I708,2),IF($C708=$C706,"Total Item (R$)",IF(AND($C708&lt;&gt;$C707,$J707&lt;&gt;""),SUMIFS(K:K,C:C,C707,J:J,"&lt;&gt;Subtotal"),""))))),"")</f>
        <v/>
      </c>
      <c r="L708" s="100" t="str">
        <f t="shared" ref="L708:L771" si="20">IF($B707="","",IF($C708=$C705,"",IF($C708=$C706,"Benefício ME/EPP","")))</f>
        <v/>
      </c>
    </row>
    <row r="709" spans="2:12" x14ac:dyDescent="0.25">
      <c r="B709" s="62" t="str">
        <f>IFERROR(IF(C708=C705,IF(B708+1&lt;='FORMAÇÃO DE PREÇO'!$H$8,B708+1,""),B708),"")</f>
        <v/>
      </c>
      <c r="C709" s="62" t="str">
        <f>IFERROR(VLOOKUP(B709,'FORMAÇÃO DE PREÇO'!B:D,2,FALSE),"")</f>
        <v/>
      </c>
      <c r="D709" s="62" t="str">
        <f>IFERROR(VLOOKUP(B709,'FORMAÇÃO DE PREÇO'!B:D,3,FALSE),"")</f>
        <v/>
      </c>
      <c r="E709" s="107" t="str">
        <f t="shared" si="19"/>
        <v/>
      </c>
      <c r="F709" s="107" t="str">
        <f>IF($B708="","",IF($C709=$C706,INDEX('FORMAÇÃO DE PREÇO'!$H:$H,MATCH($B709,'FORMAÇÃO DE PREÇO'!$B:$B)-18),IF($C709=$C707,"Código","")))</f>
        <v/>
      </c>
      <c r="G709" s="108" t="str">
        <f t="array" ref="G709">IF($B708="","",IF($C709=$C706,UPPER(INDEX('BASE EDITAL'!$C:$C,EDITAL!B709+1)),IF($C709=$C707,"Especificação do Objeto","")))</f>
        <v/>
      </c>
      <c r="H709" s="109" t="str">
        <f t="array" ref="H709">IF($B708="","",IF($C709=$C706,INDEX('FORMAÇÃO DE PREÇO'!$M:$M,MATCH($B709,'FORMAÇÃO DE PREÇO'!$B:$B)-14),IF($C709=$C707,"Unidade","")))</f>
        <v/>
      </c>
      <c r="I709" s="109" t="str">
        <f>IF($B708="","",IF($C709=$C706,INDEX('FORMAÇÃO DE PREÇO'!$M:$M,MATCH($B709,'FORMAÇÃO DE PREÇO'!$B:$B)-16),IF($C709=$C707,"Quant.","")))</f>
        <v/>
      </c>
      <c r="J709" s="68" t="str">
        <f>IF(AND(COUNTBLANK($B706:$B708)=2,$B708="",$B707="",MAX(C:C)&gt;1),"Total Estimado",IF($B708="","",IF($C709=$C706,INDEX('FORMAÇÃO DE PREÇO'!$M:$M,MATCH($B709,'FORMAÇÃO DE PREÇO'!$B:$B)-18),IF($C709=$C707,"Valor Unit. (R$)",IF(AND($C709&lt;&gt;$C708,$J708&lt;&gt;""),"Subtotal","")))))</f>
        <v/>
      </c>
      <c r="K709" s="100" t="str">
        <f>IFERROR(IF(AND(COUNTBLANK($B706:$B708)=2,$B708="",$B707="",MAX(C:C)&gt;1),SUM($K$3:K708)/2,IF($B708="","",IF($C709=$C706,ROUND(J709*I709,2),IF($C709=$C707,"Total Item (R$)",IF(AND($C709&lt;&gt;$C708,$J708&lt;&gt;""),SUMIFS(K:K,C:C,C708,J:J,"&lt;&gt;Subtotal"),""))))),"")</f>
        <v/>
      </c>
      <c r="L709" s="100" t="str">
        <f t="shared" si="20"/>
        <v/>
      </c>
    </row>
    <row r="710" spans="2:12" x14ac:dyDescent="0.25">
      <c r="B710" s="62" t="str">
        <f>IFERROR(IF(C709=C706,IF(B709+1&lt;='FORMAÇÃO DE PREÇO'!$H$8,B709+1,""),B709),"")</f>
        <v/>
      </c>
      <c r="C710" s="62" t="str">
        <f>IFERROR(VLOOKUP(B710,'FORMAÇÃO DE PREÇO'!B:D,2,FALSE),"")</f>
        <v/>
      </c>
      <c r="D710" s="62" t="str">
        <f>IFERROR(VLOOKUP(B710,'FORMAÇÃO DE PREÇO'!B:D,3,FALSE),"")</f>
        <v/>
      </c>
      <c r="E710" s="107" t="str">
        <f t="shared" si="19"/>
        <v/>
      </c>
      <c r="F710" s="107" t="str">
        <f>IF($B709="","",IF($C710=$C707,INDEX('FORMAÇÃO DE PREÇO'!$H:$H,MATCH($B710,'FORMAÇÃO DE PREÇO'!$B:$B)-18),IF($C710=$C708,"Código","")))</f>
        <v/>
      </c>
      <c r="G710" s="108" t="str">
        <f t="array" ref="G710">IF($B709="","",IF($C710=$C707,UPPER(INDEX('BASE EDITAL'!$C:$C,EDITAL!B710+1)),IF($C710=$C708,"Especificação do Objeto","")))</f>
        <v/>
      </c>
      <c r="H710" s="109" t="str">
        <f t="array" ref="H710">IF($B709="","",IF($C710=$C707,INDEX('FORMAÇÃO DE PREÇO'!$M:$M,MATCH($B710,'FORMAÇÃO DE PREÇO'!$B:$B)-14),IF($C710=$C708,"Unidade","")))</f>
        <v/>
      </c>
      <c r="I710" s="109" t="str">
        <f>IF($B709="","",IF($C710=$C707,INDEX('FORMAÇÃO DE PREÇO'!$M:$M,MATCH($B710,'FORMAÇÃO DE PREÇO'!$B:$B)-16),IF($C710=$C708,"Quant.","")))</f>
        <v/>
      </c>
      <c r="J710" s="68" t="str">
        <f>IF(AND(COUNTBLANK($B707:$B709)=2,$B709="",$B708="",MAX(C:C)&gt;1),"Total Estimado",IF($B709="","",IF($C710=$C707,INDEX('FORMAÇÃO DE PREÇO'!$M:$M,MATCH($B710,'FORMAÇÃO DE PREÇO'!$B:$B)-18),IF($C710=$C708,"Valor Unit. (R$)",IF(AND($C710&lt;&gt;$C709,$J709&lt;&gt;""),"Subtotal","")))))</f>
        <v/>
      </c>
      <c r="K710" s="100" t="str">
        <f>IFERROR(IF(AND(COUNTBLANK($B707:$B709)=2,$B709="",$B708="",MAX(C:C)&gt;1),SUM($K$3:K709)/2,IF($B709="","",IF($C710=$C707,ROUND(J710*I710,2),IF($C710=$C708,"Total Item (R$)",IF(AND($C710&lt;&gt;$C709,$J709&lt;&gt;""),SUMIFS(K:K,C:C,C709,J:J,"&lt;&gt;Subtotal"),""))))),"")</f>
        <v/>
      </c>
      <c r="L710" s="100" t="str">
        <f t="shared" si="20"/>
        <v/>
      </c>
    </row>
    <row r="711" spans="2:12" x14ac:dyDescent="0.25">
      <c r="B711" s="62" t="str">
        <f>IFERROR(IF(C710=C707,IF(B710+1&lt;='FORMAÇÃO DE PREÇO'!$H$8,B710+1,""),B710),"")</f>
        <v/>
      </c>
      <c r="C711" s="62" t="str">
        <f>IFERROR(VLOOKUP(B711,'FORMAÇÃO DE PREÇO'!B:D,2,FALSE),"")</f>
        <v/>
      </c>
      <c r="D711" s="62" t="str">
        <f>IFERROR(VLOOKUP(B711,'FORMAÇÃO DE PREÇO'!B:D,3,FALSE),"")</f>
        <v/>
      </c>
      <c r="E711" s="107" t="str">
        <f t="shared" ref="E711:E774" si="21">IF($B710="","",IF($C711=$C708,D711,IF($C711=$C709,"Item",IF(AND(MAX(C:C)&gt;1,$C711=$C710),CONCATENATE("LOTE ",C711),""))))</f>
        <v/>
      </c>
      <c r="F711" s="107" t="str">
        <f>IF($B710="","",IF($C711=$C708,INDEX('FORMAÇÃO DE PREÇO'!$H:$H,MATCH($B711,'FORMAÇÃO DE PREÇO'!$B:$B)-18),IF($C711=$C709,"Código","")))</f>
        <v/>
      </c>
      <c r="G711" s="108" t="str">
        <f t="array" ref="G711">IF($B710="","",IF($C711=$C708,UPPER(INDEX('BASE EDITAL'!$C:$C,EDITAL!B711+1)),IF($C711=$C709,"Especificação do Objeto","")))</f>
        <v/>
      </c>
      <c r="H711" s="109" t="str">
        <f t="array" ref="H711">IF($B710="","",IF($C711=$C708,INDEX('FORMAÇÃO DE PREÇO'!$M:$M,MATCH($B711,'FORMAÇÃO DE PREÇO'!$B:$B)-14),IF($C711=$C709,"Unidade","")))</f>
        <v/>
      </c>
      <c r="I711" s="109" t="str">
        <f>IF($B710="","",IF($C711=$C708,INDEX('FORMAÇÃO DE PREÇO'!$M:$M,MATCH($B711,'FORMAÇÃO DE PREÇO'!$B:$B)-16),IF($C711=$C709,"Quant.","")))</f>
        <v/>
      </c>
      <c r="J711" s="68" t="str">
        <f>IF(AND(COUNTBLANK($B708:$B710)=2,$B710="",$B709="",MAX(C:C)&gt;1),"Total Estimado",IF($B710="","",IF($C711=$C708,INDEX('FORMAÇÃO DE PREÇO'!$M:$M,MATCH($B711,'FORMAÇÃO DE PREÇO'!$B:$B)-18),IF($C711=$C709,"Valor Unit. (R$)",IF(AND($C711&lt;&gt;$C710,$J710&lt;&gt;""),"Subtotal","")))))</f>
        <v/>
      </c>
      <c r="K711" s="100" t="str">
        <f>IFERROR(IF(AND(COUNTBLANK($B708:$B710)=2,$B710="",$B709="",MAX(C:C)&gt;1),SUM($K$3:K710)/2,IF($B710="","",IF($C711=$C708,ROUND(J711*I711,2),IF($C711=$C709,"Total Item (R$)",IF(AND($C711&lt;&gt;$C710,$J710&lt;&gt;""),SUMIFS(K:K,C:C,C710,J:J,"&lt;&gt;Subtotal"),""))))),"")</f>
        <v/>
      </c>
      <c r="L711" s="100" t="str">
        <f t="shared" si="20"/>
        <v/>
      </c>
    </row>
    <row r="712" spans="2:12" x14ac:dyDescent="0.25">
      <c r="B712" s="62" t="str">
        <f>IFERROR(IF(C711=C708,IF(B711+1&lt;='FORMAÇÃO DE PREÇO'!$H$8,B711+1,""),B711),"")</f>
        <v/>
      </c>
      <c r="C712" s="62" t="str">
        <f>IFERROR(VLOOKUP(B712,'FORMAÇÃO DE PREÇO'!B:D,2,FALSE),"")</f>
        <v/>
      </c>
      <c r="D712" s="62" t="str">
        <f>IFERROR(VLOOKUP(B712,'FORMAÇÃO DE PREÇO'!B:D,3,FALSE),"")</f>
        <v/>
      </c>
      <c r="E712" s="107" t="str">
        <f t="shared" si="21"/>
        <v/>
      </c>
      <c r="F712" s="107" t="str">
        <f>IF($B711="","",IF($C712=$C709,INDEX('FORMAÇÃO DE PREÇO'!$H:$H,MATCH($B712,'FORMAÇÃO DE PREÇO'!$B:$B)-18),IF($C712=$C710,"Código","")))</f>
        <v/>
      </c>
      <c r="G712" s="108" t="str">
        <f t="array" ref="G712">IF($B711="","",IF($C712=$C709,UPPER(INDEX('BASE EDITAL'!$C:$C,EDITAL!B712+1)),IF($C712=$C710,"Especificação do Objeto","")))</f>
        <v/>
      </c>
      <c r="H712" s="109" t="str">
        <f t="array" ref="H712">IF($B711="","",IF($C712=$C709,INDEX('FORMAÇÃO DE PREÇO'!$M:$M,MATCH($B712,'FORMAÇÃO DE PREÇO'!$B:$B)-14),IF($C712=$C710,"Unidade","")))</f>
        <v/>
      </c>
      <c r="I712" s="109" t="str">
        <f>IF($B711="","",IF($C712=$C709,INDEX('FORMAÇÃO DE PREÇO'!$M:$M,MATCH($B712,'FORMAÇÃO DE PREÇO'!$B:$B)-16),IF($C712=$C710,"Quant.","")))</f>
        <v/>
      </c>
      <c r="J712" s="68" t="str">
        <f>IF(AND(COUNTBLANK($B709:$B711)=2,$B711="",$B710="",MAX(C:C)&gt;1),"Total Estimado",IF($B711="","",IF($C712=$C709,INDEX('FORMAÇÃO DE PREÇO'!$M:$M,MATCH($B712,'FORMAÇÃO DE PREÇO'!$B:$B)-18),IF($C712=$C710,"Valor Unit. (R$)",IF(AND($C712&lt;&gt;$C711,$J711&lt;&gt;""),"Subtotal","")))))</f>
        <v/>
      </c>
      <c r="K712" s="100" t="str">
        <f>IFERROR(IF(AND(COUNTBLANK($B709:$B711)=2,$B711="",$B710="",MAX(C:C)&gt;1),SUM($K$3:K711)/2,IF($B711="","",IF($C712=$C709,ROUND(J712*I712,2),IF($C712=$C710,"Total Item (R$)",IF(AND($C712&lt;&gt;$C711,$J711&lt;&gt;""),SUMIFS(K:K,C:C,C711,J:J,"&lt;&gt;Subtotal"),""))))),"")</f>
        <v/>
      </c>
      <c r="L712" s="100" t="str">
        <f t="shared" si="20"/>
        <v/>
      </c>
    </row>
    <row r="713" spans="2:12" x14ac:dyDescent="0.25">
      <c r="B713" s="62" t="str">
        <f>IFERROR(IF(C712=C709,IF(B712+1&lt;='FORMAÇÃO DE PREÇO'!$H$8,B712+1,""),B712),"")</f>
        <v/>
      </c>
      <c r="C713" s="62" t="str">
        <f>IFERROR(VLOOKUP(B713,'FORMAÇÃO DE PREÇO'!B:D,2,FALSE),"")</f>
        <v/>
      </c>
      <c r="D713" s="62" t="str">
        <f>IFERROR(VLOOKUP(B713,'FORMAÇÃO DE PREÇO'!B:D,3,FALSE),"")</f>
        <v/>
      </c>
      <c r="E713" s="107" t="str">
        <f t="shared" si="21"/>
        <v/>
      </c>
      <c r="F713" s="107" t="str">
        <f>IF($B712="","",IF($C713=$C710,INDEX('FORMAÇÃO DE PREÇO'!$H:$H,MATCH($B713,'FORMAÇÃO DE PREÇO'!$B:$B)-18),IF($C713=$C711,"Código","")))</f>
        <v/>
      </c>
      <c r="G713" s="108" t="str">
        <f t="array" ref="G713">IF($B712="","",IF($C713=$C710,UPPER(INDEX('BASE EDITAL'!$C:$C,EDITAL!B713+1)),IF($C713=$C711,"Especificação do Objeto","")))</f>
        <v/>
      </c>
      <c r="H713" s="109" t="str">
        <f t="array" ref="H713">IF($B712="","",IF($C713=$C710,INDEX('FORMAÇÃO DE PREÇO'!$M:$M,MATCH($B713,'FORMAÇÃO DE PREÇO'!$B:$B)-14),IF($C713=$C711,"Unidade","")))</f>
        <v/>
      </c>
      <c r="I713" s="109" t="str">
        <f>IF($B712="","",IF($C713=$C710,INDEX('FORMAÇÃO DE PREÇO'!$M:$M,MATCH($B713,'FORMAÇÃO DE PREÇO'!$B:$B)-16),IF($C713=$C711,"Quant.","")))</f>
        <v/>
      </c>
      <c r="J713" s="68" t="str">
        <f>IF(AND(COUNTBLANK($B710:$B712)=2,$B712="",$B711="",MAX(C:C)&gt;1),"Total Estimado",IF($B712="","",IF($C713=$C710,INDEX('FORMAÇÃO DE PREÇO'!$M:$M,MATCH($B713,'FORMAÇÃO DE PREÇO'!$B:$B)-18),IF($C713=$C711,"Valor Unit. (R$)",IF(AND($C713&lt;&gt;$C712,$J712&lt;&gt;""),"Subtotal","")))))</f>
        <v/>
      </c>
      <c r="K713" s="100" t="str">
        <f>IFERROR(IF(AND(COUNTBLANK($B710:$B712)=2,$B712="",$B711="",MAX(C:C)&gt;1),SUM($K$3:K712)/2,IF($B712="","",IF($C713=$C710,ROUND(J713*I713,2),IF($C713=$C711,"Total Item (R$)",IF(AND($C713&lt;&gt;$C712,$J712&lt;&gt;""),SUMIFS(K:K,C:C,C712,J:J,"&lt;&gt;Subtotal"),""))))),"")</f>
        <v/>
      </c>
      <c r="L713" s="100" t="str">
        <f t="shared" si="20"/>
        <v/>
      </c>
    </row>
    <row r="714" spans="2:12" x14ac:dyDescent="0.25">
      <c r="B714" s="62" t="str">
        <f>IFERROR(IF(C713=C710,IF(B713+1&lt;='FORMAÇÃO DE PREÇO'!$H$8,B713+1,""),B713),"")</f>
        <v/>
      </c>
      <c r="C714" s="62" t="str">
        <f>IFERROR(VLOOKUP(B714,'FORMAÇÃO DE PREÇO'!B:D,2,FALSE),"")</f>
        <v/>
      </c>
      <c r="D714" s="62" t="str">
        <f>IFERROR(VLOOKUP(B714,'FORMAÇÃO DE PREÇO'!B:D,3,FALSE),"")</f>
        <v/>
      </c>
      <c r="E714" s="107" t="str">
        <f t="shared" si="21"/>
        <v/>
      </c>
      <c r="F714" s="107" t="str">
        <f>IF($B713="","",IF($C714=$C711,INDEX('FORMAÇÃO DE PREÇO'!$H:$H,MATCH($B714,'FORMAÇÃO DE PREÇO'!$B:$B)-18),IF($C714=$C712,"Código","")))</f>
        <v/>
      </c>
      <c r="G714" s="108" t="str">
        <f t="array" ref="G714">IF($B713="","",IF($C714=$C711,UPPER(INDEX('BASE EDITAL'!$C:$C,EDITAL!B714+1)),IF($C714=$C712,"Especificação do Objeto","")))</f>
        <v/>
      </c>
      <c r="H714" s="109" t="str">
        <f t="array" ref="H714">IF($B713="","",IF($C714=$C711,INDEX('FORMAÇÃO DE PREÇO'!$M:$M,MATCH($B714,'FORMAÇÃO DE PREÇO'!$B:$B)-14),IF($C714=$C712,"Unidade","")))</f>
        <v/>
      </c>
      <c r="I714" s="109" t="str">
        <f>IF($B713="","",IF($C714=$C711,INDEX('FORMAÇÃO DE PREÇO'!$M:$M,MATCH($B714,'FORMAÇÃO DE PREÇO'!$B:$B)-16),IF($C714=$C712,"Quant.","")))</f>
        <v/>
      </c>
      <c r="J714" s="68" t="str">
        <f>IF(AND(COUNTBLANK($B711:$B713)=2,$B713="",$B712="",MAX(C:C)&gt;1),"Total Estimado",IF($B713="","",IF($C714=$C711,INDEX('FORMAÇÃO DE PREÇO'!$M:$M,MATCH($B714,'FORMAÇÃO DE PREÇO'!$B:$B)-18),IF($C714=$C712,"Valor Unit. (R$)",IF(AND($C714&lt;&gt;$C713,$J713&lt;&gt;""),"Subtotal","")))))</f>
        <v/>
      </c>
      <c r="K714" s="100" t="str">
        <f>IFERROR(IF(AND(COUNTBLANK($B711:$B713)=2,$B713="",$B712="",MAX(C:C)&gt;1),SUM($K$3:K713)/2,IF($B713="","",IF($C714=$C711,ROUND(J714*I714,2),IF($C714=$C712,"Total Item (R$)",IF(AND($C714&lt;&gt;$C713,$J713&lt;&gt;""),SUMIFS(K:K,C:C,C713,J:J,"&lt;&gt;Subtotal"),""))))),"")</f>
        <v/>
      </c>
      <c r="L714" s="100" t="str">
        <f t="shared" si="20"/>
        <v/>
      </c>
    </row>
    <row r="715" spans="2:12" x14ac:dyDescent="0.25">
      <c r="B715" s="62" t="str">
        <f>IFERROR(IF(C714=C711,IF(B714+1&lt;='FORMAÇÃO DE PREÇO'!$H$8,B714+1,""),B714),"")</f>
        <v/>
      </c>
      <c r="C715" s="62" t="str">
        <f>IFERROR(VLOOKUP(B715,'FORMAÇÃO DE PREÇO'!B:D,2,FALSE),"")</f>
        <v/>
      </c>
      <c r="D715" s="62" t="str">
        <f>IFERROR(VLOOKUP(B715,'FORMAÇÃO DE PREÇO'!B:D,3,FALSE),"")</f>
        <v/>
      </c>
      <c r="E715" s="107" t="str">
        <f t="shared" si="21"/>
        <v/>
      </c>
      <c r="F715" s="107" t="str">
        <f>IF($B714="","",IF($C715=$C712,INDEX('FORMAÇÃO DE PREÇO'!$H:$H,MATCH($B715,'FORMAÇÃO DE PREÇO'!$B:$B)-18),IF($C715=$C713,"Código","")))</f>
        <v/>
      </c>
      <c r="G715" s="108" t="str">
        <f t="array" ref="G715">IF($B714="","",IF($C715=$C712,UPPER(INDEX('BASE EDITAL'!$C:$C,EDITAL!B715+1)),IF($C715=$C713,"Especificação do Objeto","")))</f>
        <v/>
      </c>
      <c r="H715" s="109" t="str">
        <f t="array" ref="H715">IF($B714="","",IF($C715=$C712,INDEX('FORMAÇÃO DE PREÇO'!$M:$M,MATCH($B715,'FORMAÇÃO DE PREÇO'!$B:$B)-14),IF($C715=$C713,"Unidade","")))</f>
        <v/>
      </c>
      <c r="I715" s="109" t="str">
        <f>IF($B714="","",IF($C715=$C712,INDEX('FORMAÇÃO DE PREÇO'!$M:$M,MATCH($B715,'FORMAÇÃO DE PREÇO'!$B:$B)-16),IF($C715=$C713,"Quant.","")))</f>
        <v/>
      </c>
      <c r="J715" s="68" t="str">
        <f>IF(AND(COUNTBLANK($B712:$B714)=2,$B714="",$B713="",MAX(C:C)&gt;1),"Total Estimado",IF($B714="","",IF($C715=$C712,INDEX('FORMAÇÃO DE PREÇO'!$M:$M,MATCH($B715,'FORMAÇÃO DE PREÇO'!$B:$B)-18),IF($C715=$C713,"Valor Unit. (R$)",IF(AND($C715&lt;&gt;$C714,$J714&lt;&gt;""),"Subtotal","")))))</f>
        <v/>
      </c>
      <c r="K715" s="100" t="str">
        <f>IFERROR(IF(AND(COUNTBLANK($B712:$B714)=2,$B714="",$B713="",MAX(C:C)&gt;1),SUM($K$3:K714)/2,IF($B714="","",IF($C715=$C712,ROUND(J715*I715,2),IF($C715=$C713,"Total Item (R$)",IF(AND($C715&lt;&gt;$C714,$J714&lt;&gt;""),SUMIFS(K:K,C:C,C714,J:J,"&lt;&gt;Subtotal"),""))))),"")</f>
        <v/>
      </c>
      <c r="L715" s="100" t="str">
        <f t="shared" si="20"/>
        <v/>
      </c>
    </row>
    <row r="716" spans="2:12" x14ac:dyDescent="0.25">
      <c r="B716" s="62" t="str">
        <f>IFERROR(IF(C715=C712,IF(B715+1&lt;='FORMAÇÃO DE PREÇO'!$H$8,B715+1,""),B715),"")</f>
        <v/>
      </c>
      <c r="C716" s="62" t="str">
        <f>IFERROR(VLOOKUP(B716,'FORMAÇÃO DE PREÇO'!B:D,2,FALSE),"")</f>
        <v/>
      </c>
      <c r="D716" s="62" t="str">
        <f>IFERROR(VLOOKUP(B716,'FORMAÇÃO DE PREÇO'!B:D,3,FALSE),"")</f>
        <v/>
      </c>
      <c r="E716" s="107" t="str">
        <f t="shared" si="21"/>
        <v/>
      </c>
      <c r="F716" s="107" t="str">
        <f>IF($B715="","",IF($C716=$C713,INDEX('FORMAÇÃO DE PREÇO'!$H:$H,MATCH($B716,'FORMAÇÃO DE PREÇO'!$B:$B)-18),IF($C716=$C714,"Código","")))</f>
        <v/>
      </c>
      <c r="G716" s="108" t="str">
        <f t="array" ref="G716">IF($B715="","",IF($C716=$C713,UPPER(INDEX('BASE EDITAL'!$C:$C,EDITAL!B716+1)),IF($C716=$C714,"Especificação do Objeto","")))</f>
        <v/>
      </c>
      <c r="H716" s="109" t="str">
        <f t="array" ref="H716">IF($B715="","",IF($C716=$C713,INDEX('FORMAÇÃO DE PREÇO'!$M:$M,MATCH($B716,'FORMAÇÃO DE PREÇO'!$B:$B)-14),IF($C716=$C714,"Unidade","")))</f>
        <v/>
      </c>
      <c r="I716" s="109" t="str">
        <f>IF($B715="","",IF($C716=$C713,INDEX('FORMAÇÃO DE PREÇO'!$M:$M,MATCH($B716,'FORMAÇÃO DE PREÇO'!$B:$B)-16),IF($C716=$C714,"Quant.","")))</f>
        <v/>
      </c>
      <c r="J716" s="68" t="str">
        <f>IF(AND(COUNTBLANK($B713:$B715)=2,$B715="",$B714="",MAX(C:C)&gt;1),"Total Estimado",IF($B715="","",IF($C716=$C713,INDEX('FORMAÇÃO DE PREÇO'!$M:$M,MATCH($B716,'FORMAÇÃO DE PREÇO'!$B:$B)-18),IF($C716=$C714,"Valor Unit. (R$)",IF(AND($C716&lt;&gt;$C715,$J715&lt;&gt;""),"Subtotal","")))))</f>
        <v/>
      </c>
      <c r="K716" s="100" t="str">
        <f>IFERROR(IF(AND(COUNTBLANK($B713:$B715)=2,$B715="",$B714="",MAX(C:C)&gt;1),SUM($K$3:K715)/2,IF($B715="","",IF($C716=$C713,ROUND(J716*I716,2),IF($C716=$C714,"Total Item (R$)",IF(AND($C716&lt;&gt;$C715,$J715&lt;&gt;""),SUMIFS(K:K,C:C,C715,J:J,"&lt;&gt;Subtotal"),""))))),"")</f>
        <v/>
      </c>
      <c r="L716" s="100" t="str">
        <f t="shared" si="20"/>
        <v/>
      </c>
    </row>
    <row r="717" spans="2:12" x14ac:dyDescent="0.25">
      <c r="B717" s="62" t="str">
        <f>IFERROR(IF(C716=C713,IF(B716+1&lt;='FORMAÇÃO DE PREÇO'!$H$8,B716+1,""),B716),"")</f>
        <v/>
      </c>
      <c r="C717" s="62" t="str">
        <f>IFERROR(VLOOKUP(B717,'FORMAÇÃO DE PREÇO'!B:D,2,FALSE),"")</f>
        <v/>
      </c>
      <c r="D717" s="62" t="str">
        <f>IFERROR(VLOOKUP(B717,'FORMAÇÃO DE PREÇO'!B:D,3,FALSE),"")</f>
        <v/>
      </c>
      <c r="E717" s="107" t="str">
        <f t="shared" si="21"/>
        <v/>
      </c>
      <c r="F717" s="107" t="str">
        <f>IF($B716="","",IF($C717=$C714,INDEX('FORMAÇÃO DE PREÇO'!$H:$H,MATCH($B717,'FORMAÇÃO DE PREÇO'!$B:$B)-18),IF($C717=$C715,"Código","")))</f>
        <v/>
      </c>
      <c r="G717" s="108" t="str">
        <f t="array" ref="G717">IF($B716="","",IF($C717=$C714,UPPER(INDEX('BASE EDITAL'!$C:$C,EDITAL!B717+1)),IF($C717=$C715,"Especificação do Objeto","")))</f>
        <v/>
      </c>
      <c r="H717" s="109" t="str">
        <f t="array" ref="H717">IF($B716="","",IF($C717=$C714,INDEX('FORMAÇÃO DE PREÇO'!$M:$M,MATCH($B717,'FORMAÇÃO DE PREÇO'!$B:$B)-14),IF($C717=$C715,"Unidade","")))</f>
        <v/>
      </c>
      <c r="I717" s="109" t="str">
        <f>IF($B716="","",IF($C717=$C714,INDEX('FORMAÇÃO DE PREÇO'!$M:$M,MATCH($B717,'FORMAÇÃO DE PREÇO'!$B:$B)-16),IF($C717=$C715,"Quant.","")))</f>
        <v/>
      </c>
      <c r="J717" s="68" t="str">
        <f>IF(AND(COUNTBLANK($B714:$B716)=2,$B716="",$B715="",MAX(C:C)&gt;1),"Total Estimado",IF($B716="","",IF($C717=$C714,INDEX('FORMAÇÃO DE PREÇO'!$M:$M,MATCH($B717,'FORMAÇÃO DE PREÇO'!$B:$B)-18),IF($C717=$C715,"Valor Unit. (R$)",IF(AND($C717&lt;&gt;$C716,$J716&lt;&gt;""),"Subtotal","")))))</f>
        <v/>
      </c>
      <c r="K717" s="100" t="str">
        <f>IFERROR(IF(AND(COUNTBLANK($B714:$B716)=2,$B716="",$B715="",MAX(C:C)&gt;1),SUM($K$3:K716)/2,IF($B716="","",IF($C717=$C714,ROUND(J717*I717,2),IF($C717=$C715,"Total Item (R$)",IF(AND($C717&lt;&gt;$C716,$J716&lt;&gt;""),SUMIFS(K:K,C:C,C716,J:J,"&lt;&gt;Subtotal"),""))))),"")</f>
        <v/>
      </c>
      <c r="L717" s="100" t="str">
        <f t="shared" si="20"/>
        <v/>
      </c>
    </row>
    <row r="718" spans="2:12" x14ac:dyDescent="0.25">
      <c r="B718" s="62" t="str">
        <f>IFERROR(IF(C717=C714,IF(B717+1&lt;='FORMAÇÃO DE PREÇO'!$H$8,B717+1,""),B717),"")</f>
        <v/>
      </c>
      <c r="C718" s="62" t="str">
        <f>IFERROR(VLOOKUP(B718,'FORMAÇÃO DE PREÇO'!B:D,2,FALSE),"")</f>
        <v/>
      </c>
      <c r="D718" s="62" t="str">
        <f>IFERROR(VLOOKUP(B718,'FORMAÇÃO DE PREÇO'!B:D,3,FALSE),"")</f>
        <v/>
      </c>
      <c r="E718" s="107" t="str">
        <f t="shared" si="21"/>
        <v/>
      </c>
      <c r="F718" s="107" t="str">
        <f>IF($B717="","",IF($C718=$C715,INDEX('FORMAÇÃO DE PREÇO'!$H:$H,MATCH($B718,'FORMAÇÃO DE PREÇO'!$B:$B)-18),IF($C718=$C716,"Código","")))</f>
        <v/>
      </c>
      <c r="G718" s="108" t="str">
        <f t="array" ref="G718">IF($B717="","",IF($C718=$C715,UPPER(INDEX('BASE EDITAL'!$C:$C,EDITAL!B718+1)),IF($C718=$C716,"Especificação do Objeto","")))</f>
        <v/>
      </c>
      <c r="H718" s="109" t="str">
        <f t="array" ref="H718">IF($B717="","",IF($C718=$C715,INDEX('FORMAÇÃO DE PREÇO'!$M:$M,MATCH($B718,'FORMAÇÃO DE PREÇO'!$B:$B)-14),IF($C718=$C716,"Unidade","")))</f>
        <v/>
      </c>
      <c r="I718" s="109" t="str">
        <f>IF($B717="","",IF($C718=$C715,INDEX('FORMAÇÃO DE PREÇO'!$M:$M,MATCH($B718,'FORMAÇÃO DE PREÇO'!$B:$B)-16),IF($C718=$C716,"Quant.","")))</f>
        <v/>
      </c>
      <c r="J718" s="68" t="str">
        <f>IF(AND(COUNTBLANK($B715:$B717)=2,$B717="",$B716="",MAX(C:C)&gt;1),"Total Estimado",IF($B717="","",IF($C718=$C715,INDEX('FORMAÇÃO DE PREÇO'!$M:$M,MATCH($B718,'FORMAÇÃO DE PREÇO'!$B:$B)-18),IF($C718=$C716,"Valor Unit. (R$)",IF(AND($C718&lt;&gt;$C717,$J717&lt;&gt;""),"Subtotal","")))))</f>
        <v/>
      </c>
      <c r="K718" s="100" t="str">
        <f>IFERROR(IF(AND(COUNTBLANK($B715:$B717)=2,$B717="",$B716="",MAX(C:C)&gt;1),SUM($K$3:K717)/2,IF($B717="","",IF($C718=$C715,ROUND(J718*I718,2),IF($C718=$C716,"Total Item (R$)",IF(AND($C718&lt;&gt;$C717,$J717&lt;&gt;""),SUMIFS(K:K,C:C,C717,J:J,"&lt;&gt;Subtotal"),""))))),"")</f>
        <v/>
      </c>
      <c r="L718" s="100" t="str">
        <f t="shared" si="20"/>
        <v/>
      </c>
    </row>
    <row r="719" spans="2:12" x14ac:dyDescent="0.25">
      <c r="B719" s="62" t="str">
        <f>IFERROR(IF(C718=C715,IF(B718+1&lt;='FORMAÇÃO DE PREÇO'!$H$8,B718+1,""),B718),"")</f>
        <v/>
      </c>
      <c r="C719" s="62" t="str">
        <f>IFERROR(VLOOKUP(B719,'FORMAÇÃO DE PREÇO'!B:D,2,FALSE),"")</f>
        <v/>
      </c>
      <c r="D719" s="62" t="str">
        <f>IFERROR(VLOOKUP(B719,'FORMAÇÃO DE PREÇO'!B:D,3,FALSE),"")</f>
        <v/>
      </c>
      <c r="E719" s="107" t="str">
        <f t="shared" si="21"/>
        <v/>
      </c>
      <c r="F719" s="107" t="str">
        <f>IF($B718="","",IF($C719=$C716,INDEX('FORMAÇÃO DE PREÇO'!$H:$H,MATCH($B719,'FORMAÇÃO DE PREÇO'!$B:$B)-18),IF($C719=$C717,"Código","")))</f>
        <v/>
      </c>
      <c r="G719" s="108" t="str">
        <f t="array" ref="G719">IF($B718="","",IF($C719=$C716,UPPER(INDEX('BASE EDITAL'!$C:$C,EDITAL!B719+1)),IF($C719=$C717,"Especificação do Objeto","")))</f>
        <v/>
      </c>
      <c r="H719" s="109" t="str">
        <f t="array" ref="H719">IF($B718="","",IF($C719=$C716,INDEX('FORMAÇÃO DE PREÇO'!$M:$M,MATCH($B719,'FORMAÇÃO DE PREÇO'!$B:$B)-14),IF($C719=$C717,"Unidade","")))</f>
        <v/>
      </c>
      <c r="I719" s="109" t="str">
        <f>IF($B718="","",IF($C719=$C716,INDEX('FORMAÇÃO DE PREÇO'!$M:$M,MATCH($B719,'FORMAÇÃO DE PREÇO'!$B:$B)-16),IF($C719=$C717,"Quant.","")))</f>
        <v/>
      </c>
      <c r="J719" s="68" t="str">
        <f>IF(AND(COUNTBLANK($B716:$B718)=2,$B718="",$B717="",MAX(C:C)&gt;1),"Total Estimado",IF($B718="","",IF($C719=$C716,INDEX('FORMAÇÃO DE PREÇO'!$M:$M,MATCH($B719,'FORMAÇÃO DE PREÇO'!$B:$B)-18),IF($C719=$C717,"Valor Unit. (R$)",IF(AND($C719&lt;&gt;$C718,$J718&lt;&gt;""),"Subtotal","")))))</f>
        <v/>
      </c>
      <c r="K719" s="100" t="str">
        <f>IFERROR(IF(AND(COUNTBLANK($B716:$B718)=2,$B718="",$B717="",MAX(C:C)&gt;1),SUM($K$3:K718)/2,IF($B718="","",IF($C719=$C716,ROUND(J719*I719,2),IF($C719=$C717,"Total Item (R$)",IF(AND($C719&lt;&gt;$C718,$J718&lt;&gt;""),SUMIFS(K:K,C:C,C718,J:J,"&lt;&gt;Subtotal"),""))))),"")</f>
        <v/>
      </c>
      <c r="L719" s="100" t="str">
        <f t="shared" si="20"/>
        <v/>
      </c>
    </row>
    <row r="720" spans="2:12" x14ac:dyDescent="0.25">
      <c r="B720" s="62" t="str">
        <f>IFERROR(IF(C719=C716,IF(B719+1&lt;='FORMAÇÃO DE PREÇO'!$H$8,B719+1,""),B719),"")</f>
        <v/>
      </c>
      <c r="C720" s="62" t="str">
        <f>IFERROR(VLOOKUP(B720,'FORMAÇÃO DE PREÇO'!B:D,2,FALSE),"")</f>
        <v/>
      </c>
      <c r="D720" s="62" t="str">
        <f>IFERROR(VLOOKUP(B720,'FORMAÇÃO DE PREÇO'!B:D,3,FALSE),"")</f>
        <v/>
      </c>
      <c r="E720" s="107" t="str">
        <f t="shared" si="21"/>
        <v/>
      </c>
      <c r="F720" s="107" t="str">
        <f>IF($B719="","",IF($C720=$C717,INDEX('FORMAÇÃO DE PREÇO'!$H:$H,MATCH($B720,'FORMAÇÃO DE PREÇO'!$B:$B)-18),IF($C720=$C718,"Código","")))</f>
        <v/>
      </c>
      <c r="G720" s="108" t="str">
        <f t="array" ref="G720">IF($B719="","",IF($C720=$C717,UPPER(INDEX('BASE EDITAL'!$C:$C,EDITAL!B720+1)),IF($C720=$C718,"Especificação do Objeto","")))</f>
        <v/>
      </c>
      <c r="H720" s="109" t="str">
        <f t="array" ref="H720">IF($B719="","",IF($C720=$C717,INDEX('FORMAÇÃO DE PREÇO'!$M:$M,MATCH($B720,'FORMAÇÃO DE PREÇO'!$B:$B)-14),IF($C720=$C718,"Unidade","")))</f>
        <v/>
      </c>
      <c r="I720" s="109" t="str">
        <f>IF($B719="","",IF($C720=$C717,INDEX('FORMAÇÃO DE PREÇO'!$M:$M,MATCH($B720,'FORMAÇÃO DE PREÇO'!$B:$B)-16),IF($C720=$C718,"Quant.","")))</f>
        <v/>
      </c>
      <c r="J720" s="68" t="str">
        <f>IF(AND(COUNTBLANK($B717:$B719)=2,$B719="",$B718="",MAX(C:C)&gt;1),"Total Estimado",IF($B719="","",IF($C720=$C717,INDEX('FORMAÇÃO DE PREÇO'!$M:$M,MATCH($B720,'FORMAÇÃO DE PREÇO'!$B:$B)-18),IF($C720=$C718,"Valor Unit. (R$)",IF(AND($C720&lt;&gt;$C719,$J719&lt;&gt;""),"Subtotal","")))))</f>
        <v/>
      </c>
      <c r="K720" s="100" t="str">
        <f>IFERROR(IF(AND(COUNTBLANK($B717:$B719)=2,$B719="",$B718="",MAX(C:C)&gt;1),SUM($K$3:K719)/2,IF($B719="","",IF($C720=$C717,ROUND(J720*I720,2),IF($C720=$C718,"Total Item (R$)",IF(AND($C720&lt;&gt;$C719,$J719&lt;&gt;""),SUMIFS(K:K,C:C,C719,J:J,"&lt;&gt;Subtotal"),""))))),"")</f>
        <v/>
      </c>
      <c r="L720" s="100" t="str">
        <f t="shared" si="20"/>
        <v/>
      </c>
    </row>
    <row r="721" spans="2:12" x14ac:dyDescent="0.25">
      <c r="B721" s="62" t="str">
        <f>IFERROR(IF(C720=C717,IF(B720+1&lt;='FORMAÇÃO DE PREÇO'!$H$8,B720+1,""),B720),"")</f>
        <v/>
      </c>
      <c r="C721" s="62" t="str">
        <f>IFERROR(VLOOKUP(B721,'FORMAÇÃO DE PREÇO'!B:D,2,FALSE),"")</f>
        <v/>
      </c>
      <c r="D721" s="62" t="str">
        <f>IFERROR(VLOOKUP(B721,'FORMAÇÃO DE PREÇO'!B:D,3,FALSE),"")</f>
        <v/>
      </c>
      <c r="E721" s="107" t="str">
        <f t="shared" si="21"/>
        <v/>
      </c>
      <c r="F721" s="107" t="str">
        <f>IF($B720="","",IF($C721=$C718,INDEX('FORMAÇÃO DE PREÇO'!$H:$H,MATCH($B721,'FORMAÇÃO DE PREÇO'!$B:$B)-18),IF($C721=$C719,"Código","")))</f>
        <v/>
      </c>
      <c r="G721" s="108" t="str">
        <f t="array" ref="G721">IF($B720="","",IF($C721=$C718,UPPER(INDEX('BASE EDITAL'!$C:$C,EDITAL!B721+1)),IF($C721=$C719,"Especificação do Objeto","")))</f>
        <v/>
      </c>
      <c r="H721" s="109" t="str">
        <f t="array" ref="H721">IF($B720="","",IF($C721=$C718,INDEX('FORMAÇÃO DE PREÇO'!$M:$M,MATCH($B721,'FORMAÇÃO DE PREÇO'!$B:$B)-14),IF($C721=$C719,"Unidade","")))</f>
        <v/>
      </c>
      <c r="I721" s="109" t="str">
        <f>IF($B720="","",IF($C721=$C718,INDEX('FORMAÇÃO DE PREÇO'!$M:$M,MATCH($B721,'FORMAÇÃO DE PREÇO'!$B:$B)-16),IF($C721=$C719,"Quant.","")))</f>
        <v/>
      </c>
      <c r="J721" s="68" t="str">
        <f>IF(AND(COUNTBLANK($B718:$B720)=2,$B720="",$B719="",MAX(C:C)&gt;1),"Total Estimado",IF($B720="","",IF($C721=$C718,INDEX('FORMAÇÃO DE PREÇO'!$M:$M,MATCH($B721,'FORMAÇÃO DE PREÇO'!$B:$B)-18),IF($C721=$C719,"Valor Unit. (R$)",IF(AND($C721&lt;&gt;$C720,$J720&lt;&gt;""),"Subtotal","")))))</f>
        <v/>
      </c>
      <c r="K721" s="100" t="str">
        <f>IFERROR(IF(AND(COUNTBLANK($B718:$B720)=2,$B720="",$B719="",MAX(C:C)&gt;1),SUM($K$3:K720)/2,IF($B720="","",IF($C721=$C718,ROUND(J721*I721,2),IF($C721=$C719,"Total Item (R$)",IF(AND($C721&lt;&gt;$C720,$J720&lt;&gt;""),SUMIFS(K:K,C:C,C720,J:J,"&lt;&gt;Subtotal"),""))))),"")</f>
        <v/>
      </c>
      <c r="L721" s="100" t="str">
        <f t="shared" si="20"/>
        <v/>
      </c>
    </row>
    <row r="722" spans="2:12" x14ac:dyDescent="0.25">
      <c r="B722" s="62" t="str">
        <f>IFERROR(IF(C721=C718,IF(B721+1&lt;='FORMAÇÃO DE PREÇO'!$H$8,B721+1,""),B721),"")</f>
        <v/>
      </c>
      <c r="C722" s="62" t="str">
        <f>IFERROR(VLOOKUP(B722,'FORMAÇÃO DE PREÇO'!B:D,2,FALSE),"")</f>
        <v/>
      </c>
      <c r="D722" s="62" t="str">
        <f>IFERROR(VLOOKUP(B722,'FORMAÇÃO DE PREÇO'!B:D,3,FALSE),"")</f>
        <v/>
      </c>
      <c r="E722" s="107" t="str">
        <f t="shared" si="21"/>
        <v/>
      </c>
      <c r="F722" s="107" t="str">
        <f>IF($B721="","",IF($C722=$C719,INDEX('FORMAÇÃO DE PREÇO'!$H:$H,MATCH($B722,'FORMAÇÃO DE PREÇO'!$B:$B)-18),IF($C722=$C720,"Código","")))</f>
        <v/>
      </c>
      <c r="G722" s="108" t="str">
        <f t="array" ref="G722">IF($B721="","",IF($C722=$C719,UPPER(INDEX('BASE EDITAL'!$C:$C,EDITAL!B722+1)),IF($C722=$C720,"Especificação do Objeto","")))</f>
        <v/>
      </c>
      <c r="H722" s="109" t="str">
        <f t="array" ref="H722">IF($B721="","",IF($C722=$C719,INDEX('FORMAÇÃO DE PREÇO'!$M:$M,MATCH($B722,'FORMAÇÃO DE PREÇO'!$B:$B)-14),IF($C722=$C720,"Unidade","")))</f>
        <v/>
      </c>
      <c r="I722" s="109" t="str">
        <f>IF($B721="","",IF($C722=$C719,INDEX('FORMAÇÃO DE PREÇO'!$M:$M,MATCH($B722,'FORMAÇÃO DE PREÇO'!$B:$B)-16),IF($C722=$C720,"Quant.","")))</f>
        <v/>
      </c>
      <c r="J722" s="68" t="str">
        <f>IF(AND(COUNTBLANK($B719:$B721)=2,$B721="",$B720="",MAX(C:C)&gt;1),"Total Estimado",IF($B721="","",IF($C722=$C719,INDEX('FORMAÇÃO DE PREÇO'!$M:$M,MATCH($B722,'FORMAÇÃO DE PREÇO'!$B:$B)-18),IF($C722=$C720,"Valor Unit. (R$)",IF(AND($C722&lt;&gt;$C721,$J721&lt;&gt;""),"Subtotal","")))))</f>
        <v/>
      </c>
      <c r="K722" s="100" t="str">
        <f>IFERROR(IF(AND(COUNTBLANK($B719:$B721)=2,$B721="",$B720="",MAX(C:C)&gt;1),SUM($K$3:K721)/2,IF($B721="","",IF($C722=$C719,ROUND(J722*I722,2),IF($C722=$C720,"Total Item (R$)",IF(AND($C722&lt;&gt;$C721,$J721&lt;&gt;""),SUMIFS(K:K,C:C,C721,J:J,"&lt;&gt;Subtotal"),""))))),"")</f>
        <v/>
      </c>
      <c r="L722" s="100" t="str">
        <f t="shared" si="20"/>
        <v/>
      </c>
    </row>
    <row r="723" spans="2:12" x14ac:dyDescent="0.25">
      <c r="B723" s="62" t="str">
        <f>IFERROR(IF(C722=C719,IF(B722+1&lt;='FORMAÇÃO DE PREÇO'!$H$8,B722+1,""),B722),"")</f>
        <v/>
      </c>
      <c r="C723" s="62" t="str">
        <f>IFERROR(VLOOKUP(B723,'FORMAÇÃO DE PREÇO'!B:D,2,FALSE),"")</f>
        <v/>
      </c>
      <c r="D723" s="62" t="str">
        <f>IFERROR(VLOOKUP(B723,'FORMAÇÃO DE PREÇO'!B:D,3,FALSE),"")</f>
        <v/>
      </c>
      <c r="E723" s="107" t="str">
        <f t="shared" si="21"/>
        <v/>
      </c>
      <c r="F723" s="107" t="str">
        <f>IF($B722="","",IF($C723=$C720,INDEX('FORMAÇÃO DE PREÇO'!$H:$H,MATCH($B723,'FORMAÇÃO DE PREÇO'!$B:$B)-18),IF($C723=$C721,"Código","")))</f>
        <v/>
      </c>
      <c r="G723" s="108" t="str">
        <f t="array" ref="G723">IF($B722="","",IF($C723=$C720,UPPER(INDEX('BASE EDITAL'!$C:$C,EDITAL!B723+1)),IF($C723=$C721,"Especificação do Objeto","")))</f>
        <v/>
      </c>
      <c r="H723" s="109" t="str">
        <f t="array" ref="H723">IF($B722="","",IF($C723=$C720,INDEX('FORMAÇÃO DE PREÇO'!$M:$M,MATCH($B723,'FORMAÇÃO DE PREÇO'!$B:$B)-14),IF($C723=$C721,"Unidade","")))</f>
        <v/>
      </c>
      <c r="I723" s="109" t="str">
        <f>IF($B722="","",IF($C723=$C720,INDEX('FORMAÇÃO DE PREÇO'!$M:$M,MATCH($B723,'FORMAÇÃO DE PREÇO'!$B:$B)-16),IF($C723=$C721,"Quant.","")))</f>
        <v/>
      </c>
      <c r="J723" s="68" t="str">
        <f>IF(AND(COUNTBLANK($B720:$B722)=2,$B722="",$B721="",MAX(C:C)&gt;1),"Total Estimado",IF($B722="","",IF($C723=$C720,INDEX('FORMAÇÃO DE PREÇO'!$M:$M,MATCH($B723,'FORMAÇÃO DE PREÇO'!$B:$B)-18),IF($C723=$C721,"Valor Unit. (R$)",IF(AND($C723&lt;&gt;$C722,$J722&lt;&gt;""),"Subtotal","")))))</f>
        <v/>
      </c>
      <c r="K723" s="100" t="str">
        <f>IFERROR(IF(AND(COUNTBLANK($B720:$B722)=2,$B722="",$B721="",MAX(C:C)&gt;1),SUM($K$3:K722)/2,IF($B722="","",IF($C723=$C720,ROUND(J723*I723,2),IF($C723=$C721,"Total Item (R$)",IF(AND($C723&lt;&gt;$C722,$J722&lt;&gt;""),SUMIFS(K:K,C:C,C722,J:J,"&lt;&gt;Subtotal"),""))))),"")</f>
        <v/>
      </c>
      <c r="L723" s="100" t="str">
        <f t="shared" si="20"/>
        <v/>
      </c>
    </row>
    <row r="724" spans="2:12" x14ac:dyDescent="0.25">
      <c r="B724" s="62" t="str">
        <f>IFERROR(IF(C723=C720,IF(B723+1&lt;='FORMAÇÃO DE PREÇO'!$H$8,B723+1,""),B723),"")</f>
        <v/>
      </c>
      <c r="C724" s="62" t="str">
        <f>IFERROR(VLOOKUP(B724,'FORMAÇÃO DE PREÇO'!B:D,2,FALSE),"")</f>
        <v/>
      </c>
      <c r="D724" s="62" t="str">
        <f>IFERROR(VLOOKUP(B724,'FORMAÇÃO DE PREÇO'!B:D,3,FALSE),"")</f>
        <v/>
      </c>
      <c r="E724" s="107" t="str">
        <f t="shared" si="21"/>
        <v/>
      </c>
      <c r="F724" s="107" t="str">
        <f>IF($B723="","",IF($C724=$C721,INDEX('FORMAÇÃO DE PREÇO'!$H:$H,MATCH($B724,'FORMAÇÃO DE PREÇO'!$B:$B)-18),IF($C724=$C722,"Código","")))</f>
        <v/>
      </c>
      <c r="G724" s="108" t="str">
        <f t="array" ref="G724">IF($B723="","",IF($C724=$C721,UPPER(INDEX('BASE EDITAL'!$C:$C,EDITAL!B724+1)),IF($C724=$C722,"Especificação do Objeto","")))</f>
        <v/>
      </c>
      <c r="H724" s="109" t="str">
        <f t="array" ref="H724">IF($B723="","",IF($C724=$C721,INDEX('FORMAÇÃO DE PREÇO'!$M:$M,MATCH($B724,'FORMAÇÃO DE PREÇO'!$B:$B)-14),IF($C724=$C722,"Unidade","")))</f>
        <v/>
      </c>
      <c r="I724" s="109" t="str">
        <f>IF($B723="","",IF($C724=$C721,INDEX('FORMAÇÃO DE PREÇO'!$M:$M,MATCH($B724,'FORMAÇÃO DE PREÇO'!$B:$B)-16),IF($C724=$C722,"Quant.","")))</f>
        <v/>
      </c>
      <c r="J724" s="68" t="str">
        <f>IF(AND(COUNTBLANK($B721:$B723)=2,$B723="",$B722="",MAX(C:C)&gt;1),"Total Estimado",IF($B723="","",IF($C724=$C721,INDEX('FORMAÇÃO DE PREÇO'!$M:$M,MATCH($B724,'FORMAÇÃO DE PREÇO'!$B:$B)-18),IF($C724=$C722,"Valor Unit. (R$)",IF(AND($C724&lt;&gt;$C723,$J723&lt;&gt;""),"Subtotal","")))))</f>
        <v/>
      </c>
      <c r="K724" s="100" t="str">
        <f>IFERROR(IF(AND(COUNTBLANK($B721:$B723)=2,$B723="",$B722="",MAX(C:C)&gt;1),SUM($K$3:K723)/2,IF($B723="","",IF($C724=$C721,ROUND(J724*I724,2),IF($C724=$C722,"Total Item (R$)",IF(AND($C724&lt;&gt;$C723,$J723&lt;&gt;""),SUMIFS(K:K,C:C,C723,J:J,"&lt;&gt;Subtotal"),""))))),"")</f>
        <v/>
      </c>
      <c r="L724" s="100" t="str">
        <f t="shared" si="20"/>
        <v/>
      </c>
    </row>
    <row r="725" spans="2:12" x14ac:dyDescent="0.25">
      <c r="B725" s="62" t="str">
        <f>IFERROR(IF(C724=C721,IF(B724+1&lt;='FORMAÇÃO DE PREÇO'!$H$8,B724+1,""),B724),"")</f>
        <v/>
      </c>
      <c r="C725" s="62" t="str">
        <f>IFERROR(VLOOKUP(B725,'FORMAÇÃO DE PREÇO'!B:D,2,FALSE),"")</f>
        <v/>
      </c>
      <c r="D725" s="62" t="str">
        <f>IFERROR(VLOOKUP(B725,'FORMAÇÃO DE PREÇO'!B:D,3,FALSE),"")</f>
        <v/>
      </c>
      <c r="E725" s="107" t="str">
        <f t="shared" si="21"/>
        <v/>
      </c>
      <c r="F725" s="107" t="str">
        <f>IF($B724="","",IF($C725=$C722,INDEX('FORMAÇÃO DE PREÇO'!$H:$H,MATCH($B725,'FORMAÇÃO DE PREÇO'!$B:$B)-18),IF($C725=$C723,"Código","")))</f>
        <v/>
      </c>
      <c r="G725" s="108" t="str">
        <f t="array" ref="G725">IF($B724="","",IF($C725=$C722,UPPER(INDEX('BASE EDITAL'!$C:$C,EDITAL!B725+1)),IF($C725=$C723,"Especificação do Objeto","")))</f>
        <v/>
      </c>
      <c r="H725" s="109" t="str">
        <f t="array" ref="H725">IF($B724="","",IF($C725=$C722,INDEX('FORMAÇÃO DE PREÇO'!$M:$M,MATCH($B725,'FORMAÇÃO DE PREÇO'!$B:$B)-14),IF($C725=$C723,"Unidade","")))</f>
        <v/>
      </c>
      <c r="I725" s="109" t="str">
        <f>IF($B724="","",IF($C725=$C722,INDEX('FORMAÇÃO DE PREÇO'!$M:$M,MATCH($B725,'FORMAÇÃO DE PREÇO'!$B:$B)-16),IF($C725=$C723,"Quant.","")))</f>
        <v/>
      </c>
      <c r="J725" s="68" t="str">
        <f>IF(AND(COUNTBLANK($B722:$B724)=2,$B724="",$B723="",MAX(C:C)&gt;1),"Total Estimado",IF($B724="","",IF($C725=$C722,INDEX('FORMAÇÃO DE PREÇO'!$M:$M,MATCH($B725,'FORMAÇÃO DE PREÇO'!$B:$B)-18),IF($C725=$C723,"Valor Unit. (R$)",IF(AND($C725&lt;&gt;$C724,$J724&lt;&gt;""),"Subtotal","")))))</f>
        <v/>
      </c>
      <c r="K725" s="100" t="str">
        <f>IFERROR(IF(AND(COUNTBLANK($B722:$B724)=2,$B724="",$B723="",MAX(C:C)&gt;1),SUM($K$3:K724)/2,IF($B724="","",IF($C725=$C722,ROUND(J725*I725,2),IF($C725=$C723,"Total Item (R$)",IF(AND($C725&lt;&gt;$C724,$J724&lt;&gt;""),SUMIFS(K:K,C:C,C724,J:J,"&lt;&gt;Subtotal"),""))))),"")</f>
        <v/>
      </c>
      <c r="L725" s="100" t="str">
        <f t="shared" si="20"/>
        <v/>
      </c>
    </row>
    <row r="726" spans="2:12" x14ac:dyDescent="0.25">
      <c r="B726" s="62" t="str">
        <f>IFERROR(IF(C725=C722,IF(B725+1&lt;='FORMAÇÃO DE PREÇO'!$H$8,B725+1,""),B725),"")</f>
        <v/>
      </c>
      <c r="C726" s="62" t="str">
        <f>IFERROR(VLOOKUP(B726,'FORMAÇÃO DE PREÇO'!B:D,2,FALSE),"")</f>
        <v/>
      </c>
      <c r="D726" s="62" t="str">
        <f>IFERROR(VLOOKUP(B726,'FORMAÇÃO DE PREÇO'!B:D,3,FALSE),"")</f>
        <v/>
      </c>
      <c r="E726" s="107" t="str">
        <f t="shared" si="21"/>
        <v/>
      </c>
      <c r="F726" s="107" t="str">
        <f>IF($B725="","",IF($C726=$C723,INDEX('FORMAÇÃO DE PREÇO'!$H:$H,MATCH($B726,'FORMAÇÃO DE PREÇO'!$B:$B)-18),IF($C726=$C724,"Código","")))</f>
        <v/>
      </c>
      <c r="G726" s="108" t="str">
        <f t="array" ref="G726">IF($B725="","",IF($C726=$C723,UPPER(INDEX('BASE EDITAL'!$C:$C,EDITAL!B726+1)),IF($C726=$C724,"Especificação do Objeto","")))</f>
        <v/>
      </c>
      <c r="H726" s="109" t="str">
        <f t="array" ref="H726">IF($B725="","",IF($C726=$C723,INDEX('FORMAÇÃO DE PREÇO'!$M:$M,MATCH($B726,'FORMAÇÃO DE PREÇO'!$B:$B)-14),IF($C726=$C724,"Unidade","")))</f>
        <v/>
      </c>
      <c r="I726" s="109" t="str">
        <f>IF($B725="","",IF($C726=$C723,INDEX('FORMAÇÃO DE PREÇO'!$M:$M,MATCH($B726,'FORMAÇÃO DE PREÇO'!$B:$B)-16),IF($C726=$C724,"Quant.","")))</f>
        <v/>
      </c>
      <c r="J726" s="68" t="str">
        <f>IF(AND(COUNTBLANK($B723:$B725)=2,$B725="",$B724="",MAX(C:C)&gt;1),"Total Estimado",IF($B725="","",IF($C726=$C723,INDEX('FORMAÇÃO DE PREÇO'!$M:$M,MATCH($B726,'FORMAÇÃO DE PREÇO'!$B:$B)-18),IF($C726=$C724,"Valor Unit. (R$)",IF(AND($C726&lt;&gt;$C725,$J725&lt;&gt;""),"Subtotal","")))))</f>
        <v/>
      </c>
      <c r="K726" s="100" t="str">
        <f>IFERROR(IF(AND(COUNTBLANK($B723:$B725)=2,$B725="",$B724="",MAX(C:C)&gt;1),SUM($K$3:K725)/2,IF($B725="","",IF($C726=$C723,ROUND(J726*I726,2),IF($C726=$C724,"Total Item (R$)",IF(AND($C726&lt;&gt;$C725,$J725&lt;&gt;""),SUMIFS(K:K,C:C,C725,J:J,"&lt;&gt;Subtotal"),""))))),"")</f>
        <v/>
      </c>
      <c r="L726" s="100" t="str">
        <f t="shared" si="20"/>
        <v/>
      </c>
    </row>
    <row r="727" spans="2:12" x14ac:dyDescent="0.25">
      <c r="B727" s="62" t="str">
        <f>IFERROR(IF(C726=C723,IF(B726+1&lt;='FORMAÇÃO DE PREÇO'!$H$8,B726+1,""),B726),"")</f>
        <v/>
      </c>
      <c r="C727" s="62" t="str">
        <f>IFERROR(VLOOKUP(B727,'FORMAÇÃO DE PREÇO'!B:D,2,FALSE),"")</f>
        <v/>
      </c>
      <c r="D727" s="62" t="str">
        <f>IFERROR(VLOOKUP(B727,'FORMAÇÃO DE PREÇO'!B:D,3,FALSE),"")</f>
        <v/>
      </c>
      <c r="E727" s="107" t="str">
        <f t="shared" si="21"/>
        <v/>
      </c>
      <c r="F727" s="107" t="str">
        <f>IF($B726="","",IF($C727=$C724,INDEX('FORMAÇÃO DE PREÇO'!$H:$H,MATCH($B727,'FORMAÇÃO DE PREÇO'!$B:$B)-18),IF($C727=$C725,"Código","")))</f>
        <v/>
      </c>
      <c r="G727" s="108" t="str">
        <f t="array" ref="G727">IF($B726="","",IF($C727=$C724,UPPER(INDEX('BASE EDITAL'!$C:$C,EDITAL!B727+1)),IF($C727=$C725,"Especificação do Objeto","")))</f>
        <v/>
      </c>
      <c r="H727" s="109" t="str">
        <f t="array" ref="H727">IF($B726="","",IF($C727=$C724,INDEX('FORMAÇÃO DE PREÇO'!$M:$M,MATCH($B727,'FORMAÇÃO DE PREÇO'!$B:$B)-14),IF($C727=$C725,"Unidade","")))</f>
        <v/>
      </c>
      <c r="I727" s="109" t="str">
        <f>IF($B726="","",IF($C727=$C724,INDEX('FORMAÇÃO DE PREÇO'!$M:$M,MATCH($B727,'FORMAÇÃO DE PREÇO'!$B:$B)-16),IF($C727=$C725,"Quant.","")))</f>
        <v/>
      </c>
      <c r="J727" s="68" t="str">
        <f>IF(AND(COUNTBLANK($B724:$B726)=2,$B726="",$B725="",MAX(C:C)&gt;1),"Total Estimado",IF($B726="","",IF($C727=$C724,INDEX('FORMAÇÃO DE PREÇO'!$M:$M,MATCH($B727,'FORMAÇÃO DE PREÇO'!$B:$B)-18),IF($C727=$C725,"Valor Unit. (R$)",IF(AND($C727&lt;&gt;$C726,$J726&lt;&gt;""),"Subtotal","")))))</f>
        <v/>
      </c>
      <c r="K727" s="100" t="str">
        <f>IFERROR(IF(AND(COUNTBLANK($B724:$B726)=2,$B726="",$B725="",MAX(C:C)&gt;1),SUM($K$3:K726)/2,IF($B726="","",IF($C727=$C724,ROUND(J727*I727,2),IF($C727=$C725,"Total Item (R$)",IF(AND($C727&lt;&gt;$C726,$J726&lt;&gt;""),SUMIFS(K:K,C:C,C726,J:J,"&lt;&gt;Subtotal"),""))))),"")</f>
        <v/>
      </c>
      <c r="L727" s="100" t="str">
        <f t="shared" si="20"/>
        <v/>
      </c>
    </row>
    <row r="728" spans="2:12" x14ac:dyDescent="0.25">
      <c r="B728" s="62" t="str">
        <f>IFERROR(IF(C727=C724,IF(B727+1&lt;='FORMAÇÃO DE PREÇO'!$H$8,B727+1,""),B727),"")</f>
        <v/>
      </c>
      <c r="C728" s="62" t="str">
        <f>IFERROR(VLOOKUP(B728,'FORMAÇÃO DE PREÇO'!B:D,2,FALSE),"")</f>
        <v/>
      </c>
      <c r="D728" s="62" t="str">
        <f>IFERROR(VLOOKUP(B728,'FORMAÇÃO DE PREÇO'!B:D,3,FALSE),"")</f>
        <v/>
      </c>
      <c r="E728" s="107" t="str">
        <f t="shared" si="21"/>
        <v/>
      </c>
      <c r="F728" s="107" t="str">
        <f>IF($B727="","",IF($C728=$C725,INDEX('FORMAÇÃO DE PREÇO'!$H:$H,MATCH($B728,'FORMAÇÃO DE PREÇO'!$B:$B)-18),IF($C728=$C726,"Código","")))</f>
        <v/>
      </c>
      <c r="G728" s="108" t="str">
        <f t="array" ref="G728">IF($B727="","",IF($C728=$C725,UPPER(INDEX('BASE EDITAL'!$C:$C,EDITAL!B728+1)),IF($C728=$C726,"Especificação do Objeto","")))</f>
        <v/>
      </c>
      <c r="H728" s="109" t="str">
        <f t="array" ref="H728">IF($B727="","",IF($C728=$C725,INDEX('FORMAÇÃO DE PREÇO'!$M:$M,MATCH($B728,'FORMAÇÃO DE PREÇO'!$B:$B)-14),IF($C728=$C726,"Unidade","")))</f>
        <v/>
      </c>
      <c r="I728" s="109" t="str">
        <f>IF($B727="","",IF($C728=$C725,INDEX('FORMAÇÃO DE PREÇO'!$M:$M,MATCH($B728,'FORMAÇÃO DE PREÇO'!$B:$B)-16),IF($C728=$C726,"Quant.","")))</f>
        <v/>
      </c>
      <c r="J728" s="68" t="str">
        <f>IF(AND(COUNTBLANK($B725:$B727)=2,$B727="",$B726="",MAX(C:C)&gt;1),"Total Estimado",IF($B727="","",IF($C728=$C725,INDEX('FORMAÇÃO DE PREÇO'!$M:$M,MATCH($B728,'FORMAÇÃO DE PREÇO'!$B:$B)-18),IF($C728=$C726,"Valor Unit. (R$)",IF(AND($C728&lt;&gt;$C727,$J727&lt;&gt;""),"Subtotal","")))))</f>
        <v/>
      </c>
      <c r="K728" s="100" t="str">
        <f>IFERROR(IF(AND(COUNTBLANK($B725:$B727)=2,$B727="",$B726="",MAX(C:C)&gt;1),SUM($K$3:K727)/2,IF($B727="","",IF($C728=$C725,ROUND(J728*I728,2),IF($C728=$C726,"Total Item (R$)",IF(AND($C728&lt;&gt;$C727,$J727&lt;&gt;""),SUMIFS(K:K,C:C,C727,J:J,"&lt;&gt;Subtotal"),""))))),"")</f>
        <v/>
      </c>
      <c r="L728" s="100" t="str">
        <f t="shared" si="20"/>
        <v/>
      </c>
    </row>
    <row r="729" spans="2:12" x14ac:dyDescent="0.25">
      <c r="B729" s="62" t="str">
        <f>IFERROR(IF(C728=C725,IF(B728+1&lt;='FORMAÇÃO DE PREÇO'!$H$8,B728+1,""),B728),"")</f>
        <v/>
      </c>
      <c r="C729" s="62" t="str">
        <f>IFERROR(VLOOKUP(B729,'FORMAÇÃO DE PREÇO'!B:D,2,FALSE),"")</f>
        <v/>
      </c>
      <c r="D729" s="62" t="str">
        <f>IFERROR(VLOOKUP(B729,'FORMAÇÃO DE PREÇO'!B:D,3,FALSE),"")</f>
        <v/>
      </c>
      <c r="E729" s="107" t="str">
        <f t="shared" si="21"/>
        <v/>
      </c>
      <c r="F729" s="107" t="str">
        <f>IF($B728="","",IF($C729=$C726,INDEX('FORMAÇÃO DE PREÇO'!$H:$H,MATCH($B729,'FORMAÇÃO DE PREÇO'!$B:$B)-18),IF($C729=$C727,"Código","")))</f>
        <v/>
      </c>
      <c r="G729" s="108" t="str">
        <f t="array" ref="G729">IF($B728="","",IF($C729=$C726,UPPER(INDEX('BASE EDITAL'!$C:$C,EDITAL!B729+1)),IF($C729=$C727,"Especificação do Objeto","")))</f>
        <v/>
      </c>
      <c r="H729" s="109" t="str">
        <f t="array" ref="H729">IF($B728="","",IF($C729=$C726,INDEX('FORMAÇÃO DE PREÇO'!$M:$M,MATCH($B729,'FORMAÇÃO DE PREÇO'!$B:$B)-14),IF($C729=$C727,"Unidade","")))</f>
        <v/>
      </c>
      <c r="I729" s="109" t="str">
        <f>IF($B728="","",IF($C729=$C726,INDEX('FORMAÇÃO DE PREÇO'!$M:$M,MATCH($B729,'FORMAÇÃO DE PREÇO'!$B:$B)-16),IF($C729=$C727,"Quant.","")))</f>
        <v/>
      </c>
      <c r="J729" s="68" t="str">
        <f>IF(AND(COUNTBLANK($B726:$B728)=2,$B728="",$B727="",MAX(C:C)&gt;1),"Total Estimado",IF($B728="","",IF($C729=$C726,INDEX('FORMAÇÃO DE PREÇO'!$M:$M,MATCH($B729,'FORMAÇÃO DE PREÇO'!$B:$B)-18),IF($C729=$C727,"Valor Unit. (R$)",IF(AND($C729&lt;&gt;$C728,$J728&lt;&gt;""),"Subtotal","")))))</f>
        <v/>
      </c>
      <c r="K729" s="100" t="str">
        <f>IFERROR(IF(AND(COUNTBLANK($B726:$B728)=2,$B728="",$B727="",MAX(C:C)&gt;1),SUM($K$3:K728)/2,IF($B728="","",IF($C729=$C726,ROUND(J729*I729,2),IF($C729=$C727,"Total Item (R$)",IF(AND($C729&lt;&gt;$C728,$J728&lt;&gt;""),SUMIFS(K:K,C:C,C728,J:J,"&lt;&gt;Subtotal"),""))))),"")</f>
        <v/>
      </c>
      <c r="L729" s="100" t="str">
        <f t="shared" si="20"/>
        <v/>
      </c>
    </row>
    <row r="730" spans="2:12" x14ac:dyDescent="0.25">
      <c r="B730" s="62" t="str">
        <f>IFERROR(IF(C729=C726,IF(B729+1&lt;='FORMAÇÃO DE PREÇO'!$H$8,B729+1,""),B729),"")</f>
        <v/>
      </c>
      <c r="C730" s="62" t="str">
        <f>IFERROR(VLOOKUP(B730,'FORMAÇÃO DE PREÇO'!B:D,2,FALSE),"")</f>
        <v/>
      </c>
      <c r="D730" s="62" t="str">
        <f>IFERROR(VLOOKUP(B730,'FORMAÇÃO DE PREÇO'!B:D,3,FALSE),"")</f>
        <v/>
      </c>
      <c r="E730" s="107" t="str">
        <f t="shared" si="21"/>
        <v/>
      </c>
      <c r="F730" s="107" t="str">
        <f>IF($B729="","",IF($C730=$C727,INDEX('FORMAÇÃO DE PREÇO'!$H:$H,MATCH($B730,'FORMAÇÃO DE PREÇO'!$B:$B)-18),IF($C730=$C728,"Código","")))</f>
        <v/>
      </c>
      <c r="G730" s="108" t="str">
        <f t="array" ref="G730">IF($B729="","",IF($C730=$C727,UPPER(INDEX('BASE EDITAL'!$C:$C,EDITAL!B730+1)),IF($C730=$C728,"Especificação do Objeto","")))</f>
        <v/>
      </c>
      <c r="H730" s="109" t="str">
        <f t="array" ref="H730">IF($B729="","",IF($C730=$C727,INDEX('FORMAÇÃO DE PREÇO'!$M:$M,MATCH($B730,'FORMAÇÃO DE PREÇO'!$B:$B)-14),IF($C730=$C728,"Unidade","")))</f>
        <v/>
      </c>
      <c r="I730" s="109" t="str">
        <f>IF($B729="","",IF($C730=$C727,INDEX('FORMAÇÃO DE PREÇO'!$M:$M,MATCH($B730,'FORMAÇÃO DE PREÇO'!$B:$B)-16),IF($C730=$C728,"Quant.","")))</f>
        <v/>
      </c>
      <c r="J730" s="68" t="str">
        <f>IF(AND(COUNTBLANK($B727:$B729)=2,$B729="",$B728="",MAX(C:C)&gt;1),"Total Estimado",IF($B729="","",IF($C730=$C727,INDEX('FORMAÇÃO DE PREÇO'!$M:$M,MATCH($B730,'FORMAÇÃO DE PREÇO'!$B:$B)-18),IF($C730=$C728,"Valor Unit. (R$)",IF(AND($C730&lt;&gt;$C729,$J729&lt;&gt;""),"Subtotal","")))))</f>
        <v/>
      </c>
      <c r="K730" s="100" t="str">
        <f>IFERROR(IF(AND(COUNTBLANK($B727:$B729)=2,$B729="",$B728="",MAX(C:C)&gt;1),SUM($K$3:K729)/2,IF($B729="","",IF($C730=$C727,ROUND(J730*I730,2),IF($C730=$C728,"Total Item (R$)",IF(AND($C730&lt;&gt;$C729,$J729&lt;&gt;""),SUMIFS(K:K,C:C,C729,J:J,"&lt;&gt;Subtotal"),""))))),"")</f>
        <v/>
      </c>
      <c r="L730" s="100" t="str">
        <f t="shared" si="20"/>
        <v/>
      </c>
    </row>
    <row r="731" spans="2:12" x14ac:dyDescent="0.25">
      <c r="B731" s="62" t="str">
        <f>IFERROR(IF(C730=C727,IF(B730+1&lt;='FORMAÇÃO DE PREÇO'!$H$8,B730+1,""),B730),"")</f>
        <v/>
      </c>
      <c r="C731" s="62" t="str">
        <f>IFERROR(VLOOKUP(B731,'FORMAÇÃO DE PREÇO'!B:D,2,FALSE),"")</f>
        <v/>
      </c>
      <c r="D731" s="62" t="str">
        <f>IFERROR(VLOOKUP(B731,'FORMAÇÃO DE PREÇO'!B:D,3,FALSE),"")</f>
        <v/>
      </c>
      <c r="E731" s="107" t="str">
        <f t="shared" si="21"/>
        <v/>
      </c>
      <c r="F731" s="107" t="str">
        <f>IF($B730="","",IF($C731=$C728,INDEX('FORMAÇÃO DE PREÇO'!$H:$H,MATCH($B731,'FORMAÇÃO DE PREÇO'!$B:$B)-18),IF($C731=$C729,"Código","")))</f>
        <v/>
      </c>
      <c r="G731" s="108" t="str">
        <f t="array" ref="G731">IF($B730="","",IF($C731=$C728,UPPER(INDEX('BASE EDITAL'!$C:$C,EDITAL!B731+1)),IF($C731=$C729,"Especificação do Objeto","")))</f>
        <v/>
      </c>
      <c r="H731" s="109" t="str">
        <f t="array" ref="H731">IF($B730="","",IF($C731=$C728,INDEX('FORMAÇÃO DE PREÇO'!$M:$M,MATCH($B731,'FORMAÇÃO DE PREÇO'!$B:$B)-14),IF($C731=$C729,"Unidade","")))</f>
        <v/>
      </c>
      <c r="I731" s="109" t="str">
        <f>IF($B730="","",IF($C731=$C728,INDEX('FORMAÇÃO DE PREÇO'!$M:$M,MATCH($B731,'FORMAÇÃO DE PREÇO'!$B:$B)-16),IF($C731=$C729,"Quant.","")))</f>
        <v/>
      </c>
      <c r="J731" s="68" t="str">
        <f>IF(AND(COUNTBLANK($B728:$B730)=2,$B730="",$B729="",MAX(C:C)&gt;1),"Total Estimado",IF($B730="","",IF($C731=$C728,INDEX('FORMAÇÃO DE PREÇO'!$M:$M,MATCH($B731,'FORMAÇÃO DE PREÇO'!$B:$B)-18),IF($C731=$C729,"Valor Unit. (R$)",IF(AND($C731&lt;&gt;$C730,$J730&lt;&gt;""),"Subtotal","")))))</f>
        <v/>
      </c>
      <c r="K731" s="100" t="str">
        <f>IFERROR(IF(AND(COUNTBLANK($B728:$B730)=2,$B730="",$B729="",MAX(C:C)&gt;1),SUM($K$3:K730)/2,IF($B730="","",IF($C731=$C728,ROUND(J731*I731,2),IF($C731=$C729,"Total Item (R$)",IF(AND($C731&lt;&gt;$C730,$J730&lt;&gt;""),SUMIFS(K:K,C:C,C730,J:J,"&lt;&gt;Subtotal"),""))))),"")</f>
        <v/>
      </c>
      <c r="L731" s="100" t="str">
        <f t="shared" si="20"/>
        <v/>
      </c>
    </row>
    <row r="732" spans="2:12" x14ac:dyDescent="0.25">
      <c r="B732" s="62" t="str">
        <f>IFERROR(IF(C731=C728,IF(B731+1&lt;='FORMAÇÃO DE PREÇO'!$H$8,B731+1,""),B731),"")</f>
        <v/>
      </c>
      <c r="C732" s="62" t="str">
        <f>IFERROR(VLOOKUP(B732,'FORMAÇÃO DE PREÇO'!B:D,2,FALSE),"")</f>
        <v/>
      </c>
      <c r="D732" s="62" t="str">
        <f>IFERROR(VLOOKUP(B732,'FORMAÇÃO DE PREÇO'!B:D,3,FALSE),"")</f>
        <v/>
      </c>
      <c r="E732" s="107" t="str">
        <f t="shared" si="21"/>
        <v/>
      </c>
      <c r="F732" s="107" t="str">
        <f>IF($B731="","",IF($C732=$C729,INDEX('FORMAÇÃO DE PREÇO'!$H:$H,MATCH($B732,'FORMAÇÃO DE PREÇO'!$B:$B)-18),IF($C732=$C730,"Código","")))</f>
        <v/>
      </c>
      <c r="G732" s="108" t="str">
        <f t="array" ref="G732">IF($B731="","",IF($C732=$C729,UPPER(INDEX('BASE EDITAL'!$C:$C,EDITAL!B732+1)),IF($C732=$C730,"Especificação do Objeto","")))</f>
        <v/>
      </c>
      <c r="H732" s="109" t="str">
        <f t="array" ref="H732">IF($B731="","",IF($C732=$C729,INDEX('FORMAÇÃO DE PREÇO'!$M:$M,MATCH($B732,'FORMAÇÃO DE PREÇO'!$B:$B)-14),IF($C732=$C730,"Unidade","")))</f>
        <v/>
      </c>
      <c r="I732" s="109" t="str">
        <f>IF($B731="","",IF($C732=$C729,INDEX('FORMAÇÃO DE PREÇO'!$M:$M,MATCH($B732,'FORMAÇÃO DE PREÇO'!$B:$B)-16),IF($C732=$C730,"Quant.","")))</f>
        <v/>
      </c>
      <c r="J732" s="68" t="str">
        <f>IF(AND(COUNTBLANK($B729:$B731)=2,$B731="",$B730="",MAX(C:C)&gt;1),"Total Estimado",IF($B731="","",IF($C732=$C729,INDEX('FORMAÇÃO DE PREÇO'!$M:$M,MATCH($B732,'FORMAÇÃO DE PREÇO'!$B:$B)-18),IF($C732=$C730,"Valor Unit. (R$)",IF(AND($C732&lt;&gt;$C731,$J731&lt;&gt;""),"Subtotal","")))))</f>
        <v/>
      </c>
      <c r="K732" s="100" t="str">
        <f>IFERROR(IF(AND(COUNTBLANK($B729:$B731)=2,$B731="",$B730="",MAX(C:C)&gt;1),SUM($K$3:K731)/2,IF($B731="","",IF($C732=$C729,ROUND(J732*I732,2),IF($C732=$C730,"Total Item (R$)",IF(AND($C732&lt;&gt;$C731,$J731&lt;&gt;""),SUMIFS(K:K,C:C,C731,J:J,"&lt;&gt;Subtotal"),""))))),"")</f>
        <v/>
      </c>
      <c r="L732" s="100" t="str">
        <f t="shared" si="20"/>
        <v/>
      </c>
    </row>
    <row r="733" spans="2:12" x14ac:dyDescent="0.25">
      <c r="B733" s="62" t="str">
        <f>IFERROR(IF(C732=C729,IF(B732+1&lt;='FORMAÇÃO DE PREÇO'!$H$8,B732+1,""),B732),"")</f>
        <v/>
      </c>
      <c r="C733" s="62" t="str">
        <f>IFERROR(VLOOKUP(B733,'FORMAÇÃO DE PREÇO'!B:D,2,FALSE),"")</f>
        <v/>
      </c>
      <c r="D733" s="62" t="str">
        <f>IFERROR(VLOOKUP(B733,'FORMAÇÃO DE PREÇO'!B:D,3,FALSE),"")</f>
        <v/>
      </c>
      <c r="E733" s="107" t="str">
        <f t="shared" si="21"/>
        <v/>
      </c>
      <c r="F733" s="107" t="str">
        <f>IF($B732="","",IF($C733=$C730,INDEX('FORMAÇÃO DE PREÇO'!$H:$H,MATCH($B733,'FORMAÇÃO DE PREÇO'!$B:$B)-18),IF($C733=$C731,"Código","")))</f>
        <v/>
      </c>
      <c r="G733" s="108" t="str">
        <f t="array" ref="G733">IF($B732="","",IF($C733=$C730,UPPER(INDEX('BASE EDITAL'!$C:$C,EDITAL!B733+1)),IF($C733=$C731,"Especificação do Objeto","")))</f>
        <v/>
      </c>
      <c r="H733" s="109" t="str">
        <f t="array" ref="H733">IF($B732="","",IF($C733=$C730,INDEX('FORMAÇÃO DE PREÇO'!$M:$M,MATCH($B733,'FORMAÇÃO DE PREÇO'!$B:$B)-14),IF($C733=$C731,"Unidade","")))</f>
        <v/>
      </c>
      <c r="I733" s="109" t="str">
        <f>IF($B732="","",IF($C733=$C730,INDEX('FORMAÇÃO DE PREÇO'!$M:$M,MATCH($B733,'FORMAÇÃO DE PREÇO'!$B:$B)-16),IF($C733=$C731,"Quant.","")))</f>
        <v/>
      </c>
      <c r="J733" s="68" t="str">
        <f>IF(AND(COUNTBLANK($B730:$B732)=2,$B732="",$B731="",MAX(C:C)&gt;1),"Total Estimado",IF($B732="","",IF($C733=$C730,INDEX('FORMAÇÃO DE PREÇO'!$M:$M,MATCH($B733,'FORMAÇÃO DE PREÇO'!$B:$B)-18),IF($C733=$C731,"Valor Unit. (R$)",IF(AND($C733&lt;&gt;$C732,$J732&lt;&gt;""),"Subtotal","")))))</f>
        <v/>
      </c>
      <c r="K733" s="100" t="str">
        <f>IFERROR(IF(AND(COUNTBLANK($B730:$B732)=2,$B732="",$B731="",MAX(C:C)&gt;1),SUM($K$3:K732)/2,IF($B732="","",IF($C733=$C730,ROUND(J733*I733,2),IF($C733=$C731,"Total Item (R$)",IF(AND($C733&lt;&gt;$C732,$J732&lt;&gt;""),SUMIFS(K:K,C:C,C732,J:J,"&lt;&gt;Subtotal"),""))))),"")</f>
        <v/>
      </c>
      <c r="L733" s="100" t="str">
        <f t="shared" si="20"/>
        <v/>
      </c>
    </row>
    <row r="734" spans="2:12" x14ac:dyDescent="0.25">
      <c r="B734" s="62" t="str">
        <f>IFERROR(IF(C733=C730,IF(B733+1&lt;='FORMAÇÃO DE PREÇO'!$H$8,B733+1,""),B733),"")</f>
        <v/>
      </c>
      <c r="C734" s="62" t="str">
        <f>IFERROR(VLOOKUP(B734,'FORMAÇÃO DE PREÇO'!B:D,2,FALSE),"")</f>
        <v/>
      </c>
      <c r="D734" s="62" t="str">
        <f>IFERROR(VLOOKUP(B734,'FORMAÇÃO DE PREÇO'!B:D,3,FALSE),"")</f>
        <v/>
      </c>
      <c r="E734" s="107" t="str">
        <f t="shared" si="21"/>
        <v/>
      </c>
      <c r="F734" s="107" t="str">
        <f>IF($B733="","",IF($C734=$C731,INDEX('FORMAÇÃO DE PREÇO'!$H:$H,MATCH($B734,'FORMAÇÃO DE PREÇO'!$B:$B)-18),IF($C734=$C732,"Código","")))</f>
        <v/>
      </c>
      <c r="G734" s="108" t="str">
        <f t="array" ref="G734">IF($B733="","",IF($C734=$C731,UPPER(INDEX('BASE EDITAL'!$C:$C,EDITAL!B734+1)),IF($C734=$C732,"Especificação do Objeto","")))</f>
        <v/>
      </c>
      <c r="H734" s="109" t="str">
        <f t="array" ref="H734">IF($B733="","",IF($C734=$C731,INDEX('FORMAÇÃO DE PREÇO'!$M:$M,MATCH($B734,'FORMAÇÃO DE PREÇO'!$B:$B)-14),IF($C734=$C732,"Unidade","")))</f>
        <v/>
      </c>
      <c r="I734" s="109" t="str">
        <f>IF($B733="","",IF($C734=$C731,INDEX('FORMAÇÃO DE PREÇO'!$M:$M,MATCH($B734,'FORMAÇÃO DE PREÇO'!$B:$B)-16),IF($C734=$C732,"Quant.","")))</f>
        <v/>
      </c>
      <c r="J734" s="68" t="str">
        <f>IF(AND(COUNTBLANK($B731:$B733)=2,$B733="",$B732="",MAX(C:C)&gt;1),"Total Estimado",IF($B733="","",IF($C734=$C731,INDEX('FORMAÇÃO DE PREÇO'!$M:$M,MATCH($B734,'FORMAÇÃO DE PREÇO'!$B:$B)-18),IF($C734=$C732,"Valor Unit. (R$)",IF(AND($C734&lt;&gt;$C733,$J733&lt;&gt;""),"Subtotal","")))))</f>
        <v/>
      </c>
      <c r="K734" s="100" t="str">
        <f>IFERROR(IF(AND(COUNTBLANK($B731:$B733)=2,$B733="",$B732="",MAX(C:C)&gt;1),SUM($K$3:K733)/2,IF($B733="","",IF($C734=$C731,ROUND(J734*I734,2),IF($C734=$C732,"Total Item (R$)",IF(AND($C734&lt;&gt;$C733,$J733&lt;&gt;""),SUMIFS(K:K,C:C,C733,J:J,"&lt;&gt;Subtotal"),""))))),"")</f>
        <v/>
      </c>
      <c r="L734" s="100" t="str">
        <f t="shared" si="20"/>
        <v/>
      </c>
    </row>
    <row r="735" spans="2:12" x14ac:dyDescent="0.25">
      <c r="B735" s="62" t="str">
        <f>IFERROR(IF(C734=C731,IF(B734+1&lt;='FORMAÇÃO DE PREÇO'!$H$8,B734+1,""),B734),"")</f>
        <v/>
      </c>
      <c r="C735" s="62" t="str">
        <f>IFERROR(VLOOKUP(B735,'FORMAÇÃO DE PREÇO'!B:D,2,FALSE),"")</f>
        <v/>
      </c>
      <c r="D735" s="62" t="str">
        <f>IFERROR(VLOOKUP(B735,'FORMAÇÃO DE PREÇO'!B:D,3,FALSE),"")</f>
        <v/>
      </c>
      <c r="E735" s="107" t="str">
        <f t="shared" si="21"/>
        <v/>
      </c>
      <c r="F735" s="107" t="str">
        <f>IF($B734="","",IF($C735=$C732,INDEX('FORMAÇÃO DE PREÇO'!$H:$H,MATCH($B735,'FORMAÇÃO DE PREÇO'!$B:$B)-18),IF($C735=$C733,"Código","")))</f>
        <v/>
      </c>
      <c r="G735" s="108" t="str">
        <f t="array" ref="G735">IF($B734="","",IF($C735=$C732,UPPER(INDEX('BASE EDITAL'!$C:$C,EDITAL!B735+1)),IF($C735=$C733,"Especificação do Objeto","")))</f>
        <v/>
      </c>
      <c r="H735" s="109" t="str">
        <f t="array" ref="H735">IF($B734="","",IF($C735=$C732,INDEX('FORMAÇÃO DE PREÇO'!$M:$M,MATCH($B735,'FORMAÇÃO DE PREÇO'!$B:$B)-14),IF($C735=$C733,"Unidade","")))</f>
        <v/>
      </c>
      <c r="I735" s="109" t="str">
        <f>IF($B734="","",IF($C735=$C732,INDEX('FORMAÇÃO DE PREÇO'!$M:$M,MATCH($B735,'FORMAÇÃO DE PREÇO'!$B:$B)-16),IF($C735=$C733,"Quant.","")))</f>
        <v/>
      </c>
      <c r="J735" s="68" t="str">
        <f>IF(AND(COUNTBLANK($B732:$B734)=2,$B734="",$B733="",MAX(C:C)&gt;1),"Total Estimado",IF($B734="","",IF($C735=$C732,INDEX('FORMAÇÃO DE PREÇO'!$M:$M,MATCH($B735,'FORMAÇÃO DE PREÇO'!$B:$B)-18),IF($C735=$C733,"Valor Unit. (R$)",IF(AND($C735&lt;&gt;$C734,$J734&lt;&gt;""),"Subtotal","")))))</f>
        <v/>
      </c>
      <c r="K735" s="100" t="str">
        <f>IFERROR(IF(AND(COUNTBLANK($B732:$B734)=2,$B734="",$B733="",MAX(C:C)&gt;1),SUM($K$3:K734)/2,IF($B734="","",IF($C735=$C732,ROUND(J735*I735,2),IF($C735=$C733,"Total Item (R$)",IF(AND($C735&lt;&gt;$C734,$J734&lt;&gt;""),SUMIFS(K:K,C:C,C734,J:J,"&lt;&gt;Subtotal"),""))))),"")</f>
        <v/>
      </c>
      <c r="L735" s="100" t="str">
        <f t="shared" si="20"/>
        <v/>
      </c>
    </row>
    <row r="736" spans="2:12" x14ac:dyDescent="0.25">
      <c r="B736" s="62" t="str">
        <f>IFERROR(IF(C735=C732,IF(B735+1&lt;='FORMAÇÃO DE PREÇO'!$H$8,B735+1,""),B735),"")</f>
        <v/>
      </c>
      <c r="C736" s="62" t="str">
        <f>IFERROR(VLOOKUP(B736,'FORMAÇÃO DE PREÇO'!B:D,2,FALSE),"")</f>
        <v/>
      </c>
      <c r="D736" s="62" t="str">
        <f>IFERROR(VLOOKUP(B736,'FORMAÇÃO DE PREÇO'!B:D,3,FALSE),"")</f>
        <v/>
      </c>
      <c r="E736" s="107" t="str">
        <f t="shared" si="21"/>
        <v/>
      </c>
      <c r="F736" s="107" t="str">
        <f>IF($B735="","",IF($C736=$C733,INDEX('FORMAÇÃO DE PREÇO'!$H:$H,MATCH($B736,'FORMAÇÃO DE PREÇO'!$B:$B)-18),IF($C736=$C734,"Código","")))</f>
        <v/>
      </c>
      <c r="G736" s="108" t="str">
        <f t="array" ref="G736">IF($B735="","",IF($C736=$C733,UPPER(INDEX('BASE EDITAL'!$C:$C,EDITAL!B736+1)),IF($C736=$C734,"Especificação do Objeto","")))</f>
        <v/>
      </c>
      <c r="H736" s="109" t="str">
        <f t="array" ref="H736">IF($B735="","",IF($C736=$C733,INDEX('FORMAÇÃO DE PREÇO'!$M:$M,MATCH($B736,'FORMAÇÃO DE PREÇO'!$B:$B)-14),IF($C736=$C734,"Unidade","")))</f>
        <v/>
      </c>
      <c r="I736" s="109" t="str">
        <f>IF($B735="","",IF($C736=$C733,INDEX('FORMAÇÃO DE PREÇO'!$M:$M,MATCH($B736,'FORMAÇÃO DE PREÇO'!$B:$B)-16),IF($C736=$C734,"Quant.","")))</f>
        <v/>
      </c>
      <c r="J736" s="68" t="str">
        <f>IF(AND(COUNTBLANK($B733:$B735)=2,$B735="",$B734="",MAX(C:C)&gt;1),"Total Estimado",IF($B735="","",IF($C736=$C733,INDEX('FORMAÇÃO DE PREÇO'!$M:$M,MATCH($B736,'FORMAÇÃO DE PREÇO'!$B:$B)-18),IF($C736=$C734,"Valor Unit. (R$)",IF(AND($C736&lt;&gt;$C735,$J735&lt;&gt;""),"Subtotal","")))))</f>
        <v/>
      </c>
      <c r="K736" s="100" t="str">
        <f>IFERROR(IF(AND(COUNTBLANK($B733:$B735)=2,$B735="",$B734="",MAX(C:C)&gt;1),SUM($K$3:K735)/2,IF($B735="","",IF($C736=$C733,ROUND(J736*I736,2),IF($C736=$C734,"Total Item (R$)",IF(AND($C736&lt;&gt;$C735,$J735&lt;&gt;""),SUMIFS(K:K,C:C,C735,J:J,"&lt;&gt;Subtotal"),""))))),"")</f>
        <v/>
      </c>
      <c r="L736" s="100" t="str">
        <f t="shared" si="20"/>
        <v/>
      </c>
    </row>
    <row r="737" spans="2:12" x14ac:dyDescent="0.25">
      <c r="B737" s="62" t="str">
        <f>IFERROR(IF(C736=C733,IF(B736+1&lt;='FORMAÇÃO DE PREÇO'!$H$8,B736+1,""),B736),"")</f>
        <v/>
      </c>
      <c r="C737" s="62" t="str">
        <f>IFERROR(VLOOKUP(B737,'FORMAÇÃO DE PREÇO'!B:D,2,FALSE),"")</f>
        <v/>
      </c>
      <c r="D737" s="62" t="str">
        <f>IFERROR(VLOOKUP(B737,'FORMAÇÃO DE PREÇO'!B:D,3,FALSE),"")</f>
        <v/>
      </c>
      <c r="E737" s="107" t="str">
        <f t="shared" si="21"/>
        <v/>
      </c>
      <c r="F737" s="107" t="str">
        <f>IF($B736="","",IF($C737=$C734,INDEX('FORMAÇÃO DE PREÇO'!$H:$H,MATCH($B737,'FORMAÇÃO DE PREÇO'!$B:$B)-18),IF($C737=$C735,"Código","")))</f>
        <v/>
      </c>
      <c r="G737" s="108" t="str">
        <f t="array" ref="G737">IF($B736="","",IF($C737=$C734,UPPER(INDEX('BASE EDITAL'!$C:$C,EDITAL!B737+1)),IF($C737=$C735,"Especificação do Objeto","")))</f>
        <v/>
      </c>
      <c r="H737" s="109" t="str">
        <f t="array" ref="H737">IF($B736="","",IF($C737=$C734,INDEX('FORMAÇÃO DE PREÇO'!$M:$M,MATCH($B737,'FORMAÇÃO DE PREÇO'!$B:$B)-14),IF($C737=$C735,"Unidade","")))</f>
        <v/>
      </c>
      <c r="I737" s="109" t="str">
        <f>IF($B736="","",IF($C737=$C734,INDEX('FORMAÇÃO DE PREÇO'!$M:$M,MATCH($B737,'FORMAÇÃO DE PREÇO'!$B:$B)-16),IF($C737=$C735,"Quant.","")))</f>
        <v/>
      </c>
      <c r="J737" s="68" t="str">
        <f>IF(AND(COUNTBLANK($B734:$B736)=2,$B736="",$B735="",MAX(C:C)&gt;1),"Total Estimado",IF($B736="","",IF($C737=$C734,INDEX('FORMAÇÃO DE PREÇO'!$M:$M,MATCH($B737,'FORMAÇÃO DE PREÇO'!$B:$B)-18),IF($C737=$C735,"Valor Unit. (R$)",IF(AND($C737&lt;&gt;$C736,$J736&lt;&gt;""),"Subtotal","")))))</f>
        <v/>
      </c>
      <c r="K737" s="100" t="str">
        <f>IFERROR(IF(AND(COUNTBLANK($B734:$B736)=2,$B736="",$B735="",MAX(C:C)&gt;1),SUM($K$3:K736)/2,IF($B736="","",IF($C737=$C734,ROUND(J737*I737,2),IF($C737=$C735,"Total Item (R$)",IF(AND($C737&lt;&gt;$C736,$J736&lt;&gt;""),SUMIFS(K:K,C:C,C736,J:J,"&lt;&gt;Subtotal"),""))))),"")</f>
        <v/>
      </c>
      <c r="L737" s="100" t="str">
        <f t="shared" si="20"/>
        <v/>
      </c>
    </row>
    <row r="738" spans="2:12" x14ac:dyDescent="0.25">
      <c r="B738" s="62" t="str">
        <f>IFERROR(IF(C737=C734,IF(B737+1&lt;='FORMAÇÃO DE PREÇO'!$H$8,B737+1,""),B737),"")</f>
        <v/>
      </c>
      <c r="C738" s="62" t="str">
        <f>IFERROR(VLOOKUP(B738,'FORMAÇÃO DE PREÇO'!B:D,2,FALSE),"")</f>
        <v/>
      </c>
      <c r="D738" s="62" t="str">
        <f>IFERROR(VLOOKUP(B738,'FORMAÇÃO DE PREÇO'!B:D,3,FALSE),"")</f>
        <v/>
      </c>
      <c r="E738" s="107" t="str">
        <f t="shared" si="21"/>
        <v/>
      </c>
      <c r="F738" s="107" t="str">
        <f>IF($B737="","",IF($C738=$C735,INDEX('FORMAÇÃO DE PREÇO'!$H:$H,MATCH($B738,'FORMAÇÃO DE PREÇO'!$B:$B)-18),IF($C738=$C736,"Código","")))</f>
        <v/>
      </c>
      <c r="G738" s="108" t="str">
        <f t="array" ref="G738">IF($B737="","",IF($C738=$C735,UPPER(INDEX('BASE EDITAL'!$C:$C,EDITAL!B738+1)),IF($C738=$C736,"Especificação do Objeto","")))</f>
        <v/>
      </c>
      <c r="H738" s="109" t="str">
        <f t="array" ref="H738">IF($B737="","",IF($C738=$C735,INDEX('FORMAÇÃO DE PREÇO'!$M:$M,MATCH($B738,'FORMAÇÃO DE PREÇO'!$B:$B)-14),IF($C738=$C736,"Unidade","")))</f>
        <v/>
      </c>
      <c r="I738" s="109" t="str">
        <f>IF($B737="","",IF($C738=$C735,INDEX('FORMAÇÃO DE PREÇO'!$M:$M,MATCH($B738,'FORMAÇÃO DE PREÇO'!$B:$B)-16),IF($C738=$C736,"Quant.","")))</f>
        <v/>
      </c>
      <c r="J738" s="68" t="str">
        <f>IF(AND(COUNTBLANK($B735:$B737)=2,$B737="",$B736="",MAX(C:C)&gt;1),"Total Estimado",IF($B737="","",IF($C738=$C735,INDEX('FORMAÇÃO DE PREÇO'!$M:$M,MATCH($B738,'FORMAÇÃO DE PREÇO'!$B:$B)-18),IF($C738=$C736,"Valor Unit. (R$)",IF(AND($C738&lt;&gt;$C737,$J737&lt;&gt;""),"Subtotal","")))))</f>
        <v/>
      </c>
      <c r="K738" s="100" t="str">
        <f>IFERROR(IF(AND(COUNTBLANK($B735:$B737)=2,$B737="",$B736="",MAX(C:C)&gt;1),SUM($K$3:K737)/2,IF($B737="","",IF($C738=$C735,ROUND(J738*I738,2),IF($C738=$C736,"Total Item (R$)",IF(AND($C738&lt;&gt;$C737,$J737&lt;&gt;""),SUMIFS(K:K,C:C,C737,J:J,"&lt;&gt;Subtotal"),""))))),"")</f>
        <v/>
      </c>
      <c r="L738" s="100" t="str">
        <f t="shared" si="20"/>
        <v/>
      </c>
    </row>
    <row r="739" spans="2:12" x14ac:dyDescent="0.25">
      <c r="B739" s="62" t="str">
        <f>IFERROR(IF(C738=C735,IF(B738+1&lt;='FORMAÇÃO DE PREÇO'!$H$8,B738+1,""),B738),"")</f>
        <v/>
      </c>
      <c r="C739" s="62" t="str">
        <f>IFERROR(VLOOKUP(B739,'FORMAÇÃO DE PREÇO'!B:D,2,FALSE),"")</f>
        <v/>
      </c>
      <c r="D739" s="62" t="str">
        <f>IFERROR(VLOOKUP(B739,'FORMAÇÃO DE PREÇO'!B:D,3,FALSE),"")</f>
        <v/>
      </c>
      <c r="E739" s="107" t="str">
        <f t="shared" si="21"/>
        <v/>
      </c>
      <c r="F739" s="107" t="str">
        <f>IF($B738="","",IF($C739=$C736,INDEX('FORMAÇÃO DE PREÇO'!$H:$H,MATCH($B739,'FORMAÇÃO DE PREÇO'!$B:$B)-18),IF($C739=$C737,"Código","")))</f>
        <v/>
      </c>
      <c r="G739" s="108" t="str">
        <f t="array" ref="G739">IF($B738="","",IF($C739=$C736,UPPER(INDEX('BASE EDITAL'!$C:$C,EDITAL!B739+1)),IF($C739=$C737,"Especificação do Objeto","")))</f>
        <v/>
      </c>
      <c r="H739" s="109" t="str">
        <f t="array" ref="H739">IF($B738="","",IF($C739=$C736,INDEX('FORMAÇÃO DE PREÇO'!$M:$M,MATCH($B739,'FORMAÇÃO DE PREÇO'!$B:$B)-14),IF($C739=$C737,"Unidade","")))</f>
        <v/>
      </c>
      <c r="I739" s="109" t="str">
        <f>IF($B738="","",IF($C739=$C736,INDEX('FORMAÇÃO DE PREÇO'!$M:$M,MATCH($B739,'FORMAÇÃO DE PREÇO'!$B:$B)-16),IF($C739=$C737,"Quant.","")))</f>
        <v/>
      </c>
      <c r="J739" s="68" t="str">
        <f>IF(AND(COUNTBLANK($B736:$B738)=2,$B738="",$B737="",MAX(C:C)&gt;1),"Total Estimado",IF($B738="","",IF($C739=$C736,INDEX('FORMAÇÃO DE PREÇO'!$M:$M,MATCH($B739,'FORMAÇÃO DE PREÇO'!$B:$B)-18),IF($C739=$C737,"Valor Unit. (R$)",IF(AND($C739&lt;&gt;$C738,$J738&lt;&gt;""),"Subtotal","")))))</f>
        <v/>
      </c>
      <c r="K739" s="100" t="str">
        <f>IFERROR(IF(AND(COUNTBLANK($B736:$B738)=2,$B738="",$B737="",MAX(C:C)&gt;1),SUM($K$3:K738)/2,IF($B738="","",IF($C739=$C736,ROUND(J739*I739,2),IF($C739=$C737,"Total Item (R$)",IF(AND($C739&lt;&gt;$C738,$J738&lt;&gt;""),SUMIFS(K:K,C:C,C738,J:J,"&lt;&gt;Subtotal"),""))))),"")</f>
        <v/>
      </c>
      <c r="L739" s="100" t="str">
        <f t="shared" si="20"/>
        <v/>
      </c>
    </row>
    <row r="740" spans="2:12" x14ac:dyDescent="0.25">
      <c r="B740" s="62" t="str">
        <f>IFERROR(IF(C739=C736,IF(B739+1&lt;='FORMAÇÃO DE PREÇO'!$H$8,B739+1,""),B739),"")</f>
        <v/>
      </c>
      <c r="C740" s="62" t="str">
        <f>IFERROR(VLOOKUP(B740,'FORMAÇÃO DE PREÇO'!B:D,2,FALSE),"")</f>
        <v/>
      </c>
      <c r="D740" s="62" t="str">
        <f>IFERROR(VLOOKUP(B740,'FORMAÇÃO DE PREÇO'!B:D,3,FALSE),"")</f>
        <v/>
      </c>
      <c r="E740" s="107" t="str">
        <f t="shared" si="21"/>
        <v/>
      </c>
      <c r="F740" s="107" t="str">
        <f>IF($B739="","",IF($C740=$C737,INDEX('FORMAÇÃO DE PREÇO'!$H:$H,MATCH($B740,'FORMAÇÃO DE PREÇO'!$B:$B)-18),IF($C740=$C738,"Código","")))</f>
        <v/>
      </c>
      <c r="G740" s="108" t="str">
        <f t="array" ref="G740">IF($B739="","",IF($C740=$C737,UPPER(INDEX('BASE EDITAL'!$C:$C,EDITAL!B740+1)),IF($C740=$C738,"Especificação do Objeto","")))</f>
        <v/>
      </c>
      <c r="H740" s="109" t="str">
        <f t="array" ref="H740">IF($B739="","",IF($C740=$C737,INDEX('FORMAÇÃO DE PREÇO'!$M:$M,MATCH($B740,'FORMAÇÃO DE PREÇO'!$B:$B)-14),IF($C740=$C738,"Unidade","")))</f>
        <v/>
      </c>
      <c r="I740" s="109" t="str">
        <f>IF($B739="","",IF($C740=$C737,INDEX('FORMAÇÃO DE PREÇO'!$M:$M,MATCH($B740,'FORMAÇÃO DE PREÇO'!$B:$B)-16),IF($C740=$C738,"Quant.","")))</f>
        <v/>
      </c>
      <c r="J740" s="68" t="str">
        <f>IF(AND(COUNTBLANK($B737:$B739)=2,$B739="",$B738="",MAX(C:C)&gt;1),"Total Estimado",IF($B739="","",IF($C740=$C737,INDEX('FORMAÇÃO DE PREÇO'!$M:$M,MATCH($B740,'FORMAÇÃO DE PREÇO'!$B:$B)-18),IF($C740=$C738,"Valor Unit. (R$)",IF(AND($C740&lt;&gt;$C739,$J739&lt;&gt;""),"Subtotal","")))))</f>
        <v/>
      </c>
      <c r="K740" s="100" t="str">
        <f>IFERROR(IF(AND(COUNTBLANK($B737:$B739)=2,$B739="",$B738="",MAX(C:C)&gt;1),SUM($K$3:K739)/2,IF($B739="","",IF($C740=$C737,ROUND(J740*I740,2),IF($C740=$C738,"Total Item (R$)",IF(AND($C740&lt;&gt;$C739,$J739&lt;&gt;""),SUMIFS(K:K,C:C,C739,J:J,"&lt;&gt;Subtotal"),""))))),"")</f>
        <v/>
      </c>
      <c r="L740" s="100" t="str">
        <f t="shared" si="20"/>
        <v/>
      </c>
    </row>
    <row r="741" spans="2:12" x14ac:dyDescent="0.25">
      <c r="B741" s="62" t="str">
        <f>IFERROR(IF(C740=C737,IF(B740+1&lt;='FORMAÇÃO DE PREÇO'!$H$8,B740+1,""),B740),"")</f>
        <v/>
      </c>
      <c r="C741" s="62" t="str">
        <f>IFERROR(VLOOKUP(B741,'FORMAÇÃO DE PREÇO'!B:D,2,FALSE),"")</f>
        <v/>
      </c>
      <c r="D741" s="62" t="str">
        <f>IFERROR(VLOOKUP(B741,'FORMAÇÃO DE PREÇO'!B:D,3,FALSE),"")</f>
        <v/>
      </c>
      <c r="E741" s="107" t="str">
        <f t="shared" si="21"/>
        <v/>
      </c>
      <c r="F741" s="107" t="str">
        <f>IF($B740="","",IF($C741=$C738,INDEX('FORMAÇÃO DE PREÇO'!$H:$H,MATCH($B741,'FORMAÇÃO DE PREÇO'!$B:$B)-18),IF($C741=$C739,"Código","")))</f>
        <v/>
      </c>
      <c r="G741" s="108" t="str">
        <f t="array" ref="G741">IF($B740="","",IF($C741=$C738,UPPER(INDEX('BASE EDITAL'!$C:$C,EDITAL!B741+1)),IF($C741=$C739,"Especificação do Objeto","")))</f>
        <v/>
      </c>
      <c r="H741" s="109" t="str">
        <f t="array" ref="H741">IF($B740="","",IF($C741=$C738,INDEX('FORMAÇÃO DE PREÇO'!$M:$M,MATCH($B741,'FORMAÇÃO DE PREÇO'!$B:$B)-14),IF($C741=$C739,"Unidade","")))</f>
        <v/>
      </c>
      <c r="I741" s="109" t="str">
        <f>IF($B740="","",IF($C741=$C738,INDEX('FORMAÇÃO DE PREÇO'!$M:$M,MATCH($B741,'FORMAÇÃO DE PREÇO'!$B:$B)-16),IF($C741=$C739,"Quant.","")))</f>
        <v/>
      </c>
      <c r="J741" s="68" t="str">
        <f>IF(AND(COUNTBLANK($B738:$B740)=2,$B740="",$B739="",MAX(C:C)&gt;1),"Total Estimado",IF($B740="","",IF($C741=$C738,INDEX('FORMAÇÃO DE PREÇO'!$M:$M,MATCH($B741,'FORMAÇÃO DE PREÇO'!$B:$B)-18),IF($C741=$C739,"Valor Unit. (R$)",IF(AND($C741&lt;&gt;$C740,$J740&lt;&gt;""),"Subtotal","")))))</f>
        <v/>
      </c>
      <c r="K741" s="100" t="str">
        <f>IFERROR(IF(AND(COUNTBLANK($B738:$B740)=2,$B740="",$B739="",MAX(C:C)&gt;1),SUM($K$3:K740)/2,IF($B740="","",IF($C741=$C738,ROUND(J741*I741,2),IF($C741=$C739,"Total Item (R$)",IF(AND($C741&lt;&gt;$C740,$J740&lt;&gt;""),SUMIFS(K:K,C:C,C740,J:J,"&lt;&gt;Subtotal"),""))))),"")</f>
        <v/>
      </c>
      <c r="L741" s="100" t="str">
        <f t="shared" si="20"/>
        <v/>
      </c>
    </row>
    <row r="742" spans="2:12" x14ac:dyDescent="0.25">
      <c r="B742" s="62" t="str">
        <f>IFERROR(IF(C741=C738,IF(B741+1&lt;='FORMAÇÃO DE PREÇO'!$H$8,B741+1,""),B741),"")</f>
        <v/>
      </c>
      <c r="C742" s="62" t="str">
        <f>IFERROR(VLOOKUP(B742,'FORMAÇÃO DE PREÇO'!B:D,2,FALSE),"")</f>
        <v/>
      </c>
      <c r="D742" s="62" t="str">
        <f>IFERROR(VLOOKUP(B742,'FORMAÇÃO DE PREÇO'!B:D,3,FALSE),"")</f>
        <v/>
      </c>
      <c r="E742" s="107" t="str">
        <f t="shared" si="21"/>
        <v/>
      </c>
      <c r="F742" s="107" t="str">
        <f>IF($B741="","",IF($C742=$C739,INDEX('FORMAÇÃO DE PREÇO'!$H:$H,MATCH($B742,'FORMAÇÃO DE PREÇO'!$B:$B)-18),IF($C742=$C740,"Código","")))</f>
        <v/>
      </c>
      <c r="G742" s="108" t="str">
        <f t="array" ref="G742">IF($B741="","",IF($C742=$C739,UPPER(INDEX('BASE EDITAL'!$C:$C,EDITAL!B742+1)),IF($C742=$C740,"Especificação do Objeto","")))</f>
        <v/>
      </c>
      <c r="H742" s="109" t="str">
        <f t="array" ref="H742">IF($B741="","",IF($C742=$C739,INDEX('FORMAÇÃO DE PREÇO'!$M:$M,MATCH($B742,'FORMAÇÃO DE PREÇO'!$B:$B)-14),IF($C742=$C740,"Unidade","")))</f>
        <v/>
      </c>
      <c r="I742" s="109" t="str">
        <f>IF($B741="","",IF($C742=$C739,INDEX('FORMAÇÃO DE PREÇO'!$M:$M,MATCH($B742,'FORMAÇÃO DE PREÇO'!$B:$B)-16),IF($C742=$C740,"Quant.","")))</f>
        <v/>
      </c>
      <c r="J742" s="68" t="str">
        <f>IF(AND(COUNTBLANK($B739:$B741)=2,$B741="",$B740="",MAX(C:C)&gt;1),"Total Estimado",IF($B741="","",IF($C742=$C739,INDEX('FORMAÇÃO DE PREÇO'!$M:$M,MATCH($B742,'FORMAÇÃO DE PREÇO'!$B:$B)-18),IF($C742=$C740,"Valor Unit. (R$)",IF(AND($C742&lt;&gt;$C741,$J741&lt;&gt;""),"Subtotal","")))))</f>
        <v/>
      </c>
      <c r="K742" s="100" t="str">
        <f>IFERROR(IF(AND(COUNTBLANK($B739:$B741)=2,$B741="",$B740="",MAX(C:C)&gt;1),SUM($K$3:K741)/2,IF($B741="","",IF($C742=$C739,ROUND(J742*I742,2),IF($C742=$C740,"Total Item (R$)",IF(AND($C742&lt;&gt;$C741,$J741&lt;&gt;""),SUMIFS(K:K,C:C,C741,J:J,"&lt;&gt;Subtotal"),""))))),"")</f>
        <v/>
      </c>
      <c r="L742" s="100" t="str">
        <f t="shared" si="20"/>
        <v/>
      </c>
    </row>
    <row r="743" spans="2:12" x14ac:dyDescent="0.25">
      <c r="B743" s="62" t="str">
        <f>IFERROR(IF(C742=C739,IF(B742+1&lt;='FORMAÇÃO DE PREÇO'!$H$8,B742+1,""),B742),"")</f>
        <v/>
      </c>
      <c r="C743" s="62" t="str">
        <f>IFERROR(VLOOKUP(B743,'FORMAÇÃO DE PREÇO'!B:D,2,FALSE),"")</f>
        <v/>
      </c>
      <c r="D743" s="62" t="str">
        <f>IFERROR(VLOOKUP(B743,'FORMAÇÃO DE PREÇO'!B:D,3,FALSE),"")</f>
        <v/>
      </c>
      <c r="E743" s="107" t="str">
        <f t="shared" si="21"/>
        <v/>
      </c>
      <c r="F743" s="107" t="str">
        <f>IF($B742="","",IF($C743=$C740,INDEX('FORMAÇÃO DE PREÇO'!$H:$H,MATCH($B743,'FORMAÇÃO DE PREÇO'!$B:$B)-18),IF($C743=$C741,"Código","")))</f>
        <v/>
      </c>
      <c r="G743" s="108" t="str">
        <f t="array" ref="G743">IF($B742="","",IF($C743=$C740,UPPER(INDEX('BASE EDITAL'!$C:$C,EDITAL!B743+1)),IF($C743=$C741,"Especificação do Objeto","")))</f>
        <v/>
      </c>
      <c r="H743" s="109" t="str">
        <f t="array" ref="H743">IF($B742="","",IF($C743=$C740,INDEX('FORMAÇÃO DE PREÇO'!$M:$M,MATCH($B743,'FORMAÇÃO DE PREÇO'!$B:$B)-14),IF($C743=$C741,"Unidade","")))</f>
        <v/>
      </c>
      <c r="I743" s="109" t="str">
        <f>IF($B742="","",IF($C743=$C740,INDEX('FORMAÇÃO DE PREÇO'!$M:$M,MATCH($B743,'FORMAÇÃO DE PREÇO'!$B:$B)-16),IF($C743=$C741,"Quant.","")))</f>
        <v/>
      </c>
      <c r="J743" s="68" t="str">
        <f>IF(AND(COUNTBLANK($B740:$B742)=2,$B742="",$B741="",MAX(C:C)&gt;1),"Total Estimado",IF($B742="","",IF($C743=$C740,INDEX('FORMAÇÃO DE PREÇO'!$M:$M,MATCH($B743,'FORMAÇÃO DE PREÇO'!$B:$B)-18),IF($C743=$C741,"Valor Unit. (R$)",IF(AND($C743&lt;&gt;$C742,$J742&lt;&gt;""),"Subtotal","")))))</f>
        <v/>
      </c>
      <c r="K743" s="100" t="str">
        <f>IFERROR(IF(AND(COUNTBLANK($B740:$B742)=2,$B742="",$B741="",MAX(C:C)&gt;1),SUM($K$3:K742)/2,IF($B742="","",IF($C743=$C740,ROUND(J743*I743,2),IF($C743=$C741,"Total Item (R$)",IF(AND($C743&lt;&gt;$C742,$J742&lt;&gt;""),SUMIFS(K:K,C:C,C742,J:J,"&lt;&gt;Subtotal"),""))))),"")</f>
        <v/>
      </c>
      <c r="L743" s="100" t="str">
        <f t="shared" si="20"/>
        <v/>
      </c>
    </row>
    <row r="744" spans="2:12" x14ac:dyDescent="0.25">
      <c r="B744" s="62" t="str">
        <f>IFERROR(IF(C743=C740,IF(B743+1&lt;='FORMAÇÃO DE PREÇO'!$H$8,B743+1,""),B743),"")</f>
        <v/>
      </c>
      <c r="C744" s="62" t="str">
        <f>IFERROR(VLOOKUP(B744,'FORMAÇÃO DE PREÇO'!B:D,2,FALSE),"")</f>
        <v/>
      </c>
      <c r="D744" s="62" t="str">
        <f>IFERROR(VLOOKUP(B744,'FORMAÇÃO DE PREÇO'!B:D,3,FALSE),"")</f>
        <v/>
      </c>
      <c r="E744" s="107" t="str">
        <f t="shared" si="21"/>
        <v/>
      </c>
      <c r="F744" s="107" t="str">
        <f>IF($B743="","",IF($C744=$C741,INDEX('FORMAÇÃO DE PREÇO'!$H:$H,MATCH($B744,'FORMAÇÃO DE PREÇO'!$B:$B)-18),IF($C744=$C742,"Código","")))</f>
        <v/>
      </c>
      <c r="G744" s="108" t="str">
        <f t="array" ref="G744">IF($B743="","",IF($C744=$C741,UPPER(INDEX('BASE EDITAL'!$C:$C,EDITAL!B744+1)),IF($C744=$C742,"Especificação do Objeto","")))</f>
        <v/>
      </c>
      <c r="H744" s="109" t="str">
        <f t="array" ref="H744">IF($B743="","",IF($C744=$C741,INDEX('FORMAÇÃO DE PREÇO'!$M:$M,MATCH($B744,'FORMAÇÃO DE PREÇO'!$B:$B)-14),IF($C744=$C742,"Unidade","")))</f>
        <v/>
      </c>
      <c r="I744" s="109" t="str">
        <f>IF($B743="","",IF($C744=$C741,INDEX('FORMAÇÃO DE PREÇO'!$M:$M,MATCH($B744,'FORMAÇÃO DE PREÇO'!$B:$B)-16),IF($C744=$C742,"Quant.","")))</f>
        <v/>
      </c>
      <c r="J744" s="68" t="str">
        <f>IF(AND(COUNTBLANK($B741:$B743)=2,$B743="",$B742="",MAX(C:C)&gt;1),"Total Estimado",IF($B743="","",IF($C744=$C741,INDEX('FORMAÇÃO DE PREÇO'!$M:$M,MATCH($B744,'FORMAÇÃO DE PREÇO'!$B:$B)-18),IF($C744=$C742,"Valor Unit. (R$)",IF(AND($C744&lt;&gt;$C743,$J743&lt;&gt;""),"Subtotal","")))))</f>
        <v/>
      </c>
      <c r="K744" s="100" t="str">
        <f>IFERROR(IF(AND(COUNTBLANK($B741:$B743)=2,$B743="",$B742="",MAX(C:C)&gt;1),SUM($K$3:K743)/2,IF($B743="","",IF($C744=$C741,ROUND(J744*I744,2),IF($C744=$C742,"Total Item (R$)",IF(AND($C744&lt;&gt;$C743,$J743&lt;&gt;""),SUMIFS(K:K,C:C,C743,J:J,"&lt;&gt;Subtotal"),""))))),"")</f>
        <v/>
      </c>
      <c r="L744" s="100" t="str">
        <f t="shared" si="20"/>
        <v/>
      </c>
    </row>
    <row r="745" spans="2:12" x14ac:dyDescent="0.25">
      <c r="B745" s="62" t="str">
        <f>IFERROR(IF(C744=C741,IF(B744+1&lt;='FORMAÇÃO DE PREÇO'!$H$8,B744+1,""),B744),"")</f>
        <v/>
      </c>
      <c r="C745" s="62" t="str">
        <f>IFERROR(VLOOKUP(B745,'FORMAÇÃO DE PREÇO'!B:D,2,FALSE),"")</f>
        <v/>
      </c>
      <c r="D745" s="62" t="str">
        <f>IFERROR(VLOOKUP(B745,'FORMAÇÃO DE PREÇO'!B:D,3,FALSE),"")</f>
        <v/>
      </c>
      <c r="E745" s="107" t="str">
        <f t="shared" si="21"/>
        <v/>
      </c>
      <c r="F745" s="107" t="str">
        <f>IF($B744="","",IF($C745=$C742,INDEX('FORMAÇÃO DE PREÇO'!$H:$H,MATCH($B745,'FORMAÇÃO DE PREÇO'!$B:$B)-18),IF($C745=$C743,"Código","")))</f>
        <v/>
      </c>
      <c r="G745" s="108" t="str">
        <f t="array" ref="G745">IF($B744="","",IF($C745=$C742,UPPER(INDEX('BASE EDITAL'!$C:$C,EDITAL!B745+1)),IF($C745=$C743,"Especificação do Objeto","")))</f>
        <v/>
      </c>
      <c r="H745" s="109" t="str">
        <f t="array" ref="H745">IF($B744="","",IF($C745=$C742,INDEX('FORMAÇÃO DE PREÇO'!$M:$M,MATCH($B745,'FORMAÇÃO DE PREÇO'!$B:$B)-14),IF($C745=$C743,"Unidade","")))</f>
        <v/>
      </c>
      <c r="I745" s="109" t="str">
        <f>IF($B744="","",IF($C745=$C742,INDEX('FORMAÇÃO DE PREÇO'!$M:$M,MATCH($B745,'FORMAÇÃO DE PREÇO'!$B:$B)-16),IF($C745=$C743,"Quant.","")))</f>
        <v/>
      </c>
      <c r="J745" s="68" t="str">
        <f>IF(AND(COUNTBLANK($B742:$B744)=2,$B744="",$B743="",MAX(C:C)&gt;1),"Total Estimado",IF($B744="","",IF($C745=$C742,INDEX('FORMAÇÃO DE PREÇO'!$M:$M,MATCH($B745,'FORMAÇÃO DE PREÇO'!$B:$B)-18),IF($C745=$C743,"Valor Unit. (R$)",IF(AND($C745&lt;&gt;$C744,$J744&lt;&gt;""),"Subtotal","")))))</f>
        <v/>
      </c>
      <c r="K745" s="100" t="str">
        <f>IFERROR(IF(AND(COUNTBLANK($B742:$B744)=2,$B744="",$B743="",MAX(C:C)&gt;1),SUM($K$3:K744)/2,IF($B744="","",IF($C745=$C742,ROUND(J745*I745,2),IF($C745=$C743,"Total Item (R$)",IF(AND($C745&lt;&gt;$C744,$J744&lt;&gt;""),SUMIFS(K:K,C:C,C744,J:J,"&lt;&gt;Subtotal"),""))))),"")</f>
        <v/>
      </c>
      <c r="L745" s="100" t="str">
        <f t="shared" si="20"/>
        <v/>
      </c>
    </row>
    <row r="746" spans="2:12" x14ac:dyDescent="0.25">
      <c r="B746" s="62" t="str">
        <f>IFERROR(IF(C745=C742,IF(B745+1&lt;='FORMAÇÃO DE PREÇO'!$H$8,B745+1,""),B745),"")</f>
        <v/>
      </c>
      <c r="C746" s="62" t="str">
        <f>IFERROR(VLOOKUP(B746,'FORMAÇÃO DE PREÇO'!B:D,2,FALSE),"")</f>
        <v/>
      </c>
      <c r="D746" s="62" t="str">
        <f>IFERROR(VLOOKUP(B746,'FORMAÇÃO DE PREÇO'!B:D,3,FALSE),"")</f>
        <v/>
      </c>
      <c r="E746" s="107" t="str">
        <f t="shared" si="21"/>
        <v/>
      </c>
      <c r="F746" s="107" t="str">
        <f>IF($B745="","",IF($C746=$C743,INDEX('FORMAÇÃO DE PREÇO'!$H:$H,MATCH($B746,'FORMAÇÃO DE PREÇO'!$B:$B)-18),IF($C746=$C744,"Código","")))</f>
        <v/>
      </c>
      <c r="G746" s="108" t="str">
        <f t="array" ref="G746">IF($B745="","",IF($C746=$C743,UPPER(INDEX('BASE EDITAL'!$C:$C,EDITAL!B746+1)),IF($C746=$C744,"Especificação do Objeto","")))</f>
        <v/>
      </c>
      <c r="H746" s="109" t="str">
        <f t="array" ref="H746">IF($B745="","",IF($C746=$C743,INDEX('FORMAÇÃO DE PREÇO'!$M:$M,MATCH($B746,'FORMAÇÃO DE PREÇO'!$B:$B)-14),IF($C746=$C744,"Unidade","")))</f>
        <v/>
      </c>
      <c r="I746" s="109" t="str">
        <f>IF($B745="","",IF($C746=$C743,INDEX('FORMAÇÃO DE PREÇO'!$M:$M,MATCH($B746,'FORMAÇÃO DE PREÇO'!$B:$B)-16),IF($C746=$C744,"Quant.","")))</f>
        <v/>
      </c>
      <c r="J746" s="68" t="str">
        <f>IF(AND(COUNTBLANK($B743:$B745)=2,$B745="",$B744="",MAX(C:C)&gt;1),"Total Estimado",IF($B745="","",IF($C746=$C743,INDEX('FORMAÇÃO DE PREÇO'!$M:$M,MATCH($B746,'FORMAÇÃO DE PREÇO'!$B:$B)-18),IF($C746=$C744,"Valor Unit. (R$)",IF(AND($C746&lt;&gt;$C745,$J745&lt;&gt;""),"Subtotal","")))))</f>
        <v/>
      </c>
      <c r="K746" s="100" t="str">
        <f>IFERROR(IF(AND(COUNTBLANK($B743:$B745)=2,$B745="",$B744="",MAX(C:C)&gt;1),SUM($K$3:K745)/2,IF($B745="","",IF($C746=$C743,ROUND(J746*I746,2),IF($C746=$C744,"Total Item (R$)",IF(AND($C746&lt;&gt;$C745,$J745&lt;&gt;""),SUMIFS(K:K,C:C,C745,J:J,"&lt;&gt;Subtotal"),""))))),"")</f>
        <v/>
      </c>
      <c r="L746" s="100" t="str">
        <f t="shared" si="20"/>
        <v/>
      </c>
    </row>
    <row r="747" spans="2:12" x14ac:dyDescent="0.25">
      <c r="B747" s="62" t="str">
        <f>IFERROR(IF(C746=C743,IF(B746+1&lt;='FORMAÇÃO DE PREÇO'!$H$8,B746+1,""),B746),"")</f>
        <v/>
      </c>
      <c r="C747" s="62" t="str">
        <f>IFERROR(VLOOKUP(B747,'FORMAÇÃO DE PREÇO'!B:D,2,FALSE),"")</f>
        <v/>
      </c>
      <c r="D747" s="62" t="str">
        <f>IFERROR(VLOOKUP(B747,'FORMAÇÃO DE PREÇO'!B:D,3,FALSE),"")</f>
        <v/>
      </c>
      <c r="E747" s="107" t="str">
        <f t="shared" si="21"/>
        <v/>
      </c>
      <c r="F747" s="107" t="str">
        <f>IF($B746="","",IF($C747=$C744,INDEX('FORMAÇÃO DE PREÇO'!$H:$H,MATCH($B747,'FORMAÇÃO DE PREÇO'!$B:$B)-18),IF($C747=$C745,"Código","")))</f>
        <v/>
      </c>
      <c r="G747" s="108" t="str">
        <f t="array" ref="G747">IF($B746="","",IF($C747=$C744,UPPER(INDEX('BASE EDITAL'!$C:$C,EDITAL!B747+1)),IF($C747=$C745,"Especificação do Objeto","")))</f>
        <v/>
      </c>
      <c r="H747" s="109" t="str">
        <f t="array" ref="H747">IF($B746="","",IF($C747=$C744,INDEX('FORMAÇÃO DE PREÇO'!$M:$M,MATCH($B747,'FORMAÇÃO DE PREÇO'!$B:$B)-14),IF($C747=$C745,"Unidade","")))</f>
        <v/>
      </c>
      <c r="I747" s="109" t="str">
        <f>IF($B746="","",IF($C747=$C744,INDEX('FORMAÇÃO DE PREÇO'!$M:$M,MATCH($B747,'FORMAÇÃO DE PREÇO'!$B:$B)-16),IF($C747=$C745,"Quant.","")))</f>
        <v/>
      </c>
      <c r="J747" s="68" t="str">
        <f>IF(AND(COUNTBLANK($B744:$B746)=2,$B746="",$B745="",MAX(C:C)&gt;1),"Total Estimado",IF($B746="","",IF($C747=$C744,INDEX('FORMAÇÃO DE PREÇO'!$M:$M,MATCH($B747,'FORMAÇÃO DE PREÇO'!$B:$B)-18),IF($C747=$C745,"Valor Unit. (R$)",IF(AND($C747&lt;&gt;$C746,$J746&lt;&gt;""),"Subtotal","")))))</f>
        <v/>
      </c>
      <c r="K747" s="100" t="str">
        <f>IFERROR(IF(AND(COUNTBLANK($B744:$B746)=2,$B746="",$B745="",MAX(C:C)&gt;1),SUM($K$3:K746)/2,IF($B746="","",IF($C747=$C744,ROUND(J747*I747,2),IF($C747=$C745,"Total Item (R$)",IF(AND($C747&lt;&gt;$C746,$J746&lt;&gt;""),SUMIFS(K:K,C:C,C746,J:J,"&lt;&gt;Subtotal"),""))))),"")</f>
        <v/>
      </c>
      <c r="L747" s="100" t="str">
        <f t="shared" si="20"/>
        <v/>
      </c>
    </row>
    <row r="748" spans="2:12" x14ac:dyDescent="0.25">
      <c r="B748" s="62" t="str">
        <f>IFERROR(IF(C747=C744,IF(B747+1&lt;='FORMAÇÃO DE PREÇO'!$H$8,B747+1,""),B747),"")</f>
        <v/>
      </c>
      <c r="C748" s="62" t="str">
        <f>IFERROR(VLOOKUP(B748,'FORMAÇÃO DE PREÇO'!B:D,2,FALSE),"")</f>
        <v/>
      </c>
      <c r="D748" s="62" t="str">
        <f>IFERROR(VLOOKUP(B748,'FORMAÇÃO DE PREÇO'!B:D,3,FALSE),"")</f>
        <v/>
      </c>
      <c r="E748" s="107" t="str">
        <f t="shared" si="21"/>
        <v/>
      </c>
      <c r="F748" s="107" t="str">
        <f>IF($B747="","",IF($C748=$C745,INDEX('FORMAÇÃO DE PREÇO'!$H:$H,MATCH($B748,'FORMAÇÃO DE PREÇO'!$B:$B)-18),IF($C748=$C746,"Código","")))</f>
        <v/>
      </c>
      <c r="G748" s="108" t="str">
        <f t="array" ref="G748">IF($B747="","",IF($C748=$C745,UPPER(INDEX('BASE EDITAL'!$C:$C,EDITAL!B748+1)),IF($C748=$C746,"Especificação do Objeto","")))</f>
        <v/>
      </c>
      <c r="H748" s="109" t="str">
        <f t="array" ref="H748">IF($B747="","",IF($C748=$C745,INDEX('FORMAÇÃO DE PREÇO'!$M:$M,MATCH($B748,'FORMAÇÃO DE PREÇO'!$B:$B)-14),IF($C748=$C746,"Unidade","")))</f>
        <v/>
      </c>
      <c r="I748" s="109" t="str">
        <f>IF($B747="","",IF($C748=$C745,INDEX('FORMAÇÃO DE PREÇO'!$M:$M,MATCH($B748,'FORMAÇÃO DE PREÇO'!$B:$B)-16),IF($C748=$C746,"Quant.","")))</f>
        <v/>
      </c>
      <c r="J748" s="68" t="str">
        <f>IF(AND(COUNTBLANK($B745:$B747)=2,$B747="",$B746="",MAX(C:C)&gt;1),"Total Estimado",IF($B747="","",IF($C748=$C745,INDEX('FORMAÇÃO DE PREÇO'!$M:$M,MATCH($B748,'FORMAÇÃO DE PREÇO'!$B:$B)-18),IF($C748=$C746,"Valor Unit. (R$)",IF(AND($C748&lt;&gt;$C747,$J747&lt;&gt;""),"Subtotal","")))))</f>
        <v/>
      </c>
      <c r="K748" s="100" t="str">
        <f>IFERROR(IF(AND(COUNTBLANK($B745:$B747)=2,$B747="",$B746="",MAX(C:C)&gt;1),SUM($K$3:K747)/2,IF($B747="","",IF($C748=$C745,ROUND(J748*I748,2),IF($C748=$C746,"Total Item (R$)",IF(AND($C748&lt;&gt;$C747,$J747&lt;&gt;""),SUMIFS(K:K,C:C,C747,J:J,"&lt;&gt;Subtotal"),""))))),"")</f>
        <v/>
      </c>
      <c r="L748" s="100" t="str">
        <f t="shared" si="20"/>
        <v/>
      </c>
    </row>
    <row r="749" spans="2:12" x14ac:dyDescent="0.25">
      <c r="B749" s="62" t="str">
        <f>IFERROR(IF(C748=C745,IF(B748+1&lt;='FORMAÇÃO DE PREÇO'!$H$8,B748+1,""),B748),"")</f>
        <v/>
      </c>
      <c r="C749" s="62" t="str">
        <f>IFERROR(VLOOKUP(B749,'FORMAÇÃO DE PREÇO'!B:D,2,FALSE),"")</f>
        <v/>
      </c>
      <c r="D749" s="62" t="str">
        <f>IFERROR(VLOOKUP(B749,'FORMAÇÃO DE PREÇO'!B:D,3,FALSE),"")</f>
        <v/>
      </c>
      <c r="E749" s="107" t="str">
        <f t="shared" si="21"/>
        <v/>
      </c>
      <c r="F749" s="107" t="str">
        <f>IF($B748="","",IF($C749=$C746,INDEX('FORMAÇÃO DE PREÇO'!$H:$H,MATCH($B749,'FORMAÇÃO DE PREÇO'!$B:$B)-18),IF($C749=$C747,"Código","")))</f>
        <v/>
      </c>
      <c r="G749" s="108" t="str">
        <f t="array" ref="G749">IF($B748="","",IF($C749=$C746,UPPER(INDEX('BASE EDITAL'!$C:$C,EDITAL!B749+1)),IF($C749=$C747,"Especificação do Objeto","")))</f>
        <v/>
      </c>
      <c r="H749" s="109" t="str">
        <f t="array" ref="H749">IF($B748="","",IF($C749=$C746,INDEX('FORMAÇÃO DE PREÇO'!$M:$M,MATCH($B749,'FORMAÇÃO DE PREÇO'!$B:$B)-14),IF($C749=$C747,"Unidade","")))</f>
        <v/>
      </c>
      <c r="I749" s="109" t="str">
        <f>IF($B748="","",IF($C749=$C746,INDEX('FORMAÇÃO DE PREÇO'!$M:$M,MATCH($B749,'FORMAÇÃO DE PREÇO'!$B:$B)-16),IF($C749=$C747,"Quant.","")))</f>
        <v/>
      </c>
      <c r="J749" s="68" t="str">
        <f>IF(AND(COUNTBLANK($B746:$B748)=2,$B748="",$B747="",MAX(C:C)&gt;1),"Total Estimado",IF($B748="","",IF($C749=$C746,INDEX('FORMAÇÃO DE PREÇO'!$M:$M,MATCH($B749,'FORMAÇÃO DE PREÇO'!$B:$B)-18),IF($C749=$C747,"Valor Unit. (R$)",IF(AND($C749&lt;&gt;$C748,$J748&lt;&gt;""),"Subtotal","")))))</f>
        <v/>
      </c>
      <c r="K749" s="100" t="str">
        <f>IFERROR(IF(AND(COUNTBLANK($B746:$B748)=2,$B748="",$B747="",MAX(C:C)&gt;1),SUM($K$3:K748)/2,IF($B748="","",IF($C749=$C746,ROUND(J749*I749,2),IF($C749=$C747,"Total Item (R$)",IF(AND($C749&lt;&gt;$C748,$J748&lt;&gt;""),SUMIFS(K:K,C:C,C748,J:J,"&lt;&gt;Subtotal"),""))))),"")</f>
        <v/>
      </c>
      <c r="L749" s="100" t="str">
        <f t="shared" si="20"/>
        <v/>
      </c>
    </row>
    <row r="750" spans="2:12" x14ac:dyDescent="0.25">
      <c r="B750" s="62" t="str">
        <f>IFERROR(IF(C749=C746,IF(B749+1&lt;='FORMAÇÃO DE PREÇO'!$H$8,B749+1,""),B749),"")</f>
        <v/>
      </c>
      <c r="C750" s="62" t="str">
        <f>IFERROR(VLOOKUP(B750,'FORMAÇÃO DE PREÇO'!B:D,2,FALSE),"")</f>
        <v/>
      </c>
      <c r="D750" s="62" t="str">
        <f>IFERROR(VLOOKUP(B750,'FORMAÇÃO DE PREÇO'!B:D,3,FALSE),"")</f>
        <v/>
      </c>
      <c r="E750" s="107" t="str">
        <f t="shared" si="21"/>
        <v/>
      </c>
      <c r="F750" s="107" t="str">
        <f>IF($B749="","",IF($C750=$C747,INDEX('FORMAÇÃO DE PREÇO'!$H:$H,MATCH($B750,'FORMAÇÃO DE PREÇO'!$B:$B)-18),IF($C750=$C748,"Código","")))</f>
        <v/>
      </c>
      <c r="G750" s="108" t="str">
        <f t="array" ref="G750">IF($B749="","",IF($C750=$C747,UPPER(INDEX('BASE EDITAL'!$C:$C,EDITAL!B750+1)),IF($C750=$C748,"Especificação do Objeto","")))</f>
        <v/>
      </c>
      <c r="H750" s="109" t="str">
        <f t="array" ref="H750">IF($B749="","",IF($C750=$C747,INDEX('FORMAÇÃO DE PREÇO'!$M:$M,MATCH($B750,'FORMAÇÃO DE PREÇO'!$B:$B)-14),IF($C750=$C748,"Unidade","")))</f>
        <v/>
      </c>
      <c r="I750" s="109" t="str">
        <f>IF($B749="","",IF($C750=$C747,INDEX('FORMAÇÃO DE PREÇO'!$M:$M,MATCH($B750,'FORMAÇÃO DE PREÇO'!$B:$B)-16),IF($C750=$C748,"Quant.","")))</f>
        <v/>
      </c>
      <c r="J750" s="68" t="str">
        <f>IF(AND(COUNTBLANK($B747:$B749)=2,$B749="",$B748="",MAX(C:C)&gt;1),"Total Estimado",IF($B749="","",IF($C750=$C747,INDEX('FORMAÇÃO DE PREÇO'!$M:$M,MATCH($B750,'FORMAÇÃO DE PREÇO'!$B:$B)-18),IF($C750=$C748,"Valor Unit. (R$)",IF(AND($C750&lt;&gt;$C749,$J749&lt;&gt;""),"Subtotal","")))))</f>
        <v/>
      </c>
      <c r="K750" s="100" t="str">
        <f>IFERROR(IF(AND(COUNTBLANK($B747:$B749)=2,$B749="",$B748="",MAX(C:C)&gt;1),SUM($K$3:K749)/2,IF($B749="","",IF($C750=$C747,ROUND(J750*I750,2),IF($C750=$C748,"Total Item (R$)",IF(AND($C750&lt;&gt;$C749,$J749&lt;&gt;""),SUMIFS(K:K,C:C,C749,J:J,"&lt;&gt;Subtotal"),""))))),"")</f>
        <v/>
      </c>
      <c r="L750" s="100" t="str">
        <f t="shared" si="20"/>
        <v/>
      </c>
    </row>
    <row r="751" spans="2:12" x14ac:dyDescent="0.25">
      <c r="B751" s="62" t="str">
        <f>IFERROR(IF(C750=C747,IF(B750+1&lt;='FORMAÇÃO DE PREÇO'!$H$8,B750+1,""),B750),"")</f>
        <v/>
      </c>
      <c r="C751" s="62" t="str">
        <f>IFERROR(VLOOKUP(B751,'FORMAÇÃO DE PREÇO'!B:D,2,FALSE),"")</f>
        <v/>
      </c>
      <c r="D751" s="62" t="str">
        <f>IFERROR(VLOOKUP(B751,'FORMAÇÃO DE PREÇO'!B:D,3,FALSE),"")</f>
        <v/>
      </c>
      <c r="E751" s="107" t="str">
        <f t="shared" si="21"/>
        <v/>
      </c>
      <c r="F751" s="107" t="str">
        <f>IF($B750="","",IF($C751=$C748,INDEX('FORMAÇÃO DE PREÇO'!$H:$H,MATCH($B751,'FORMAÇÃO DE PREÇO'!$B:$B)-18),IF($C751=$C749,"Código","")))</f>
        <v/>
      </c>
      <c r="G751" s="108" t="str">
        <f t="array" ref="G751">IF($B750="","",IF($C751=$C748,UPPER(INDEX('BASE EDITAL'!$C:$C,EDITAL!B751+1)),IF($C751=$C749,"Especificação do Objeto","")))</f>
        <v/>
      </c>
      <c r="H751" s="109" t="str">
        <f t="array" ref="H751">IF($B750="","",IF($C751=$C748,INDEX('FORMAÇÃO DE PREÇO'!$M:$M,MATCH($B751,'FORMAÇÃO DE PREÇO'!$B:$B)-14),IF($C751=$C749,"Unidade","")))</f>
        <v/>
      </c>
      <c r="I751" s="109" t="str">
        <f>IF($B750="","",IF($C751=$C748,INDEX('FORMAÇÃO DE PREÇO'!$M:$M,MATCH($B751,'FORMAÇÃO DE PREÇO'!$B:$B)-16),IF($C751=$C749,"Quant.","")))</f>
        <v/>
      </c>
      <c r="J751" s="68" t="str">
        <f>IF(AND(COUNTBLANK($B748:$B750)=2,$B750="",$B749="",MAX(C:C)&gt;1),"Total Estimado",IF($B750="","",IF($C751=$C748,INDEX('FORMAÇÃO DE PREÇO'!$M:$M,MATCH($B751,'FORMAÇÃO DE PREÇO'!$B:$B)-18),IF($C751=$C749,"Valor Unit. (R$)",IF(AND($C751&lt;&gt;$C750,$J750&lt;&gt;""),"Subtotal","")))))</f>
        <v/>
      </c>
      <c r="K751" s="100" t="str">
        <f>IFERROR(IF(AND(COUNTBLANK($B748:$B750)=2,$B750="",$B749="",MAX(C:C)&gt;1),SUM($K$3:K750)/2,IF($B750="","",IF($C751=$C748,ROUND(J751*I751,2),IF($C751=$C749,"Total Item (R$)",IF(AND($C751&lt;&gt;$C750,$J750&lt;&gt;""),SUMIFS(K:K,C:C,C750,J:J,"&lt;&gt;Subtotal"),""))))),"")</f>
        <v/>
      </c>
      <c r="L751" s="100" t="str">
        <f t="shared" si="20"/>
        <v/>
      </c>
    </row>
    <row r="752" spans="2:12" x14ac:dyDescent="0.25">
      <c r="B752" s="62" t="str">
        <f>IFERROR(IF(C751=C748,IF(B751+1&lt;='FORMAÇÃO DE PREÇO'!$H$8,B751+1,""),B751),"")</f>
        <v/>
      </c>
      <c r="C752" s="62" t="str">
        <f>IFERROR(VLOOKUP(B752,'FORMAÇÃO DE PREÇO'!B:D,2,FALSE),"")</f>
        <v/>
      </c>
      <c r="D752" s="62" t="str">
        <f>IFERROR(VLOOKUP(B752,'FORMAÇÃO DE PREÇO'!B:D,3,FALSE),"")</f>
        <v/>
      </c>
      <c r="E752" s="107" t="str">
        <f t="shared" si="21"/>
        <v/>
      </c>
      <c r="F752" s="107" t="str">
        <f>IF($B751="","",IF($C752=$C749,INDEX('FORMAÇÃO DE PREÇO'!$H:$H,MATCH($B752,'FORMAÇÃO DE PREÇO'!$B:$B)-18),IF($C752=$C750,"Código","")))</f>
        <v/>
      </c>
      <c r="G752" s="108" t="str">
        <f t="array" ref="G752">IF($B751="","",IF($C752=$C749,UPPER(INDEX('BASE EDITAL'!$C:$C,EDITAL!B752+1)),IF($C752=$C750,"Especificação do Objeto","")))</f>
        <v/>
      </c>
      <c r="H752" s="109" t="str">
        <f t="array" ref="H752">IF($B751="","",IF($C752=$C749,INDEX('FORMAÇÃO DE PREÇO'!$M:$M,MATCH($B752,'FORMAÇÃO DE PREÇO'!$B:$B)-14),IF($C752=$C750,"Unidade","")))</f>
        <v/>
      </c>
      <c r="I752" s="109" t="str">
        <f>IF($B751="","",IF($C752=$C749,INDEX('FORMAÇÃO DE PREÇO'!$M:$M,MATCH($B752,'FORMAÇÃO DE PREÇO'!$B:$B)-16),IF($C752=$C750,"Quant.","")))</f>
        <v/>
      </c>
      <c r="J752" s="68" t="str">
        <f>IF(AND(COUNTBLANK($B749:$B751)=2,$B751="",$B750="",MAX(C:C)&gt;1),"Total Estimado",IF($B751="","",IF($C752=$C749,INDEX('FORMAÇÃO DE PREÇO'!$M:$M,MATCH($B752,'FORMAÇÃO DE PREÇO'!$B:$B)-18),IF($C752=$C750,"Valor Unit. (R$)",IF(AND($C752&lt;&gt;$C751,$J751&lt;&gt;""),"Subtotal","")))))</f>
        <v/>
      </c>
      <c r="K752" s="100" t="str">
        <f>IFERROR(IF(AND(COUNTBLANK($B749:$B751)=2,$B751="",$B750="",MAX(C:C)&gt;1),SUM($K$3:K751)/2,IF($B751="","",IF($C752=$C749,ROUND(J752*I752,2),IF($C752=$C750,"Total Item (R$)",IF(AND($C752&lt;&gt;$C751,$J751&lt;&gt;""),SUMIFS(K:K,C:C,C751,J:J,"&lt;&gt;Subtotal"),""))))),"")</f>
        <v/>
      </c>
      <c r="L752" s="100" t="str">
        <f t="shared" si="20"/>
        <v/>
      </c>
    </row>
    <row r="753" spans="2:12" x14ac:dyDescent="0.25">
      <c r="B753" s="62" t="str">
        <f>IFERROR(IF(C752=C749,IF(B752+1&lt;='FORMAÇÃO DE PREÇO'!$H$8,B752+1,""),B752),"")</f>
        <v/>
      </c>
      <c r="C753" s="62" t="str">
        <f>IFERROR(VLOOKUP(B753,'FORMAÇÃO DE PREÇO'!B:D,2,FALSE),"")</f>
        <v/>
      </c>
      <c r="D753" s="62" t="str">
        <f>IFERROR(VLOOKUP(B753,'FORMAÇÃO DE PREÇO'!B:D,3,FALSE),"")</f>
        <v/>
      </c>
      <c r="E753" s="107" t="str">
        <f t="shared" si="21"/>
        <v/>
      </c>
      <c r="F753" s="107" t="str">
        <f>IF($B752="","",IF($C753=$C750,INDEX('FORMAÇÃO DE PREÇO'!$H:$H,MATCH($B753,'FORMAÇÃO DE PREÇO'!$B:$B)-18),IF($C753=$C751,"Código","")))</f>
        <v/>
      </c>
      <c r="G753" s="108" t="str">
        <f t="array" ref="G753">IF($B752="","",IF($C753=$C750,UPPER(INDEX('BASE EDITAL'!$C:$C,EDITAL!B753+1)),IF($C753=$C751,"Especificação do Objeto","")))</f>
        <v/>
      </c>
      <c r="H753" s="109" t="str">
        <f t="array" ref="H753">IF($B752="","",IF($C753=$C750,INDEX('FORMAÇÃO DE PREÇO'!$M:$M,MATCH($B753,'FORMAÇÃO DE PREÇO'!$B:$B)-14),IF($C753=$C751,"Unidade","")))</f>
        <v/>
      </c>
      <c r="I753" s="109" t="str">
        <f>IF($B752="","",IF($C753=$C750,INDEX('FORMAÇÃO DE PREÇO'!$M:$M,MATCH($B753,'FORMAÇÃO DE PREÇO'!$B:$B)-16),IF($C753=$C751,"Quant.","")))</f>
        <v/>
      </c>
      <c r="J753" s="68" t="str">
        <f>IF(AND(COUNTBLANK($B750:$B752)=2,$B752="",$B751="",MAX(C:C)&gt;1),"Total Estimado",IF($B752="","",IF($C753=$C750,INDEX('FORMAÇÃO DE PREÇO'!$M:$M,MATCH($B753,'FORMAÇÃO DE PREÇO'!$B:$B)-18),IF($C753=$C751,"Valor Unit. (R$)",IF(AND($C753&lt;&gt;$C752,$J752&lt;&gt;""),"Subtotal","")))))</f>
        <v/>
      </c>
      <c r="K753" s="100" t="str">
        <f>IFERROR(IF(AND(COUNTBLANK($B750:$B752)=2,$B752="",$B751="",MAX(C:C)&gt;1),SUM($K$3:K752)/2,IF($B752="","",IF($C753=$C750,ROUND(J753*I753,2),IF($C753=$C751,"Total Item (R$)",IF(AND($C753&lt;&gt;$C752,$J752&lt;&gt;""),SUMIFS(K:K,C:C,C752,J:J,"&lt;&gt;Subtotal"),""))))),"")</f>
        <v/>
      </c>
      <c r="L753" s="100" t="str">
        <f t="shared" si="20"/>
        <v/>
      </c>
    </row>
    <row r="754" spans="2:12" x14ac:dyDescent="0.25">
      <c r="B754" s="62" t="str">
        <f>IFERROR(IF(C753=C750,IF(B753+1&lt;='FORMAÇÃO DE PREÇO'!$H$8,B753+1,""),B753),"")</f>
        <v/>
      </c>
      <c r="C754" s="62" t="str">
        <f>IFERROR(VLOOKUP(B754,'FORMAÇÃO DE PREÇO'!B:D,2,FALSE),"")</f>
        <v/>
      </c>
      <c r="D754" s="62" t="str">
        <f>IFERROR(VLOOKUP(B754,'FORMAÇÃO DE PREÇO'!B:D,3,FALSE),"")</f>
        <v/>
      </c>
      <c r="E754" s="107" t="str">
        <f t="shared" si="21"/>
        <v/>
      </c>
      <c r="F754" s="107" t="str">
        <f>IF($B753="","",IF($C754=$C751,INDEX('FORMAÇÃO DE PREÇO'!$H:$H,MATCH($B754,'FORMAÇÃO DE PREÇO'!$B:$B)-18),IF($C754=$C752,"Código","")))</f>
        <v/>
      </c>
      <c r="G754" s="108" t="str">
        <f t="array" ref="G754">IF($B753="","",IF($C754=$C751,UPPER(INDEX('BASE EDITAL'!$C:$C,EDITAL!B754+1)),IF($C754=$C752,"Especificação do Objeto","")))</f>
        <v/>
      </c>
      <c r="H754" s="109" t="str">
        <f t="array" ref="H754">IF($B753="","",IF($C754=$C751,INDEX('FORMAÇÃO DE PREÇO'!$M:$M,MATCH($B754,'FORMAÇÃO DE PREÇO'!$B:$B)-14),IF($C754=$C752,"Unidade","")))</f>
        <v/>
      </c>
      <c r="I754" s="109" t="str">
        <f>IF($B753="","",IF($C754=$C751,INDEX('FORMAÇÃO DE PREÇO'!$M:$M,MATCH($B754,'FORMAÇÃO DE PREÇO'!$B:$B)-16),IF($C754=$C752,"Quant.","")))</f>
        <v/>
      </c>
      <c r="J754" s="68" t="str">
        <f>IF(AND(COUNTBLANK($B751:$B753)=2,$B753="",$B752="",MAX(C:C)&gt;1),"Total Estimado",IF($B753="","",IF($C754=$C751,INDEX('FORMAÇÃO DE PREÇO'!$M:$M,MATCH($B754,'FORMAÇÃO DE PREÇO'!$B:$B)-18),IF($C754=$C752,"Valor Unit. (R$)",IF(AND($C754&lt;&gt;$C753,$J753&lt;&gt;""),"Subtotal","")))))</f>
        <v/>
      </c>
      <c r="K754" s="100" t="str">
        <f>IFERROR(IF(AND(COUNTBLANK($B751:$B753)=2,$B753="",$B752="",MAX(C:C)&gt;1),SUM($K$3:K753)/2,IF($B753="","",IF($C754=$C751,ROUND(J754*I754,2),IF($C754=$C752,"Total Item (R$)",IF(AND($C754&lt;&gt;$C753,$J753&lt;&gt;""),SUMIFS(K:K,C:C,C753,J:J,"&lt;&gt;Subtotal"),""))))),"")</f>
        <v/>
      </c>
      <c r="L754" s="100" t="str">
        <f t="shared" si="20"/>
        <v/>
      </c>
    </row>
    <row r="755" spans="2:12" x14ac:dyDescent="0.25">
      <c r="B755" s="62" t="str">
        <f>IFERROR(IF(C754=C751,IF(B754+1&lt;='FORMAÇÃO DE PREÇO'!$H$8,B754+1,""),B754),"")</f>
        <v/>
      </c>
      <c r="C755" s="62" t="str">
        <f>IFERROR(VLOOKUP(B755,'FORMAÇÃO DE PREÇO'!B:D,2,FALSE),"")</f>
        <v/>
      </c>
      <c r="D755" s="62" t="str">
        <f>IFERROR(VLOOKUP(B755,'FORMAÇÃO DE PREÇO'!B:D,3,FALSE),"")</f>
        <v/>
      </c>
      <c r="E755" s="107" t="str">
        <f t="shared" si="21"/>
        <v/>
      </c>
      <c r="F755" s="107" t="str">
        <f>IF($B754="","",IF($C755=$C752,INDEX('FORMAÇÃO DE PREÇO'!$H:$H,MATCH($B755,'FORMAÇÃO DE PREÇO'!$B:$B)-18),IF($C755=$C753,"Código","")))</f>
        <v/>
      </c>
      <c r="G755" s="108" t="str">
        <f t="array" ref="G755">IF($B754="","",IF($C755=$C752,UPPER(INDEX('BASE EDITAL'!$C:$C,EDITAL!B755+1)),IF($C755=$C753,"Especificação do Objeto","")))</f>
        <v/>
      </c>
      <c r="H755" s="109" t="str">
        <f t="array" ref="H755">IF($B754="","",IF($C755=$C752,INDEX('FORMAÇÃO DE PREÇO'!$M:$M,MATCH($B755,'FORMAÇÃO DE PREÇO'!$B:$B)-14),IF($C755=$C753,"Unidade","")))</f>
        <v/>
      </c>
      <c r="I755" s="109" t="str">
        <f>IF($B754="","",IF($C755=$C752,INDEX('FORMAÇÃO DE PREÇO'!$M:$M,MATCH($B755,'FORMAÇÃO DE PREÇO'!$B:$B)-16),IF($C755=$C753,"Quant.","")))</f>
        <v/>
      </c>
      <c r="J755" s="68" t="str">
        <f>IF(AND(COUNTBLANK($B752:$B754)=2,$B754="",$B753="",MAX(C:C)&gt;1),"Total Estimado",IF($B754="","",IF($C755=$C752,INDEX('FORMAÇÃO DE PREÇO'!$M:$M,MATCH($B755,'FORMAÇÃO DE PREÇO'!$B:$B)-18),IF($C755=$C753,"Valor Unit. (R$)",IF(AND($C755&lt;&gt;$C754,$J754&lt;&gt;""),"Subtotal","")))))</f>
        <v/>
      </c>
      <c r="K755" s="100" t="str">
        <f>IFERROR(IF(AND(COUNTBLANK($B752:$B754)=2,$B754="",$B753="",MAX(C:C)&gt;1),SUM($K$3:K754)/2,IF($B754="","",IF($C755=$C752,ROUND(J755*I755,2),IF($C755=$C753,"Total Item (R$)",IF(AND($C755&lt;&gt;$C754,$J754&lt;&gt;""),SUMIFS(K:K,C:C,C754,J:J,"&lt;&gt;Subtotal"),""))))),"")</f>
        <v/>
      </c>
      <c r="L755" s="100" t="str">
        <f t="shared" si="20"/>
        <v/>
      </c>
    </row>
    <row r="756" spans="2:12" x14ac:dyDescent="0.25">
      <c r="B756" s="62" t="str">
        <f>IFERROR(IF(C755=C752,IF(B755+1&lt;='FORMAÇÃO DE PREÇO'!$H$8,B755+1,""),B755),"")</f>
        <v/>
      </c>
      <c r="C756" s="62" t="str">
        <f>IFERROR(VLOOKUP(B756,'FORMAÇÃO DE PREÇO'!B:D,2,FALSE),"")</f>
        <v/>
      </c>
      <c r="D756" s="62" t="str">
        <f>IFERROR(VLOOKUP(B756,'FORMAÇÃO DE PREÇO'!B:D,3,FALSE),"")</f>
        <v/>
      </c>
      <c r="E756" s="107" t="str">
        <f t="shared" si="21"/>
        <v/>
      </c>
      <c r="F756" s="107" t="str">
        <f>IF($B755="","",IF($C756=$C753,INDEX('FORMAÇÃO DE PREÇO'!$H:$H,MATCH($B756,'FORMAÇÃO DE PREÇO'!$B:$B)-18),IF($C756=$C754,"Código","")))</f>
        <v/>
      </c>
      <c r="G756" s="108" t="str">
        <f t="array" ref="G756">IF($B755="","",IF($C756=$C753,UPPER(INDEX('BASE EDITAL'!$C:$C,EDITAL!B756+1)),IF($C756=$C754,"Especificação do Objeto","")))</f>
        <v/>
      </c>
      <c r="H756" s="109" t="str">
        <f t="array" ref="H756">IF($B755="","",IF($C756=$C753,INDEX('FORMAÇÃO DE PREÇO'!$M:$M,MATCH($B756,'FORMAÇÃO DE PREÇO'!$B:$B)-14),IF($C756=$C754,"Unidade","")))</f>
        <v/>
      </c>
      <c r="I756" s="109" t="str">
        <f>IF($B755="","",IF($C756=$C753,INDEX('FORMAÇÃO DE PREÇO'!$M:$M,MATCH($B756,'FORMAÇÃO DE PREÇO'!$B:$B)-16),IF($C756=$C754,"Quant.","")))</f>
        <v/>
      </c>
      <c r="J756" s="68" t="str">
        <f>IF(AND(COUNTBLANK($B753:$B755)=2,$B755="",$B754="",MAX(C:C)&gt;1),"Total Estimado",IF($B755="","",IF($C756=$C753,INDEX('FORMAÇÃO DE PREÇO'!$M:$M,MATCH($B756,'FORMAÇÃO DE PREÇO'!$B:$B)-18),IF($C756=$C754,"Valor Unit. (R$)",IF(AND($C756&lt;&gt;$C755,$J755&lt;&gt;""),"Subtotal","")))))</f>
        <v/>
      </c>
      <c r="K756" s="100" t="str">
        <f>IFERROR(IF(AND(COUNTBLANK($B753:$B755)=2,$B755="",$B754="",MAX(C:C)&gt;1),SUM($K$3:K755)/2,IF($B755="","",IF($C756=$C753,ROUND(J756*I756,2),IF($C756=$C754,"Total Item (R$)",IF(AND($C756&lt;&gt;$C755,$J755&lt;&gt;""),SUMIFS(K:K,C:C,C755,J:J,"&lt;&gt;Subtotal"),""))))),"")</f>
        <v/>
      </c>
      <c r="L756" s="100" t="str">
        <f t="shared" si="20"/>
        <v/>
      </c>
    </row>
    <row r="757" spans="2:12" x14ac:dyDescent="0.25">
      <c r="B757" s="62" t="str">
        <f>IFERROR(IF(C756=C753,IF(B756+1&lt;='FORMAÇÃO DE PREÇO'!$H$8,B756+1,""),B756),"")</f>
        <v/>
      </c>
      <c r="C757" s="62" t="str">
        <f>IFERROR(VLOOKUP(B757,'FORMAÇÃO DE PREÇO'!B:D,2,FALSE),"")</f>
        <v/>
      </c>
      <c r="D757" s="62" t="str">
        <f>IFERROR(VLOOKUP(B757,'FORMAÇÃO DE PREÇO'!B:D,3,FALSE),"")</f>
        <v/>
      </c>
      <c r="E757" s="107" t="str">
        <f t="shared" si="21"/>
        <v/>
      </c>
      <c r="F757" s="107" t="str">
        <f>IF($B756="","",IF($C757=$C754,INDEX('FORMAÇÃO DE PREÇO'!$H:$H,MATCH($B757,'FORMAÇÃO DE PREÇO'!$B:$B)-18),IF($C757=$C755,"Código","")))</f>
        <v/>
      </c>
      <c r="G757" s="108" t="str">
        <f t="array" ref="G757">IF($B756="","",IF($C757=$C754,UPPER(INDEX('BASE EDITAL'!$C:$C,EDITAL!B757+1)),IF($C757=$C755,"Especificação do Objeto","")))</f>
        <v/>
      </c>
      <c r="H757" s="109" t="str">
        <f t="array" ref="H757">IF($B756="","",IF($C757=$C754,INDEX('FORMAÇÃO DE PREÇO'!$M:$M,MATCH($B757,'FORMAÇÃO DE PREÇO'!$B:$B)-14),IF($C757=$C755,"Unidade","")))</f>
        <v/>
      </c>
      <c r="I757" s="109" t="str">
        <f>IF($B756="","",IF($C757=$C754,INDEX('FORMAÇÃO DE PREÇO'!$M:$M,MATCH($B757,'FORMAÇÃO DE PREÇO'!$B:$B)-16),IF($C757=$C755,"Quant.","")))</f>
        <v/>
      </c>
      <c r="J757" s="68" t="str">
        <f>IF(AND(COUNTBLANK($B754:$B756)=2,$B756="",$B755="",MAX(C:C)&gt;1),"Total Estimado",IF($B756="","",IF($C757=$C754,INDEX('FORMAÇÃO DE PREÇO'!$M:$M,MATCH($B757,'FORMAÇÃO DE PREÇO'!$B:$B)-18),IF($C757=$C755,"Valor Unit. (R$)",IF(AND($C757&lt;&gt;$C756,$J756&lt;&gt;""),"Subtotal","")))))</f>
        <v/>
      </c>
      <c r="K757" s="100" t="str">
        <f>IFERROR(IF(AND(COUNTBLANK($B754:$B756)=2,$B756="",$B755="",MAX(C:C)&gt;1),SUM($K$3:K756)/2,IF($B756="","",IF($C757=$C754,ROUND(J757*I757,2),IF($C757=$C755,"Total Item (R$)",IF(AND($C757&lt;&gt;$C756,$J756&lt;&gt;""),SUMIFS(K:K,C:C,C756,J:J,"&lt;&gt;Subtotal"),""))))),"")</f>
        <v/>
      </c>
      <c r="L757" s="100" t="str">
        <f t="shared" si="20"/>
        <v/>
      </c>
    </row>
    <row r="758" spans="2:12" x14ac:dyDescent="0.25">
      <c r="B758" s="62" t="str">
        <f>IFERROR(IF(C757=C754,IF(B757+1&lt;='FORMAÇÃO DE PREÇO'!$H$8,B757+1,""),B757),"")</f>
        <v/>
      </c>
      <c r="C758" s="62" t="str">
        <f>IFERROR(VLOOKUP(B758,'FORMAÇÃO DE PREÇO'!B:D,2,FALSE),"")</f>
        <v/>
      </c>
      <c r="D758" s="62" t="str">
        <f>IFERROR(VLOOKUP(B758,'FORMAÇÃO DE PREÇO'!B:D,3,FALSE),"")</f>
        <v/>
      </c>
      <c r="E758" s="107" t="str">
        <f t="shared" si="21"/>
        <v/>
      </c>
      <c r="F758" s="107" t="str">
        <f>IF($B757="","",IF($C758=$C755,INDEX('FORMAÇÃO DE PREÇO'!$H:$H,MATCH($B758,'FORMAÇÃO DE PREÇO'!$B:$B)-18),IF($C758=$C756,"Código","")))</f>
        <v/>
      </c>
      <c r="G758" s="108" t="str">
        <f t="array" ref="G758">IF($B757="","",IF($C758=$C755,UPPER(INDEX('BASE EDITAL'!$C:$C,EDITAL!B758+1)),IF($C758=$C756,"Especificação do Objeto","")))</f>
        <v/>
      </c>
      <c r="H758" s="109" t="str">
        <f t="array" ref="H758">IF($B757="","",IF($C758=$C755,INDEX('FORMAÇÃO DE PREÇO'!$M:$M,MATCH($B758,'FORMAÇÃO DE PREÇO'!$B:$B)-14),IF($C758=$C756,"Unidade","")))</f>
        <v/>
      </c>
      <c r="I758" s="109" t="str">
        <f>IF($B757="","",IF($C758=$C755,INDEX('FORMAÇÃO DE PREÇO'!$M:$M,MATCH($B758,'FORMAÇÃO DE PREÇO'!$B:$B)-16),IF($C758=$C756,"Quant.","")))</f>
        <v/>
      </c>
      <c r="J758" s="68" t="str">
        <f>IF(AND(COUNTBLANK($B755:$B757)=2,$B757="",$B756="",MAX(C:C)&gt;1),"Total Estimado",IF($B757="","",IF($C758=$C755,INDEX('FORMAÇÃO DE PREÇO'!$M:$M,MATCH($B758,'FORMAÇÃO DE PREÇO'!$B:$B)-18),IF($C758=$C756,"Valor Unit. (R$)",IF(AND($C758&lt;&gt;$C757,$J757&lt;&gt;""),"Subtotal","")))))</f>
        <v/>
      </c>
      <c r="K758" s="100" t="str">
        <f>IFERROR(IF(AND(COUNTBLANK($B755:$B757)=2,$B757="",$B756="",MAX(C:C)&gt;1),SUM($K$3:K757)/2,IF($B757="","",IF($C758=$C755,ROUND(J758*I758,2),IF($C758=$C756,"Total Item (R$)",IF(AND($C758&lt;&gt;$C757,$J757&lt;&gt;""),SUMIFS(K:K,C:C,C757,J:J,"&lt;&gt;Subtotal"),""))))),"")</f>
        <v/>
      </c>
      <c r="L758" s="100" t="str">
        <f t="shared" si="20"/>
        <v/>
      </c>
    </row>
    <row r="759" spans="2:12" x14ac:dyDescent="0.25">
      <c r="B759" s="62" t="str">
        <f>IFERROR(IF(C758=C755,IF(B758+1&lt;='FORMAÇÃO DE PREÇO'!$H$8,B758+1,""),B758),"")</f>
        <v/>
      </c>
      <c r="C759" s="62" t="str">
        <f>IFERROR(VLOOKUP(B759,'FORMAÇÃO DE PREÇO'!B:D,2,FALSE),"")</f>
        <v/>
      </c>
      <c r="D759" s="62" t="str">
        <f>IFERROR(VLOOKUP(B759,'FORMAÇÃO DE PREÇO'!B:D,3,FALSE),"")</f>
        <v/>
      </c>
      <c r="E759" s="107" t="str">
        <f t="shared" si="21"/>
        <v/>
      </c>
      <c r="F759" s="107" t="str">
        <f>IF($B758="","",IF($C759=$C756,INDEX('FORMAÇÃO DE PREÇO'!$H:$H,MATCH($B759,'FORMAÇÃO DE PREÇO'!$B:$B)-18),IF($C759=$C757,"Código","")))</f>
        <v/>
      </c>
      <c r="G759" s="108" t="str">
        <f t="array" ref="G759">IF($B758="","",IF($C759=$C756,UPPER(INDEX('BASE EDITAL'!$C:$C,EDITAL!B759+1)),IF($C759=$C757,"Especificação do Objeto","")))</f>
        <v/>
      </c>
      <c r="H759" s="109" t="str">
        <f t="array" ref="H759">IF($B758="","",IF($C759=$C756,INDEX('FORMAÇÃO DE PREÇO'!$M:$M,MATCH($B759,'FORMAÇÃO DE PREÇO'!$B:$B)-14),IF($C759=$C757,"Unidade","")))</f>
        <v/>
      </c>
      <c r="I759" s="109" t="str">
        <f>IF($B758="","",IF($C759=$C756,INDEX('FORMAÇÃO DE PREÇO'!$M:$M,MATCH($B759,'FORMAÇÃO DE PREÇO'!$B:$B)-16),IF($C759=$C757,"Quant.","")))</f>
        <v/>
      </c>
      <c r="J759" s="68" t="str">
        <f>IF(AND(COUNTBLANK($B756:$B758)=2,$B758="",$B757="",MAX(C:C)&gt;1),"Total Estimado",IF($B758="","",IF($C759=$C756,INDEX('FORMAÇÃO DE PREÇO'!$M:$M,MATCH($B759,'FORMAÇÃO DE PREÇO'!$B:$B)-18),IF($C759=$C757,"Valor Unit. (R$)",IF(AND($C759&lt;&gt;$C758,$J758&lt;&gt;""),"Subtotal","")))))</f>
        <v/>
      </c>
      <c r="K759" s="100" t="str">
        <f>IFERROR(IF(AND(COUNTBLANK($B756:$B758)=2,$B758="",$B757="",MAX(C:C)&gt;1),SUM($K$3:K758)/2,IF($B758="","",IF($C759=$C756,ROUND(J759*I759,2),IF($C759=$C757,"Total Item (R$)",IF(AND($C759&lt;&gt;$C758,$J758&lt;&gt;""),SUMIFS(K:K,C:C,C758,J:J,"&lt;&gt;Subtotal"),""))))),"")</f>
        <v/>
      </c>
      <c r="L759" s="100" t="str">
        <f t="shared" si="20"/>
        <v/>
      </c>
    </row>
    <row r="760" spans="2:12" x14ac:dyDescent="0.25">
      <c r="B760" s="62" t="str">
        <f>IFERROR(IF(C759=C756,IF(B759+1&lt;='FORMAÇÃO DE PREÇO'!$H$8,B759+1,""),B759),"")</f>
        <v/>
      </c>
      <c r="C760" s="62" t="str">
        <f>IFERROR(VLOOKUP(B760,'FORMAÇÃO DE PREÇO'!B:D,2,FALSE),"")</f>
        <v/>
      </c>
      <c r="D760" s="62" t="str">
        <f>IFERROR(VLOOKUP(B760,'FORMAÇÃO DE PREÇO'!B:D,3,FALSE),"")</f>
        <v/>
      </c>
      <c r="E760" s="107" t="str">
        <f t="shared" si="21"/>
        <v/>
      </c>
      <c r="F760" s="107" t="str">
        <f>IF($B759="","",IF($C760=$C757,INDEX('FORMAÇÃO DE PREÇO'!$H:$H,MATCH($B760,'FORMAÇÃO DE PREÇO'!$B:$B)-18),IF($C760=$C758,"Código","")))</f>
        <v/>
      </c>
      <c r="G760" s="108" t="str">
        <f t="array" ref="G760">IF($B759="","",IF($C760=$C757,UPPER(INDEX('BASE EDITAL'!$C:$C,EDITAL!B760+1)),IF($C760=$C758,"Especificação do Objeto","")))</f>
        <v/>
      </c>
      <c r="H760" s="109" t="str">
        <f t="array" ref="H760">IF($B759="","",IF($C760=$C757,INDEX('FORMAÇÃO DE PREÇO'!$M:$M,MATCH($B760,'FORMAÇÃO DE PREÇO'!$B:$B)-14),IF($C760=$C758,"Unidade","")))</f>
        <v/>
      </c>
      <c r="I760" s="109" t="str">
        <f>IF($B759="","",IF($C760=$C757,INDEX('FORMAÇÃO DE PREÇO'!$M:$M,MATCH($B760,'FORMAÇÃO DE PREÇO'!$B:$B)-16),IF($C760=$C758,"Quant.","")))</f>
        <v/>
      </c>
      <c r="J760" s="68" t="str">
        <f>IF(AND(COUNTBLANK($B757:$B759)=2,$B759="",$B758="",MAX(C:C)&gt;1),"Total Estimado",IF($B759="","",IF($C760=$C757,INDEX('FORMAÇÃO DE PREÇO'!$M:$M,MATCH($B760,'FORMAÇÃO DE PREÇO'!$B:$B)-18),IF($C760=$C758,"Valor Unit. (R$)",IF(AND($C760&lt;&gt;$C759,$J759&lt;&gt;""),"Subtotal","")))))</f>
        <v/>
      </c>
      <c r="K760" s="100" t="str">
        <f>IFERROR(IF(AND(COUNTBLANK($B757:$B759)=2,$B759="",$B758="",MAX(C:C)&gt;1),SUM($K$3:K759)/2,IF($B759="","",IF($C760=$C757,ROUND(J760*I760,2),IF($C760=$C758,"Total Item (R$)",IF(AND($C760&lt;&gt;$C759,$J759&lt;&gt;""),SUMIFS(K:K,C:C,C759,J:J,"&lt;&gt;Subtotal"),""))))),"")</f>
        <v/>
      </c>
      <c r="L760" s="100" t="str">
        <f t="shared" si="20"/>
        <v/>
      </c>
    </row>
    <row r="761" spans="2:12" x14ac:dyDescent="0.25">
      <c r="B761" s="62" t="str">
        <f>IFERROR(IF(C760=C757,IF(B760+1&lt;='FORMAÇÃO DE PREÇO'!$H$8,B760+1,""),B760),"")</f>
        <v/>
      </c>
      <c r="C761" s="62" t="str">
        <f>IFERROR(VLOOKUP(B761,'FORMAÇÃO DE PREÇO'!B:D,2,FALSE),"")</f>
        <v/>
      </c>
      <c r="D761" s="62" t="str">
        <f>IFERROR(VLOOKUP(B761,'FORMAÇÃO DE PREÇO'!B:D,3,FALSE),"")</f>
        <v/>
      </c>
      <c r="E761" s="107" t="str">
        <f t="shared" si="21"/>
        <v/>
      </c>
      <c r="F761" s="107" t="str">
        <f>IF($B760="","",IF($C761=$C758,INDEX('FORMAÇÃO DE PREÇO'!$H:$H,MATCH($B761,'FORMAÇÃO DE PREÇO'!$B:$B)-18),IF($C761=$C759,"Código","")))</f>
        <v/>
      </c>
      <c r="G761" s="108" t="str">
        <f t="array" ref="G761">IF($B760="","",IF($C761=$C758,UPPER(INDEX('BASE EDITAL'!$C:$C,EDITAL!B761+1)),IF($C761=$C759,"Especificação do Objeto","")))</f>
        <v/>
      </c>
      <c r="H761" s="109" t="str">
        <f t="array" ref="H761">IF($B760="","",IF($C761=$C758,INDEX('FORMAÇÃO DE PREÇO'!$M:$M,MATCH($B761,'FORMAÇÃO DE PREÇO'!$B:$B)-14),IF($C761=$C759,"Unidade","")))</f>
        <v/>
      </c>
      <c r="I761" s="109" t="str">
        <f>IF($B760="","",IF($C761=$C758,INDEX('FORMAÇÃO DE PREÇO'!$M:$M,MATCH($B761,'FORMAÇÃO DE PREÇO'!$B:$B)-16),IF($C761=$C759,"Quant.","")))</f>
        <v/>
      </c>
      <c r="J761" s="68" t="str">
        <f>IF(AND(COUNTBLANK($B758:$B760)=2,$B760="",$B759="",MAX(C:C)&gt;1),"Total Estimado",IF($B760="","",IF($C761=$C758,INDEX('FORMAÇÃO DE PREÇO'!$M:$M,MATCH($B761,'FORMAÇÃO DE PREÇO'!$B:$B)-18),IF($C761=$C759,"Valor Unit. (R$)",IF(AND($C761&lt;&gt;$C760,$J760&lt;&gt;""),"Subtotal","")))))</f>
        <v/>
      </c>
      <c r="K761" s="100" t="str">
        <f>IFERROR(IF(AND(COUNTBLANK($B758:$B760)=2,$B760="",$B759="",MAX(C:C)&gt;1),SUM($K$3:K760)/2,IF($B760="","",IF($C761=$C758,ROUND(J761*I761,2),IF($C761=$C759,"Total Item (R$)",IF(AND($C761&lt;&gt;$C760,$J760&lt;&gt;""),SUMIFS(K:K,C:C,C760,J:J,"&lt;&gt;Subtotal"),""))))),"")</f>
        <v/>
      </c>
      <c r="L761" s="100" t="str">
        <f t="shared" si="20"/>
        <v/>
      </c>
    </row>
    <row r="762" spans="2:12" x14ac:dyDescent="0.25">
      <c r="B762" s="62" t="str">
        <f>IFERROR(IF(C761=C758,IF(B761+1&lt;='FORMAÇÃO DE PREÇO'!$H$8,B761+1,""),B761),"")</f>
        <v/>
      </c>
      <c r="C762" s="62" t="str">
        <f>IFERROR(VLOOKUP(B762,'FORMAÇÃO DE PREÇO'!B:D,2,FALSE),"")</f>
        <v/>
      </c>
      <c r="D762" s="62" t="str">
        <f>IFERROR(VLOOKUP(B762,'FORMAÇÃO DE PREÇO'!B:D,3,FALSE),"")</f>
        <v/>
      </c>
      <c r="E762" s="107" t="str">
        <f t="shared" si="21"/>
        <v/>
      </c>
      <c r="F762" s="107" t="str">
        <f>IF($B761="","",IF($C762=$C759,INDEX('FORMAÇÃO DE PREÇO'!$H:$H,MATCH($B762,'FORMAÇÃO DE PREÇO'!$B:$B)-18),IF($C762=$C760,"Código","")))</f>
        <v/>
      </c>
      <c r="G762" s="108" t="str">
        <f t="array" ref="G762">IF($B761="","",IF($C762=$C759,UPPER(INDEX('BASE EDITAL'!$C:$C,EDITAL!B762+1)),IF($C762=$C760,"Especificação do Objeto","")))</f>
        <v/>
      </c>
      <c r="H762" s="109" t="str">
        <f t="array" ref="H762">IF($B761="","",IF($C762=$C759,INDEX('FORMAÇÃO DE PREÇO'!$M:$M,MATCH($B762,'FORMAÇÃO DE PREÇO'!$B:$B)-14),IF($C762=$C760,"Unidade","")))</f>
        <v/>
      </c>
      <c r="I762" s="109" t="str">
        <f>IF($B761="","",IF($C762=$C759,INDEX('FORMAÇÃO DE PREÇO'!$M:$M,MATCH($B762,'FORMAÇÃO DE PREÇO'!$B:$B)-16),IF($C762=$C760,"Quant.","")))</f>
        <v/>
      </c>
      <c r="J762" s="68" t="str">
        <f>IF(AND(COUNTBLANK($B759:$B761)=2,$B761="",$B760="",MAX(C:C)&gt;1),"Total Estimado",IF($B761="","",IF($C762=$C759,INDEX('FORMAÇÃO DE PREÇO'!$M:$M,MATCH($B762,'FORMAÇÃO DE PREÇO'!$B:$B)-18),IF($C762=$C760,"Valor Unit. (R$)",IF(AND($C762&lt;&gt;$C761,$J761&lt;&gt;""),"Subtotal","")))))</f>
        <v/>
      </c>
      <c r="K762" s="100" t="str">
        <f>IFERROR(IF(AND(COUNTBLANK($B759:$B761)=2,$B761="",$B760="",MAX(C:C)&gt;1),SUM($K$3:K761)/2,IF($B761="","",IF($C762=$C759,ROUND(J762*I762,2),IF($C762=$C760,"Total Item (R$)",IF(AND($C762&lt;&gt;$C761,$J761&lt;&gt;""),SUMIFS(K:K,C:C,C761,J:J,"&lt;&gt;Subtotal"),""))))),"")</f>
        <v/>
      </c>
      <c r="L762" s="100" t="str">
        <f t="shared" si="20"/>
        <v/>
      </c>
    </row>
    <row r="763" spans="2:12" x14ac:dyDescent="0.25">
      <c r="B763" s="62" t="str">
        <f>IFERROR(IF(C762=C759,IF(B762+1&lt;='FORMAÇÃO DE PREÇO'!$H$8,B762+1,""),B762),"")</f>
        <v/>
      </c>
      <c r="C763" s="62" t="str">
        <f>IFERROR(VLOOKUP(B763,'FORMAÇÃO DE PREÇO'!B:D,2,FALSE),"")</f>
        <v/>
      </c>
      <c r="D763" s="62" t="str">
        <f>IFERROR(VLOOKUP(B763,'FORMAÇÃO DE PREÇO'!B:D,3,FALSE),"")</f>
        <v/>
      </c>
      <c r="E763" s="107" t="str">
        <f t="shared" si="21"/>
        <v/>
      </c>
      <c r="F763" s="107" t="str">
        <f>IF($B762="","",IF($C763=$C760,INDEX('FORMAÇÃO DE PREÇO'!$H:$H,MATCH($B763,'FORMAÇÃO DE PREÇO'!$B:$B)-18),IF($C763=$C761,"Código","")))</f>
        <v/>
      </c>
      <c r="G763" s="108" t="str">
        <f t="array" ref="G763">IF($B762="","",IF($C763=$C760,UPPER(INDEX('BASE EDITAL'!$C:$C,EDITAL!B763+1)),IF($C763=$C761,"Especificação do Objeto","")))</f>
        <v/>
      </c>
      <c r="H763" s="109" t="str">
        <f t="array" ref="H763">IF($B762="","",IF($C763=$C760,INDEX('FORMAÇÃO DE PREÇO'!$M:$M,MATCH($B763,'FORMAÇÃO DE PREÇO'!$B:$B)-14),IF($C763=$C761,"Unidade","")))</f>
        <v/>
      </c>
      <c r="I763" s="109" t="str">
        <f>IF($B762="","",IF($C763=$C760,INDEX('FORMAÇÃO DE PREÇO'!$M:$M,MATCH($B763,'FORMAÇÃO DE PREÇO'!$B:$B)-16),IF($C763=$C761,"Quant.","")))</f>
        <v/>
      </c>
      <c r="J763" s="68" t="str">
        <f>IF(AND(COUNTBLANK($B760:$B762)=2,$B762="",$B761="",MAX(C:C)&gt;1),"Total Estimado",IF($B762="","",IF($C763=$C760,INDEX('FORMAÇÃO DE PREÇO'!$M:$M,MATCH($B763,'FORMAÇÃO DE PREÇO'!$B:$B)-18),IF($C763=$C761,"Valor Unit. (R$)",IF(AND($C763&lt;&gt;$C762,$J762&lt;&gt;""),"Subtotal","")))))</f>
        <v/>
      </c>
      <c r="K763" s="100" t="str">
        <f>IFERROR(IF(AND(COUNTBLANK($B760:$B762)=2,$B762="",$B761="",MAX(C:C)&gt;1),SUM($K$3:K762)/2,IF($B762="","",IF($C763=$C760,ROUND(J763*I763,2),IF($C763=$C761,"Total Item (R$)",IF(AND($C763&lt;&gt;$C762,$J762&lt;&gt;""),SUMIFS(K:K,C:C,C762,J:J,"&lt;&gt;Subtotal"),""))))),"")</f>
        <v/>
      </c>
      <c r="L763" s="100" t="str">
        <f t="shared" si="20"/>
        <v/>
      </c>
    </row>
    <row r="764" spans="2:12" x14ac:dyDescent="0.25">
      <c r="B764" s="62" t="str">
        <f>IFERROR(IF(C763=C760,IF(B763+1&lt;='FORMAÇÃO DE PREÇO'!$H$8,B763+1,""),B763),"")</f>
        <v/>
      </c>
      <c r="C764" s="62" t="str">
        <f>IFERROR(VLOOKUP(B764,'FORMAÇÃO DE PREÇO'!B:D,2,FALSE),"")</f>
        <v/>
      </c>
      <c r="D764" s="62" t="str">
        <f>IFERROR(VLOOKUP(B764,'FORMAÇÃO DE PREÇO'!B:D,3,FALSE),"")</f>
        <v/>
      </c>
      <c r="E764" s="107" t="str">
        <f t="shared" si="21"/>
        <v/>
      </c>
      <c r="F764" s="107" t="str">
        <f>IF($B763="","",IF($C764=$C761,INDEX('FORMAÇÃO DE PREÇO'!$H:$H,MATCH($B764,'FORMAÇÃO DE PREÇO'!$B:$B)-18),IF($C764=$C762,"Código","")))</f>
        <v/>
      </c>
      <c r="G764" s="108" t="str">
        <f t="array" ref="G764">IF($B763="","",IF($C764=$C761,UPPER(INDEX('BASE EDITAL'!$C:$C,EDITAL!B764+1)),IF($C764=$C762,"Especificação do Objeto","")))</f>
        <v/>
      </c>
      <c r="H764" s="109" t="str">
        <f t="array" ref="H764">IF($B763="","",IF($C764=$C761,INDEX('FORMAÇÃO DE PREÇO'!$M:$M,MATCH($B764,'FORMAÇÃO DE PREÇO'!$B:$B)-14),IF($C764=$C762,"Unidade","")))</f>
        <v/>
      </c>
      <c r="I764" s="109" t="str">
        <f>IF($B763="","",IF($C764=$C761,INDEX('FORMAÇÃO DE PREÇO'!$M:$M,MATCH($B764,'FORMAÇÃO DE PREÇO'!$B:$B)-16),IF($C764=$C762,"Quant.","")))</f>
        <v/>
      </c>
      <c r="J764" s="68" t="str">
        <f>IF(AND(COUNTBLANK($B761:$B763)=2,$B763="",$B762="",MAX(C:C)&gt;1),"Total Estimado",IF($B763="","",IF($C764=$C761,INDEX('FORMAÇÃO DE PREÇO'!$M:$M,MATCH($B764,'FORMAÇÃO DE PREÇO'!$B:$B)-18),IF($C764=$C762,"Valor Unit. (R$)",IF(AND($C764&lt;&gt;$C763,$J763&lt;&gt;""),"Subtotal","")))))</f>
        <v/>
      </c>
      <c r="K764" s="100" t="str">
        <f>IFERROR(IF(AND(COUNTBLANK($B761:$B763)=2,$B763="",$B762="",MAX(C:C)&gt;1),SUM($K$3:K763)/2,IF($B763="","",IF($C764=$C761,ROUND(J764*I764,2),IF($C764=$C762,"Total Item (R$)",IF(AND($C764&lt;&gt;$C763,$J763&lt;&gt;""),SUMIFS(K:K,C:C,C763,J:J,"&lt;&gt;Subtotal"),""))))),"")</f>
        <v/>
      </c>
      <c r="L764" s="100" t="str">
        <f t="shared" si="20"/>
        <v/>
      </c>
    </row>
    <row r="765" spans="2:12" x14ac:dyDescent="0.25">
      <c r="B765" s="62" t="str">
        <f>IFERROR(IF(C764=C761,IF(B764+1&lt;='FORMAÇÃO DE PREÇO'!$H$8,B764+1,""),B764),"")</f>
        <v/>
      </c>
      <c r="C765" s="62" t="str">
        <f>IFERROR(VLOOKUP(B765,'FORMAÇÃO DE PREÇO'!B:D,2,FALSE),"")</f>
        <v/>
      </c>
      <c r="D765" s="62" t="str">
        <f>IFERROR(VLOOKUP(B765,'FORMAÇÃO DE PREÇO'!B:D,3,FALSE),"")</f>
        <v/>
      </c>
      <c r="E765" s="107" t="str">
        <f t="shared" si="21"/>
        <v/>
      </c>
      <c r="F765" s="107" t="str">
        <f>IF($B764="","",IF($C765=$C762,INDEX('FORMAÇÃO DE PREÇO'!$H:$H,MATCH($B765,'FORMAÇÃO DE PREÇO'!$B:$B)-18),IF($C765=$C763,"Código","")))</f>
        <v/>
      </c>
      <c r="G765" s="108" t="str">
        <f t="array" ref="G765">IF($B764="","",IF($C765=$C762,UPPER(INDEX('BASE EDITAL'!$C:$C,EDITAL!B765+1)),IF($C765=$C763,"Especificação do Objeto","")))</f>
        <v/>
      </c>
      <c r="H765" s="109" t="str">
        <f t="array" ref="H765">IF($B764="","",IF($C765=$C762,INDEX('FORMAÇÃO DE PREÇO'!$M:$M,MATCH($B765,'FORMAÇÃO DE PREÇO'!$B:$B)-14),IF($C765=$C763,"Unidade","")))</f>
        <v/>
      </c>
      <c r="I765" s="109" t="str">
        <f>IF($B764="","",IF($C765=$C762,INDEX('FORMAÇÃO DE PREÇO'!$M:$M,MATCH($B765,'FORMAÇÃO DE PREÇO'!$B:$B)-16),IF($C765=$C763,"Quant.","")))</f>
        <v/>
      </c>
      <c r="J765" s="68" t="str">
        <f>IF(AND(COUNTBLANK($B762:$B764)=2,$B764="",$B763="",MAX(C:C)&gt;1),"Total Estimado",IF($B764="","",IF($C765=$C762,INDEX('FORMAÇÃO DE PREÇO'!$M:$M,MATCH($B765,'FORMAÇÃO DE PREÇO'!$B:$B)-18),IF($C765=$C763,"Valor Unit. (R$)",IF(AND($C765&lt;&gt;$C764,$J764&lt;&gt;""),"Subtotal","")))))</f>
        <v/>
      </c>
      <c r="K765" s="100" t="str">
        <f>IFERROR(IF(AND(COUNTBLANK($B762:$B764)=2,$B764="",$B763="",MAX(C:C)&gt;1),SUM($K$3:K764)/2,IF($B764="","",IF($C765=$C762,ROUND(J765*I765,2),IF($C765=$C763,"Total Item (R$)",IF(AND($C765&lt;&gt;$C764,$J764&lt;&gt;""),SUMIFS(K:K,C:C,C764,J:J,"&lt;&gt;Subtotal"),""))))),"")</f>
        <v/>
      </c>
      <c r="L765" s="100" t="str">
        <f t="shared" si="20"/>
        <v/>
      </c>
    </row>
    <row r="766" spans="2:12" x14ac:dyDescent="0.25">
      <c r="B766" s="62" t="str">
        <f>IFERROR(IF(C765=C762,IF(B765+1&lt;='FORMAÇÃO DE PREÇO'!$H$8,B765+1,""),B765),"")</f>
        <v/>
      </c>
      <c r="C766" s="62" t="str">
        <f>IFERROR(VLOOKUP(B766,'FORMAÇÃO DE PREÇO'!B:D,2,FALSE),"")</f>
        <v/>
      </c>
      <c r="D766" s="62" t="str">
        <f>IFERROR(VLOOKUP(B766,'FORMAÇÃO DE PREÇO'!B:D,3,FALSE),"")</f>
        <v/>
      </c>
      <c r="E766" s="107" t="str">
        <f t="shared" si="21"/>
        <v/>
      </c>
      <c r="F766" s="107" t="str">
        <f>IF($B765="","",IF($C766=$C763,INDEX('FORMAÇÃO DE PREÇO'!$H:$H,MATCH($B766,'FORMAÇÃO DE PREÇO'!$B:$B)-18),IF($C766=$C764,"Código","")))</f>
        <v/>
      </c>
      <c r="G766" s="108" t="str">
        <f t="array" ref="G766">IF($B765="","",IF($C766=$C763,UPPER(INDEX('BASE EDITAL'!$C:$C,EDITAL!B766+1)),IF($C766=$C764,"Especificação do Objeto","")))</f>
        <v/>
      </c>
      <c r="H766" s="109" t="str">
        <f t="array" ref="H766">IF($B765="","",IF($C766=$C763,INDEX('FORMAÇÃO DE PREÇO'!$M:$M,MATCH($B766,'FORMAÇÃO DE PREÇO'!$B:$B)-14),IF($C766=$C764,"Unidade","")))</f>
        <v/>
      </c>
      <c r="I766" s="109" t="str">
        <f>IF($B765="","",IF($C766=$C763,INDEX('FORMAÇÃO DE PREÇO'!$M:$M,MATCH($B766,'FORMAÇÃO DE PREÇO'!$B:$B)-16),IF($C766=$C764,"Quant.","")))</f>
        <v/>
      </c>
      <c r="J766" s="68" t="str">
        <f>IF(AND(COUNTBLANK($B763:$B765)=2,$B765="",$B764="",MAX(C:C)&gt;1),"Total Estimado",IF($B765="","",IF($C766=$C763,INDEX('FORMAÇÃO DE PREÇO'!$M:$M,MATCH($B766,'FORMAÇÃO DE PREÇO'!$B:$B)-18),IF($C766=$C764,"Valor Unit. (R$)",IF(AND($C766&lt;&gt;$C765,$J765&lt;&gt;""),"Subtotal","")))))</f>
        <v/>
      </c>
      <c r="K766" s="100" t="str">
        <f>IFERROR(IF(AND(COUNTBLANK($B763:$B765)=2,$B765="",$B764="",MAX(C:C)&gt;1),SUM($K$3:K765)/2,IF($B765="","",IF($C766=$C763,ROUND(J766*I766,2),IF($C766=$C764,"Total Item (R$)",IF(AND($C766&lt;&gt;$C765,$J765&lt;&gt;""),SUMIFS(K:K,C:C,C765,J:J,"&lt;&gt;Subtotal"),""))))),"")</f>
        <v/>
      </c>
      <c r="L766" s="100" t="str">
        <f t="shared" si="20"/>
        <v/>
      </c>
    </row>
    <row r="767" spans="2:12" x14ac:dyDescent="0.25">
      <c r="B767" s="62" t="str">
        <f>IFERROR(IF(C766=C763,IF(B766+1&lt;='FORMAÇÃO DE PREÇO'!$H$8,B766+1,""),B766),"")</f>
        <v/>
      </c>
      <c r="C767" s="62" t="str">
        <f>IFERROR(VLOOKUP(B767,'FORMAÇÃO DE PREÇO'!B:D,2,FALSE),"")</f>
        <v/>
      </c>
      <c r="D767" s="62" t="str">
        <f>IFERROR(VLOOKUP(B767,'FORMAÇÃO DE PREÇO'!B:D,3,FALSE),"")</f>
        <v/>
      </c>
      <c r="E767" s="107" t="str">
        <f t="shared" si="21"/>
        <v/>
      </c>
      <c r="F767" s="107" t="str">
        <f>IF($B766="","",IF($C767=$C764,INDEX('FORMAÇÃO DE PREÇO'!$H:$H,MATCH($B767,'FORMAÇÃO DE PREÇO'!$B:$B)-18),IF($C767=$C765,"Código","")))</f>
        <v/>
      </c>
      <c r="G767" s="108" t="str">
        <f t="array" ref="G767">IF($B766="","",IF($C767=$C764,UPPER(INDEX('BASE EDITAL'!$C:$C,EDITAL!B767+1)),IF($C767=$C765,"Especificação do Objeto","")))</f>
        <v/>
      </c>
      <c r="H767" s="109" t="str">
        <f t="array" ref="H767">IF($B766="","",IF($C767=$C764,INDEX('FORMAÇÃO DE PREÇO'!$M:$M,MATCH($B767,'FORMAÇÃO DE PREÇO'!$B:$B)-14),IF($C767=$C765,"Unidade","")))</f>
        <v/>
      </c>
      <c r="I767" s="109" t="str">
        <f>IF($B766="","",IF($C767=$C764,INDEX('FORMAÇÃO DE PREÇO'!$M:$M,MATCH($B767,'FORMAÇÃO DE PREÇO'!$B:$B)-16),IF($C767=$C765,"Quant.","")))</f>
        <v/>
      </c>
      <c r="J767" s="68" t="str">
        <f>IF(AND(COUNTBLANK($B764:$B766)=2,$B766="",$B765="",MAX(C:C)&gt;1),"Total Estimado",IF($B766="","",IF($C767=$C764,INDEX('FORMAÇÃO DE PREÇO'!$M:$M,MATCH($B767,'FORMAÇÃO DE PREÇO'!$B:$B)-18),IF($C767=$C765,"Valor Unit. (R$)",IF(AND($C767&lt;&gt;$C766,$J766&lt;&gt;""),"Subtotal","")))))</f>
        <v/>
      </c>
      <c r="K767" s="100" t="str">
        <f>IFERROR(IF(AND(COUNTBLANK($B764:$B766)=2,$B766="",$B765="",MAX(C:C)&gt;1),SUM($K$3:K766)/2,IF($B766="","",IF($C767=$C764,ROUND(J767*I767,2),IF($C767=$C765,"Total Item (R$)",IF(AND($C767&lt;&gt;$C766,$J766&lt;&gt;""),SUMIFS(K:K,C:C,C766,J:J,"&lt;&gt;Subtotal"),""))))),"")</f>
        <v/>
      </c>
      <c r="L767" s="100" t="str">
        <f t="shared" si="20"/>
        <v/>
      </c>
    </row>
    <row r="768" spans="2:12" x14ac:dyDescent="0.25">
      <c r="B768" s="62" t="str">
        <f>IFERROR(IF(C767=C764,IF(B767+1&lt;='FORMAÇÃO DE PREÇO'!$H$8,B767+1,""),B767),"")</f>
        <v/>
      </c>
      <c r="C768" s="62" t="str">
        <f>IFERROR(VLOOKUP(B768,'FORMAÇÃO DE PREÇO'!B:D,2,FALSE),"")</f>
        <v/>
      </c>
      <c r="D768" s="62" t="str">
        <f>IFERROR(VLOOKUP(B768,'FORMAÇÃO DE PREÇO'!B:D,3,FALSE),"")</f>
        <v/>
      </c>
      <c r="E768" s="107" t="str">
        <f t="shared" si="21"/>
        <v/>
      </c>
      <c r="F768" s="107" t="str">
        <f>IF($B767="","",IF($C768=$C765,INDEX('FORMAÇÃO DE PREÇO'!$H:$H,MATCH($B768,'FORMAÇÃO DE PREÇO'!$B:$B)-18),IF($C768=$C766,"Código","")))</f>
        <v/>
      </c>
      <c r="G768" s="108" t="str">
        <f t="array" ref="G768">IF($B767="","",IF($C768=$C765,UPPER(INDEX('BASE EDITAL'!$C:$C,EDITAL!B768+1)),IF($C768=$C766,"Especificação do Objeto","")))</f>
        <v/>
      </c>
      <c r="H768" s="109" t="str">
        <f t="array" ref="H768">IF($B767="","",IF($C768=$C765,INDEX('FORMAÇÃO DE PREÇO'!$M:$M,MATCH($B768,'FORMAÇÃO DE PREÇO'!$B:$B)-14),IF($C768=$C766,"Unidade","")))</f>
        <v/>
      </c>
      <c r="I768" s="109" t="str">
        <f>IF($B767="","",IF($C768=$C765,INDEX('FORMAÇÃO DE PREÇO'!$M:$M,MATCH($B768,'FORMAÇÃO DE PREÇO'!$B:$B)-16),IF($C768=$C766,"Quant.","")))</f>
        <v/>
      </c>
      <c r="J768" s="68" t="str">
        <f>IF(AND(COUNTBLANK($B765:$B767)=2,$B767="",$B766="",MAX(C:C)&gt;1),"Total Estimado",IF($B767="","",IF($C768=$C765,INDEX('FORMAÇÃO DE PREÇO'!$M:$M,MATCH($B768,'FORMAÇÃO DE PREÇO'!$B:$B)-18),IF($C768=$C766,"Valor Unit. (R$)",IF(AND($C768&lt;&gt;$C767,$J767&lt;&gt;""),"Subtotal","")))))</f>
        <v/>
      </c>
      <c r="K768" s="100" t="str">
        <f>IFERROR(IF(AND(COUNTBLANK($B765:$B767)=2,$B767="",$B766="",MAX(C:C)&gt;1),SUM($K$3:K767)/2,IF($B767="","",IF($C768=$C765,ROUND(J768*I768,2),IF($C768=$C766,"Total Item (R$)",IF(AND($C768&lt;&gt;$C767,$J767&lt;&gt;""),SUMIFS(K:K,C:C,C767,J:J,"&lt;&gt;Subtotal"),""))))),"")</f>
        <v/>
      </c>
      <c r="L768" s="100" t="str">
        <f t="shared" si="20"/>
        <v/>
      </c>
    </row>
    <row r="769" spans="2:12" x14ac:dyDescent="0.25">
      <c r="B769" s="62" t="str">
        <f>IFERROR(IF(C768=C765,IF(B768+1&lt;='FORMAÇÃO DE PREÇO'!$H$8,B768+1,""),B768),"")</f>
        <v/>
      </c>
      <c r="C769" s="62" t="str">
        <f>IFERROR(VLOOKUP(B769,'FORMAÇÃO DE PREÇO'!B:D,2,FALSE),"")</f>
        <v/>
      </c>
      <c r="D769" s="62" t="str">
        <f>IFERROR(VLOOKUP(B769,'FORMAÇÃO DE PREÇO'!B:D,3,FALSE),"")</f>
        <v/>
      </c>
      <c r="E769" s="107" t="str">
        <f t="shared" si="21"/>
        <v/>
      </c>
      <c r="F769" s="107" t="str">
        <f>IF($B768="","",IF($C769=$C766,INDEX('FORMAÇÃO DE PREÇO'!$H:$H,MATCH($B769,'FORMAÇÃO DE PREÇO'!$B:$B)-18),IF($C769=$C767,"Código","")))</f>
        <v/>
      </c>
      <c r="G769" s="108" t="str">
        <f t="array" ref="G769">IF($B768="","",IF($C769=$C766,UPPER(INDEX('BASE EDITAL'!$C:$C,EDITAL!B769+1)),IF($C769=$C767,"Especificação do Objeto","")))</f>
        <v/>
      </c>
      <c r="H769" s="109" t="str">
        <f t="array" ref="H769">IF($B768="","",IF($C769=$C766,INDEX('FORMAÇÃO DE PREÇO'!$M:$M,MATCH($B769,'FORMAÇÃO DE PREÇO'!$B:$B)-14),IF($C769=$C767,"Unidade","")))</f>
        <v/>
      </c>
      <c r="I769" s="109" t="str">
        <f>IF($B768="","",IF($C769=$C766,INDEX('FORMAÇÃO DE PREÇO'!$M:$M,MATCH($B769,'FORMAÇÃO DE PREÇO'!$B:$B)-16),IF($C769=$C767,"Quant.","")))</f>
        <v/>
      </c>
      <c r="J769" s="68" t="str">
        <f>IF(AND(COUNTBLANK($B766:$B768)=2,$B768="",$B767="",MAX(C:C)&gt;1),"Total Estimado",IF($B768="","",IF($C769=$C766,INDEX('FORMAÇÃO DE PREÇO'!$M:$M,MATCH($B769,'FORMAÇÃO DE PREÇO'!$B:$B)-18),IF($C769=$C767,"Valor Unit. (R$)",IF(AND($C769&lt;&gt;$C768,$J768&lt;&gt;""),"Subtotal","")))))</f>
        <v/>
      </c>
      <c r="K769" s="100" t="str">
        <f>IFERROR(IF(AND(COUNTBLANK($B766:$B768)=2,$B768="",$B767="",MAX(C:C)&gt;1),SUM($K$3:K768)/2,IF($B768="","",IF($C769=$C766,ROUND(J769*I769,2),IF($C769=$C767,"Total Item (R$)",IF(AND($C769&lt;&gt;$C768,$J768&lt;&gt;""),SUMIFS(K:K,C:C,C768,J:J,"&lt;&gt;Subtotal"),""))))),"")</f>
        <v/>
      </c>
      <c r="L769" s="100" t="str">
        <f t="shared" si="20"/>
        <v/>
      </c>
    </row>
    <row r="770" spans="2:12" x14ac:dyDescent="0.25">
      <c r="B770" s="62" t="str">
        <f>IFERROR(IF(C769=C766,IF(B769+1&lt;='FORMAÇÃO DE PREÇO'!$H$8,B769+1,""),B769),"")</f>
        <v/>
      </c>
      <c r="C770" s="62" t="str">
        <f>IFERROR(VLOOKUP(B770,'FORMAÇÃO DE PREÇO'!B:D,2,FALSE),"")</f>
        <v/>
      </c>
      <c r="D770" s="62" t="str">
        <f>IFERROR(VLOOKUP(B770,'FORMAÇÃO DE PREÇO'!B:D,3,FALSE),"")</f>
        <v/>
      </c>
      <c r="E770" s="107" t="str">
        <f t="shared" si="21"/>
        <v/>
      </c>
      <c r="F770" s="107" t="str">
        <f>IF($B769="","",IF($C770=$C767,INDEX('FORMAÇÃO DE PREÇO'!$H:$H,MATCH($B770,'FORMAÇÃO DE PREÇO'!$B:$B)-18),IF($C770=$C768,"Código","")))</f>
        <v/>
      </c>
      <c r="G770" s="108" t="str">
        <f t="array" ref="G770">IF($B769="","",IF($C770=$C767,UPPER(INDEX('BASE EDITAL'!$C:$C,EDITAL!B770+1)),IF($C770=$C768,"Especificação do Objeto","")))</f>
        <v/>
      </c>
      <c r="H770" s="109" t="str">
        <f t="array" ref="H770">IF($B769="","",IF($C770=$C767,INDEX('FORMAÇÃO DE PREÇO'!$M:$M,MATCH($B770,'FORMAÇÃO DE PREÇO'!$B:$B)-14),IF($C770=$C768,"Unidade","")))</f>
        <v/>
      </c>
      <c r="I770" s="109" t="str">
        <f>IF($B769="","",IF($C770=$C767,INDEX('FORMAÇÃO DE PREÇO'!$M:$M,MATCH($B770,'FORMAÇÃO DE PREÇO'!$B:$B)-16),IF($C770=$C768,"Quant.","")))</f>
        <v/>
      </c>
      <c r="J770" s="68" t="str">
        <f>IF(AND(COUNTBLANK($B767:$B769)=2,$B769="",$B768="",MAX(C:C)&gt;1),"Total Estimado",IF($B769="","",IF($C770=$C767,INDEX('FORMAÇÃO DE PREÇO'!$M:$M,MATCH($B770,'FORMAÇÃO DE PREÇO'!$B:$B)-18),IF($C770=$C768,"Valor Unit. (R$)",IF(AND($C770&lt;&gt;$C769,$J769&lt;&gt;""),"Subtotal","")))))</f>
        <v/>
      </c>
      <c r="K770" s="100" t="str">
        <f>IFERROR(IF(AND(COUNTBLANK($B767:$B769)=2,$B769="",$B768="",MAX(C:C)&gt;1),SUM($K$3:K769)/2,IF($B769="","",IF($C770=$C767,ROUND(J770*I770,2),IF($C770=$C768,"Total Item (R$)",IF(AND($C770&lt;&gt;$C769,$J769&lt;&gt;""),SUMIFS(K:K,C:C,C769,J:J,"&lt;&gt;Subtotal"),""))))),"")</f>
        <v/>
      </c>
      <c r="L770" s="100" t="str">
        <f t="shared" si="20"/>
        <v/>
      </c>
    </row>
    <row r="771" spans="2:12" x14ac:dyDescent="0.25">
      <c r="B771" s="62" t="str">
        <f>IFERROR(IF(C770=C767,IF(B770+1&lt;='FORMAÇÃO DE PREÇO'!$H$8,B770+1,""),B770),"")</f>
        <v/>
      </c>
      <c r="C771" s="62" t="str">
        <f>IFERROR(VLOOKUP(B771,'FORMAÇÃO DE PREÇO'!B:D,2,FALSE),"")</f>
        <v/>
      </c>
      <c r="D771" s="62" t="str">
        <f>IFERROR(VLOOKUP(B771,'FORMAÇÃO DE PREÇO'!B:D,3,FALSE),"")</f>
        <v/>
      </c>
      <c r="E771" s="107" t="str">
        <f t="shared" si="21"/>
        <v/>
      </c>
      <c r="F771" s="107" t="str">
        <f>IF($B770="","",IF($C771=$C768,INDEX('FORMAÇÃO DE PREÇO'!$H:$H,MATCH($B771,'FORMAÇÃO DE PREÇO'!$B:$B)-18),IF($C771=$C769,"Código","")))</f>
        <v/>
      </c>
      <c r="G771" s="108" t="str">
        <f t="array" ref="G771">IF($B770="","",IF($C771=$C768,UPPER(INDEX('BASE EDITAL'!$C:$C,EDITAL!B771+1)),IF($C771=$C769,"Especificação do Objeto","")))</f>
        <v/>
      </c>
      <c r="H771" s="109" t="str">
        <f t="array" ref="H771">IF($B770="","",IF($C771=$C768,INDEX('FORMAÇÃO DE PREÇO'!$M:$M,MATCH($B771,'FORMAÇÃO DE PREÇO'!$B:$B)-14),IF($C771=$C769,"Unidade","")))</f>
        <v/>
      </c>
      <c r="I771" s="109" t="str">
        <f>IF($B770="","",IF($C771=$C768,INDEX('FORMAÇÃO DE PREÇO'!$M:$M,MATCH($B771,'FORMAÇÃO DE PREÇO'!$B:$B)-16),IF($C771=$C769,"Quant.","")))</f>
        <v/>
      </c>
      <c r="J771" s="68" t="str">
        <f>IF(AND(COUNTBLANK($B768:$B770)=2,$B770="",$B769="",MAX(C:C)&gt;1),"Total Estimado",IF($B770="","",IF($C771=$C768,INDEX('FORMAÇÃO DE PREÇO'!$M:$M,MATCH($B771,'FORMAÇÃO DE PREÇO'!$B:$B)-18),IF($C771=$C769,"Valor Unit. (R$)",IF(AND($C771&lt;&gt;$C770,$J770&lt;&gt;""),"Subtotal","")))))</f>
        <v/>
      </c>
      <c r="K771" s="100" t="str">
        <f>IFERROR(IF(AND(COUNTBLANK($B768:$B770)=2,$B770="",$B769="",MAX(C:C)&gt;1),SUM($K$3:K770)/2,IF($B770="","",IF($C771=$C768,ROUND(J771*I771,2),IF($C771=$C769,"Total Item (R$)",IF(AND($C771&lt;&gt;$C770,$J770&lt;&gt;""),SUMIFS(K:K,C:C,C770,J:J,"&lt;&gt;Subtotal"),""))))),"")</f>
        <v/>
      </c>
      <c r="L771" s="100" t="str">
        <f t="shared" si="20"/>
        <v/>
      </c>
    </row>
    <row r="772" spans="2:12" x14ac:dyDescent="0.25">
      <c r="B772" s="62" t="str">
        <f>IFERROR(IF(C771=C768,IF(B771+1&lt;='FORMAÇÃO DE PREÇO'!$H$8,B771+1,""),B771),"")</f>
        <v/>
      </c>
      <c r="C772" s="62" t="str">
        <f>IFERROR(VLOOKUP(B772,'FORMAÇÃO DE PREÇO'!B:D,2,FALSE),"")</f>
        <v/>
      </c>
      <c r="D772" s="62" t="str">
        <f>IFERROR(VLOOKUP(B772,'FORMAÇÃO DE PREÇO'!B:D,3,FALSE),"")</f>
        <v/>
      </c>
      <c r="E772" s="107" t="str">
        <f t="shared" si="21"/>
        <v/>
      </c>
      <c r="F772" s="107" t="str">
        <f>IF($B771="","",IF($C772=$C769,INDEX('FORMAÇÃO DE PREÇO'!$H:$H,MATCH($B772,'FORMAÇÃO DE PREÇO'!$B:$B)-18),IF($C772=$C770,"Código","")))</f>
        <v/>
      </c>
      <c r="G772" s="108" t="str">
        <f t="array" ref="G772">IF($B771="","",IF($C772=$C769,UPPER(INDEX('BASE EDITAL'!$C:$C,EDITAL!B772+1)),IF($C772=$C770,"Especificação do Objeto","")))</f>
        <v/>
      </c>
      <c r="H772" s="109" t="str">
        <f t="array" ref="H772">IF($B771="","",IF($C772=$C769,INDEX('FORMAÇÃO DE PREÇO'!$M:$M,MATCH($B772,'FORMAÇÃO DE PREÇO'!$B:$B)-14),IF($C772=$C770,"Unidade","")))</f>
        <v/>
      </c>
      <c r="I772" s="109" t="str">
        <f>IF($B771="","",IF($C772=$C769,INDEX('FORMAÇÃO DE PREÇO'!$M:$M,MATCH($B772,'FORMAÇÃO DE PREÇO'!$B:$B)-16),IF($C772=$C770,"Quant.","")))</f>
        <v/>
      </c>
      <c r="J772" s="68" t="str">
        <f>IF(AND(COUNTBLANK($B769:$B771)=2,$B771="",$B770="",MAX(C:C)&gt;1),"Total Estimado",IF($B771="","",IF($C772=$C769,INDEX('FORMAÇÃO DE PREÇO'!$M:$M,MATCH($B772,'FORMAÇÃO DE PREÇO'!$B:$B)-18),IF($C772=$C770,"Valor Unit. (R$)",IF(AND($C772&lt;&gt;$C771,$J771&lt;&gt;""),"Subtotal","")))))</f>
        <v/>
      </c>
      <c r="K772" s="100" t="str">
        <f>IFERROR(IF(AND(COUNTBLANK($B769:$B771)=2,$B771="",$B770="",MAX(C:C)&gt;1),SUM($K$3:K771)/2,IF($B771="","",IF($C772=$C769,ROUND(J772*I772,2),IF($C772=$C770,"Total Item (R$)",IF(AND($C772&lt;&gt;$C771,$J771&lt;&gt;""),SUMIFS(K:K,C:C,C771,J:J,"&lt;&gt;Subtotal"),""))))),"")</f>
        <v/>
      </c>
      <c r="L772" s="100" t="str">
        <f t="shared" ref="L772:L835" si="22">IF($B771="","",IF($C772=$C769,"",IF($C772=$C770,"Benefício ME/EPP","")))</f>
        <v/>
      </c>
    </row>
    <row r="773" spans="2:12" x14ac:dyDescent="0.25">
      <c r="B773" s="62" t="str">
        <f>IFERROR(IF(C772=C769,IF(B772+1&lt;='FORMAÇÃO DE PREÇO'!$H$8,B772+1,""),B772),"")</f>
        <v/>
      </c>
      <c r="C773" s="62" t="str">
        <f>IFERROR(VLOOKUP(B773,'FORMAÇÃO DE PREÇO'!B:D,2,FALSE),"")</f>
        <v/>
      </c>
      <c r="D773" s="62" t="str">
        <f>IFERROR(VLOOKUP(B773,'FORMAÇÃO DE PREÇO'!B:D,3,FALSE),"")</f>
        <v/>
      </c>
      <c r="E773" s="107" t="str">
        <f t="shared" si="21"/>
        <v/>
      </c>
      <c r="F773" s="107" t="str">
        <f>IF($B772="","",IF($C773=$C770,INDEX('FORMAÇÃO DE PREÇO'!$H:$H,MATCH($B773,'FORMAÇÃO DE PREÇO'!$B:$B)-18),IF($C773=$C771,"Código","")))</f>
        <v/>
      </c>
      <c r="G773" s="108" t="str">
        <f t="array" ref="G773">IF($B772="","",IF($C773=$C770,UPPER(INDEX('BASE EDITAL'!$C:$C,EDITAL!B773+1)),IF($C773=$C771,"Especificação do Objeto","")))</f>
        <v/>
      </c>
      <c r="H773" s="109" t="str">
        <f t="array" ref="H773">IF($B772="","",IF($C773=$C770,INDEX('FORMAÇÃO DE PREÇO'!$M:$M,MATCH($B773,'FORMAÇÃO DE PREÇO'!$B:$B)-14),IF($C773=$C771,"Unidade","")))</f>
        <v/>
      </c>
      <c r="I773" s="109" t="str">
        <f>IF($B772="","",IF($C773=$C770,INDEX('FORMAÇÃO DE PREÇO'!$M:$M,MATCH($B773,'FORMAÇÃO DE PREÇO'!$B:$B)-16),IF($C773=$C771,"Quant.","")))</f>
        <v/>
      </c>
      <c r="J773" s="68" t="str">
        <f>IF(AND(COUNTBLANK($B770:$B772)=2,$B772="",$B771="",MAX(C:C)&gt;1),"Total Estimado",IF($B772="","",IF($C773=$C770,INDEX('FORMAÇÃO DE PREÇO'!$M:$M,MATCH($B773,'FORMAÇÃO DE PREÇO'!$B:$B)-18),IF($C773=$C771,"Valor Unit. (R$)",IF(AND($C773&lt;&gt;$C772,$J772&lt;&gt;""),"Subtotal","")))))</f>
        <v/>
      </c>
      <c r="K773" s="100" t="str">
        <f>IFERROR(IF(AND(COUNTBLANK($B770:$B772)=2,$B772="",$B771="",MAX(C:C)&gt;1),SUM($K$3:K772)/2,IF($B772="","",IF($C773=$C770,ROUND(J773*I773,2),IF($C773=$C771,"Total Item (R$)",IF(AND($C773&lt;&gt;$C772,$J772&lt;&gt;""),SUMIFS(K:K,C:C,C772,J:J,"&lt;&gt;Subtotal"),""))))),"")</f>
        <v/>
      </c>
      <c r="L773" s="100" t="str">
        <f t="shared" si="22"/>
        <v/>
      </c>
    </row>
    <row r="774" spans="2:12" x14ac:dyDescent="0.25">
      <c r="B774" s="62" t="str">
        <f>IFERROR(IF(C773=C770,IF(B773+1&lt;='FORMAÇÃO DE PREÇO'!$H$8,B773+1,""),B773),"")</f>
        <v/>
      </c>
      <c r="C774" s="62" t="str">
        <f>IFERROR(VLOOKUP(B774,'FORMAÇÃO DE PREÇO'!B:D,2,FALSE),"")</f>
        <v/>
      </c>
      <c r="D774" s="62" t="str">
        <f>IFERROR(VLOOKUP(B774,'FORMAÇÃO DE PREÇO'!B:D,3,FALSE),"")</f>
        <v/>
      </c>
      <c r="E774" s="107" t="str">
        <f t="shared" si="21"/>
        <v/>
      </c>
      <c r="F774" s="107" t="str">
        <f>IF($B773="","",IF($C774=$C771,INDEX('FORMAÇÃO DE PREÇO'!$H:$H,MATCH($B774,'FORMAÇÃO DE PREÇO'!$B:$B)-18),IF($C774=$C772,"Código","")))</f>
        <v/>
      </c>
      <c r="G774" s="108" t="str">
        <f t="array" ref="G774">IF($B773="","",IF($C774=$C771,UPPER(INDEX('BASE EDITAL'!$C:$C,EDITAL!B774+1)),IF($C774=$C772,"Especificação do Objeto","")))</f>
        <v/>
      </c>
      <c r="H774" s="109" t="str">
        <f t="array" ref="H774">IF($B773="","",IF($C774=$C771,INDEX('FORMAÇÃO DE PREÇO'!$M:$M,MATCH($B774,'FORMAÇÃO DE PREÇO'!$B:$B)-14),IF($C774=$C772,"Unidade","")))</f>
        <v/>
      </c>
      <c r="I774" s="109" t="str">
        <f>IF($B773="","",IF($C774=$C771,INDEX('FORMAÇÃO DE PREÇO'!$M:$M,MATCH($B774,'FORMAÇÃO DE PREÇO'!$B:$B)-16),IF($C774=$C772,"Quant.","")))</f>
        <v/>
      </c>
      <c r="J774" s="68" t="str">
        <f>IF(AND(COUNTBLANK($B771:$B773)=2,$B773="",$B772="",MAX(C:C)&gt;1),"Total Estimado",IF($B773="","",IF($C774=$C771,INDEX('FORMAÇÃO DE PREÇO'!$M:$M,MATCH($B774,'FORMAÇÃO DE PREÇO'!$B:$B)-18),IF($C774=$C772,"Valor Unit. (R$)",IF(AND($C774&lt;&gt;$C773,$J773&lt;&gt;""),"Subtotal","")))))</f>
        <v/>
      </c>
      <c r="K774" s="100" t="str">
        <f>IFERROR(IF(AND(COUNTBLANK($B771:$B773)=2,$B773="",$B772="",MAX(C:C)&gt;1),SUM($K$3:K773)/2,IF($B773="","",IF($C774=$C771,ROUND(J774*I774,2),IF($C774=$C772,"Total Item (R$)",IF(AND($C774&lt;&gt;$C773,$J773&lt;&gt;""),SUMIFS(K:K,C:C,C773,J:J,"&lt;&gt;Subtotal"),""))))),"")</f>
        <v/>
      </c>
      <c r="L774" s="100" t="str">
        <f t="shared" si="22"/>
        <v/>
      </c>
    </row>
    <row r="775" spans="2:12" x14ac:dyDescent="0.25">
      <c r="B775" s="62" t="str">
        <f>IFERROR(IF(C774=C771,IF(B774+1&lt;='FORMAÇÃO DE PREÇO'!$H$8,B774+1,""),B774),"")</f>
        <v/>
      </c>
      <c r="C775" s="62" t="str">
        <f>IFERROR(VLOOKUP(B775,'FORMAÇÃO DE PREÇO'!B:D,2,FALSE),"")</f>
        <v/>
      </c>
      <c r="D775" s="62" t="str">
        <f>IFERROR(VLOOKUP(B775,'FORMAÇÃO DE PREÇO'!B:D,3,FALSE),"")</f>
        <v/>
      </c>
      <c r="E775" s="107" t="str">
        <f t="shared" ref="E775:E838" si="23">IF($B774="","",IF($C775=$C772,D775,IF($C775=$C773,"Item",IF(AND(MAX(C:C)&gt;1,$C775=$C774),CONCATENATE("LOTE ",C775),""))))</f>
        <v/>
      </c>
      <c r="F775" s="107" t="str">
        <f>IF($B774="","",IF($C775=$C772,INDEX('FORMAÇÃO DE PREÇO'!$H:$H,MATCH($B775,'FORMAÇÃO DE PREÇO'!$B:$B)-18),IF($C775=$C773,"Código","")))</f>
        <v/>
      </c>
      <c r="G775" s="108" t="str">
        <f t="array" ref="G775">IF($B774="","",IF($C775=$C772,UPPER(INDEX('BASE EDITAL'!$C:$C,EDITAL!B775+1)),IF($C775=$C773,"Especificação do Objeto","")))</f>
        <v/>
      </c>
      <c r="H775" s="109" t="str">
        <f t="array" ref="H775">IF($B774="","",IF($C775=$C772,INDEX('FORMAÇÃO DE PREÇO'!$M:$M,MATCH($B775,'FORMAÇÃO DE PREÇO'!$B:$B)-14),IF($C775=$C773,"Unidade","")))</f>
        <v/>
      </c>
      <c r="I775" s="109" t="str">
        <f>IF($B774="","",IF($C775=$C772,INDEX('FORMAÇÃO DE PREÇO'!$M:$M,MATCH($B775,'FORMAÇÃO DE PREÇO'!$B:$B)-16),IF($C775=$C773,"Quant.","")))</f>
        <v/>
      </c>
      <c r="J775" s="68" t="str">
        <f>IF(AND(COUNTBLANK($B772:$B774)=2,$B774="",$B773="",MAX(C:C)&gt;1),"Total Estimado",IF($B774="","",IF($C775=$C772,INDEX('FORMAÇÃO DE PREÇO'!$M:$M,MATCH($B775,'FORMAÇÃO DE PREÇO'!$B:$B)-18),IF($C775=$C773,"Valor Unit. (R$)",IF(AND($C775&lt;&gt;$C774,$J774&lt;&gt;""),"Subtotal","")))))</f>
        <v/>
      </c>
      <c r="K775" s="100" t="str">
        <f>IFERROR(IF(AND(COUNTBLANK($B772:$B774)=2,$B774="",$B773="",MAX(C:C)&gt;1),SUM($K$3:K774)/2,IF($B774="","",IF($C775=$C772,ROUND(J775*I775,2),IF($C775=$C773,"Total Item (R$)",IF(AND($C775&lt;&gt;$C774,$J774&lt;&gt;""),SUMIFS(K:K,C:C,C774,J:J,"&lt;&gt;Subtotal"),""))))),"")</f>
        <v/>
      </c>
      <c r="L775" s="100" t="str">
        <f t="shared" si="22"/>
        <v/>
      </c>
    </row>
    <row r="776" spans="2:12" x14ac:dyDescent="0.25">
      <c r="B776" s="62" t="str">
        <f>IFERROR(IF(C775=C772,IF(B775+1&lt;='FORMAÇÃO DE PREÇO'!$H$8,B775+1,""),B775),"")</f>
        <v/>
      </c>
      <c r="C776" s="62" t="str">
        <f>IFERROR(VLOOKUP(B776,'FORMAÇÃO DE PREÇO'!B:D,2,FALSE),"")</f>
        <v/>
      </c>
      <c r="D776" s="62" t="str">
        <f>IFERROR(VLOOKUP(B776,'FORMAÇÃO DE PREÇO'!B:D,3,FALSE),"")</f>
        <v/>
      </c>
      <c r="E776" s="107" t="str">
        <f t="shared" si="23"/>
        <v/>
      </c>
      <c r="F776" s="107" t="str">
        <f>IF($B775="","",IF($C776=$C773,INDEX('FORMAÇÃO DE PREÇO'!$H:$H,MATCH($B776,'FORMAÇÃO DE PREÇO'!$B:$B)-18),IF($C776=$C774,"Código","")))</f>
        <v/>
      </c>
      <c r="G776" s="108" t="str">
        <f t="array" ref="G776">IF($B775="","",IF($C776=$C773,UPPER(INDEX('BASE EDITAL'!$C:$C,EDITAL!B776+1)),IF($C776=$C774,"Especificação do Objeto","")))</f>
        <v/>
      </c>
      <c r="H776" s="109" t="str">
        <f t="array" ref="H776">IF($B775="","",IF($C776=$C773,INDEX('FORMAÇÃO DE PREÇO'!$M:$M,MATCH($B776,'FORMAÇÃO DE PREÇO'!$B:$B)-14),IF($C776=$C774,"Unidade","")))</f>
        <v/>
      </c>
      <c r="I776" s="109" t="str">
        <f>IF($B775="","",IF($C776=$C773,INDEX('FORMAÇÃO DE PREÇO'!$M:$M,MATCH($B776,'FORMAÇÃO DE PREÇO'!$B:$B)-16),IF($C776=$C774,"Quant.","")))</f>
        <v/>
      </c>
      <c r="J776" s="68" t="str">
        <f>IF(AND(COUNTBLANK($B773:$B775)=2,$B775="",$B774="",MAX(C:C)&gt;1),"Total Estimado",IF($B775="","",IF($C776=$C773,INDEX('FORMAÇÃO DE PREÇO'!$M:$M,MATCH($B776,'FORMAÇÃO DE PREÇO'!$B:$B)-18),IF($C776=$C774,"Valor Unit. (R$)",IF(AND($C776&lt;&gt;$C775,$J775&lt;&gt;""),"Subtotal","")))))</f>
        <v/>
      </c>
      <c r="K776" s="100" t="str">
        <f>IFERROR(IF(AND(COUNTBLANK($B773:$B775)=2,$B775="",$B774="",MAX(C:C)&gt;1),SUM($K$3:K775)/2,IF($B775="","",IF($C776=$C773,ROUND(J776*I776,2),IF($C776=$C774,"Total Item (R$)",IF(AND($C776&lt;&gt;$C775,$J775&lt;&gt;""),SUMIFS(K:K,C:C,C775,J:J,"&lt;&gt;Subtotal"),""))))),"")</f>
        <v/>
      </c>
      <c r="L776" s="100" t="str">
        <f t="shared" si="22"/>
        <v/>
      </c>
    </row>
    <row r="777" spans="2:12" x14ac:dyDescent="0.25">
      <c r="B777" s="62" t="str">
        <f>IFERROR(IF(C776=C773,IF(B776+1&lt;='FORMAÇÃO DE PREÇO'!$H$8,B776+1,""),B776),"")</f>
        <v/>
      </c>
      <c r="C777" s="62" t="str">
        <f>IFERROR(VLOOKUP(B777,'FORMAÇÃO DE PREÇO'!B:D,2,FALSE),"")</f>
        <v/>
      </c>
      <c r="D777" s="62" t="str">
        <f>IFERROR(VLOOKUP(B777,'FORMAÇÃO DE PREÇO'!B:D,3,FALSE),"")</f>
        <v/>
      </c>
      <c r="E777" s="107" t="str">
        <f t="shared" si="23"/>
        <v/>
      </c>
      <c r="F777" s="107" t="str">
        <f>IF($B776="","",IF($C777=$C774,INDEX('FORMAÇÃO DE PREÇO'!$H:$H,MATCH($B777,'FORMAÇÃO DE PREÇO'!$B:$B)-18),IF($C777=$C775,"Código","")))</f>
        <v/>
      </c>
      <c r="G777" s="108" t="str">
        <f t="array" ref="G777">IF($B776="","",IF($C777=$C774,UPPER(INDEX('BASE EDITAL'!$C:$C,EDITAL!B777+1)),IF($C777=$C775,"Especificação do Objeto","")))</f>
        <v/>
      </c>
      <c r="H777" s="109" t="str">
        <f t="array" ref="H777">IF($B776="","",IF($C777=$C774,INDEX('FORMAÇÃO DE PREÇO'!$M:$M,MATCH($B777,'FORMAÇÃO DE PREÇO'!$B:$B)-14),IF($C777=$C775,"Unidade","")))</f>
        <v/>
      </c>
      <c r="I777" s="109" t="str">
        <f>IF($B776="","",IF($C777=$C774,INDEX('FORMAÇÃO DE PREÇO'!$M:$M,MATCH($B777,'FORMAÇÃO DE PREÇO'!$B:$B)-16),IF($C777=$C775,"Quant.","")))</f>
        <v/>
      </c>
      <c r="J777" s="68" t="str">
        <f>IF(AND(COUNTBLANK($B774:$B776)=2,$B776="",$B775="",MAX(C:C)&gt;1),"Total Estimado",IF($B776="","",IF($C777=$C774,INDEX('FORMAÇÃO DE PREÇO'!$M:$M,MATCH($B777,'FORMAÇÃO DE PREÇO'!$B:$B)-18),IF($C777=$C775,"Valor Unit. (R$)",IF(AND($C777&lt;&gt;$C776,$J776&lt;&gt;""),"Subtotal","")))))</f>
        <v/>
      </c>
      <c r="K777" s="100" t="str">
        <f>IFERROR(IF(AND(COUNTBLANK($B774:$B776)=2,$B776="",$B775="",MAX(C:C)&gt;1),SUM($K$3:K776)/2,IF($B776="","",IF($C777=$C774,ROUND(J777*I777,2),IF($C777=$C775,"Total Item (R$)",IF(AND($C777&lt;&gt;$C776,$J776&lt;&gt;""),SUMIFS(K:K,C:C,C776,J:J,"&lt;&gt;Subtotal"),""))))),"")</f>
        <v/>
      </c>
      <c r="L777" s="100" t="str">
        <f t="shared" si="22"/>
        <v/>
      </c>
    </row>
    <row r="778" spans="2:12" x14ac:dyDescent="0.25">
      <c r="B778" s="62" t="str">
        <f>IFERROR(IF(C777=C774,IF(B777+1&lt;='FORMAÇÃO DE PREÇO'!$H$8,B777+1,""),B777),"")</f>
        <v/>
      </c>
      <c r="C778" s="62" t="str">
        <f>IFERROR(VLOOKUP(B778,'FORMAÇÃO DE PREÇO'!B:D,2,FALSE),"")</f>
        <v/>
      </c>
      <c r="D778" s="62" t="str">
        <f>IFERROR(VLOOKUP(B778,'FORMAÇÃO DE PREÇO'!B:D,3,FALSE),"")</f>
        <v/>
      </c>
      <c r="E778" s="107" t="str">
        <f t="shared" si="23"/>
        <v/>
      </c>
      <c r="F778" s="107" t="str">
        <f>IF($B777="","",IF($C778=$C775,INDEX('FORMAÇÃO DE PREÇO'!$H:$H,MATCH($B778,'FORMAÇÃO DE PREÇO'!$B:$B)-18),IF($C778=$C776,"Código","")))</f>
        <v/>
      </c>
      <c r="G778" s="108" t="str">
        <f t="array" ref="G778">IF($B777="","",IF($C778=$C775,UPPER(INDEX('BASE EDITAL'!$C:$C,EDITAL!B778+1)),IF($C778=$C776,"Especificação do Objeto","")))</f>
        <v/>
      </c>
      <c r="H778" s="109" t="str">
        <f t="array" ref="H778">IF($B777="","",IF($C778=$C775,INDEX('FORMAÇÃO DE PREÇO'!$M:$M,MATCH($B778,'FORMAÇÃO DE PREÇO'!$B:$B)-14),IF($C778=$C776,"Unidade","")))</f>
        <v/>
      </c>
      <c r="I778" s="109" t="str">
        <f>IF($B777="","",IF($C778=$C775,INDEX('FORMAÇÃO DE PREÇO'!$M:$M,MATCH($B778,'FORMAÇÃO DE PREÇO'!$B:$B)-16),IF($C778=$C776,"Quant.","")))</f>
        <v/>
      </c>
      <c r="J778" s="68" t="str">
        <f>IF(AND(COUNTBLANK($B775:$B777)=2,$B777="",$B776="",MAX(C:C)&gt;1),"Total Estimado",IF($B777="","",IF($C778=$C775,INDEX('FORMAÇÃO DE PREÇO'!$M:$M,MATCH($B778,'FORMAÇÃO DE PREÇO'!$B:$B)-18),IF($C778=$C776,"Valor Unit. (R$)",IF(AND($C778&lt;&gt;$C777,$J777&lt;&gt;""),"Subtotal","")))))</f>
        <v/>
      </c>
      <c r="K778" s="100" t="str">
        <f>IFERROR(IF(AND(COUNTBLANK($B775:$B777)=2,$B777="",$B776="",MAX(C:C)&gt;1),SUM($K$3:K777)/2,IF($B777="","",IF($C778=$C775,ROUND(J778*I778,2),IF($C778=$C776,"Total Item (R$)",IF(AND($C778&lt;&gt;$C777,$J777&lt;&gt;""),SUMIFS(K:K,C:C,C777,J:J,"&lt;&gt;Subtotal"),""))))),"")</f>
        <v/>
      </c>
      <c r="L778" s="100" t="str">
        <f t="shared" si="22"/>
        <v/>
      </c>
    </row>
    <row r="779" spans="2:12" x14ac:dyDescent="0.25">
      <c r="B779" s="62" t="str">
        <f>IFERROR(IF(C778=C775,IF(B778+1&lt;='FORMAÇÃO DE PREÇO'!$H$8,B778+1,""),B778),"")</f>
        <v/>
      </c>
      <c r="C779" s="62" t="str">
        <f>IFERROR(VLOOKUP(B779,'FORMAÇÃO DE PREÇO'!B:D,2,FALSE),"")</f>
        <v/>
      </c>
      <c r="D779" s="62" t="str">
        <f>IFERROR(VLOOKUP(B779,'FORMAÇÃO DE PREÇO'!B:D,3,FALSE),"")</f>
        <v/>
      </c>
      <c r="E779" s="107" t="str">
        <f t="shared" si="23"/>
        <v/>
      </c>
      <c r="F779" s="107" t="str">
        <f>IF($B778="","",IF($C779=$C776,INDEX('FORMAÇÃO DE PREÇO'!$H:$H,MATCH($B779,'FORMAÇÃO DE PREÇO'!$B:$B)-18),IF($C779=$C777,"Código","")))</f>
        <v/>
      </c>
      <c r="G779" s="108" t="str">
        <f t="array" ref="G779">IF($B778="","",IF($C779=$C776,UPPER(INDEX('BASE EDITAL'!$C:$C,EDITAL!B779+1)),IF($C779=$C777,"Especificação do Objeto","")))</f>
        <v/>
      </c>
      <c r="H779" s="109" t="str">
        <f t="array" ref="H779">IF($B778="","",IF($C779=$C776,INDEX('FORMAÇÃO DE PREÇO'!$M:$M,MATCH($B779,'FORMAÇÃO DE PREÇO'!$B:$B)-14),IF($C779=$C777,"Unidade","")))</f>
        <v/>
      </c>
      <c r="I779" s="109" t="str">
        <f>IF($B778="","",IF($C779=$C776,INDEX('FORMAÇÃO DE PREÇO'!$M:$M,MATCH($B779,'FORMAÇÃO DE PREÇO'!$B:$B)-16),IF($C779=$C777,"Quant.","")))</f>
        <v/>
      </c>
      <c r="J779" s="68" t="str">
        <f>IF(AND(COUNTBLANK($B776:$B778)=2,$B778="",$B777="",MAX(C:C)&gt;1),"Total Estimado",IF($B778="","",IF($C779=$C776,INDEX('FORMAÇÃO DE PREÇO'!$M:$M,MATCH($B779,'FORMAÇÃO DE PREÇO'!$B:$B)-18),IF($C779=$C777,"Valor Unit. (R$)",IF(AND($C779&lt;&gt;$C778,$J778&lt;&gt;""),"Subtotal","")))))</f>
        <v/>
      </c>
      <c r="K779" s="100" t="str">
        <f>IFERROR(IF(AND(COUNTBLANK($B776:$B778)=2,$B778="",$B777="",MAX(C:C)&gt;1),SUM($K$3:K778)/2,IF($B778="","",IF($C779=$C776,ROUND(J779*I779,2),IF($C779=$C777,"Total Item (R$)",IF(AND($C779&lt;&gt;$C778,$J778&lt;&gt;""),SUMIFS(K:K,C:C,C778,J:J,"&lt;&gt;Subtotal"),""))))),"")</f>
        <v/>
      </c>
      <c r="L779" s="100" t="str">
        <f t="shared" si="22"/>
        <v/>
      </c>
    </row>
    <row r="780" spans="2:12" x14ac:dyDescent="0.25">
      <c r="B780" s="62" t="str">
        <f>IFERROR(IF(C779=C776,IF(B779+1&lt;='FORMAÇÃO DE PREÇO'!$H$8,B779+1,""),B779),"")</f>
        <v/>
      </c>
      <c r="C780" s="62" t="str">
        <f>IFERROR(VLOOKUP(B780,'FORMAÇÃO DE PREÇO'!B:D,2,FALSE),"")</f>
        <v/>
      </c>
      <c r="D780" s="62" t="str">
        <f>IFERROR(VLOOKUP(B780,'FORMAÇÃO DE PREÇO'!B:D,3,FALSE),"")</f>
        <v/>
      </c>
      <c r="E780" s="107" t="str">
        <f t="shared" si="23"/>
        <v/>
      </c>
      <c r="F780" s="107" t="str">
        <f>IF($B779="","",IF($C780=$C777,INDEX('FORMAÇÃO DE PREÇO'!$H:$H,MATCH($B780,'FORMAÇÃO DE PREÇO'!$B:$B)-18),IF($C780=$C778,"Código","")))</f>
        <v/>
      </c>
      <c r="G780" s="108" t="str">
        <f t="array" ref="G780">IF($B779="","",IF($C780=$C777,UPPER(INDEX('BASE EDITAL'!$C:$C,EDITAL!B780+1)),IF($C780=$C778,"Especificação do Objeto","")))</f>
        <v/>
      </c>
      <c r="H780" s="109" t="str">
        <f t="array" ref="H780">IF($B779="","",IF($C780=$C777,INDEX('FORMAÇÃO DE PREÇO'!$M:$M,MATCH($B780,'FORMAÇÃO DE PREÇO'!$B:$B)-14),IF($C780=$C778,"Unidade","")))</f>
        <v/>
      </c>
      <c r="I780" s="109" t="str">
        <f>IF($B779="","",IF($C780=$C777,INDEX('FORMAÇÃO DE PREÇO'!$M:$M,MATCH($B780,'FORMAÇÃO DE PREÇO'!$B:$B)-16),IF($C780=$C778,"Quant.","")))</f>
        <v/>
      </c>
      <c r="J780" s="68" t="str">
        <f>IF(AND(COUNTBLANK($B777:$B779)=2,$B779="",$B778="",MAX(C:C)&gt;1),"Total Estimado",IF($B779="","",IF($C780=$C777,INDEX('FORMAÇÃO DE PREÇO'!$M:$M,MATCH($B780,'FORMAÇÃO DE PREÇO'!$B:$B)-18),IF($C780=$C778,"Valor Unit. (R$)",IF(AND($C780&lt;&gt;$C779,$J779&lt;&gt;""),"Subtotal","")))))</f>
        <v/>
      </c>
      <c r="K780" s="100" t="str">
        <f>IFERROR(IF(AND(COUNTBLANK($B777:$B779)=2,$B779="",$B778="",MAX(C:C)&gt;1),SUM($K$3:K779)/2,IF($B779="","",IF($C780=$C777,ROUND(J780*I780,2),IF($C780=$C778,"Total Item (R$)",IF(AND($C780&lt;&gt;$C779,$J779&lt;&gt;""),SUMIFS(K:K,C:C,C779,J:J,"&lt;&gt;Subtotal"),""))))),"")</f>
        <v/>
      </c>
      <c r="L780" s="100" t="str">
        <f t="shared" si="22"/>
        <v/>
      </c>
    </row>
    <row r="781" spans="2:12" x14ac:dyDescent="0.25">
      <c r="B781" s="62" t="str">
        <f>IFERROR(IF(C780=C777,IF(B780+1&lt;='FORMAÇÃO DE PREÇO'!$H$8,B780+1,""),B780),"")</f>
        <v/>
      </c>
      <c r="C781" s="62" t="str">
        <f>IFERROR(VLOOKUP(B781,'FORMAÇÃO DE PREÇO'!B:D,2,FALSE),"")</f>
        <v/>
      </c>
      <c r="D781" s="62" t="str">
        <f>IFERROR(VLOOKUP(B781,'FORMAÇÃO DE PREÇO'!B:D,3,FALSE),"")</f>
        <v/>
      </c>
      <c r="E781" s="107" t="str">
        <f t="shared" si="23"/>
        <v/>
      </c>
      <c r="F781" s="107" t="str">
        <f>IF($B780="","",IF($C781=$C778,INDEX('FORMAÇÃO DE PREÇO'!$H:$H,MATCH($B781,'FORMAÇÃO DE PREÇO'!$B:$B)-18),IF($C781=$C779,"Código","")))</f>
        <v/>
      </c>
      <c r="G781" s="108" t="str">
        <f t="array" ref="G781">IF($B780="","",IF($C781=$C778,UPPER(INDEX('BASE EDITAL'!$C:$C,EDITAL!B781+1)),IF($C781=$C779,"Especificação do Objeto","")))</f>
        <v/>
      </c>
      <c r="H781" s="109" t="str">
        <f t="array" ref="H781">IF($B780="","",IF($C781=$C778,INDEX('FORMAÇÃO DE PREÇO'!$M:$M,MATCH($B781,'FORMAÇÃO DE PREÇO'!$B:$B)-14),IF($C781=$C779,"Unidade","")))</f>
        <v/>
      </c>
      <c r="I781" s="109" t="str">
        <f>IF($B780="","",IF($C781=$C778,INDEX('FORMAÇÃO DE PREÇO'!$M:$M,MATCH($B781,'FORMAÇÃO DE PREÇO'!$B:$B)-16),IF($C781=$C779,"Quant.","")))</f>
        <v/>
      </c>
      <c r="J781" s="68" t="str">
        <f>IF(AND(COUNTBLANK($B778:$B780)=2,$B780="",$B779="",MAX(C:C)&gt;1),"Total Estimado",IF($B780="","",IF($C781=$C778,INDEX('FORMAÇÃO DE PREÇO'!$M:$M,MATCH($B781,'FORMAÇÃO DE PREÇO'!$B:$B)-18),IF($C781=$C779,"Valor Unit. (R$)",IF(AND($C781&lt;&gt;$C780,$J780&lt;&gt;""),"Subtotal","")))))</f>
        <v/>
      </c>
      <c r="K781" s="100" t="str">
        <f>IFERROR(IF(AND(COUNTBLANK($B778:$B780)=2,$B780="",$B779="",MAX(C:C)&gt;1),SUM($K$3:K780)/2,IF($B780="","",IF($C781=$C778,ROUND(J781*I781,2),IF($C781=$C779,"Total Item (R$)",IF(AND($C781&lt;&gt;$C780,$J780&lt;&gt;""),SUMIFS(K:K,C:C,C780,J:J,"&lt;&gt;Subtotal"),""))))),"")</f>
        <v/>
      </c>
      <c r="L781" s="100" t="str">
        <f t="shared" si="22"/>
        <v/>
      </c>
    </row>
    <row r="782" spans="2:12" x14ac:dyDescent="0.25">
      <c r="B782" s="62" t="str">
        <f>IFERROR(IF(C781=C778,IF(B781+1&lt;='FORMAÇÃO DE PREÇO'!$H$8,B781+1,""),B781),"")</f>
        <v/>
      </c>
      <c r="C782" s="62" t="str">
        <f>IFERROR(VLOOKUP(B782,'FORMAÇÃO DE PREÇO'!B:D,2,FALSE),"")</f>
        <v/>
      </c>
      <c r="D782" s="62" t="str">
        <f>IFERROR(VLOOKUP(B782,'FORMAÇÃO DE PREÇO'!B:D,3,FALSE),"")</f>
        <v/>
      </c>
      <c r="E782" s="107" t="str">
        <f t="shared" si="23"/>
        <v/>
      </c>
      <c r="F782" s="107" t="str">
        <f>IF($B781="","",IF($C782=$C779,INDEX('FORMAÇÃO DE PREÇO'!$H:$H,MATCH($B782,'FORMAÇÃO DE PREÇO'!$B:$B)-18),IF($C782=$C780,"Código","")))</f>
        <v/>
      </c>
      <c r="G782" s="108" t="str">
        <f t="array" ref="G782">IF($B781="","",IF($C782=$C779,UPPER(INDEX('BASE EDITAL'!$C:$C,EDITAL!B782+1)),IF($C782=$C780,"Especificação do Objeto","")))</f>
        <v/>
      </c>
      <c r="H782" s="109" t="str">
        <f t="array" ref="H782">IF($B781="","",IF($C782=$C779,INDEX('FORMAÇÃO DE PREÇO'!$M:$M,MATCH($B782,'FORMAÇÃO DE PREÇO'!$B:$B)-14),IF($C782=$C780,"Unidade","")))</f>
        <v/>
      </c>
      <c r="I782" s="109" t="str">
        <f>IF($B781="","",IF($C782=$C779,INDEX('FORMAÇÃO DE PREÇO'!$M:$M,MATCH($B782,'FORMAÇÃO DE PREÇO'!$B:$B)-16),IF($C782=$C780,"Quant.","")))</f>
        <v/>
      </c>
      <c r="J782" s="68" t="str">
        <f>IF(AND(COUNTBLANK($B779:$B781)=2,$B781="",$B780="",MAX(C:C)&gt;1),"Total Estimado",IF($B781="","",IF($C782=$C779,INDEX('FORMAÇÃO DE PREÇO'!$M:$M,MATCH($B782,'FORMAÇÃO DE PREÇO'!$B:$B)-18),IF($C782=$C780,"Valor Unit. (R$)",IF(AND($C782&lt;&gt;$C781,$J781&lt;&gt;""),"Subtotal","")))))</f>
        <v/>
      </c>
      <c r="K782" s="100" t="str">
        <f>IFERROR(IF(AND(COUNTBLANK($B779:$B781)=2,$B781="",$B780="",MAX(C:C)&gt;1),SUM($K$3:K781)/2,IF($B781="","",IF($C782=$C779,ROUND(J782*I782,2),IF($C782=$C780,"Total Item (R$)",IF(AND($C782&lt;&gt;$C781,$J781&lt;&gt;""),SUMIFS(K:K,C:C,C781,J:J,"&lt;&gt;Subtotal"),""))))),"")</f>
        <v/>
      </c>
      <c r="L782" s="100" t="str">
        <f t="shared" si="22"/>
        <v/>
      </c>
    </row>
    <row r="783" spans="2:12" x14ac:dyDescent="0.25">
      <c r="B783" s="62" t="str">
        <f>IFERROR(IF(C782=C779,IF(B782+1&lt;='FORMAÇÃO DE PREÇO'!$H$8,B782+1,""),B782),"")</f>
        <v/>
      </c>
      <c r="C783" s="62" t="str">
        <f>IFERROR(VLOOKUP(B783,'FORMAÇÃO DE PREÇO'!B:D,2,FALSE),"")</f>
        <v/>
      </c>
      <c r="D783" s="62" t="str">
        <f>IFERROR(VLOOKUP(B783,'FORMAÇÃO DE PREÇO'!B:D,3,FALSE),"")</f>
        <v/>
      </c>
      <c r="E783" s="107" t="str">
        <f t="shared" si="23"/>
        <v/>
      </c>
      <c r="F783" s="107" t="str">
        <f>IF($B782="","",IF($C783=$C780,INDEX('FORMAÇÃO DE PREÇO'!$H:$H,MATCH($B783,'FORMAÇÃO DE PREÇO'!$B:$B)-18),IF($C783=$C781,"Código","")))</f>
        <v/>
      </c>
      <c r="G783" s="108" t="str">
        <f t="array" ref="G783">IF($B782="","",IF($C783=$C780,UPPER(INDEX('BASE EDITAL'!$C:$C,EDITAL!B783+1)),IF($C783=$C781,"Especificação do Objeto","")))</f>
        <v/>
      </c>
      <c r="H783" s="109" t="str">
        <f t="array" ref="H783">IF($B782="","",IF($C783=$C780,INDEX('FORMAÇÃO DE PREÇO'!$M:$M,MATCH($B783,'FORMAÇÃO DE PREÇO'!$B:$B)-14),IF($C783=$C781,"Unidade","")))</f>
        <v/>
      </c>
      <c r="I783" s="109" t="str">
        <f>IF($B782="","",IF($C783=$C780,INDEX('FORMAÇÃO DE PREÇO'!$M:$M,MATCH($B783,'FORMAÇÃO DE PREÇO'!$B:$B)-16),IF($C783=$C781,"Quant.","")))</f>
        <v/>
      </c>
      <c r="J783" s="68" t="str">
        <f>IF(AND(COUNTBLANK($B780:$B782)=2,$B782="",$B781="",MAX(C:C)&gt;1),"Total Estimado",IF($B782="","",IF($C783=$C780,INDEX('FORMAÇÃO DE PREÇO'!$M:$M,MATCH($B783,'FORMAÇÃO DE PREÇO'!$B:$B)-18),IF($C783=$C781,"Valor Unit. (R$)",IF(AND($C783&lt;&gt;$C782,$J782&lt;&gt;""),"Subtotal","")))))</f>
        <v/>
      </c>
      <c r="K783" s="100" t="str">
        <f>IFERROR(IF(AND(COUNTBLANK($B780:$B782)=2,$B782="",$B781="",MAX(C:C)&gt;1),SUM($K$3:K782)/2,IF($B782="","",IF($C783=$C780,ROUND(J783*I783,2),IF($C783=$C781,"Total Item (R$)",IF(AND($C783&lt;&gt;$C782,$J782&lt;&gt;""),SUMIFS(K:K,C:C,C782,J:J,"&lt;&gt;Subtotal"),""))))),"")</f>
        <v/>
      </c>
      <c r="L783" s="100" t="str">
        <f t="shared" si="22"/>
        <v/>
      </c>
    </row>
    <row r="784" spans="2:12" x14ac:dyDescent="0.25">
      <c r="B784" s="62" t="str">
        <f>IFERROR(IF(C783=C780,IF(B783+1&lt;='FORMAÇÃO DE PREÇO'!$H$8,B783+1,""),B783),"")</f>
        <v/>
      </c>
      <c r="C784" s="62" t="str">
        <f>IFERROR(VLOOKUP(B784,'FORMAÇÃO DE PREÇO'!B:D,2,FALSE),"")</f>
        <v/>
      </c>
      <c r="D784" s="62" t="str">
        <f>IFERROR(VLOOKUP(B784,'FORMAÇÃO DE PREÇO'!B:D,3,FALSE),"")</f>
        <v/>
      </c>
      <c r="E784" s="107" t="str">
        <f t="shared" si="23"/>
        <v/>
      </c>
      <c r="F784" s="107" t="str">
        <f>IF($B783="","",IF($C784=$C781,INDEX('FORMAÇÃO DE PREÇO'!$H:$H,MATCH($B784,'FORMAÇÃO DE PREÇO'!$B:$B)-18),IF($C784=$C782,"Código","")))</f>
        <v/>
      </c>
      <c r="G784" s="108" t="str">
        <f t="array" ref="G784">IF($B783="","",IF($C784=$C781,UPPER(INDEX('BASE EDITAL'!$C:$C,EDITAL!B784+1)),IF($C784=$C782,"Especificação do Objeto","")))</f>
        <v/>
      </c>
      <c r="H784" s="109" t="str">
        <f t="array" ref="H784">IF($B783="","",IF($C784=$C781,INDEX('FORMAÇÃO DE PREÇO'!$M:$M,MATCH($B784,'FORMAÇÃO DE PREÇO'!$B:$B)-14),IF($C784=$C782,"Unidade","")))</f>
        <v/>
      </c>
      <c r="I784" s="109" t="str">
        <f>IF($B783="","",IF($C784=$C781,INDEX('FORMAÇÃO DE PREÇO'!$M:$M,MATCH($B784,'FORMAÇÃO DE PREÇO'!$B:$B)-16),IF($C784=$C782,"Quant.","")))</f>
        <v/>
      </c>
      <c r="J784" s="68" t="str">
        <f>IF(AND(COUNTBLANK($B781:$B783)=2,$B783="",$B782="",MAX(C:C)&gt;1),"Total Estimado",IF($B783="","",IF($C784=$C781,INDEX('FORMAÇÃO DE PREÇO'!$M:$M,MATCH($B784,'FORMAÇÃO DE PREÇO'!$B:$B)-18),IF($C784=$C782,"Valor Unit. (R$)",IF(AND($C784&lt;&gt;$C783,$J783&lt;&gt;""),"Subtotal","")))))</f>
        <v/>
      </c>
      <c r="K784" s="100" t="str">
        <f>IFERROR(IF(AND(COUNTBLANK($B781:$B783)=2,$B783="",$B782="",MAX(C:C)&gt;1),SUM($K$3:K783)/2,IF($B783="","",IF($C784=$C781,ROUND(J784*I784,2),IF($C784=$C782,"Total Item (R$)",IF(AND($C784&lt;&gt;$C783,$J783&lt;&gt;""),SUMIFS(K:K,C:C,C783,J:J,"&lt;&gt;Subtotal"),""))))),"")</f>
        <v/>
      </c>
      <c r="L784" s="100" t="str">
        <f t="shared" si="22"/>
        <v/>
      </c>
    </row>
    <row r="785" spans="2:12" x14ac:dyDescent="0.25">
      <c r="B785" s="62" t="str">
        <f>IFERROR(IF(C784=C781,IF(B784+1&lt;='FORMAÇÃO DE PREÇO'!$H$8,B784+1,""),B784),"")</f>
        <v/>
      </c>
      <c r="C785" s="62" t="str">
        <f>IFERROR(VLOOKUP(B785,'FORMAÇÃO DE PREÇO'!B:D,2,FALSE),"")</f>
        <v/>
      </c>
      <c r="D785" s="62" t="str">
        <f>IFERROR(VLOOKUP(B785,'FORMAÇÃO DE PREÇO'!B:D,3,FALSE),"")</f>
        <v/>
      </c>
      <c r="E785" s="107" t="str">
        <f t="shared" si="23"/>
        <v/>
      </c>
      <c r="F785" s="107" t="str">
        <f>IF($B784="","",IF($C785=$C782,INDEX('FORMAÇÃO DE PREÇO'!$H:$H,MATCH($B785,'FORMAÇÃO DE PREÇO'!$B:$B)-18),IF($C785=$C783,"Código","")))</f>
        <v/>
      </c>
      <c r="G785" s="108" t="str">
        <f t="array" ref="G785">IF($B784="","",IF($C785=$C782,UPPER(INDEX('BASE EDITAL'!$C:$C,EDITAL!B785+1)),IF($C785=$C783,"Especificação do Objeto","")))</f>
        <v/>
      </c>
      <c r="H785" s="109" t="str">
        <f t="array" ref="H785">IF($B784="","",IF($C785=$C782,INDEX('FORMAÇÃO DE PREÇO'!$M:$M,MATCH($B785,'FORMAÇÃO DE PREÇO'!$B:$B)-14),IF($C785=$C783,"Unidade","")))</f>
        <v/>
      </c>
      <c r="I785" s="109" t="str">
        <f>IF($B784="","",IF($C785=$C782,INDEX('FORMAÇÃO DE PREÇO'!$M:$M,MATCH($B785,'FORMAÇÃO DE PREÇO'!$B:$B)-16),IF($C785=$C783,"Quant.","")))</f>
        <v/>
      </c>
      <c r="J785" s="68" t="str">
        <f>IF(AND(COUNTBLANK($B782:$B784)=2,$B784="",$B783="",MAX(C:C)&gt;1),"Total Estimado",IF($B784="","",IF($C785=$C782,INDEX('FORMAÇÃO DE PREÇO'!$M:$M,MATCH($B785,'FORMAÇÃO DE PREÇO'!$B:$B)-18),IF($C785=$C783,"Valor Unit. (R$)",IF(AND($C785&lt;&gt;$C784,$J784&lt;&gt;""),"Subtotal","")))))</f>
        <v/>
      </c>
      <c r="K785" s="100" t="str">
        <f>IFERROR(IF(AND(COUNTBLANK($B782:$B784)=2,$B784="",$B783="",MAX(C:C)&gt;1),SUM($K$3:K784)/2,IF($B784="","",IF($C785=$C782,ROUND(J785*I785,2),IF($C785=$C783,"Total Item (R$)",IF(AND($C785&lt;&gt;$C784,$J784&lt;&gt;""),SUMIFS(K:K,C:C,C784,J:J,"&lt;&gt;Subtotal"),""))))),"")</f>
        <v/>
      </c>
      <c r="L785" s="100" t="str">
        <f t="shared" si="22"/>
        <v/>
      </c>
    </row>
    <row r="786" spans="2:12" x14ac:dyDescent="0.25">
      <c r="B786" s="62" t="str">
        <f>IFERROR(IF(C785=C782,IF(B785+1&lt;='FORMAÇÃO DE PREÇO'!$H$8,B785+1,""),B785),"")</f>
        <v/>
      </c>
      <c r="C786" s="62" t="str">
        <f>IFERROR(VLOOKUP(B786,'FORMAÇÃO DE PREÇO'!B:D,2,FALSE),"")</f>
        <v/>
      </c>
      <c r="D786" s="62" t="str">
        <f>IFERROR(VLOOKUP(B786,'FORMAÇÃO DE PREÇO'!B:D,3,FALSE),"")</f>
        <v/>
      </c>
      <c r="E786" s="107" t="str">
        <f t="shared" si="23"/>
        <v/>
      </c>
      <c r="F786" s="107" t="str">
        <f>IF($B785="","",IF($C786=$C783,INDEX('FORMAÇÃO DE PREÇO'!$H:$H,MATCH($B786,'FORMAÇÃO DE PREÇO'!$B:$B)-18),IF($C786=$C784,"Código","")))</f>
        <v/>
      </c>
      <c r="G786" s="108" t="str">
        <f t="array" ref="G786">IF($B785="","",IF($C786=$C783,UPPER(INDEX('BASE EDITAL'!$C:$C,EDITAL!B786+1)),IF($C786=$C784,"Especificação do Objeto","")))</f>
        <v/>
      </c>
      <c r="H786" s="109" t="str">
        <f t="array" ref="H786">IF($B785="","",IF($C786=$C783,INDEX('FORMAÇÃO DE PREÇO'!$M:$M,MATCH($B786,'FORMAÇÃO DE PREÇO'!$B:$B)-14),IF($C786=$C784,"Unidade","")))</f>
        <v/>
      </c>
      <c r="I786" s="109" t="str">
        <f>IF($B785="","",IF($C786=$C783,INDEX('FORMAÇÃO DE PREÇO'!$M:$M,MATCH($B786,'FORMAÇÃO DE PREÇO'!$B:$B)-16),IF($C786=$C784,"Quant.","")))</f>
        <v/>
      </c>
      <c r="J786" s="68" t="str">
        <f>IF(AND(COUNTBLANK($B783:$B785)=2,$B785="",$B784="",MAX(C:C)&gt;1),"Total Estimado",IF($B785="","",IF($C786=$C783,INDEX('FORMAÇÃO DE PREÇO'!$M:$M,MATCH($B786,'FORMAÇÃO DE PREÇO'!$B:$B)-18),IF($C786=$C784,"Valor Unit. (R$)",IF(AND($C786&lt;&gt;$C785,$J785&lt;&gt;""),"Subtotal","")))))</f>
        <v/>
      </c>
      <c r="K786" s="100" t="str">
        <f>IFERROR(IF(AND(COUNTBLANK($B783:$B785)=2,$B785="",$B784="",MAX(C:C)&gt;1),SUM($K$3:K785)/2,IF($B785="","",IF($C786=$C783,ROUND(J786*I786,2),IF($C786=$C784,"Total Item (R$)",IF(AND($C786&lt;&gt;$C785,$J785&lt;&gt;""),SUMIFS(K:K,C:C,C785,J:J,"&lt;&gt;Subtotal"),""))))),"")</f>
        <v/>
      </c>
      <c r="L786" s="100" t="str">
        <f t="shared" si="22"/>
        <v/>
      </c>
    </row>
    <row r="787" spans="2:12" x14ac:dyDescent="0.25">
      <c r="B787" s="62" t="str">
        <f>IFERROR(IF(C786=C783,IF(B786+1&lt;='FORMAÇÃO DE PREÇO'!$H$8,B786+1,""),B786),"")</f>
        <v/>
      </c>
      <c r="C787" s="62" t="str">
        <f>IFERROR(VLOOKUP(B787,'FORMAÇÃO DE PREÇO'!B:D,2,FALSE),"")</f>
        <v/>
      </c>
      <c r="D787" s="62" t="str">
        <f>IFERROR(VLOOKUP(B787,'FORMAÇÃO DE PREÇO'!B:D,3,FALSE),"")</f>
        <v/>
      </c>
      <c r="E787" s="107" t="str">
        <f t="shared" si="23"/>
        <v/>
      </c>
      <c r="F787" s="107" t="str">
        <f>IF($B786="","",IF($C787=$C784,INDEX('FORMAÇÃO DE PREÇO'!$H:$H,MATCH($B787,'FORMAÇÃO DE PREÇO'!$B:$B)-18),IF($C787=$C785,"Código","")))</f>
        <v/>
      </c>
      <c r="G787" s="108" t="str">
        <f t="array" ref="G787">IF($B786="","",IF($C787=$C784,UPPER(INDEX('BASE EDITAL'!$C:$C,EDITAL!B787+1)),IF($C787=$C785,"Especificação do Objeto","")))</f>
        <v/>
      </c>
      <c r="H787" s="109" t="str">
        <f t="array" ref="H787">IF($B786="","",IF($C787=$C784,INDEX('FORMAÇÃO DE PREÇO'!$M:$M,MATCH($B787,'FORMAÇÃO DE PREÇO'!$B:$B)-14),IF($C787=$C785,"Unidade","")))</f>
        <v/>
      </c>
      <c r="I787" s="109" t="str">
        <f>IF($B786="","",IF($C787=$C784,INDEX('FORMAÇÃO DE PREÇO'!$M:$M,MATCH($B787,'FORMAÇÃO DE PREÇO'!$B:$B)-16),IF($C787=$C785,"Quant.","")))</f>
        <v/>
      </c>
      <c r="J787" s="68" t="str">
        <f>IF(AND(COUNTBLANK($B784:$B786)=2,$B786="",$B785="",MAX(C:C)&gt;1),"Total Estimado",IF($B786="","",IF($C787=$C784,INDEX('FORMAÇÃO DE PREÇO'!$M:$M,MATCH($B787,'FORMAÇÃO DE PREÇO'!$B:$B)-18),IF($C787=$C785,"Valor Unit. (R$)",IF(AND($C787&lt;&gt;$C786,$J786&lt;&gt;""),"Subtotal","")))))</f>
        <v/>
      </c>
      <c r="K787" s="100" t="str">
        <f>IFERROR(IF(AND(COUNTBLANK($B784:$B786)=2,$B786="",$B785="",MAX(C:C)&gt;1),SUM($K$3:K786)/2,IF($B786="","",IF($C787=$C784,ROUND(J787*I787,2),IF($C787=$C785,"Total Item (R$)",IF(AND($C787&lt;&gt;$C786,$J786&lt;&gt;""),SUMIFS(K:K,C:C,C786,J:J,"&lt;&gt;Subtotal"),""))))),"")</f>
        <v/>
      </c>
      <c r="L787" s="100" t="str">
        <f t="shared" si="22"/>
        <v/>
      </c>
    </row>
    <row r="788" spans="2:12" x14ac:dyDescent="0.25">
      <c r="B788" s="62" t="str">
        <f>IFERROR(IF(C787=C784,IF(B787+1&lt;='FORMAÇÃO DE PREÇO'!$H$8,B787+1,""),B787),"")</f>
        <v/>
      </c>
      <c r="C788" s="62" t="str">
        <f>IFERROR(VLOOKUP(B788,'FORMAÇÃO DE PREÇO'!B:D,2,FALSE),"")</f>
        <v/>
      </c>
      <c r="D788" s="62" t="str">
        <f>IFERROR(VLOOKUP(B788,'FORMAÇÃO DE PREÇO'!B:D,3,FALSE),"")</f>
        <v/>
      </c>
      <c r="E788" s="107" t="str">
        <f t="shared" si="23"/>
        <v/>
      </c>
      <c r="F788" s="107" t="str">
        <f>IF($B787="","",IF($C788=$C785,INDEX('FORMAÇÃO DE PREÇO'!$H:$H,MATCH($B788,'FORMAÇÃO DE PREÇO'!$B:$B)-18),IF($C788=$C786,"Código","")))</f>
        <v/>
      </c>
      <c r="G788" s="108" t="str">
        <f t="array" ref="G788">IF($B787="","",IF($C788=$C785,UPPER(INDEX('BASE EDITAL'!$C:$C,EDITAL!B788+1)),IF($C788=$C786,"Especificação do Objeto","")))</f>
        <v/>
      </c>
      <c r="H788" s="109" t="str">
        <f t="array" ref="H788">IF($B787="","",IF($C788=$C785,INDEX('FORMAÇÃO DE PREÇO'!$M:$M,MATCH($B788,'FORMAÇÃO DE PREÇO'!$B:$B)-14),IF($C788=$C786,"Unidade","")))</f>
        <v/>
      </c>
      <c r="I788" s="109" t="str">
        <f>IF($B787="","",IF($C788=$C785,INDEX('FORMAÇÃO DE PREÇO'!$M:$M,MATCH($B788,'FORMAÇÃO DE PREÇO'!$B:$B)-16),IF($C788=$C786,"Quant.","")))</f>
        <v/>
      </c>
      <c r="J788" s="68" t="str">
        <f>IF(AND(COUNTBLANK($B785:$B787)=2,$B787="",$B786="",MAX(C:C)&gt;1),"Total Estimado",IF($B787="","",IF($C788=$C785,INDEX('FORMAÇÃO DE PREÇO'!$M:$M,MATCH($B788,'FORMAÇÃO DE PREÇO'!$B:$B)-18),IF($C788=$C786,"Valor Unit. (R$)",IF(AND($C788&lt;&gt;$C787,$J787&lt;&gt;""),"Subtotal","")))))</f>
        <v/>
      </c>
      <c r="K788" s="100" t="str">
        <f>IFERROR(IF(AND(COUNTBLANK($B785:$B787)=2,$B787="",$B786="",MAX(C:C)&gt;1),SUM($K$3:K787)/2,IF($B787="","",IF($C788=$C785,ROUND(J788*I788,2),IF($C788=$C786,"Total Item (R$)",IF(AND($C788&lt;&gt;$C787,$J787&lt;&gt;""),SUMIFS(K:K,C:C,C787,J:J,"&lt;&gt;Subtotal"),""))))),"")</f>
        <v/>
      </c>
      <c r="L788" s="100" t="str">
        <f t="shared" si="22"/>
        <v/>
      </c>
    </row>
    <row r="789" spans="2:12" x14ac:dyDescent="0.25">
      <c r="B789" s="62" t="str">
        <f>IFERROR(IF(C788=C785,IF(B788+1&lt;='FORMAÇÃO DE PREÇO'!$H$8,B788+1,""),B788),"")</f>
        <v/>
      </c>
      <c r="C789" s="62" t="str">
        <f>IFERROR(VLOOKUP(B789,'FORMAÇÃO DE PREÇO'!B:D,2,FALSE),"")</f>
        <v/>
      </c>
      <c r="D789" s="62" t="str">
        <f>IFERROR(VLOOKUP(B789,'FORMAÇÃO DE PREÇO'!B:D,3,FALSE),"")</f>
        <v/>
      </c>
      <c r="E789" s="107" t="str">
        <f t="shared" si="23"/>
        <v/>
      </c>
      <c r="F789" s="107" t="str">
        <f>IF($B788="","",IF($C789=$C786,INDEX('FORMAÇÃO DE PREÇO'!$H:$H,MATCH($B789,'FORMAÇÃO DE PREÇO'!$B:$B)-18),IF($C789=$C787,"Código","")))</f>
        <v/>
      </c>
      <c r="G789" s="108" t="str">
        <f t="array" ref="G789">IF($B788="","",IF($C789=$C786,UPPER(INDEX('BASE EDITAL'!$C:$C,EDITAL!B789+1)),IF($C789=$C787,"Especificação do Objeto","")))</f>
        <v/>
      </c>
      <c r="H789" s="109" t="str">
        <f t="array" ref="H789">IF($B788="","",IF($C789=$C786,INDEX('FORMAÇÃO DE PREÇO'!$M:$M,MATCH($B789,'FORMAÇÃO DE PREÇO'!$B:$B)-14),IF($C789=$C787,"Unidade","")))</f>
        <v/>
      </c>
      <c r="I789" s="109" t="str">
        <f>IF($B788="","",IF($C789=$C786,INDEX('FORMAÇÃO DE PREÇO'!$M:$M,MATCH($B789,'FORMAÇÃO DE PREÇO'!$B:$B)-16),IF($C789=$C787,"Quant.","")))</f>
        <v/>
      </c>
      <c r="J789" s="68" t="str">
        <f>IF(AND(COUNTBLANK($B786:$B788)=2,$B788="",$B787="",MAX(C:C)&gt;1),"Total Estimado",IF($B788="","",IF($C789=$C786,INDEX('FORMAÇÃO DE PREÇO'!$M:$M,MATCH($B789,'FORMAÇÃO DE PREÇO'!$B:$B)-18),IF($C789=$C787,"Valor Unit. (R$)",IF(AND($C789&lt;&gt;$C788,$J788&lt;&gt;""),"Subtotal","")))))</f>
        <v/>
      </c>
      <c r="K789" s="100" t="str">
        <f>IFERROR(IF(AND(COUNTBLANK($B786:$B788)=2,$B788="",$B787="",MAX(C:C)&gt;1),SUM($K$3:K788)/2,IF($B788="","",IF($C789=$C786,ROUND(J789*I789,2),IF($C789=$C787,"Total Item (R$)",IF(AND($C789&lt;&gt;$C788,$J788&lt;&gt;""),SUMIFS(K:K,C:C,C788,J:J,"&lt;&gt;Subtotal"),""))))),"")</f>
        <v/>
      </c>
      <c r="L789" s="100" t="str">
        <f t="shared" si="22"/>
        <v/>
      </c>
    </row>
    <row r="790" spans="2:12" x14ac:dyDescent="0.25">
      <c r="B790" s="62" t="str">
        <f>IFERROR(IF(C789=C786,IF(B789+1&lt;='FORMAÇÃO DE PREÇO'!$H$8,B789+1,""),B789),"")</f>
        <v/>
      </c>
      <c r="C790" s="62" t="str">
        <f>IFERROR(VLOOKUP(B790,'FORMAÇÃO DE PREÇO'!B:D,2,FALSE),"")</f>
        <v/>
      </c>
      <c r="D790" s="62" t="str">
        <f>IFERROR(VLOOKUP(B790,'FORMAÇÃO DE PREÇO'!B:D,3,FALSE),"")</f>
        <v/>
      </c>
      <c r="E790" s="107" t="str">
        <f t="shared" si="23"/>
        <v/>
      </c>
      <c r="F790" s="107" t="str">
        <f>IF($B789="","",IF($C790=$C787,INDEX('FORMAÇÃO DE PREÇO'!$H:$H,MATCH($B790,'FORMAÇÃO DE PREÇO'!$B:$B)-18),IF($C790=$C788,"Código","")))</f>
        <v/>
      </c>
      <c r="G790" s="108" t="str">
        <f t="array" ref="G790">IF($B789="","",IF($C790=$C787,UPPER(INDEX('BASE EDITAL'!$C:$C,EDITAL!B790+1)),IF($C790=$C788,"Especificação do Objeto","")))</f>
        <v/>
      </c>
      <c r="H790" s="109" t="str">
        <f t="array" ref="H790">IF($B789="","",IF($C790=$C787,INDEX('FORMAÇÃO DE PREÇO'!$M:$M,MATCH($B790,'FORMAÇÃO DE PREÇO'!$B:$B)-14),IF($C790=$C788,"Unidade","")))</f>
        <v/>
      </c>
      <c r="I790" s="109" t="str">
        <f>IF($B789="","",IF($C790=$C787,INDEX('FORMAÇÃO DE PREÇO'!$M:$M,MATCH($B790,'FORMAÇÃO DE PREÇO'!$B:$B)-16),IF($C790=$C788,"Quant.","")))</f>
        <v/>
      </c>
      <c r="J790" s="68" t="str">
        <f>IF(AND(COUNTBLANK($B787:$B789)=2,$B789="",$B788="",MAX(C:C)&gt;1),"Total Estimado",IF($B789="","",IF($C790=$C787,INDEX('FORMAÇÃO DE PREÇO'!$M:$M,MATCH($B790,'FORMAÇÃO DE PREÇO'!$B:$B)-18),IF($C790=$C788,"Valor Unit. (R$)",IF(AND($C790&lt;&gt;$C789,$J789&lt;&gt;""),"Subtotal","")))))</f>
        <v/>
      </c>
      <c r="K790" s="100" t="str">
        <f>IFERROR(IF(AND(COUNTBLANK($B787:$B789)=2,$B789="",$B788="",MAX(C:C)&gt;1),SUM($K$3:K789)/2,IF($B789="","",IF($C790=$C787,ROUND(J790*I790,2),IF($C790=$C788,"Total Item (R$)",IF(AND($C790&lt;&gt;$C789,$J789&lt;&gt;""),SUMIFS(K:K,C:C,C789,J:J,"&lt;&gt;Subtotal"),""))))),"")</f>
        <v/>
      </c>
      <c r="L790" s="100" t="str">
        <f t="shared" si="22"/>
        <v/>
      </c>
    </row>
    <row r="791" spans="2:12" x14ac:dyDescent="0.25">
      <c r="B791" s="62" t="str">
        <f>IFERROR(IF(C790=C787,IF(B790+1&lt;='FORMAÇÃO DE PREÇO'!$H$8,B790+1,""),B790),"")</f>
        <v/>
      </c>
      <c r="C791" s="62" t="str">
        <f>IFERROR(VLOOKUP(B791,'FORMAÇÃO DE PREÇO'!B:D,2,FALSE),"")</f>
        <v/>
      </c>
      <c r="D791" s="62" t="str">
        <f>IFERROR(VLOOKUP(B791,'FORMAÇÃO DE PREÇO'!B:D,3,FALSE),"")</f>
        <v/>
      </c>
      <c r="E791" s="107" t="str">
        <f t="shared" si="23"/>
        <v/>
      </c>
      <c r="F791" s="107" t="str">
        <f>IF($B790="","",IF($C791=$C788,INDEX('FORMAÇÃO DE PREÇO'!$H:$H,MATCH($B791,'FORMAÇÃO DE PREÇO'!$B:$B)-18),IF($C791=$C789,"Código","")))</f>
        <v/>
      </c>
      <c r="G791" s="108" t="str">
        <f t="array" ref="G791">IF($B790="","",IF($C791=$C788,UPPER(INDEX('BASE EDITAL'!$C:$C,EDITAL!B791+1)),IF($C791=$C789,"Especificação do Objeto","")))</f>
        <v/>
      </c>
      <c r="H791" s="109" t="str">
        <f t="array" ref="H791">IF($B790="","",IF($C791=$C788,INDEX('FORMAÇÃO DE PREÇO'!$M:$M,MATCH($B791,'FORMAÇÃO DE PREÇO'!$B:$B)-14),IF($C791=$C789,"Unidade","")))</f>
        <v/>
      </c>
      <c r="I791" s="109" t="str">
        <f>IF($B790="","",IF($C791=$C788,INDEX('FORMAÇÃO DE PREÇO'!$M:$M,MATCH($B791,'FORMAÇÃO DE PREÇO'!$B:$B)-16),IF($C791=$C789,"Quant.","")))</f>
        <v/>
      </c>
      <c r="J791" s="68" t="str">
        <f>IF(AND(COUNTBLANK($B788:$B790)=2,$B790="",$B789="",MAX(C:C)&gt;1),"Total Estimado",IF($B790="","",IF($C791=$C788,INDEX('FORMAÇÃO DE PREÇO'!$M:$M,MATCH($B791,'FORMAÇÃO DE PREÇO'!$B:$B)-18),IF($C791=$C789,"Valor Unit. (R$)",IF(AND($C791&lt;&gt;$C790,$J790&lt;&gt;""),"Subtotal","")))))</f>
        <v/>
      </c>
      <c r="K791" s="100" t="str">
        <f>IFERROR(IF(AND(COUNTBLANK($B788:$B790)=2,$B790="",$B789="",MAX(C:C)&gt;1),SUM($K$3:K790)/2,IF($B790="","",IF($C791=$C788,ROUND(J791*I791,2),IF($C791=$C789,"Total Item (R$)",IF(AND($C791&lt;&gt;$C790,$J790&lt;&gt;""),SUMIFS(K:K,C:C,C790,J:J,"&lt;&gt;Subtotal"),""))))),"")</f>
        <v/>
      </c>
      <c r="L791" s="100" t="str">
        <f t="shared" si="22"/>
        <v/>
      </c>
    </row>
    <row r="792" spans="2:12" x14ac:dyDescent="0.25">
      <c r="B792" s="62" t="str">
        <f>IFERROR(IF(C791=C788,IF(B791+1&lt;='FORMAÇÃO DE PREÇO'!$H$8,B791+1,""),B791),"")</f>
        <v/>
      </c>
      <c r="C792" s="62" t="str">
        <f>IFERROR(VLOOKUP(B792,'FORMAÇÃO DE PREÇO'!B:D,2,FALSE),"")</f>
        <v/>
      </c>
      <c r="D792" s="62" t="str">
        <f>IFERROR(VLOOKUP(B792,'FORMAÇÃO DE PREÇO'!B:D,3,FALSE),"")</f>
        <v/>
      </c>
      <c r="E792" s="107" t="str">
        <f t="shared" si="23"/>
        <v/>
      </c>
      <c r="F792" s="107" t="str">
        <f>IF($B791="","",IF($C792=$C789,INDEX('FORMAÇÃO DE PREÇO'!$H:$H,MATCH($B792,'FORMAÇÃO DE PREÇO'!$B:$B)-18),IF($C792=$C790,"Código","")))</f>
        <v/>
      </c>
      <c r="G792" s="108" t="str">
        <f t="array" ref="G792">IF($B791="","",IF($C792=$C789,UPPER(INDEX('BASE EDITAL'!$C:$C,EDITAL!B792+1)),IF($C792=$C790,"Especificação do Objeto","")))</f>
        <v/>
      </c>
      <c r="H792" s="109" t="str">
        <f t="array" ref="H792">IF($B791="","",IF($C792=$C789,INDEX('FORMAÇÃO DE PREÇO'!$M:$M,MATCH($B792,'FORMAÇÃO DE PREÇO'!$B:$B)-14),IF($C792=$C790,"Unidade","")))</f>
        <v/>
      </c>
      <c r="I792" s="109" t="str">
        <f>IF($B791="","",IF($C792=$C789,INDEX('FORMAÇÃO DE PREÇO'!$M:$M,MATCH($B792,'FORMAÇÃO DE PREÇO'!$B:$B)-16),IF($C792=$C790,"Quant.","")))</f>
        <v/>
      </c>
      <c r="J792" s="68" t="str">
        <f>IF(AND(COUNTBLANK($B789:$B791)=2,$B791="",$B790="",MAX(C:C)&gt;1),"Total Estimado",IF($B791="","",IF($C792=$C789,INDEX('FORMAÇÃO DE PREÇO'!$M:$M,MATCH($B792,'FORMAÇÃO DE PREÇO'!$B:$B)-18),IF($C792=$C790,"Valor Unit. (R$)",IF(AND($C792&lt;&gt;$C791,$J791&lt;&gt;""),"Subtotal","")))))</f>
        <v/>
      </c>
      <c r="K792" s="100" t="str">
        <f>IFERROR(IF(AND(COUNTBLANK($B789:$B791)=2,$B791="",$B790="",MAX(C:C)&gt;1),SUM($K$3:K791)/2,IF($B791="","",IF($C792=$C789,ROUND(J792*I792,2),IF($C792=$C790,"Total Item (R$)",IF(AND($C792&lt;&gt;$C791,$J791&lt;&gt;""),SUMIFS(K:K,C:C,C791,J:J,"&lt;&gt;Subtotal"),""))))),"")</f>
        <v/>
      </c>
      <c r="L792" s="100" t="str">
        <f t="shared" si="22"/>
        <v/>
      </c>
    </row>
    <row r="793" spans="2:12" x14ac:dyDescent="0.25">
      <c r="B793" s="62" t="str">
        <f>IFERROR(IF(C792=C789,IF(B792+1&lt;='FORMAÇÃO DE PREÇO'!$H$8,B792+1,""),B792),"")</f>
        <v/>
      </c>
      <c r="C793" s="62" t="str">
        <f>IFERROR(VLOOKUP(B793,'FORMAÇÃO DE PREÇO'!B:D,2,FALSE),"")</f>
        <v/>
      </c>
      <c r="D793" s="62" t="str">
        <f>IFERROR(VLOOKUP(B793,'FORMAÇÃO DE PREÇO'!B:D,3,FALSE),"")</f>
        <v/>
      </c>
      <c r="E793" s="107" t="str">
        <f t="shared" si="23"/>
        <v/>
      </c>
      <c r="F793" s="107" t="str">
        <f>IF($B792="","",IF($C793=$C790,INDEX('FORMAÇÃO DE PREÇO'!$H:$H,MATCH($B793,'FORMAÇÃO DE PREÇO'!$B:$B)-18),IF($C793=$C791,"Código","")))</f>
        <v/>
      </c>
      <c r="G793" s="108" t="str">
        <f t="array" ref="G793">IF($B792="","",IF($C793=$C790,UPPER(INDEX('BASE EDITAL'!$C:$C,EDITAL!B793+1)),IF($C793=$C791,"Especificação do Objeto","")))</f>
        <v/>
      </c>
      <c r="H793" s="109" t="str">
        <f t="array" ref="H793">IF($B792="","",IF($C793=$C790,INDEX('FORMAÇÃO DE PREÇO'!$M:$M,MATCH($B793,'FORMAÇÃO DE PREÇO'!$B:$B)-14),IF($C793=$C791,"Unidade","")))</f>
        <v/>
      </c>
      <c r="I793" s="109" t="str">
        <f>IF($B792="","",IF($C793=$C790,INDEX('FORMAÇÃO DE PREÇO'!$M:$M,MATCH($B793,'FORMAÇÃO DE PREÇO'!$B:$B)-16),IF($C793=$C791,"Quant.","")))</f>
        <v/>
      </c>
      <c r="J793" s="68" t="str">
        <f>IF(AND(COUNTBLANK($B790:$B792)=2,$B792="",$B791="",MAX(C:C)&gt;1),"Total Estimado",IF($B792="","",IF($C793=$C790,INDEX('FORMAÇÃO DE PREÇO'!$M:$M,MATCH($B793,'FORMAÇÃO DE PREÇO'!$B:$B)-18),IF($C793=$C791,"Valor Unit. (R$)",IF(AND($C793&lt;&gt;$C792,$J792&lt;&gt;""),"Subtotal","")))))</f>
        <v/>
      </c>
      <c r="K793" s="100" t="str">
        <f>IFERROR(IF(AND(COUNTBLANK($B790:$B792)=2,$B792="",$B791="",MAX(C:C)&gt;1),SUM($K$3:K792)/2,IF($B792="","",IF($C793=$C790,ROUND(J793*I793,2),IF($C793=$C791,"Total Item (R$)",IF(AND($C793&lt;&gt;$C792,$J792&lt;&gt;""),SUMIFS(K:K,C:C,C792,J:J,"&lt;&gt;Subtotal"),""))))),"")</f>
        <v/>
      </c>
      <c r="L793" s="100" t="str">
        <f t="shared" si="22"/>
        <v/>
      </c>
    </row>
    <row r="794" spans="2:12" x14ac:dyDescent="0.25">
      <c r="B794" s="62" t="str">
        <f>IFERROR(IF(C793=C790,IF(B793+1&lt;='FORMAÇÃO DE PREÇO'!$H$8,B793+1,""),B793),"")</f>
        <v/>
      </c>
      <c r="C794" s="62" t="str">
        <f>IFERROR(VLOOKUP(B794,'FORMAÇÃO DE PREÇO'!B:D,2,FALSE),"")</f>
        <v/>
      </c>
      <c r="D794" s="62" t="str">
        <f>IFERROR(VLOOKUP(B794,'FORMAÇÃO DE PREÇO'!B:D,3,FALSE),"")</f>
        <v/>
      </c>
      <c r="E794" s="107" t="str">
        <f t="shared" si="23"/>
        <v/>
      </c>
      <c r="F794" s="107" t="str">
        <f>IF($B793="","",IF($C794=$C791,INDEX('FORMAÇÃO DE PREÇO'!$H:$H,MATCH($B794,'FORMAÇÃO DE PREÇO'!$B:$B)-18),IF($C794=$C792,"Código","")))</f>
        <v/>
      </c>
      <c r="G794" s="108" t="str">
        <f t="array" ref="G794">IF($B793="","",IF($C794=$C791,UPPER(INDEX('BASE EDITAL'!$C:$C,EDITAL!B794+1)),IF($C794=$C792,"Especificação do Objeto","")))</f>
        <v/>
      </c>
      <c r="H794" s="109" t="str">
        <f t="array" ref="H794">IF($B793="","",IF($C794=$C791,INDEX('FORMAÇÃO DE PREÇO'!$M:$M,MATCH($B794,'FORMAÇÃO DE PREÇO'!$B:$B)-14),IF($C794=$C792,"Unidade","")))</f>
        <v/>
      </c>
      <c r="I794" s="109" t="str">
        <f>IF($B793="","",IF($C794=$C791,INDEX('FORMAÇÃO DE PREÇO'!$M:$M,MATCH($B794,'FORMAÇÃO DE PREÇO'!$B:$B)-16),IF($C794=$C792,"Quant.","")))</f>
        <v/>
      </c>
      <c r="J794" s="68" t="str">
        <f>IF(AND(COUNTBLANK($B791:$B793)=2,$B793="",$B792="",MAX(C:C)&gt;1),"Total Estimado",IF($B793="","",IF($C794=$C791,INDEX('FORMAÇÃO DE PREÇO'!$M:$M,MATCH($B794,'FORMAÇÃO DE PREÇO'!$B:$B)-18),IF($C794=$C792,"Valor Unit. (R$)",IF(AND($C794&lt;&gt;$C793,$J793&lt;&gt;""),"Subtotal","")))))</f>
        <v/>
      </c>
      <c r="K794" s="100" t="str">
        <f>IFERROR(IF(AND(COUNTBLANK($B791:$B793)=2,$B793="",$B792="",MAX(C:C)&gt;1),SUM($K$3:K793)/2,IF($B793="","",IF($C794=$C791,ROUND(J794*I794,2),IF($C794=$C792,"Total Item (R$)",IF(AND($C794&lt;&gt;$C793,$J793&lt;&gt;""),SUMIFS(K:K,C:C,C793,J:J,"&lt;&gt;Subtotal"),""))))),"")</f>
        <v/>
      </c>
      <c r="L794" s="100" t="str">
        <f t="shared" si="22"/>
        <v/>
      </c>
    </row>
    <row r="795" spans="2:12" x14ac:dyDescent="0.25">
      <c r="B795" s="62" t="str">
        <f>IFERROR(IF(C794=C791,IF(B794+1&lt;='FORMAÇÃO DE PREÇO'!$H$8,B794+1,""),B794),"")</f>
        <v/>
      </c>
      <c r="C795" s="62" t="str">
        <f>IFERROR(VLOOKUP(B795,'FORMAÇÃO DE PREÇO'!B:D,2,FALSE),"")</f>
        <v/>
      </c>
      <c r="D795" s="62" t="str">
        <f>IFERROR(VLOOKUP(B795,'FORMAÇÃO DE PREÇO'!B:D,3,FALSE),"")</f>
        <v/>
      </c>
      <c r="E795" s="107" t="str">
        <f t="shared" si="23"/>
        <v/>
      </c>
      <c r="F795" s="107" t="str">
        <f>IF($B794="","",IF($C795=$C792,INDEX('FORMAÇÃO DE PREÇO'!$H:$H,MATCH($B795,'FORMAÇÃO DE PREÇO'!$B:$B)-18),IF($C795=$C793,"Código","")))</f>
        <v/>
      </c>
      <c r="G795" s="108" t="str">
        <f t="array" ref="G795">IF($B794="","",IF($C795=$C792,UPPER(INDEX('BASE EDITAL'!$C:$C,EDITAL!B795+1)),IF($C795=$C793,"Especificação do Objeto","")))</f>
        <v/>
      </c>
      <c r="H795" s="109" t="str">
        <f t="array" ref="H795">IF($B794="","",IF($C795=$C792,INDEX('FORMAÇÃO DE PREÇO'!$M:$M,MATCH($B795,'FORMAÇÃO DE PREÇO'!$B:$B)-14),IF($C795=$C793,"Unidade","")))</f>
        <v/>
      </c>
      <c r="I795" s="109" t="str">
        <f>IF($B794="","",IF($C795=$C792,INDEX('FORMAÇÃO DE PREÇO'!$M:$M,MATCH($B795,'FORMAÇÃO DE PREÇO'!$B:$B)-16),IF($C795=$C793,"Quant.","")))</f>
        <v/>
      </c>
      <c r="J795" s="68" t="str">
        <f>IF(AND(COUNTBLANK($B792:$B794)=2,$B794="",$B793="",MAX(C:C)&gt;1),"Total Estimado",IF($B794="","",IF($C795=$C792,INDEX('FORMAÇÃO DE PREÇO'!$M:$M,MATCH($B795,'FORMAÇÃO DE PREÇO'!$B:$B)-18),IF($C795=$C793,"Valor Unit. (R$)",IF(AND($C795&lt;&gt;$C794,$J794&lt;&gt;""),"Subtotal","")))))</f>
        <v/>
      </c>
      <c r="K795" s="100" t="str">
        <f>IFERROR(IF(AND(COUNTBLANK($B792:$B794)=2,$B794="",$B793="",MAX(C:C)&gt;1),SUM($K$3:K794)/2,IF($B794="","",IF($C795=$C792,ROUND(J795*I795,2),IF($C795=$C793,"Total Item (R$)",IF(AND($C795&lt;&gt;$C794,$J794&lt;&gt;""),SUMIFS(K:K,C:C,C794,J:J,"&lt;&gt;Subtotal"),""))))),"")</f>
        <v/>
      </c>
      <c r="L795" s="100" t="str">
        <f t="shared" si="22"/>
        <v/>
      </c>
    </row>
    <row r="796" spans="2:12" x14ac:dyDescent="0.25">
      <c r="B796" s="62" t="str">
        <f>IFERROR(IF(C795=C792,IF(B795+1&lt;='FORMAÇÃO DE PREÇO'!$H$8,B795+1,""),B795),"")</f>
        <v/>
      </c>
      <c r="C796" s="62" t="str">
        <f>IFERROR(VLOOKUP(B796,'FORMAÇÃO DE PREÇO'!B:D,2,FALSE),"")</f>
        <v/>
      </c>
      <c r="D796" s="62" t="str">
        <f>IFERROR(VLOOKUP(B796,'FORMAÇÃO DE PREÇO'!B:D,3,FALSE),"")</f>
        <v/>
      </c>
      <c r="E796" s="107" t="str">
        <f t="shared" si="23"/>
        <v/>
      </c>
      <c r="F796" s="107" t="str">
        <f>IF($B795="","",IF($C796=$C793,INDEX('FORMAÇÃO DE PREÇO'!$H:$H,MATCH($B796,'FORMAÇÃO DE PREÇO'!$B:$B)-18),IF($C796=$C794,"Código","")))</f>
        <v/>
      </c>
      <c r="G796" s="108" t="str">
        <f t="array" ref="G796">IF($B795="","",IF($C796=$C793,UPPER(INDEX('BASE EDITAL'!$C:$C,EDITAL!B796+1)),IF($C796=$C794,"Especificação do Objeto","")))</f>
        <v/>
      </c>
      <c r="H796" s="109" t="str">
        <f t="array" ref="H796">IF($B795="","",IF($C796=$C793,INDEX('FORMAÇÃO DE PREÇO'!$M:$M,MATCH($B796,'FORMAÇÃO DE PREÇO'!$B:$B)-14),IF($C796=$C794,"Unidade","")))</f>
        <v/>
      </c>
      <c r="I796" s="109" t="str">
        <f>IF($B795="","",IF($C796=$C793,INDEX('FORMAÇÃO DE PREÇO'!$M:$M,MATCH($B796,'FORMAÇÃO DE PREÇO'!$B:$B)-16),IF($C796=$C794,"Quant.","")))</f>
        <v/>
      </c>
      <c r="J796" s="68" t="str">
        <f>IF(AND(COUNTBLANK($B793:$B795)=2,$B795="",$B794="",MAX(C:C)&gt;1),"Total Estimado",IF($B795="","",IF($C796=$C793,INDEX('FORMAÇÃO DE PREÇO'!$M:$M,MATCH($B796,'FORMAÇÃO DE PREÇO'!$B:$B)-18),IF($C796=$C794,"Valor Unit. (R$)",IF(AND($C796&lt;&gt;$C795,$J795&lt;&gt;""),"Subtotal","")))))</f>
        <v/>
      </c>
      <c r="K796" s="100" t="str">
        <f>IFERROR(IF(AND(COUNTBLANK($B793:$B795)=2,$B795="",$B794="",MAX(C:C)&gt;1),SUM($K$3:K795)/2,IF($B795="","",IF($C796=$C793,ROUND(J796*I796,2),IF($C796=$C794,"Total Item (R$)",IF(AND($C796&lt;&gt;$C795,$J795&lt;&gt;""),SUMIFS(K:K,C:C,C795,J:J,"&lt;&gt;Subtotal"),""))))),"")</f>
        <v/>
      </c>
      <c r="L796" s="100" t="str">
        <f t="shared" si="22"/>
        <v/>
      </c>
    </row>
    <row r="797" spans="2:12" x14ac:dyDescent="0.25">
      <c r="B797" s="62" t="str">
        <f>IFERROR(IF(C796=C793,IF(B796+1&lt;='FORMAÇÃO DE PREÇO'!$H$8,B796+1,""),B796),"")</f>
        <v/>
      </c>
      <c r="C797" s="62" t="str">
        <f>IFERROR(VLOOKUP(B797,'FORMAÇÃO DE PREÇO'!B:D,2,FALSE),"")</f>
        <v/>
      </c>
      <c r="D797" s="62" t="str">
        <f>IFERROR(VLOOKUP(B797,'FORMAÇÃO DE PREÇO'!B:D,3,FALSE),"")</f>
        <v/>
      </c>
      <c r="E797" s="107" t="str">
        <f t="shared" si="23"/>
        <v/>
      </c>
      <c r="F797" s="107" t="str">
        <f>IF($B796="","",IF($C797=$C794,INDEX('FORMAÇÃO DE PREÇO'!$H:$H,MATCH($B797,'FORMAÇÃO DE PREÇO'!$B:$B)-18),IF($C797=$C795,"Código","")))</f>
        <v/>
      </c>
      <c r="G797" s="108" t="str">
        <f t="array" ref="G797">IF($B796="","",IF($C797=$C794,UPPER(INDEX('BASE EDITAL'!$C:$C,EDITAL!B797+1)),IF($C797=$C795,"Especificação do Objeto","")))</f>
        <v/>
      </c>
      <c r="H797" s="109" t="str">
        <f t="array" ref="H797">IF($B796="","",IF($C797=$C794,INDEX('FORMAÇÃO DE PREÇO'!$M:$M,MATCH($B797,'FORMAÇÃO DE PREÇO'!$B:$B)-14),IF($C797=$C795,"Unidade","")))</f>
        <v/>
      </c>
      <c r="I797" s="109" t="str">
        <f>IF($B796="","",IF($C797=$C794,INDEX('FORMAÇÃO DE PREÇO'!$M:$M,MATCH($B797,'FORMAÇÃO DE PREÇO'!$B:$B)-16),IF($C797=$C795,"Quant.","")))</f>
        <v/>
      </c>
      <c r="J797" s="68" t="str">
        <f>IF(AND(COUNTBLANK($B794:$B796)=2,$B796="",$B795="",MAX(C:C)&gt;1),"Total Estimado",IF($B796="","",IF($C797=$C794,INDEX('FORMAÇÃO DE PREÇO'!$M:$M,MATCH($B797,'FORMAÇÃO DE PREÇO'!$B:$B)-18),IF($C797=$C795,"Valor Unit. (R$)",IF(AND($C797&lt;&gt;$C796,$J796&lt;&gt;""),"Subtotal","")))))</f>
        <v/>
      </c>
      <c r="K797" s="100" t="str">
        <f>IFERROR(IF(AND(COUNTBLANK($B794:$B796)=2,$B796="",$B795="",MAX(C:C)&gt;1),SUM($K$3:K796)/2,IF($B796="","",IF($C797=$C794,ROUND(J797*I797,2),IF($C797=$C795,"Total Item (R$)",IF(AND($C797&lt;&gt;$C796,$J796&lt;&gt;""),SUMIFS(K:K,C:C,C796,J:J,"&lt;&gt;Subtotal"),""))))),"")</f>
        <v/>
      </c>
      <c r="L797" s="100" t="str">
        <f t="shared" si="22"/>
        <v/>
      </c>
    </row>
    <row r="798" spans="2:12" x14ac:dyDescent="0.25">
      <c r="B798" s="62" t="str">
        <f>IFERROR(IF(C797=C794,IF(B797+1&lt;='FORMAÇÃO DE PREÇO'!$H$8,B797+1,""),B797),"")</f>
        <v/>
      </c>
      <c r="C798" s="62" t="str">
        <f>IFERROR(VLOOKUP(B798,'FORMAÇÃO DE PREÇO'!B:D,2,FALSE),"")</f>
        <v/>
      </c>
      <c r="D798" s="62" t="str">
        <f>IFERROR(VLOOKUP(B798,'FORMAÇÃO DE PREÇO'!B:D,3,FALSE),"")</f>
        <v/>
      </c>
      <c r="E798" s="107" t="str">
        <f t="shared" si="23"/>
        <v/>
      </c>
      <c r="F798" s="107" t="str">
        <f>IF($B797="","",IF($C798=$C795,INDEX('FORMAÇÃO DE PREÇO'!$H:$H,MATCH($B798,'FORMAÇÃO DE PREÇO'!$B:$B)-18),IF($C798=$C796,"Código","")))</f>
        <v/>
      </c>
      <c r="G798" s="108" t="str">
        <f t="array" ref="G798">IF($B797="","",IF($C798=$C795,UPPER(INDEX('BASE EDITAL'!$C:$C,EDITAL!B798+1)),IF($C798=$C796,"Especificação do Objeto","")))</f>
        <v/>
      </c>
      <c r="H798" s="109" t="str">
        <f t="array" ref="H798">IF($B797="","",IF($C798=$C795,INDEX('FORMAÇÃO DE PREÇO'!$M:$M,MATCH($B798,'FORMAÇÃO DE PREÇO'!$B:$B)-14),IF($C798=$C796,"Unidade","")))</f>
        <v/>
      </c>
      <c r="I798" s="109" t="str">
        <f>IF($B797="","",IF($C798=$C795,INDEX('FORMAÇÃO DE PREÇO'!$M:$M,MATCH($B798,'FORMAÇÃO DE PREÇO'!$B:$B)-16),IF($C798=$C796,"Quant.","")))</f>
        <v/>
      </c>
      <c r="J798" s="68" t="str">
        <f>IF(AND(COUNTBLANK($B795:$B797)=2,$B797="",$B796="",MAX(C:C)&gt;1),"Total Estimado",IF($B797="","",IF($C798=$C795,INDEX('FORMAÇÃO DE PREÇO'!$M:$M,MATCH($B798,'FORMAÇÃO DE PREÇO'!$B:$B)-18),IF($C798=$C796,"Valor Unit. (R$)",IF(AND($C798&lt;&gt;$C797,$J797&lt;&gt;""),"Subtotal","")))))</f>
        <v/>
      </c>
      <c r="K798" s="100" t="str">
        <f>IFERROR(IF(AND(COUNTBLANK($B795:$B797)=2,$B797="",$B796="",MAX(C:C)&gt;1),SUM($K$3:K797)/2,IF($B797="","",IF($C798=$C795,ROUND(J798*I798,2),IF($C798=$C796,"Total Item (R$)",IF(AND($C798&lt;&gt;$C797,$J797&lt;&gt;""),SUMIFS(K:K,C:C,C797,J:J,"&lt;&gt;Subtotal"),""))))),"")</f>
        <v/>
      </c>
      <c r="L798" s="100" t="str">
        <f t="shared" si="22"/>
        <v/>
      </c>
    </row>
    <row r="799" spans="2:12" x14ac:dyDescent="0.25">
      <c r="B799" s="62" t="str">
        <f>IFERROR(IF(C798=C795,IF(B798+1&lt;='FORMAÇÃO DE PREÇO'!$H$8,B798+1,""),B798),"")</f>
        <v/>
      </c>
      <c r="C799" s="62" t="str">
        <f>IFERROR(VLOOKUP(B799,'FORMAÇÃO DE PREÇO'!B:D,2,FALSE),"")</f>
        <v/>
      </c>
      <c r="D799" s="62" t="str">
        <f>IFERROR(VLOOKUP(B799,'FORMAÇÃO DE PREÇO'!B:D,3,FALSE),"")</f>
        <v/>
      </c>
      <c r="E799" s="107" t="str">
        <f t="shared" si="23"/>
        <v/>
      </c>
      <c r="F799" s="107" t="str">
        <f>IF($B798="","",IF($C799=$C796,INDEX('FORMAÇÃO DE PREÇO'!$H:$H,MATCH($B799,'FORMAÇÃO DE PREÇO'!$B:$B)-18),IF($C799=$C797,"Código","")))</f>
        <v/>
      </c>
      <c r="G799" s="108" t="str">
        <f t="array" ref="G799">IF($B798="","",IF($C799=$C796,UPPER(INDEX('BASE EDITAL'!$C:$C,EDITAL!B799+1)),IF($C799=$C797,"Especificação do Objeto","")))</f>
        <v/>
      </c>
      <c r="H799" s="109" t="str">
        <f t="array" ref="H799">IF($B798="","",IF($C799=$C796,INDEX('FORMAÇÃO DE PREÇO'!$M:$M,MATCH($B799,'FORMAÇÃO DE PREÇO'!$B:$B)-14),IF($C799=$C797,"Unidade","")))</f>
        <v/>
      </c>
      <c r="I799" s="109" t="str">
        <f>IF($B798="","",IF($C799=$C796,INDEX('FORMAÇÃO DE PREÇO'!$M:$M,MATCH($B799,'FORMAÇÃO DE PREÇO'!$B:$B)-16),IF($C799=$C797,"Quant.","")))</f>
        <v/>
      </c>
      <c r="J799" s="68" t="str">
        <f>IF(AND(COUNTBLANK($B796:$B798)=2,$B798="",$B797="",MAX(C:C)&gt;1),"Total Estimado",IF($B798="","",IF($C799=$C796,INDEX('FORMAÇÃO DE PREÇO'!$M:$M,MATCH($B799,'FORMAÇÃO DE PREÇO'!$B:$B)-18),IF($C799=$C797,"Valor Unit. (R$)",IF(AND($C799&lt;&gt;$C798,$J798&lt;&gt;""),"Subtotal","")))))</f>
        <v/>
      </c>
      <c r="K799" s="100" t="str">
        <f>IFERROR(IF(AND(COUNTBLANK($B796:$B798)=2,$B798="",$B797="",MAX(C:C)&gt;1),SUM($K$3:K798)/2,IF($B798="","",IF($C799=$C796,ROUND(J799*I799,2),IF($C799=$C797,"Total Item (R$)",IF(AND($C799&lt;&gt;$C798,$J798&lt;&gt;""),SUMIFS(K:K,C:C,C798,J:J,"&lt;&gt;Subtotal"),""))))),"")</f>
        <v/>
      </c>
      <c r="L799" s="100" t="str">
        <f t="shared" si="22"/>
        <v/>
      </c>
    </row>
    <row r="800" spans="2:12" x14ac:dyDescent="0.25">
      <c r="B800" s="62" t="str">
        <f>IFERROR(IF(C799=C796,IF(B799+1&lt;='FORMAÇÃO DE PREÇO'!$H$8,B799+1,""),B799),"")</f>
        <v/>
      </c>
      <c r="C800" s="62" t="str">
        <f>IFERROR(VLOOKUP(B800,'FORMAÇÃO DE PREÇO'!B:D,2,FALSE),"")</f>
        <v/>
      </c>
      <c r="D800" s="62" t="str">
        <f>IFERROR(VLOOKUP(B800,'FORMAÇÃO DE PREÇO'!B:D,3,FALSE),"")</f>
        <v/>
      </c>
      <c r="E800" s="107" t="str">
        <f t="shared" si="23"/>
        <v/>
      </c>
      <c r="F800" s="107" t="str">
        <f>IF($B799="","",IF($C800=$C797,INDEX('FORMAÇÃO DE PREÇO'!$H:$H,MATCH($B800,'FORMAÇÃO DE PREÇO'!$B:$B)-18),IF($C800=$C798,"Código","")))</f>
        <v/>
      </c>
      <c r="G800" s="108" t="str">
        <f t="array" ref="G800">IF($B799="","",IF($C800=$C797,UPPER(INDEX('BASE EDITAL'!$C:$C,EDITAL!B800+1)),IF($C800=$C798,"Especificação do Objeto","")))</f>
        <v/>
      </c>
      <c r="H800" s="109" t="str">
        <f t="array" ref="H800">IF($B799="","",IF($C800=$C797,INDEX('FORMAÇÃO DE PREÇO'!$M:$M,MATCH($B800,'FORMAÇÃO DE PREÇO'!$B:$B)-14),IF($C800=$C798,"Unidade","")))</f>
        <v/>
      </c>
      <c r="I800" s="109" t="str">
        <f>IF($B799="","",IF($C800=$C797,INDEX('FORMAÇÃO DE PREÇO'!$M:$M,MATCH($B800,'FORMAÇÃO DE PREÇO'!$B:$B)-16),IF($C800=$C798,"Quant.","")))</f>
        <v/>
      </c>
      <c r="J800" s="68" t="str">
        <f>IF(AND(COUNTBLANK($B797:$B799)=2,$B799="",$B798="",MAX(C:C)&gt;1),"Total Estimado",IF($B799="","",IF($C800=$C797,INDEX('FORMAÇÃO DE PREÇO'!$M:$M,MATCH($B800,'FORMAÇÃO DE PREÇO'!$B:$B)-18),IF($C800=$C798,"Valor Unit. (R$)",IF(AND($C800&lt;&gt;$C799,$J799&lt;&gt;""),"Subtotal","")))))</f>
        <v/>
      </c>
      <c r="K800" s="100" t="str">
        <f>IFERROR(IF(AND(COUNTBLANK($B797:$B799)=2,$B799="",$B798="",MAX(C:C)&gt;1),SUM($K$3:K799)/2,IF($B799="","",IF($C800=$C797,ROUND(J800*I800,2),IF($C800=$C798,"Total Item (R$)",IF(AND($C800&lt;&gt;$C799,$J799&lt;&gt;""),SUMIFS(K:K,C:C,C799,J:J,"&lt;&gt;Subtotal"),""))))),"")</f>
        <v/>
      </c>
      <c r="L800" s="100" t="str">
        <f t="shared" si="22"/>
        <v/>
      </c>
    </row>
    <row r="801" spans="2:12" x14ac:dyDescent="0.25">
      <c r="B801" s="62" t="str">
        <f>IFERROR(IF(C800=C797,IF(B800+1&lt;='FORMAÇÃO DE PREÇO'!$H$8,B800+1,""),B800),"")</f>
        <v/>
      </c>
      <c r="C801" s="62" t="str">
        <f>IFERROR(VLOOKUP(B801,'FORMAÇÃO DE PREÇO'!B:D,2,FALSE),"")</f>
        <v/>
      </c>
      <c r="D801" s="62" t="str">
        <f>IFERROR(VLOOKUP(B801,'FORMAÇÃO DE PREÇO'!B:D,3,FALSE),"")</f>
        <v/>
      </c>
      <c r="E801" s="107" t="str">
        <f t="shared" si="23"/>
        <v/>
      </c>
      <c r="F801" s="107" t="str">
        <f>IF($B800="","",IF($C801=$C798,INDEX('FORMAÇÃO DE PREÇO'!$H:$H,MATCH($B801,'FORMAÇÃO DE PREÇO'!$B:$B)-18),IF($C801=$C799,"Código","")))</f>
        <v/>
      </c>
      <c r="G801" s="108" t="str">
        <f t="array" ref="G801">IF($B800="","",IF($C801=$C798,UPPER(INDEX('BASE EDITAL'!$C:$C,EDITAL!B801+1)),IF($C801=$C799,"Especificação do Objeto","")))</f>
        <v/>
      </c>
      <c r="H801" s="109" t="str">
        <f t="array" ref="H801">IF($B800="","",IF($C801=$C798,INDEX('FORMAÇÃO DE PREÇO'!$M:$M,MATCH($B801,'FORMAÇÃO DE PREÇO'!$B:$B)-14),IF($C801=$C799,"Unidade","")))</f>
        <v/>
      </c>
      <c r="I801" s="109" t="str">
        <f>IF($B800="","",IF($C801=$C798,INDEX('FORMAÇÃO DE PREÇO'!$M:$M,MATCH($B801,'FORMAÇÃO DE PREÇO'!$B:$B)-16),IF($C801=$C799,"Quant.","")))</f>
        <v/>
      </c>
      <c r="J801" s="68" t="str">
        <f>IF(AND(COUNTBLANK($B798:$B800)=2,$B800="",$B799="",MAX(C:C)&gt;1),"Total Estimado",IF($B800="","",IF($C801=$C798,INDEX('FORMAÇÃO DE PREÇO'!$M:$M,MATCH($B801,'FORMAÇÃO DE PREÇO'!$B:$B)-18),IF($C801=$C799,"Valor Unit. (R$)",IF(AND($C801&lt;&gt;$C800,$J800&lt;&gt;""),"Subtotal","")))))</f>
        <v/>
      </c>
      <c r="K801" s="100" t="str">
        <f>IFERROR(IF(AND(COUNTBLANK($B798:$B800)=2,$B800="",$B799="",MAX(C:C)&gt;1),SUM($K$3:K800)/2,IF($B800="","",IF($C801=$C798,ROUND(J801*I801,2),IF($C801=$C799,"Total Item (R$)",IF(AND($C801&lt;&gt;$C800,$J800&lt;&gt;""),SUMIFS(K:K,C:C,C800,J:J,"&lt;&gt;Subtotal"),""))))),"")</f>
        <v/>
      </c>
      <c r="L801" s="100" t="str">
        <f t="shared" si="22"/>
        <v/>
      </c>
    </row>
    <row r="802" spans="2:12" x14ac:dyDescent="0.25">
      <c r="B802" s="62" t="str">
        <f>IFERROR(IF(C801=C798,IF(B801+1&lt;='FORMAÇÃO DE PREÇO'!$H$8,B801+1,""),B801),"")</f>
        <v/>
      </c>
      <c r="C802" s="62" t="str">
        <f>IFERROR(VLOOKUP(B802,'FORMAÇÃO DE PREÇO'!B:D,2,FALSE),"")</f>
        <v/>
      </c>
      <c r="D802" s="62" t="str">
        <f>IFERROR(VLOOKUP(B802,'FORMAÇÃO DE PREÇO'!B:D,3,FALSE),"")</f>
        <v/>
      </c>
      <c r="E802" s="107" t="str">
        <f t="shared" si="23"/>
        <v/>
      </c>
      <c r="F802" s="107" t="str">
        <f>IF($B801="","",IF($C802=$C799,INDEX('FORMAÇÃO DE PREÇO'!$H:$H,MATCH($B802,'FORMAÇÃO DE PREÇO'!$B:$B)-18),IF($C802=$C800,"Código","")))</f>
        <v/>
      </c>
      <c r="G802" s="108" t="str">
        <f t="array" ref="G802">IF($B801="","",IF($C802=$C799,UPPER(INDEX('BASE EDITAL'!$C:$C,EDITAL!B802+1)),IF($C802=$C800,"Especificação do Objeto","")))</f>
        <v/>
      </c>
      <c r="H802" s="109" t="str">
        <f t="array" ref="H802">IF($B801="","",IF($C802=$C799,INDEX('FORMAÇÃO DE PREÇO'!$M:$M,MATCH($B802,'FORMAÇÃO DE PREÇO'!$B:$B)-14),IF($C802=$C800,"Unidade","")))</f>
        <v/>
      </c>
      <c r="I802" s="109" t="str">
        <f>IF($B801="","",IF($C802=$C799,INDEX('FORMAÇÃO DE PREÇO'!$M:$M,MATCH($B802,'FORMAÇÃO DE PREÇO'!$B:$B)-16),IF($C802=$C800,"Quant.","")))</f>
        <v/>
      </c>
      <c r="J802" s="68" t="str">
        <f>IF(AND(COUNTBLANK($B799:$B801)=2,$B801="",$B800="",MAX(C:C)&gt;1),"Total Estimado",IF($B801="","",IF($C802=$C799,INDEX('FORMAÇÃO DE PREÇO'!$M:$M,MATCH($B802,'FORMAÇÃO DE PREÇO'!$B:$B)-18),IF($C802=$C800,"Valor Unit. (R$)",IF(AND($C802&lt;&gt;$C801,$J801&lt;&gt;""),"Subtotal","")))))</f>
        <v/>
      </c>
      <c r="K802" s="100" t="str">
        <f>IFERROR(IF(AND(COUNTBLANK($B799:$B801)=2,$B801="",$B800="",MAX(C:C)&gt;1),SUM($K$3:K801)/2,IF($B801="","",IF($C802=$C799,ROUND(J802*I802,2),IF($C802=$C800,"Total Item (R$)",IF(AND($C802&lt;&gt;$C801,$J801&lt;&gt;""),SUMIFS(K:K,C:C,C801,J:J,"&lt;&gt;Subtotal"),""))))),"")</f>
        <v/>
      </c>
      <c r="L802" s="100" t="str">
        <f t="shared" si="22"/>
        <v/>
      </c>
    </row>
    <row r="803" spans="2:12" x14ac:dyDescent="0.25">
      <c r="B803" s="62" t="str">
        <f>IFERROR(IF(C802=C799,IF(B802+1&lt;='FORMAÇÃO DE PREÇO'!$H$8,B802+1,""),B802),"")</f>
        <v/>
      </c>
      <c r="C803" s="62" t="str">
        <f>IFERROR(VLOOKUP(B803,'FORMAÇÃO DE PREÇO'!B:D,2,FALSE),"")</f>
        <v/>
      </c>
      <c r="D803" s="62" t="str">
        <f>IFERROR(VLOOKUP(B803,'FORMAÇÃO DE PREÇO'!B:D,3,FALSE),"")</f>
        <v/>
      </c>
      <c r="E803" s="107" t="str">
        <f t="shared" si="23"/>
        <v/>
      </c>
      <c r="F803" s="107" t="str">
        <f>IF($B802="","",IF($C803=$C800,INDEX('FORMAÇÃO DE PREÇO'!$H:$H,MATCH($B803,'FORMAÇÃO DE PREÇO'!$B:$B)-18),IF($C803=$C801,"Código","")))</f>
        <v/>
      </c>
      <c r="G803" s="108" t="str">
        <f t="array" ref="G803">IF($B802="","",IF($C803=$C800,UPPER(INDEX('BASE EDITAL'!$C:$C,EDITAL!B803+1)),IF($C803=$C801,"Especificação do Objeto","")))</f>
        <v/>
      </c>
      <c r="H803" s="109" t="str">
        <f t="array" ref="H803">IF($B802="","",IF($C803=$C800,INDEX('FORMAÇÃO DE PREÇO'!$M:$M,MATCH($B803,'FORMAÇÃO DE PREÇO'!$B:$B)-14),IF($C803=$C801,"Unidade","")))</f>
        <v/>
      </c>
      <c r="I803" s="109" t="str">
        <f>IF($B802="","",IF($C803=$C800,INDEX('FORMAÇÃO DE PREÇO'!$M:$M,MATCH($B803,'FORMAÇÃO DE PREÇO'!$B:$B)-16),IF($C803=$C801,"Quant.","")))</f>
        <v/>
      </c>
      <c r="J803" s="68" t="str">
        <f>IF(AND(COUNTBLANK($B800:$B802)=2,$B802="",$B801="",MAX(C:C)&gt;1),"Total Estimado",IF($B802="","",IF($C803=$C800,INDEX('FORMAÇÃO DE PREÇO'!$M:$M,MATCH($B803,'FORMAÇÃO DE PREÇO'!$B:$B)-18),IF($C803=$C801,"Valor Unit. (R$)",IF(AND($C803&lt;&gt;$C802,$J802&lt;&gt;""),"Subtotal","")))))</f>
        <v/>
      </c>
      <c r="K803" s="100" t="str">
        <f>IFERROR(IF(AND(COUNTBLANK($B800:$B802)=2,$B802="",$B801="",MAX(C:C)&gt;1),SUM($K$3:K802)/2,IF($B802="","",IF($C803=$C800,ROUND(J803*I803,2),IF($C803=$C801,"Total Item (R$)",IF(AND($C803&lt;&gt;$C802,$J802&lt;&gt;""),SUMIFS(K:K,C:C,C802,J:J,"&lt;&gt;Subtotal"),""))))),"")</f>
        <v/>
      </c>
      <c r="L803" s="100" t="str">
        <f t="shared" si="22"/>
        <v/>
      </c>
    </row>
    <row r="804" spans="2:12" x14ac:dyDescent="0.25">
      <c r="B804" s="62" t="str">
        <f>IFERROR(IF(C803=C800,IF(B803+1&lt;='FORMAÇÃO DE PREÇO'!$H$8,B803+1,""),B803),"")</f>
        <v/>
      </c>
      <c r="C804" s="62" t="str">
        <f>IFERROR(VLOOKUP(B804,'FORMAÇÃO DE PREÇO'!B:D,2,FALSE),"")</f>
        <v/>
      </c>
      <c r="D804" s="62" t="str">
        <f>IFERROR(VLOOKUP(B804,'FORMAÇÃO DE PREÇO'!B:D,3,FALSE),"")</f>
        <v/>
      </c>
      <c r="E804" s="107" t="str">
        <f t="shared" si="23"/>
        <v/>
      </c>
      <c r="F804" s="107" t="str">
        <f>IF($B803="","",IF($C804=$C801,INDEX('FORMAÇÃO DE PREÇO'!$H:$H,MATCH($B804,'FORMAÇÃO DE PREÇO'!$B:$B)-18),IF($C804=$C802,"Código","")))</f>
        <v/>
      </c>
      <c r="G804" s="108" t="str">
        <f t="array" ref="G804">IF($B803="","",IF($C804=$C801,UPPER(INDEX('BASE EDITAL'!$C:$C,EDITAL!B804+1)),IF($C804=$C802,"Especificação do Objeto","")))</f>
        <v/>
      </c>
      <c r="H804" s="109" t="str">
        <f t="array" ref="H804">IF($B803="","",IF($C804=$C801,INDEX('FORMAÇÃO DE PREÇO'!$M:$M,MATCH($B804,'FORMAÇÃO DE PREÇO'!$B:$B)-14),IF($C804=$C802,"Unidade","")))</f>
        <v/>
      </c>
      <c r="I804" s="109" t="str">
        <f>IF($B803="","",IF($C804=$C801,INDEX('FORMAÇÃO DE PREÇO'!$M:$M,MATCH($B804,'FORMAÇÃO DE PREÇO'!$B:$B)-16),IF($C804=$C802,"Quant.","")))</f>
        <v/>
      </c>
      <c r="J804" s="68" t="str">
        <f>IF(AND(COUNTBLANK($B801:$B803)=2,$B803="",$B802="",MAX(C:C)&gt;1),"Total Estimado",IF($B803="","",IF($C804=$C801,INDEX('FORMAÇÃO DE PREÇO'!$M:$M,MATCH($B804,'FORMAÇÃO DE PREÇO'!$B:$B)-18),IF($C804=$C802,"Valor Unit. (R$)",IF(AND($C804&lt;&gt;$C803,$J803&lt;&gt;""),"Subtotal","")))))</f>
        <v/>
      </c>
      <c r="K804" s="100" t="str">
        <f>IFERROR(IF(AND(COUNTBLANK($B801:$B803)=2,$B803="",$B802="",MAX(C:C)&gt;1),SUM($K$3:K803)/2,IF($B803="","",IF($C804=$C801,ROUND(J804*I804,2),IF($C804=$C802,"Total Item (R$)",IF(AND($C804&lt;&gt;$C803,$J803&lt;&gt;""),SUMIFS(K:K,C:C,C803,J:J,"&lt;&gt;Subtotal"),""))))),"")</f>
        <v/>
      </c>
      <c r="L804" s="100" t="str">
        <f t="shared" si="22"/>
        <v/>
      </c>
    </row>
    <row r="805" spans="2:12" x14ac:dyDescent="0.25">
      <c r="B805" s="62" t="str">
        <f>IFERROR(IF(C804=C801,IF(B804+1&lt;='FORMAÇÃO DE PREÇO'!$H$8,B804+1,""),B804),"")</f>
        <v/>
      </c>
      <c r="C805" s="62" t="str">
        <f>IFERROR(VLOOKUP(B805,'FORMAÇÃO DE PREÇO'!B:D,2,FALSE),"")</f>
        <v/>
      </c>
      <c r="D805" s="62" t="str">
        <f>IFERROR(VLOOKUP(B805,'FORMAÇÃO DE PREÇO'!B:D,3,FALSE),"")</f>
        <v/>
      </c>
      <c r="E805" s="107" t="str">
        <f t="shared" si="23"/>
        <v/>
      </c>
      <c r="F805" s="107" t="str">
        <f>IF($B804="","",IF($C805=$C802,INDEX('FORMAÇÃO DE PREÇO'!$H:$H,MATCH($B805,'FORMAÇÃO DE PREÇO'!$B:$B)-18),IF($C805=$C803,"Código","")))</f>
        <v/>
      </c>
      <c r="G805" s="108" t="str">
        <f t="array" ref="G805">IF($B804="","",IF($C805=$C802,UPPER(INDEX('BASE EDITAL'!$C:$C,EDITAL!B805+1)),IF($C805=$C803,"Especificação do Objeto","")))</f>
        <v/>
      </c>
      <c r="H805" s="109" t="str">
        <f t="array" ref="H805">IF($B804="","",IF($C805=$C802,INDEX('FORMAÇÃO DE PREÇO'!$M:$M,MATCH($B805,'FORMAÇÃO DE PREÇO'!$B:$B)-14),IF($C805=$C803,"Unidade","")))</f>
        <v/>
      </c>
      <c r="I805" s="109" t="str">
        <f>IF($B804="","",IF($C805=$C802,INDEX('FORMAÇÃO DE PREÇO'!$M:$M,MATCH($B805,'FORMAÇÃO DE PREÇO'!$B:$B)-16),IF($C805=$C803,"Quant.","")))</f>
        <v/>
      </c>
      <c r="J805" s="68" t="str">
        <f>IF(AND(COUNTBLANK($B802:$B804)=2,$B804="",$B803="",MAX(C:C)&gt;1),"Total Estimado",IF($B804="","",IF($C805=$C802,INDEX('FORMAÇÃO DE PREÇO'!$M:$M,MATCH($B805,'FORMAÇÃO DE PREÇO'!$B:$B)-18),IF($C805=$C803,"Valor Unit. (R$)",IF(AND($C805&lt;&gt;$C804,$J804&lt;&gt;""),"Subtotal","")))))</f>
        <v/>
      </c>
      <c r="K805" s="100" t="str">
        <f>IFERROR(IF(AND(COUNTBLANK($B802:$B804)=2,$B804="",$B803="",MAX(C:C)&gt;1),SUM($K$3:K804)/2,IF($B804="","",IF($C805=$C802,ROUND(J805*I805,2),IF($C805=$C803,"Total Item (R$)",IF(AND($C805&lt;&gt;$C804,$J804&lt;&gt;""),SUMIFS(K:K,C:C,C804,J:J,"&lt;&gt;Subtotal"),""))))),"")</f>
        <v/>
      </c>
      <c r="L805" s="100" t="str">
        <f t="shared" si="22"/>
        <v/>
      </c>
    </row>
    <row r="806" spans="2:12" x14ac:dyDescent="0.25">
      <c r="B806" s="62" t="str">
        <f>IFERROR(IF(C805=C802,IF(B805+1&lt;='FORMAÇÃO DE PREÇO'!$H$8,B805+1,""),B805),"")</f>
        <v/>
      </c>
      <c r="C806" s="62" t="str">
        <f>IFERROR(VLOOKUP(B806,'FORMAÇÃO DE PREÇO'!B:D,2,FALSE),"")</f>
        <v/>
      </c>
      <c r="D806" s="62" t="str">
        <f>IFERROR(VLOOKUP(B806,'FORMAÇÃO DE PREÇO'!B:D,3,FALSE),"")</f>
        <v/>
      </c>
      <c r="E806" s="107" t="str">
        <f t="shared" si="23"/>
        <v/>
      </c>
      <c r="F806" s="107" t="str">
        <f>IF($B805="","",IF($C806=$C803,INDEX('FORMAÇÃO DE PREÇO'!$H:$H,MATCH($B806,'FORMAÇÃO DE PREÇO'!$B:$B)-18),IF($C806=$C804,"Código","")))</f>
        <v/>
      </c>
      <c r="G806" s="108" t="str">
        <f t="array" ref="G806">IF($B805="","",IF($C806=$C803,UPPER(INDEX('BASE EDITAL'!$C:$C,EDITAL!B806+1)),IF($C806=$C804,"Especificação do Objeto","")))</f>
        <v/>
      </c>
      <c r="H806" s="109" t="str">
        <f t="array" ref="H806">IF($B805="","",IF($C806=$C803,INDEX('FORMAÇÃO DE PREÇO'!$M:$M,MATCH($B806,'FORMAÇÃO DE PREÇO'!$B:$B)-14),IF($C806=$C804,"Unidade","")))</f>
        <v/>
      </c>
      <c r="I806" s="109" t="str">
        <f>IF($B805="","",IF($C806=$C803,INDEX('FORMAÇÃO DE PREÇO'!$M:$M,MATCH($B806,'FORMAÇÃO DE PREÇO'!$B:$B)-16),IF($C806=$C804,"Quant.","")))</f>
        <v/>
      </c>
      <c r="J806" s="68" t="str">
        <f>IF(AND(COUNTBLANK($B803:$B805)=2,$B805="",$B804="",MAX(C:C)&gt;1),"Total Estimado",IF($B805="","",IF($C806=$C803,INDEX('FORMAÇÃO DE PREÇO'!$M:$M,MATCH($B806,'FORMAÇÃO DE PREÇO'!$B:$B)-18),IF($C806=$C804,"Valor Unit. (R$)",IF(AND($C806&lt;&gt;$C805,$J805&lt;&gt;""),"Subtotal","")))))</f>
        <v/>
      </c>
      <c r="K806" s="100" t="str">
        <f>IFERROR(IF(AND(COUNTBLANK($B803:$B805)=2,$B805="",$B804="",MAX(C:C)&gt;1),SUM($K$3:K805)/2,IF($B805="","",IF($C806=$C803,ROUND(J806*I806,2),IF($C806=$C804,"Total Item (R$)",IF(AND($C806&lt;&gt;$C805,$J805&lt;&gt;""),SUMIFS(K:K,C:C,C805,J:J,"&lt;&gt;Subtotal"),""))))),"")</f>
        <v/>
      </c>
      <c r="L806" s="100" t="str">
        <f t="shared" si="22"/>
        <v/>
      </c>
    </row>
    <row r="807" spans="2:12" x14ac:dyDescent="0.25">
      <c r="B807" s="62" t="str">
        <f>IFERROR(IF(C806=C803,IF(B806+1&lt;='FORMAÇÃO DE PREÇO'!$H$8,B806+1,""),B806),"")</f>
        <v/>
      </c>
      <c r="C807" s="62" t="str">
        <f>IFERROR(VLOOKUP(B807,'FORMAÇÃO DE PREÇO'!B:D,2,FALSE),"")</f>
        <v/>
      </c>
      <c r="D807" s="62" t="str">
        <f>IFERROR(VLOOKUP(B807,'FORMAÇÃO DE PREÇO'!B:D,3,FALSE),"")</f>
        <v/>
      </c>
      <c r="E807" s="107" t="str">
        <f t="shared" si="23"/>
        <v/>
      </c>
      <c r="F807" s="107" t="str">
        <f>IF($B806="","",IF($C807=$C804,INDEX('FORMAÇÃO DE PREÇO'!$H:$H,MATCH($B807,'FORMAÇÃO DE PREÇO'!$B:$B)-18),IF($C807=$C805,"Código","")))</f>
        <v/>
      </c>
      <c r="G807" s="108" t="str">
        <f t="array" ref="G807">IF($B806="","",IF($C807=$C804,UPPER(INDEX('BASE EDITAL'!$C:$C,EDITAL!B807+1)),IF($C807=$C805,"Especificação do Objeto","")))</f>
        <v/>
      </c>
      <c r="H807" s="109" t="str">
        <f t="array" ref="H807">IF($B806="","",IF($C807=$C804,INDEX('FORMAÇÃO DE PREÇO'!$M:$M,MATCH($B807,'FORMAÇÃO DE PREÇO'!$B:$B)-14),IF($C807=$C805,"Unidade","")))</f>
        <v/>
      </c>
      <c r="I807" s="109" t="str">
        <f>IF($B806="","",IF($C807=$C804,INDEX('FORMAÇÃO DE PREÇO'!$M:$M,MATCH($B807,'FORMAÇÃO DE PREÇO'!$B:$B)-16),IF($C807=$C805,"Quant.","")))</f>
        <v/>
      </c>
      <c r="J807" s="68" t="str">
        <f>IF(AND(COUNTBLANK($B804:$B806)=2,$B806="",$B805="",MAX(C:C)&gt;1),"Total Estimado",IF($B806="","",IF($C807=$C804,INDEX('FORMAÇÃO DE PREÇO'!$M:$M,MATCH($B807,'FORMAÇÃO DE PREÇO'!$B:$B)-18),IF($C807=$C805,"Valor Unit. (R$)",IF(AND($C807&lt;&gt;$C806,$J806&lt;&gt;""),"Subtotal","")))))</f>
        <v/>
      </c>
      <c r="K807" s="100" t="str">
        <f>IFERROR(IF(AND(COUNTBLANK($B804:$B806)=2,$B806="",$B805="",MAX(C:C)&gt;1),SUM($K$3:K806)/2,IF($B806="","",IF($C807=$C804,ROUND(J807*I807,2),IF($C807=$C805,"Total Item (R$)",IF(AND($C807&lt;&gt;$C806,$J806&lt;&gt;""),SUMIFS(K:K,C:C,C806,J:J,"&lt;&gt;Subtotal"),""))))),"")</f>
        <v/>
      </c>
      <c r="L807" s="100" t="str">
        <f t="shared" si="22"/>
        <v/>
      </c>
    </row>
    <row r="808" spans="2:12" x14ac:dyDescent="0.25">
      <c r="B808" s="62" t="str">
        <f>IFERROR(IF(C807=C804,IF(B807+1&lt;='FORMAÇÃO DE PREÇO'!$H$8,B807+1,""),B807),"")</f>
        <v/>
      </c>
      <c r="C808" s="62" t="str">
        <f>IFERROR(VLOOKUP(B808,'FORMAÇÃO DE PREÇO'!B:D,2,FALSE),"")</f>
        <v/>
      </c>
      <c r="D808" s="62" t="str">
        <f>IFERROR(VLOOKUP(B808,'FORMAÇÃO DE PREÇO'!B:D,3,FALSE),"")</f>
        <v/>
      </c>
      <c r="E808" s="107" t="str">
        <f t="shared" si="23"/>
        <v/>
      </c>
      <c r="F808" s="107" t="str">
        <f>IF($B807="","",IF($C808=$C805,INDEX('FORMAÇÃO DE PREÇO'!$H:$H,MATCH($B808,'FORMAÇÃO DE PREÇO'!$B:$B)-18),IF($C808=$C806,"Código","")))</f>
        <v/>
      </c>
      <c r="G808" s="108" t="str">
        <f t="array" ref="G808">IF($B807="","",IF($C808=$C805,UPPER(INDEX('BASE EDITAL'!$C:$C,EDITAL!B808+1)),IF($C808=$C806,"Especificação do Objeto","")))</f>
        <v/>
      </c>
      <c r="H808" s="109" t="str">
        <f t="array" ref="H808">IF($B807="","",IF($C808=$C805,INDEX('FORMAÇÃO DE PREÇO'!$M:$M,MATCH($B808,'FORMAÇÃO DE PREÇO'!$B:$B)-14),IF($C808=$C806,"Unidade","")))</f>
        <v/>
      </c>
      <c r="I808" s="109" t="str">
        <f>IF($B807="","",IF($C808=$C805,INDEX('FORMAÇÃO DE PREÇO'!$M:$M,MATCH($B808,'FORMAÇÃO DE PREÇO'!$B:$B)-16),IF($C808=$C806,"Quant.","")))</f>
        <v/>
      </c>
      <c r="J808" s="68" t="str">
        <f>IF(AND(COUNTBLANK($B805:$B807)=2,$B807="",$B806="",MAX(C:C)&gt;1),"Total Estimado",IF($B807="","",IF($C808=$C805,INDEX('FORMAÇÃO DE PREÇO'!$M:$M,MATCH($B808,'FORMAÇÃO DE PREÇO'!$B:$B)-18),IF($C808=$C806,"Valor Unit. (R$)",IF(AND($C808&lt;&gt;$C807,$J807&lt;&gt;""),"Subtotal","")))))</f>
        <v/>
      </c>
      <c r="K808" s="100" t="str">
        <f>IFERROR(IF(AND(COUNTBLANK($B805:$B807)=2,$B807="",$B806="",MAX(C:C)&gt;1),SUM($K$3:K807)/2,IF($B807="","",IF($C808=$C805,ROUND(J808*I808,2),IF($C808=$C806,"Total Item (R$)",IF(AND($C808&lt;&gt;$C807,$J807&lt;&gt;""),SUMIFS(K:K,C:C,C807,J:J,"&lt;&gt;Subtotal"),""))))),"")</f>
        <v/>
      </c>
      <c r="L808" s="100" t="str">
        <f t="shared" si="22"/>
        <v/>
      </c>
    </row>
    <row r="809" spans="2:12" x14ac:dyDescent="0.25">
      <c r="B809" s="62" t="str">
        <f>IFERROR(IF(C808=C805,IF(B808+1&lt;='FORMAÇÃO DE PREÇO'!$H$8,B808+1,""),B808),"")</f>
        <v/>
      </c>
      <c r="C809" s="62" t="str">
        <f>IFERROR(VLOOKUP(B809,'FORMAÇÃO DE PREÇO'!B:D,2,FALSE),"")</f>
        <v/>
      </c>
      <c r="D809" s="62" t="str">
        <f>IFERROR(VLOOKUP(B809,'FORMAÇÃO DE PREÇO'!B:D,3,FALSE),"")</f>
        <v/>
      </c>
      <c r="E809" s="107" t="str">
        <f t="shared" si="23"/>
        <v/>
      </c>
      <c r="F809" s="107" t="str">
        <f>IF($B808="","",IF($C809=$C806,INDEX('FORMAÇÃO DE PREÇO'!$H:$H,MATCH($B809,'FORMAÇÃO DE PREÇO'!$B:$B)-18),IF($C809=$C807,"Código","")))</f>
        <v/>
      </c>
      <c r="G809" s="108" t="str">
        <f t="array" ref="G809">IF($B808="","",IF($C809=$C806,UPPER(INDEX('BASE EDITAL'!$C:$C,EDITAL!B809+1)),IF($C809=$C807,"Especificação do Objeto","")))</f>
        <v/>
      </c>
      <c r="H809" s="109" t="str">
        <f t="array" ref="H809">IF($B808="","",IF($C809=$C806,INDEX('FORMAÇÃO DE PREÇO'!$M:$M,MATCH($B809,'FORMAÇÃO DE PREÇO'!$B:$B)-14),IF($C809=$C807,"Unidade","")))</f>
        <v/>
      </c>
      <c r="I809" s="109" t="str">
        <f>IF($B808="","",IF($C809=$C806,INDEX('FORMAÇÃO DE PREÇO'!$M:$M,MATCH($B809,'FORMAÇÃO DE PREÇO'!$B:$B)-16),IF($C809=$C807,"Quant.","")))</f>
        <v/>
      </c>
      <c r="J809" s="68" t="str">
        <f>IF(AND(COUNTBLANK($B806:$B808)=2,$B808="",$B807="",MAX(C:C)&gt;1),"Total Estimado",IF($B808="","",IF($C809=$C806,INDEX('FORMAÇÃO DE PREÇO'!$M:$M,MATCH($B809,'FORMAÇÃO DE PREÇO'!$B:$B)-18),IF($C809=$C807,"Valor Unit. (R$)",IF(AND($C809&lt;&gt;$C808,$J808&lt;&gt;""),"Subtotal","")))))</f>
        <v/>
      </c>
      <c r="K809" s="100" t="str">
        <f>IFERROR(IF(AND(COUNTBLANK($B806:$B808)=2,$B808="",$B807="",MAX(C:C)&gt;1),SUM($K$3:K808)/2,IF($B808="","",IF($C809=$C806,ROUND(J809*I809,2),IF($C809=$C807,"Total Item (R$)",IF(AND($C809&lt;&gt;$C808,$J808&lt;&gt;""),SUMIFS(K:K,C:C,C808,J:J,"&lt;&gt;Subtotal"),""))))),"")</f>
        <v/>
      </c>
      <c r="L809" s="100" t="str">
        <f t="shared" si="22"/>
        <v/>
      </c>
    </row>
    <row r="810" spans="2:12" x14ac:dyDescent="0.25">
      <c r="B810" s="62" t="str">
        <f>IFERROR(IF(C809=C806,IF(B809+1&lt;='FORMAÇÃO DE PREÇO'!$H$8,B809+1,""),B809),"")</f>
        <v/>
      </c>
      <c r="C810" s="62" t="str">
        <f>IFERROR(VLOOKUP(B810,'FORMAÇÃO DE PREÇO'!B:D,2,FALSE),"")</f>
        <v/>
      </c>
      <c r="D810" s="62" t="str">
        <f>IFERROR(VLOOKUP(B810,'FORMAÇÃO DE PREÇO'!B:D,3,FALSE),"")</f>
        <v/>
      </c>
      <c r="E810" s="107" t="str">
        <f t="shared" si="23"/>
        <v/>
      </c>
      <c r="F810" s="107" t="str">
        <f>IF($B809="","",IF($C810=$C807,INDEX('FORMAÇÃO DE PREÇO'!$H:$H,MATCH($B810,'FORMAÇÃO DE PREÇO'!$B:$B)-18),IF($C810=$C808,"Código","")))</f>
        <v/>
      </c>
      <c r="G810" s="108" t="str">
        <f t="array" ref="G810">IF($B809="","",IF($C810=$C807,UPPER(INDEX('BASE EDITAL'!$C:$C,EDITAL!B810+1)),IF($C810=$C808,"Especificação do Objeto","")))</f>
        <v/>
      </c>
      <c r="H810" s="109" t="str">
        <f t="array" ref="H810">IF($B809="","",IF($C810=$C807,INDEX('FORMAÇÃO DE PREÇO'!$M:$M,MATCH($B810,'FORMAÇÃO DE PREÇO'!$B:$B)-14),IF($C810=$C808,"Unidade","")))</f>
        <v/>
      </c>
      <c r="I810" s="109" t="str">
        <f>IF($B809="","",IF($C810=$C807,INDEX('FORMAÇÃO DE PREÇO'!$M:$M,MATCH($B810,'FORMAÇÃO DE PREÇO'!$B:$B)-16),IF($C810=$C808,"Quant.","")))</f>
        <v/>
      </c>
      <c r="J810" s="68" t="str">
        <f>IF(AND(COUNTBLANK($B807:$B809)=2,$B809="",$B808="",MAX(C:C)&gt;1),"Total Estimado",IF($B809="","",IF($C810=$C807,INDEX('FORMAÇÃO DE PREÇO'!$M:$M,MATCH($B810,'FORMAÇÃO DE PREÇO'!$B:$B)-18),IF($C810=$C808,"Valor Unit. (R$)",IF(AND($C810&lt;&gt;$C809,$J809&lt;&gt;""),"Subtotal","")))))</f>
        <v/>
      </c>
      <c r="K810" s="100" t="str">
        <f>IFERROR(IF(AND(COUNTBLANK($B807:$B809)=2,$B809="",$B808="",MAX(C:C)&gt;1),SUM($K$3:K809)/2,IF($B809="","",IF($C810=$C807,ROUND(J810*I810,2),IF($C810=$C808,"Total Item (R$)",IF(AND($C810&lt;&gt;$C809,$J809&lt;&gt;""),SUMIFS(K:K,C:C,C809,J:J,"&lt;&gt;Subtotal"),""))))),"")</f>
        <v/>
      </c>
      <c r="L810" s="100" t="str">
        <f t="shared" si="22"/>
        <v/>
      </c>
    </row>
    <row r="811" spans="2:12" x14ac:dyDescent="0.25">
      <c r="B811" s="62" t="str">
        <f>IFERROR(IF(C810=C807,IF(B810+1&lt;='FORMAÇÃO DE PREÇO'!$H$8,B810+1,""),B810),"")</f>
        <v/>
      </c>
      <c r="C811" s="62" t="str">
        <f>IFERROR(VLOOKUP(B811,'FORMAÇÃO DE PREÇO'!B:D,2,FALSE),"")</f>
        <v/>
      </c>
      <c r="D811" s="62" t="str">
        <f>IFERROR(VLOOKUP(B811,'FORMAÇÃO DE PREÇO'!B:D,3,FALSE),"")</f>
        <v/>
      </c>
      <c r="E811" s="107" t="str">
        <f t="shared" si="23"/>
        <v/>
      </c>
      <c r="F811" s="107" t="str">
        <f>IF($B810="","",IF($C811=$C808,INDEX('FORMAÇÃO DE PREÇO'!$H:$H,MATCH($B811,'FORMAÇÃO DE PREÇO'!$B:$B)-18),IF($C811=$C809,"Código","")))</f>
        <v/>
      </c>
      <c r="G811" s="108" t="str">
        <f t="array" ref="G811">IF($B810="","",IF($C811=$C808,UPPER(INDEX('BASE EDITAL'!$C:$C,EDITAL!B811+1)),IF($C811=$C809,"Especificação do Objeto","")))</f>
        <v/>
      </c>
      <c r="H811" s="109" t="str">
        <f t="array" ref="H811">IF($B810="","",IF($C811=$C808,INDEX('FORMAÇÃO DE PREÇO'!$M:$M,MATCH($B811,'FORMAÇÃO DE PREÇO'!$B:$B)-14),IF($C811=$C809,"Unidade","")))</f>
        <v/>
      </c>
      <c r="I811" s="109" t="str">
        <f>IF($B810="","",IF($C811=$C808,INDEX('FORMAÇÃO DE PREÇO'!$M:$M,MATCH($B811,'FORMAÇÃO DE PREÇO'!$B:$B)-16),IF($C811=$C809,"Quant.","")))</f>
        <v/>
      </c>
      <c r="J811" s="68" t="str">
        <f>IF(AND(COUNTBLANK($B808:$B810)=2,$B810="",$B809="",MAX(C:C)&gt;1),"Total Estimado",IF($B810="","",IF($C811=$C808,INDEX('FORMAÇÃO DE PREÇO'!$M:$M,MATCH($B811,'FORMAÇÃO DE PREÇO'!$B:$B)-18),IF($C811=$C809,"Valor Unit. (R$)",IF(AND($C811&lt;&gt;$C810,$J810&lt;&gt;""),"Subtotal","")))))</f>
        <v/>
      </c>
      <c r="K811" s="100" t="str">
        <f>IFERROR(IF(AND(COUNTBLANK($B808:$B810)=2,$B810="",$B809="",MAX(C:C)&gt;1),SUM($K$3:K810)/2,IF($B810="","",IF($C811=$C808,ROUND(J811*I811,2),IF($C811=$C809,"Total Item (R$)",IF(AND($C811&lt;&gt;$C810,$J810&lt;&gt;""),SUMIFS(K:K,C:C,C810,J:J,"&lt;&gt;Subtotal"),""))))),"")</f>
        <v/>
      </c>
      <c r="L811" s="100" t="str">
        <f t="shared" si="22"/>
        <v/>
      </c>
    </row>
    <row r="812" spans="2:12" x14ac:dyDescent="0.25">
      <c r="B812" s="62" t="str">
        <f>IFERROR(IF(C811=C808,IF(B811+1&lt;='FORMAÇÃO DE PREÇO'!$H$8,B811+1,""),B811),"")</f>
        <v/>
      </c>
      <c r="C812" s="62" t="str">
        <f>IFERROR(VLOOKUP(B812,'FORMAÇÃO DE PREÇO'!B:D,2,FALSE),"")</f>
        <v/>
      </c>
      <c r="D812" s="62" t="str">
        <f>IFERROR(VLOOKUP(B812,'FORMAÇÃO DE PREÇO'!B:D,3,FALSE),"")</f>
        <v/>
      </c>
      <c r="E812" s="107" t="str">
        <f t="shared" si="23"/>
        <v/>
      </c>
      <c r="F812" s="107" t="str">
        <f>IF($B811="","",IF($C812=$C809,INDEX('FORMAÇÃO DE PREÇO'!$H:$H,MATCH($B812,'FORMAÇÃO DE PREÇO'!$B:$B)-18),IF($C812=$C810,"Código","")))</f>
        <v/>
      </c>
      <c r="G812" s="108" t="str">
        <f t="array" ref="G812">IF($B811="","",IF($C812=$C809,UPPER(INDEX('BASE EDITAL'!$C:$C,EDITAL!B812+1)),IF($C812=$C810,"Especificação do Objeto","")))</f>
        <v/>
      </c>
      <c r="H812" s="109" t="str">
        <f t="array" ref="H812">IF($B811="","",IF($C812=$C809,INDEX('FORMAÇÃO DE PREÇO'!$M:$M,MATCH($B812,'FORMAÇÃO DE PREÇO'!$B:$B)-14),IF($C812=$C810,"Unidade","")))</f>
        <v/>
      </c>
      <c r="I812" s="109" t="str">
        <f>IF($B811="","",IF($C812=$C809,INDEX('FORMAÇÃO DE PREÇO'!$M:$M,MATCH($B812,'FORMAÇÃO DE PREÇO'!$B:$B)-16),IF($C812=$C810,"Quant.","")))</f>
        <v/>
      </c>
      <c r="J812" s="68" t="str">
        <f>IF(AND(COUNTBLANK($B809:$B811)=2,$B811="",$B810="",MAX(C:C)&gt;1),"Total Estimado",IF($B811="","",IF($C812=$C809,INDEX('FORMAÇÃO DE PREÇO'!$M:$M,MATCH($B812,'FORMAÇÃO DE PREÇO'!$B:$B)-18),IF($C812=$C810,"Valor Unit. (R$)",IF(AND($C812&lt;&gt;$C811,$J811&lt;&gt;""),"Subtotal","")))))</f>
        <v/>
      </c>
      <c r="K812" s="100" t="str">
        <f>IFERROR(IF(AND(COUNTBLANK($B809:$B811)=2,$B811="",$B810="",MAX(C:C)&gt;1),SUM($K$3:K811)/2,IF($B811="","",IF($C812=$C809,ROUND(J812*I812,2),IF($C812=$C810,"Total Item (R$)",IF(AND($C812&lt;&gt;$C811,$J811&lt;&gt;""),SUMIFS(K:K,C:C,C811,J:J,"&lt;&gt;Subtotal"),""))))),"")</f>
        <v/>
      </c>
      <c r="L812" s="100" t="str">
        <f t="shared" si="22"/>
        <v/>
      </c>
    </row>
    <row r="813" spans="2:12" x14ac:dyDescent="0.25">
      <c r="B813" s="62" t="str">
        <f>IFERROR(IF(C812=C809,IF(B812+1&lt;='FORMAÇÃO DE PREÇO'!$H$8,B812+1,""),B812),"")</f>
        <v/>
      </c>
      <c r="C813" s="62" t="str">
        <f>IFERROR(VLOOKUP(B813,'FORMAÇÃO DE PREÇO'!B:D,2,FALSE),"")</f>
        <v/>
      </c>
      <c r="D813" s="62" t="str">
        <f>IFERROR(VLOOKUP(B813,'FORMAÇÃO DE PREÇO'!B:D,3,FALSE),"")</f>
        <v/>
      </c>
      <c r="E813" s="107" t="str">
        <f t="shared" si="23"/>
        <v/>
      </c>
      <c r="F813" s="107" t="str">
        <f>IF($B812="","",IF($C813=$C810,INDEX('FORMAÇÃO DE PREÇO'!$H:$H,MATCH($B813,'FORMAÇÃO DE PREÇO'!$B:$B)-18),IF($C813=$C811,"Código","")))</f>
        <v/>
      </c>
      <c r="G813" s="108" t="str">
        <f t="array" ref="G813">IF($B812="","",IF($C813=$C810,UPPER(INDEX('BASE EDITAL'!$C:$C,EDITAL!B813+1)),IF($C813=$C811,"Especificação do Objeto","")))</f>
        <v/>
      </c>
      <c r="H813" s="109" t="str">
        <f t="array" ref="H813">IF($B812="","",IF($C813=$C810,INDEX('FORMAÇÃO DE PREÇO'!$M:$M,MATCH($B813,'FORMAÇÃO DE PREÇO'!$B:$B)-14),IF($C813=$C811,"Unidade","")))</f>
        <v/>
      </c>
      <c r="I813" s="109" t="str">
        <f>IF($B812="","",IF($C813=$C810,INDEX('FORMAÇÃO DE PREÇO'!$M:$M,MATCH($B813,'FORMAÇÃO DE PREÇO'!$B:$B)-16),IF($C813=$C811,"Quant.","")))</f>
        <v/>
      </c>
      <c r="J813" s="68" t="str">
        <f>IF(AND(COUNTBLANK($B810:$B812)=2,$B812="",$B811="",MAX(C:C)&gt;1),"Total Estimado",IF($B812="","",IF($C813=$C810,INDEX('FORMAÇÃO DE PREÇO'!$M:$M,MATCH($B813,'FORMAÇÃO DE PREÇO'!$B:$B)-18),IF($C813=$C811,"Valor Unit. (R$)",IF(AND($C813&lt;&gt;$C812,$J812&lt;&gt;""),"Subtotal","")))))</f>
        <v/>
      </c>
      <c r="K813" s="100" t="str">
        <f>IFERROR(IF(AND(COUNTBLANK($B810:$B812)=2,$B812="",$B811="",MAX(C:C)&gt;1),SUM($K$3:K812)/2,IF($B812="","",IF($C813=$C810,ROUND(J813*I813,2),IF($C813=$C811,"Total Item (R$)",IF(AND($C813&lt;&gt;$C812,$J812&lt;&gt;""),SUMIFS(K:K,C:C,C812,J:J,"&lt;&gt;Subtotal"),""))))),"")</f>
        <v/>
      </c>
      <c r="L813" s="100" t="str">
        <f t="shared" si="22"/>
        <v/>
      </c>
    </row>
    <row r="814" spans="2:12" x14ac:dyDescent="0.25">
      <c r="B814" s="62" t="str">
        <f>IFERROR(IF(C813=C810,IF(B813+1&lt;='FORMAÇÃO DE PREÇO'!$H$8,B813+1,""),B813),"")</f>
        <v/>
      </c>
      <c r="C814" s="62" t="str">
        <f>IFERROR(VLOOKUP(B814,'FORMAÇÃO DE PREÇO'!B:D,2,FALSE),"")</f>
        <v/>
      </c>
      <c r="D814" s="62" t="str">
        <f>IFERROR(VLOOKUP(B814,'FORMAÇÃO DE PREÇO'!B:D,3,FALSE),"")</f>
        <v/>
      </c>
      <c r="E814" s="107" t="str">
        <f t="shared" si="23"/>
        <v/>
      </c>
      <c r="F814" s="107" t="str">
        <f>IF($B813="","",IF($C814=$C811,INDEX('FORMAÇÃO DE PREÇO'!$H:$H,MATCH($B814,'FORMAÇÃO DE PREÇO'!$B:$B)-18),IF($C814=$C812,"Código","")))</f>
        <v/>
      </c>
      <c r="G814" s="108" t="str">
        <f t="array" ref="G814">IF($B813="","",IF($C814=$C811,UPPER(INDEX('BASE EDITAL'!$C:$C,EDITAL!B814+1)),IF($C814=$C812,"Especificação do Objeto","")))</f>
        <v/>
      </c>
      <c r="H814" s="109" t="str">
        <f t="array" ref="H814">IF($B813="","",IF($C814=$C811,INDEX('FORMAÇÃO DE PREÇO'!$M:$M,MATCH($B814,'FORMAÇÃO DE PREÇO'!$B:$B)-14),IF($C814=$C812,"Unidade","")))</f>
        <v/>
      </c>
      <c r="I814" s="109" t="str">
        <f>IF($B813="","",IF($C814=$C811,INDEX('FORMAÇÃO DE PREÇO'!$M:$M,MATCH($B814,'FORMAÇÃO DE PREÇO'!$B:$B)-16),IF($C814=$C812,"Quant.","")))</f>
        <v/>
      </c>
      <c r="J814" s="68" t="str">
        <f>IF(AND(COUNTBLANK($B811:$B813)=2,$B813="",$B812="",MAX(C:C)&gt;1),"Total Estimado",IF($B813="","",IF($C814=$C811,INDEX('FORMAÇÃO DE PREÇO'!$M:$M,MATCH($B814,'FORMAÇÃO DE PREÇO'!$B:$B)-18),IF($C814=$C812,"Valor Unit. (R$)",IF(AND($C814&lt;&gt;$C813,$J813&lt;&gt;""),"Subtotal","")))))</f>
        <v/>
      </c>
      <c r="K814" s="100" t="str">
        <f>IFERROR(IF(AND(COUNTBLANK($B811:$B813)=2,$B813="",$B812="",MAX(C:C)&gt;1),SUM($K$3:K813)/2,IF($B813="","",IF($C814=$C811,ROUND(J814*I814,2),IF($C814=$C812,"Total Item (R$)",IF(AND($C814&lt;&gt;$C813,$J813&lt;&gt;""),SUMIFS(K:K,C:C,C813,J:J,"&lt;&gt;Subtotal"),""))))),"")</f>
        <v/>
      </c>
      <c r="L814" s="100" t="str">
        <f t="shared" si="22"/>
        <v/>
      </c>
    </row>
    <row r="815" spans="2:12" x14ac:dyDescent="0.25">
      <c r="B815" s="62" t="str">
        <f>IFERROR(IF(C814=C811,IF(B814+1&lt;='FORMAÇÃO DE PREÇO'!$H$8,B814+1,""),B814),"")</f>
        <v/>
      </c>
      <c r="C815" s="62" t="str">
        <f>IFERROR(VLOOKUP(B815,'FORMAÇÃO DE PREÇO'!B:D,2,FALSE),"")</f>
        <v/>
      </c>
      <c r="D815" s="62" t="str">
        <f>IFERROR(VLOOKUP(B815,'FORMAÇÃO DE PREÇO'!B:D,3,FALSE),"")</f>
        <v/>
      </c>
      <c r="E815" s="107" t="str">
        <f t="shared" si="23"/>
        <v/>
      </c>
      <c r="F815" s="107" t="str">
        <f>IF($B814="","",IF($C815=$C812,INDEX('FORMAÇÃO DE PREÇO'!$H:$H,MATCH($B815,'FORMAÇÃO DE PREÇO'!$B:$B)-18),IF($C815=$C813,"Código","")))</f>
        <v/>
      </c>
      <c r="G815" s="108" t="str">
        <f t="array" ref="G815">IF($B814="","",IF($C815=$C812,UPPER(INDEX('BASE EDITAL'!$C:$C,EDITAL!B815+1)),IF($C815=$C813,"Especificação do Objeto","")))</f>
        <v/>
      </c>
      <c r="H815" s="109" t="str">
        <f t="array" ref="H815">IF($B814="","",IF($C815=$C812,INDEX('FORMAÇÃO DE PREÇO'!$M:$M,MATCH($B815,'FORMAÇÃO DE PREÇO'!$B:$B)-14),IF($C815=$C813,"Unidade","")))</f>
        <v/>
      </c>
      <c r="I815" s="109" t="str">
        <f>IF($B814="","",IF($C815=$C812,INDEX('FORMAÇÃO DE PREÇO'!$M:$M,MATCH($B815,'FORMAÇÃO DE PREÇO'!$B:$B)-16),IF($C815=$C813,"Quant.","")))</f>
        <v/>
      </c>
      <c r="J815" s="68" t="str">
        <f>IF(AND(COUNTBLANK($B812:$B814)=2,$B814="",$B813="",MAX(C:C)&gt;1),"Total Estimado",IF($B814="","",IF($C815=$C812,INDEX('FORMAÇÃO DE PREÇO'!$M:$M,MATCH($B815,'FORMAÇÃO DE PREÇO'!$B:$B)-18),IF($C815=$C813,"Valor Unit. (R$)",IF(AND($C815&lt;&gt;$C814,$J814&lt;&gt;""),"Subtotal","")))))</f>
        <v/>
      </c>
      <c r="K815" s="100" t="str">
        <f>IFERROR(IF(AND(COUNTBLANK($B812:$B814)=2,$B814="",$B813="",MAX(C:C)&gt;1),SUM($K$3:K814)/2,IF($B814="","",IF($C815=$C812,ROUND(J815*I815,2),IF($C815=$C813,"Total Item (R$)",IF(AND($C815&lt;&gt;$C814,$J814&lt;&gt;""),SUMIFS(K:K,C:C,C814,J:J,"&lt;&gt;Subtotal"),""))))),"")</f>
        <v/>
      </c>
      <c r="L815" s="100" t="str">
        <f t="shared" si="22"/>
        <v/>
      </c>
    </row>
    <row r="816" spans="2:12" x14ac:dyDescent="0.25">
      <c r="B816" s="62" t="str">
        <f>IFERROR(IF(C815=C812,IF(B815+1&lt;='FORMAÇÃO DE PREÇO'!$H$8,B815+1,""),B815),"")</f>
        <v/>
      </c>
      <c r="C816" s="62" t="str">
        <f>IFERROR(VLOOKUP(B816,'FORMAÇÃO DE PREÇO'!B:D,2,FALSE),"")</f>
        <v/>
      </c>
      <c r="D816" s="62" t="str">
        <f>IFERROR(VLOOKUP(B816,'FORMAÇÃO DE PREÇO'!B:D,3,FALSE),"")</f>
        <v/>
      </c>
      <c r="E816" s="107" t="str">
        <f t="shared" si="23"/>
        <v/>
      </c>
      <c r="F816" s="107" t="str">
        <f>IF($B815="","",IF($C816=$C813,INDEX('FORMAÇÃO DE PREÇO'!$H:$H,MATCH($B816,'FORMAÇÃO DE PREÇO'!$B:$B)-18),IF($C816=$C814,"Código","")))</f>
        <v/>
      </c>
      <c r="G816" s="108" t="str">
        <f t="array" ref="G816">IF($B815="","",IF($C816=$C813,UPPER(INDEX('BASE EDITAL'!$C:$C,EDITAL!B816+1)),IF($C816=$C814,"Especificação do Objeto","")))</f>
        <v/>
      </c>
      <c r="H816" s="109" t="str">
        <f t="array" ref="H816">IF($B815="","",IF($C816=$C813,INDEX('FORMAÇÃO DE PREÇO'!$M:$M,MATCH($B816,'FORMAÇÃO DE PREÇO'!$B:$B)-14),IF($C816=$C814,"Unidade","")))</f>
        <v/>
      </c>
      <c r="I816" s="109" t="str">
        <f>IF($B815="","",IF($C816=$C813,INDEX('FORMAÇÃO DE PREÇO'!$M:$M,MATCH($B816,'FORMAÇÃO DE PREÇO'!$B:$B)-16),IF($C816=$C814,"Quant.","")))</f>
        <v/>
      </c>
      <c r="J816" s="68" t="str">
        <f>IF(AND(COUNTBLANK($B813:$B815)=2,$B815="",$B814="",MAX(C:C)&gt;1),"Total Estimado",IF($B815="","",IF($C816=$C813,INDEX('FORMAÇÃO DE PREÇO'!$M:$M,MATCH($B816,'FORMAÇÃO DE PREÇO'!$B:$B)-18),IF($C816=$C814,"Valor Unit. (R$)",IF(AND($C816&lt;&gt;$C815,$J815&lt;&gt;""),"Subtotal","")))))</f>
        <v/>
      </c>
      <c r="K816" s="100" t="str">
        <f>IFERROR(IF(AND(COUNTBLANK($B813:$B815)=2,$B815="",$B814="",MAX(C:C)&gt;1),SUM($K$3:K815)/2,IF($B815="","",IF($C816=$C813,ROUND(J816*I816,2),IF($C816=$C814,"Total Item (R$)",IF(AND($C816&lt;&gt;$C815,$J815&lt;&gt;""),SUMIFS(K:K,C:C,C815,J:J,"&lt;&gt;Subtotal"),""))))),"")</f>
        <v/>
      </c>
      <c r="L816" s="100" t="str">
        <f t="shared" si="22"/>
        <v/>
      </c>
    </row>
    <row r="817" spans="2:12" x14ac:dyDescent="0.25">
      <c r="B817" s="62" t="str">
        <f>IFERROR(IF(C816=C813,IF(B816+1&lt;='FORMAÇÃO DE PREÇO'!$H$8,B816+1,""),B816),"")</f>
        <v/>
      </c>
      <c r="C817" s="62" t="str">
        <f>IFERROR(VLOOKUP(B817,'FORMAÇÃO DE PREÇO'!B:D,2,FALSE),"")</f>
        <v/>
      </c>
      <c r="D817" s="62" t="str">
        <f>IFERROR(VLOOKUP(B817,'FORMAÇÃO DE PREÇO'!B:D,3,FALSE),"")</f>
        <v/>
      </c>
      <c r="E817" s="107" t="str">
        <f t="shared" si="23"/>
        <v/>
      </c>
      <c r="F817" s="107" t="str">
        <f>IF($B816="","",IF($C817=$C814,INDEX('FORMAÇÃO DE PREÇO'!$H:$H,MATCH($B817,'FORMAÇÃO DE PREÇO'!$B:$B)-18),IF($C817=$C815,"Código","")))</f>
        <v/>
      </c>
      <c r="G817" s="108" t="str">
        <f t="array" ref="G817">IF($B816="","",IF($C817=$C814,UPPER(INDEX('BASE EDITAL'!$C:$C,EDITAL!B817+1)),IF($C817=$C815,"Especificação do Objeto","")))</f>
        <v/>
      </c>
      <c r="H817" s="109" t="str">
        <f t="array" ref="H817">IF($B816="","",IF($C817=$C814,INDEX('FORMAÇÃO DE PREÇO'!$M:$M,MATCH($B817,'FORMAÇÃO DE PREÇO'!$B:$B)-14),IF($C817=$C815,"Unidade","")))</f>
        <v/>
      </c>
      <c r="I817" s="109" t="str">
        <f>IF($B816="","",IF($C817=$C814,INDEX('FORMAÇÃO DE PREÇO'!$M:$M,MATCH($B817,'FORMAÇÃO DE PREÇO'!$B:$B)-16),IF($C817=$C815,"Quant.","")))</f>
        <v/>
      </c>
      <c r="J817" s="68" t="str">
        <f>IF(AND(COUNTBLANK($B814:$B816)=2,$B816="",$B815="",MAX(C:C)&gt;1),"Total Estimado",IF($B816="","",IF($C817=$C814,INDEX('FORMAÇÃO DE PREÇO'!$M:$M,MATCH($B817,'FORMAÇÃO DE PREÇO'!$B:$B)-18),IF($C817=$C815,"Valor Unit. (R$)",IF(AND($C817&lt;&gt;$C816,$J816&lt;&gt;""),"Subtotal","")))))</f>
        <v/>
      </c>
      <c r="K817" s="100" t="str">
        <f>IFERROR(IF(AND(COUNTBLANK($B814:$B816)=2,$B816="",$B815="",MAX(C:C)&gt;1),SUM($K$3:K816)/2,IF($B816="","",IF($C817=$C814,ROUND(J817*I817,2),IF($C817=$C815,"Total Item (R$)",IF(AND($C817&lt;&gt;$C816,$J816&lt;&gt;""),SUMIFS(K:K,C:C,C816,J:J,"&lt;&gt;Subtotal"),""))))),"")</f>
        <v/>
      </c>
      <c r="L817" s="100" t="str">
        <f t="shared" si="22"/>
        <v/>
      </c>
    </row>
    <row r="818" spans="2:12" x14ac:dyDescent="0.25">
      <c r="B818" s="62" t="str">
        <f>IFERROR(IF(C817=C814,IF(B817+1&lt;='FORMAÇÃO DE PREÇO'!$H$8,B817+1,""),B817),"")</f>
        <v/>
      </c>
      <c r="C818" s="62" t="str">
        <f>IFERROR(VLOOKUP(B818,'FORMAÇÃO DE PREÇO'!B:D,2,FALSE),"")</f>
        <v/>
      </c>
      <c r="D818" s="62" t="str">
        <f>IFERROR(VLOOKUP(B818,'FORMAÇÃO DE PREÇO'!B:D,3,FALSE),"")</f>
        <v/>
      </c>
      <c r="E818" s="107" t="str">
        <f t="shared" si="23"/>
        <v/>
      </c>
      <c r="F818" s="107" t="str">
        <f>IF($B817="","",IF($C818=$C815,INDEX('FORMAÇÃO DE PREÇO'!$H:$H,MATCH($B818,'FORMAÇÃO DE PREÇO'!$B:$B)-18),IF($C818=$C816,"Código","")))</f>
        <v/>
      </c>
      <c r="G818" s="108" t="str">
        <f t="array" ref="G818">IF($B817="","",IF($C818=$C815,UPPER(INDEX('BASE EDITAL'!$C:$C,EDITAL!B818+1)),IF($C818=$C816,"Especificação do Objeto","")))</f>
        <v/>
      </c>
      <c r="H818" s="109" t="str">
        <f t="array" ref="H818">IF($B817="","",IF($C818=$C815,INDEX('FORMAÇÃO DE PREÇO'!$M:$M,MATCH($B818,'FORMAÇÃO DE PREÇO'!$B:$B)-14),IF($C818=$C816,"Unidade","")))</f>
        <v/>
      </c>
      <c r="I818" s="109" t="str">
        <f>IF($B817="","",IF($C818=$C815,INDEX('FORMAÇÃO DE PREÇO'!$M:$M,MATCH($B818,'FORMAÇÃO DE PREÇO'!$B:$B)-16),IF($C818=$C816,"Quant.","")))</f>
        <v/>
      </c>
      <c r="J818" s="68" t="str">
        <f>IF(AND(COUNTBLANK($B815:$B817)=2,$B817="",$B816="",MAX(C:C)&gt;1),"Total Estimado",IF($B817="","",IF($C818=$C815,INDEX('FORMAÇÃO DE PREÇO'!$M:$M,MATCH($B818,'FORMAÇÃO DE PREÇO'!$B:$B)-18),IF($C818=$C816,"Valor Unit. (R$)",IF(AND($C818&lt;&gt;$C817,$J817&lt;&gt;""),"Subtotal","")))))</f>
        <v/>
      </c>
      <c r="K818" s="100" t="str">
        <f>IFERROR(IF(AND(COUNTBLANK($B815:$B817)=2,$B817="",$B816="",MAX(C:C)&gt;1),SUM($K$3:K817)/2,IF($B817="","",IF($C818=$C815,ROUND(J818*I818,2),IF($C818=$C816,"Total Item (R$)",IF(AND($C818&lt;&gt;$C817,$J817&lt;&gt;""),SUMIFS(K:K,C:C,C817,J:J,"&lt;&gt;Subtotal"),""))))),"")</f>
        <v/>
      </c>
      <c r="L818" s="100" t="str">
        <f t="shared" si="22"/>
        <v/>
      </c>
    </row>
    <row r="819" spans="2:12" x14ac:dyDescent="0.25">
      <c r="B819" s="62" t="str">
        <f>IFERROR(IF(C818=C815,IF(B818+1&lt;='FORMAÇÃO DE PREÇO'!$H$8,B818+1,""),B818),"")</f>
        <v/>
      </c>
      <c r="C819" s="62" t="str">
        <f>IFERROR(VLOOKUP(B819,'FORMAÇÃO DE PREÇO'!B:D,2,FALSE),"")</f>
        <v/>
      </c>
      <c r="D819" s="62" t="str">
        <f>IFERROR(VLOOKUP(B819,'FORMAÇÃO DE PREÇO'!B:D,3,FALSE),"")</f>
        <v/>
      </c>
      <c r="E819" s="107" t="str">
        <f t="shared" si="23"/>
        <v/>
      </c>
      <c r="F819" s="107" t="str">
        <f>IF($B818="","",IF($C819=$C816,INDEX('FORMAÇÃO DE PREÇO'!$H:$H,MATCH($B819,'FORMAÇÃO DE PREÇO'!$B:$B)-18),IF($C819=$C817,"Código","")))</f>
        <v/>
      </c>
      <c r="G819" s="108" t="str">
        <f t="array" ref="G819">IF($B818="","",IF($C819=$C816,UPPER(INDEX('BASE EDITAL'!$C:$C,EDITAL!B819+1)),IF($C819=$C817,"Especificação do Objeto","")))</f>
        <v/>
      </c>
      <c r="H819" s="109" t="str">
        <f t="array" ref="H819">IF($B818="","",IF($C819=$C816,INDEX('FORMAÇÃO DE PREÇO'!$M:$M,MATCH($B819,'FORMAÇÃO DE PREÇO'!$B:$B)-14),IF($C819=$C817,"Unidade","")))</f>
        <v/>
      </c>
      <c r="I819" s="109" t="str">
        <f>IF($B818="","",IF($C819=$C816,INDEX('FORMAÇÃO DE PREÇO'!$M:$M,MATCH($B819,'FORMAÇÃO DE PREÇO'!$B:$B)-16),IF($C819=$C817,"Quant.","")))</f>
        <v/>
      </c>
      <c r="J819" s="68" t="str">
        <f>IF(AND(COUNTBLANK($B816:$B818)=2,$B818="",$B817="",MAX(C:C)&gt;1),"Total Estimado",IF($B818="","",IF($C819=$C816,INDEX('FORMAÇÃO DE PREÇO'!$M:$M,MATCH($B819,'FORMAÇÃO DE PREÇO'!$B:$B)-18),IF($C819=$C817,"Valor Unit. (R$)",IF(AND($C819&lt;&gt;$C818,$J818&lt;&gt;""),"Subtotal","")))))</f>
        <v/>
      </c>
      <c r="K819" s="100" t="str">
        <f>IFERROR(IF(AND(COUNTBLANK($B816:$B818)=2,$B818="",$B817="",MAX(C:C)&gt;1),SUM($K$3:K818)/2,IF($B818="","",IF($C819=$C816,ROUND(J819*I819,2),IF($C819=$C817,"Total Item (R$)",IF(AND($C819&lt;&gt;$C818,$J818&lt;&gt;""),SUMIFS(K:K,C:C,C818,J:J,"&lt;&gt;Subtotal"),""))))),"")</f>
        <v/>
      </c>
      <c r="L819" s="100" t="str">
        <f t="shared" si="22"/>
        <v/>
      </c>
    </row>
    <row r="820" spans="2:12" x14ac:dyDescent="0.25">
      <c r="B820" s="62" t="str">
        <f>IFERROR(IF(C819=C816,IF(B819+1&lt;='FORMAÇÃO DE PREÇO'!$H$8,B819+1,""),B819),"")</f>
        <v/>
      </c>
      <c r="C820" s="62" t="str">
        <f>IFERROR(VLOOKUP(B820,'FORMAÇÃO DE PREÇO'!B:D,2,FALSE),"")</f>
        <v/>
      </c>
      <c r="D820" s="62" t="str">
        <f>IFERROR(VLOOKUP(B820,'FORMAÇÃO DE PREÇO'!B:D,3,FALSE),"")</f>
        <v/>
      </c>
      <c r="E820" s="107" t="str">
        <f t="shared" si="23"/>
        <v/>
      </c>
      <c r="F820" s="107" t="str">
        <f>IF($B819="","",IF($C820=$C817,INDEX('FORMAÇÃO DE PREÇO'!$H:$H,MATCH($B820,'FORMAÇÃO DE PREÇO'!$B:$B)-18),IF($C820=$C818,"Código","")))</f>
        <v/>
      </c>
      <c r="G820" s="108" t="str">
        <f t="array" ref="G820">IF($B819="","",IF($C820=$C817,UPPER(INDEX('BASE EDITAL'!$C:$C,EDITAL!B820+1)),IF($C820=$C818,"Especificação do Objeto","")))</f>
        <v/>
      </c>
      <c r="H820" s="109" t="str">
        <f t="array" ref="H820">IF($B819="","",IF($C820=$C817,INDEX('FORMAÇÃO DE PREÇO'!$M:$M,MATCH($B820,'FORMAÇÃO DE PREÇO'!$B:$B)-14),IF($C820=$C818,"Unidade","")))</f>
        <v/>
      </c>
      <c r="I820" s="109" t="str">
        <f>IF($B819="","",IF($C820=$C817,INDEX('FORMAÇÃO DE PREÇO'!$M:$M,MATCH($B820,'FORMAÇÃO DE PREÇO'!$B:$B)-16),IF($C820=$C818,"Quant.","")))</f>
        <v/>
      </c>
      <c r="J820" s="68" t="str">
        <f>IF(AND(COUNTBLANK($B817:$B819)=2,$B819="",$B818="",MAX(C:C)&gt;1),"Total Estimado",IF($B819="","",IF($C820=$C817,INDEX('FORMAÇÃO DE PREÇO'!$M:$M,MATCH($B820,'FORMAÇÃO DE PREÇO'!$B:$B)-18),IF($C820=$C818,"Valor Unit. (R$)",IF(AND($C820&lt;&gt;$C819,$J819&lt;&gt;""),"Subtotal","")))))</f>
        <v/>
      </c>
      <c r="K820" s="100" t="str">
        <f>IFERROR(IF(AND(COUNTBLANK($B817:$B819)=2,$B819="",$B818="",MAX(C:C)&gt;1),SUM($K$3:K819)/2,IF($B819="","",IF($C820=$C817,ROUND(J820*I820,2),IF($C820=$C818,"Total Item (R$)",IF(AND($C820&lt;&gt;$C819,$J819&lt;&gt;""),SUMIFS(K:K,C:C,C819,J:J,"&lt;&gt;Subtotal"),""))))),"")</f>
        <v/>
      </c>
      <c r="L820" s="100" t="str">
        <f t="shared" si="22"/>
        <v/>
      </c>
    </row>
    <row r="821" spans="2:12" x14ac:dyDescent="0.25">
      <c r="B821" s="62" t="str">
        <f>IFERROR(IF(C820=C817,IF(B820+1&lt;='FORMAÇÃO DE PREÇO'!$H$8,B820+1,""),B820),"")</f>
        <v/>
      </c>
      <c r="C821" s="62" t="str">
        <f>IFERROR(VLOOKUP(B821,'FORMAÇÃO DE PREÇO'!B:D,2,FALSE),"")</f>
        <v/>
      </c>
      <c r="D821" s="62" t="str">
        <f>IFERROR(VLOOKUP(B821,'FORMAÇÃO DE PREÇO'!B:D,3,FALSE),"")</f>
        <v/>
      </c>
      <c r="E821" s="107" t="str">
        <f t="shared" si="23"/>
        <v/>
      </c>
      <c r="F821" s="107" t="str">
        <f>IF($B820="","",IF($C821=$C818,INDEX('FORMAÇÃO DE PREÇO'!$H:$H,MATCH($B821,'FORMAÇÃO DE PREÇO'!$B:$B)-18),IF($C821=$C819,"Código","")))</f>
        <v/>
      </c>
      <c r="G821" s="108" t="str">
        <f t="array" ref="G821">IF($B820="","",IF($C821=$C818,UPPER(INDEX('BASE EDITAL'!$C:$C,EDITAL!B821+1)),IF($C821=$C819,"Especificação do Objeto","")))</f>
        <v/>
      </c>
      <c r="H821" s="109" t="str">
        <f t="array" ref="H821">IF($B820="","",IF($C821=$C818,INDEX('FORMAÇÃO DE PREÇO'!$M:$M,MATCH($B821,'FORMAÇÃO DE PREÇO'!$B:$B)-14),IF($C821=$C819,"Unidade","")))</f>
        <v/>
      </c>
      <c r="I821" s="109" t="str">
        <f>IF($B820="","",IF($C821=$C818,INDEX('FORMAÇÃO DE PREÇO'!$M:$M,MATCH($B821,'FORMAÇÃO DE PREÇO'!$B:$B)-16),IF($C821=$C819,"Quant.","")))</f>
        <v/>
      </c>
      <c r="J821" s="68" t="str">
        <f>IF(AND(COUNTBLANK($B818:$B820)=2,$B820="",$B819="",MAX(C:C)&gt;1),"Total Estimado",IF($B820="","",IF($C821=$C818,INDEX('FORMAÇÃO DE PREÇO'!$M:$M,MATCH($B821,'FORMAÇÃO DE PREÇO'!$B:$B)-18),IF($C821=$C819,"Valor Unit. (R$)",IF(AND($C821&lt;&gt;$C820,$J820&lt;&gt;""),"Subtotal","")))))</f>
        <v/>
      </c>
      <c r="K821" s="100" t="str">
        <f>IFERROR(IF(AND(COUNTBLANK($B818:$B820)=2,$B820="",$B819="",MAX(C:C)&gt;1),SUM($K$3:K820)/2,IF($B820="","",IF($C821=$C818,ROUND(J821*I821,2),IF($C821=$C819,"Total Item (R$)",IF(AND($C821&lt;&gt;$C820,$J820&lt;&gt;""),SUMIFS(K:K,C:C,C820,J:J,"&lt;&gt;Subtotal"),""))))),"")</f>
        <v/>
      </c>
      <c r="L821" s="100" t="str">
        <f t="shared" si="22"/>
        <v/>
      </c>
    </row>
    <row r="822" spans="2:12" x14ac:dyDescent="0.25">
      <c r="B822" s="62" t="str">
        <f>IFERROR(IF(C821=C818,IF(B821+1&lt;='FORMAÇÃO DE PREÇO'!$H$8,B821+1,""),B821),"")</f>
        <v/>
      </c>
      <c r="C822" s="62" t="str">
        <f>IFERROR(VLOOKUP(B822,'FORMAÇÃO DE PREÇO'!B:D,2,FALSE),"")</f>
        <v/>
      </c>
      <c r="D822" s="62" t="str">
        <f>IFERROR(VLOOKUP(B822,'FORMAÇÃO DE PREÇO'!B:D,3,FALSE),"")</f>
        <v/>
      </c>
      <c r="E822" s="107" t="str">
        <f t="shared" si="23"/>
        <v/>
      </c>
      <c r="F822" s="107" t="str">
        <f>IF($B821="","",IF($C822=$C819,INDEX('FORMAÇÃO DE PREÇO'!$H:$H,MATCH($B822,'FORMAÇÃO DE PREÇO'!$B:$B)-18),IF($C822=$C820,"Código","")))</f>
        <v/>
      </c>
      <c r="G822" s="108" t="str">
        <f t="array" ref="G822">IF($B821="","",IF($C822=$C819,UPPER(INDEX('BASE EDITAL'!$C:$C,EDITAL!B822+1)),IF($C822=$C820,"Especificação do Objeto","")))</f>
        <v/>
      </c>
      <c r="H822" s="109" t="str">
        <f t="array" ref="H822">IF($B821="","",IF($C822=$C819,INDEX('FORMAÇÃO DE PREÇO'!$M:$M,MATCH($B822,'FORMAÇÃO DE PREÇO'!$B:$B)-14),IF($C822=$C820,"Unidade","")))</f>
        <v/>
      </c>
      <c r="I822" s="109" t="str">
        <f>IF($B821="","",IF($C822=$C819,INDEX('FORMAÇÃO DE PREÇO'!$M:$M,MATCH($B822,'FORMAÇÃO DE PREÇO'!$B:$B)-16),IF($C822=$C820,"Quant.","")))</f>
        <v/>
      </c>
      <c r="J822" s="68" t="str">
        <f>IF(AND(COUNTBLANK($B819:$B821)=2,$B821="",$B820="",MAX(C:C)&gt;1),"Total Estimado",IF($B821="","",IF($C822=$C819,INDEX('FORMAÇÃO DE PREÇO'!$M:$M,MATCH($B822,'FORMAÇÃO DE PREÇO'!$B:$B)-18),IF($C822=$C820,"Valor Unit. (R$)",IF(AND($C822&lt;&gt;$C821,$J821&lt;&gt;""),"Subtotal","")))))</f>
        <v/>
      </c>
      <c r="K822" s="100" t="str">
        <f>IFERROR(IF(AND(COUNTBLANK($B819:$B821)=2,$B821="",$B820="",MAX(C:C)&gt;1),SUM($K$3:K821)/2,IF($B821="","",IF($C822=$C819,ROUND(J822*I822,2),IF($C822=$C820,"Total Item (R$)",IF(AND($C822&lt;&gt;$C821,$J821&lt;&gt;""),SUMIFS(K:K,C:C,C821,J:J,"&lt;&gt;Subtotal"),""))))),"")</f>
        <v/>
      </c>
      <c r="L822" s="100" t="str">
        <f t="shared" si="22"/>
        <v/>
      </c>
    </row>
    <row r="823" spans="2:12" x14ac:dyDescent="0.25">
      <c r="B823" s="62" t="str">
        <f>IFERROR(IF(C822=C819,IF(B822+1&lt;='FORMAÇÃO DE PREÇO'!$H$8,B822+1,""),B822),"")</f>
        <v/>
      </c>
      <c r="C823" s="62" t="str">
        <f>IFERROR(VLOOKUP(B823,'FORMAÇÃO DE PREÇO'!B:D,2,FALSE),"")</f>
        <v/>
      </c>
      <c r="D823" s="62" t="str">
        <f>IFERROR(VLOOKUP(B823,'FORMAÇÃO DE PREÇO'!B:D,3,FALSE),"")</f>
        <v/>
      </c>
      <c r="E823" s="107" t="str">
        <f t="shared" si="23"/>
        <v/>
      </c>
      <c r="F823" s="107" t="str">
        <f>IF($B822="","",IF($C823=$C820,INDEX('FORMAÇÃO DE PREÇO'!$H:$H,MATCH($B823,'FORMAÇÃO DE PREÇO'!$B:$B)-18),IF($C823=$C821,"Código","")))</f>
        <v/>
      </c>
      <c r="G823" s="108" t="str">
        <f t="array" ref="G823">IF($B822="","",IF($C823=$C820,UPPER(INDEX('BASE EDITAL'!$C:$C,EDITAL!B823+1)),IF($C823=$C821,"Especificação do Objeto","")))</f>
        <v/>
      </c>
      <c r="H823" s="109" t="str">
        <f t="array" ref="H823">IF($B822="","",IF($C823=$C820,INDEX('FORMAÇÃO DE PREÇO'!$M:$M,MATCH($B823,'FORMAÇÃO DE PREÇO'!$B:$B)-14),IF($C823=$C821,"Unidade","")))</f>
        <v/>
      </c>
      <c r="I823" s="109" t="str">
        <f>IF($B822="","",IF($C823=$C820,INDEX('FORMAÇÃO DE PREÇO'!$M:$M,MATCH($B823,'FORMAÇÃO DE PREÇO'!$B:$B)-16),IF($C823=$C821,"Quant.","")))</f>
        <v/>
      </c>
      <c r="J823" s="68" t="str">
        <f>IF(AND(COUNTBLANK($B820:$B822)=2,$B822="",$B821="",MAX(C:C)&gt;1),"Total Estimado",IF($B822="","",IF($C823=$C820,INDEX('FORMAÇÃO DE PREÇO'!$M:$M,MATCH($B823,'FORMAÇÃO DE PREÇO'!$B:$B)-18),IF($C823=$C821,"Valor Unit. (R$)",IF(AND($C823&lt;&gt;$C822,$J822&lt;&gt;""),"Subtotal","")))))</f>
        <v/>
      </c>
      <c r="K823" s="100" t="str">
        <f>IFERROR(IF(AND(COUNTBLANK($B820:$B822)=2,$B822="",$B821="",MAX(C:C)&gt;1),SUM($K$3:K822)/2,IF($B822="","",IF($C823=$C820,ROUND(J823*I823,2),IF($C823=$C821,"Total Item (R$)",IF(AND($C823&lt;&gt;$C822,$J822&lt;&gt;""),SUMIFS(K:K,C:C,C822,J:J,"&lt;&gt;Subtotal"),""))))),"")</f>
        <v/>
      </c>
      <c r="L823" s="100" t="str">
        <f t="shared" si="22"/>
        <v/>
      </c>
    </row>
    <row r="824" spans="2:12" x14ac:dyDescent="0.25">
      <c r="B824" s="62" t="str">
        <f>IFERROR(IF(C823=C820,IF(B823+1&lt;='FORMAÇÃO DE PREÇO'!$H$8,B823+1,""),B823),"")</f>
        <v/>
      </c>
      <c r="C824" s="62" t="str">
        <f>IFERROR(VLOOKUP(B824,'FORMAÇÃO DE PREÇO'!B:D,2,FALSE),"")</f>
        <v/>
      </c>
      <c r="D824" s="62" t="str">
        <f>IFERROR(VLOOKUP(B824,'FORMAÇÃO DE PREÇO'!B:D,3,FALSE),"")</f>
        <v/>
      </c>
      <c r="E824" s="107" t="str">
        <f t="shared" si="23"/>
        <v/>
      </c>
      <c r="F824" s="107" t="str">
        <f>IF($B823="","",IF($C824=$C821,INDEX('FORMAÇÃO DE PREÇO'!$H:$H,MATCH($B824,'FORMAÇÃO DE PREÇO'!$B:$B)-18),IF($C824=$C822,"Código","")))</f>
        <v/>
      </c>
      <c r="G824" s="108" t="str">
        <f t="array" ref="G824">IF($B823="","",IF($C824=$C821,UPPER(INDEX('BASE EDITAL'!$C:$C,EDITAL!B824+1)),IF($C824=$C822,"Especificação do Objeto","")))</f>
        <v/>
      </c>
      <c r="H824" s="109" t="str">
        <f t="array" ref="H824">IF($B823="","",IF($C824=$C821,INDEX('FORMAÇÃO DE PREÇO'!$M:$M,MATCH($B824,'FORMAÇÃO DE PREÇO'!$B:$B)-14),IF($C824=$C822,"Unidade","")))</f>
        <v/>
      </c>
      <c r="I824" s="109" t="str">
        <f>IF($B823="","",IF($C824=$C821,INDEX('FORMAÇÃO DE PREÇO'!$M:$M,MATCH($B824,'FORMAÇÃO DE PREÇO'!$B:$B)-16),IF($C824=$C822,"Quant.","")))</f>
        <v/>
      </c>
      <c r="J824" s="68" t="str">
        <f>IF(AND(COUNTBLANK($B821:$B823)=2,$B823="",$B822="",MAX(C:C)&gt;1),"Total Estimado",IF($B823="","",IF($C824=$C821,INDEX('FORMAÇÃO DE PREÇO'!$M:$M,MATCH($B824,'FORMAÇÃO DE PREÇO'!$B:$B)-18),IF($C824=$C822,"Valor Unit. (R$)",IF(AND($C824&lt;&gt;$C823,$J823&lt;&gt;""),"Subtotal","")))))</f>
        <v/>
      </c>
      <c r="K824" s="100" t="str">
        <f>IFERROR(IF(AND(COUNTBLANK($B821:$B823)=2,$B823="",$B822="",MAX(C:C)&gt;1),SUM($K$3:K823)/2,IF($B823="","",IF($C824=$C821,ROUND(J824*I824,2),IF($C824=$C822,"Total Item (R$)",IF(AND($C824&lt;&gt;$C823,$J823&lt;&gt;""),SUMIFS(K:K,C:C,C823,J:J,"&lt;&gt;Subtotal"),""))))),"")</f>
        <v/>
      </c>
      <c r="L824" s="100" t="str">
        <f t="shared" si="22"/>
        <v/>
      </c>
    </row>
    <row r="825" spans="2:12" x14ac:dyDescent="0.25">
      <c r="B825" s="62" t="str">
        <f>IFERROR(IF(C824=C821,IF(B824+1&lt;='FORMAÇÃO DE PREÇO'!$H$8,B824+1,""),B824),"")</f>
        <v/>
      </c>
      <c r="C825" s="62" t="str">
        <f>IFERROR(VLOOKUP(B825,'FORMAÇÃO DE PREÇO'!B:D,2,FALSE),"")</f>
        <v/>
      </c>
      <c r="D825" s="62" t="str">
        <f>IFERROR(VLOOKUP(B825,'FORMAÇÃO DE PREÇO'!B:D,3,FALSE),"")</f>
        <v/>
      </c>
      <c r="E825" s="107" t="str">
        <f t="shared" si="23"/>
        <v/>
      </c>
      <c r="F825" s="107" t="str">
        <f>IF($B824="","",IF($C825=$C822,INDEX('FORMAÇÃO DE PREÇO'!$H:$H,MATCH($B825,'FORMAÇÃO DE PREÇO'!$B:$B)-18),IF($C825=$C823,"Código","")))</f>
        <v/>
      </c>
      <c r="G825" s="108" t="str">
        <f t="array" ref="G825">IF($B824="","",IF($C825=$C822,UPPER(INDEX('BASE EDITAL'!$C:$C,EDITAL!B825+1)),IF($C825=$C823,"Especificação do Objeto","")))</f>
        <v/>
      </c>
      <c r="H825" s="109" t="str">
        <f t="array" ref="H825">IF($B824="","",IF($C825=$C822,INDEX('FORMAÇÃO DE PREÇO'!$M:$M,MATCH($B825,'FORMAÇÃO DE PREÇO'!$B:$B)-14),IF($C825=$C823,"Unidade","")))</f>
        <v/>
      </c>
      <c r="I825" s="109" t="str">
        <f>IF($B824="","",IF($C825=$C822,INDEX('FORMAÇÃO DE PREÇO'!$M:$M,MATCH($B825,'FORMAÇÃO DE PREÇO'!$B:$B)-16),IF($C825=$C823,"Quant.","")))</f>
        <v/>
      </c>
      <c r="J825" s="68" t="str">
        <f>IF(AND(COUNTBLANK($B822:$B824)=2,$B824="",$B823="",MAX(C:C)&gt;1),"Total Estimado",IF($B824="","",IF($C825=$C822,INDEX('FORMAÇÃO DE PREÇO'!$M:$M,MATCH($B825,'FORMAÇÃO DE PREÇO'!$B:$B)-18),IF($C825=$C823,"Valor Unit. (R$)",IF(AND($C825&lt;&gt;$C824,$J824&lt;&gt;""),"Subtotal","")))))</f>
        <v/>
      </c>
      <c r="K825" s="100" t="str">
        <f>IFERROR(IF(AND(COUNTBLANK($B822:$B824)=2,$B824="",$B823="",MAX(C:C)&gt;1),SUM($K$3:K824)/2,IF($B824="","",IF($C825=$C822,ROUND(J825*I825,2),IF($C825=$C823,"Total Item (R$)",IF(AND($C825&lt;&gt;$C824,$J824&lt;&gt;""),SUMIFS(K:K,C:C,C824,J:J,"&lt;&gt;Subtotal"),""))))),"")</f>
        <v/>
      </c>
      <c r="L825" s="100" t="str">
        <f t="shared" si="22"/>
        <v/>
      </c>
    </row>
    <row r="826" spans="2:12" x14ac:dyDescent="0.25">
      <c r="B826" s="62" t="str">
        <f>IFERROR(IF(C825=C822,IF(B825+1&lt;='FORMAÇÃO DE PREÇO'!$H$8,B825+1,""),B825),"")</f>
        <v/>
      </c>
      <c r="C826" s="62" t="str">
        <f>IFERROR(VLOOKUP(B826,'FORMAÇÃO DE PREÇO'!B:D,2,FALSE),"")</f>
        <v/>
      </c>
      <c r="D826" s="62" t="str">
        <f>IFERROR(VLOOKUP(B826,'FORMAÇÃO DE PREÇO'!B:D,3,FALSE),"")</f>
        <v/>
      </c>
      <c r="E826" s="107" t="str">
        <f t="shared" si="23"/>
        <v/>
      </c>
      <c r="F826" s="107" t="str">
        <f>IF($B825="","",IF($C826=$C823,INDEX('FORMAÇÃO DE PREÇO'!$H:$H,MATCH($B826,'FORMAÇÃO DE PREÇO'!$B:$B)-18),IF($C826=$C824,"Código","")))</f>
        <v/>
      </c>
      <c r="G826" s="108" t="str">
        <f t="array" ref="G826">IF($B825="","",IF($C826=$C823,UPPER(INDEX('BASE EDITAL'!$C:$C,EDITAL!B826+1)),IF($C826=$C824,"Especificação do Objeto","")))</f>
        <v/>
      </c>
      <c r="H826" s="109" t="str">
        <f t="array" ref="H826">IF($B825="","",IF($C826=$C823,INDEX('FORMAÇÃO DE PREÇO'!$M:$M,MATCH($B826,'FORMAÇÃO DE PREÇO'!$B:$B)-14),IF($C826=$C824,"Unidade","")))</f>
        <v/>
      </c>
      <c r="I826" s="109" t="str">
        <f>IF($B825="","",IF($C826=$C823,INDEX('FORMAÇÃO DE PREÇO'!$M:$M,MATCH($B826,'FORMAÇÃO DE PREÇO'!$B:$B)-16),IF($C826=$C824,"Quant.","")))</f>
        <v/>
      </c>
      <c r="J826" s="68" t="str">
        <f>IF(AND(COUNTBLANK($B823:$B825)=2,$B825="",$B824="",MAX(C:C)&gt;1),"Total Estimado",IF($B825="","",IF($C826=$C823,INDEX('FORMAÇÃO DE PREÇO'!$M:$M,MATCH($B826,'FORMAÇÃO DE PREÇO'!$B:$B)-18),IF($C826=$C824,"Valor Unit. (R$)",IF(AND($C826&lt;&gt;$C825,$J825&lt;&gt;""),"Subtotal","")))))</f>
        <v/>
      </c>
      <c r="K826" s="100" t="str">
        <f>IFERROR(IF(AND(COUNTBLANK($B823:$B825)=2,$B825="",$B824="",MAX(C:C)&gt;1),SUM($K$3:K825)/2,IF($B825="","",IF($C826=$C823,ROUND(J826*I826,2),IF($C826=$C824,"Total Item (R$)",IF(AND($C826&lt;&gt;$C825,$J825&lt;&gt;""),SUMIFS(K:K,C:C,C825,J:J,"&lt;&gt;Subtotal"),""))))),"")</f>
        <v/>
      </c>
      <c r="L826" s="100" t="str">
        <f t="shared" si="22"/>
        <v/>
      </c>
    </row>
    <row r="827" spans="2:12" x14ac:dyDescent="0.25">
      <c r="B827" s="62" t="str">
        <f>IFERROR(IF(C826=C823,IF(B826+1&lt;='FORMAÇÃO DE PREÇO'!$H$8,B826+1,""),B826),"")</f>
        <v/>
      </c>
      <c r="C827" s="62" t="str">
        <f>IFERROR(VLOOKUP(B827,'FORMAÇÃO DE PREÇO'!B:D,2,FALSE),"")</f>
        <v/>
      </c>
      <c r="D827" s="62" t="str">
        <f>IFERROR(VLOOKUP(B827,'FORMAÇÃO DE PREÇO'!B:D,3,FALSE),"")</f>
        <v/>
      </c>
      <c r="E827" s="107" t="str">
        <f t="shared" si="23"/>
        <v/>
      </c>
      <c r="F827" s="107" t="str">
        <f>IF($B826="","",IF($C827=$C824,INDEX('FORMAÇÃO DE PREÇO'!$H:$H,MATCH($B827,'FORMAÇÃO DE PREÇO'!$B:$B)-18),IF($C827=$C825,"Código","")))</f>
        <v/>
      </c>
      <c r="G827" s="108" t="str">
        <f t="array" ref="G827">IF($B826="","",IF($C827=$C824,UPPER(INDEX('BASE EDITAL'!$C:$C,EDITAL!B827+1)),IF($C827=$C825,"Especificação do Objeto","")))</f>
        <v/>
      </c>
      <c r="H827" s="109" t="str">
        <f t="array" ref="H827">IF($B826="","",IF($C827=$C824,INDEX('FORMAÇÃO DE PREÇO'!$M:$M,MATCH($B827,'FORMAÇÃO DE PREÇO'!$B:$B)-14),IF($C827=$C825,"Unidade","")))</f>
        <v/>
      </c>
      <c r="I827" s="109" t="str">
        <f>IF($B826="","",IF($C827=$C824,INDEX('FORMAÇÃO DE PREÇO'!$M:$M,MATCH($B827,'FORMAÇÃO DE PREÇO'!$B:$B)-16),IF($C827=$C825,"Quant.","")))</f>
        <v/>
      </c>
      <c r="J827" s="68" t="str">
        <f>IF(AND(COUNTBLANK($B824:$B826)=2,$B826="",$B825="",MAX(C:C)&gt;1),"Total Estimado",IF($B826="","",IF($C827=$C824,INDEX('FORMAÇÃO DE PREÇO'!$M:$M,MATCH($B827,'FORMAÇÃO DE PREÇO'!$B:$B)-18),IF($C827=$C825,"Valor Unit. (R$)",IF(AND($C827&lt;&gt;$C826,$J826&lt;&gt;""),"Subtotal","")))))</f>
        <v/>
      </c>
      <c r="K827" s="100" t="str">
        <f>IFERROR(IF(AND(COUNTBLANK($B824:$B826)=2,$B826="",$B825="",MAX(C:C)&gt;1),SUM($K$3:K826)/2,IF($B826="","",IF($C827=$C824,ROUND(J827*I827,2),IF($C827=$C825,"Total Item (R$)",IF(AND($C827&lt;&gt;$C826,$J826&lt;&gt;""),SUMIFS(K:K,C:C,C826,J:J,"&lt;&gt;Subtotal"),""))))),"")</f>
        <v/>
      </c>
      <c r="L827" s="100" t="str">
        <f t="shared" si="22"/>
        <v/>
      </c>
    </row>
    <row r="828" spans="2:12" x14ac:dyDescent="0.25">
      <c r="B828" s="62" t="str">
        <f>IFERROR(IF(C827=C824,IF(B827+1&lt;='FORMAÇÃO DE PREÇO'!$H$8,B827+1,""),B827),"")</f>
        <v/>
      </c>
      <c r="C828" s="62" t="str">
        <f>IFERROR(VLOOKUP(B828,'FORMAÇÃO DE PREÇO'!B:D,2,FALSE),"")</f>
        <v/>
      </c>
      <c r="D828" s="62" t="str">
        <f>IFERROR(VLOOKUP(B828,'FORMAÇÃO DE PREÇO'!B:D,3,FALSE),"")</f>
        <v/>
      </c>
      <c r="E828" s="107" t="str">
        <f t="shared" si="23"/>
        <v/>
      </c>
      <c r="F828" s="107" t="str">
        <f>IF($B827="","",IF($C828=$C825,INDEX('FORMAÇÃO DE PREÇO'!$H:$H,MATCH($B828,'FORMAÇÃO DE PREÇO'!$B:$B)-18),IF($C828=$C826,"Código","")))</f>
        <v/>
      </c>
      <c r="G828" s="108" t="str">
        <f t="array" ref="G828">IF($B827="","",IF($C828=$C825,UPPER(INDEX('BASE EDITAL'!$C:$C,EDITAL!B828+1)),IF($C828=$C826,"Especificação do Objeto","")))</f>
        <v/>
      </c>
      <c r="H828" s="109" t="str">
        <f t="array" ref="H828">IF($B827="","",IF($C828=$C825,INDEX('FORMAÇÃO DE PREÇO'!$M:$M,MATCH($B828,'FORMAÇÃO DE PREÇO'!$B:$B)-14),IF($C828=$C826,"Unidade","")))</f>
        <v/>
      </c>
      <c r="I828" s="109" t="str">
        <f>IF($B827="","",IF($C828=$C825,INDEX('FORMAÇÃO DE PREÇO'!$M:$M,MATCH($B828,'FORMAÇÃO DE PREÇO'!$B:$B)-16),IF($C828=$C826,"Quant.","")))</f>
        <v/>
      </c>
      <c r="J828" s="68" t="str">
        <f>IF(AND(COUNTBLANK($B825:$B827)=2,$B827="",$B826="",MAX(C:C)&gt;1),"Total Estimado",IF($B827="","",IF($C828=$C825,INDEX('FORMAÇÃO DE PREÇO'!$M:$M,MATCH($B828,'FORMAÇÃO DE PREÇO'!$B:$B)-18),IF($C828=$C826,"Valor Unit. (R$)",IF(AND($C828&lt;&gt;$C827,$J827&lt;&gt;""),"Subtotal","")))))</f>
        <v/>
      </c>
      <c r="K828" s="100" t="str">
        <f>IFERROR(IF(AND(COUNTBLANK($B825:$B827)=2,$B827="",$B826="",MAX(C:C)&gt;1),SUM($K$3:K827)/2,IF($B827="","",IF($C828=$C825,ROUND(J828*I828,2),IF($C828=$C826,"Total Item (R$)",IF(AND($C828&lt;&gt;$C827,$J827&lt;&gt;""),SUMIFS(K:K,C:C,C827,J:J,"&lt;&gt;Subtotal"),""))))),"")</f>
        <v/>
      </c>
      <c r="L828" s="100" t="str">
        <f t="shared" si="22"/>
        <v/>
      </c>
    </row>
    <row r="829" spans="2:12" x14ac:dyDescent="0.25">
      <c r="B829" s="62" t="str">
        <f>IFERROR(IF(C828=C825,IF(B828+1&lt;='FORMAÇÃO DE PREÇO'!$H$8,B828+1,""),B828),"")</f>
        <v/>
      </c>
      <c r="C829" s="62" t="str">
        <f>IFERROR(VLOOKUP(B829,'FORMAÇÃO DE PREÇO'!B:D,2,FALSE),"")</f>
        <v/>
      </c>
      <c r="D829" s="62" t="str">
        <f>IFERROR(VLOOKUP(B829,'FORMAÇÃO DE PREÇO'!B:D,3,FALSE),"")</f>
        <v/>
      </c>
      <c r="E829" s="107" t="str">
        <f t="shared" si="23"/>
        <v/>
      </c>
      <c r="F829" s="107" t="str">
        <f>IF($B828="","",IF($C829=$C826,INDEX('FORMAÇÃO DE PREÇO'!$H:$H,MATCH($B829,'FORMAÇÃO DE PREÇO'!$B:$B)-18),IF($C829=$C827,"Código","")))</f>
        <v/>
      </c>
      <c r="G829" s="108" t="str">
        <f t="array" ref="G829">IF($B828="","",IF($C829=$C826,UPPER(INDEX('BASE EDITAL'!$C:$C,EDITAL!B829+1)),IF($C829=$C827,"Especificação do Objeto","")))</f>
        <v/>
      </c>
      <c r="H829" s="109" t="str">
        <f t="array" ref="H829">IF($B828="","",IF($C829=$C826,INDEX('FORMAÇÃO DE PREÇO'!$M:$M,MATCH($B829,'FORMAÇÃO DE PREÇO'!$B:$B)-14),IF($C829=$C827,"Unidade","")))</f>
        <v/>
      </c>
      <c r="I829" s="109" t="str">
        <f>IF($B828="","",IF($C829=$C826,INDEX('FORMAÇÃO DE PREÇO'!$M:$M,MATCH($B829,'FORMAÇÃO DE PREÇO'!$B:$B)-16),IF($C829=$C827,"Quant.","")))</f>
        <v/>
      </c>
      <c r="J829" s="68" t="str">
        <f>IF(AND(COUNTBLANK($B826:$B828)=2,$B828="",$B827="",MAX(C:C)&gt;1),"Total Estimado",IF($B828="","",IF($C829=$C826,INDEX('FORMAÇÃO DE PREÇO'!$M:$M,MATCH($B829,'FORMAÇÃO DE PREÇO'!$B:$B)-18),IF($C829=$C827,"Valor Unit. (R$)",IF(AND($C829&lt;&gt;$C828,$J828&lt;&gt;""),"Subtotal","")))))</f>
        <v/>
      </c>
      <c r="K829" s="100" t="str">
        <f>IFERROR(IF(AND(COUNTBLANK($B826:$B828)=2,$B828="",$B827="",MAX(C:C)&gt;1),SUM($K$3:K828)/2,IF($B828="","",IF($C829=$C826,ROUND(J829*I829,2),IF($C829=$C827,"Total Item (R$)",IF(AND($C829&lt;&gt;$C828,$J828&lt;&gt;""),SUMIFS(K:K,C:C,C828,J:J,"&lt;&gt;Subtotal"),""))))),"")</f>
        <v/>
      </c>
      <c r="L829" s="100" t="str">
        <f t="shared" si="22"/>
        <v/>
      </c>
    </row>
    <row r="830" spans="2:12" x14ac:dyDescent="0.25">
      <c r="B830" s="62" t="str">
        <f>IFERROR(IF(C829=C826,IF(B829+1&lt;='FORMAÇÃO DE PREÇO'!$H$8,B829+1,""),B829),"")</f>
        <v/>
      </c>
      <c r="C830" s="62" t="str">
        <f>IFERROR(VLOOKUP(B830,'FORMAÇÃO DE PREÇO'!B:D,2,FALSE),"")</f>
        <v/>
      </c>
      <c r="D830" s="62" t="str">
        <f>IFERROR(VLOOKUP(B830,'FORMAÇÃO DE PREÇO'!B:D,3,FALSE),"")</f>
        <v/>
      </c>
      <c r="E830" s="107" t="str">
        <f t="shared" si="23"/>
        <v/>
      </c>
      <c r="F830" s="107" t="str">
        <f>IF($B829="","",IF($C830=$C827,INDEX('FORMAÇÃO DE PREÇO'!$H:$H,MATCH($B830,'FORMAÇÃO DE PREÇO'!$B:$B)-18),IF($C830=$C828,"Código","")))</f>
        <v/>
      </c>
      <c r="G830" s="108" t="str">
        <f t="array" ref="G830">IF($B829="","",IF($C830=$C827,UPPER(INDEX('BASE EDITAL'!$C:$C,EDITAL!B830+1)),IF($C830=$C828,"Especificação do Objeto","")))</f>
        <v/>
      </c>
      <c r="H830" s="109" t="str">
        <f t="array" ref="H830">IF($B829="","",IF($C830=$C827,INDEX('FORMAÇÃO DE PREÇO'!$M:$M,MATCH($B830,'FORMAÇÃO DE PREÇO'!$B:$B)-14),IF($C830=$C828,"Unidade","")))</f>
        <v/>
      </c>
      <c r="I830" s="109" t="str">
        <f>IF($B829="","",IF($C830=$C827,INDEX('FORMAÇÃO DE PREÇO'!$M:$M,MATCH($B830,'FORMAÇÃO DE PREÇO'!$B:$B)-16),IF($C830=$C828,"Quant.","")))</f>
        <v/>
      </c>
      <c r="J830" s="68" t="str">
        <f>IF(AND(COUNTBLANK($B827:$B829)=2,$B829="",$B828="",MAX(C:C)&gt;1),"Total Estimado",IF($B829="","",IF($C830=$C827,INDEX('FORMAÇÃO DE PREÇO'!$M:$M,MATCH($B830,'FORMAÇÃO DE PREÇO'!$B:$B)-18),IF($C830=$C828,"Valor Unit. (R$)",IF(AND($C830&lt;&gt;$C829,$J829&lt;&gt;""),"Subtotal","")))))</f>
        <v/>
      </c>
      <c r="K830" s="100" t="str">
        <f>IFERROR(IF(AND(COUNTBLANK($B827:$B829)=2,$B829="",$B828="",MAX(C:C)&gt;1),SUM($K$3:K829)/2,IF($B829="","",IF($C830=$C827,ROUND(J830*I830,2),IF($C830=$C828,"Total Item (R$)",IF(AND($C830&lt;&gt;$C829,$J829&lt;&gt;""),SUMIFS(K:K,C:C,C829,J:J,"&lt;&gt;Subtotal"),""))))),"")</f>
        <v/>
      </c>
      <c r="L830" s="100" t="str">
        <f t="shared" si="22"/>
        <v/>
      </c>
    </row>
    <row r="831" spans="2:12" x14ac:dyDescent="0.25">
      <c r="B831" s="62" t="str">
        <f>IFERROR(IF(C830=C827,IF(B830+1&lt;='FORMAÇÃO DE PREÇO'!$H$8,B830+1,""),B830),"")</f>
        <v/>
      </c>
      <c r="C831" s="62" t="str">
        <f>IFERROR(VLOOKUP(B831,'FORMAÇÃO DE PREÇO'!B:D,2,FALSE),"")</f>
        <v/>
      </c>
      <c r="D831" s="62" t="str">
        <f>IFERROR(VLOOKUP(B831,'FORMAÇÃO DE PREÇO'!B:D,3,FALSE),"")</f>
        <v/>
      </c>
      <c r="E831" s="107" t="str">
        <f t="shared" si="23"/>
        <v/>
      </c>
      <c r="F831" s="107" t="str">
        <f>IF($B830="","",IF($C831=$C828,INDEX('FORMAÇÃO DE PREÇO'!$H:$H,MATCH($B831,'FORMAÇÃO DE PREÇO'!$B:$B)-18),IF($C831=$C829,"Código","")))</f>
        <v/>
      </c>
      <c r="G831" s="108" t="str">
        <f t="array" ref="G831">IF($B830="","",IF($C831=$C828,UPPER(INDEX('BASE EDITAL'!$C:$C,EDITAL!B831+1)),IF($C831=$C829,"Especificação do Objeto","")))</f>
        <v/>
      </c>
      <c r="H831" s="109" t="str">
        <f t="array" ref="H831">IF($B830="","",IF($C831=$C828,INDEX('FORMAÇÃO DE PREÇO'!$M:$M,MATCH($B831,'FORMAÇÃO DE PREÇO'!$B:$B)-14),IF($C831=$C829,"Unidade","")))</f>
        <v/>
      </c>
      <c r="I831" s="109" t="str">
        <f>IF($B830="","",IF($C831=$C828,INDEX('FORMAÇÃO DE PREÇO'!$M:$M,MATCH($B831,'FORMAÇÃO DE PREÇO'!$B:$B)-16),IF($C831=$C829,"Quant.","")))</f>
        <v/>
      </c>
      <c r="J831" s="68" t="str">
        <f>IF(AND(COUNTBLANK($B828:$B830)=2,$B830="",$B829="",MAX(C:C)&gt;1),"Total Estimado",IF($B830="","",IF($C831=$C828,INDEX('FORMAÇÃO DE PREÇO'!$M:$M,MATCH($B831,'FORMAÇÃO DE PREÇO'!$B:$B)-18),IF($C831=$C829,"Valor Unit. (R$)",IF(AND($C831&lt;&gt;$C830,$J830&lt;&gt;""),"Subtotal","")))))</f>
        <v/>
      </c>
      <c r="K831" s="100" t="str">
        <f>IFERROR(IF(AND(COUNTBLANK($B828:$B830)=2,$B830="",$B829="",MAX(C:C)&gt;1),SUM($K$3:K830)/2,IF($B830="","",IF($C831=$C828,ROUND(J831*I831,2),IF($C831=$C829,"Total Item (R$)",IF(AND($C831&lt;&gt;$C830,$J830&lt;&gt;""),SUMIFS(K:K,C:C,C830,J:J,"&lt;&gt;Subtotal"),""))))),"")</f>
        <v/>
      </c>
      <c r="L831" s="100" t="str">
        <f t="shared" si="22"/>
        <v/>
      </c>
    </row>
    <row r="832" spans="2:12" x14ac:dyDescent="0.25">
      <c r="B832" s="62" t="str">
        <f>IFERROR(IF(C831=C828,IF(B831+1&lt;='FORMAÇÃO DE PREÇO'!$H$8,B831+1,""),B831),"")</f>
        <v/>
      </c>
      <c r="C832" s="62" t="str">
        <f>IFERROR(VLOOKUP(B832,'FORMAÇÃO DE PREÇO'!B:D,2,FALSE),"")</f>
        <v/>
      </c>
      <c r="D832" s="62" t="str">
        <f>IFERROR(VLOOKUP(B832,'FORMAÇÃO DE PREÇO'!B:D,3,FALSE),"")</f>
        <v/>
      </c>
      <c r="E832" s="107" t="str">
        <f t="shared" si="23"/>
        <v/>
      </c>
      <c r="F832" s="107" t="str">
        <f>IF($B831="","",IF($C832=$C829,INDEX('FORMAÇÃO DE PREÇO'!$H:$H,MATCH($B832,'FORMAÇÃO DE PREÇO'!$B:$B)-18),IF($C832=$C830,"Código","")))</f>
        <v/>
      </c>
      <c r="G832" s="108" t="str">
        <f t="array" ref="G832">IF($B831="","",IF($C832=$C829,UPPER(INDEX('BASE EDITAL'!$C:$C,EDITAL!B832+1)),IF($C832=$C830,"Especificação do Objeto","")))</f>
        <v/>
      </c>
      <c r="H832" s="109" t="str">
        <f t="array" ref="H832">IF($B831="","",IF($C832=$C829,INDEX('FORMAÇÃO DE PREÇO'!$M:$M,MATCH($B832,'FORMAÇÃO DE PREÇO'!$B:$B)-14),IF($C832=$C830,"Unidade","")))</f>
        <v/>
      </c>
      <c r="I832" s="109" t="str">
        <f>IF($B831="","",IF($C832=$C829,INDEX('FORMAÇÃO DE PREÇO'!$M:$M,MATCH($B832,'FORMAÇÃO DE PREÇO'!$B:$B)-16),IF($C832=$C830,"Quant.","")))</f>
        <v/>
      </c>
      <c r="J832" s="68" t="str">
        <f>IF(AND(COUNTBLANK($B829:$B831)=2,$B831="",$B830="",MAX(C:C)&gt;1),"Total Estimado",IF($B831="","",IF($C832=$C829,INDEX('FORMAÇÃO DE PREÇO'!$M:$M,MATCH($B832,'FORMAÇÃO DE PREÇO'!$B:$B)-18),IF($C832=$C830,"Valor Unit. (R$)",IF(AND($C832&lt;&gt;$C831,$J831&lt;&gt;""),"Subtotal","")))))</f>
        <v/>
      </c>
      <c r="K832" s="100" t="str">
        <f>IFERROR(IF(AND(COUNTBLANK($B829:$B831)=2,$B831="",$B830="",MAX(C:C)&gt;1),SUM($K$3:K831)/2,IF($B831="","",IF($C832=$C829,ROUND(J832*I832,2),IF($C832=$C830,"Total Item (R$)",IF(AND($C832&lt;&gt;$C831,$J831&lt;&gt;""),SUMIFS(K:K,C:C,C831,J:J,"&lt;&gt;Subtotal"),""))))),"")</f>
        <v/>
      </c>
      <c r="L832" s="100" t="str">
        <f t="shared" si="22"/>
        <v/>
      </c>
    </row>
    <row r="833" spans="2:12" x14ac:dyDescent="0.25">
      <c r="B833" s="62" t="str">
        <f>IFERROR(IF(C832=C829,IF(B832+1&lt;='FORMAÇÃO DE PREÇO'!$H$8,B832+1,""),B832),"")</f>
        <v/>
      </c>
      <c r="C833" s="62" t="str">
        <f>IFERROR(VLOOKUP(B833,'FORMAÇÃO DE PREÇO'!B:D,2,FALSE),"")</f>
        <v/>
      </c>
      <c r="D833" s="62" t="str">
        <f>IFERROR(VLOOKUP(B833,'FORMAÇÃO DE PREÇO'!B:D,3,FALSE),"")</f>
        <v/>
      </c>
      <c r="E833" s="107" t="str">
        <f t="shared" si="23"/>
        <v/>
      </c>
      <c r="F833" s="107" t="str">
        <f>IF($B832="","",IF($C833=$C830,INDEX('FORMAÇÃO DE PREÇO'!$H:$H,MATCH($B833,'FORMAÇÃO DE PREÇO'!$B:$B)-18),IF($C833=$C831,"Código","")))</f>
        <v/>
      </c>
      <c r="G833" s="108" t="str">
        <f t="array" ref="G833">IF($B832="","",IF($C833=$C830,UPPER(INDEX('BASE EDITAL'!$C:$C,EDITAL!B833+1)),IF($C833=$C831,"Especificação do Objeto","")))</f>
        <v/>
      </c>
      <c r="H833" s="109" t="str">
        <f t="array" ref="H833">IF($B832="","",IF($C833=$C830,INDEX('FORMAÇÃO DE PREÇO'!$M:$M,MATCH($B833,'FORMAÇÃO DE PREÇO'!$B:$B)-14),IF($C833=$C831,"Unidade","")))</f>
        <v/>
      </c>
      <c r="I833" s="109" t="str">
        <f>IF($B832="","",IF($C833=$C830,INDEX('FORMAÇÃO DE PREÇO'!$M:$M,MATCH($B833,'FORMAÇÃO DE PREÇO'!$B:$B)-16),IF($C833=$C831,"Quant.","")))</f>
        <v/>
      </c>
      <c r="J833" s="68" t="str">
        <f>IF(AND(COUNTBLANK($B830:$B832)=2,$B832="",$B831="",MAX(C:C)&gt;1),"Total Estimado",IF($B832="","",IF($C833=$C830,INDEX('FORMAÇÃO DE PREÇO'!$M:$M,MATCH($B833,'FORMAÇÃO DE PREÇO'!$B:$B)-18),IF($C833=$C831,"Valor Unit. (R$)",IF(AND($C833&lt;&gt;$C832,$J832&lt;&gt;""),"Subtotal","")))))</f>
        <v/>
      </c>
      <c r="K833" s="100" t="str">
        <f>IFERROR(IF(AND(COUNTBLANK($B830:$B832)=2,$B832="",$B831="",MAX(C:C)&gt;1),SUM($K$3:K832)/2,IF($B832="","",IF($C833=$C830,ROUND(J833*I833,2),IF($C833=$C831,"Total Item (R$)",IF(AND($C833&lt;&gt;$C832,$J832&lt;&gt;""),SUMIFS(K:K,C:C,C832,J:J,"&lt;&gt;Subtotal"),""))))),"")</f>
        <v/>
      </c>
      <c r="L833" s="100" t="str">
        <f t="shared" si="22"/>
        <v/>
      </c>
    </row>
    <row r="834" spans="2:12" x14ac:dyDescent="0.25">
      <c r="B834" s="62" t="str">
        <f>IFERROR(IF(C833=C830,IF(B833+1&lt;='FORMAÇÃO DE PREÇO'!$H$8,B833+1,""),B833),"")</f>
        <v/>
      </c>
      <c r="C834" s="62" t="str">
        <f>IFERROR(VLOOKUP(B834,'FORMAÇÃO DE PREÇO'!B:D,2,FALSE),"")</f>
        <v/>
      </c>
      <c r="D834" s="62" t="str">
        <f>IFERROR(VLOOKUP(B834,'FORMAÇÃO DE PREÇO'!B:D,3,FALSE),"")</f>
        <v/>
      </c>
      <c r="E834" s="107" t="str">
        <f t="shared" si="23"/>
        <v/>
      </c>
      <c r="F834" s="107" t="str">
        <f>IF($B833="","",IF($C834=$C831,INDEX('FORMAÇÃO DE PREÇO'!$H:$H,MATCH($B834,'FORMAÇÃO DE PREÇO'!$B:$B)-18),IF($C834=$C832,"Código","")))</f>
        <v/>
      </c>
      <c r="G834" s="108" t="str">
        <f t="array" ref="G834">IF($B833="","",IF($C834=$C831,UPPER(INDEX('BASE EDITAL'!$C:$C,EDITAL!B834+1)),IF($C834=$C832,"Especificação do Objeto","")))</f>
        <v/>
      </c>
      <c r="H834" s="109" t="str">
        <f t="array" ref="H834">IF($B833="","",IF($C834=$C831,INDEX('FORMAÇÃO DE PREÇO'!$M:$M,MATCH($B834,'FORMAÇÃO DE PREÇO'!$B:$B)-14),IF($C834=$C832,"Unidade","")))</f>
        <v/>
      </c>
      <c r="I834" s="109" t="str">
        <f>IF($B833="","",IF($C834=$C831,INDEX('FORMAÇÃO DE PREÇO'!$M:$M,MATCH($B834,'FORMAÇÃO DE PREÇO'!$B:$B)-16),IF($C834=$C832,"Quant.","")))</f>
        <v/>
      </c>
      <c r="J834" s="68" t="str">
        <f>IF(AND(COUNTBLANK($B831:$B833)=2,$B833="",$B832="",MAX(C:C)&gt;1),"Total Estimado",IF($B833="","",IF($C834=$C831,INDEX('FORMAÇÃO DE PREÇO'!$M:$M,MATCH($B834,'FORMAÇÃO DE PREÇO'!$B:$B)-18),IF($C834=$C832,"Valor Unit. (R$)",IF(AND($C834&lt;&gt;$C833,$J833&lt;&gt;""),"Subtotal","")))))</f>
        <v/>
      </c>
      <c r="K834" s="100" t="str">
        <f>IFERROR(IF(AND(COUNTBLANK($B831:$B833)=2,$B833="",$B832="",MAX(C:C)&gt;1),SUM($K$3:K833)/2,IF($B833="","",IF($C834=$C831,ROUND(J834*I834,2),IF($C834=$C832,"Total Item (R$)",IF(AND($C834&lt;&gt;$C833,$J833&lt;&gt;""),SUMIFS(K:K,C:C,C833,J:J,"&lt;&gt;Subtotal"),""))))),"")</f>
        <v/>
      </c>
      <c r="L834" s="100" t="str">
        <f t="shared" si="22"/>
        <v/>
      </c>
    </row>
    <row r="835" spans="2:12" x14ac:dyDescent="0.25">
      <c r="B835" s="62" t="str">
        <f>IFERROR(IF(C834=C831,IF(B834+1&lt;='FORMAÇÃO DE PREÇO'!$H$8,B834+1,""),B834),"")</f>
        <v/>
      </c>
      <c r="C835" s="62" t="str">
        <f>IFERROR(VLOOKUP(B835,'FORMAÇÃO DE PREÇO'!B:D,2,FALSE),"")</f>
        <v/>
      </c>
      <c r="D835" s="62" t="str">
        <f>IFERROR(VLOOKUP(B835,'FORMAÇÃO DE PREÇO'!B:D,3,FALSE),"")</f>
        <v/>
      </c>
      <c r="E835" s="107" t="str">
        <f t="shared" si="23"/>
        <v/>
      </c>
      <c r="F835" s="107" t="str">
        <f>IF($B834="","",IF($C835=$C832,INDEX('FORMAÇÃO DE PREÇO'!$H:$H,MATCH($B835,'FORMAÇÃO DE PREÇO'!$B:$B)-18),IF($C835=$C833,"Código","")))</f>
        <v/>
      </c>
      <c r="G835" s="108" t="str">
        <f t="array" ref="G835">IF($B834="","",IF($C835=$C832,UPPER(INDEX('BASE EDITAL'!$C:$C,EDITAL!B835+1)),IF($C835=$C833,"Especificação do Objeto","")))</f>
        <v/>
      </c>
      <c r="H835" s="109" t="str">
        <f t="array" ref="H835">IF($B834="","",IF($C835=$C832,INDEX('FORMAÇÃO DE PREÇO'!$M:$M,MATCH($B835,'FORMAÇÃO DE PREÇO'!$B:$B)-14),IF($C835=$C833,"Unidade","")))</f>
        <v/>
      </c>
      <c r="I835" s="109" t="str">
        <f>IF($B834="","",IF($C835=$C832,INDEX('FORMAÇÃO DE PREÇO'!$M:$M,MATCH($B835,'FORMAÇÃO DE PREÇO'!$B:$B)-16),IF($C835=$C833,"Quant.","")))</f>
        <v/>
      </c>
      <c r="J835" s="68" t="str">
        <f>IF(AND(COUNTBLANK($B832:$B834)=2,$B834="",$B833="",MAX(C:C)&gt;1),"Total Estimado",IF($B834="","",IF($C835=$C832,INDEX('FORMAÇÃO DE PREÇO'!$M:$M,MATCH($B835,'FORMAÇÃO DE PREÇO'!$B:$B)-18),IF($C835=$C833,"Valor Unit. (R$)",IF(AND($C835&lt;&gt;$C834,$J834&lt;&gt;""),"Subtotal","")))))</f>
        <v/>
      </c>
      <c r="K835" s="100" t="str">
        <f>IFERROR(IF(AND(COUNTBLANK($B832:$B834)=2,$B834="",$B833="",MAX(C:C)&gt;1),SUM($K$3:K834)/2,IF($B834="","",IF($C835=$C832,ROUND(J835*I835,2),IF($C835=$C833,"Total Item (R$)",IF(AND($C835&lt;&gt;$C834,$J834&lt;&gt;""),SUMIFS(K:K,C:C,C834,J:J,"&lt;&gt;Subtotal"),""))))),"")</f>
        <v/>
      </c>
      <c r="L835" s="100" t="str">
        <f t="shared" si="22"/>
        <v/>
      </c>
    </row>
    <row r="836" spans="2:12" x14ac:dyDescent="0.25">
      <c r="B836" s="62" t="str">
        <f>IFERROR(IF(C835=C832,IF(B835+1&lt;='FORMAÇÃO DE PREÇO'!$H$8,B835+1,""),B835),"")</f>
        <v/>
      </c>
      <c r="C836" s="62" t="str">
        <f>IFERROR(VLOOKUP(B836,'FORMAÇÃO DE PREÇO'!B:D,2,FALSE),"")</f>
        <v/>
      </c>
      <c r="D836" s="62" t="str">
        <f>IFERROR(VLOOKUP(B836,'FORMAÇÃO DE PREÇO'!B:D,3,FALSE),"")</f>
        <v/>
      </c>
      <c r="E836" s="107" t="str">
        <f t="shared" si="23"/>
        <v/>
      </c>
      <c r="F836" s="107" t="str">
        <f>IF($B835="","",IF($C836=$C833,INDEX('FORMAÇÃO DE PREÇO'!$H:$H,MATCH($B836,'FORMAÇÃO DE PREÇO'!$B:$B)-18),IF($C836=$C834,"Código","")))</f>
        <v/>
      </c>
      <c r="G836" s="108" t="str">
        <f t="array" ref="G836">IF($B835="","",IF($C836=$C833,UPPER(INDEX('BASE EDITAL'!$C:$C,EDITAL!B836+1)),IF($C836=$C834,"Especificação do Objeto","")))</f>
        <v/>
      </c>
      <c r="H836" s="109" t="str">
        <f t="array" ref="H836">IF($B835="","",IF($C836=$C833,INDEX('FORMAÇÃO DE PREÇO'!$M:$M,MATCH($B836,'FORMAÇÃO DE PREÇO'!$B:$B)-14),IF($C836=$C834,"Unidade","")))</f>
        <v/>
      </c>
      <c r="I836" s="109" t="str">
        <f>IF($B835="","",IF($C836=$C833,INDEX('FORMAÇÃO DE PREÇO'!$M:$M,MATCH($B836,'FORMAÇÃO DE PREÇO'!$B:$B)-16),IF($C836=$C834,"Quant.","")))</f>
        <v/>
      </c>
      <c r="J836" s="68" t="str">
        <f>IF(AND(COUNTBLANK($B833:$B835)=2,$B835="",$B834="",MAX(C:C)&gt;1),"Total Estimado",IF($B835="","",IF($C836=$C833,INDEX('FORMAÇÃO DE PREÇO'!$M:$M,MATCH($B836,'FORMAÇÃO DE PREÇO'!$B:$B)-18),IF($C836=$C834,"Valor Unit. (R$)",IF(AND($C836&lt;&gt;$C835,$J835&lt;&gt;""),"Subtotal","")))))</f>
        <v/>
      </c>
      <c r="K836" s="100" t="str">
        <f>IFERROR(IF(AND(COUNTBLANK($B833:$B835)=2,$B835="",$B834="",MAX(C:C)&gt;1),SUM($K$3:K835)/2,IF($B835="","",IF($C836=$C833,ROUND(J836*I836,2),IF($C836=$C834,"Total Item (R$)",IF(AND($C836&lt;&gt;$C835,$J835&lt;&gt;""),SUMIFS(K:K,C:C,C835,J:J,"&lt;&gt;Subtotal"),""))))),"")</f>
        <v/>
      </c>
      <c r="L836" s="100" t="str">
        <f t="shared" ref="L836:L899" si="24">IF($B835="","",IF($C836=$C833,"",IF($C836=$C834,"Benefício ME/EPP","")))</f>
        <v/>
      </c>
    </row>
    <row r="837" spans="2:12" x14ac:dyDescent="0.25">
      <c r="B837" s="62" t="str">
        <f>IFERROR(IF(C836=C833,IF(B836+1&lt;='FORMAÇÃO DE PREÇO'!$H$8,B836+1,""),B836),"")</f>
        <v/>
      </c>
      <c r="C837" s="62" t="str">
        <f>IFERROR(VLOOKUP(B837,'FORMAÇÃO DE PREÇO'!B:D,2,FALSE),"")</f>
        <v/>
      </c>
      <c r="D837" s="62" t="str">
        <f>IFERROR(VLOOKUP(B837,'FORMAÇÃO DE PREÇO'!B:D,3,FALSE),"")</f>
        <v/>
      </c>
      <c r="E837" s="107" t="str">
        <f t="shared" si="23"/>
        <v/>
      </c>
      <c r="F837" s="107" t="str">
        <f>IF($B836="","",IF($C837=$C834,INDEX('FORMAÇÃO DE PREÇO'!$H:$H,MATCH($B837,'FORMAÇÃO DE PREÇO'!$B:$B)-18),IF($C837=$C835,"Código","")))</f>
        <v/>
      </c>
      <c r="G837" s="108" t="str">
        <f t="array" ref="G837">IF($B836="","",IF($C837=$C834,UPPER(INDEX('BASE EDITAL'!$C:$C,EDITAL!B837+1)),IF($C837=$C835,"Especificação do Objeto","")))</f>
        <v/>
      </c>
      <c r="H837" s="109" t="str">
        <f t="array" ref="H837">IF($B836="","",IF($C837=$C834,INDEX('FORMAÇÃO DE PREÇO'!$M:$M,MATCH($B837,'FORMAÇÃO DE PREÇO'!$B:$B)-14),IF($C837=$C835,"Unidade","")))</f>
        <v/>
      </c>
      <c r="I837" s="109" t="str">
        <f>IF($B836="","",IF($C837=$C834,INDEX('FORMAÇÃO DE PREÇO'!$M:$M,MATCH($B837,'FORMAÇÃO DE PREÇO'!$B:$B)-16),IF($C837=$C835,"Quant.","")))</f>
        <v/>
      </c>
      <c r="J837" s="68" t="str">
        <f>IF(AND(COUNTBLANK($B834:$B836)=2,$B836="",$B835="",MAX(C:C)&gt;1),"Total Estimado",IF($B836="","",IF($C837=$C834,INDEX('FORMAÇÃO DE PREÇO'!$M:$M,MATCH($B837,'FORMAÇÃO DE PREÇO'!$B:$B)-18),IF($C837=$C835,"Valor Unit. (R$)",IF(AND($C837&lt;&gt;$C836,$J836&lt;&gt;""),"Subtotal","")))))</f>
        <v/>
      </c>
      <c r="K837" s="100" t="str">
        <f>IFERROR(IF(AND(COUNTBLANK($B834:$B836)=2,$B836="",$B835="",MAX(C:C)&gt;1),SUM($K$3:K836)/2,IF($B836="","",IF($C837=$C834,ROUND(J837*I837,2),IF($C837=$C835,"Total Item (R$)",IF(AND($C837&lt;&gt;$C836,$J836&lt;&gt;""),SUMIFS(K:K,C:C,C836,J:J,"&lt;&gt;Subtotal"),""))))),"")</f>
        <v/>
      </c>
      <c r="L837" s="100" t="str">
        <f t="shared" si="24"/>
        <v/>
      </c>
    </row>
    <row r="838" spans="2:12" x14ac:dyDescent="0.25">
      <c r="B838" s="62" t="str">
        <f>IFERROR(IF(C837=C834,IF(B837+1&lt;='FORMAÇÃO DE PREÇO'!$H$8,B837+1,""),B837),"")</f>
        <v/>
      </c>
      <c r="C838" s="62" t="str">
        <f>IFERROR(VLOOKUP(B838,'FORMAÇÃO DE PREÇO'!B:D,2,FALSE),"")</f>
        <v/>
      </c>
      <c r="D838" s="62" t="str">
        <f>IFERROR(VLOOKUP(B838,'FORMAÇÃO DE PREÇO'!B:D,3,FALSE),"")</f>
        <v/>
      </c>
      <c r="E838" s="107" t="str">
        <f t="shared" si="23"/>
        <v/>
      </c>
      <c r="F838" s="107" t="str">
        <f>IF($B837="","",IF($C838=$C835,INDEX('FORMAÇÃO DE PREÇO'!$H:$H,MATCH($B838,'FORMAÇÃO DE PREÇO'!$B:$B)-18),IF($C838=$C836,"Código","")))</f>
        <v/>
      </c>
      <c r="G838" s="108" t="str">
        <f t="array" ref="G838">IF($B837="","",IF($C838=$C835,UPPER(INDEX('BASE EDITAL'!$C:$C,EDITAL!B838+1)),IF($C838=$C836,"Especificação do Objeto","")))</f>
        <v/>
      </c>
      <c r="H838" s="109" t="str">
        <f t="array" ref="H838">IF($B837="","",IF($C838=$C835,INDEX('FORMAÇÃO DE PREÇO'!$M:$M,MATCH($B838,'FORMAÇÃO DE PREÇO'!$B:$B)-14),IF($C838=$C836,"Unidade","")))</f>
        <v/>
      </c>
      <c r="I838" s="109" t="str">
        <f>IF($B837="","",IF($C838=$C835,INDEX('FORMAÇÃO DE PREÇO'!$M:$M,MATCH($B838,'FORMAÇÃO DE PREÇO'!$B:$B)-16),IF($C838=$C836,"Quant.","")))</f>
        <v/>
      </c>
      <c r="J838" s="68" t="str">
        <f>IF(AND(COUNTBLANK($B835:$B837)=2,$B837="",$B836="",MAX(C:C)&gt;1),"Total Estimado",IF($B837="","",IF($C838=$C835,INDEX('FORMAÇÃO DE PREÇO'!$M:$M,MATCH($B838,'FORMAÇÃO DE PREÇO'!$B:$B)-18),IF($C838=$C836,"Valor Unit. (R$)",IF(AND($C838&lt;&gt;$C837,$J837&lt;&gt;""),"Subtotal","")))))</f>
        <v/>
      </c>
      <c r="K838" s="100" t="str">
        <f>IFERROR(IF(AND(COUNTBLANK($B835:$B837)=2,$B837="",$B836="",MAX(C:C)&gt;1),SUM($K$3:K837)/2,IF($B837="","",IF($C838=$C835,ROUND(J838*I838,2),IF($C838=$C836,"Total Item (R$)",IF(AND($C838&lt;&gt;$C837,$J837&lt;&gt;""),SUMIFS(K:K,C:C,C837,J:J,"&lt;&gt;Subtotal"),""))))),"")</f>
        <v/>
      </c>
      <c r="L838" s="100" t="str">
        <f t="shared" si="24"/>
        <v/>
      </c>
    </row>
    <row r="839" spans="2:12" x14ac:dyDescent="0.25">
      <c r="B839" s="62" t="str">
        <f>IFERROR(IF(C838=C835,IF(B838+1&lt;='FORMAÇÃO DE PREÇO'!$H$8,B838+1,""),B838),"")</f>
        <v/>
      </c>
      <c r="C839" s="62" t="str">
        <f>IFERROR(VLOOKUP(B839,'FORMAÇÃO DE PREÇO'!B:D,2,FALSE),"")</f>
        <v/>
      </c>
      <c r="D839" s="62" t="str">
        <f>IFERROR(VLOOKUP(B839,'FORMAÇÃO DE PREÇO'!B:D,3,FALSE),"")</f>
        <v/>
      </c>
      <c r="E839" s="107" t="str">
        <f t="shared" ref="E839:E902" si="25">IF($B838="","",IF($C839=$C836,D839,IF($C839=$C837,"Item",IF(AND(MAX(C:C)&gt;1,$C839=$C838),CONCATENATE("LOTE ",C839),""))))</f>
        <v/>
      </c>
      <c r="F839" s="107" t="str">
        <f>IF($B838="","",IF($C839=$C836,INDEX('FORMAÇÃO DE PREÇO'!$H:$H,MATCH($B839,'FORMAÇÃO DE PREÇO'!$B:$B)-18),IF($C839=$C837,"Código","")))</f>
        <v/>
      </c>
      <c r="G839" s="108" t="str">
        <f t="array" ref="G839">IF($B838="","",IF($C839=$C836,UPPER(INDEX('BASE EDITAL'!$C:$C,EDITAL!B839+1)),IF($C839=$C837,"Especificação do Objeto","")))</f>
        <v/>
      </c>
      <c r="H839" s="109" t="str">
        <f t="array" ref="H839">IF($B838="","",IF($C839=$C836,INDEX('FORMAÇÃO DE PREÇO'!$M:$M,MATCH($B839,'FORMAÇÃO DE PREÇO'!$B:$B)-14),IF($C839=$C837,"Unidade","")))</f>
        <v/>
      </c>
      <c r="I839" s="109" t="str">
        <f>IF($B838="","",IF($C839=$C836,INDEX('FORMAÇÃO DE PREÇO'!$M:$M,MATCH($B839,'FORMAÇÃO DE PREÇO'!$B:$B)-16),IF($C839=$C837,"Quant.","")))</f>
        <v/>
      </c>
      <c r="J839" s="68" t="str">
        <f>IF(AND(COUNTBLANK($B836:$B838)=2,$B838="",$B837="",MAX(C:C)&gt;1),"Total Estimado",IF($B838="","",IF($C839=$C836,INDEX('FORMAÇÃO DE PREÇO'!$M:$M,MATCH($B839,'FORMAÇÃO DE PREÇO'!$B:$B)-18),IF($C839=$C837,"Valor Unit. (R$)",IF(AND($C839&lt;&gt;$C838,$J838&lt;&gt;""),"Subtotal","")))))</f>
        <v/>
      </c>
      <c r="K839" s="100" t="str">
        <f>IFERROR(IF(AND(COUNTBLANK($B836:$B838)=2,$B838="",$B837="",MAX(C:C)&gt;1),SUM($K$3:K838)/2,IF($B838="","",IF($C839=$C836,ROUND(J839*I839,2),IF($C839=$C837,"Total Item (R$)",IF(AND($C839&lt;&gt;$C838,$J838&lt;&gt;""),SUMIFS(K:K,C:C,C838,J:J,"&lt;&gt;Subtotal"),""))))),"")</f>
        <v/>
      </c>
      <c r="L839" s="100" t="str">
        <f t="shared" si="24"/>
        <v/>
      </c>
    </row>
    <row r="840" spans="2:12" x14ac:dyDescent="0.25">
      <c r="B840" s="62" t="str">
        <f>IFERROR(IF(C839=C836,IF(B839+1&lt;='FORMAÇÃO DE PREÇO'!$H$8,B839+1,""),B839),"")</f>
        <v/>
      </c>
      <c r="C840" s="62" t="str">
        <f>IFERROR(VLOOKUP(B840,'FORMAÇÃO DE PREÇO'!B:D,2,FALSE),"")</f>
        <v/>
      </c>
      <c r="D840" s="62" t="str">
        <f>IFERROR(VLOOKUP(B840,'FORMAÇÃO DE PREÇO'!B:D,3,FALSE),"")</f>
        <v/>
      </c>
      <c r="E840" s="107" t="str">
        <f t="shared" si="25"/>
        <v/>
      </c>
      <c r="F840" s="107" t="str">
        <f>IF($B839="","",IF($C840=$C837,INDEX('FORMAÇÃO DE PREÇO'!$H:$H,MATCH($B840,'FORMAÇÃO DE PREÇO'!$B:$B)-18),IF($C840=$C838,"Código","")))</f>
        <v/>
      </c>
      <c r="G840" s="108" t="str">
        <f t="array" ref="G840">IF($B839="","",IF($C840=$C837,UPPER(INDEX('BASE EDITAL'!$C:$C,EDITAL!B840+1)),IF($C840=$C838,"Especificação do Objeto","")))</f>
        <v/>
      </c>
      <c r="H840" s="109" t="str">
        <f t="array" ref="H840">IF($B839="","",IF($C840=$C837,INDEX('FORMAÇÃO DE PREÇO'!$M:$M,MATCH($B840,'FORMAÇÃO DE PREÇO'!$B:$B)-14),IF($C840=$C838,"Unidade","")))</f>
        <v/>
      </c>
      <c r="I840" s="109" t="str">
        <f>IF($B839="","",IF($C840=$C837,INDEX('FORMAÇÃO DE PREÇO'!$M:$M,MATCH($B840,'FORMAÇÃO DE PREÇO'!$B:$B)-16),IF($C840=$C838,"Quant.","")))</f>
        <v/>
      </c>
      <c r="J840" s="68" t="str">
        <f>IF(AND(COUNTBLANK($B837:$B839)=2,$B839="",$B838="",MAX(C:C)&gt;1),"Total Estimado",IF($B839="","",IF($C840=$C837,INDEX('FORMAÇÃO DE PREÇO'!$M:$M,MATCH($B840,'FORMAÇÃO DE PREÇO'!$B:$B)-18),IF($C840=$C838,"Valor Unit. (R$)",IF(AND($C840&lt;&gt;$C839,$J839&lt;&gt;""),"Subtotal","")))))</f>
        <v/>
      </c>
      <c r="K840" s="100" t="str">
        <f>IFERROR(IF(AND(COUNTBLANK($B837:$B839)=2,$B839="",$B838="",MAX(C:C)&gt;1),SUM($K$3:K839)/2,IF($B839="","",IF($C840=$C837,ROUND(J840*I840,2),IF($C840=$C838,"Total Item (R$)",IF(AND($C840&lt;&gt;$C839,$J839&lt;&gt;""),SUMIFS(K:K,C:C,C839,J:J,"&lt;&gt;Subtotal"),""))))),"")</f>
        <v/>
      </c>
      <c r="L840" s="100" t="str">
        <f t="shared" si="24"/>
        <v/>
      </c>
    </row>
    <row r="841" spans="2:12" x14ac:dyDescent="0.25">
      <c r="B841" s="62" t="str">
        <f>IFERROR(IF(C840=C837,IF(B840+1&lt;='FORMAÇÃO DE PREÇO'!$H$8,B840+1,""),B840),"")</f>
        <v/>
      </c>
      <c r="C841" s="62" t="str">
        <f>IFERROR(VLOOKUP(B841,'FORMAÇÃO DE PREÇO'!B:D,2,FALSE),"")</f>
        <v/>
      </c>
      <c r="D841" s="62" t="str">
        <f>IFERROR(VLOOKUP(B841,'FORMAÇÃO DE PREÇO'!B:D,3,FALSE),"")</f>
        <v/>
      </c>
      <c r="E841" s="107" t="str">
        <f t="shared" si="25"/>
        <v/>
      </c>
      <c r="F841" s="107" t="str">
        <f>IF($B840="","",IF($C841=$C838,INDEX('FORMAÇÃO DE PREÇO'!$H:$H,MATCH($B841,'FORMAÇÃO DE PREÇO'!$B:$B)-18),IF($C841=$C839,"Código","")))</f>
        <v/>
      </c>
      <c r="G841" s="108" t="str">
        <f t="array" ref="G841">IF($B840="","",IF($C841=$C838,UPPER(INDEX('BASE EDITAL'!$C:$C,EDITAL!B841+1)),IF($C841=$C839,"Especificação do Objeto","")))</f>
        <v/>
      </c>
      <c r="H841" s="109" t="str">
        <f t="array" ref="H841">IF($B840="","",IF($C841=$C838,INDEX('FORMAÇÃO DE PREÇO'!$M:$M,MATCH($B841,'FORMAÇÃO DE PREÇO'!$B:$B)-14),IF($C841=$C839,"Unidade","")))</f>
        <v/>
      </c>
      <c r="I841" s="109" t="str">
        <f>IF($B840="","",IF($C841=$C838,INDEX('FORMAÇÃO DE PREÇO'!$M:$M,MATCH($B841,'FORMAÇÃO DE PREÇO'!$B:$B)-16),IF($C841=$C839,"Quant.","")))</f>
        <v/>
      </c>
      <c r="J841" s="68" t="str">
        <f>IF(AND(COUNTBLANK($B838:$B840)=2,$B840="",$B839="",MAX(C:C)&gt;1),"Total Estimado",IF($B840="","",IF($C841=$C838,INDEX('FORMAÇÃO DE PREÇO'!$M:$M,MATCH($B841,'FORMAÇÃO DE PREÇO'!$B:$B)-18),IF($C841=$C839,"Valor Unit. (R$)",IF(AND($C841&lt;&gt;$C840,$J840&lt;&gt;""),"Subtotal","")))))</f>
        <v/>
      </c>
      <c r="K841" s="100" t="str">
        <f>IFERROR(IF(AND(COUNTBLANK($B838:$B840)=2,$B840="",$B839="",MAX(C:C)&gt;1),SUM($K$3:K840)/2,IF($B840="","",IF($C841=$C838,ROUND(J841*I841,2),IF($C841=$C839,"Total Item (R$)",IF(AND($C841&lt;&gt;$C840,$J840&lt;&gt;""),SUMIFS(K:K,C:C,C840,J:J,"&lt;&gt;Subtotal"),""))))),"")</f>
        <v/>
      </c>
      <c r="L841" s="100" t="str">
        <f t="shared" si="24"/>
        <v/>
      </c>
    </row>
    <row r="842" spans="2:12" x14ac:dyDescent="0.25">
      <c r="B842" s="62" t="str">
        <f>IFERROR(IF(C841=C838,IF(B841+1&lt;='FORMAÇÃO DE PREÇO'!$H$8,B841+1,""),B841),"")</f>
        <v/>
      </c>
      <c r="C842" s="62" t="str">
        <f>IFERROR(VLOOKUP(B842,'FORMAÇÃO DE PREÇO'!B:D,2,FALSE),"")</f>
        <v/>
      </c>
      <c r="D842" s="62" t="str">
        <f>IFERROR(VLOOKUP(B842,'FORMAÇÃO DE PREÇO'!B:D,3,FALSE),"")</f>
        <v/>
      </c>
      <c r="E842" s="107" t="str">
        <f t="shared" si="25"/>
        <v/>
      </c>
      <c r="F842" s="107" t="str">
        <f>IF($B841="","",IF($C842=$C839,INDEX('FORMAÇÃO DE PREÇO'!$H:$H,MATCH($B842,'FORMAÇÃO DE PREÇO'!$B:$B)-18),IF($C842=$C840,"Código","")))</f>
        <v/>
      </c>
      <c r="G842" s="108" t="str">
        <f t="array" ref="G842">IF($B841="","",IF($C842=$C839,UPPER(INDEX('BASE EDITAL'!$C:$C,EDITAL!B842+1)),IF($C842=$C840,"Especificação do Objeto","")))</f>
        <v/>
      </c>
      <c r="H842" s="109" t="str">
        <f t="array" ref="H842">IF($B841="","",IF($C842=$C839,INDEX('FORMAÇÃO DE PREÇO'!$M:$M,MATCH($B842,'FORMAÇÃO DE PREÇO'!$B:$B)-14),IF($C842=$C840,"Unidade","")))</f>
        <v/>
      </c>
      <c r="I842" s="109" t="str">
        <f>IF($B841="","",IF($C842=$C839,INDEX('FORMAÇÃO DE PREÇO'!$M:$M,MATCH($B842,'FORMAÇÃO DE PREÇO'!$B:$B)-16),IF($C842=$C840,"Quant.","")))</f>
        <v/>
      </c>
      <c r="J842" s="68" t="str">
        <f>IF(AND(COUNTBLANK($B839:$B841)=2,$B841="",$B840="",MAX(C:C)&gt;1),"Total Estimado",IF($B841="","",IF($C842=$C839,INDEX('FORMAÇÃO DE PREÇO'!$M:$M,MATCH($B842,'FORMAÇÃO DE PREÇO'!$B:$B)-18),IF($C842=$C840,"Valor Unit. (R$)",IF(AND($C842&lt;&gt;$C841,$J841&lt;&gt;""),"Subtotal","")))))</f>
        <v/>
      </c>
      <c r="K842" s="100" t="str">
        <f>IFERROR(IF(AND(COUNTBLANK($B839:$B841)=2,$B841="",$B840="",MAX(C:C)&gt;1),SUM($K$3:K841)/2,IF($B841="","",IF($C842=$C839,ROUND(J842*I842,2),IF($C842=$C840,"Total Item (R$)",IF(AND($C842&lt;&gt;$C841,$J841&lt;&gt;""),SUMIFS(K:K,C:C,C841,J:J,"&lt;&gt;Subtotal"),""))))),"")</f>
        <v/>
      </c>
      <c r="L842" s="100" t="str">
        <f t="shared" si="24"/>
        <v/>
      </c>
    </row>
    <row r="843" spans="2:12" x14ac:dyDescent="0.25">
      <c r="B843" s="62" t="str">
        <f>IFERROR(IF(C842=C839,IF(B842+1&lt;='FORMAÇÃO DE PREÇO'!$H$8,B842+1,""),B842),"")</f>
        <v/>
      </c>
      <c r="C843" s="62" t="str">
        <f>IFERROR(VLOOKUP(B843,'FORMAÇÃO DE PREÇO'!B:D,2,FALSE),"")</f>
        <v/>
      </c>
      <c r="D843" s="62" t="str">
        <f>IFERROR(VLOOKUP(B843,'FORMAÇÃO DE PREÇO'!B:D,3,FALSE),"")</f>
        <v/>
      </c>
      <c r="E843" s="107" t="str">
        <f t="shared" si="25"/>
        <v/>
      </c>
      <c r="F843" s="107" t="str">
        <f>IF($B842="","",IF($C843=$C840,INDEX('FORMAÇÃO DE PREÇO'!$H:$H,MATCH($B843,'FORMAÇÃO DE PREÇO'!$B:$B)-18),IF($C843=$C841,"Código","")))</f>
        <v/>
      </c>
      <c r="G843" s="108" t="str">
        <f t="array" ref="G843">IF($B842="","",IF($C843=$C840,UPPER(INDEX('BASE EDITAL'!$C:$C,EDITAL!B843+1)),IF($C843=$C841,"Especificação do Objeto","")))</f>
        <v/>
      </c>
      <c r="H843" s="109" t="str">
        <f t="array" ref="H843">IF($B842="","",IF($C843=$C840,INDEX('FORMAÇÃO DE PREÇO'!$M:$M,MATCH($B843,'FORMAÇÃO DE PREÇO'!$B:$B)-14),IF($C843=$C841,"Unidade","")))</f>
        <v/>
      </c>
      <c r="I843" s="109" t="str">
        <f>IF($B842="","",IF($C843=$C840,INDEX('FORMAÇÃO DE PREÇO'!$M:$M,MATCH($B843,'FORMAÇÃO DE PREÇO'!$B:$B)-16),IF($C843=$C841,"Quant.","")))</f>
        <v/>
      </c>
      <c r="J843" s="68" t="str">
        <f>IF(AND(COUNTBLANK($B840:$B842)=2,$B842="",$B841="",MAX(C:C)&gt;1),"Total Estimado",IF($B842="","",IF($C843=$C840,INDEX('FORMAÇÃO DE PREÇO'!$M:$M,MATCH($B843,'FORMAÇÃO DE PREÇO'!$B:$B)-18),IF($C843=$C841,"Valor Unit. (R$)",IF(AND($C843&lt;&gt;$C842,$J842&lt;&gt;""),"Subtotal","")))))</f>
        <v/>
      </c>
      <c r="K843" s="100" t="str">
        <f>IFERROR(IF(AND(COUNTBLANK($B840:$B842)=2,$B842="",$B841="",MAX(C:C)&gt;1),SUM($K$3:K842)/2,IF($B842="","",IF($C843=$C840,ROUND(J843*I843,2),IF($C843=$C841,"Total Item (R$)",IF(AND($C843&lt;&gt;$C842,$J842&lt;&gt;""),SUMIFS(K:K,C:C,C842,J:J,"&lt;&gt;Subtotal"),""))))),"")</f>
        <v/>
      </c>
      <c r="L843" s="100" t="str">
        <f t="shared" si="24"/>
        <v/>
      </c>
    </row>
    <row r="844" spans="2:12" x14ac:dyDescent="0.25">
      <c r="B844" s="62" t="str">
        <f>IFERROR(IF(C843=C840,IF(B843+1&lt;='FORMAÇÃO DE PREÇO'!$H$8,B843+1,""),B843),"")</f>
        <v/>
      </c>
      <c r="C844" s="62" t="str">
        <f>IFERROR(VLOOKUP(B844,'FORMAÇÃO DE PREÇO'!B:D,2,FALSE),"")</f>
        <v/>
      </c>
      <c r="D844" s="62" t="str">
        <f>IFERROR(VLOOKUP(B844,'FORMAÇÃO DE PREÇO'!B:D,3,FALSE),"")</f>
        <v/>
      </c>
      <c r="E844" s="107" t="str">
        <f t="shared" si="25"/>
        <v/>
      </c>
      <c r="F844" s="107" t="str">
        <f>IF($B843="","",IF($C844=$C841,INDEX('FORMAÇÃO DE PREÇO'!$H:$H,MATCH($B844,'FORMAÇÃO DE PREÇO'!$B:$B)-18),IF($C844=$C842,"Código","")))</f>
        <v/>
      </c>
      <c r="G844" s="108" t="str">
        <f t="array" ref="G844">IF($B843="","",IF($C844=$C841,UPPER(INDEX('BASE EDITAL'!$C:$C,EDITAL!B844+1)),IF($C844=$C842,"Especificação do Objeto","")))</f>
        <v/>
      </c>
      <c r="H844" s="109" t="str">
        <f t="array" ref="H844">IF($B843="","",IF($C844=$C841,INDEX('FORMAÇÃO DE PREÇO'!$M:$M,MATCH($B844,'FORMAÇÃO DE PREÇO'!$B:$B)-14),IF($C844=$C842,"Unidade","")))</f>
        <v/>
      </c>
      <c r="I844" s="109" t="str">
        <f>IF($B843="","",IF($C844=$C841,INDEX('FORMAÇÃO DE PREÇO'!$M:$M,MATCH($B844,'FORMAÇÃO DE PREÇO'!$B:$B)-16),IF($C844=$C842,"Quant.","")))</f>
        <v/>
      </c>
      <c r="J844" s="68" t="str">
        <f>IF(AND(COUNTBLANK($B841:$B843)=2,$B843="",$B842="",MAX(C:C)&gt;1),"Total Estimado",IF($B843="","",IF($C844=$C841,INDEX('FORMAÇÃO DE PREÇO'!$M:$M,MATCH($B844,'FORMAÇÃO DE PREÇO'!$B:$B)-18),IF($C844=$C842,"Valor Unit. (R$)",IF(AND($C844&lt;&gt;$C843,$J843&lt;&gt;""),"Subtotal","")))))</f>
        <v/>
      </c>
      <c r="K844" s="100" t="str">
        <f>IFERROR(IF(AND(COUNTBLANK($B841:$B843)=2,$B843="",$B842="",MAX(C:C)&gt;1),SUM($K$3:K843)/2,IF($B843="","",IF($C844=$C841,ROUND(J844*I844,2),IF($C844=$C842,"Total Item (R$)",IF(AND($C844&lt;&gt;$C843,$J843&lt;&gt;""),SUMIFS(K:K,C:C,C843,J:J,"&lt;&gt;Subtotal"),""))))),"")</f>
        <v/>
      </c>
      <c r="L844" s="100" t="str">
        <f t="shared" si="24"/>
        <v/>
      </c>
    </row>
    <row r="845" spans="2:12" x14ac:dyDescent="0.25">
      <c r="B845" s="62" t="str">
        <f>IFERROR(IF(C844=C841,IF(B844+1&lt;='FORMAÇÃO DE PREÇO'!$H$8,B844+1,""),B844),"")</f>
        <v/>
      </c>
      <c r="C845" s="62" t="str">
        <f>IFERROR(VLOOKUP(B845,'FORMAÇÃO DE PREÇO'!B:D,2,FALSE),"")</f>
        <v/>
      </c>
      <c r="D845" s="62" t="str">
        <f>IFERROR(VLOOKUP(B845,'FORMAÇÃO DE PREÇO'!B:D,3,FALSE),"")</f>
        <v/>
      </c>
      <c r="E845" s="107" t="str">
        <f t="shared" si="25"/>
        <v/>
      </c>
      <c r="F845" s="107" t="str">
        <f>IF($B844="","",IF($C845=$C842,INDEX('FORMAÇÃO DE PREÇO'!$H:$H,MATCH($B845,'FORMAÇÃO DE PREÇO'!$B:$B)-18),IF($C845=$C843,"Código","")))</f>
        <v/>
      </c>
      <c r="G845" s="108" t="str">
        <f t="array" ref="G845">IF($B844="","",IF($C845=$C842,UPPER(INDEX('BASE EDITAL'!$C:$C,EDITAL!B845+1)),IF($C845=$C843,"Especificação do Objeto","")))</f>
        <v/>
      </c>
      <c r="H845" s="109" t="str">
        <f t="array" ref="H845">IF($B844="","",IF($C845=$C842,INDEX('FORMAÇÃO DE PREÇO'!$M:$M,MATCH($B845,'FORMAÇÃO DE PREÇO'!$B:$B)-14),IF($C845=$C843,"Unidade","")))</f>
        <v/>
      </c>
      <c r="I845" s="109" t="str">
        <f>IF($B844="","",IF($C845=$C842,INDEX('FORMAÇÃO DE PREÇO'!$M:$M,MATCH($B845,'FORMAÇÃO DE PREÇO'!$B:$B)-16),IF($C845=$C843,"Quant.","")))</f>
        <v/>
      </c>
      <c r="J845" s="68" t="str">
        <f>IF(AND(COUNTBLANK($B842:$B844)=2,$B844="",$B843="",MAX(C:C)&gt;1),"Total Estimado",IF($B844="","",IF($C845=$C842,INDEX('FORMAÇÃO DE PREÇO'!$M:$M,MATCH($B845,'FORMAÇÃO DE PREÇO'!$B:$B)-18),IF($C845=$C843,"Valor Unit. (R$)",IF(AND($C845&lt;&gt;$C844,$J844&lt;&gt;""),"Subtotal","")))))</f>
        <v/>
      </c>
      <c r="K845" s="100" t="str">
        <f>IFERROR(IF(AND(COUNTBLANK($B842:$B844)=2,$B844="",$B843="",MAX(C:C)&gt;1),SUM($K$3:K844)/2,IF($B844="","",IF($C845=$C842,ROUND(J845*I845,2),IF($C845=$C843,"Total Item (R$)",IF(AND($C845&lt;&gt;$C844,$J844&lt;&gt;""),SUMIFS(K:K,C:C,C844,J:J,"&lt;&gt;Subtotal"),""))))),"")</f>
        <v/>
      </c>
      <c r="L845" s="100" t="str">
        <f t="shared" si="24"/>
        <v/>
      </c>
    </row>
    <row r="846" spans="2:12" x14ac:dyDescent="0.25">
      <c r="B846" s="62" t="str">
        <f>IFERROR(IF(C845=C842,IF(B845+1&lt;='FORMAÇÃO DE PREÇO'!$H$8,B845+1,""),B845),"")</f>
        <v/>
      </c>
      <c r="C846" s="62" t="str">
        <f>IFERROR(VLOOKUP(B846,'FORMAÇÃO DE PREÇO'!B:D,2,FALSE),"")</f>
        <v/>
      </c>
      <c r="D846" s="62" t="str">
        <f>IFERROR(VLOOKUP(B846,'FORMAÇÃO DE PREÇO'!B:D,3,FALSE),"")</f>
        <v/>
      </c>
      <c r="E846" s="107" t="str">
        <f t="shared" si="25"/>
        <v/>
      </c>
      <c r="F846" s="107" t="str">
        <f>IF($B845="","",IF($C846=$C843,INDEX('FORMAÇÃO DE PREÇO'!$H:$H,MATCH($B846,'FORMAÇÃO DE PREÇO'!$B:$B)-18),IF($C846=$C844,"Código","")))</f>
        <v/>
      </c>
      <c r="G846" s="108" t="str">
        <f t="array" ref="G846">IF($B845="","",IF($C846=$C843,UPPER(INDEX('BASE EDITAL'!$C:$C,EDITAL!B846+1)),IF($C846=$C844,"Especificação do Objeto","")))</f>
        <v/>
      </c>
      <c r="H846" s="109" t="str">
        <f t="array" ref="H846">IF($B845="","",IF($C846=$C843,INDEX('FORMAÇÃO DE PREÇO'!$M:$M,MATCH($B846,'FORMAÇÃO DE PREÇO'!$B:$B)-14),IF($C846=$C844,"Unidade","")))</f>
        <v/>
      </c>
      <c r="I846" s="109" t="str">
        <f>IF($B845="","",IF($C846=$C843,INDEX('FORMAÇÃO DE PREÇO'!$M:$M,MATCH($B846,'FORMAÇÃO DE PREÇO'!$B:$B)-16),IF($C846=$C844,"Quant.","")))</f>
        <v/>
      </c>
      <c r="J846" s="68" t="str">
        <f>IF(AND(COUNTBLANK($B843:$B845)=2,$B845="",$B844="",MAX(C:C)&gt;1),"Total Estimado",IF($B845="","",IF($C846=$C843,INDEX('FORMAÇÃO DE PREÇO'!$M:$M,MATCH($B846,'FORMAÇÃO DE PREÇO'!$B:$B)-18),IF($C846=$C844,"Valor Unit. (R$)",IF(AND($C846&lt;&gt;$C845,$J845&lt;&gt;""),"Subtotal","")))))</f>
        <v/>
      </c>
      <c r="K846" s="100" t="str">
        <f>IFERROR(IF(AND(COUNTBLANK($B843:$B845)=2,$B845="",$B844="",MAX(C:C)&gt;1),SUM($K$3:K845)/2,IF($B845="","",IF($C846=$C843,ROUND(J846*I846,2),IF($C846=$C844,"Total Item (R$)",IF(AND($C846&lt;&gt;$C845,$J845&lt;&gt;""),SUMIFS(K:K,C:C,C845,J:J,"&lt;&gt;Subtotal"),""))))),"")</f>
        <v/>
      </c>
      <c r="L846" s="100" t="str">
        <f t="shared" si="24"/>
        <v/>
      </c>
    </row>
    <row r="847" spans="2:12" x14ac:dyDescent="0.25">
      <c r="B847" s="62" t="str">
        <f>IFERROR(IF(C846=C843,IF(B846+1&lt;='FORMAÇÃO DE PREÇO'!$H$8,B846+1,""),B846),"")</f>
        <v/>
      </c>
      <c r="C847" s="62" t="str">
        <f>IFERROR(VLOOKUP(B847,'FORMAÇÃO DE PREÇO'!B:D,2,FALSE),"")</f>
        <v/>
      </c>
      <c r="D847" s="62" t="str">
        <f>IFERROR(VLOOKUP(B847,'FORMAÇÃO DE PREÇO'!B:D,3,FALSE),"")</f>
        <v/>
      </c>
      <c r="E847" s="107" t="str">
        <f t="shared" si="25"/>
        <v/>
      </c>
      <c r="F847" s="107" t="str">
        <f>IF($B846="","",IF($C847=$C844,INDEX('FORMAÇÃO DE PREÇO'!$H:$H,MATCH($B847,'FORMAÇÃO DE PREÇO'!$B:$B)-18),IF($C847=$C845,"Código","")))</f>
        <v/>
      </c>
      <c r="G847" s="108" t="str">
        <f t="array" ref="G847">IF($B846="","",IF($C847=$C844,UPPER(INDEX('BASE EDITAL'!$C:$C,EDITAL!B847+1)),IF($C847=$C845,"Especificação do Objeto","")))</f>
        <v/>
      </c>
      <c r="H847" s="109" t="str">
        <f t="array" ref="H847">IF($B846="","",IF($C847=$C844,INDEX('FORMAÇÃO DE PREÇO'!$M:$M,MATCH($B847,'FORMAÇÃO DE PREÇO'!$B:$B)-14),IF($C847=$C845,"Unidade","")))</f>
        <v/>
      </c>
      <c r="I847" s="109" t="str">
        <f>IF($B846="","",IF($C847=$C844,INDEX('FORMAÇÃO DE PREÇO'!$M:$M,MATCH($B847,'FORMAÇÃO DE PREÇO'!$B:$B)-16),IF($C847=$C845,"Quant.","")))</f>
        <v/>
      </c>
      <c r="J847" s="68" t="str">
        <f>IF(AND(COUNTBLANK($B844:$B846)=2,$B846="",$B845="",MAX(C:C)&gt;1),"Total Estimado",IF($B846="","",IF($C847=$C844,INDEX('FORMAÇÃO DE PREÇO'!$M:$M,MATCH($B847,'FORMAÇÃO DE PREÇO'!$B:$B)-18),IF($C847=$C845,"Valor Unit. (R$)",IF(AND($C847&lt;&gt;$C846,$J846&lt;&gt;""),"Subtotal","")))))</f>
        <v/>
      </c>
      <c r="K847" s="100" t="str">
        <f>IFERROR(IF(AND(COUNTBLANK($B844:$B846)=2,$B846="",$B845="",MAX(C:C)&gt;1),SUM($K$3:K846)/2,IF($B846="","",IF($C847=$C844,ROUND(J847*I847,2),IF($C847=$C845,"Total Item (R$)",IF(AND($C847&lt;&gt;$C846,$J846&lt;&gt;""),SUMIFS(K:K,C:C,C846,J:J,"&lt;&gt;Subtotal"),""))))),"")</f>
        <v/>
      </c>
      <c r="L847" s="100" t="str">
        <f t="shared" si="24"/>
        <v/>
      </c>
    </row>
    <row r="848" spans="2:12" x14ac:dyDescent="0.25">
      <c r="B848" s="62" t="str">
        <f>IFERROR(IF(C847=C844,IF(B847+1&lt;='FORMAÇÃO DE PREÇO'!$H$8,B847+1,""),B847),"")</f>
        <v/>
      </c>
      <c r="C848" s="62" t="str">
        <f>IFERROR(VLOOKUP(B848,'FORMAÇÃO DE PREÇO'!B:D,2,FALSE),"")</f>
        <v/>
      </c>
      <c r="D848" s="62" t="str">
        <f>IFERROR(VLOOKUP(B848,'FORMAÇÃO DE PREÇO'!B:D,3,FALSE),"")</f>
        <v/>
      </c>
      <c r="E848" s="107" t="str">
        <f t="shared" si="25"/>
        <v/>
      </c>
      <c r="F848" s="107" t="str">
        <f>IF($B847="","",IF($C848=$C845,INDEX('FORMAÇÃO DE PREÇO'!$H:$H,MATCH($B848,'FORMAÇÃO DE PREÇO'!$B:$B)-18),IF($C848=$C846,"Código","")))</f>
        <v/>
      </c>
      <c r="G848" s="108" t="str">
        <f t="array" ref="G848">IF($B847="","",IF($C848=$C845,UPPER(INDEX('BASE EDITAL'!$C:$C,EDITAL!B848+1)),IF($C848=$C846,"Especificação do Objeto","")))</f>
        <v/>
      </c>
      <c r="H848" s="109" t="str">
        <f t="array" ref="H848">IF($B847="","",IF($C848=$C845,INDEX('FORMAÇÃO DE PREÇO'!$M:$M,MATCH($B848,'FORMAÇÃO DE PREÇO'!$B:$B)-14),IF($C848=$C846,"Unidade","")))</f>
        <v/>
      </c>
      <c r="I848" s="109" t="str">
        <f>IF($B847="","",IF($C848=$C845,INDEX('FORMAÇÃO DE PREÇO'!$M:$M,MATCH($B848,'FORMAÇÃO DE PREÇO'!$B:$B)-16),IF($C848=$C846,"Quant.","")))</f>
        <v/>
      </c>
      <c r="J848" s="68" t="str">
        <f>IF(AND(COUNTBLANK($B845:$B847)=2,$B847="",$B846="",MAX(C:C)&gt;1),"Total Estimado",IF($B847="","",IF($C848=$C845,INDEX('FORMAÇÃO DE PREÇO'!$M:$M,MATCH($B848,'FORMAÇÃO DE PREÇO'!$B:$B)-18),IF($C848=$C846,"Valor Unit. (R$)",IF(AND($C848&lt;&gt;$C847,$J847&lt;&gt;""),"Subtotal","")))))</f>
        <v/>
      </c>
      <c r="K848" s="100" t="str">
        <f>IFERROR(IF(AND(COUNTBLANK($B845:$B847)=2,$B847="",$B846="",MAX(C:C)&gt;1),SUM($K$3:K847)/2,IF($B847="","",IF($C848=$C845,ROUND(J848*I848,2),IF($C848=$C846,"Total Item (R$)",IF(AND($C848&lt;&gt;$C847,$J847&lt;&gt;""),SUMIFS(K:K,C:C,C847,J:J,"&lt;&gt;Subtotal"),""))))),"")</f>
        <v/>
      </c>
      <c r="L848" s="100" t="str">
        <f t="shared" si="24"/>
        <v/>
      </c>
    </row>
    <row r="849" spans="2:12" x14ac:dyDescent="0.25">
      <c r="B849" s="62" t="str">
        <f>IFERROR(IF(C848=C845,IF(B848+1&lt;='FORMAÇÃO DE PREÇO'!$H$8,B848+1,""),B848),"")</f>
        <v/>
      </c>
      <c r="C849" s="62" t="str">
        <f>IFERROR(VLOOKUP(B849,'FORMAÇÃO DE PREÇO'!B:D,2,FALSE),"")</f>
        <v/>
      </c>
      <c r="D849" s="62" t="str">
        <f>IFERROR(VLOOKUP(B849,'FORMAÇÃO DE PREÇO'!B:D,3,FALSE),"")</f>
        <v/>
      </c>
      <c r="E849" s="107" t="str">
        <f t="shared" si="25"/>
        <v/>
      </c>
      <c r="F849" s="107" t="str">
        <f>IF($B848="","",IF($C849=$C846,INDEX('FORMAÇÃO DE PREÇO'!$H:$H,MATCH($B849,'FORMAÇÃO DE PREÇO'!$B:$B)-18),IF($C849=$C847,"Código","")))</f>
        <v/>
      </c>
      <c r="G849" s="108" t="str">
        <f t="array" ref="G849">IF($B848="","",IF($C849=$C846,UPPER(INDEX('BASE EDITAL'!$C:$C,EDITAL!B849+1)),IF($C849=$C847,"Especificação do Objeto","")))</f>
        <v/>
      </c>
      <c r="H849" s="109" t="str">
        <f t="array" ref="H849">IF($B848="","",IF($C849=$C846,INDEX('FORMAÇÃO DE PREÇO'!$M:$M,MATCH($B849,'FORMAÇÃO DE PREÇO'!$B:$B)-14),IF($C849=$C847,"Unidade","")))</f>
        <v/>
      </c>
      <c r="I849" s="109" t="str">
        <f>IF($B848="","",IF($C849=$C846,INDEX('FORMAÇÃO DE PREÇO'!$M:$M,MATCH($B849,'FORMAÇÃO DE PREÇO'!$B:$B)-16),IF($C849=$C847,"Quant.","")))</f>
        <v/>
      </c>
      <c r="J849" s="68" t="str">
        <f>IF(AND(COUNTBLANK($B846:$B848)=2,$B848="",$B847="",MAX(C:C)&gt;1),"Total Estimado",IF($B848="","",IF($C849=$C846,INDEX('FORMAÇÃO DE PREÇO'!$M:$M,MATCH($B849,'FORMAÇÃO DE PREÇO'!$B:$B)-18),IF($C849=$C847,"Valor Unit. (R$)",IF(AND($C849&lt;&gt;$C848,$J848&lt;&gt;""),"Subtotal","")))))</f>
        <v/>
      </c>
      <c r="K849" s="100" t="str">
        <f>IFERROR(IF(AND(COUNTBLANK($B846:$B848)=2,$B848="",$B847="",MAX(C:C)&gt;1),SUM($K$3:K848)/2,IF($B848="","",IF($C849=$C846,ROUND(J849*I849,2),IF($C849=$C847,"Total Item (R$)",IF(AND($C849&lt;&gt;$C848,$J848&lt;&gt;""),SUMIFS(K:K,C:C,C848,J:J,"&lt;&gt;Subtotal"),""))))),"")</f>
        <v/>
      </c>
      <c r="L849" s="100" t="str">
        <f t="shared" si="24"/>
        <v/>
      </c>
    </row>
    <row r="850" spans="2:12" x14ac:dyDescent="0.25">
      <c r="B850" s="62" t="str">
        <f>IFERROR(IF(C849=C846,IF(B849+1&lt;='FORMAÇÃO DE PREÇO'!$H$8,B849+1,""),B849),"")</f>
        <v/>
      </c>
      <c r="C850" s="62" t="str">
        <f>IFERROR(VLOOKUP(B850,'FORMAÇÃO DE PREÇO'!B:D,2,FALSE),"")</f>
        <v/>
      </c>
      <c r="D850" s="62" t="str">
        <f>IFERROR(VLOOKUP(B850,'FORMAÇÃO DE PREÇO'!B:D,3,FALSE),"")</f>
        <v/>
      </c>
      <c r="E850" s="107" t="str">
        <f t="shared" si="25"/>
        <v/>
      </c>
      <c r="F850" s="107" t="str">
        <f>IF($B849="","",IF($C850=$C847,INDEX('FORMAÇÃO DE PREÇO'!$H:$H,MATCH($B850,'FORMAÇÃO DE PREÇO'!$B:$B)-18),IF($C850=$C848,"Código","")))</f>
        <v/>
      </c>
      <c r="G850" s="108" t="str">
        <f t="array" ref="G850">IF($B849="","",IF($C850=$C847,UPPER(INDEX('BASE EDITAL'!$C:$C,EDITAL!B850+1)),IF($C850=$C848,"Especificação do Objeto","")))</f>
        <v/>
      </c>
      <c r="H850" s="109" t="str">
        <f t="array" ref="H850">IF($B849="","",IF($C850=$C847,INDEX('FORMAÇÃO DE PREÇO'!$M:$M,MATCH($B850,'FORMAÇÃO DE PREÇO'!$B:$B)-14),IF($C850=$C848,"Unidade","")))</f>
        <v/>
      </c>
      <c r="I850" s="109" t="str">
        <f>IF($B849="","",IF($C850=$C847,INDEX('FORMAÇÃO DE PREÇO'!$M:$M,MATCH($B850,'FORMAÇÃO DE PREÇO'!$B:$B)-16),IF($C850=$C848,"Quant.","")))</f>
        <v/>
      </c>
      <c r="J850" s="68" t="str">
        <f>IF(AND(COUNTBLANK($B847:$B849)=2,$B849="",$B848="",MAX(C:C)&gt;1),"Total Estimado",IF($B849="","",IF($C850=$C847,INDEX('FORMAÇÃO DE PREÇO'!$M:$M,MATCH($B850,'FORMAÇÃO DE PREÇO'!$B:$B)-18),IF($C850=$C848,"Valor Unit. (R$)",IF(AND($C850&lt;&gt;$C849,$J849&lt;&gt;""),"Subtotal","")))))</f>
        <v/>
      </c>
      <c r="K850" s="100" t="str">
        <f>IFERROR(IF(AND(COUNTBLANK($B847:$B849)=2,$B849="",$B848="",MAX(C:C)&gt;1),SUM($K$3:K849)/2,IF($B849="","",IF($C850=$C847,ROUND(J850*I850,2),IF($C850=$C848,"Total Item (R$)",IF(AND($C850&lt;&gt;$C849,$J849&lt;&gt;""),SUMIFS(K:K,C:C,C849,J:J,"&lt;&gt;Subtotal"),""))))),"")</f>
        <v/>
      </c>
      <c r="L850" s="100" t="str">
        <f t="shared" si="24"/>
        <v/>
      </c>
    </row>
    <row r="851" spans="2:12" x14ac:dyDescent="0.25">
      <c r="B851" s="62" t="str">
        <f>IFERROR(IF(C850=C847,IF(B850+1&lt;='FORMAÇÃO DE PREÇO'!$H$8,B850+1,""),B850),"")</f>
        <v/>
      </c>
      <c r="C851" s="62" t="str">
        <f>IFERROR(VLOOKUP(B851,'FORMAÇÃO DE PREÇO'!B:D,2,FALSE),"")</f>
        <v/>
      </c>
      <c r="D851" s="62" t="str">
        <f>IFERROR(VLOOKUP(B851,'FORMAÇÃO DE PREÇO'!B:D,3,FALSE),"")</f>
        <v/>
      </c>
      <c r="E851" s="107" t="str">
        <f t="shared" si="25"/>
        <v/>
      </c>
      <c r="F851" s="107" t="str">
        <f>IF($B850="","",IF($C851=$C848,INDEX('FORMAÇÃO DE PREÇO'!$H:$H,MATCH($B851,'FORMAÇÃO DE PREÇO'!$B:$B)-18),IF($C851=$C849,"Código","")))</f>
        <v/>
      </c>
      <c r="G851" s="108" t="str">
        <f t="array" ref="G851">IF($B850="","",IF($C851=$C848,UPPER(INDEX('BASE EDITAL'!$C:$C,EDITAL!B851+1)),IF($C851=$C849,"Especificação do Objeto","")))</f>
        <v/>
      </c>
      <c r="H851" s="109" t="str">
        <f t="array" ref="H851">IF($B850="","",IF($C851=$C848,INDEX('FORMAÇÃO DE PREÇO'!$M:$M,MATCH($B851,'FORMAÇÃO DE PREÇO'!$B:$B)-14),IF($C851=$C849,"Unidade","")))</f>
        <v/>
      </c>
      <c r="I851" s="109" t="str">
        <f>IF($B850="","",IF($C851=$C848,INDEX('FORMAÇÃO DE PREÇO'!$M:$M,MATCH($B851,'FORMAÇÃO DE PREÇO'!$B:$B)-16),IF($C851=$C849,"Quant.","")))</f>
        <v/>
      </c>
      <c r="J851" s="68" t="str">
        <f>IF(AND(COUNTBLANK($B848:$B850)=2,$B850="",$B849="",MAX(C:C)&gt;1),"Total Estimado",IF($B850="","",IF($C851=$C848,INDEX('FORMAÇÃO DE PREÇO'!$M:$M,MATCH($B851,'FORMAÇÃO DE PREÇO'!$B:$B)-18),IF($C851=$C849,"Valor Unit. (R$)",IF(AND($C851&lt;&gt;$C850,$J850&lt;&gt;""),"Subtotal","")))))</f>
        <v/>
      </c>
      <c r="K851" s="100" t="str">
        <f>IFERROR(IF(AND(COUNTBLANK($B848:$B850)=2,$B850="",$B849="",MAX(C:C)&gt;1),SUM($K$3:K850)/2,IF($B850="","",IF($C851=$C848,ROUND(J851*I851,2),IF($C851=$C849,"Total Item (R$)",IF(AND($C851&lt;&gt;$C850,$J850&lt;&gt;""),SUMIFS(K:K,C:C,C850,J:J,"&lt;&gt;Subtotal"),""))))),"")</f>
        <v/>
      </c>
      <c r="L851" s="100" t="str">
        <f t="shared" si="24"/>
        <v/>
      </c>
    </row>
    <row r="852" spans="2:12" x14ac:dyDescent="0.25">
      <c r="B852" s="62" t="str">
        <f>IFERROR(IF(C851=C848,IF(B851+1&lt;='FORMAÇÃO DE PREÇO'!$H$8,B851+1,""),B851),"")</f>
        <v/>
      </c>
      <c r="C852" s="62" t="str">
        <f>IFERROR(VLOOKUP(B852,'FORMAÇÃO DE PREÇO'!B:D,2,FALSE),"")</f>
        <v/>
      </c>
      <c r="D852" s="62" t="str">
        <f>IFERROR(VLOOKUP(B852,'FORMAÇÃO DE PREÇO'!B:D,3,FALSE),"")</f>
        <v/>
      </c>
      <c r="E852" s="107" t="str">
        <f t="shared" si="25"/>
        <v/>
      </c>
      <c r="F852" s="107" t="str">
        <f>IF($B851="","",IF($C852=$C849,INDEX('FORMAÇÃO DE PREÇO'!$H:$H,MATCH($B852,'FORMAÇÃO DE PREÇO'!$B:$B)-18),IF($C852=$C850,"Código","")))</f>
        <v/>
      </c>
      <c r="G852" s="108" t="str">
        <f t="array" ref="G852">IF($B851="","",IF($C852=$C849,UPPER(INDEX('BASE EDITAL'!$C:$C,EDITAL!B852+1)),IF($C852=$C850,"Especificação do Objeto","")))</f>
        <v/>
      </c>
      <c r="H852" s="109" t="str">
        <f t="array" ref="H852">IF($B851="","",IF($C852=$C849,INDEX('FORMAÇÃO DE PREÇO'!$M:$M,MATCH($B852,'FORMAÇÃO DE PREÇO'!$B:$B)-14),IF($C852=$C850,"Unidade","")))</f>
        <v/>
      </c>
      <c r="I852" s="109" t="str">
        <f>IF($B851="","",IF($C852=$C849,INDEX('FORMAÇÃO DE PREÇO'!$M:$M,MATCH($B852,'FORMAÇÃO DE PREÇO'!$B:$B)-16),IF($C852=$C850,"Quant.","")))</f>
        <v/>
      </c>
      <c r="J852" s="68" t="str">
        <f>IF(AND(COUNTBLANK($B849:$B851)=2,$B851="",$B850="",MAX(C:C)&gt;1),"Total Estimado",IF($B851="","",IF($C852=$C849,INDEX('FORMAÇÃO DE PREÇO'!$M:$M,MATCH($B852,'FORMAÇÃO DE PREÇO'!$B:$B)-18),IF($C852=$C850,"Valor Unit. (R$)",IF(AND($C852&lt;&gt;$C851,$J851&lt;&gt;""),"Subtotal","")))))</f>
        <v/>
      </c>
      <c r="K852" s="100" t="str">
        <f>IFERROR(IF(AND(COUNTBLANK($B849:$B851)=2,$B851="",$B850="",MAX(C:C)&gt;1),SUM($K$3:K851)/2,IF($B851="","",IF($C852=$C849,ROUND(J852*I852,2),IF($C852=$C850,"Total Item (R$)",IF(AND($C852&lt;&gt;$C851,$J851&lt;&gt;""),SUMIFS(K:K,C:C,C851,J:J,"&lt;&gt;Subtotal"),""))))),"")</f>
        <v/>
      </c>
      <c r="L852" s="100" t="str">
        <f t="shared" si="24"/>
        <v/>
      </c>
    </row>
    <row r="853" spans="2:12" x14ac:dyDescent="0.25">
      <c r="B853" s="62" t="str">
        <f>IFERROR(IF(C852=C849,IF(B852+1&lt;='FORMAÇÃO DE PREÇO'!$H$8,B852+1,""),B852),"")</f>
        <v/>
      </c>
      <c r="C853" s="62" t="str">
        <f>IFERROR(VLOOKUP(B853,'FORMAÇÃO DE PREÇO'!B:D,2,FALSE),"")</f>
        <v/>
      </c>
      <c r="D853" s="62" t="str">
        <f>IFERROR(VLOOKUP(B853,'FORMAÇÃO DE PREÇO'!B:D,3,FALSE),"")</f>
        <v/>
      </c>
      <c r="E853" s="107" t="str">
        <f t="shared" si="25"/>
        <v/>
      </c>
      <c r="F853" s="107" t="str">
        <f>IF($B852="","",IF($C853=$C850,INDEX('FORMAÇÃO DE PREÇO'!$H:$H,MATCH($B853,'FORMAÇÃO DE PREÇO'!$B:$B)-18),IF($C853=$C851,"Código","")))</f>
        <v/>
      </c>
      <c r="G853" s="108" t="str">
        <f t="array" ref="G853">IF($B852="","",IF($C853=$C850,UPPER(INDEX('BASE EDITAL'!$C:$C,EDITAL!B853+1)),IF($C853=$C851,"Especificação do Objeto","")))</f>
        <v/>
      </c>
      <c r="H853" s="109" t="str">
        <f t="array" ref="H853">IF($B852="","",IF($C853=$C850,INDEX('FORMAÇÃO DE PREÇO'!$M:$M,MATCH($B853,'FORMAÇÃO DE PREÇO'!$B:$B)-14),IF($C853=$C851,"Unidade","")))</f>
        <v/>
      </c>
      <c r="I853" s="109" t="str">
        <f>IF($B852="","",IF($C853=$C850,INDEX('FORMAÇÃO DE PREÇO'!$M:$M,MATCH($B853,'FORMAÇÃO DE PREÇO'!$B:$B)-16),IF($C853=$C851,"Quant.","")))</f>
        <v/>
      </c>
      <c r="J853" s="68" t="str">
        <f>IF(AND(COUNTBLANK($B850:$B852)=2,$B852="",$B851="",MAX(C:C)&gt;1),"Total Estimado",IF($B852="","",IF($C853=$C850,INDEX('FORMAÇÃO DE PREÇO'!$M:$M,MATCH($B853,'FORMAÇÃO DE PREÇO'!$B:$B)-18),IF($C853=$C851,"Valor Unit. (R$)",IF(AND($C853&lt;&gt;$C852,$J852&lt;&gt;""),"Subtotal","")))))</f>
        <v/>
      </c>
      <c r="K853" s="100" t="str">
        <f>IFERROR(IF(AND(COUNTBLANK($B850:$B852)=2,$B852="",$B851="",MAX(C:C)&gt;1),SUM($K$3:K852)/2,IF($B852="","",IF($C853=$C850,ROUND(J853*I853,2),IF($C853=$C851,"Total Item (R$)",IF(AND($C853&lt;&gt;$C852,$J852&lt;&gt;""),SUMIFS(K:K,C:C,C852,J:J,"&lt;&gt;Subtotal"),""))))),"")</f>
        <v/>
      </c>
      <c r="L853" s="100" t="str">
        <f t="shared" si="24"/>
        <v/>
      </c>
    </row>
    <row r="854" spans="2:12" x14ac:dyDescent="0.25">
      <c r="B854" s="62" t="str">
        <f>IFERROR(IF(C853=C850,IF(B853+1&lt;='FORMAÇÃO DE PREÇO'!$H$8,B853+1,""),B853),"")</f>
        <v/>
      </c>
      <c r="C854" s="62" t="str">
        <f>IFERROR(VLOOKUP(B854,'FORMAÇÃO DE PREÇO'!B:D,2,FALSE),"")</f>
        <v/>
      </c>
      <c r="D854" s="62" t="str">
        <f>IFERROR(VLOOKUP(B854,'FORMAÇÃO DE PREÇO'!B:D,3,FALSE),"")</f>
        <v/>
      </c>
      <c r="E854" s="107" t="str">
        <f t="shared" si="25"/>
        <v/>
      </c>
      <c r="F854" s="107" t="str">
        <f>IF($B853="","",IF($C854=$C851,INDEX('FORMAÇÃO DE PREÇO'!$H:$H,MATCH($B854,'FORMAÇÃO DE PREÇO'!$B:$B)-18),IF($C854=$C852,"Código","")))</f>
        <v/>
      </c>
      <c r="G854" s="108" t="str">
        <f t="array" ref="G854">IF($B853="","",IF($C854=$C851,UPPER(INDEX('BASE EDITAL'!$C:$C,EDITAL!B854+1)),IF($C854=$C852,"Especificação do Objeto","")))</f>
        <v/>
      </c>
      <c r="H854" s="109" t="str">
        <f t="array" ref="H854">IF($B853="","",IF($C854=$C851,INDEX('FORMAÇÃO DE PREÇO'!$M:$M,MATCH($B854,'FORMAÇÃO DE PREÇO'!$B:$B)-14),IF($C854=$C852,"Unidade","")))</f>
        <v/>
      </c>
      <c r="I854" s="109" t="str">
        <f>IF($B853="","",IF($C854=$C851,INDEX('FORMAÇÃO DE PREÇO'!$M:$M,MATCH($B854,'FORMAÇÃO DE PREÇO'!$B:$B)-16),IF($C854=$C852,"Quant.","")))</f>
        <v/>
      </c>
      <c r="J854" s="68" t="str">
        <f>IF(AND(COUNTBLANK($B851:$B853)=2,$B853="",$B852="",MAX(C:C)&gt;1),"Total Estimado",IF($B853="","",IF($C854=$C851,INDEX('FORMAÇÃO DE PREÇO'!$M:$M,MATCH($B854,'FORMAÇÃO DE PREÇO'!$B:$B)-18),IF($C854=$C852,"Valor Unit. (R$)",IF(AND($C854&lt;&gt;$C853,$J853&lt;&gt;""),"Subtotal","")))))</f>
        <v/>
      </c>
      <c r="K854" s="100" t="str">
        <f>IFERROR(IF(AND(COUNTBLANK($B851:$B853)=2,$B853="",$B852="",MAX(C:C)&gt;1),SUM($K$3:K853)/2,IF($B853="","",IF($C854=$C851,ROUND(J854*I854,2),IF($C854=$C852,"Total Item (R$)",IF(AND($C854&lt;&gt;$C853,$J853&lt;&gt;""),SUMIFS(K:K,C:C,C853,J:J,"&lt;&gt;Subtotal"),""))))),"")</f>
        <v/>
      </c>
      <c r="L854" s="100" t="str">
        <f t="shared" si="24"/>
        <v/>
      </c>
    </row>
    <row r="855" spans="2:12" x14ac:dyDescent="0.25">
      <c r="B855" s="62" t="str">
        <f>IFERROR(IF(C854=C851,IF(B854+1&lt;='FORMAÇÃO DE PREÇO'!$H$8,B854+1,""),B854),"")</f>
        <v/>
      </c>
      <c r="C855" s="62" t="str">
        <f>IFERROR(VLOOKUP(B855,'FORMAÇÃO DE PREÇO'!B:D,2,FALSE),"")</f>
        <v/>
      </c>
      <c r="D855" s="62" t="str">
        <f>IFERROR(VLOOKUP(B855,'FORMAÇÃO DE PREÇO'!B:D,3,FALSE),"")</f>
        <v/>
      </c>
      <c r="E855" s="107" t="str">
        <f t="shared" si="25"/>
        <v/>
      </c>
      <c r="F855" s="107" t="str">
        <f>IF($B854="","",IF($C855=$C852,INDEX('FORMAÇÃO DE PREÇO'!$H:$H,MATCH($B855,'FORMAÇÃO DE PREÇO'!$B:$B)-18),IF($C855=$C853,"Código","")))</f>
        <v/>
      </c>
      <c r="G855" s="108" t="str">
        <f t="array" ref="G855">IF($B854="","",IF($C855=$C852,UPPER(INDEX('BASE EDITAL'!$C:$C,EDITAL!B855+1)),IF($C855=$C853,"Especificação do Objeto","")))</f>
        <v/>
      </c>
      <c r="H855" s="109" t="str">
        <f t="array" ref="H855">IF($B854="","",IF($C855=$C852,INDEX('FORMAÇÃO DE PREÇO'!$M:$M,MATCH($B855,'FORMAÇÃO DE PREÇO'!$B:$B)-14),IF($C855=$C853,"Unidade","")))</f>
        <v/>
      </c>
      <c r="I855" s="109" t="str">
        <f>IF($B854="","",IF($C855=$C852,INDEX('FORMAÇÃO DE PREÇO'!$M:$M,MATCH($B855,'FORMAÇÃO DE PREÇO'!$B:$B)-16),IF($C855=$C853,"Quant.","")))</f>
        <v/>
      </c>
      <c r="J855" s="68" t="str">
        <f>IF(AND(COUNTBLANK($B852:$B854)=2,$B854="",$B853="",MAX(C:C)&gt;1),"Total Estimado",IF($B854="","",IF($C855=$C852,INDEX('FORMAÇÃO DE PREÇO'!$M:$M,MATCH($B855,'FORMAÇÃO DE PREÇO'!$B:$B)-18),IF($C855=$C853,"Valor Unit. (R$)",IF(AND($C855&lt;&gt;$C854,$J854&lt;&gt;""),"Subtotal","")))))</f>
        <v/>
      </c>
      <c r="K855" s="100" t="str">
        <f>IFERROR(IF(AND(COUNTBLANK($B852:$B854)=2,$B854="",$B853="",MAX(C:C)&gt;1),SUM($K$3:K854)/2,IF($B854="","",IF($C855=$C852,ROUND(J855*I855,2),IF($C855=$C853,"Total Item (R$)",IF(AND($C855&lt;&gt;$C854,$J854&lt;&gt;""),SUMIFS(K:K,C:C,C854,J:J,"&lt;&gt;Subtotal"),""))))),"")</f>
        <v/>
      </c>
      <c r="L855" s="100" t="str">
        <f t="shared" si="24"/>
        <v/>
      </c>
    </row>
    <row r="856" spans="2:12" x14ac:dyDescent="0.25">
      <c r="B856" s="62" t="str">
        <f>IFERROR(IF(C855=C852,IF(B855+1&lt;='FORMAÇÃO DE PREÇO'!$H$8,B855+1,""),B855),"")</f>
        <v/>
      </c>
      <c r="C856" s="62" t="str">
        <f>IFERROR(VLOOKUP(B856,'FORMAÇÃO DE PREÇO'!B:D,2,FALSE),"")</f>
        <v/>
      </c>
      <c r="D856" s="62" t="str">
        <f>IFERROR(VLOOKUP(B856,'FORMAÇÃO DE PREÇO'!B:D,3,FALSE),"")</f>
        <v/>
      </c>
      <c r="E856" s="107" t="str">
        <f t="shared" si="25"/>
        <v/>
      </c>
      <c r="F856" s="107" t="str">
        <f>IF($B855="","",IF($C856=$C853,INDEX('FORMAÇÃO DE PREÇO'!$H:$H,MATCH($B856,'FORMAÇÃO DE PREÇO'!$B:$B)-18),IF($C856=$C854,"Código","")))</f>
        <v/>
      </c>
      <c r="G856" s="108" t="str">
        <f t="array" ref="G856">IF($B855="","",IF($C856=$C853,UPPER(INDEX('BASE EDITAL'!$C:$C,EDITAL!B856+1)),IF($C856=$C854,"Especificação do Objeto","")))</f>
        <v/>
      </c>
      <c r="H856" s="109" t="str">
        <f t="array" ref="H856">IF($B855="","",IF($C856=$C853,INDEX('FORMAÇÃO DE PREÇO'!$M:$M,MATCH($B856,'FORMAÇÃO DE PREÇO'!$B:$B)-14),IF($C856=$C854,"Unidade","")))</f>
        <v/>
      </c>
      <c r="I856" s="109" t="str">
        <f>IF($B855="","",IF($C856=$C853,INDEX('FORMAÇÃO DE PREÇO'!$M:$M,MATCH($B856,'FORMAÇÃO DE PREÇO'!$B:$B)-16),IF($C856=$C854,"Quant.","")))</f>
        <v/>
      </c>
      <c r="J856" s="68" t="str">
        <f>IF(AND(COUNTBLANK($B853:$B855)=2,$B855="",$B854="",MAX(C:C)&gt;1),"Total Estimado",IF($B855="","",IF($C856=$C853,INDEX('FORMAÇÃO DE PREÇO'!$M:$M,MATCH($B856,'FORMAÇÃO DE PREÇO'!$B:$B)-18),IF($C856=$C854,"Valor Unit. (R$)",IF(AND($C856&lt;&gt;$C855,$J855&lt;&gt;""),"Subtotal","")))))</f>
        <v/>
      </c>
      <c r="K856" s="100" t="str">
        <f>IFERROR(IF(AND(COUNTBLANK($B853:$B855)=2,$B855="",$B854="",MAX(C:C)&gt;1),SUM($K$3:K855)/2,IF($B855="","",IF($C856=$C853,ROUND(J856*I856,2),IF($C856=$C854,"Total Item (R$)",IF(AND($C856&lt;&gt;$C855,$J855&lt;&gt;""),SUMIFS(K:K,C:C,C855,J:J,"&lt;&gt;Subtotal"),""))))),"")</f>
        <v/>
      </c>
      <c r="L856" s="100" t="str">
        <f t="shared" si="24"/>
        <v/>
      </c>
    </row>
    <row r="857" spans="2:12" x14ac:dyDescent="0.25">
      <c r="B857" s="62" t="str">
        <f>IFERROR(IF(C856=C853,IF(B856+1&lt;='FORMAÇÃO DE PREÇO'!$H$8,B856+1,""),B856),"")</f>
        <v/>
      </c>
      <c r="C857" s="62" t="str">
        <f>IFERROR(VLOOKUP(B857,'FORMAÇÃO DE PREÇO'!B:D,2,FALSE),"")</f>
        <v/>
      </c>
      <c r="D857" s="62" t="str">
        <f>IFERROR(VLOOKUP(B857,'FORMAÇÃO DE PREÇO'!B:D,3,FALSE),"")</f>
        <v/>
      </c>
      <c r="E857" s="107" t="str">
        <f t="shared" si="25"/>
        <v/>
      </c>
      <c r="F857" s="107" t="str">
        <f>IF($B856="","",IF($C857=$C854,INDEX('FORMAÇÃO DE PREÇO'!$H:$H,MATCH($B857,'FORMAÇÃO DE PREÇO'!$B:$B)-18),IF($C857=$C855,"Código","")))</f>
        <v/>
      </c>
      <c r="G857" s="108" t="str">
        <f t="array" ref="G857">IF($B856="","",IF($C857=$C854,UPPER(INDEX('BASE EDITAL'!$C:$C,EDITAL!B857+1)),IF($C857=$C855,"Especificação do Objeto","")))</f>
        <v/>
      </c>
      <c r="H857" s="109" t="str">
        <f t="array" ref="H857">IF($B856="","",IF($C857=$C854,INDEX('FORMAÇÃO DE PREÇO'!$M:$M,MATCH($B857,'FORMAÇÃO DE PREÇO'!$B:$B)-14),IF($C857=$C855,"Unidade","")))</f>
        <v/>
      </c>
      <c r="I857" s="109" t="str">
        <f>IF($B856="","",IF($C857=$C854,INDEX('FORMAÇÃO DE PREÇO'!$M:$M,MATCH($B857,'FORMAÇÃO DE PREÇO'!$B:$B)-16),IF($C857=$C855,"Quant.","")))</f>
        <v/>
      </c>
      <c r="J857" s="68" t="str">
        <f>IF(AND(COUNTBLANK($B854:$B856)=2,$B856="",$B855="",MAX(C:C)&gt;1),"Total Estimado",IF($B856="","",IF($C857=$C854,INDEX('FORMAÇÃO DE PREÇO'!$M:$M,MATCH($B857,'FORMAÇÃO DE PREÇO'!$B:$B)-18),IF($C857=$C855,"Valor Unit. (R$)",IF(AND($C857&lt;&gt;$C856,$J856&lt;&gt;""),"Subtotal","")))))</f>
        <v/>
      </c>
      <c r="K857" s="100" t="str">
        <f>IFERROR(IF(AND(COUNTBLANK($B854:$B856)=2,$B856="",$B855="",MAX(C:C)&gt;1),SUM($K$3:K856)/2,IF($B856="","",IF($C857=$C854,ROUND(J857*I857,2),IF($C857=$C855,"Total Item (R$)",IF(AND($C857&lt;&gt;$C856,$J856&lt;&gt;""),SUMIFS(K:K,C:C,C856,J:J,"&lt;&gt;Subtotal"),""))))),"")</f>
        <v/>
      </c>
      <c r="L857" s="100" t="str">
        <f t="shared" si="24"/>
        <v/>
      </c>
    </row>
    <row r="858" spans="2:12" x14ac:dyDescent="0.25">
      <c r="B858" s="62" t="str">
        <f>IFERROR(IF(C857=C854,IF(B857+1&lt;='FORMAÇÃO DE PREÇO'!$H$8,B857+1,""),B857),"")</f>
        <v/>
      </c>
      <c r="C858" s="62" t="str">
        <f>IFERROR(VLOOKUP(B858,'FORMAÇÃO DE PREÇO'!B:D,2,FALSE),"")</f>
        <v/>
      </c>
      <c r="D858" s="62" t="str">
        <f>IFERROR(VLOOKUP(B858,'FORMAÇÃO DE PREÇO'!B:D,3,FALSE),"")</f>
        <v/>
      </c>
      <c r="E858" s="107" t="str">
        <f t="shared" si="25"/>
        <v/>
      </c>
      <c r="F858" s="107" t="str">
        <f>IF($B857="","",IF($C858=$C855,INDEX('FORMAÇÃO DE PREÇO'!$H:$H,MATCH($B858,'FORMAÇÃO DE PREÇO'!$B:$B)-18),IF($C858=$C856,"Código","")))</f>
        <v/>
      </c>
      <c r="G858" s="108" t="str">
        <f t="array" ref="G858">IF($B857="","",IF($C858=$C855,UPPER(INDEX('BASE EDITAL'!$C:$C,EDITAL!B858+1)),IF($C858=$C856,"Especificação do Objeto","")))</f>
        <v/>
      </c>
      <c r="H858" s="109" t="str">
        <f t="array" ref="H858">IF($B857="","",IF($C858=$C855,INDEX('FORMAÇÃO DE PREÇO'!$M:$M,MATCH($B858,'FORMAÇÃO DE PREÇO'!$B:$B)-14),IF($C858=$C856,"Unidade","")))</f>
        <v/>
      </c>
      <c r="I858" s="109" t="str">
        <f>IF($B857="","",IF($C858=$C855,INDEX('FORMAÇÃO DE PREÇO'!$M:$M,MATCH($B858,'FORMAÇÃO DE PREÇO'!$B:$B)-16),IF($C858=$C856,"Quant.","")))</f>
        <v/>
      </c>
      <c r="J858" s="68" t="str">
        <f>IF(AND(COUNTBLANK($B855:$B857)=2,$B857="",$B856="",MAX(C:C)&gt;1),"Total Estimado",IF($B857="","",IF($C858=$C855,INDEX('FORMAÇÃO DE PREÇO'!$M:$M,MATCH($B858,'FORMAÇÃO DE PREÇO'!$B:$B)-18),IF($C858=$C856,"Valor Unit. (R$)",IF(AND($C858&lt;&gt;$C857,$J857&lt;&gt;""),"Subtotal","")))))</f>
        <v/>
      </c>
      <c r="K858" s="100" t="str">
        <f>IFERROR(IF(AND(COUNTBLANK($B855:$B857)=2,$B857="",$B856="",MAX(C:C)&gt;1),SUM($K$3:K857)/2,IF($B857="","",IF($C858=$C855,ROUND(J858*I858,2),IF($C858=$C856,"Total Item (R$)",IF(AND($C858&lt;&gt;$C857,$J857&lt;&gt;""),SUMIFS(K:K,C:C,C857,J:J,"&lt;&gt;Subtotal"),""))))),"")</f>
        <v/>
      </c>
      <c r="L858" s="100" t="str">
        <f t="shared" si="24"/>
        <v/>
      </c>
    </row>
    <row r="859" spans="2:12" x14ac:dyDescent="0.25">
      <c r="B859" s="62" t="str">
        <f>IFERROR(IF(C858=C855,IF(B858+1&lt;='FORMAÇÃO DE PREÇO'!$H$8,B858+1,""),B858),"")</f>
        <v/>
      </c>
      <c r="C859" s="62" t="str">
        <f>IFERROR(VLOOKUP(B859,'FORMAÇÃO DE PREÇO'!B:D,2,FALSE),"")</f>
        <v/>
      </c>
      <c r="D859" s="62" t="str">
        <f>IFERROR(VLOOKUP(B859,'FORMAÇÃO DE PREÇO'!B:D,3,FALSE),"")</f>
        <v/>
      </c>
      <c r="E859" s="107" t="str">
        <f t="shared" si="25"/>
        <v/>
      </c>
      <c r="F859" s="107" t="str">
        <f>IF($B858="","",IF($C859=$C856,INDEX('FORMAÇÃO DE PREÇO'!$H:$H,MATCH($B859,'FORMAÇÃO DE PREÇO'!$B:$B)-18),IF($C859=$C857,"Código","")))</f>
        <v/>
      </c>
      <c r="G859" s="108" t="str">
        <f t="array" ref="G859">IF($B858="","",IF($C859=$C856,UPPER(INDEX('BASE EDITAL'!$C:$C,EDITAL!B859+1)),IF($C859=$C857,"Especificação do Objeto","")))</f>
        <v/>
      </c>
      <c r="H859" s="109" t="str">
        <f t="array" ref="H859">IF($B858="","",IF($C859=$C856,INDEX('FORMAÇÃO DE PREÇO'!$M:$M,MATCH($B859,'FORMAÇÃO DE PREÇO'!$B:$B)-14),IF($C859=$C857,"Unidade","")))</f>
        <v/>
      </c>
      <c r="I859" s="109" t="str">
        <f>IF($B858="","",IF($C859=$C856,INDEX('FORMAÇÃO DE PREÇO'!$M:$M,MATCH($B859,'FORMAÇÃO DE PREÇO'!$B:$B)-16),IF($C859=$C857,"Quant.","")))</f>
        <v/>
      </c>
      <c r="J859" s="68" t="str">
        <f>IF(AND(COUNTBLANK($B856:$B858)=2,$B858="",$B857="",MAX(C:C)&gt;1),"Total Estimado",IF($B858="","",IF($C859=$C856,INDEX('FORMAÇÃO DE PREÇO'!$M:$M,MATCH($B859,'FORMAÇÃO DE PREÇO'!$B:$B)-18),IF($C859=$C857,"Valor Unit. (R$)",IF(AND($C859&lt;&gt;$C858,$J858&lt;&gt;""),"Subtotal","")))))</f>
        <v/>
      </c>
      <c r="K859" s="100" t="str">
        <f>IFERROR(IF(AND(COUNTBLANK($B856:$B858)=2,$B858="",$B857="",MAX(C:C)&gt;1),SUM($K$3:K858)/2,IF($B858="","",IF($C859=$C856,ROUND(J859*I859,2),IF($C859=$C857,"Total Item (R$)",IF(AND($C859&lt;&gt;$C858,$J858&lt;&gt;""),SUMIFS(K:K,C:C,C858,J:J,"&lt;&gt;Subtotal"),""))))),"")</f>
        <v/>
      </c>
      <c r="L859" s="100" t="str">
        <f t="shared" si="24"/>
        <v/>
      </c>
    </row>
    <row r="860" spans="2:12" x14ac:dyDescent="0.25">
      <c r="B860" s="62" t="str">
        <f>IFERROR(IF(C859=C856,IF(B859+1&lt;='FORMAÇÃO DE PREÇO'!$H$8,B859+1,""),B859),"")</f>
        <v/>
      </c>
      <c r="C860" s="62" t="str">
        <f>IFERROR(VLOOKUP(B860,'FORMAÇÃO DE PREÇO'!B:D,2,FALSE),"")</f>
        <v/>
      </c>
      <c r="D860" s="62" t="str">
        <f>IFERROR(VLOOKUP(B860,'FORMAÇÃO DE PREÇO'!B:D,3,FALSE),"")</f>
        <v/>
      </c>
      <c r="E860" s="107" t="str">
        <f t="shared" si="25"/>
        <v/>
      </c>
      <c r="F860" s="107" t="str">
        <f>IF($B859="","",IF($C860=$C857,INDEX('FORMAÇÃO DE PREÇO'!$H:$H,MATCH($B860,'FORMAÇÃO DE PREÇO'!$B:$B)-18),IF($C860=$C858,"Código","")))</f>
        <v/>
      </c>
      <c r="G860" s="108" t="str">
        <f t="array" ref="G860">IF($B859="","",IF($C860=$C857,UPPER(INDEX('BASE EDITAL'!$C:$C,EDITAL!B860+1)),IF($C860=$C858,"Especificação do Objeto","")))</f>
        <v/>
      </c>
      <c r="H860" s="109" t="str">
        <f t="array" ref="H860">IF($B859="","",IF($C860=$C857,INDEX('FORMAÇÃO DE PREÇO'!$M:$M,MATCH($B860,'FORMAÇÃO DE PREÇO'!$B:$B)-14),IF($C860=$C858,"Unidade","")))</f>
        <v/>
      </c>
      <c r="I860" s="109" t="str">
        <f>IF($B859="","",IF($C860=$C857,INDEX('FORMAÇÃO DE PREÇO'!$M:$M,MATCH($B860,'FORMAÇÃO DE PREÇO'!$B:$B)-16),IF($C860=$C858,"Quant.","")))</f>
        <v/>
      </c>
      <c r="J860" s="68" t="str">
        <f>IF(AND(COUNTBLANK($B857:$B859)=2,$B859="",$B858="",MAX(C:C)&gt;1),"Total Estimado",IF($B859="","",IF($C860=$C857,INDEX('FORMAÇÃO DE PREÇO'!$M:$M,MATCH($B860,'FORMAÇÃO DE PREÇO'!$B:$B)-18),IF($C860=$C858,"Valor Unit. (R$)",IF(AND($C860&lt;&gt;$C859,$J859&lt;&gt;""),"Subtotal","")))))</f>
        <v/>
      </c>
      <c r="K860" s="100" t="str">
        <f>IFERROR(IF(AND(COUNTBLANK($B857:$B859)=2,$B859="",$B858="",MAX(C:C)&gt;1),SUM($K$3:K859)/2,IF($B859="","",IF($C860=$C857,ROUND(J860*I860,2),IF($C860=$C858,"Total Item (R$)",IF(AND($C860&lt;&gt;$C859,$J859&lt;&gt;""),SUMIFS(K:K,C:C,C859,J:J,"&lt;&gt;Subtotal"),""))))),"")</f>
        <v/>
      </c>
      <c r="L860" s="100" t="str">
        <f t="shared" si="24"/>
        <v/>
      </c>
    </row>
    <row r="861" spans="2:12" x14ac:dyDescent="0.25">
      <c r="B861" s="62" t="str">
        <f>IFERROR(IF(C860=C857,IF(B860+1&lt;='FORMAÇÃO DE PREÇO'!$H$8,B860+1,""),B860),"")</f>
        <v/>
      </c>
      <c r="C861" s="62" t="str">
        <f>IFERROR(VLOOKUP(B861,'FORMAÇÃO DE PREÇO'!B:D,2,FALSE),"")</f>
        <v/>
      </c>
      <c r="D861" s="62" t="str">
        <f>IFERROR(VLOOKUP(B861,'FORMAÇÃO DE PREÇO'!B:D,3,FALSE),"")</f>
        <v/>
      </c>
      <c r="E861" s="107" t="str">
        <f t="shared" si="25"/>
        <v/>
      </c>
      <c r="F861" s="107" t="str">
        <f>IF($B860="","",IF($C861=$C858,INDEX('FORMAÇÃO DE PREÇO'!$H:$H,MATCH($B861,'FORMAÇÃO DE PREÇO'!$B:$B)-18),IF($C861=$C859,"Código","")))</f>
        <v/>
      </c>
      <c r="G861" s="108" t="str">
        <f t="array" ref="G861">IF($B860="","",IF($C861=$C858,UPPER(INDEX('BASE EDITAL'!$C:$C,EDITAL!B861+1)),IF($C861=$C859,"Especificação do Objeto","")))</f>
        <v/>
      </c>
      <c r="H861" s="109" t="str">
        <f t="array" ref="H861">IF($B860="","",IF($C861=$C858,INDEX('FORMAÇÃO DE PREÇO'!$M:$M,MATCH($B861,'FORMAÇÃO DE PREÇO'!$B:$B)-14),IF($C861=$C859,"Unidade","")))</f>
        <v/>
      </c>
      <c r="I861" s="109" t="str">
        <f>IF($B860="","",IF($C861=$C858,INDEX('FORMAÇÃO DE PREÇO'!$M:$M,MATCH($B861,'FORMAÇÃO DE PREÇO'!$B:$B)-16),IF($C861=$C859,"Quant.","")))</f>
        <v/>
      </c>
      <c r="J861" s="68" t="str">
        <f>IF(AND(COUNTBLANK($B858:$B860)=2,$B860="",$B859="",MAX(C:C)&gt;1),"Total Estimado",IF($B860="","",IF($C861=$C858,INDEX('FORMAÇÃO DE PREÇO'!$M:$M,MATCH($B861,'FORMAÇÃO DE PREÇO'!$B:$B)-18),IF($C861=$C859,"Valor Unit. (R$)",IF(AND($C861&lt;&gt;$C860,$J860&lt;&gt;""),"Subtotal","")))))</f>
        <v/>
      </c>
      <c r="K861" s="100" t="str">
        <f>IFERROR(IF(AND(COUNTBLANK($B858:$B860)=2,$B860="",$B859="",MAX(C:C)&gt;1),SUM($K$3:K860)/2,IF($B860="","",IF($C861=$C858,ROUND(J861*I861,2),IF($C861=$C859,"Total Item (R$)",IF(AND($C861&lt;&gt;$C860,$J860&lt;&gt;""),SUMIFS(K:K,C:C,C860,J:J,"&lt;&gt;Subtotal"),""))))),"")</f>
        <v/>
      </c>
      <c r="L861" s="100" t="str">
        <f t="shared" si="24"/>
        <v/>
      </c>
    </row>
    <row r="862" spans="2:12" x14ac:dyDescent="0.25">
      <c r="B862" s="62" t="str">
        <f>IFERROR(IF(C861=C858,IF(B861+1&lt;='FORMAÇÃO DE PREÇO'!$H$8,B861+1,""),B861),"")</f>
        <v/>
      </c>
      <c r="C862" s="62" t="str">
        <f>IFERROR(VLOOKUP(B862,'FORMAÇÃO DE PREÇO'!B:D,2,FALSE),"")</f>
        <v/>
      </c>
      <c r="D862" s="62" t="str">
        <f>IFERROR(VLOOKUP(B862,'FORMAÇÃO DE PREÇO'!B:D,3,FALSE),"")</f>
        <v/>
      </c>
      <c r="E862" s="107" t="str">
        <f t="shared" si="25"/>
        <v/>
      </c>
      <c r="F862" s="107" t="str">
        <f>IF($B861="","",IF($C862=$C859,INDEX('FORMAÇÃO DE PREÇO'!$H:$H,MATCH($B862,'FORMAÇÃO DE PREÇO'!$B:$B)-18),IF($C862=$C860,"Código","")))</f>
        <v/>
      </c>
      <c r="G862" s="108" t="str">
        <f t="array" ref="G862">IF($B861="","",IF($C862=$C859,UPPER(INDEX('BASE EDITAL'!$C:$C,EDITAL!B862+1)),IF($C862=$C860,"Especificação do Objeto","")))</f>
        <v/>
      </c>
      <c r="H862" s="109" t="str">
        <f t="array" ref="H862">IF($B861="","",IF($C862=$C859,INDEX('FORMAÇÃO DE PREÇO'!$M:$M,MATCH($B862,'FORMAÇÃO DE PREÇO'!$B:$B)-14),IF($C862=$C860,"Unidade","")))</f>
        <v/>
      </c>
      <c r="I862" s="109" t="str">
        <f>IF($B861="","",IF($C862=$C859,INDEX('FORMAÇÃO DE PREÇO'!$M:$M,MATCH($B862,'FORMAÇÃO DE PREÇO'!$B:$B)-16),IF($C862=$C860,"Quant.","")))</f>
        <v/>
      </c>
      <c r="J862" s="68" t="str">
        <f>IF(AND(COUNTBLANK($B859:$B861)=2,$B861="",$B860="",MAX(C:C)&gt;1),"Total Estimado",IF($B861="","",IF($C862=$C859,INDEX('FORMAÇÃO DE PREÇO'!$M:$M,MATCH($B862,'FORMAÇÃO DE PREÇO'!$B:$B)-18),IF($C862=$C860,"Valor Unit. (R$)",IF(AND($C862&lt;&gt;$C861,$J861&lt;&gt;""),"Subtotal","")))))</f>
        <v/>
      </c>
      <c r="K862" s="100" t="str">
        <f>IFERROR(IF(AND(COUNTBLANK($B859:$B861)=2,$B861="",$B860="",MAX(C:C)&gt;1),SUM($K$3:K861)/2,IF($B861="","",IF($C862=$C859,ROUND(J862*I862,2),IF($C862=$C860,"Total Item (R$)",IF(AND($C862&lt;&gt;$C861,$J861&lt;&gt;""),SUMIFS(K:K,C:C,C861,J:J,"&lt;&gt;Subtotal"),""))))),"")</f>
        <v/>
      </c>
      <c r="L862" s="100" t="str">
        <f t="shared" si="24"/>
        <v/>
      </c>
    </row>
    <row r="863" spans="2:12" x14ac:dyDescent="0.25">
      <c r="B863" s="62" t="str">
        <f>IFERROR(IF(C862=C859,IF(B862+1&lt;='FORMAÇÃO DE PREÇO'!$H$8,B862+1,""),B862),"")</f>
        <v/>
      </c>
      <c r="C863" s="62" t="str">
        <f>IFERROR(VLOOKUP(B863,'FORMAÇÃO DE PREÇO'!B:D,2,FALSE),"")</f>
        <v/>
      </c>
      <c r="D863" s="62" t="str">
        <f>IFERROR(VLOOKUP(B863,'FORMAÇÃO DE PREÇO'!B:D,3,FALSE),"")</f>
        <v/>
      </c>
      <c r="E863" s="107" t="str">
        <f t="shared" si="25"/>
        <v/>
      </c>
      <c r="F863" s="107" t="str">
        <f>IF($B862="","",IF($C863=$C860,INDEX('FORMAÇÃO DE PREÇO'!$H:$H,MATCH($B863,'FORMAÇÃO DE PREÇO'!$B:$B)-18),IF($C863=$C861,"Código","")))</f>
        <v/>
      </c>
      <c r="G863" s="108" t="str">
        <f t="array" ref="G863">IF($B862="","",IF($C863=$C860,UPPER(INDEX('BASE EDITAL'!$C:$C,EDITAL!B863+1)),IF($C863=$C861,"Especificação do Objeto","")))</f>
        <v/>
      </c>
      <c r="H863" s="109" t="str">
        <f t="array" ref="H863">IF($B862="","",IF($C863=$C860,INDEX('FORMAÇÃO DE PREÇO'!$M:$M,MATCH($B863,'FORMAÇÃO DE PREÇO'!$B:$B)-14),IF($C863=$C861,"Unidade","")))</f>
        <v/>
      </c>
      <c r="I863" s="109" t="str">
        <f>IF($B862="","",IF($C863=$C860,INDEX('FORMAÇÃO DE PREÇO'!$M:$M,MATCH($B863,'FORMAÇÃO DE PREÇO'!$B:$B)-16),IF($C863=$C861,"Quant.","")))</f>
        <v/>
      </c>
      <c r="J863" s="68" t="str">
        <f>IF(AND(COUNTBLANK($B860:$B862)=2,$B862="",$B861="",MAX(C:C)&gt;1),"Total Estimado",IF($B862="","",IF($C863=$C860,INDEX('FORMAÇÃO DE PREÇO'!$M:$M,MATCH($B863,'FORMAÇÃO DE PREÇO'!$B:$B)-18),IF($C863=$C861,"Valor Unit. (R$)",IF(AND($C863&lt;&gt;$C862,$J862&lt;&gt;""),"Subtotal","")))))</f>
        <v/>
      </c>
      <c r="K863" s="100" t="str">
        <f>IFERROR(IF(AND(COUNTBLANK($B860:$B862)=2,$B862="",$B861="",MAX(C:C)&gt;1),SUM($K$3:K862)/2,IF($B862="","",IF($C863=$C860,ROUND(J863*I863,2),IF($C863=$C861,"Total Item (R$)",IF(AND($C863&lt;&gt;$C862,$J862&lt;&gt;""),SUMIFS(K:K,C:C,C862,J:J,"&lt;&gt;Subtotal"),""))))),"")</f>
        <v/>
      </c>
      <c r="L863" s="100" t="str">
        <f t="shared" si="24"/>
        <v/>
      </c>
    </row>
    <row r="864" spans="2:12" x14ac:dyDescent="0.25">
      <c r="B864" s="62" t="str">
        <f>IFERROR(IF(C863=C860,IF(B863+1&lt;='FORMAÇÃO DE PREÇO'!$H$8,B863+1,""),B863),"")</f>
        <v/>
      </c>
      <c r="C864" s="62" t="str">
        <f>IFERROR(VLOOKUP(B864,'FORMAÇÃO DE PREÇO'!B:D,2,FALSE),"")</f>
        <v/>
      </c>
      <c r="D864" s="62" t="str">
        <f>IFERROR(VLOOKUP(B864,'FORMAÇÃO DE PREÇO'!B:D,3,FALSE),"")</f>
        <v/>
      </c>
      <c r="E864" s="107" t="str">
        <f t="shared" si="25"/>
        <v/>
      </c>
      <c r="F864" s="107" t="str">
        <f>IF($B863="","",IF($C864=$C861,INDEX('FORMAÇÃO DE PREÇO'!$H:$H,MATCH($B864,'FORMAÇÃO DE PREÇO'!$B:$B)-18),IF($C864=$C862,"Código","")))</f>
        <v/>
      </c>
      <c r="G864" s="108" t="str">
        <f t="array" ref="G864">IF($B863="","",IF($C864=$C861,UPPER(INDEX('BASE EDITAL'!$C:$C,EDITAL!B864+1)),IF($C864=$C862,"Especificação do Objeto","")))</f>
        <v/>
      </c>
      <c r="H864" s="109" t="str">
        <f t="array" ref="H864">IF($B863="","",IF($C864=$C861,INDEX('FORMAÇÃO DE PREÇO'!$M:$M,MATCH($B864,'FORMAÇÃO DE PREÇO'!$B:$B)-14),IF($C864=$C862,"Unidade","")))</f>
        <v/>
      </c>
      <c r="I864" s="109" t="str">
        <f>IF($B863="","",IF($C864=$C861,INDEX('FORMAÇÃO DE PREÇO'!$M:$M,MATCH($B864,'FORMAÇÃO DE PREÇO'!$B:$B)-16),IF($C864=$C862,"Quant.","")))</f>
        <v/>
      </c>
      <c r="J864" s="68" t="str">
        <f>IF(AND(COUNTBLANK($B861:$B863)=2,$B863="",$B862="",MAX(C:C)&gt;1),"Total Estimado",IF($B863="","",IF($C864=$C861,INDEX('FORMAÇÃO DE PREÇO'!$M:$M,MATCH($B864,'FORMAÇÃO DE PREÇO'!$B:$B)-18),IF($C864=$C862,"Valor Unit. (R$)",IF(AND($C864&lt;&gt;$C863,$J863&lt;&gt;""),"Subtotal","")))))</f>
        <v/>
      </c>
      <c r="K864" s="100" t="str">
        <f>IFERROR(IF(AND(COUNTBLANK($B861:$B863)=2,$B863="",$B862="",MAX(C:C)&gt;1),SUM($K$3:K863)/2,IF($B863="","",IF($C864=$C861,ROUND(J864*I864,2),IF($C864=$C862,"Total Item (R$)",IF(AND($C864&lt;&gt;$C863,$J863&lt;&gt;""),SUMIFS(K:K,C:C,C863,J:J,"&lt;&gt;Subtotal"),""))))),"")</f>
        <v/>
      </c>
      <c r="L864" s="100" t="str">
        <f t="shared" si="24"/>
        <v/>
      </c>
    </row>
    <row r="865" spans="2:12" x14ac:dyDescent="0.25">
      <c r="B865" s="62" t="str">
        <f>IFERROR(IF(C864=C861,IF(B864+1&lt;='FORMAÇÃO DE PREÇO'!$H$8,B864+1,""),B864),"")</f>
        <v/>
      </c>
      <c r="C865" s="62" t="str">
        <f>IFERROR(VLOOKUP(B865,'FORMAÇÃO DE PREÇO'!B:D,2,FALSE),"")</f>
        <v/>
      </c>
      <c r="D865" s="62" t="str">
        <f>IFERROR(VLOOKUP(B865,'FORMAÇÃO DE PREÇO'!B:D,3,FALSE),"")</f>
        <v/>
      </c>
      <c r="E865" s="107" t="str">
        <f t="shared" si="25"/>
        <v/>
      </c>
      <c r="F865" s="107" t="str">
        <f>IF($B864="","",IF($C865=$C862,INDEX('FORMAÇÃO DE PREÇO'!$H:$H,MATCH($B865,'FORMAÇÃO DE PREÇO'!$B:$B)-18),IF($C865=$C863,"Código","")))</f>
        <v/>
      </c>
      <c r="G865" s="108" t="str">
        <f t="array" ref="G865">IF($B864="","",IF($C865=$C862,UPPER(INDEX('BASE EDITAL'!$C:$C,EDITAL!B865+1)),IF($C865=$C863,"Especificação do Objeto","")))</f>
        <v/>
      </c>
      <c r="H865" s="109" t="str">
        <f t="array" ref="H865">IF($B864="","",IF($C865=$C862,INDEX('FORMAÇÃO DE PREÇO'!$M:$M,MATCH($B865,'FORMAÇÃO DE PREÇO'!$B:$B)-14),IF($C865=$C863,"Unidade","")))</f>
        <v/>
      </c>
      <c r="I865" s="109" t="str">
        <f>IF($B864="","",IF($C865=$C862,INDEX('FORMAÇÃO DE PREÇO'!$M:$M,MATCH($B865,'FORMAÇÃO DE PREÇO'!$B:$B)-16),IF($C865=$C863,"Quant.","")))</f>
        <v/>
      </c>
      <c r="J865" s="68" t="str">
        <f>IF(AND(COUNTBLANK($B862:$B864)=2,$B864="",$B863="",MAX(C:C)&gt;1),"Total Estimado",IF($B864="","",IF($C865=$C862,INDEX('FORMAÇÃO DE PREÇO'!$M:$M,MATCH($B865,'FORMAÇÃO DE PREÇO'!$B:$B)-18),IF($C865=$C863,"Valor Unit. (R$)",IF(AND($C865&lt;&gt;$C864,$J864&lt;&gt;""),"Subtotal","")))))</f>
        <v/>
      </c>
      <c r="K865" s="100" t="str">
        <f>IFERROR(IF(AND(COUNTBLANK($B862:$B864)=2,$B864="",$B863="",MAX(C:C)&gt;1),SUM($K$3:K864)/2,IF($B864="","",IF($C865=$C862,ROUND(J865*I865,2),IF($C865=$C863,"Total Item (R$)",IF(AND($C865&lt;&gt;$C864,$J864&lt;&gt;""),SUMIFS(K:K,C:C,C864,J:J,"&lt;&gt;Subtotal"),""))))),"")</f>
        <v/>
      </c>
      <c r="L865" s="100" t="str">
        <f t="shared" si="24"/>
        <v/>
      </c>
    </row>
    <row r="866" spans="2:12" x14ac:dyDescent="0.25">
      <c r="B866" s="62" t="str">
        <f>IFERROR(IF(C865=C862,IF(B865+1&lt;='FORMAÇÃO DE PREÇO'!$H$8,B865+1,""),B865),"")</f>
        <v/>
      </c>
      <c r="C866" s="62" t="str">
        <f>IFERROR(VLOOKUP(B866,'FORMAÇÃO DE PREÇO'!B:D,2,FALSE),"")</f>
        <v/>
      </c>
      <c r="D866" s="62" t="str">
        <f>IFERROR(VLOOKUP(B866,'FORMAÇÃO DE PREÇO'!B:D,3,FALSE),"")</f>
        <v/>
      </c>
      <c r="E866" s="107" t="str">
        <f t="shared" si="25"/>
        <v/>
      </c>
      <c r="F866" s="107" t="str">
        <f>IF($B865="","",IF($C866=$C863,INDEX('FORMAÇÃO DE PREÇO'!$H:$H,MATCH($B866,'FORMAÇÃO DE PREÇO'!$B:$B)-18),IF($C866=$C864,"Código","")))</f>
        <v/>
      </c>
      <c r="G866" s="108" t="str">
        <f t="array" ref="G866">IF($B865="","",IF($C866=$C863,UPPER(INDEX('BASE EDITAL'!$C:$C,EDITAL!B866+1)),IF($C866=$C864,"Especificação do Objeto","")))</f>
        <v/>
      </c>
      <c r="H866" s="109" t="str">
        <f t="array" ref="H866">IF($B865="","",IF($C866=$C863,INDEX('FORMAÇÃO DE PREÇO'!$M:$M,MATCH($B866,'FORMAÇÃO DE PREÇO'!$B:$B)-14),IF($C866=$C864,"Unidade","")))</f>
        <v/>
      </c>
      <c r="I866" s="109" t="str">
        <f>IF($B865="","",IF($C866=$C863,INDEX('FORMAÇÃO DE PREÇO'!$M:$M,MATCH($B866,'FORMAÇÃO DE PREÇO'!$B:$B)-16),IF($C866=$C864,"Quant.","")))</f>
        <v/>
      </c>
      <c r="J866" s="68" t="str">
        <f>IF(AND(COUNTBLANK($B863:$B865)=2,$B865="",$B864="",MAX(C:C)&gt;1),"Total Estimado",IF($B865="","",IF($C866=$C863,INDEX('FORMAÇÃO DE PREÇO'!$M:$M,MATCH($B866,'FORMAÇÃO DE PREÇO'!$B:$B)-18),IF($C866=$C864,"Valor Unit. (R$)",IF(AND($C866&lt;&gt;$C865,$J865&lt;&gt;""),"Subtotal","")))))</f>
        <v/>
      </c>
      <c r="K866" s="100" t="str">
        <f>IFERROR(IF(AND(COUNTBLANK($B863:$B865)=2,$B865="",$B864="",MAX(C:C)&gt;1),SUM($K$3:K865)/2,IF($B865="","",IF($C866=$C863,ROUND(J866*I866,2),IF($C866=$C864,"Total Item (R$)",IF(AND($C866&lt;&gt;$C865,$J865&lt;&gt;""),SUMIFS(K:K,C:C,C865,J:J,"&lt;&gt;Subtotal"),""))))),"")</f>
        <v/>
      </c>
      <c r="L866" s="100" t="str">
        <f t="shared" si="24"/>
        <v/>
      </c>
    </row>
    <row r="867" spans="2:12" x14ac:dyDescent="0.25">
      <c r="B867" s="62" t="str">
        <f>IFERROR(IF(C866=C863,IF(B866+1&lt;='FORMAÇÃO DE PREÇO'!$H$8,B866+1,""),B866),"")</f>
        <v/>
      </c>
      <c r="C867" s="62" t="str">
        <f>IFERROR(VLOOKUP(B867,'FORMAÇÃO DE PREÇO'!B:D,2,FALSE),"")</f>
        <v/>
      </c>
      <c r="D867" s="62" t="str">
        <f>IFERROR(VLOOKUP(B867,'FORMAÇÃO DE PREÇO'!B:D,3,FALSE),"")</f>
        <v/>
      </c>
      <c r="E867" s="107" t="str">
        <f t="shared" si="25"/>
        <v/>
      </c>
      <c r="F867" s="107" t="str">
        <f>IF($B866="","",IF($C867=$C864,INDEX('FORMAÇÃO DE PREÇO'!$H:$H,MATCH($B867,'FORMAÇÃO DE PREÇO'!$B:$B)-18),IF($C867=$C865,"Código","")))</f>
        <v/>
      </c>
      <c r="G867" s="108" t="str">
        <f t="array" ref="G867">IF($B866="","",IF($C867=$C864,UPPER(INDEX('BASE EDITAL'!$C:$C,EDITAL!B867+1)),IF($C867=$C865,"Especificação do Objeto","")))</f>
        <v/>
      </c>
      <c r="H867" s="109" t="str">
        <f t="array" ref="H867">IF($B866="","",IF($C867=$C864,INDEX('FORMAÇÃO DE PREÇO'!$M:$M,MATCH($B867,'FORMAÇÃO DE PREÇO'!$B:$B)-14),IF($C867=$C865,"Unidade","")))</f>
        <v/>
      </c>
      <c r="I867" s="109" t="str">
        <f>IF($B866="","",IF($C867=$C864,INDEX('FORMAÇÃO DE PREÇO'!$M:$M,MATCH($B867,'FORMAÇÃO DE PREÇO'!$B:$B)-16),IF($C867=$C865,"Quant.","")))</f>
        <v/>
      </c>
      <c r="J867" s="68" t="str">
        <f>IF(AND(COUNTBLANK($B864:$B866)=2,$B866="",$B865="",MAX(C:C)&gt;1),"Total Estimado",IF($B866="","",IF($C867=$C864,INDEX('FORMAÇÃO DE PREÇO'!$M:$M,MATCH($B867,'FORMAÇÃO DE PREÇO'!$B:$B)-18),IF($C867=$C865,"Valor Unit. (R$)",IF(AND($C867&lt;&gt;$C866,$J866&lt;&gt;""),"Subtotal","")))))</f>
        <v/>
      </c>
      <c r="K867" s="100" t="str">
        <f>IFERROR(IF(AND(COUNTBLANK($B864:$B866)=2,$B866="",$B865="",MAX(C:C)&gt;1),SUM($K$3:K866)/2,IF($B866="","",IF($C867=$C864,ROUND(J867*I867,2),IF($C867=$C865,"Total Item (R$)",IF(AND($C867&lt;&gt;$C866,$J866&lt;&gt;""),SUMIFS(K:K,C:C,C866,J:J,"&lt;&gt;Subtotal"),""))))),"")</f>
        <v/>
      </c>
      <c r="L867" s="100" t="str">
        <f t="shared" si="24"/>
        <v/>
      </c>
    </row>
    <row r="868" spans="2:12" x14ac:dyDescent="0.25">
      <c r="B868" s="62" t="str">
        <f>IFERROR(IF(C867=C864,IF(B867+1&lt;='FORMAÇÃO DE PREÇO'!$H$8,B867+1,""),B867),"")</f>
        <v/>
      </c>
      <c r="C868" s="62" t="str">
        <f>IFERROR(VLOOKUP(B868,'FORMAÇÃO DE PREÇO'!B:D,2,FALSE),"")</f>
        <v/>
      </c>
      <c r="D868" s="62" t="str">
        <f>IFERROR(VLOOKUP(B868,'FORMAÇÃO DE PREÇO'!B:D,3,FALSE),"")</f>
        <v/>
      </c>
      <c r="E868" s="107" t="str">
        <f t="shared" si="25"/>
        <v/>
      </c>
      <c r="F868" s="107" t="str">
        <f>IF($B867="","",IF($C868=$C865,INDEX('FORMAÇÃO DE PREÇO'!$H:$H,MATCH($B868,'FORMAÇÃO DE PREÇO'!$B:$B)-18),IF($C868=$C866,"Código","")))</f>
        <v/>
      </c>
      <c r="G868" s="108" t="str">
        <f t="array" ref="G868">IF($B867="","",IF($C868=$C865,UPPER(INDEX('BASE EDITAL'!$C:$C,EDITAL!B868+1)),IF($C868=$C866,"Especificação do Objeto","")))</f>
        <v/>
      </c>
      <c r="H868" s="109" t="str">
        <f t="array" ref="H868">IF($B867="","",IF($C868=$C865,INDEX('FORMAÇÃO DE PREÇO'!$M:$M,MATCH($B868,'FORMAÇÃO DE PREÇO'!$B:$B)-14),IF($C868=$C866,"Unidade","")))</f>
        <v/>
      </c>
      <c r="I868" s="109" t="str">
        <f>IF($B867="","",IF($C868=$C865,INDEX('FORMAÇÃO DE PREÇO'!$M:$M,MATCH($B868,'FORMAÇÃO DE PREÇO'!$B:$B)-16),IF($C868=$C866,"Quant.","")))</f>
        <v/>
      </c>
      <c r="J868" s="68" t="str">
        <f>IF(AND(COUNTBLANK($B865:$B867)=2,$B867="",$B866="",MAX(C:C)&gt;1),"Total Estimado",IF($B867="","",IF($C868=$C865,INDEX('FORMAÇÃO DE PREÇO'!$M:$M,MATCH($B868,'FORMAÇÃO DE PREÇO'!$B:$B)-18),IF($C868=$C866,"Valor Unit. (R$)",IF(AND($C868&lt;&gt;$C867,$J867&lt;&gt;""),"Subtotal","")))))</f>
        <v/>
      </c>
      <c r="K868" s="100" t="str">
        <f>IFERROR(IF(AND(COUNTBLANK($B865:$B867)=2,$B867="",$B866="",MAX(C:C)&gt;1),SUM($K$3:K867)/2,IF($B867="","",IF($C868=$C865,ROUND(J868*I868,2),IF($C868=$C866,"Total Item (R$)",IF(AND($C868&lt;&gt;$C867,$J867&lt;&gt;""),SUMIFS(K:K,C:C,C867,J:J,"&lt;&gt;Subtotal"),""))))),"")</f>
        <v/>
      </c>
      <c r="L868" s="100" t="str">
        <f t="shared" si="24"/>
        <v/>
      </c>
    </row>
    <row r="869" spans="2:12" x14ac:dyDescent="0.25">
      <c r="B869" s="62" t="str">
        <f>IFERROR(IF(C868=C865,IF(B868+1&lt;='FORMAÇÃO DE PREÇO'!$H$8,B868+1,""),B868),"")</f>
        <v/>
      </c>
      <c r="C869" s="62" t="str">
        <f>IFERROR(VLOOKUP(B869,'FORMAÇÃO DE PREÇO'!B:D,2,FALSE),"")</f>
        <v/>
      </c>
      <c r="D869" s="62" t="str">
        <f>IFERROR(VLOOKUP(B869,'FORMAÇÃO DE PREÇO'!B:D,3,FALSE),"")</f>
        <v/>
      </c>
      <c r="E869" s="107" t="str">
        <f t="shared" si="25"/>
        <v/>
      </c>
      <c r="F869" s="107" t="str">
        <f>IF($B868="","",IF($C869=$C866,INDEX('FORMAÇÃO DE PREÇO'!$H:$H,MATCH($B869,'FORMAÇÃO DE PREÇO'!$B:$B)-18),IF($C869=$C867,"Código","")))</f>
        <v/>
      </c>
      <c r="G869" s="108" t="str">
        <f t="array" ref="G869">IF($B868="","",IF($C869=$C866,UPPER(INDEX('BASE EDITAL'!$C:$C,EDITAL!B869+1)),IF($C869=$C867,"Especificação do Objeto","")))</f>
        <v/>
      </c>
      <c r="H869" s="109" t="str">
        <f t="array" ref="H869">IF($B868="","",IF($C869=$C866,INDEX('FORMAÇÃO DE PREÇO'!$M:$M,MATCH($B869,'FORMAÇÃO DE PREÇO'!$B:$B)-14),IF($C869=$C867,"Unidade","")))</f>
        <v/>
      </c>
      <c r="I869" s="109" t="str">
        <f>IF($B868="","",IF($C869=$C866,INDEX('FORMAÇÃO DE PREÇO'!$M:$M,MATCH($B869,'FORMAÇÃO DE PREÇO'!$B:$B)-16),IF($C869=$C867,"Quant.","")))</f>
        <v/>
      </c>
      <c r="J869" s="68" t="str">
        <f>IF(AND(COUNTBLANK($B866:$B868)=2,$B868="",$B867="",MAX(C:C)&gt;1),"Total Estimado",IF($B868="","",IF($C869=$C866,INDEX('FORMAÇÃO DE PREÇO'!$M:$M,MATCH($B869,'FORMAÇÃO DE PREÇO'!$B:$B)-18),IF($C869=$C867,"Valor Unit. (R$)",IF(AND($C869&lt;&gt;$C868,$J868&lt;&gt;""),"Subtotal","")))))</f>
        <v/>
      </c>
      <c r="K869" s="100" t="str">
        <f>IFERROR(IF(AND(COUNTBLANK($B866:$B868)=2,$B868="",$B867="",MAX(C:C)&gt;1),SUM($K$3:K868)/2,IF($B868="","",IF($C869=$C866,ROUND(J869*I869,2),IF($C869=$C867,"Total Item (R$)",IF(AND($C869&lt;&gt;$C868,$J868&lt;&gt;""),SUMIFS(K:K,C:C,C868,J:J,"&lt;&gt;Subtotal"),""))))),"")</f>
        <v/>
      </c>
      <c r="L869" s="100" t="str">
        <f t="shared" si="24"/>
        <v/>
      </c>
    </row>
    <row r="870" spans="2:12" x14ac:dyDescent="0.25">
      <c r="B870" s="62" t="str">
        <f>IFERROR(IF(C869=C866,IF(B869+1&lt;='FORMAÇÃO DE PREÇO'!$H$8,B869+1,""),B869),"")</f>
        <v/>
      </c>
      <c r="C870" s="62" t="str">
        <f>IFERROR(VLOOKUP(B870,'FORMAÇÃO DE PREÇO'!B:D,2,FALSE),"")</f>
        <v/>
      </c>
      <c r="D870" s="62" t="str">
        <f>IFERROR(VLOOKUP(B870,'FORMAÇÃO DE PREÇO'!B:D,3,FALSE),"")</f>
        <v/>
      </c>
      <c r="E870" s="107" t="str">
        <f t="shared" si="25"/>
        <v/>
      </c>
      <c r="F870" s="107" t="str">
        <f>IF($B869="","",IF($C870=$C867,INDEX('FORMAÇÃO DE PREÇO'!$H:$H,MATCH($B870,'FORMAÇÃO DE PREÇO'!$B:$B)-18),IF($C870=$C868,"Código","")))</f>
        <v/>
      </c>
      <c r="G870" s="108" t="str">
        <f t="array" ref="G870">IF($B869="","",IF($C870=$C867,UPPER(INDEX('BASE EDITAL'!$C:$C,EDITAL!B870+1)),IF($C870=$C868,"Especificação do Objeto","")))</f>
        <v/>
      </c>
      <c r="H870" s="109" t="str">
        <f t="array" ref="H870">IF($B869="","",IF($C870=$C867,INDEX('FORMAÇÃO DE PREÇO'!$M:$M,MATCH($B870,'FORMAÇÃO DE PREÇO'!$B:$B)-14),IF($C870=$C868,"Unidade","")))</f>
        <v/>
      </c>
      <c r="I870" s="109" t="str">
        <f>IF($B869="","",IF($C870=$C867,INDEX('FORMAÇÃO DE PREÇO'!$M:$M,MATCH($B870,'FORMAÇÃO DE PREÇO'!$B:$B)-16),IF($C870=$C868,"Quant.","")))</f>
        <v/>
      </c>
      <c r="J870" s="68" t="str">
        <f>IF(AND(COUNTBLANK($B867:$B869)=2,$B869="",$B868="",MAX(C:C)&gt;1),"Total Estimado",IF($B869="","",IF($C870=$C867,INDEX('FORMAÇÃO DE PREÇO'!$M:$M,MATCH($B870,'FORMAÇÃO DE PREÇO'!$B:$B)-18),IF($C870=$C868,"Valor Unit. (R$)",IF(AND($C870&lt;&gt;$C869,$J869&lt;&gt;""),"Subtotal","")))))</f>
        <v/>
      </c>
      <c r="K870" s="100" t="str">
        <f>IFERROR(IF(AND(COUNTBLANK($B867:$B869)=2,$B869="",$B868="",MAX(C:C)&gt;1),SUM($K$3:K869)/2,IF($B869="","",IF($C870=$C867,ROUND(J870*I870,2),IF($C870=$C868,"Total Item (R$)",IF(AND($C870&lt;&gt;$C869,$J869&lt;&gt;""),SUMIFS(K:K,C:C,C869,J:J,"&lt;&gt;Subtotal"),""))))),"")</f>
        <v/>
      </c>
      <c r="L870" s="100" t="str">
        <f t="shared" si="24"/>
        <v/>
      </c>
    </row>
    <row r="871" spans="2:12" x14ac:dyDescent="0.25">
      <c r="B871" s="62" t="str">
        <f>IFERROR(IF(C870=C867,IF(B870+1&lt;='FORMAÇÃO DE PREÇO'!$H$8,B870+1,""),B870),"")</f>
        <v/>
      </c>
      <c r="C871" s="62" t="str">
        <f>IFERROR(VLOOKUP(B871,'FORMAÇÃO DE PREÇO'!B:D,2,FALSE),"")</f>
        <v/>
      </c>
      <c r="D871" s="62" t="str">
        <f>IFERROR(VLOOKUP(B871,'FORMAÇÃO DE PREÇO'!B:D,3,FALSE),"")</f>
        <v/>
      </c>
      <c r="E871" s="107" t="str">
        <f t="shared" si="25"/>
        <v/>
      </c>
      <c r="F871" s="107" t="str">
        <f>IF($B870="","",IF($C871=$C868,INDEX('FORMAÇÃO DE PREÇO'!$H:$H,MATCH($B871,'FORMAÇÃO DE PREÇO'!$B:$B)-18),IF($C871=$C869,"Código","")))</f>
        <v/>
      </c>
      <c r="G871" s="108" t="str">
        <f t="array" ref="G871">IF($B870="","",IF($C871=$C868,UPPER(INDEX('BASE EDITAL'!$C:$C,EDITAL!B871+1)),IF($C871=$C869,"Especificação do Objeto","")))</f>
        <v/>
      </c>
      <c r="H871" s="109" t="str">
        <f t="array" ref="H871">IF($B870="","",IF($C871=$C868,INDEX('FORMAÇÃO DE PREÇO'!$M:$M,MATCH($B871,'FORMAÇÃO DE PREÇO'!$B:$B)-14),IF($C871=$C869,"Unidade","")))</f>
        <v/>
      </c>
      <c r="I871" s="109" t="str">
        <f>IF($B870="","",IF($C871=$C868,INDEX('FORMAÇÃO DE PREÇO'!$M:$M,MATCH($B871,'FORMAÇÃO DE PREÇO'!$B:$B)-16),IF($C871=$C869,"Quant.","")))</f>
        <v/>
      </c>
      <c r="J871" s="68" t="str">
        <f>IF(AND(COUNTBLANK($B868:$B870)=2,$B870="",$B869="",MAX(C:C)&gt;1),"Total Estimado",IF($B870="","",IF($C871=$C868,INDEX('FORMAÇÃO DE PREÇO'!$M:$M,MATCH($B871,'FORMAÇÃO DE PREÇO'!$B:$B)-18),IF($C871=$C869,"Valor Unit. (R$)",IF(AND($C871&lt;&gt;$C870,$J870&lt;&gt;""),"Subtotal","")))))</f>
        <v/>
      </c>
      <c r="K871" s="100" t="str">
        <f>IFERROR(IF(AND(COUNTBLANK($B868:$B870)=2,$B870="",$B869="",MAX(C:C)&gt;1),SUM($K$3:K870)/2,IF($B870="","",IF($C871=$C868,ROUND(J871*I871,2),IF($C871=$C869,"Total Item (R$)",IF(AND($C871&lt;&gt;$C870,$J870&lt;&gt;""),SUMIFS(K:K,C:C,C870,J:J,"&lt;&gt;Subtotal"),""))))),"")</f>
        <v/>
      </c>
      <c r="L871" s="100" t="str">
        <f t="shared" si="24"/>
        <v/>
      </c>
    </row>
    <row r="872" spans="2:12" x14ac:dyDescent="0.25">
      <c r="B872" s="62" t="str">
        <f>IFERROR(IF(C871=C868,IF(B871+1&lt;='FORMAÇÃO DE PREÇO'!$H$8,B871+1,""),B871),"")</f>
        <v/>
      </c>
      <c r="C872" s="62" t="str">
        <f>IFERROR(VLOOKUP(B872,'FORMAÇÃO DE PREÇO'!B:D,2,FALSE),"")</f>
        <v/>
      </c>
      <c r="D872" s="62" t="str">
        <f>IFERROR(VLOOKUP(B872,'FORMAÇÃO DE PREÇO'!B:D,3,FALSE),"")</f>
        <v/>
      </c>
      <c r="E872" s="107" t="str">
        <f t="shared" si="25"/>
        <v/>
      </c>
      <c r="F872" s="107" t="str">
        <f>IF($B871="","",IF($C872=$C869,INDEX('FORMAÇÃO DE PREÇO'!$H:$H,MATCH($B872,'FORMAÇÃO DE PREÇO'!$B:$B)-18),IF($C872=$C870,"Código","")))</f>
        <v/>
      </c>
      <c r="G872" s="108" t="str">
        <f t="array" ref="G872">IF($B871="","",IF($C872=$C869,UPPER(INDEX('BASE EDITAL'!$C:$C,EDITAL!B872+1)),IF($C872=$C870,"Especificação do Objeto","")))</f>
        <v/>
      </c>
      <c r="H872" s="109" t="str">
        <f t="array" ref="H872">IF($B871="","",IF($C872=$C869,INDEX('FORMAÇÃO DE PREÇO'!$M:$M,MATCH($B872,'FORMAÇÃO DE PREÇO'!$B:$B)-14),IF($C872=$C870,"Unidade","")))</f>
        <v/>
      </c>
      <c r="I872" s="109" t="str">
        <f>IF($B871="","",IF($C872=$C869,INDEX('FORMAÇÃO DE PREÇO'!$M:$M,MATCH($B872,'FORMAÇÃO DE PREÇO'!$B:$B)-16),IF($C872=$C870,"Quant.","")))</f>
        <v/>
      </c>
      <c r="J872" s="68" t="str">
        <f>IF(AND(COUNTBLANK($B869:$B871)=2,$B871="",$B870="",MAX(C:C)&gt;1),"Total Estimado",IF($B871="","",IF($C872=$C869,INDEX('FORMAÇÃO DE PREÇO'!$M:$M,MATCH($B872,'FORMAÇÃO DE PREÇO'!$B:$B)-18),IF($C872=$C870,"Valor Unit. (R$)",IF(AND($C872&lt;&gt;$C871,$J871&lt;&gt;""),"Subtotal","")))))</f>
        <v/>
      </c>
      <c r="K872" s="100" t="str">
        <f>IFERROR(IF(AND(COUNTBLANK($B869:$B871)=2,$B871="",$B870="",MAX(C:C)&gt;1),SUM($K$3:K871)/2,IF($B871="","",IF($C872=$C869,ROUND(J872*I872,2),IF($C872=$C870,"Total Item (R$)",IF(AND($C872&lt;&gt;$C871,$J871&lt;&gt;""),SUMIFS(K:K,C:C,C871,J:J,"&lt;&gt;Subtotal"),""))))),"")</f>
        <v/>
      </c>
      <c r="L872" s="100" t="str">
        <f t="shared" si="24"/>
        <v/>
      </c>
    </row>
    <row r="873" spans="2:12" x14ac:dyDescent="0.25">
      <c r="B873" s="62" t="str">
        <f>IFERROR(IF(C872=C869,IF(B872+1&lt;='FORMAÇÃO DE PREÇO'!$H$8,B872+1,""),B872),"")</f>
        <v/>
      </c>
      <c r="C873" s="62" t="str">
        <f>IFERROR(VLOOKUP(B873,'FORMAÇÃO DE PREÇO'!B:D,2,FALSE),"")</f>
        <v/>
      </c>
      <c r="D873" s="62" t="str">
        <f>IFERROR(VLOOKUP(B873,'FORMAÇÃO DE PREÇO'!B:D,3,FALSE),"")</f>
        <v/>
      </c>
      <c r="E873" s="107" t="str">
        <f t="shared" si="25"/>
        <v/>
      </c>
      <c r="F873" s="107" t="str">
        <f>IF($B872="","",IF($C873=$C870,INDEX('FORMAÇÃO DE PREÇO'!$H:$H,MATCH($B873,'FORMAÇÃO DE PREÇO'!$B:$B)-18),IF($C873=$C871,"Código","")))</f>
        <v/>
      </c>
      <c r="G873" s="108" t="str">
        <f t="array" ref="G873">IF($B872="","",IF($C873=$C870,UPPER(INDEX('BASE EDITAL'!$C:$C,EDITAL!B873+1)),IF($C873=$C871,"Especificação do Objeto","")))</f>
        <v/>
      </c>
      <c r="H873" s="109" t="str">
        <f t="array" ref="H873">IF($B872="","",IF($C873=$C870,INDEX('FORMAÇÃO DE PREÇO'!$M:$M,MATCH($B873,'FORMAÇÃO DE PREÇO'!$B:$B)-14),IF($C873=$C871,"Unidade","")))</f>
        <v/>
      </c>
      <c r="I873" s="109" t="str">
        <f>IF($B872="","",IF($C873=$C870,INDEX('FORMAÇÃO DE PREÇO'!$M:$M,MATCH($B873,'FORMAÇÃO DE PREÇO'!$B:$B)-16),IF($C873=$C871,"Quant.","")))</f>
        <v/>
      </c>
      <c r="J873" s="68" t="str">
        <f>IF(AND(COUNTBLANK($B870:$B872)=2,$B872="",$B871="",MAX(C:C)&gt;1),"Total Estimado",IF($B872="","",IF($C873=$C870,INDEX('FORMAÇÃO DE PREÇO'!$M:$M,MATCH($B873,'FORMAÇÃO DE PREÇO'!$B:$B)-18),IF($C873=$C871,"Valor Unit. (R$)",IF(AND($C873&lt;&gt;$C872,$J872&lt;&gt;""),"Subtotal","")))))</f>
        <v/>
      </c>
      <c r="K873" s="100" t="str">
        <f>IFERROR(IF(AND(COUNTBLANK($B870:$B872)=2,$B872="",$B871="",MAX(C:C)&gt;1),SUM($K$3:K872)/2,IF($B872="","",IF($C873=$C870,ROUND(J873*I873,2),IF($C873=$C871,"Total Item (R$)",IF(AND($C873&lt;&gt;$C872,$J872&lt;&gt;""),SUMIFS(K:K,C:C,C872,J:J,"&lt;&gt;Subtotal"),""))))),"")</f>
        <v/>
      </c>
      <c r="L873" s="100" t="str">
        <f t="shared" si="24"/>
        <v/>
      </c>
    </row>
    <row r="874" spans="2:12" x14ac:dyDescent="0.25">
      <c r="B874" s="62" t="str">
        <f>IFERROR(IF(C873=C870,IF(B873+1&lt;='FORMAÇÃO DE PREÇO'!$H$8,B873+1,""),B873),"")</f>
        <v/>
      </c>
      <c r="C874" s="62" t="str">
        <f>IFERROR(VLOOKUP(B874,'FORMAÇÃO DE PREÇO'!B:D,2,FALSE),"")</f>
        <v/>
      </c>
      <c r="D874" s="62" t="str">
        <f>IFERROR(VLOOKUP(B874,'FORMAÇÃO DE PREÇO'!B:D,3,FALSE),"")</f>
        <v/>
      </c>
      <c r="E874" s="107" t="str">
        <f t="shared" si="25"/>
        <v/>
      </c>
      <c r="F874" s="107" t="str">
        <f>IF($B873="","",IF($C874=$C871,INDEX('FORMAÇÃO DE PREÇO'!$H:$H,MATCH($B874,'FORMAÇÃO DE PREÇO'!$B:$B)-18),IF($C874=$C872,"Código","")))</f>
        <v/>
      </c>
      <c r="G874" s="108" t="str">
        <f t="array" ref="G874">IF($B873="","",IF($C874=$C871,UPPER(INDEX('BASE EDITAL'!$C:$C,EDITAL!B874+1)),IF($C874=$C872,"Especificação do Objeto","")))</f>
        <v/>
      </c>
      <c r="H874" s="109" t="str">
        <f t="array" ref="H874">IF($B873="","",IF($C874=$C871,INDEX('FORMAÇÃO DE PREÇO'!$M:$M,MATCH($B874,'FORMAÇÃO DE PREÇO'!$B:$B)-14),IF($C874=$C872,"Unidade","")))</f>
        <v/>
      </c>
      <c r="I874" s="109" t="str">
        <f>IF($B873="","",IF($C874=$C871,INDEX('FORMAÇÃO DE PREÇO'!$M:$M,MATCH($B874,'FORMAÇÃO DE PREÇO'!$B:$B)-16),IF($C874=$C872,"Quant.","")))</f>
        <v/>
      </c>
      <c r="J874" s="68" t="str">
        <f>IF(AND(COUNTBLANK($B871:$B873)=2,$B873="",$B872="",MAX(C:C)&gt;1),"Total Estimado",IF($B873="","",IF($C874=$C871,INDEX('FORMAÇÃO DE PREÇO'!$M:$M,MATCH($B874,'FORMAÇÃO DE PREÇO'!$B:$B)-18),IF($C874=$C872,"Valor Unit. (R$)",IF(AND($C874&lt;&gt;$C873,$J873&lt;&gt;""),"Subtotal","")))))</f>
        <v/>
      </c>
      <c r="K874" s="100" t="str">
        <f>IFERROR(IF(AND(COUNTBLANK($B871:$B873)=2,$B873="",$B872="",MAX(C:C)&gt;1),SUM($K$3:K873)/2,IF($B873="","",IF($C874=$C871,ROUND(J874*I874,2),IF($C874=$C872,"Total Item (R$)",IF(AND($C874&lt;&gt;$C873,$J873&lt;&gt;""),SUMIFS(K:K,C:C,C873,J:J,"&lt;&gt;Subtotal"),""))))),"")</f>
        <v/>
      </c>
      <c r="L874" s="100" t="str">
        <f t="shared" si="24"/>
        <v/>
      </c>
    </row>
    <row r="875" spans="2:12" x14ac:dyDescent="0.25">
      <c r="B875" s="62" t="str">
        <f>IFERROR(IF(C874=C871,IF(B874+1&lt;='FORMAÇÃO DE PREÇO'!$H$8,B874+1,""),B874),"")</f>
        <v/>
      </c>
      <c r="C875" s="62" t="str">
        <f>IFERROR(VLOOKUP(B875,'FORMAÇÃO DE PREÇO'!B:D,2,FALSE),"")</f>
        <v/>
      </c>
      <c r="D875" s="62" t="str">
        <f>IFERROR(VLOOKUP(B875,'FORMAÇÃO DE PREÇO'!B:D,3,FALSE),"")</f>
        <v/>
      </c>
      <c r="E875" s="107" t="str">
        <f t="shared" si="25"/>
        <v/>
      </c>
      <c r="F875" s="107" t="str">
        <f>IF($B874="","",IF($C875=$C872,INDEX('FORMAÇÃO DE PREÇO'!$H:$H,MATCH($B875,'FORMAÇÃO DE PREÇO'!$B:$B)-18),IF($C875=$C873,"Código","")))</f>
        <v/>
      </c>
      <c r="G875" s="108" t="str">
        <f t="array" ref="G875">IF($B874="","",IF($C875=$C872,UPPER(INDEX('BASE EDITAL'!$C:$C,EDITAL!B875+1)),IF($C875=$C873,"Especificação do Objeto","")))</f>
        <v/>
      </c>
      <c r="H875" s="109" t="str">
        <f t="array" ref="H875">IF($B874="","",IF($C875=$C872,INDEX('FORMAÇÃO DE PREÇO'!$M:$M,MATCH($B875,'FORMAÇÃO DE PREÇO'!$B:$B)-14),IF($C875=$C873,"Unidade","")))</f>
        <v/>
      </c>
      <c r="I875" s="109" t="str">
        <f>IF($B874="","",IF($C875=$C872,INDEX('FORMAÇÃO DE PREÇO'!$M:$M,MATCH($B875,'FORMAÇÃO DE PREÇO'!$B:$B)-16),IF($C875=$C873,"Quant.","")))</f>
        <v/>
      </c>
      <c r="J875" s="68" t="str">
        <f>IF(AND(COUNTBLANK($B872:$B874)=2,$B874="",$B873="",MAX(C:C)&gt;1),"Total Estimado",IF($B874="","",IF($C875=$C872,INDEX('FORMAÇÃO DE PREÇO'!$M:$M,MATCH($B875,'FORMAÇÃO DE PREÇO'!$B:$B)-18),IF($C875=$C873,"Valor Unit. (R$)",IF(AND($C875&lt;&gt;$C874,$J874&lt;&gt;""),"Subtotal","")))))</f>
        <v/>
      </c>
      <c r="K875" s="100" t="str">
        <f>IFERROR(IF(AND(COUNTBLANK($B872:$B874)=2,$B874="",$B873="",MAX(C:C)&gt;1),SUM($K$3:K874)/2,IF($B874="","",IF($C875=$C872,ROUND(J875*I875,2),IF($C875=$C873,"Total Item (R$)",IF(AND($C875&lt;&gt;$C874,$J874&lt;&gt;""),SUMIFS(K:K,C:C,C874,J:J,"&lt;&gt;Subtotal"),""))))),"")</f>
        <v/>
      </c>
      <c r="L875" s="100" t="str">
        <f t="shared" si="24"/>
        <v/>
      </c>
    </row>
    <row r="876" spans="2:12" x14ac:dyDescent="0.25">
      <c r="B876" s="62" t="str">
        <f>IFERROR(IF(C875=C872,IF(B875+1&lt;='FORMAÇÃO DE PREÇO'!$H$8,B875+1,""),B875),"")</f>
        <v/>
      </c>
      <c r="C876" s="62" t="str">
        <f>IFERROR(VLOOKUP(B876,'FORMAÇÃO DE PREÇO'!B:D,2,FALSE),"")</f>
        <v/>
      </c>
      <c r="D876" s="62" t="str">
        <f>IFERROR(VLOOKUP(B876,'FORMAÇÃO DE PREÇO'!B:D,3,FALSE),"")</f>
        <v/>
      </c>
      <c r="E876" s="107" t="str">
        <f t="shared" si="25"/>
        <v/>
      </c>
      <c r="F876" s="107" t="str">
        <f>IF($B875="","",IF($C876=$C873,INDEX('FORMAÇÃO DE PREÇO'!$H:$H,MATCH($B876,'FORMAÇÃO DE PREÇO'!$B:$B)-18),IF($C876=$C874,"Código","")))</f>
        <v/>
      </c>
      <c r="G876" s="108" t="str">
        <f t="array" ref="G876">IF($B875="","",IF($C876=$C873,UPPER(INDEX('BASE EDITAL'!$C:$C,EDITAL!B876+1)),IF($C876=$C874,"Especificação do Objeto","")))</f>
        <v/>
      </c>
      <c r="H876" s="109" t="str">
        <f t="array" ref="H876">IF($B875="","",IF($C876=$C873,INDEX('FORMAÇÃO DE PREÇO'!$M:$M,MATCH($B876,'FORMAÇÃO DE PREÇO'!$B:$B)-14),IF($C876=$C874,"Unidade","")))</f>
        <v/>
      </c>
      <c r="I876" s="109" t="str">
        <f>IF($B875="","",IF($C876=$C873,INDEX('FORMAÇÃO DE PREÇO'!$M:$M,MATCH($B876,'FORMAÇÃO DE PREÇO'!$B:$B)-16),IF($C876=$C874,"Quant.","")))</f>
        <v/>
      </c>
      <c r="J876" s="68" t="str">
        <f>IF(AND(COUNTBLANK($B873:$B875)=2,$B875="",$B874="",MAX(C:C)&gt;1),"Total Estimado",IF($B875="","",IF($C876=$C873,INDEX('FORMAÇÃO DE PREÇO'!$M:$M,MATCH($B876,'FORMAÇÃO DE PREÇO'!$B:$B)-18),IF($C876=$C874,"Valor Unit. (R$)",IF(AND($C876&lt;&gt;$C875,$J875&lt;&gt;""),"Subtotal","")))))</f>
        <v/>
      </c>
      <c r="K876" s="100" t="str">
        <f>IFERROR(IF(AND(COUNTBLANK($B873:$B875)=2,$B875="",$B874="",MAX(C:C)&gt;1),SUM($K$3:K875)/2,IF($B875="","",IF($C876=$C873,ROUND(J876*I876,2),IF($C876=$C874,"Total Item (R$)",IF(AND($C876&lt;&gt;$C875,$J875&lt;&gt;""),SUMIFS(K:K,C:C,C875,J:J,"&lt;&gt;Subtotal"),""))))),"")</f>
        <v/>
      </c>
      <c r="L876" s="100" t="str">
        <f t="shared" si="24"/>
        <v/>
      </c>
    </row>
    <row r="877" spans="2:12" x14ac:dyDescent="0.25">
      <c r="B877" s="62" t="str">
        <f>IFERROR(IF(C876=C873,IF(B876+1&lt;='FORMAÇÃO DE PREÇO'!$H$8,B876+1,""),B876),"")</f>
        <v/>
      </c>
      <c r="C877" s="62" t="str">
        <f>IFERROR(VLOOKUP(B877,'FORMAÇÃO DE PREÇO'!B:D,2,FALSE),"")</f>
        <v/>
      </c>
      <c r="D877" s="62" t="str">
        <f>IFERROR(VLOOKUP(B877,'FORMAÇÃO DE PREÇO'!B:D,3,FALSE),"")</f>
        <v/>
      </c>
      <c r="E877" s="107" t="str">
        <f t="shared" si="25"/>
        <v/>
      </c>
      <c r="F877" s="107" t="str">
        <f>IF($B876="","",IF($C877=$C874,INDEX('FORMAÇÃO DE PREÇO'!$H:$H,MATCH($B877,'FORMAÇÃO DE PREÇO'!$B:$B)-18),IF($C877=$C875,"Código","")))</f>
        <v/>
      </c>
      <c r="G877" s="108" t="str">
        <f t="array" ref="G877">IF($B876="","",IF($C877=$C874,UPPER(INDEX('BASE EDITAL'!$C:$C,EDITAL!B877+1)),IF($C877=$C875,"Especificação do Objeto","")))</f>
        <v/>
      </c>
      <c r="H877" s="109" t="str">
        <f t="array" ref="H877">IF($B876="","",IF($C877=$C874,INDEX('FORMAÇÃO DE PREÇO'!$M:$M,MATCH($B877,'FORMAÇÃO DE PREÇO'!$B:$B)-14),IF($C877=$C875,"Unidade","")))</f>
        <v/>
      </c>
      <c r="I877" s="109" t="str">
        <f>IF($B876="","",IF($C877=$C874,INDEX('FORMAÇÃO DE PREÇO'!$M:$M,MATCH($B877,'FORMAÇÃO DE PREÇO'!$B:$B)-16),IF($C877=$C875,"Quant.","")))</f>
        <v/>
      </c>
      <c r="J877" s="68" t="str">
        <f>IF(AND(COUNTBLANK($B874:$B876)=2,$B876="",$B875="",MAX(C:C)&gt;1),"Total Estimado",IF($B876="","",IF($C877=$C874,INDEX('FORMAÇÃO DE PREÇO'!$M:$M,MATCH($B877,'FORMAÇÃO DE PREÇO'!$B:$B)-18),IF($C877=$C875,"Valor Unit. (R$)",IF(AND($C877&lt;&gt;$C876,$J876&lt;&gt;""),"Subtotal","")))))</f>
        <v/>
      </c>
      <c r="K877" s="100" t="str">
        <f>IFERROR(IF(AND(COUNTBLANK($B874:$B876)=2,$B876="",$B875="",MAX(C:C)&gt;1),SUM($K$3:K876)/2,IF($B876="","",IF($C877=$C874,ROUND(J877*I877,2),IF($C877=$C875,"Total Item (R$)",IF(AND($C877&lt;&gt;$C876,$J876&lt;&gt;""),SUMIFS(K:K,C:C,C876,J:J,"&lt;&gt;Subtotal"),""))))),"")</f>
        <v/>
      </c>
      <c r="L877" s="100" t="str">
        <f t="shared" si="24"/>
        <v/>
      </c>
    </row>
    <row r="878" spans="2:12" x14ac:dyDescent="0.25">
      <c r="B878" s="62" t="str">
        <f>IFERROR(IF(C877=C874,IF(B877+1&lt;='FORMAÇÃO DE PREÇO'!$H$8,B877+1,""),B877),"")</f>
        <v/>
      </c>
      <c r="C878" s="62" t="str">
        <f>IFERROR(VLOOKUP(B878,'FORMAÇÃO DE PREÇO'!B:D,2,FALSE),"")</f>
        <v/>
      </c>
      <c r="D878" s="62" t="str">
        <f>IFERROR(VLOOKUP(B878,'FORMAÇÃO DE PREÇO'!B:D,3,FALSE),"")</f>
        <v/>
      </c>
      <c r="E878" s="107" t="str">
        <f t="shared" si="25"/>
        <v/>
      </c>
      <c r="F878" s="107" t="str">
        <f>IF($B877="","",IF($C878=$C875,INDEX('FORMAÇÃO DE PREÇO'!$H:$H,MATCH($B878,'FORMAÇÃO DE PREÇO'!$B:$B)-18),IF($C878=$C876,"Código","")))</f>
        <v/>
      </c>
      <c r="G878" s="108" t="str">
        <f t="array" ref="G878">IF($B877="","",IF($C878=$C875,UPPER(INDEX('BASE EDITAL'!$C:$C,EDITAL!B878+1)),IF($C878=$C876,"Especificação do Objeto","")))</f>
        <v/>
      </c>
      <c r="H878" s="109" t="str">
        <f t="array" ref="H878">IF($B877="","",IF($C878=$C875,INDEX('FORMAÇÃO DE PREÇO'!$M:$M,MATCH($B878,'FORMAÇÃO DE PREÇO'!$B:$B)-14),IF($C878=$C876,"Unidade","")))</f>
        <v/>
      </c>
      <c r="I878" s="109" t="str">
        <f>IF($B877="","",IF($C878=$C875,INDEX('FORMAÇÃO DE PREÇO'!$M:$M,MATCH($B878,'FORMAÇÃO DE PREÇO'!$B:$B)-16),IF($C878=$C876,"Quant.","")))</f>
        <v/>
      </c>
      <c r="J878" s="68" t="str">
        <f>IF(AND(COUNTBLANK($B875:$B877)=2,$B877="",$B876="",MAX(C:C)&gt;1),"Total Estimado",IF($B877="","",IF($C878=$C875,INDEX('FORMAÇÃO DE PREÇO'!$M:$M,MATCH($B878,'FORMAÇÃO DE PREÇO'!$B:$B)-18),IF($C878=$C876,"Valor Unit. (R$)",IF(AND($C878&lt;&gt;$C877,$J877&lt;&gt;""),"Subtotal","")))))</f>
        <v/>
      </c>
      <c r="K878" s="100" t="str">
        <f>IFERROR(IF(AND(COUNTBLANK($B875:$B877)=2,$B877="",$B876="",MAX(C:C)&gt;1),SUM($K$3:K877)/2,IF($B877="","",IF($C878=$C875,ROUND(J878*I878,2),IF($C878=$C876,"Total Item (R$)",IF(AND($C878&lt;&gt;$C877,$J877&lt;&gt;""),SUMIFS(K:K,C:C,C877,J:J,"&lt;&gt;Subtotal"),""))))),"")</f>
        <v/>
      </c>
      <c r="L878" s="100" t="str">
        <f t="shared" si="24"/>
        <v/>
      </c>
    </row>
    <row r="879" spans="2:12" x14ac:dyDescent="0.25">
      <c r="B879" s="62" t="str">
        <f>IFERROR(IF(C878=C875,IF(B878+1&lt;='FORMAÇÃO DE PREÇO'!$H$8,B878+1,""),B878),"")</f>
        <v/>
      </c>
      <c r="C879" s="62" t="str">
        <f>IFERROR(VLOOKUP(B879,'FORMAÇÃO DE PREÇO'!B:D,2,FALSE),"")</f>
        <v/>
      </c>
      <c r="D879" s="62" t="str">
        <f>IFERROR(VLOOKUP(B879,'FORMAÇÃO DE PREÇO'!B:D,3,FALSE),"")</f>
        <v/>
      </c>
      <c r="E879" s="107" t="str">
        <f t="shared" si="25"/>
        <v/>
      </c>
      <c r="F879" s="107" t="str">
        <f>IF($B878="","",IF($C879=$C876,INDEX('FORMAÇÃO DE PREÇO'!$H:$H,MATCH($B879,'FORMAÇÃO DE PREÇO'!$B:$B)-18),IF($C879=$C877,"Código","")))</f>
        <v/>
      </c>
      <c r="G879" s="108" t="str">
        <f t="array" ref="G879">IF($B878="","",IF($C879=$C876,UPPER(INDEX('BASE EDITAL'!$C:$C,EDITAL!B879+1)),IF($C879=$C877,"Especificação do Objeto","")))</f>
        <v/>
      </c>
      <c r="H879" s="109" t="str">
        <f t="array" ref="H879">IF($B878="","",IF($C879=$C876,INDEX('FORMAÇÃO DE PREÇO'!$M:$M,MATCH($B879,'FORMAÇÃO DE PREÇO'!$B:$B)-14),IF($C879=$C877,"Unidade","")))</f>
        <v/>
      </c>
      <c r="I879" s="109" t="str">
        <f>IF($B878="","",IF($C879=$C876,INDEX('FORMAÇÃO DE PREÇO'!$M:$M,MATCH($B879,'FORMAÇÃO DE PREÇO'!$B:$B)-16),IF($C879=$C877,"Quant.","")))</f>
        <v/>
      </c>
      <c r="J879" s="68" t="str">
        <f>IF(AND(COUNTBLANK($B876:$B878)=2,$B878="",$B877="",MAX(C:C)&gt;1),"Total Estimado",IF($B878="","",IF($C879=$C876,INDEX('FORMAÇÃO DE PREÇO'!$M:$M,MATCH($B879,'FORMAÇÃO DE PREÇO'!$B:$B)-18),IF($C879=$C877,"Valor Unit. (R$)",IF(AND($C879&lt;&gt;$C878,$J878&lt;&gt;""),"Subtotal","")))))</f>
        <v/>
      </c>
      <c r="K879" s="100" t="str">
        <f>IFERROR(IF(AND(COUNTBLANK($B876:$B878)=2,$B878="",$B877="",MAX(C:C)&gt;1),SUM($K$3:K878)/2,IF($B878="","",IF($C879=$C876,ROUND(J879*I879,2),IF($C879=$C877,"Total Item (R$)",IF(AND($C879&lt;&gt;$C878,$J878&lt;&gt;""),SUMIFS(K:K,C:C,C878,J:J,"&lt;&gt;Subtotal"),""))))),"")</f>
        <v/>
      </c>
      <c r="L879" s="100" t="str">
        <f t="shared" si="24"/>
        <v/>
      </c>
    </row>
    <row r="880" spans="2:12" x14ac:dyDescent="0.25">
      <c r="B880" s="62" t="str">
        <f>IFERROR(IF(C879=C876,IF(B879+1&lt;='FORMAÇÃO DE PREÇO'!$H$8,B879+1,""),B879),"")</f>
        <v/>
      </c>
      <c r="C880" s="62" t="str">
        <f>IFERROR(VLOOKUP(B880,'FORMAÇÃO DE PREÇO'!B:D,2,FALSE),"")</f>
        <v/>
      </c>
      <c r="D880" s="62" t="str">
        <f>IFERROR(VLOOKUP(B880,'FORMAÇÃO DE PREÇO'!B:D,3,FALSE),"")</f>
        <v/>
      </c>
      <c r="E880" s="107" t="str">
        <f t="shared" si="25"/>
        <v/>
      </c>
      <c r="F880" s="107" t="str">
        <f>IF($B879="","",IF($C880=$C877,INDEX('FORMAÇÃO DE PREÇO'!$H:$H,MATCH($B880,'FORMAÇÃO DE PREÇO'!$B:$B)-18),IF($C880=$C878,"Código","")))</f>
        <v/>
      </c>
      <c r="G880" s="108" t="str">
        <f t="array" ref="G880">IF($B879="","",IF($C880=$C877,UPPER(INDEX('BASE EDITAL'!$C:$C,EDITAL!B880+1)),IF($C880=$C878,"Especificação do Objeto","")))</f>
        <v/>
      </c>
      <c r="H880" s="109" t="str">
        <f t="array" ref="H880">IF($B879="","",IF($C880=$C877,INDEX('FORMAÇÃO DE PREÇO'!$M:$M,MATCH($B880,'FORMAÇÃO DE PREÇO'!$B:$B)-14),IF($C880=$C878,"Unidade","")))</f>
        <v/>
      </c>
      <c r="I880" s="109" t="str">
        <f>IF($B879="","",IF($C880=$C877,INDEX('FORMAÇÃO DE PREÇO'!$M:$M,MATCH($B880,'FORMAÇÃO DE PREÇO'!$B:$B)-16),IF($C880=$C878,"Quant.","")))</f>
        <v/>
      </c>
      <c r="J880" s="68" t="str">
        <f>IF(AND(COUNTBLANK($B877:$B879)=2,$B879="",$B878="",MAX(C:C)&gt;1),"Total Estimado",IF($B879="","",IF($C880=$C877,INDEX('FORMAÇÃO DE PREÇO'!$M:$M,MATCH($B880,'FORMAÇÃO DE PREÇO'!$B:$B)-18),IF($C880=$C878,"Valor Unit. (R$)",IF(AND($C880&lt;&gt;$C879,$J879&lt;&gt;""),"Subtotal","")))))</f>
        <v/>
      </c>
      <c r="K880" s="100" t="str">
        <f>IFERROR(IF(AND(COUNTBLANK($B877:$B879)=2,$B879="",$B878="",MAX(C:C)&gt;1),SUM($K$3:K879)/2,IF($B879="","",IF($C880=$C877,ROUND(J880*I880,2),IF($C880=$C878,"Total Item (R$)",IF(AND($C880&lt;&gt;$C879,$J879&lt;&gt;""),SUMIFS(K:K,C:C,C879,J:J,"&lt;&gt;Subtotal"),""))))),"")</f>
        <v/>
      </c>
      <c r="L880" s="100" t="str">
        <f t="shared" si="24"/>
        <v/>
      </c>
    </row>
    <row r="881" spans="2:12" x14ac:dyDescent="0.25">
      <c r="B881" s="62" t="str">
        <f>IFERROR(IF(C880=C877,IF(B880+1&lt;='FORMAÇÃO DE PREÇO'!$H$8,B880+1,""),B880),"")</f>
        <v/>
      </c>
      <c r="C881" s="62" t="str">
        <f>IFERROR(VLOOKUP(B881,'FORMAÇÃO DE PREÇO'!B:D,2,FALSE),"")</f>
        <v/>
      </c>
      <c r="D881" s="62" t="str">
        <f>IFERROR(VLOOKUP(B881,'FORMAÇÃO DE PREÇO'!B:D,3,FALSE),"")</f>
        <v/>
      </c>
      <c r="E881" s="107" t="str">
        <f t="shared" si="25"/>
        <v/>
      </c>
      <c r="F881" s="107" t="str">
        <f>IF($B880="","",IF($C881=$C878,INDEX('FORMAÇÃO DE PREÇO'!$H:$H,MATCH($B881,'FORMAÇÃO DE PREÇO'!$B:$B)-18),IF($C881=$C879,"Código","")))</f>
        <v/>
      </c>
      <c r="G881" s="108" t="str">
        <f t="array" ref="G881">IF($B880="","",IF($C881=$C878,UPPER(INDEX('BASE EDITAL'!$C:$C,EDITAL!B881+1)),IF($C881=$C879,"Especificação do Objeto","")))</f>
        <v/>
      </c>
      <c r="H881" s="109" t="str">
        <f t="array" ref="H881">IF($B880="","",IF($C881=$C878,INDEX('FORMAÇÃO DE PREÇO'!$M:$M,MATCH($B881,'FORMAÇÃO DE PREÇO'!$B:$B)-14),IF($C881=$C879,"Unidade","")))</f>
        <v/>
      </c>
      <c r="I881" s="109" t="str">
        <f>IF($B880="","",IF($C881=$C878,INDEX('FORMAÇÃO DE PREÇO'!$M:$M,MATCH($B881,'FORMAÇÃO DE PREÇO'!$B:$B)-16),IF($C881=$C879,"Quant.","")))</f>
        <v/>
      </c>
      <c r="J881" s="68" t="str">
        <f>IF(AND(COUNTBLANK($B878:$B880)=2,$B880="",$B879="",MAX(C:C)&gt;1),"Total Estimado",IF($B880="","",IF($C881=$C878,INDEX('FORMAÇÃO DE PREÇO'!$M:$M,MATCH($B881,'FORMAÇÃO DE PREÇO'!$B:$B)-18),IF($C881=$C879,"Valor Unit. (R$)",IF(AND($C881&lt;&gt;$C880,$J880&lt;&gt;""),"Subtotal","")))))</f>
        <v/>
      </c>
      <c r="K881" s="100" t="str">
        <f>IFERROR(IF(AND(COUNTBLANK($B878:$B880)=2,$B880="",$B879="",MAX(C:C)&gt;1),SUM($K$3:K880)/2,IF($B880="","",IF($C881=$C878,ROUND(J881*I881,2),IF($C881=$C879,"Total Item (R$)",IF(AND($C881&lt;&gt;$C880,$J880&lt;&gt;""),SUMIFS(K:K,C:C,C880,J:J,"&lt;&gt;Subtotal"),""))))),"")</f>
        <v/>
      </c>
      <c r="L881" s="100" t="str">
        <f t="shared" si="24"/>
        <v/>
      </c>
    </row>
    <row r="882" spans="2:12" x14ac:dyDescent="0.25">
      <c r="B882" s="62" t="str">
        <f>IFERROR(IF(C881=C878,IF(B881+1&lt;='FORMAÇÃO DE PREÇO'!$H$8,B881+1,""),B881),"")</f>
        <v/>
      </c>
      <c r="C882" s="62" t="str">
        <f>IFERROR(VLOOKUP(B882,'FORMAÇÃO DE PREÇO'!B:D,2,FALSE),"")</f>
        <v/>
      </c>
      <c r="D882" s="62" t="str">
        <f>IFERROR(VLOOKUP(B882,'FORMAÇÃO DE PREÇO'!B:D,3,FALSE),"")</f>
        <v/>
      </c>
      <c r="E882" s="107" t="str">
        <f t="shared" si="25"/>
        <v/>
      </c>
      <c r="F882" s="107" t="str">
        <f>IF($B881="","",IF($C882=$C879,INDEX('FORMAÇÃO DE PREÇO'!$H:$H,MATCH($B882,'FORMAÇÃO DE PREÇO'!$B:$B)-18),IF($C882=$C880,"Código","")))</f>
        <v/>
      </c>
      <c r="G882" s="108" t="str">
        <f t="array" ref="G882">IF($B881="","",IF($C882=$C879,UPPER(INDEX('BASE EDITAL'!$C:$C,EDITAL!B882+1)),IF($C882=$C880,"Especificação do Objeto","")))</f>
        <v/>
      </c>
      <c r="H882" s="109" t="str">
        <f t="array" ref="H882">IF($B881="","",IF($C882=$C879,INDEX('FORMAÇÃO DE PREÇO'!$M:$M,MATCH($B882,'FORMAÇÃO DE PREÇO'!$B:$B)-14),IF($C882=$C880,"Unidade","")))</f>
        <v/>
      </c>
      <c r="I882" s="109" t="str">
        <f>IF($B881="","",IF($C882=$C879,INDEX('FORMAÇÃO DE PREÇO'!$M:$M,MATCH($B882,'FORMAÇÃO DE PREÇO'!$B:$B)-16),IF($C882=$C880,"Quant.","")))</f>
        <v/>
      </c>
      <c r="J882" s="68" t="str">
        <f>IF(AND(COUNTBLANK($B879:$B881)=2,$B881="",$B880="",MAX(C:C)&gt;1),"Total Estimado",IF($B881="","",IF($C882=$C879,INDEX('FORMAÇÃO DE PREÇO'!$M:$M,MATCH($B882,'FORMAÇÃO DE PREÇO'!$B:$B)-18),IF($C882=$C880,"Valor Unit. (R$)",IF(AND($C882&lt;&gt;$C881,$J881&lt;&gt;""),"Subtotal","")))))</f>
        <v/>
      </c>
      <c r="K882" s="100" t="str">
        <f>IFERROR(IF(AND(COUNTBLANK($B879:$B881)=2,$B881="",$B880="",MAX(C:C)&gt;1),SUM($K$3:K881)/2,IF($B881="","",IF($C882=$C879,ROUND(J882*I882,2),IF($C882=$C880,"Total Item (R$)",IF(AND($C882&lt;&gt;$C881,$J881&lt;&gt;""),SUMIFS(K:K,C:C,C881,J:J,"&lt;&gt;Subtotal"),""))))),"")</f>
        <v/>
      </c>
      <c r="L882" s="100" t="str">
        <f t="shared" si="24"/>
        <v/>
      </c>
    </row>
    <row r="883" spans="2:12" x14ac:dyDescent="0.25">
      <c r="B883" s="62" t="str">
        <f>IFERROR(IF(C882=C879,IF(B882+1&lt;='FORMAÇÃO DE PREÇO'!$H$8,B882+1,""),B882),"")</f>
        <v/>
      </c>
      <c r="C883" s="62" t="str">
        <f>IFERROR(VLOOKUP(B883,'FORMAÇÃO DE PREÇO'!B:D,2,FALSE),"")</f>
        <v/>
      </c>
      <c r="D883" s="62" t="str">
        <f>IFERROR(VLOOKUP(B883,'FORMAÇÃO DE PREÇO'!B:D,3,FALSE),"")</f>
        <v/>
      </c>
      <c r="E883" s="107" t="str">
        <f t="shared" si="25"/>
        <v/>
      </c>
      <c r="F883" s="107" t="str">
        <f>IF($B882="","",IF($C883=$C880,INDEX('FORMAÇÃO DE PREÇO'!$H:$H,MATCH($B883,'FORMAÇÃO DE PREÇO'!$B:$B)-18),IF($C883=$C881,"Código","")))</f>
        <v/>
      </c>
      <c r="G883" s="108" t="str">
        <f t="array" ref="G883">IF($B882="","",IF($C883=$C880,UPPER(INDEX('BASE EDITAL'!$C:$C,EDITAL!B883+1)),IF($C883=$C881,"Especificação do Objeto","")))</f>
        <v/>
      </c>
      <c r="H883" s="109" t="str">
        <f t="array" ref="H883">IF($B882="","",IF($C883=$C880,INDEX('FORMAÇÃO DE PREÇO'!$M:$M,MATCH($B883,'FORMAÇÃO DE PREÇO'!$B:$B)-14),IF($C883=$C881,"Unidade","")))</f>
        <v/>
      </c>
      <c r="I883" s="109" t="str">
        <f>IF($B882="","",IF($C883=$C880,INDEX('FORMAÇÃO DE PREÇO'!$M:$M,MATCH($B883,'FORMAÇÃO DE PREÇO'!$B:$B)-16),IF($C883=$C881,"Quant.","")))</f>
        <v/>
      </c>
      <c r="J883" s="68" t="str">
        <f>IF(AND(COUNTBLANK($B880:$B882)=2,$B882="",$B881="",MAX(C:C)&gt;1),"Total Estimado",IF($B882="","",IF($C883=$C880,INDEX('FORMAÇÃO DE PREÇO'!$M:$M,MATCH($B883,'FORMAÇÃO DE PREÇO'!$B:$B)-18),IF($C883=$C881,"Valor Unit. (R$)",IF(AND($C883&lt;&gt;$C882,$J882&lt;&gt;""),"Subtotal","")))))</f>
        <v/>
      </c>
      <c r="K883" s="100" t="str">
        <f>IFERROR(IF(AND(COUNTBLANK($B880:$B882)=2,$B882="",$B881="",MAX(C:C)&gt;1),SUM($K$3:K882)/2,IF($B882="","",IF($C883=$C880,ROUND(J883*I883,2),IF($C883=$C881,"Total Item (R$)",IF(AND($C883&lt;&gt;$C882,$J882&lt;&gt;""),SUMIFS(K:K,C:C,C882,J:J,"&lt;&gt;Subtotal"),""))))),"")</f>
        <v/>
      </c>
      <c r="L883" s="100" t="str">
        <f t="shared" si="24"/>
        <v/>
      </c>
    </row>
    <row r="884" spans="2:12" x14ac:dyDescent="0.25">
      <c r="B884" s="62" t="str">
        <f>IFERROR(IF(C883=C880,IF(B883+1&lt;='FORMAÇÃO DE PREÇO'!$H$8,B883+1,""),B883),"")</f>
        <v/>
      </c>
      <c r="C884" s="62" t="str">
        <f>IFERROR(VLOOKUP(B884,'FORMAÇÃO DE PREÇO'!B:D,2,FALSE),"")</f>
        <v/>
      </c>
      <c r="D884" s="62" t="str">
        <f>IFERROR(VLOOKUP(B884,'FORMAÇÃO DE PREÇO'!B:D,3,FALSE),"")</f>
        <v/>
      </c>
      <c r="E884" s="107" t="str">
        <f t="shared" si="25"/>
        <v/>
      </c>
      <c r="F884" s="107" t="str">
        <f>IF($B883="","",IF($C884=$C881,INDEX('FORMAÇÃO DE PREÇO'!$H:$H,MATCH($B884,'FORMAÇÃO DE PREÇO'!$B:$B)-18),IF($C884=$C882,"Código","")))</f>
        <v/>
      </c>
      <c r="G884" s="108" t="str">
        <f t="array" ref="G884">IF($B883="","",IF($C884=$C881,UPPER(INDEX('BASE EDITAL'!$C:$C,EDITAL!B884+1)),IF($C884=$C882,"Especificação do Objeto","")))</f>
        <v/>
      </c>
      <c r="H884" s="109" t="str">
        <f t="array" ref="H884">IF($B883="","",IF($C884=$C881,INDEX('FORMAÇÃO DE PREÇO'!$M:$M,MATCH($B884,'FORMAÇÃO DE PREÇO'!$B:$B)-14),IF($C884=$C882,"Unidade","")))</f>
        <v/>
      </c>
      <c r="I884" s="109" t="str">
        <f>IF($B883="","",IF($C884=$C881,INDEX('FORMAÇÃO DE PREÇO'!$M:$M,MATCH($B884,'FORMAÇÃO DE PREÇO'!$B:$B)-16),IF($C884=$C882,"Quant.","")))</f>
        <v/>
      </c>
      <c r="J884" s="68" t="str">
        <f>IF(AND(COUNTBLANK($B881:$B883)=2,$B883="",$B882="",MAX(C:C)&gt;1),"Total Estimado",IF($B883="","",IF($C884=$C881,INDEX('FORMAÇÃO DE PREÇO'!$M:$M,MATCH($B884,'FORMAÇÃO DE PREÇO'!$B:$B)-18),IF($C884=$C882,"Valor Unit. (R$)",IF(AND($C884&lt;&gt;$C883,$J883&lt;&gt;""),"Subtotal","")))))</f>
        <v/>
      </c>
      <c r="K884" s="100" t="str">
        <f>IFERROR(IF(AND(COUNTBLANK($B881:$B883)=2,$B883="",$B882="",MAX(C:C)&gt;1),SUM($K$3:K883)/2,IF($B883="","",IF($C884=$C881,ROUND(J884*I884,2),IF($C884=$C882,"Total Item (R$)",IF(AND($C884&lt;&gt;$C883,$J883&lt;&gt;""),SUMIFS(K:K,C:C,C883,J:J,"&lt;&gt;Subtotal"),""))))),"")</f>
        <v/>
      </c>
      <c r="L884" s="100" t="str">
        <f t="shared" si="24"/>
        <v/>
      </c>
    </row>
    <row r="885" spans="2:12" x14ac:dyDescent="0.25">
      <c r="B885" s="62" t="str">
        <f>IFERROR(IF(C884=C881,IF(B884+1&lt;='FORMAÇÃO DE PREÇO'!$H$8,B884+1,""),B884),"")</f>
        <v/>
      </c>
      <c r="C885" s="62" t="str">
        <f>IFERROR(VLOOKUP(B885,'FORMAÇÃO DE PREÇO'!B:D,2,FALSE),"")</f>
        <v/>
      </c>
      <c r="D885" s="62" t="str">
        <f>IFERROR(VLOOKUP(B885,'FORMAÇÃO DE PREÇO'!B:D,3,FALSE),"")</f>
        <v/>
      </c>
      <c r="E885" s="107" t="str">
        <f t="shared" si="25"/>
        <v/>
      </c>
      <c r="F885" s="107" t="str">
        <f>IF($B884="","",IF($C885=$C882,INDEX('FORMAÇÃO DE PREÇO'!$H:$H,MATCH($B885,'FORMAÇÃO DE PREÇO'!$B:$B)-18),IF($C885=$C883,"Código","")))</f>
        <v/>
      </c>
      <c r="G885" s="108" t="str">
        <f t="array" ref="G885">IF($B884="","",IF($C885=$C882,UPPER(INDEX('BASE EDITAL'!$C:$C,EDITAL!B885+1)),IF($C885=$C883,"Especificação do Objeto","")))</f>
        <v/>
      </c>
      <c r="H885" s="109" t="str">
        <f t="array" ref="H885">IF($B884="","",IF($C885=$C882,INDEX('FORMAÇÃO DE PREÇO'!$M:$M,MATCH($B885,'FORMAÇÃO DE PREÇO'!$B:$B)-14),IF($C885=$C883,"Unidade","")))</f>
        <v/>
      </c>
      <c r="I885" s="109" t="str">
        <f>IF($B884="","",IF($C885=$C882,INDEX('FORMAÇÃO DE PREÇO'!$M:$M,MATCH($B885,'FORMAÇÃO DE PREÇO'!$B:$B)-16),IF($C885=$C883,"Quant.","")))</f>
        <v/>
      </c>
      <c r="J885" s="68" t="str">
        <f>IF(AND(COUNTBLANK($B882:$B884)=2,$B884="",$B883="",MAX(C:C)&gt;1),"Total Estimado",IF($B884="","",IF($C885=$C882,INDEX('FORMAÇÃO DE PREÇO'!$M:$M,MATCH($B885,'FORMAÇÃO DE PREÇO'!$B:$B)-18),IF($C885=$C883,"Valor Unit. (R$)",IF(AND($C885&lt;&gt;$C884,$J884&lt;&gt;""),"Subtotal","")))))</f>
        <v/>
      </c>
      <c r="K885" s="100" t="str">
        <f>IFERROR(IF(AND(COUNTBLANK($B882:$B884)=2,$B884="",$B883="",MAX(C:C)&gt;1),SUM($K$3:K884)/2,IF($B884="","",IF($C885=$C882,ROUND(J885*I885,2),IF($C885=$C883,"Total Item (R$)",IF(AND($C885&lt;&gt;$C884,$J884&lt;&gt;""),SUMIFS(K:K,C:C,C884,J:J,"&lt;&gt;Subtotal"),""))))),"")</f>
        <v/>
      </c>
      <c r="L885" s="100" t="str">
        <f t="shared" si="24"/>
        <v/>
      </c>
    </row>
    <row r="886" spans="2:12" x14ac:dyDescent="0.25">
      <c r="B886" s="62" t="str">
        <f>IFERROR(IF(C885=C882,IF(B885+1&lt;='FORMAÇÃO DE PREÇO'!$H$8,B885+1,""),B885),"")</f>
        <v/>
      </c>
      <c r="C886" s="62" t="str">
        <f>IFERROR(VLOOKUP(B886,'FORMAÇÃO DE PREÇO'!B:D,2,FALSE),"")</f>
        <v/>
      </c>
      <c r="D886" s="62" t="str">
        <f>IFERROR(VLOOKUP(B886,'FORMAÇÃO DE PREÇO'!B:D,3,FALSE),"")</f>
        <v/>
      </c>
      <c r="E886" s="107" t="str">
        <f t="shared" si="25"/>
        <v/>
      </c>
      <c r="F886" s="107" t="str">
        <f>IF($B885="","",IF($C886=$C883,INDEX('FORMAÇÃO DE PREÇO'!$H:$H,MATCH($B886,'FORMAÇÃO DE PREÇO'!$B:$B)-18),IF($C886=$C884,"Código","")))</f>
        <v/>
      </c>
      <c r="G886" s="108" t="str">
        <f t="array" ref="G886">IF($B885="","",IF($C886=$C883,UPPER(INDEX('BASE EDITAL'!$C:$C,EDITAL!B886+1)),IF($C886=$C884,"Especificação do Objeto","")))</f>
        <v/>
      </c>
      <c r="H886" s="109" t="str">
        <f t="array" ref="H886">IF($B885="","",IF($C886=$C883,INDEX('FORMAÇÃO DE PREÇO'!$M:$M,MATCH($B886,'FORMAÇÃO DE PREÇO'!$B:$B)-14),IF($C886=$C884,"Unidade","")))</f>
        <v/>
      </c>
      <c r="I886" s="109" t="str">
        <f>IF($B885="","",IF($C886=$C883,INDEX('FORMAÇÃO DE PREÇO'!$M:$M,MATCH($B886,'FORMAÇÃO DE PREÇO'!$B:$B)-16),IF($C886=$C884,"Quant.","")))</f>
        <v/>
      </c>
      <c r="J886" s="68" t="str">
        <f>IF(AND(COUNTBLANK($B883:$B885)=2,$B885="",$B884="",MAX(C:C)&gt;1),"Total Estimado",IF($B885="","",IF($C886=$C883,INDEX('FORMAÇÃO DE PREÇO'!$M:$M,MATCH($B886,'FORMAÇÃO DE PREÇO'!$B:$B)-18),IF($C886=$C884,"Valor Unit. (R$)",IF(AND($C886&lt;&gt;$C885,$J885&lt;&gt;""),"Subtotal","")))))</f>
        <v/>
      </c>
      <c r="K886" s="100" t="str">
        <f>IFERROR(IF(AND(COUNTBLANK($B883:$B885)=2,$B885="",$B884="",MAX(C:C)&gt;1),SUM($K$3:K885)/2,IF($B885="","",IF($C886=$C883,ROUND(J886*I886,2),IF($C886=$C884,"Total Item (R$)",IF(AND($C886&lt;&gt;$C885,$J885&lt;&gt;""),SUMIFS(K:K,C:C,C885,J:J,"&lt;&gt;Subtotal"),""))))),"")</f>
        <v/>
      </c>
      <c r="L886" s="100" t="str">
        <f t="shared" si="24"/>
        <v/>
      </c>
    </row>
    <row r="887" spans="2:12" x14ac:dyDescent="0.25">
      <c r="B887" s="62" t="str">
        <f>IFERROR(IF(C886=C883,IF(B886+1&lt;='FORMAÇÃO DE PREÇO'!$H$8,B886+1,""),B886),"")</f>
        <v/>
      </c>
      <c r="C887" s="62" t="str">
        <f>IFERROR(VLOOKUP(B887,'FORMAÇÃO DE PREÇO'!B:D,2,FALSE),"")</f>
        <v/>
      </c>
      <c r="D887" s="62" t="str">
        <f>IFERROR(VLOOKUP(B887,'FORMAÇÃO DE PREÇO'!B:D,3,FALSE),"")</f>
        <v/>
      </c>
      <c r="E887" s="107" t="str">
        <f t="shared" si="25"/>
        <v/>
      </c>
      <c r="F887" s="107" t="str">
        <f>IF($B886="","",IF($C887=$C884,INDEX('FORMAÇÃO DE PREÇO'!$H:$H,MATCH($B887,'FORMAÇÃO DE PREÇO'!$B:$B)-18),IF($C887=$C885,"Código","")))</f>
        <v/>
      </c>
      <c r="G887" s="108" t="str">
        <f t="array" ref="G887">IF($B886="","",IF($C887=$C884,UPPER(INDEX('BASE EDITAL'!$C:$C,EDITAL!B887+1)),IF($C887=$C885,"Especificação do Objeto","")))</f>
        <v/>
      </c>
      <c r="H887" s="109" t="str">
        <f t="array" ref="H887">IF($B886="","",IF($C887=$C884,INDEX('FORMAÇÃO DE PREÇO'!$M:$M,MATCH($B887,'FORMAÇÃO DE PREÇO'!$B:$B)-14),IF($C887=$C885,"Unidade","")))</f>
        <v/>
      </c>
      <c r="I887" s="109" t="str">
        <f>IF($B886="","",IF($C887=$C884,INDEX('FORMAÇÃO DE PREÇO'!$M:$M,MATCH($B887,'FORMAÇÃO DE PREÇO'!$B:$B)-16),IF($C887=$C885,"Quant.","")))</f>
        <v/>
      </c>
      <c r="J887" s="68" t="str">
        <f>IF(AND(COUNTBLANK($B884:$B886)=2,$B886="",$B885="",MAX(C:C)&gt;1),"Total Estimado",IF($B886="","",IF($C887=$C884,INDEX('FORMAÇÃO DE PREÇO'!$M:$M,MATCH($B887,'FORMAÇÃO DE PREÇO'!$B:$B)-18),IF($C887=$C885,"Valor Unit. (R$)",IF(AND($C887&lt;&gt;$C886,$J886&lt;&gt;""),"Subtotal","")))))</f>
        <v/>
      </c>
      <c r="K887" s="100" t="str">
        <f>IFERROR(IF(AND(COUNTBLANK($B884:$B886)=2,$B886="",$B885="",MAX(C:C)&gt;1),SUM($K$3:K886)/2,IF($B886="","",IF($C887=$C884,ROUND(J887*I887,2),IF($C887=$C885,"Total Item (R$)",IF(AND($C887&lt;&gt;$C886,$J886&lt;&gt;""),SUMIFS(K:K,C:C,C886,J:J,"&lt;&gt;Subtotal"),""))))),"")</f>
        <v/>
      </c>
      <c r="L887" s="100" t="str">
        <f t="shared" si="24"/>
        <v/>
      </c>
    </row>
    <row r="888" spans="2:12" x14ac:dyDescent="0.25">
      <c r="B888" s="62" t="str">
        <f>IFERROR(IF(C887=C884,IF(B887+1&lt;='FORMAÇÃO DE PREÇO'!$H$8,B887+1,""),B887),"")</f>
        <v/>
      </c>
      <c r="C888" s="62" t="str">
        <f>IFERROR(VLOOKUP(B888,'FORMAÇÃO DE PREÇO'!B:D,2,FALSE),"")</f>
        <v/>
      </c>
      <c r="D888" s="62" t="str">
        <f>IFERROR(VLOOKUP(B888,'FORMAÇÃO DE PREÇO'!B:D,3,FALSE),"")</f>
        <v/>
      </c>
      <c r="E888" s="107" t="str">
        <f t="shared" si="25"/>
        <v/>
      </c>
      <c r="F888" s="107" t="str">
        <f>IF($B887="","",IF($C888=$C885,INDEX('FORMAÇÃO DE PREÇO'!$H:$H,MATCH($B888,'FORMAÇÃO DE PREÇO'!$B:$B)-18),IF($C888=$C886,"Código","")))</f>
        <v/>
      </c>
      <c r="G888" s="108" t="str">
        <f t="array" ref="G888">IF($B887="","",IF($C888=$C885,UPPER(INDEX('BASE EDITAL'!$C:$C,EDITAL!B888+1)),IF($C888=$C886,"Especificação do Objeto","")))</f>
        <v/>
      </c>
      <c r="H888" s="109" t="str">
        <f t="array" ref="H888">IF($B887="","",IF($C888=$C885,INDEX('FORMAÇÃO DE PREÇO'!$M:$M,MATCH($B888,'FORMAÇÃO DE PREÇO'!$B:$B)-14),IF($C888=$C886,"Unidade","")))</f>
        <v/>
      </c>
      <c r="I888" s="109" t="str">
        <f>IF($B887="","",IF($C888=$C885,INDEX('FORMAÇÃO DE PREÇO'!$M:$M,MATCH($B888,'FORMAÇÃO DE PREÇO'!$B:$B)-16),IF($C888=$C886,"Quant.","")))</f>
        <v/>
      </c>
      <c r="J888" s="68" t="str">
        <f>IF(AND(COUNTBLANK($B885:$B887)=2,$B887="",$B886="",MAX(C:C)&gt;1),"Total Estimado",IF($B887="","",IF($C888=$C885,INDEX('FORMAÇÃO DE PREÇO'!$M:$M,MATCH($B888,'FORMAÇÃO DE PREÇO'!$B:$B)-18),IF($C888=$C886,"Valor Unit. (R$)",IF(AND($C888&lt;&gt;$C887,$J887&lt;&gt;""),"Subtotal","")))))</f>
        <v/>
      </c>
      <c r="K888" s="100" t="str">
        <f>IFERROR(IF(AND(COUNTBLANK($B885:$B887)=2,$B887="",$B886="",MAX(C:C)&gt;1),SUM($K$3:K887)/2,IF($B887="","",IF($C888=$C885,ROUND(J888*I888,2),IF($C888=$C886,"Total Item (R$)",IF(AND($C888&lt;&gt;$C887,$J887&lt;&gt;""),SUMIFS(K:K,C:C,C887,J:J,"&lt;&gt;Subtotal"),""))))),"")</f>
        <v/>
      </c>
      <c r="L888" s="100" t="str">
        <f t="shared" si="24"/>
        <v/>
      </c>
    </row>
    <row r="889" spans="2:12" x14ac:dyDescent="0.25">
      <c r="B889" s="62" t="str">
        <f>IFERROR(IF(C888=C885,IF(B888+1&lt;='FORMAÇÃO DE PREÇO'!$H$8,B888+1,""),B888),"")</f>
        <v/>
      </c>
      <c r="C889" s="62" t="str">
        <f>IFERROR(VLOOKUP(B889,'FORMAÇÃO DE PREÇO'!B:D,2,FALSE),"")</f>
        <v/>
      </c>
      <c r="D889" s="62" t="str">
        <f>IFERROR(VLOOKUP(B889,'FORMAÇÃO DE PREÇO'!B:D,3,FALSE),"")</f>
        <v/>
      </c>
      <c r="E889" s="107" t="str">
        <f t="shared" si="25"/>
        <v/>
      </c>
      <c r="F889" s="107" t="str">
        <f>IF($B888="","",IF($C889=$C886,INDEX('FORMAÇÃO DE PREÇO'!$H:$H,MATCH($B889,'FORMAÇÃO DE PREÇO'!$B:$B)-18),IF($C889=$C887,"Código","")))</f>
        <v/>
      </c>
      <c r="G889" s="108" t="str">
        <f t="array" ref="G889">IF($B888="","",IF($C889=$C886,UPPER(INDEX('BASE EDITAL'!$C:$C,EDITAL!B889+1)),IF($C889=$C887,"Especificação do Objeto","")))</f>
        <v/>
      </c>
      <c r="H889" s="109" t="str">
        <f t="array" ref="H889">IF($B888="","",IF($C889=$C886,INDEX('FORMAÇÃO DE PREÇO'!$M:$M,MATCH($B889,'FORMAÇÃO DE PREÇO'!$B:$B)-14),IF($C889=$C887,"Unidade","")))</f>
        <v/>
      </c>
      <c r="I889" s="109" t="str">
        <f>IF($B888="","",IF($C889=$C886,INDEX('FORMAÇÃO DE PREÇO'!$M:$M,MATCH($B889,'FORMAÇÃO DE PREÇO'!$B:$B)-16),IF($C889=$C887,"Quant.","")))</f>
        <v/>
      </c>
      <c r="J889" s="68" t="str">
        <f>IF(AND(COUNTBLANK($B886:$B888)=2,$B888="",$B887="",MAX(C:C)&gt;1),"Total Estimado",IF($B888="","",IF($C889=$C886,INDEX('FORMAÇÃO DE PREÇO'!$M:$M,MATCH($B889,'FORMAÇÃO DE PREÇO'!$B:$B)-18),IF($C889=$C887,"Valor Unit. (R$)",IF(AND($C889&lt;&gt;$C888,$J888&lt;&gt;""),"Subtotal","")))))</f>
        <v/>
      </c>
      <c r="K889" s="100" t="str">
        <f>IFERROR(IF(AND(COUNTBLANK($B886:$B888)=2,$B888="",$B887="",MAX(C:C)&gt;1),SUM($K$3:K888)/2,IF($B888="","",IF($C889=$C886,ROUND(J889*I889,2),IF($C889=$C887,"Total Item (R$)",IF(AND($C889&lt;&gt;$C888,$J888&lt;&gt;""),SUMIFS(K:K,C:C,C888,J:J,"&lt;&gt;Subtotal"),""))))),"")</f>
        <v/>
      </c>
      <c r="L889" s="100" t="str">
        <f t="shared" si="24"/>
        <v/>
      </c>
    </row>
    <row r="890" spans="2:12" x14ac:dyDescent="0.25">
      <c r="B890" s="62" t="str">
        <f>IFERROR(IF(C889=C886,IF(B889+1&lt;='FORMAÇÃO DE PREÇO'!$H$8,B889+1,""),B889),"")</f>
        <v/>
      </c>
      <c r="C890" s="62" t="str">
        <f>IFERROR(VLOOKUP(B890,'FORMAÇÃO DE PREÇO'!B:D,2,FALSE),"")</f>
        <v/>
      </c>
      <c r="D890" s="62" t="str">
        <f>IFERROR(VLOOKUP(B890,'FORMAÇÃO DE PREÇO'!B:D,3,FALSE),"")</f>
        <v/>
      </c>
      <c r="E890" s="107" t="str">
        <f t="shared" si="25"/>
        <v/>
      </c>
      <c r="F890" s="107" t="str">
        <f>IF($B889="","",IF($C890=$C887,INDEX('FORMAÇÃO DE PREÇO'!$H:$H,MATCH($B890,'FORMAÇÃO DE PREÇO'!$B:$B)-18),IF($C890=$C888,"Código","")))</f>
        <v/>
      </c>
      <c r="G890" s="108" t="str">
        <f t="array" ref="G890">IF($B889="","",IF($C890=$C887,UPPER(INDEX('BASE EDITAL'!$C:$C,EDITAL!B890+1)),IF($C890=$C888,"Especificação do Objeto","")))</f>
        <v/>
      </c>
      <c r="H890" s="109" t="str">
        <f t="array" ref="H890">IF($B889="","",IF($C890=$C887,INDEX('FORMAÇÃO DE PREÇO'!$M:$M,MATCH($B890,'FORMAÇÃO DE PREÇO'!$B:$B)-14),IF($C890=$C888,"Unidade","")))</f>
        <v/>
      </c>
      <c r="I890" s="109" t="str">
        <f>IF($B889="","",IF($C890=$C887,INDEX('FORMAÇÃO DE PREÇO'!$M:$M,MATCH($B890,'FORMAÇÃO DE PREÇO'!$B:$B)-16),IF($C890=$C888,"Quant.","")))</f>
        <v/>
      </c>
      <c r="J890" s="68" t="str">
        <f>IF(AND(COUNTBLANK($B887:$B889)=2,$B889="",$B888="",MAX(C:C)&gt;1),"Total Estimado",IF($B889="","",IF($C890=$C887,INDEX('FORMAÇÃO DE PREÇO'!$M:$M,MATCH($B890,'FORMAÇÃO DE PREÇO'!$B:$B)-18),IF($C890=$C888,"Valor Unit. (R$)",IF(AND($C890&lt;&gt;$C889,$J889&lt;&gt;""),"Subtotal","")))))</f>
        <v/>
      </c>
      <c r="K890" s="100" t="str">
        <f>IFERROR(IF(AND(COUNTBLANK($B887:$B889)=2,$B889="",$B888="",MAX(C:C)&gt;1),SUM($K$3:K889)/2,IF($B889="","",IF($C890=$C887,ROUND(J890*I890,2),IF($C890=$C888,"Total Item (R$)",IF(AND($C890&lt;&gt;$C889,$J889&lt;&gt;""),SUMIFS(K:K,C:C,C889,J:J,"&lt;&gt;Subtotal"),""))))),"")</f>
        <v/>
      </c>
      <c r="L890" s="100" t="str">
        <f t="shared" si="24"/>
        <v/>
      </c>
    </row>
    <row r="891" spans="2:12" x14ac:dyDescent="0.25">
      <c r="B891" s="62" t="str">
        <f>IFERROR(IF(C890=C887,IF(B890+1&lt;='FORMAÇÃO DE PREÇO'!$H$8,B890+1,""),B890),"")</f>
        <v/>
      </c>
      <c r="C891" s="62" t="str">
        <f>IFERROR(VLOOKUP(B891,'FORMAÇÃO DE PREÇO'!B:D,2,FALSE),"")</f>
        <v/>
      </c>
      <c r="D891" s="62" t="str">
        <f>IFERROR(VLOOKUP(B891,'FORMAÇÃO DE PREÇO'!B:D,3,FALSE),"")</f>
        <v/>
      </c>
      <c r="E891" s="107" t="str">
        <f t="shared" si="25"/>
        <v/>
      </c>
      <c r="F891" s="107" t="str">
        <f>IF($B890="","",IF($C891=$C888,INDEX('FORMAÇÃO DE PREÇO'!$H:$H,MATCH($B891,'FORMAÇÃO DE PREÇO'!$B:$B)-18),IF($C891=$C889,"Código","")))</f>
        <v/>
      </c>
      <c r="G891" s="108" t="str">
        <f t="array" ref="G891">IF($B890="","",IF($C891=$C888,UPPER(INDEX('BASE EDITAL'!$C:$C,EDITAL!B891+1)),IF($C891=$C889,"Especificação do Objeto","")))</f>
        <v/>
      </c>
      <c r="H891" s="109" t="str">
        <f t="array" ref="H891">IF($B890="","",IF($C891=$C888,INDEX('FORMAÇÃO DE PREÇO'!$M:$M,MATCH($B891,'FORMAÇÃO DE PREÇO'!$B:$B)-14),IF($C891=$C889,"Unidade","")))</f>
        <v/>
      </c>
      <c r="I891" s="109" t="str">
        <f>IF($B890="","",IF($C891=$C888,INDEX('FORMAÇÃO DE PREÇO'!$M:$M,MATCH($B891,'FORMAÇÃO DE PREÇO'!$B:$B)-16),IF($C891=$C889,"Quant.","")))</f>
        <v/>
      </c>
      <c r="J891" s="68" t="str">
        <f>IF(AND(COUNTBLANK($B888:$B890)=2,$B890="",$B889="",MAX(C:C)&gt;1),"Total Estimado",IF($B890="","",IF($C891=$C888,INDEX('FORMAÇÃO DE PREÇO'!$M:$M,MATCH($B891,'FORMAÇÃO DE PREÇO'!$B:$B)-18),IF($C891=$C889,"Valor Unit. (R$)",IF(AND($C891&lt;&gt;$C890,$J890&lt;&gt;""),"Subtotal","")))))</f>
        <v/>
      </c>
      <c r="K891" s="100" t="str">
        <f>IFERROR(IF(AND(COUNTBLANK($B888:$B890)=2,$B890="",$B889="",MAX(C:C)&gt;1),SUM($K$3:K890)/2,IF($B890="","",IF($C891=$C888,ROUND(J891*I891,2),IF($C891=$C889,"Total Item (R$)",IF(AND($C891&lt;&gt;$C890,$J890&lt;&gt;""),SUMIFS(K:K,C:C,C890,J:J,"&lt;&gt;Subtotal"),""))))),"")</f>
        <v/>
      </c>
      <c r="L891" s="100" t="str">
        <f t="shared" si="24"/>
        <v/>
      </c>
    </row>
    <row r="892" spans="2:12" x14ac:dyDescent="0.25">
      <c r="B892" s="62" t="str">
        <f>IFERROR(IF(C891=C888,IF(B891+1&lt;='FORMAÇÃO DE PREÇO'!$H$8,B891+1,""),B891),"")</f>
        <v/>
      </c>
      <c r="C892" s="62" t="str">
        <f>IFERROR(VLOOKUP(B892,'FORMAÇÃO DE PREÇO'!B:D,2,FALSE),"")</f>
        <v/>
      </c>
      <c r="D892" s="62" t="str">
        <f>IFERROR(VLOOKUP(B892,'FORMAÇÃO DE PREÇO'!B:D,3,FALSE),"")</f>
        <v/>
      </c>
      <c r="E892" s="107" t="str">
        <f t="shared" si="25"/>
        <v/>
      </c>
      <c r="F892" s="107" t="str">
        <f>IF($B891="","",IF($C892=$C889,INDEX('FORMAÇÃO DE PREÇO'!$H:$H,MATCH($B892,'FORMAÇÃO DE PREÇO'!$B:$B)-18),IF($C892=$C890,"Código","")))</f>
        <v/>
      </c>
      <c r="G892" s="108" t="str">
        <f t="array" ref="G892">IF($B891="","",IF($C892=$C889,UPPER(INDEX('BASE EDITAL'!$C:$C,EDITAL!B892+1)),IF($C892=$C890,"Especificação do Objeto","")))</f>
        <v/>
      </c>
      <c r="H892" s="109" t="str">
        <f t="array" ref="H892">IF($B891="","",IF($C892=$C889,INDEX('FORMAÇÃO DE PREÇO'!$M:$M,MATCH($B892,'FORMAÇÃO DE PREÇO'!$B:$B)-14),IF($C892=$C890,"Unidade","")))</f>
        <v/>
      </c>
      <c r="I892" s="109" t="str">
        <f>IF($B891="","",IF($C892=$C889,INDEX('FORMAÇÃO DE PREÇO'!$M:$M,MATCH($B892,'FORMAÇÃO DE PREÇO'!$B:$B)-16),IF($C892=$C890,"Quant.","")))</f>
        <v/>
      </c>
      <c r="J892" s="68" t="str">
        <f>IF(AND(COUNTBLANK($B889:$B891)=2,$B891="",$B890="",MAX(C:C)&gt;1),"Total Estimado",IF($B891="","",IF($C892=$C889,INDEX('FORMAÇÃO DE PREÇO'!$M:$M,MATCH($B892,'FORMAÇÃO DE PREÇO'!$B:$B)-18),IF($C892=$C890,"Valor Unit. (R$)",IF(AND($C892&lt;&gt;$C891,$J891&lt;&gt;""),"Subtotal","")))))</f>
        <v/>
      </c>
      <c r="K892" s="100" t="str">
        <f>IFERROR(IF(AND(COUNTBLANK($B889:$B891)=2,$B891="",$B890="",MAX(C:C)&gt;1),SUM($K$3:K891)/2,IF($B891="","",IF($C892=$C889,ROUND(J892*I892,2),IF($C892=$C890,"Total Item (R$)",IF(AND($C892&lt;&gt;$C891,$J891&lt;&gt;""),SUMIFS(K:K,C:C,C891,J:J,"&lt;&gt;Subtotal"),""))))),"")</f>
        <v/>
      </c>
      <c r="L892" s="100" t="str">
        <f t="shared" si="24"/>
        <v/>
      </c>
    </row>
    <row r="893" spans="2:12" x14ac:dyDescent="0.25">
      <c r="B893" s="62" t="str">
        <f>IFERROR(IF(C892=C889,IF(B892+1&lt;='FORMAÇÃO DE PREÇO'!$H$8,B892+1,""),B892),"")</f>
        <v/>
      </c>
      <c r="C893" s="62" t="str">
        <f>IFERROR(VLOOKUP(B893,'FORMAÇÃO DE PREÇO'!B:D,2,FALSE),"")</f>
        <v/>
      </c>
      <c r="D893" s="62" t="str">
        <f>IFERROR(VLOOKUP(B893,'FORMAÇÃO DE PREÇO'!B:D,3,FALSE),"")</f>
        <v/>
      </c>
      <c r="E893" s="107" t="str">
        <f t="shared" si="25"/>
        <v/>
      </c>
      <c r="F893" s="107" t="str">
        <f>IF($B892="","",IF($C893=$C890,INDEX('FORMAÇÃO DE PREÇO'!$H:$H,MATCH($B893,'FORMAÇÃO DE PREÇO'!$B:$B)-18),IF($C893=$C891,"Código","")))</f>
        <v/>
      </c>
      <c r="G893" s="108" t="str">
        <f t="array" ref="G893">IF($B892="","",IF($C893=$C890,UPPER(INDEX('BASE EDITAL'!$C:$C,EDITAL!B893+1)),IF($C893=$C891,"Especificação do Objeto","")))</f>
        <v/>
      </c>
      <c r="H893" s="109" t="str">
        <f t="array" ref="H893">IF($B892="","",IF($C893=$C890,INDEX('FORMAÇÃO DE PREÇO'!$M:$M,MATCH($B893,'FORMAÇÃO DE PREÇO'!$B:$B)-14),IF($C893=$C891,"Unidade","")))</f>
        <v/>
      </c>
      <c r="I893" s="109" t="str">
        <f>IF($B892="","",IF($C893=$C890,INDEX('FORMAÇÃO DE PREÇO'!$M:$M,MATCH($B893,'FORMAÇÃO DE PREÇO'!$B:$B)-16),IF($C893=$C891,"Quant.","")))</f>
        <v/>
      </c>
      <c r="J893" s="68" t="str">
        <f>IF(AND(COUNTBLANK($B890:$B892)=2,$B892="",$B891="",MAX(C:C)&gt;1),"Total Estimado",IF($B892="","",IF($C893=$C890,INDEX('FORMAÇÃO DE PREÇO'!$M:$M,MATCH($B893,'FORMAÇÃO DE PREÇO'!$B:$B)-18),IF($C893=$C891,"Valor Unit. (R$)",IF(AND($C893&lt;&gt;$C892,$J892&lt;&gt;""),"Subtotal","")))))</f>
        <v/>
      </c>
      <c r="K893" s="100" t="str">
        <f>IFERROR(IF(AND(COUNTBLANK($B890:$B892)=2,$B892="",$B891="",MAX(C:C)&gt;1),SUM($K$3:K892)/2,IF($B892="","",IF($C893=$C890,ROUND(J893*I893,2),IF($C893=$C891,"Total Item (R$)",IF(AND($C893&lt;&gt;$C892,$J892&lt;&gt;""),SUMIFS(K:K,C:C,C892,J:J,"&lt;&gt;Subtotal"),""))))),"")</f>
        <v/>
      </c>
      <c r="L893" s="100" t="str">
        <f t="shared" si="24"/>
        <v/>
      </c>
    </row>
    <row r="894" spans="2:12" x14ac:dyDescent="0.25">
      <c r="B894" s="62" t="str">
        <f>IFERROR(IF(C893=C890,IF(B893+1&lt;='FORMAÇÃO DE PREÇO'!$H$8,B893+1,""),B893),"")</f>
        <v/>
      </c>
      <c r="C894" s="62" t="str">
        <f>IFERROR(VLOOKUP(B894,'FORMAÇÃO DE PREÇO'!B:D,2,FALSE),"")</f>
        <v/>
      </c>
      <c r="D894" s="62" t="str">
        <f>IFERROR(VLOOKUP(B894,'FORMAÇÃO DE PREÇO'!B:D,3,FALSE),"")</f>
        <v/>
      </c>
      <c r="E894" s="107" t="str">
        <f t="shared" si="25"/>
        <v/>
      </c>
      <c r="F894" s="107" t="str">
        <f>IF($B893="","",IF($C894=$C891,INDEX('FORMAÇÃO DE PREÇO'!$H:$H,MATCH($B894,'FORMAÇÃO DE PREÇO'!$B:$B)-18),IF($C894=$C892,"Código","")))</f>
        <v/>
      </c>
      <c r="G894" s="108" t="str">
        <f t="array" ref="G894">IF($B893="","",IF($C894=$C891,UPPER(INDEX('BASE EDITAL'!$C:$C,EDITAL!B894+1)),IF($C894=$C892,"Especificação do Objeto","")))</f>
        <v/>
      </c>
      <c r="H894" s="109" t="str">
        <f t="array" ref="H894">IF($B893="","",IF($C894=$C891,INDEX('FORMAÇÃO DE PREÇO'!$M:$M,MATCH($B894,'FORMAÇÃO DE PREÇO'!$B:$B)-14),IF($C894=$C892,"Unidade","")))</f>
        <v/>
      </c>
      <c r="I894" s="109" t="str">
        <f>IF($B893="","",IF($C894=$C891,INDEX('FORMAÇÃO DE PREÇO'!$M:$M,MATCH($B894,'FORMAÇÃO DE PREÇO'!$B:$B)-16),IF($C894=$C892,"Quant.","")))</f>
        <v/>
      </c>
      <c r="J894" s="68" t="str">
        <f>IF(AND(COUNTBLANK($B891:$B893)=2,$B893="",$B892="",MAX(C:C)&gt;1),"Total Estimado",IF($B893="","",IF($C894=$C891,INDEX('FORMAÇÃO DE PREÇO'!$M:$M,MATCH($B894,'FORMAÇÃO DE PREÇO'!$B:$B)-18),IF($C894=$C892,"Valor Unit. (R$)",IF(AND($C894&lt;&gt;$C893,$J893&lt;&gt;""),"Subtotal","")))))</f>
        <v/>
      </c>
      <c r="K894" s="100" t="str">
        <f>IFERROR(IF(AND(COUNTBLANK($B891:$B893)=2,$B893="",$B892="",MAX(C:C)&gt;1),SUM($K$3:K893)/2,IF($B893="","",IF($C894=$C891,ROUND(J894*I894,2),IF($C894=$C892,"Total Item (R$)",IF(AND($C894&lt;&gt;$C893,$J893&lt;&gt;""),SUMIFS(K:K,C:C,C893,J:J,"&lt;&gt;Subtotal"),""))))),"")</f>
        <v/>
      </c>
      <c r="L894" s="100" t="str">
        <f t="shared" si="24"/>
        <v/>
      </c>
    </row>
    <row r="895" spans="2:12" x14ac:dyDescent="0.25">
      <c r="B895" s="62" t="str">
        <f>IFERROR(IF(C894=C891,IF(B894+1&lt;='FORMAÇÃO DE PREÇO'!$H$8,B894+1,""),B894),"")</f>
        <v/>
      </c>
      <c r="C895" s="62" t="str">
        <f>IFERROR(VLOOKUP(B895,'FORMAÇÃO DE PREÇO'!B:D,2,FALSE),"")</f>
        <v/>
      </c>
      <c r="D895" s="62" t="str">
        <f>IFERROR(VLOOKUP(B895,'FORMAÇÃO DE PREÇO'!B:D,3,FALSE),"")</f>
        <v/>
      </c>
      <c r="E895" s="107" t="str">
        <f t="shared" si="25"/>
        <v/>
      </c>
      <c r="F895" s="107" t="str">
        <f>IF($B894="","",IF($C895=$C892,INDEX('FORMAÇÃO DE PREÇO'!$H:$H,MATCH($B895,'FORMAÇÃO DE PREÇO'!$B:$B)-18),IF($C895=$C893,"Código","")))</f>
        <v/>
      </c>
      <c r="G895" s="108" t="str">
        <f t="array" ref="G895">IF($B894="","",IF($C895=$C892,UPPER(INDEX('BASE EDITAL'!$C:$C,EDITAL!B895+1)),IF($C895=$C893,"Especificação do Objeto","")))</f>
        <v/>
      </c>
      <c r="H895" s="109" t="str">
        <f t="array" ref="H895">IF($B894="","",IF($C895=$C892,INDEX('FORMAÇÃO DE PREÇO'!$M:$M,MATCH($B895,'FORMAÇÃO DE PREÇO'!$B:$B)-14),IF($C895=$C893,"Unidade","")))</f>
        <v/>
      </c>
      <c r="I895" s="109" t="str">
        <f>IF($B894="","",IF($C895=$C892,INDEX('FORMAÇÃO DE PREÇO'!$M:$M,MATCH($B895,'FORMAÇÃO DE PREÇO'!$B:$B)-16),IF($C895=$C893,"Quant.","")))</f>
        <v/>
      </c>
      <c r="J895" s="68" t="str">
        <f>IF(AND(COUNTBLANK($B892:$B894)=2,$B894="",$B893="",MAX(C:C)&gt;1),"Total Estimado",IF($B894="","",IF($C895=$C892,INDEX('FORMAÇÃO DE PREÇO'!$M:$M,MATCH($B895,'FORMAÇÃO DE PREÇO'!$B:$B)-18),IF($C895=$C893,"Valor Unit. (R$)",IF(AND($C895&lt;&gt;$C894,$J894&lt;&gt;""),"Subtotal","")))))</f>
        <v/>
      </c>
      <c r="K895" s="100" t="str">
        <f>IFERROR(IF(AND(COUNTBLANK($B892:$B894)=2,$B894="",$B893="",MAX(C:C)&gt;1),SUM($K$3:K894)/2,IF($B894="","",IF($C895=$C892,ROUND(J895*I895,2),IF($C895=$C893,"Total Item (R$)",IF(AND($C895&lt;&gt;$C894,$J894&lt;&gt;""),SUMIFS(K:K,C:C,C894,J:J,"&lt;&gt;Subtotal"),""))))),"")</f>
        <v/>
      </c>
      <c r="L895" s="100" t="str">
        <f t="shared" si="24"/>
        <v/>
      </c>
    </row>
    <row r="896" spans="2:12" x14ac:dyDescent="0.25">
      <c r="B896" s="62" t="str">
        <f>IFERROR(IF(C895=C892,IF(B895+1&lt;='FORMAÇÃO DE PREÇO'!$H$8,B895+1,""),B895),"")</f>
        <v/>
      </c>
      <c r="C896" s="62" t="str">
        <f>IFERROR(VLOOKUP(B896,'FORMAÇÃO DE PREÇO'!B:D,2,FALSE),"")</f>
        <v/>
      </c>
      <c r="D896" s="62" t="str">
        <f>IFERROR(VLOOKUP(B896,'FORMAÇÃO DE PREÇO'!B:D,3,FALSE),"")</f>
        <v/>
      </c>
      <c r="E896" s="107" t="str">
        <f t="shared" si="25"/>
        <v/>
      </c>
      <c r="F896" s="107" t="str">
        <f>IF($B895="","",IF($C896=$C893,INDEX('FORMAÇÃO DE PREÇO'!$H:$H,MATCH($B896,'FORMAÇÃO DE PREÇO'!$B:$B)-18),IF($C896=$C894,"Código","")))</f>
        <v/>
      </c>
      <c r="G896" s="108" t="str">
        <f t="array" ref="G896">IF($B895="","",IF($C896=$C893,UPPER(INDEX('BASE EDITAL'!$C:$C,EDITAL!B896+1)),IF($C896=$C894,"Especificação do Objeto","")))</f>
        <v/>
      </c>
      <c r="H896" s="109" t="str">
        <f t="array" ref="H896">IF($B895="","",IF($C896=$C893,INDEX('FORMAÇÃO DE PREÇO'!$M:$M,MATCH($B896,'FORMAÇÃO DE PREÇO'!$B:$B)-14),IF($C896=$C894,"Unidade","")))</f>
        <v/>
      </c>
      <c r="I896" s="109" t="str">
        <f>IF($B895="","",IF($C896=$C893,INDEX('FORMAÇÃO DE PREÇO'!$M:$M,MATCH($B896,'FORMAÇÃO DE PREÇO'!$B:$B)-16),IF($C896=$C894,"Quant.","")))</f>
        <v/>
      </c>
      <c r="J896" s="68" t="str">
        <f>IF(AND(COUNTBLANK($B893:$B895)=2,$B895="",$B894="",MAX(C:C)&gt;1),"Total Estimado",IF($B895="","",IF($C896=$C893,INDEX('FORMAÇÃO DE PREÇO'!$M:$M,MATCH($B896,'FORMAÇÃO DE PREÇO'!$B:$B)-18),IF($C896=$C894,"Valor Unit. (R$)",IF(AND($C896&lt;&gt;$C895,$J895&lt;&gt;""),"Subtotal","")))))</f>
        <v/>
      </c>
      <c r="K896" s="100" t="str">
        <f>IFERROR(IF(AND(COUNTBLANK($B893:$B895)=2,$B895="",$B894="",MAX(C:C)&gt;1),SUM($K$3:K895)/2,IF($B895="","",IF($C896=$C893,ROUND(J896*I896,2),IF($C896=$C894,"Total Item (R$)",IF(AND($C896&lt;&gt;$C895,$J895&lt;&gt;""),SUMIFS(K:K,C:C,C895,J:J,"&lt;&gt;Subtotal"),""))))),"")</f>
        <v/>
      </c>
      <c r="L896" s="100" t="str">
        <f t="shared" si="24"/>
        <v/>
      </c>
    </row>
    <row r="897" spans="2:12" x14ac:dyDescent="0.25">
      <c r="B897" s="62" t="str">
        <f>IFERROR(IF(C896=C893,IF(B896+1&lt;='FORMAÇÃO DE PREÇO'!$H$8,B896+1,""),B896),"")</f>
        <v/>
      </c>
      <c r="C897" s="62" t="str">
        <f>IFERROR(VLOOKUP(B897,'FORMAÇÃO DE PREÇO'!B:D,2,FALSE),"")</f>
        <v/>
      </c>
      <c r="D897" s="62" t="str">
        <f>IFERROR(VLOOKUP(B897,'FORMAÇÃO DE PREÇO'!B:D,3,FALSE),"")</f>
        <v/>
      </c>
      <c r="E897" s="107" t="str">
        <f t="shared" si="25"/>
        <v/>
      </c>
      <c r="F897" s="107" t="str">
        <f>IF($B896="","",IF($C897=$C894,INDEX('FORMAÇÃO DE PREÇO'!$H:$H,MATCH($B897,'FORMAÇÃO DE PREÇO'!$B:$B)-18),IF($C897=$C895,"Código","")))</f>
        <v/>
      </c>
      <c r="G897" s="108" t="str">
        <f t="array" ref="G897">IF($B896="","",IF($C897=$C894,UPPER(INDEX('BASE EDITAL'!$C:$C,EDITAL!B897+1)),IF($C897=$C895,"Especificação do Objeto","")))</f>
        <v/>
      </c>
      <c r="H897" s="109" t="str">
        <f t="array" ref="H897">IF($B896="","",IF($C897=$C894,INDEX('FORMAÇÃO DE PREÇO'!$M:$M,MATCH($B897,'FORMAÇÃO DE PREÇO'!$B:$B)-14),IF($C897=$C895,"Unidade","")))</f>
        <v/>
      </c>
      <c r="I897" s="109" t="str">
        <f>IF($B896="","",IF($C897=$C894,INDEX('FORMAÇÃO DE PREÇO'!$M:$M,MATCH($B897,'FORMAÇÃO DE PREÇO'!$B:$B)-16),IF($C897=$C895,"Quant.","")))</f>
        <v/>
      </c>
      <c r="J897" s="68" t="str">
        <f>IF(AND(COUNTBLANK($B894:$B896)=2,$B896="",$B895="",MAX(C:C)&gt;1),"Total Estimado",IF($B896="","",IF($C897=$C894,INDEX('FORMAÇÃO DE PREÇO'!$M:$M,MATCH($B897,'FORMAÇÃO DE PREÇO'!$B:$B)-18),IF($C897=$C895,"Valor Unit. (R$)",IF(AND($C897&lt;&gt;$C896,$J896&lt;&gt;""),"Subtotal","")))))</f>
        <v/>
      </c>
      <c r="K897" s="100" t="str">
        <f>IFERROR(IF(AND(COUNTBLANK($B894:$B896)=2,$B896="",$B895="",MAX(C:C)&gt;1),SUM($K$3:K896)/2,IF($B896="","",IF($C897=$C894,ROUND(J897*I897,2),IF($C897=$C895,"Total Item (R$)",IF(AND($C897&lt;&gt;$C896,$J896&lt;&gt;""),SUMIFS(K:K,C:C,C896,J:J,"&lt;&gt;Subtotal"),""))))),"")</f>
        <v/>
      </c>
      <c r="L897" s="100" t="str">
        <f t="shared" si="24"/>
        <v/>
      </c>
    </row>
    <row r="898" spans="2:12" x14ac:dyDescent="0.25">
      <c r="B898" s="62" t="str">
        <f>IFERROR(IF(C897=C894,IF(B897+1&lt;='FORMAÇÃO DE PREÇO'!$H$8,B897+1,""),B897),"")</f>
        <v/>
      </c>
      <c r="C898" s="62" t="str">
        <f>IFERROR(VLOOKUP(B898,'FORMAÇÃO DE PREÇO'!B:D,2,FALSE),"")</f>
        <v/>
      </c>
      <c r="D898" s="62" t="str">
        <f>IFERROR(VLOOKUP(B898,'FORMAÇÃO DE PREÇO'!B:D,3,FALSE),"")</f>
        <v/>
      </c>
      <c r="E898" s="107" t="str">
        <f t="shared" si="25"/>
        <v/>
      </c>
      <c r="F898" s="107" t="str">
        <f>IF($B897="","",IF($C898=$C895,INDEX('FORMAÇÃO DE PREÇO'!$H:$H,MATCH($B898,'FORMAÇÃO DE PREÇO'!$B:$B)-18),IF($C898=$C896,"Código","")))</f>
        <v/>
      </c>
      <c r="G898" s="108" t="str">
        <f t="array" ref="G898">IF($B897="","",IF($C898=$C895,UPPER(INDEX('BASE EDITAL'!$C:$C,EDITAL!B898+1)),IF($C898=$C896,"Especificação do Objeto","")))</f>
        <v/>
      </c>
      <c r="H898" s="109" t="str">
        <f t="array" ref="H898">IF($B897="","",IF($C898=$C895,INDEX('FORMAÇÃO DE PREÇO'!$M:$M,MATCH($B898,'FORMAÇÃO DE PREÇO'!$B:$B)-14),IF($C898=$C896,"Unidade","")))</f>
        <v/>
      </c>
      <c r="I898" s="109" t="str">
        <f>IF($B897="","",IF($C898=$C895,INDEX('FORMAÇÃO DE PREÇO'!$M:$M,MATCH($B898,'FORMAÇÃO DE PREÇO'!$B:$B)-16),IF($C898=$C896,"Quant.","")))</f>
        <v/>
      </c>
      <c r="J898" s="68" t="str">
        <f>IF(AND(COUNTBLANK($B895:$B897)=2,$B897="",$B896="",MAX(C:C)&gt;1),"Total Estimado",IF($B897="","",IF($C898=$C895,INDEX('FORMAÇÃO DE PREÇO'!$M:$M,MATCH($B898,'FORMAÇÃO DE PREÇO'!$B:$B)-18),IF($C898=$C896,"Valor Unit. (R$)",IF(AND($C898&lt;&gt;$C897,$J897&lt;&gt;""),"Subtotal","")))))</f>
        <v/>
      </c>
      <c r="K898" s="100" t="str">
        <f>IFERROR(IF(AND(COUNTBLANK($B895:$B897)=2,$B897="",$B896="",MAX(C:C)&gt;1),SUM($K$3:K897)/2,IF($B897="","",IF($C898=$C895,ROUND(J898*I898,2),IF($C898=$C896,"Total Item (R$)",IF(AND($C898&lt;&gt;$C897,$J897&lt;&gt;""),SUMIFS(K:K,C:C,C897,J:J,"&lt;&gt;Subtotal"),""))))),"")</f>
        <v/>
      </c>
      <c r="L898" s="100" t="str">
        <f t="shared" si="24"/>
        <v/>
      </c>
    </row>
    <row r="899" spans="2:12" x14ac:dyDescent="0.25">
      <c r="B899" s="62" t="str">
        <f>IFERROR(IF(C898=C895,IF(B898+1&lt;='FORMAÇÃO DE PREÇO'!$H$8,B898+1,""),B898),"")</f>
        <v/>
      </c>
      <c r="C899" s="62" t="str">
        <f>IFERROR(VLOOKUP(B899,'FORMAÇÃO DE PREÇO'!B:D,2,FALSE),"")</f>
        <v/>
      </c>
      <c r="D899" s="62" t="str">
        <f>IFERROR(VLOOKUP(B899,'FORMAÇÃO DE PREÇO'!B:D,3,FALSE),"")</f>
        <v/>
      </c>
      <c r="E899" s="107" t="str">
        <f t="shared" si="25"/>
        <v/>
      </c>
      <c r="F899" s="107" t="str">
        <f>IF($B898="","",IF($C899=$C896,INDEX('FORMAÇÃO DE PREÇO'!$H:$H,MATCH($B899,'FORMAÇÃO DE PREÇO'!$B:$B)-18),IF($C899=$C897,"Código","")))</f>
        <v/>
      </c>
      <c r="G899" s="108" t="str">
        <f t="array" ref="G899">IF($B898="","",IF($C899=$C896,UPPER(INDEX('BASE EDITAL'!$C:$C,EDITAL!B899+1)),IF($C899=$C897,"Especificação do Objeto","")))</f>
        <v/>
      </c>
      <c r="H899" s="109" t="str">
        <f t="array" ref="H899">IF($B898="","",IF($C899=$C896,INDEX('FORMAÇÃO DE PREÇO'!$M:$M,MATCH($B899,'FORMAÇÃO DE PREÇO'!$B:$B)-14),IF($C899=$C897,"Unidade","")))</f>
        <v/>
      </c>
      <c r="I899" s="109" t="str">
        <f>IF($B898="","",IF($C899=$C896,INDEX('FORMAÇÃO DE PREÇO'!$M:$M,MATCH($B899,'FORMAÇÃO DE PREÇO'!$B:$B)-16),IF($C899=$C897,"Quant.","")))</f>
        <v/>
      </c>
      <c r="J899" s="68" t="str">
        <f>IF(AND(COUNTBLANK($B896:$B898)=2,$B898="",$B897="",MAX(C:C)&gt;1),"Total Estimado",IF($B898="","",IF($C899=$C896,INDEX('FORMAÇÃO DE PREÇO'!$M:$M,MATCH($B899,'FORMAÇÃO DE PREÇO'!$B:$B)-18),IF($C899=$C897,"Valor Unit. (R$)",IF(AND($C899&lt;&gt;$C898,$J898&lt;&gt;""),"Subtotal","")))))</f>
        <v/>
      </c>
      <c r="K899" s="100" t="str">
        <f>IFERROR(IF(AND(COUNTBLANK($B896:$B898)=2,$B898="",$B897="",MAX(C:C)&gt;1),SUM($K$3:K898)/2,IF($B898="","",IF($C899=$C896,ROUND(J899*I899,2),IF($C899=$C897,"Total Item (R$)",IF(AND($C899&lt;&gt;$C898,$J898&lt;&gt;""),SUMIFS(K:K,C:C,C898,J:J,"&lt;&gt;Subtotal"),""))))),"")</f>
        <v/>
      </c>
      <c r="L899" s="100" t="str">
        <f t="shared" si="24"/>
        <v/>
      </c>
    </row>
    <row r="900" spans="2:12" x14ac:dyDescent="0.25">
      <c r="B900" s="62" t="str">
        <f>IFERROR(IF(C899=C896,IF(B899+1&lt;='FORMAÇÃO DE PREÇO'!$H$8,B899+1,""),B899),"")</f>
        <v/>
      </c>
      <c r="C900" s="62" t="str">
        <f>IFERROR(VLOOKUP(B900,'FORMAÇÃO DE PREÇO'!B:D,2,FALSE),"")</f>
        <v/>
      </c>
      <c r="D900" s="62" t="str">
        <f>IFERROR(VLOOKUP(B900,'FORMAÇÃO DE PREÇO'!B:D,3,FALSE),"")</f>
        <v/>
      </c>
      <c r="E900" s="107" t="str">
        <f t="shared" si="25"/>
        <v/>
      </c>
      <c r="F900" s="107" t="str">
        <f>IF($B899="","",IF($C900=$C897,INDEX('FORMAÇÃO DE PREÇO'!$H:$H,MATCH($B900,'FORMAÇÃO DE PREÇO'!$B:$B)-18),IF($C900=$C898,"Código","")))</f>
        <v/>
      </c>
      <c r="G900" s="108" t="str">
        <f t="array" ref="G900">IF($B899="","",IF($C900=$C897,UPPER(INDEX('BASE EDITAL'!$C:$C,EDITAL!B900+1)),IF($C900=$C898,"Especificação do Objeto","")))</f>
        <v/>
      </c>
      <c r="H900" s="109" t="str">
        <f t="array" ref="H900">IF($B899="","",IF($C900=$C897,INDEX('FORMAÇÃO DE PREÇO'!$M:$M,MATCH($B900,'FORMAÇÃO DE PREÇO'!$B:$B)-14),IF($C900=$C898,"Unidade","")))</f>
        <v/>
      </c>
      <c r="I900" s="109" t="str">
        <f>IF($B899="","",IF($C900=$C897,INDEX('FORMAÇÃO DE PREÇO'!$M:$M,MATCH($B900,'FORMAÇÃO DE PREÇO'!$B:$B)-16),IF($C900=$C898,"Quant.","")))</f>
        <v/>
      </c>
      <c r="J900" s="68" t="str">
        <f>IF(AND(COUNTBLANK($B897:$B899)=2,$B899="",$B898="",MAX(C:C)&gt;1),"Total Estimado",IF($B899="","",IF($C900=$C897,INDEX('FORMAÇÃO DE PREÇO'!$M:$M,MATCH($B900,'FORMAÇÃO DE PREÇO'!$B:$B)-18),IF($C900=$C898,"Valor Unit. (R$)",IF(AND($C900&lt;&gt;$C899,$J899&lt;&gt;""),"Subtotal","")))))</f>
        <v/>
      </c>
      <c r="K900" s="100" t="str">
        <f>IFERROR(IF(AND(COUNTBLANK($B897:$B899)=2,$B899="",$B898="",MAX(C:C)&gt;1),SUM($K$3:K899)/2,IF($B899="","",IF($C900=$C897,ROUND(J900*I900,2),IF($C900=$C898,"Total Item (R$)",IF(AND($C900&lt;&gt;$C899,$J899&lt;&gt;""),SUMIFS(K:K,C:C,C899,J:J,"&lt;&gt;Subtotal"),""))))),"")</f>
        <v/>
      </c>
      <c r="L900" s="100" t="str">
        <f t="shared" ref="L900:L963" si="26">IF($B899="","",IF($C900=$C897,"",IF($C900=$C898,"Benefício ME/EPP","")))</f>
        <v/>
      </c>
    </row>
    <row r="901" spans="2:12" x14ac:dyDescent="0.25">
      <c r="B901" s="62" t="str">
        <f>IFERROR(IF(C900=C897,IF(B900+1&lt;='FORMAÇÃO DE PREÇO'!$H$8,B900+1,""),B900),"")</f>
        <v/>
      </c>
      <c r="C901" s="62" t="str">
        <f>IFERROR(VLOOKUP(B901,'FORMAÇÃO DE PREÇO'!B:D,2,FALSE),"")</f>
        <v/>
      </c>
      <c r="D901" s="62" t="str">
        <f>IFERROR(VLOOKUP(B901,'FORMAÇÃO DE PREÇO'!B:D,3,FALSE),"")</f>
        <v/>
      </c>
      <c r="E901" s="107" t="str">
        <f t="shared" si="25"/>
        <v/>
      </c>
      <c r="F901" s="107" t="str">
        <f>IF($B900="","",IF($C901=$C898,INDEX('FORMAÇÃO DE PREÇO'!$H:$H,MATCH($B901,'FORMAÇÃO DE PREÇO'!$B:$B)-18),IF($C901=$C899,"Código","")))</f>
        <v/>
      </c>
      <c r="G901" s="108" t="str">
        <f t="array" ref="G901">IF($B900="","",IF($C901=$C898,UPPER(INDEX('BASE EDITAL'!$C:$C,EDITAL!B901+1)),IF($C901=$C899,"Especificação do Objeto","")))</f>
        <v/>
      </c>
      <c r="H901" s="109" t="str">
        <f t="array" ref="H901">IF($B900="","",IF($C901=$C898,INDEX('FORMAÇÃO DE PREÇO'!$M:$M,MATCH($B901,'FORMAÇÃO DE PREÇO'!$B:$B)-14),IF($C901=$C899,"Unidade","")))</f>
        <v/>
      </c>
      <c r="I901" s="109" t="str">
        <f>IF($B900="","",IF($C901=$C898,INDEX('FORMAÇÃO DE PREÇO'!$M:$M,MATCH($B901,'FORMAÇÃO DE PREÇO'!$B:$B)-16),IF($C901=$C899,"Quant.","")))</f>
        <v/>
      </c>
      <c r="J901" s="68" t="str">
        <f>IF(AND(COUNTBLANK($B898:$B900)=2,$B900="",$B899="",MAX(C:C)&gt;1),"Total Estimado",IF($B900="","",IF($C901=$C898,INDEX('FORMAÇÃO DE PREÇO'!$M:$M,MATCH($B901,'FORMAÇÃO DE PREÇO'!$B:$B)-18),IF($C901=$C899,"Valor Unit. (R$)",IF(AND($C901&lt;&gt;$C900,$J900&lt;&gt;""),"Subtotal","")))))</f>
        <v/>
      </c>
      <c r="K901" s="100" t="str">
        <f>IFERROR(IF(AND(COUNTBLANK($B898:$B900)=2,$B900="",$B899="",MAX(C:C)&gt;1),SUM($K$3:K900)/2,IF($B900="","",IF($C901=$C898,ROUND(J901*I901,2),IF($C901=$C899,"Total Item (R$)",IF(AND($C901&lt;&gt;$C900,$J900&lt;&gt;""),SUMIFS(K:K,C:C,C900,J:J,"&lt;&gt;Subtotal"),""))))),"")</f>
        <v/>
      </c>
      <c r="L901" s="100" t="str">
        <f t="shared" si="26"/>
        <v/>
      </c>
    </row>
    <row r="902" spans="2:12" x14ac:dyDescent="0.25">
      <c r="B902" s="62" t="str">
        <f>IFERROR(IF(C901=C898,IF(B901+1&lt;='FORMAÇÃO DE PREÇO'!$H$8,B901+1,""),B901),"")</f>
        <v/>
      </c>
      <c r="C902" s="62" t="str">
        <f>IFERROR(VLOOKUP(B902,'FORMAÇÃO DE PREÇO'!B:D,2,FALSE),"")</f>
        <v/>
      </c>
      <c r="D902" s="62" t="str">
        <f>IFERROR(VLOOKUP(B902,'FORMAÇÃO DE PREÇO'!B:D,3,FALSE),"")</f>
        <v/>
      </c>
      <c r="E902" s="107" t="str">
        <f t="shared" si="25"/>
        <v/>
      </c>
      <c r="F902" s="107" t="str">
        <f>IF($B901="","",IF($C902=$C899,INDEX('FORMAÇÃO DE PREÇO'!$H:$H,MATCH($B902,'FORMAÇÃO DE PREÇO'!$B:$B)-18),IF($C902=$C900,"Código","")))</f>
        <v/>
      </c>
      <c r="G902" s="108" t="str">
        <f t="array" ref="G902">IF($B901="","",IF($C902=$C899,UPPER(INDEX('BASE EDITAL'!$C:$C,EDITAL!B902+1)),IF($C902=$C900,"Especificação do Objeto","")))</f>
        <v/>
      </c>
      <c r="H902" s="109" t="str">
        <f t="array" ref="H902">IF($B901="","",IF($C902=$C899,INDEX('FORMAÇÃO DE PREÇO'!$M:$M,MATCH($B902,'FORMAÇÃO DE PREÇO'!$B:$B)-14),IF($C902=$C900,"Unidade","")))</f>
        <v/>
      </c>
      <c r="I902" s="109" t="str">
        <f>IF($B901="","",IF($C902=$C899,INDEX('FORMAÇÃO DE PREÇO'!$M:$M,MATCH($B902,'FORMAÇÃO DE PREÇO'!$B:$B)-16),IF($C902=$C900,"Quant.","")))</f>
        <v/>
      </c>
      <c r="J902" s="68" t="str">
        <f>IF(AND(COUNTBLANK($B899:$B901)=2,$B901="",$B900="",MAX(C:C)&gt;1),"Total Estimado",IF($B901="","",IF($C902=$C899,INDEX('FORMAÇÃO DE PREÇO'!$M:$M,MATCH($B902,'FORMAÇÃO DE PREÇO'!$B:$B)-18),IF($C902=$C900,"Valor Unit. (R$)",IF(AND($C902&lt;&gt;$C901,$J901&lt;&gt;""),"Subtotal","")))))</f>
        <v/>
      </c>
      <c r="K902" s="100" t="str">
        <f>IFERROR(IF(AND(COUNTBLANK($B899:$B901)=2,$B901="",$B900="",MAX(C:C)&gt;1),SUM($K$3:K901)/2,IF($B901="","",IF($C902=$C899,ROUND(J902*I902,2),IF($C902=$C900,"Total Item (R$)",IF(AND($C902&lt;&gt;$C901,$J901&lt;&gt;""),SUMIFS(K:K,C:C,C901,J:J,"&lt;&gt;Subtotal"),""))))),"")</f>
        <v/>
      </c>
      <c r="L902" s="100" t="str">
        <f t="shared" si="26"/>
        <v/>
      </c>
    </row>
    <row r="903" spans="2:12" x14ac:dyDescent="0.25">
      <c r="B903" s="62" t="str">
        <f>IFERROR(IF(C902=C899,IF(B902+1&lt;='FORMAÇÃO DE PREÇO'!$H$8,B902+1,""),B902),"")</f>
        <v/>
      </c>
      <c r="C903" s="62" t="str">
        <f>IFERROR(VLOOKUP(B903,'FORMAÇÃO DE PREÇO'!B:D,2,FALSE),"")</f>
        <v/>
      </c>
      <c r="D903" s="62" t="str">
        <f>IFERROR(VLOOKUP(B903,'FORMAÇÃO DE PREÇO'!B:D,3,FALSE),"")</f>
        <v/>
      </c>
      <c r="E903" s="107" t="str">
        <f t="shared" ref="E903:E966" si="27">IF($B902="","",IF($C903=$C900,D903,IF($C903=$C901,"Item",IF(AND(MAX(C:C)&gt;1,$C903=$C902),CONCATENATE("LOTE ",C903),""))))</f>
        <v/>
      </c>
      <c r="F903" s="107" t="str">
        <f>IF($B902="","",IF($C903=$C900,INDEX('FORMAÇÃO DE PREÇO'!$H:$H,MATCH($B903,'FORMAÇÃO DE PREÇO'!$B:$B)-18),IF($C903=$C901,"Código","")))</f>
        <v/>
      </c>
      <c r="G903" s="108" t="str">
        <f t="array" ref="G903">IF($B902="","",IF($C903=$C900,UPPER(INDEX('BASE EDITAL'!$C:$C,EDITAL!B903+1)),IF($C903=$C901,"Especificação do Objeto","")))</f>
        <v/>
      </c>
      <c r="H903" s="109" t="str">
        <f t="array" ref="H903">IF($B902="","",IF($C903=$C900,INDEX('FORMAÇÃO DE PREÇO'!$M:$M,MATCH($B903,'FORMAÇÃO DE PREÇO'!$B:$B)-14),IF($C903=$C901,"Unidade","")))</f>
        <v/>
      </c>
      <c r="I903" s="109" t="str">
        <f>IF($B902="","",IF($C903=$C900,INDEX('FORMAÇÃO DE PREÇO'!$M:$M,MATCH($B903,'FORMAÇÃO DE PREÇO'!$B:$B)-16),IF($C903=$C901,"Quant.","")))</f>
        <v/>
      </c>
      <c r="J903" s="68" t="str">
        <f>IF(AND(COUNTBLANK($B900:$B902)=2,$B902="",$B901="",MAX(C:C)&gt;1),"Total Estimado",IF($B902="","",IF($C903=$C900,INDEX('FORMAÇÃO DE PREÇO'!$M:$M,MATCH($B903,'FORMAÇÃO DE PREÇO'!$B:$B)-18),IF($C903=$C901,"Valor Unit. (R$)",IF(AND($C903&lt;&gt;$C902,$J902&lt;&gt;""),"Subtotal","")))))</f>
        <v/>
      </c>
      <c r="K903" s="100" t="str">
        <f>IFERROR(IF(AND(COUNTBLANK($B900:$B902)=2,$B902="",$B901="",MAX(C:C)&gt;1),SUM($K$3:K902)/2,IF($B902="","",IF($C903=$C900,ROUND(J903*I903,2),IF($C903=$C901,"Total Item (R$)",IF(AND($C903&lt;&gt;$C902,$J902&lt;&gt;""),SUMIFS(K:K,C:C,C902,J:J,"&lt;&gt;Subtotal"),""))))),"")</f>
        <v/>
      </c>
      <c r="L903" s="100" t="str">
        <f t="shared" si="26"/>
        <v/>
      </c>
    </row>
    <row r="904" spans="2:12" x14ac:dyDescent="0.25">
      <c r="B904" s="62" t="str">
        <f>IFERROR(IF(C903=C900,IF(B903+1&lt;='FORMAÇÃO DE PREÇO'!$H$8,B903+1,""),B903),"")</f>
        <v/>
      </c>
      <c r="C904" s="62" t="str">
        <f>IFERROR(VLOOKUP(B904,'FORMAÇÃO DE PREÇO'!B:D,2,FALSE),"")</f>
        <v/>
      </c>
      <c r="D904" s="62" t="str">
        <f>IFERROR(VLOOKUP(B904,'FORMAÇÃO DE PREÇO'!B:D,3,FALSE),"")</f>
        <v/>
      </c>
      <c r="E904" s="107" t="str">
        <f t="shared" si="27"/>
        <v/>
      </c>
      <c r="F904" s="107" t="str">
        <f>IF($B903="","",IF($C904=$C901,INDEX('FORMAÇÃO DE PREÇO'!$H:$H,MATCH($B904,'FORMAÇÃO DE PREÇO'!$B:$B)-18),IF($C904=$C902,"Código","")))</f>
        <v/>
      </c>
      <c r="G904" s="108" t="str">
        <f t="array" ref="G904">IF($B903="","",IF($C904=$C901,UPPER(INDEX('BASE EDITAL'!$C:$C,EDITAL!B904+1)),IF($C904=$C902,"Especificação do Objeto","")))</f>
        <v/>
      </c>
      <c r="H904" s="109" t="str">
        <f t="array" ref="H904">IF($B903="","",IF($C904=$C901,INDEX('FORMAÇÃO DE PREÇO'!$M:$M,MATCH($B904,'FORMAÇÃO DE PREÇO'!$B:$B)-14),IF($C904=$C902,"Unidade","")))</f>
        <v/>
      </c>
      <c r="I904" s="109" t="str">
        <f>IF($B903="","",IF($C904=$C901,INDEX('FORMAÇÃO DE PREÇO'!$M:$M,MATCH($B904,'FORMAÇÃO DE PREÇO'!$B:$B)-16),IF($C904=$C902,"Quant.","")))</f>
        <v/>
      </c>
      <c r="J904" s="68" t="str">
        <f>IF(AND(COUNTBLANK($B901:$B903)=2,$B903="",$B902="",MAX(C:C)&gt;1),"Total Estimado",IF($B903="","",IF($C904=$C901,INDEX('FORMAÇÃO DE PREÇO'!$M:$M,MATCH($B904,'FORMAÇÃO DE PREÇO'!$B:$B)-18),IF($C904=$C902,"Valor Unit. (R$)",IF(AND($C904&lt;&gt;$C903,$J903&lt;&gt;""),"Subtotal","")))))</f>
        <v/>
      </c>
      <c r="K904" s="100" t="str">
        <f>IFERROR(IF(AND(COUNTBLANK($B901:$B903)=2,$B903="",$B902="",MAX(C:C)&gt;1),SUM($K$3:K903)/2,IF($B903="","",IF($C904=$C901,ROUND(J904*I904,2),IF($C904=$C902,"Total Item (R$)",IF(AND($C904&lt;&gt;$C903,$J903&lt;&gt;""),SUMIFS(K:K,C:C,C903,J:J,"&lt;&gt;Subtotal"),""))))),"")</f>
        <v/>
      </c>
      <c r="L904" s="100" t="str">
        <f t="shared" si="26"/>
        <v/>
      </c>
    </row>
    <row r="905" spans="2:12" x14ac:dyDescent="0.25">
      <c r="B905" s="62" t="str">
        <f>IFERROR(IF(C904=C901,IF(B904+1&lt;='FORMAÇÃO DE PREÇO'!$H$8,B904+1,""),B904),"")</f>
        <v/>
      </c>
      <c r="C905" s="62" t="str">
        <f>IFERROR(VLOOKUP(B905,'FORMAÇÃO DE PREÇO'!B:D,2,FALSE),"")</f>
        <v/>
      </c>
      <c r="D905" s="62" t="str">
        <f>IFERROR(VLOOKUP(B905,'FORMAÇÃO DE PREÇO'!B:D,3,FALSE),"")</f>
        <v/>
      </c>
      <c r="E905" s="107" t="str">
        <f t="shared" si="27"/>
        <v/>
      </c>
      <c r="F905" s="107" t="str">
        <f>IF($B904="","",IF($C905=$C902,INDEX('FORMAÇÃO DE PREÇO'!$H:$H,MATCH($B905,'FORMAÇÃO DE PREÇO'!$B:$B)-18),IF($C905=$C903,"Código","")))</f>
        <v/>
      </c>
      <c r="G905" s="108" t="str">
        <f t="array" ref="G905">IF($B904="","",IF($C905=$C902,UPPER(INDEX('BASE EDITAL'!$C:$C,EDITAL!B905+1)),IF($C905=$C903,"Especificação do Objeto","")))</f>
        <v/>
      </c>
      <c r="H905" s="109" t="str">
        <f t="array" ref="H905">IF($B904="","",IF($C905=$C902,INDEX('FORMAÇÃO DE PREÇO'!$M:$M,MATCH($B905,'FORMAÇÃO DE PREÇO'!$B:$B)-14),IF($C905=$C903,"Unidade","")))</f>
        <v/>
      </c>
      <c r="I905" s="109" t="str">
        <f>IF($B904="","",IF($C905=$C902,INDEX('FORMAÇÃO DE PREÇO'!$M:$M,MATCH($B905,'FORMAÇÃO DE PREÇO'!$B:$B)-16),IF($C905=$C903,"Quant.","")))</f>
        <v/>
      </c>
      <c r="J905" s="68" t="str">
        <f>IF(AND(COUNTBLANK($B902:$B904)=2,$B904="",$B903="",MAX(C:C)&gt;1),"Total Estimado",IF($B904="","",IF($C905=$C902,INDEX('FORMAÇÃO DE PREÇO'!$M:$M,MATCH($B905,'FORMAÇÃO DE PREÇO'!$B:$B)-18),IF($C905=$C903,"Valor Unit. (R$)",IF(AND($C905&lt;&gt;$C904,$J904&lt;&gt;""),"Subtotal","")))))</f>
        <v/>
      </c>
      <c r="K905" s="100" t="str">
        <f>IFERROR(IF(AND(COUNTBLANK($B902:$B904)=2,$B904="",$B903="",MAX(C:C)&gt;1),SUM($K$3:K904)/2,IF($B904="","",IF($C905=$C902,ROUND(J905*I905,2),IF($C905=$C903,"Total Item (R$)",IF(AND($C905&lt;&gt;$C904,$J904&lt;&gt;""),SUMIFS(K:K,C:C,C904,J:J,"&lt;&gt;Subtotal"),""))))),"")</f>
        <v/>
      </c>
      <c r="L905" s="100" t="str">
        <f t="shared" si="26"/>
        <v/>
      </c>
    </row>
    <row r="906" spans="2:12" x14ac:dyDescent="0.25">
      <c r="B906" s="62" t="str">
        <f>IFERROR(IF(C905=C902,IF(B905+1&lt;='FORMAÇÃO DE PREÇO'!$H$8,B905+1,""),B905),"")</f>
        <v/>
      </c>
      <c r="C906" s="62" t="str">
        <f>IFERROR(VLOOKUP(B906,'FORMAÇÃO DE PREÇO'!B:D,2,FALSE),"")</f>
        <v/>
      </c>
      <c r="D906" s="62" t="str">
        <f>IFERROR(VLOOKUP(B906,'FORMAÇÃO DE PREÇO'!B:D,3,FALSE),"")</f>
        <v/>
      </c>
      <c r="E906" s="107" t="str">
        <f t="shared" si="27"/>
        <v/>
      </c>
      <c r="F906" s="107" t="str">
        <f>IF($B905="","",IF($C906=$C903,INDEX('FORMAÇÃO DE PREÇO'!$H:$H,MATCH($B906,'FORMAÇÃO DE PREÇO'!$B:$B)-18),IF($C906=$C904,"Código","")))</f>
        <v/>
      </c>
      <c r="G906" s="108" t="str">
        <f t="array" ref="G906">IF($B905="","",IF($C906=$C903,UPPER(INDEX('BASE EDITAL'!$C:$C,EDITAL!B906+1)),IF($C906=$C904,"Especificação do Objeto","")))</f>
        <v/>
      </c>
      <c r="H906" s="109" t="str">
        <f t="array" ref="H906">IF($B905="","",IF($C906=$C903,INDEX('FORMAÇÃO DE PREÇO'!$M:$M,MATCH($B906,'FORMAÇÃO DE PREÇO'!$B:$B)-14),IF($C906=$C904,"Unidade","")))</f>
        <v/>
      </c>
      <c r="I906" s="109" t="str">
        <f>IF($B905="","",IF($C906=$C903,INDEX('FORMAÇÃO DE PREÇO'!$M:$M,MATCH($B906,'FORMAÇÃO DE PREÇO'!$B:$B)-16),IF($C906=$C904,"Quant.","")))</f>
        <v/>
      </c>
      <c r="J906" s="68" t="str">
        <f>IF(AND(COUNTBLANK($B903:$B905)=2,$B905="",$B904="",MAX(C:C)&gt;1),"Total Estimado",IF($B905="","",IF($C906=$C903,INDEX('FORMAÇÃO DE PREÇO'!$M:$M,MATCH($B906,'FORMAÇÃO DE PREÇO'!$B:$B)-18),IF($C906=$C904,"Valor Unit. (R$)",IF(AND($C906&lt;&gt;$C905,$J905&lt;&gt;""),"Subtotal","")))))</f>
        <v/>
      </c>
      <c r="K906" s="100" t="str">
        <f>IFERROR(IF(AND(COUNTBLANK($B903:$B905)=2,$B905="",$B904="",MAX(C:C)&gt;1),SUM($K$3:K905)/2,IF($B905="","",IF($C906=$C903,ROUND(J906*I906,2),IF($C906=$C904,"Total Item (R$)",IF(AND($C906&lt;&gt;$C905,$J905&lt;&gt;""),SUMIFS(K:K,C:C,C905,J:J,"&lt;&gt;Subtotal"),""))))),"")</f>
        <v/>
      </c>
      <c r="L906" s="100" t="str">
        <f t="shared" si="26"/>
        <v/>
      </c>
    </row>
    <row r="907" spans="2:12" x14ac:dyDescent="0.25">
      <c r="B907" s="62" t="str">
        <f>IFERROR(IF(C906=C903,IF(B906+1&lt;='FORMAÇÃO DE PREÇO'!$H$8,B906+1,""),B906),"")</f>
        <v/>
      </c>
      <c r="C907" s="62" t="str">
        <f>IFERROR(VLOOKUP(B907,'FORMAÇÃO DE PREÇO'!B:D,2,FALSE),"")</f>
        <v/>
      </c>
      <c r="D907" s="62" t="str">
        <f>IFERROR(VLOOKUP(B907,'FORMAÇÃO DE PREÇO'!B:D,3,FALSE),"")</f>
        <v/>
      </c>
      <c r="E907" s="107" t="str">
        <f t="shared" si="27"/>
        <v/>
      </c>
      <c r="F907" s="107" t="str">
        <f>IF($B906="","",IF($C907=$C904,INDEX('FORMAÇÃO DE PREÇO'!$H:$H,MATCH($B907,'FORMAÇÃO DE PREÇO'!$B:$B)-18),IF($C907=$C905,"Código","")))</f>
        <v/>
      </c>
      <c r="G907" s="108" t="str">
        <f t="array" ref="G907">IF($B906="","",IF($C907=$C904,UPPER(INDEX('BASE EDITAL'!$C:$C,EDITAL!B907+1)),IF($C907=$C905,"Especificação do Objeto","")))</f>
        <v/>
      </c>
      <c r="H907" s="109" t="str">
        <f t="array" ref="H907">IF($B906="","",IF($C907=$C904,INDEX('FORMAÇÃO DE PREÇO'!$M:$M,MATCH($B907,'FORMAÇÃO DE PREÇO'!$B:$B)-14),IF($C907=$C905,"Unidade","")))</f>
        <v/>
      </c>
      <c r="I907" s="109" t="str">
        <f>IF($B906="","",IF($C907=$C904,INDEX('FORMAÇÃO DE PREÇO'!$M:$M,MATCH($B907,'FORMAÇÃO DE PREÇO'!$B:$B)-16),IF($C907=$C905,"Quant.","")))</f>
        <v/>
      </c>
      <c r="J907" s="68" t="str">
        <f>IF(AND(COUNTBLANK($B904:$B906)=2,$B906="",$B905="",MAX(C:C)&gt;1),"Total Estimado",IF($B906="","",IF($C907=$C904,INDEX('FORMAÇÃO DE PREÇO'!$M:$M,MATCH($B907,'FORMAÇÃO DE PREÇO'!$B:$B)-18),IF($C907=$C905,"Valor Unit. (R$)",IF(AND($C907&lt;&gt;$C906,$J906&lt;&gt;""),"Subtotal","")))))</f>
        <v/>
      </c>
      <c r="K907" s="100" t="str">
        <f>IFERROR(IF(AND(COUNTBLANK($B904:$B906)=2,$B906="",$B905="",MAX(C:C)&gt;1),SUM($K$3:K906)/2,IF($B906="","",IF($C907=$C904,ROUND(J907*I907,2),IF($C907=$C905,"Total Item (R$)",IF(AND($C907&lt;&gt;$C906,$J906&lt;&gt;""),SUMIFS(K:K,C:C,C906,J:J,"&lt;&gt;Subtotal"),""))))),"")</f>
        <v/>
      </c>
      <c r="L907" s="100" t="str">
        <f t="shared" si="26"/>
        <v/>
      </c>
    </row>
    <row r="908" spans="2:12" x14ac:dyDescent="0.25">
      <c r="B908" s="62" t="str">
        <f>IFERROR(IF(C907=C904,IF(B907+1&lt;='FORMAÇÃO DE PREÇO'!$H$8,B907+1,""),B907),"")</f>
        <v/>
      </c>
      <c r="C908" s="62" t="str">
        <f>IFERROR(VLOOKUP(B908,'FORMAÇÃO DE PREÇO'!B:D,2,FALSE),"")</f>
        <v/>
      </c>
      <c r="D908" s="62" t="str">
        <f>IFERROR(VLOOKUP(B908,'FORMAÇÃO DE PREÇO'!B:D,3,FALSE),"")</f>
        <v/>
      </c>
      <c r="E908" s="107" t="str">
        <f t="shared" si="27"/>
        <v/>
      </c>
      <c r="F908" s="107" t="str">
        <f>IF($B907="","",IF($C908=$C905,INDEX('FORMAÇÃO DE PREÇO'!$H:$H,MATCH($B908,'FORMAÇÃO DE PREÇO'!$B:$B)-18),IF($C908=$C906,"Código","")))</f>
        <v/>
      </c>
      <c r="G908" s="108" t="str">
        <f t="array" ref="G908">IF($B907="","",IF($C908=$C905,UPPER(INDEX('BASE EDITAL'!$C:$C,EDITAL!B908+1)),IF($C908=$C906,"Especificação do Objeto","")))</f>
        <v/>
      </c>
      <c r="H908" s="109" t="str">
        <f t="array" ref="H908">IF($B907="","",IF($C908=$C905,INDEX('FORMAÇÃO DE PREÇO'!$M:$M,MATCH($B908,'FORMAÇÃO DE PREÇO'!$B:$B)-14),IF($C908=$C906,"Unidade","")))</f>
        <v/>
      </c>
      <c r="I908" s="109" t="str">
        <f>IF($B907="","",IF($C908=$C905,INDEX('FORMAÇÃO DE PREÇO'!$M:$M,MATCH($B908,'FORMAÇÃO DE PREÇO'!$B:$B)-16),IF($C908=$C906,"Quant.","")))</f>
        <v/>
      </c>
      <c r="J908" s="68" t="str">
        <f>IF(AND(COUNTBLANK($B905:$B907)=2,$B907="",$B906="",MAX(C:C)&gt;1),"Total Estimado",IF($B907="","",IF($C908=$C905,INDEX('FORMAÇÃO DE PREÇO'!$M:$M,MATCH($B908,'FORMAÇÃO DE PREÇO'!$B:$B)-18),IF($C908=$C906,"Valor Unit. (R$)",IF(AND($C908&lt;&gt;$C907,$J907&lt;&gt;""),"Subtotal","")))))</f>
        <v/>
      </c>
      <c r="K908" s="100" t="str">
        <f>IFERROR(IF(AND(COUNTBLANK($B905:$B907)=2,$B907="",$B906="",MAX(C:C)&gt;1),SUM($K$3:K907)/2,IF($B907="","",IF($C908=$C905,ROUND(J908*I908,2),IF($C908=$C906,"Total Item (R$)",IF(AND($C908&lt;&gt;$C907,$J907&lt;&gt;""),SUMIFS(K:K,C:C,C907,J:J,"&lt;&gt;Subtotal"),""))))),"")</f>
        <v/>
      </c>
      <c r="L908" s="100" t="str">
        <f t="shared" si="26"/>
        <v/>
      </c>
    </row>
    <row r="909" spans="2:12" x14ac:dyDescent="0.25">
      <c r="B909" s="62" t="str">
        <f>IFERROR(IF(C908=C905,IF(B908+1&lt;='FORMAÇÃO DE PREÇO'!$H$8,B908+1,""),B908),"")</f>
        <v/>
      </c>
      <c r="C909" s="62" t="str">
        <f>IFERROR(VLOOKUP(B909,'FORMAÇÃO DE PREÇO'!B:D,2,FALSE),"")</f>
        <v/>
      </c>
      <c r="D909" s="62" t="str">
        <f>IFERROR(VLOOKUP(B909,'FORMAÇÃO DE PREÇO'!B:D,3,FALSE),"")</f>
        <v/>
      </c>
      <c r="E909" s="107" t="str">
        <f t="shared" si="27"/>
        <v/>
      </c>
      <c r="F909" s="107" t="str">
        <f>IF($B908="","",IF($C909=$C906,INDEX('FORMAÇÃO DE PREÇO'!$H:$H,MATCH($B909,'FORMAÇÃO DE PREÇO'!$B:$B)-18),IF($C909=$C907,"Código","")))</f>
        <v/>
      </c>
      <c r="G909" s="108" t="str">
        <f t="array" ref="G909">IF($B908="","",IF($C909=$C906,UPPER(INDEX('BASE EDITAL'!$C:$C,EDITAL!B909+1)),IF($C909=$C907,"Especificação do Objeto","")))</f>
        <v/>
      </c>
      <c r="H909" s="109" t="str">
        <f t="array" ref="H909">IF($B908="","",IF($C909=$C906,INDEX('FORMAÇÃO DE PREÇO'!$M:$M,MATCH($B909,'FORMAÇÃO DE PREÇO'!$B:$B)-14),IF($C909=$C907,"Unidade","")))</f>
        <v/>
      </c>
      <c r="I909" s="109" t="str">
        <f>IF($B908="","",IF($C909=$C906,INDEX('FORMAÇÃO DE PREÇO'!$M:$M,MATCH($B909,'FORMAÇÃO DE PREÇO'!$B:$B)-16),IF($C909=$C907,"Quant.","")))</f>
        <v/>
      </c>
      <c r="J909" s="68" t="str">
        <f>IF(AND(COUNTBLANK($B906:$B908)=2,$B908="",$B907="",MAX(C:C)&gt;1),"Total Estimado",IF($B908="","",IF($C909=$C906,INDEX('FORMAÇÃO DE PREÇO'!$M:$M,MATCH($B909,'FORMAÇÃO DE PREÇO'!$B:$B)-18),IF($C909=$C907,"Valor Unit. (R$)",IF(AND($C909&lt;&gt;$C908,$J908&lt;&gt;""),"Subtotal","")))))</f>
        <v/>
      </c>
      <c r="K909" s="100" t="str">
        <f>IFERROR(IF(AND(COUNTBLANK($B906:$B908)=2,$B908="",$B907="",MAX(C:C)&gt;1),SUM($K$3:K908)/2,IF($B908="","",IF($C909=$C906,ROUND(J909*I909,2),IF($C909=$C907,"Total Item (R$)",IF(AND($C909&lt;&gt;$C908,$J908&lt;&gt;""),SUMIFS(K:K,C:C,C908,J:J,"&lt;&gt;Subtotal"),""))))),"")</f>
        <v/>
      </c>
      <c r="L909" s="100" t="str">
        <f t="shared" si="26"/>
        <v/>
      </c>
    </row>
    <row r="910" spans="2:12" x14ac:dyDescent="0.25">
      <c r="B910" s="62" t="str">
        <f>IFERROR(IF(C909=C906,IF(B909+1&lt;='FORMAÇÃO DE PREÇO'!$H$8,B909+1,""),B909),"")</f>
        <v/>
      </c>
      <c r="C910" s="62" t="str">
        <f>IFERROR(VLOOKUP(B910,'FORMAÇÃO DE PREÇO'!B:D,2,FALSE),"")</f>
        <v/>
      </c>
      <c r="D910" s="62" t="str">
        <f>IFERROR(VLOOKUP(B910,'FORMAÇÃO DE PREÇO'!B:D,3,FALSE),"")</f>
        <v/>
      </c>
      <c r="E910" s="107" t="str">
        <f t="shared" si="27"/>
        <v/>
      </c>
      <c r="F910" s="107" t="str">
        <f>IF($B909="","",IF($C910=$C907,INDEX('FORMAÇÃO DE PREÇO'!$H:$H,MATCH($B910,'FORMAÇÃO DE PREÇO'!$B:$B)-18),IF($C910=$C908,"Código","")))</f>
        <v/>
      </c>
      <c r="G910" s="108" t="str">
        <f t="array" ref="G910">IF($B909="","",IF($C910=$C907,UPPER(INDEX('BASE EDITAL'!$C:$C,EDITAL!B910+1)),IF($C910=$C908,"Especificação do Objeto","")))</f>
        <v/>
      </c>
      <c r="H910" s="109" t="str">
        <f t="array" ref="H910">IF($B909="","",IF($C910=$C907,INDEX('FORMAÇÃO DE PREÇO'!$M:$M,MATCH($B910,'FORMAÇÃO DE PREÇO'!$B:$B)-14),IF($C910=$C908,"Unidade","")))</f>
        <v/>
      </c>
      <c r="I910" s="109" t="str">
        <f>IF($B909="","",IF($C910=$C907,INDEX('FORMAÇÃO DE PREÇO'!$M:$M,MATCH($B910,'FORMAÇÃO DE PREÇO'!$B:$B)-16),IF($C910=$C908,"Quant.","")))</f>
        <v/>
      </c>
      <c r="J910" s="68" t="str">
        <f>IF(AND(COUNTBLANK($B907:$B909)=2,$B909="",$B908="",MAX(C:C)&gt;1),"Total Estimado",IF($B909="","",IF($C910=$C907,INDEX('FORMAÇÃO DE PREÇO'!$M:$M,MATCH($B910,'FORMAÇÃO DE PREÇO'!$B:$B)-18),IF($C910=$C908,"Valor Unit. (R$)",IF(AND($C910&lt;&gt;$C909,$J909&lt;&gt;""),"Subtotal","")))))</f>
        <v/>
      </c>
      <c r="K910" s="100" t="str">
        <f>IFERROR(IF(AND(COUNTBLANK($B907:$B909)=2,$B909="",$B908="",MAX(C:C)&gt;1),SUM($K$3:K909)/2,IF($B909="","",IF($C910=$C907,ROUND(J910*I910,2),IF($C910=$C908,"Total Item (R$)",IF(AND($C910&lt;&gt;$C909,$J909&lt;&gt;""),SUMIFS(K:K,C:C,C909,J:J,"&lt;&gt;Subtotal"),""))))),"")</f>
        <v/>
      </c>
      <c r="L910" s="100" t="str">
        <f t="shared" si="26"/>
        <v/>
      </c>
    </row>
    <row r="911" spans="2:12" x14ac:dyDescent="0.25">
      <c r="B911" s="62" t="str">
        <f>IFERROR(IF(C910=C907,IF(B910+1&lt;='FORMAÇÃO DE PREÇO'!$H$8,B910+1,""),B910),"")</f>
        <v/>
      </c>
      <c r="C911" s="62" t="str">
        <f>IFERROR(VLOOKUP(B911,'FORMAÇÃO DE PREÇO'!B:D,2,FALSE),"")</f>
        <v/>
      </c>
      <c r="D911" s="62" t="str">
        <f>IFERROR(VLOOKUP(B911,'FORMAÇÃO DE PREÇO'!B:D,3,FALSE),"")</f>
        <v/>
      </c>
      <c r="E911" s="107" t="str">
        <f t="shared" si="27"/>
        <v/>
      </c>
      <c r="F911" s="107" t="str">
        <f>IF($B910="","",IF($C911=$C908,INDEX('FORMAÇÃO DE PREÇO'!$H:$H,MATCH($B911,'FORMAÇÃO DE PREÇO'!$B:$B)-18),IF($C911=$C909,"Código","")))</f>
        <v/>
      </c>
      <c r="G911" s="108" t="str">
        <f t="array" ref="G911">IF($B910="","",IF($C911=$C908,UPPER(INDEX('BASE EDITAL'!$C:$C,EDITAL!B911+1)),IF($C911=$C909,"Especificação do Objeto","")))</f>
        <v/>
      </c>
      <c r="H911" s="109" t="str">
        <f t="array" ref="H911">IF($B910="","",IF($C911=$C908,INDEX('FORMAÇÃO DE PREÇO'!$M:$M,MATCH($B911,'FORMAÇÃO DE PREÇO'!$B:$B)-14),IF($C911=$C909,"Unidade","")))</f>
        <v/>
      </c>
      <c r="I911" s="109" t="str">
        <f>IF($B910="","",IF($C911=$C908,INDEX('FORMAÇÃO DE PREÇO'!$M:$M,MATCH($B911,'FORMAÇÃO DE PREÇO'!$B:$B)-16),IF($C911=$C909,"Quant.","")))</f>
        <v/>
      </c>
      <c r="J911" s="68" t="str">
        <f>IF(AND(COUNTBLANK($B908:$B910)=2,$B910="",$B909="",MAX(C:C)&gt;1),"Total Estimado",IF($B910="","",IF($C911=$C908,INDEX('FORMAÇÃO DE PREÇO'!$M:$M,MATCH($B911,'FORMAÇÃO DE PREÇO'!$B:$B)-18),IF($C911=$C909,"Valor Unit. (R$)",IF(AND($C911&lt;&gt;$C910,$J910&lt;&gt;""),"Subtotal","")))))</f>
        <v/>
      </c>
      <c r="K911" s="100" t="str">
        <f>IFERROR(IF(AND(COUNTBLANK($B908:$B910)=2,$B910="",$B909="",MAX(C:C)&gt;1),SUM($K$3:K910)/2,IF($B910="","",IF($C911=$C908,ROUND(J911*I911,2),IF($C911=$C909,"Total Item (R$)",IF(AND($C911&lt;&gt;$C910,$J910&lt;&gt;""),SUMIFS(K:K,C:C,C910,J:J,"&lt;&gt;Subtotal"),""))))),"")</f>
        <v/>
      </c>
      <c r="L911" s="100" t="str">
        <f t="shared" si="26"/>
        <v/>
      </c>
    </row>
    <row r="912" spans="2:12" x14ac:dyDescent="0.25">
      <c r="B912" s="62" t="str">
        <f>IFERROR(IF(C911=C908,IF(B911+1&lt;='FORMAÇÃO DE PREÇO'!$H$8,B911+1,""),B911),"")</f>
        <v/>
      </c>
      <c r="C912" s="62" t="str">
        <f>IFERROR(VLOOKUP(B912,'FORMAÇÃO DE PREÇO'!B:D,2,FALSE),"")</f>
        <v/>
      </c>
      <c r="D912" s="62" t="str">
        <f>IFERROR(VLOOKUP(B912,'FORMAÇÃO DE PREÇO'!B:D,3,FALSE),"")</f>
        <v/>
      </c>
      <c r="E912" s="107" t="str">
        <f t="shared" si="27"/>
        <v/>
      </c>
      <c r="F912" s="107" t="str">
        <f>IF($B911="","",IF($C912=$C909,INDEX('FORMAÇÃO DE PREÇO'!$H:$H,MATCH($B912,'FORMAÇÃO DE PREÇO'!$B:$B)-18),IF($C912=$C910,"Código","")))</f>
        <v/>
      </c>
      <c r="G912" s="108" t="str">
        <f t="array" ref="G912">IF($B911="","",IF($C912=$C909,UPPER(INDEX('BASE EDITAL'!$C:$C,EDITAL!B912+1)),IF($C912=$C910,"Especificação do Objeto","")))</f>
        <v/>
      </c>
      <c r="H912" s="109" t="str">
        <f t="array" ref="H912">IF($B911="","",IF($C912=$C909,INDEX('FORMAÇÃO DE PREÇO'!$M:$M,MATCH($B912,'FORMAÇÃO DE PREÇO'!$B:$B)-14),IF($C912=$C910,"Unidade","")))</f>
        <v/>
      </c>
      <c r="I912" s="109" t="str">
        <f>IF($B911="","",IF($C912=$C909,INDEX('FORMAÇÃO DE PREÇO'!$M:$M,MATCH($B912,'FORMAÇÃO DE PREÇO'!$B:$B)-16),IF($C912=$C910,"Quant.","")))</f>
        <v/>
      </c>
      <c r="J912" s="68" t="str">
        <f>IF(AND(COUNTBLANK($B909:$B911)=2,$B911="",$B910="",MAX(C:C)&gt;1),"Total Estimado",IF($B911="","",IF($C912=$C909,INDEX('FORMAÇÃO DE PREÇO'!$M:$M,MATCH($B912,'FORMAÇÃO DE PREÇO'!$B:$B)-18),IF($C912=$C910,"Valor Unit. (R$)",IF(AND($C912&lt;&gt;$C911,$J911&lt;&gt;""),"Subtotal","")))))</f>
        <v/>
      </c>
      <c r="K912" s="100" t="str">
        <f>IFERROR(IF(AND(COUNTBLANK($B909:$B911)=2,$B911="",$B910="",MAX(C:C)&gt;1),SUM($K$3:K911)/2,IF($B911="","",IF($C912=$C909,ROUND(J912*I912,2),IF($C912=$C910,"Total Item (R$)",IF(AND($C912&lt;&gt;$C911,$J911&lt;&gt;""),SUMIFS(K:K,C:C,C911,J:J,"&lt;&gt;Subtotal"),""))))),"")</f>
        <v/>
      </c>
      <c r="L912" s="100" t="str">
        <f t="shared" si="26"/>
        <v/>
      </c>
    </row>
    <row r="913" spans="2:12" x14ac:dyDescent="0.25">
      <c r="B913" s="62" t="str">
        <f>IFERROR(IF(C912=C909,IF(B912+1&lt;='FORMAÇÃO DE PREÇO'!$H$8,B912+1,""),B912),"")</f>
        <v/>
      </c>
      <c r="C913" s="62" t="str">
        <f>IFERROR(VLOOKUP(B913,'FORMAÇÃO DE PREÇO'!B:D,2,FALSE),"")</f>
        <v/>
      </c>
      <c r="D913" s="62" t="str">
        <f>IFERROR(VLOOKUP(B913,'FORMAÇÃO DE PREÇO'!B:D,3,FALSE),"")</f>
        <v/>
      </c>
      <c r="E913" s="107" t="str">
        <f t="shared" si="27"/>
        <v/>
      </c>
      <c r="F913" s="107" t="str">
        <f>IF($B912="","",IF($C913=$C910,INDEX('FORMAÇÃO DE PREÇO'!$H:$H,MATCH($B913,'FORMAÇÃO DE PREÇO'!$B:$B)-18),IF($C913=$C911,"Código","")))</f>
        <v/>
      </c>
      <c r="G913" s="108" t="str">
        <f t="array" ref="G913">IF($B912="","",IF($C913=$C910,UPPER(INDEX('BASE EDITAL'!$C:$C,EDITAL!B913+1)),IF($C913=$C911,"Especificação do Objeto","")))</f>
        <v/>
      </c>
      <c r="H913" s="109" t="str">
        <f t="array" ref="H913">IF($B912="","",IF($C913=$C910,INDEX('FORMAÇÃO DE PREÇO'!$M:$M,MATCH($B913,'FORMAÇÃO DE PREÇO'!$B:$B)-14),IF($C913=$C911,"Unidade","")))</f>
        <v/>
      </c>
      <c r="I913" s="109" t="str">
        <f>IF($B912="","",IF($C913=$C910,INDEX('FORMAÇÃO DE PREÇO'!$M:$M,MATCH($B913,'FORMAÇÃO DE PREÇO'!$B:$B)-16),IF($C913=$C911,"Quant.","")))</f>
        <v/>
      </c>
      <c r="J913" s="68" t="str">
        <f>IF(AND(COUNTBLANK($B910:$B912)=2,$B912="",$B911="",MAX(C:C)&gt;1),"Total Estimado",IF($B912="","",IF($C913=$C910,INDEX('FORMAÇÃO DE PREÇO'!$M:$M,MATCH($B913,'FORMAÇÃO DE PREÇO'!$B:$B)-18),IF($C913=$C911,"Valor Unit. (R$)",IF(AND($C913&lt;&gt;$C912,$J912&lt;&gt;""),"Subtotal","")))))</f>
        <v/>
      </c>
      <c r="K913" s="100" t="str">
        <f>IFERROR(IF(AND(COUNTBLANK($B910:$B912)=2,$B912="",$B911="",MAX(C:C)&gt;1),SUM($K$3:K912)/2,IF($B912="","",IF($C913=$C910,ROUND(J913*I913,2),IF($C913=$C911,"Total Item (R$)",IF(AND($C913&lt;&gt;$C912,$J912&lt;&gt;""),SUMIFS(K:K,C:C,C912,J:J,"&lt;&gt;Subtotal"),""))))),"")</f>
        <v/>
      </c>
      <c r="L913" s="100" t="str">
        <f t="shared" si="26"/>
        <v/>
      </c>
    </row>
    <row r="914" spans="2:12" x14ac:dyDescent="0.25">
      <c r="B914" s="62" t="str">
        <f>IFERROR(IF(C913=C910,IF(B913+1&lt;='FORMAÇÃO DE PREÇO'!$H$8,B913+1,""),B913),"")</f>
        <v/>
      </c>
      <c r="C914" s="62" t="str">
        <f>IFERROR(VLOOKUP(B914,'FORMAÇÃO DE PREÇO'!B:D,2,FALSE),"")</f>
        <v/>
      </c>
      <c r="D914" s="62" t="str">
        <f>IFERROR(VLOOKUP(B914,'FORMAÇÃO DE PREÇO'!B:D,3,FALSE),"")</f>
        <v/>
      </c>
      <c r="E914" s="107" t="str">
        <f t="shared" si="27"/>
        <v/>
      </c>
      <c r="F914" s="107" t="str">
        <f>IF($B913="","",IF($C914=$C911,INDEX('FORMAÇÃO DE PREÇO'!$H:$H,MATCH($B914,'FORMAÇÃO DE PREÇO'!$B:$B)-18),IF($C914=$C912,"Código","")))</f>
        <v/>
      </c>
      <c r="G914" s="108" t="str">
        <f t="array" ref="G914">IF($B913="","",IF($C914=$C911,UPPER(INDEX('BASE EDITAL'!$C:$C,EDITAL!B914+1)),IF($C914=$C912,"Especificação do Objeto","")))</f>
        <v/>
      </c>
      <c r="H914" s="109" t="str">
        <f t="array" ref="H914">IF($B913="","",IF($C914=$C911,INDEX('FORMAÇÃO DE PREÇO'!$M:$M,MATCH($B914,'FORMAÇÃO DE PREÇO'!$B:$B)-14),IF($C914=$C912,"Unidade","")))</f>
        <v/>
      </c>
      <c r="I914" s="109" t="str">
        <f>IF($B913="","",IF($C914=$C911,INDEX('FORMAÇÃO DE PREÇO'!$M:$M,MATCH($B914,'FORMAÇÃO DE PREÇO'!$B:$B)-16),IF($C914=$C912,"Quant.","")))</f>
        <v/>
      </c>
      <c r="J914" s="68" t="str">
        <f>IF(AND(COUNTBLANK($B911:$B913)=2,$B913="",$B912="",MAX(C:C)&gt;1),"Total Estimado",IF($B913="","",IF($C914=$C911,INDEX('FORMAÇÃO DE PREÇO'!$M:$M,MATCH($B914,'FORMAÇÃO DE PREÇO'!$B:$B)-18),IF($C914=$C912,"Valor Unit. (R$)",IF(AND($C914&lt;&gt;$C913,$J913&lt;&gt;""),"Subtotal","")))))</f>
        <v/>
      </c>
      <c r="K914" s="100" t="str">
        <f>IFERROR(IF(AND(COUNTBLANK($B911:$B913)=2,$B913="",$B912="",MAX(C:C)&gt;1),SUM($K$3:K913)/2,IF($B913="","",IF($C914=$C911,ROUND(J914*I914,2),IF($C914=$C912,"Total Item (R$)",IF(AND($C914&lt;&gt;$C913,$J913&lt;&gt;""),SUMIFS(K:K,C:C,C913,J:J,"&lt;&gt;Subtotal"),""))))),"")</f>
        <v/>
      </c>
      <c r="L914" s="100" t="str">
        <f t="shared" si="26"/>
        <v/>
      </c>
    </row>
    <row r="915" spans="2:12" x14ac:dyDescent="0.25">
      <c r="B915" s="62" t="str">
        <f>IFERROR(IF(C914=C911,IF(B914+1&lt;='FORMAÇÃO DE PREÇO'!$H$8,B914+1,""),B914),"")</f>
        <v/>
      </c>
      <c r="C915" s="62" t="str">
        <f>IFERROR(VLOOKUP(B915,'FORMAÇÃO DE PREÇO'!B:D,2,FALSE),"")</f>
        <v/>
      </c>
      <c r="D915" s="62" t="str">
        <f>IFERROR(VLOOKUP(B915,'FORMAÇÃO DE PREÇO'!B:D,3,FALSE),"")</f>
        <v/>
      </c>
      <c r="E915" s="107" t="str">
        <f t="shared" si="27"/>
        <v/>
      </c>
      <c r="F915" s="107" t="str">
        <f>IF($B914="","",IF($C915=$C912,INDEX('FORMAÇÃO DE PREÇO'!$H:$H,MATCH($B915,'FORMAÇÃO DE PREÇO'!$B:$B)-18),IF($C915=$C913,"Código","")))</f>
        <v/>
      </c>
      <c r="G915" s="108" t="str">
        <f t="array" ref="G915">IF($B914="","",IF($C915=$C912,UPPER(INDEX('BASE EDITAL'!$C:$C,EDITAL!B915+1)),IF($C915=$C913,"Especificação do Objeto","")))</f>
        <v/>
      </c>
      <c r="H915" s="109" t="str">
        <f t="array" ref="H915">IF($B914="","",IF($C915=$C912,INDEX('FORMAÇÃO DE PREÇO'!$M:$M,MATCH($B915,'FORMAÇÃO DE PREÇO'!$B:$B)-14),IF($C915=$C913,"Unidade","")))</f>
        <v/>
      </c>
      <c r="I915" s="109" t="str">
        <f>IF($B914="","",IF($C915=$C912,INDEX('FORMAÇÃO DE PREÇO'!$M:$M,MATCH($B915,'FORMAÇÃO DE PREÇO'!$B:$B)-16),IF($C915=$C913,"Quant.","")))</f>
        <v/>
      </c>
      <c r="J915" s="68" t="str">
        <f>IF(AND(COUNTBLANK($B912:$B914)=2,$B914="",$B913="",MAX(C:C)&gt;1),"Total Estimado",IF($B914="","",IF($C915=$C912,INDEX('FORMAÇÃO DE PREÇO'!$M:$M,MATCH($B915,'FORMAÇÃO DE PREÇO'!$B:$B)-18),IF($C915=$C913,"Valor Unit. (R$)",IF(AND($C915&lt;&gt;$C914,$J914&lt;&gt;""),"Subtotal","")))))</f>
        <v/>
      </c>
      <c r="K915" s="100" t="str">
        <f>IFERROR(IF(AND(COUNTBLANK($B912:$B914)=2,$B914="",$B913="",MAX(C:C)&gt;1),SUM($K$3:K914)/2,IF($B914="","",IF($C915=$C912,ROUND(J915*I915,2),IF($C915=$C913,"Total Item (R$)",IF(AND($C915&lt;&gt;$C914,$J914&lt;&gt;""),SUMIFS(K:K,C:C,C914,J:J,"&lt;&gt;Subtotal"),""))))),"")</f>
        <v/>
      </c>
      <c r="L915" s="100" t="str">
        <f t="shared" si="26"/>
        <v/>
      </c>
    </row>
    <row r="916" spans="2:12" x14ac:dyDescent="0.25">
      <c r="B916" s="62" t="str">
        <f>IFERROR(IF(C915=C912,IF(B915+1&lt;='FORMAÇÃO DE PREÇO'!$H$8,B915+1,""),B915),"")</f>
        <v/>
      </c>
      <c r="C916" s="62" t="str">
        <f>IFERROR(VLOOKUP(B916,'FORMAÇÃO DE PREÇO'!B:D,2,FALSE),"")</f>
        <v/>
      </c>
      <c r="D916" s="62" t="str">
        <f>IFERROR(VLOOKUP(B916,'FORMAÇÃO DE PREÇO'!B:D,3,FALSE),"")</f>
        <v/>
      </c>
      <c r="E916" s="107" t="str">
        <f t="shared" si="27"/>
        <v/>
      </c>
      <c r="F916" s="107" t="str">
        <f>IF($B915="","",IF($C916=$C913,INDEX('FORMAÇÃO DE PREÇO'!$H:$H,MATCH($B916,'FORMAÇÃO DE PREÇO'!$B:$B)-18),IF($C916=$C914,"Código","")))</f>
        <v/>
      </c>
      <c r="G916" s="108" t="str">
        <f t="array" ref="G916">IF($B915="","",IF($C916=$C913,UPPER(INDEX('BASE EDITAL'!$C:$C,EDITAL!B916+1)),IF($C916=$C914,"Especificação do Objeto","")))</f>
        <v/>
      </c>
      <c r="H916" s="109" t="str">
        <f t="array" ref="H916">IF($B915="","",IF($C916=$C913,INDEX('FORMAÇÃO DE PREÇO'!$M:$M,MATCH($B916,'FORMAÇÃO DE PREÇO'!$B:$B)-14),IF($C916=$C914,"Unidade","")))</f>
        <v/>
      </c>
      <c r="I916" s="109" t="str">
        <f>IF($B915="","",IF($C916=$C913,INDEX('FORMAÇÃO DE PREÇO'!$M:$M,MATCH($B916,'FORMAÇÃO DE PREÇO'!$B:$B)-16),IF($C916=$C914,"Quant.","")))</f>
        <v/>
      </c>
      <c r="J916" s="68" t="str">
        <f>IF(AND(COUNTBLANK($B913:$B915)=2,$B915="",$B914="",MAX(C:C)&gt;1),"Total Estimado",IF($B915="","",IF($C916=$C913,INDEX('FORMAÇÃO DE PREÇO'!$M:$M,MATCH($B916,'FORMAÇÃO DE PREÇO'!$B:$B)-18),IF($C916=$C914,"Valor Unit. (R$)",IF(AND($C916&lt;&gt;$C915,$J915&lt;&gt;""),"Subtotal","")))))</f>
        <v/>
      </c>
      <c r="K916" s="100" t="str">
        <f>IFERROR(IF(AND(COUNTBLANK($B913:$B915)=2,$B915="",$B914="",MAX(C:C)&gt;1),SUM($K$3:K915)/2,IF($B915="","",IF($C916=$C913,ROUND(J916*I916,2),IF($C916=$C914,"Total Item (R$)",IF(AND($C916&lt;&gt;$C915,$J915&lt;&gt;""),SUMIFS(K:K,C:C,C915,J:J,"&lt;&gt;Subtotal"),""))))),"")</f>
        <v/>
      </c>
      <c r="L916" s="100" t="str">
        <f t="shared" si="26"/>
        <v/>
      </c>
    </row>
    <row r="917" spans="2:12" x14ac:dyDescent="0.25">
      <c r="B917" s="62" t="str">
        <f>IFERROR(IF(C916=C913,IF(B916+1&lt;='FORMAÇÃO DE PREÇO'!$H$8,B916+1,""),B916),"")</f>
        <v/>
      </c>
      <c r="C917" s="62" t="str">
        <f>IFERROR(VLOOKUP(B917,'FORMAÇÃO DE PREÇO'!B:D,2,FALSE),"")</f>
        <v/>
      </c>
      <c r="D917" s="62" t="str">
        <f>IFERROR(VLOOKUP(B917,'FORMAÇÃO DE PREÇO'!B:D,3,FALSE),"")</f>
        <v/>
      </c>
      <c r="E917" s="107" t="str">
        <f t="shared" si="27"/>
        <v/>
      </c>
      <c r="F917" s="107" t="str">
        <f>IF($B916="","",IF($C917=$C914,INDEX('FORMAÇÃO DE PREÇO'!$H:$H,MATCH($B917,'FORMAÇÃO DE PREÇO'!$B:$B)-18),IF($C917=$C915,"Código","")))</f>
        <v/>
      </c>
      <c r="G917" s="108" t="str">
        <f t="array" ref="G917">IF($B916="","",IF($C917=$C914,UPPER(INDEX('BASE EDITAL'!$C:$C,EDITAL!B917+1)),IF($C917=$C915,"Especificação do Objeto","")))</f>
        <v/>
      </c>
      <c r="H917" s="109" t="str">
        <f t="array" ref="H917">IF($B916="","",IF($C917=$C914,INDEX('FORMAÇÃO DE PREÇO'!$M:$M,MATCH($B917,'FORMAÇÃO DE PREÇO'!$B:$B)-14),IF($C917=$C915,"Unidade","")))</f>
        <v/>
      </c>
      <c r="I917" s="109" t="str">
        <f>IF($B916="","",IF($C917=$C914,INDEX('FORMAÇÃO DE PREÇO'!$M:$M,MATCH($B917,'FORMAÇÃO DE PREÇO'!$B:$B)-16),IF($C917=$C915,"Quant.","")))</f>
        <v/>
      </c>
      <c r="J917" s="68" t="str">
        <f>IF(AND(COUNTBLANK($B914:$B916)=2,$B916="",$B915="",MAX(C:C)&gt;1),"Total Estimado",IF($B916="","",IF($C917=$C914,INDEX('FORMAÇÃO DE PREÇO'!$M:$M,MATCH($B917,'FORMAÇÃO DE PREÇO'!$B:$B)-18),IF($C917=$C915,"Valor Unit. (R$)",IF(AND($C917&lt;&gt;$C916,$J916&lt;&gt;""),"Subtotal","")))))</f>
        <v/>
      </c>
      <c r="K917" s="100" t="str">
        <f>IFERROR(IF(AND(COUNTBLANK($B914:$B916)=2,$B916="",$B915="",MAX(C:C)&gt;1),SUM($K$3:K916)/2,IF($B916="","",IF($C917=$C914,ROUND(J917*I917,2),IF($C917=$C915,"Total Item (R$)",IF(AND($C917&lt;&gt;$C916,$J916&lt;&gt;""),SUMIFS(K:K,C:C,C916,J:J,"&lt;&gt;Subtotal"),""))))),"")</f>
        <v/>
      </c>
      <c r="L917" s="100" t="str">
        <f t="shared" si="26"/>
        <v/>
      </c>
    </row>
    <row r="918" spans="2:12" x14ac:dyDescent="0.25">
      <c r="B918" s="62" t="str">
        <f>IFERROR(IF(C917=C914,IF(B917+1&lt;='FORMAÇÃO DE PREÇO'!$H$8,B917+1,""),B917),"")</f>
        <v/>
      </c>
      <c r="C918" s="62" t="str">
        <f>IFERROR(VLOOKUP(B918,'FORMAÇÃO DE PREÇO'!B:D,2,FALSE),"")</f>
        <v/>
      </c>
      <c r="D918" s="62" t="str">
        <f>IFERROR(VLOOKUP(B918,'FORMAÇÃO DE PREÇO'!B:D,3,FALSE),"")</f>
        <v/>
      </c>
      <c r="E918" s="107" t="str">
        <f t="shared" si="27"/>
        <v/>
      </c>
      <c r="F918" s="107" t="str">
        <f>IF($B917="","",IF($C918=$C915,INDEX('FORMAÇÃO DE PREÇO'!$H:$H,MATCH($B918,'FORMAÇÃO DE PREÇO'!$B:$B)-18),IF($C918=$C916,"Código","")))</f>
        <v/>
      </c>
      <c r="G918" s="108" t="str">
        <f t="array" ref="G918">IF($B917="","",IF($C918=$C915,UPPER(INDEX('BASE EDITAL'!$C:$C,EDITAL!B918+1)),IF($C918=$C916,"Especificação do Objeto","")))</f>
        <v/>
      </c>
      <c r="H918" s="109" t="str">
        <f t="array" ref="H918">IF($B917="","",IF($C918=$C915,INDEX('FORMAÇÃO DE PREÇO'!$M:$M,MATCH($B918,'FORMAÇÃO DE PREÇO'!$B:$B)-14),IF($C918=$C916,"Unidade","")))</f>
        <v/>
      </c>
      <c r="I918" s="109" t="str">
        <f>IF($B917="","",IF($C918=$C915,INDEX('FORMAÇÃO DE PREÇO'!$M:$M,MATCH($B918,'FORMAÇÃO DE PREÇO'!$B:$B)-16),IF($C918=$C916,"Quant.","")))</f>
        <v/>
      </c>
      <c r="J918" s="68" t="str">
        <f>IF(AND(COUNTBLANK($B915:$B917)=2,$B917="",$B916="",MAX(C:C)&gt;1),"Total Estimado",IF($B917="","",IF($C918=$C915,INDEX('FORMAÇÃO DE PREÇO'!$M:$M,MATCH($B918,'FORMAÇÃO DE PREÇO'!$B:$B)-18),IF($C918=$C916,"Valor Unit. (R$)",IF(AND($C918&lt;&gt;$C917,$J917&lt;&gt;""),"Subtotal","")))))</f>
        <v/>
      </c>
      <c r="K918" s="100" t="str">
        <f>IFERROR(IF(AND(COUNTBLANK($B915:$B917)=2,$B917="",$B916="",MAX(C:C)&gt;1),SUM($K$3:K917)/2,IF($B917="","",IF($C918=$C915,ROUND(J918*I918,2),IF($C918=$C916,"Total Item (R$)",IF(AND($C918&lt;&gt;$C917,$J917&lt;&gt;""),SUMIFS(K:K,C:C,C917,J:J,"&lt;&gt;Subtotal"),""))))),"")</f>
        <v/>
      </c>
      <c r="L918" s="100" t="str">
        <f t="shared" si="26"/>
        <v/>
      </c>
    </row>
    <row r="919" spans="2:12" x14ac:dyDescent="0.25">
      <c r="B919" s="62" t="str">
        <f>IFERROR(IF(C918=C915,IF(B918+1&lt;='FORMAÇÃO DE PREÇO'!$H$8,B918+1,""),B918),"")</f>
        <v/>
      </c>
      <c r="C919" s="62" t="str">
        <f>IFERROR(VLOOKUP(B919,'FORMAÇÃO DE PREÇO'!B:D,2,FALSE),"")</f>
        <v/>
      </c>
      <c r="D919" s="62" t="str">
        <f>IFERROR(VLOOKUP(B919,'FORMAÇÃO DE PREÇO'!B:D,3,FALSE),"")</f>
        <v/>
      </c>
      <c r="E919" s="107" t="str">
        <f t="shared" si="27"/>
        <v/>
      </c>
      <c r="F919" s="107" t="str">
        <f>IF($B918="","",IF($C919=$C916,INDEX('FORMAÇÃO DE PREÇO'!$H:$H,MATCH($B919,'FORMAÇÃO DE PREÇO'!$B:$B)-18),IF($C919=$C917,"Código","")))</f>
        <v/>
      </c>
      <c r="G919" s="108" t="str">
        <f t="array" ref="G919">IF($B918="","",IF($C919=$C916,UPPER(INDEX('BASE EDITAL'!$C:$C,EDITAL!B919+1)),IF($C919=$C917,"Especificação do Objeto","")))</f>
        <v/>
      </c>
      <c r="H919" s="109" t="str">
        <f t="array" ref="H919">IF($B918="","",IF($C919=$C916,INDEX('FORMAÇÃO DE PREÇO'!$M:$M,MATCH($B919,'FORMAÇÃO DE PREÇO'!$B:$B)-14),IF($C919=$C917,"Unidade","")))</f>
        <v/>
      </c>
      <c r="I919" s="109" t="str">
        <f>IF($B918="","",IF($C919=$C916,INDEX('FORMAÇÃO DE PREÇO'!$M:$M,MATCH($B919,'FORMAÇÃO DE PREÇO'!$B:$B)-16),IF($C919=$C917,"Quant.","")))</f>
        <v/>
      </c>
      <c r="J919" s="68" t="str">
        <f>IF(AND(COUNTBLANK($B916:$B918)=2,$B918="",$B917="",MAX(C:C)&gt;1),"Total Estimado",IF($B918="","",IF($C919=$C916,INDEX('FORMAÇÃO DE PREÇO'!$M:$M,MATCH($B919,'FORMAÇÃO DE PREÇO'!$B:$B)-18),IF($C919=$C917,"Valor Unit. (R$)",IF(AND($C919&lt;&gt;$C918,$J918&lt;&gt;""),"Subtotal","")))))</f>
        <v/>
      </c>
      <c r="K919" s="100" t="str">
        <f>IFERROR(IF(AND(COUNTBLANK($B916:$B918)=2,$B918="",$B917="",MAX(C:C)&gt;1),SUM($K$3:K918)/2,IF($B918="","",IF($C919=$C916,ROUND(J919*I919,2),IF($C919=$C917,"Total Item (R$)",IF(AND($C919&lt;&gt;$C918,$J918&lt;&gt;""),SUMIFS(K:K,C:C,C918,J:J,"&lt;&gt;Subtotal"),""))))),"")</f>
        <v/>
      </c>
      <c r="L919" s="100" t="str">
        <f t="shared" si="26"/>
        <v/>
      </c>
    </row>
    <row r="920" spans="2:12" x14ac:dyDescent="0.25">
      <c r="B920" s="62" t="str">
        <f>IFERROR(IF(C919=C916,IF(B919+1&lt;='FORMAÇÃO DE PREÇO'!$H$8,B919+1,""),B919),"")</f>
        <v/>
      </c>
      <c r="C920" s="62" t="str">
        <f>IFERROR(VLOOKUP(B920,'FORMAÇÃO DE PREÇO'!B:D,2,FALSE),"")</f>
        <v/>
      </c>
      <c r="D920" s="62" t="str">
        <f>IFERROR(VLOOKUP(B920,'FORMAÇÃO DE PREÇO'!B:D,3,FALSE),"")</f>
        <v/>
      </c>
      <c r="E920" s="107" t="str">
        <f t="shared" si="27"/>
        <v/>
      </c>
      <c r="F920" s="107" t="str">
        <f>IF($B919="","",IF($C920=$C917,INDEX('FORMAÇÃO DE PREÇO'!$H:$H,MATCH($B920,'FORMAÇÃO DE PREÇO'!$B:$B)-18),IF($C920=$C918,"Código","")))</f>
        <v/>
      </c>
      <c r="G920" s="108" t="str">
        <f t="array" ref="G920">IF($B919="","",IF($C920=$C917,UPPER(INDEX('BASE EDITAL'!$C:$C,EDITAL!B920+1)),IF($C920=$C918,"Especificação do Objeto","")))</f>
        <v/>
      </c>
      <c r="H920" s="109" t="str">
        <f t="array" ref="H920">IF($B919="","",IF($C920=$C917,INDEX('FORMAÇÃO DE PREÇO'!$M:$M,MATCH($B920,'FORMAÇÃO DE PREÇO'!$B:$B)-14),IF($C920=$C918,"Unidade","")))</f>
        <v/>
      </c>
      <c r="I920" s="109" t="str">
        <f>IF($B919="","",IF($C920=$C917,INDEX('FORMAÇÃO DE PREÇO'!$M:$M,MATCH($B920,'FORMAÇÃO DE PREÇO'!$B:$B)-16),IF($C920=$C918,"Quant.","")))</f>
        <v/>
      </c>
      <c r="J920" s="68" t="str">
        <f>IF(AND(COUNTBLANK($B917:$B919)=2,$B919="",$B918="",MAX(C:C)&gt;1),"Total Estimado",IF($B919="","",IF($C920=$C917,INDEX('FORMAÇÃO DE PREÇO'!$M:$M,MATCH($B920,'FORMAÇÃO DE PREÇO'!$B:$B)-18),IF($C920=$C918,"Valor Unit. (R$)",IF(AND($C920&lt;&gt;$C919,$J919&lt;&gt;""),"Subtotal","")))))</f>
        <v/>
      </c>
      <c r="K920" s="100" t="str">
        <f>IFERROR(IF(AND(COUNTBLANK($B917:$B919)=2,$B919="",$B918="",MAX(C:C)&gt;1),SUM($K$3:K919)/2,IF($B919="","",IF($C920=$C917,ROUND(J920*I920,2),IF($C920=$C918,"Total Item (R$)",IF(AND($C920&lt;&gt;$C919,$J919&lt;&gt;""),SUMIFS(K:K,C:C,C919,J:J,"&lt;&gt;Subtotal"),""))))),"")</f>
        <v/>
      </c>
      <c r="L920" s="100" t="str">
        <f t="shared" si="26"/>
        <v/>
      </c>
    </row>
    <row r="921" spans="2:12" x14ac:dyDescent="0.25">
      <c r="B921" s="62" t="str">
        <f>IFERROR(IF(C920=C917,IF(B920+1&lt;='FORMAÇÃO DE PREÇO'!$H$8,B920+1,""),B920),"")</f>
        <v/>
      </c>
      <c r="C921" s="62" t="str">
        <f>IFERROR(VLOOKUP(B921,'FORMAÇÃO DE PREÇO'!B:D,2,FALSE),"")</f>
        <v/>
      </c>
      <c r="D921" s="62" t="str">
        <f>IFERROR(VLOOKUP(B921,'FORMAÇÃO DE PREÇO'!B:D,3,FALSE),"")</f>
        <v/>
      </c>
      <c r="E921" s="107" t="str">
        <f t="shared" si="27"/>
        <v/>
      </c>
      <c r="F921" s="107" t="str">
        <f>IF($B920="","",IF($C921=$C918,INDEX('FORMAÇÃO DE PREÇO'!$H:$H,MATCH($B921,'FORMAÇÃO DE PREÇO'!$B:$B)-18),IF($C921=$C919,"Código","")))</f>
        <v/>
      </c>
      <c r="G921" s="108" t="str">
        <f t="array" ref="G921">IF($B920="","",IF($C921=$C918,UPPER(INDEX('BASE EDITAL'!$C:$C,EDITAL!B921+1)),IF($C921=$C919,"Especificação do Objeto","")))</f>
        <v/>
      </c>
      <c r="H921" s="109" t="str">
        <f t="array" ref="H921">IF($B920="","",IF($C921=$C918,INDEX('FORMAÇÃO DE PREÇO'!$M:$M,MATCH($B921,'FORMAÇÃO DE PREÇO'!$B:$B)-14),IF($C921=$C919,"Unidade","")))</f>
        <v/>
      </c>
      <c r="I921" s="109" t="str">
        <f>IF($B920="","",IF($C921=$C918,INDEX('FORMAÇÃO DE PREÇO'!$M:$M,MATCH($B921,'FORMAÇÃO DE PREÇO'!$B:$B)-16),IF($C921=$C919,"Quant.","")))</f>
        <v/>
      </c>
      <c r="J921" s="68" t="str">
        <f>IF(AND(COUNTBLANK($B918:$B920)=2,$B920="",$B919="",MAX(C:C)&gt;1),"Total Estimado",IF($B920="","",IF($C921=$C918,INDEX('FORMAÇÃO DE PREÇO'!$M:$M,MATCH($B921,'FORMAÇÃO DE PREÇO'!$B:$B)-18),IF($C921=$C919,"Valor Unit. (R$)",IF(AND($C921&lt;&gt;$C920,$J920&lt;&gt;""),"Subtotal","")))))</f>
        <v/>
      </c>
      <c r="K921" s="100" t="str">
        <f>IFERROR(IF(AND(COUNTBLANK($B918:$B920)=2,$B920="",$B919="",MAX(C:C)&gt;1),SUM($K$3:K920)/2,IF($B920="","",IF($C921=$C918,ROUND(J921*I921,2),IF($C921=$C919,"Total Item (R$)",IF(AND($C921&lt;&gt;$C920,$J920&lt;&gt;""),SUMIFS(K:K,C:C,C920,J:J,"&lt;&gt;Subtotal"),""))))),"")</f>
        <v/>
      </c>
      <c r="L921" s="100" t="str">
        <f t="shared" si="26"/>
        <v/>
      </c>
    </row>
    <row r="922" spans="2:12" x14ac:dyDescent="0.25">
      <c r="B922" s="62" t="str">
        <f>IFERROR(IF(C921=C918,IF(B921+1&lt;='FORMAÇÃO DE PREÇO'!$H$8,B921+1,""),B921),"")</f>
        <v/>
      </c>
      <c r="C922" s="62" t="str">
        <f>IFERROR(VLOOKUP(B922,'FORMAÇÃO DE PREÇO'!B:D,2,FALSE),"")</f>
        <v/>
      </c>
      <c r="D922" s="62" t="str">
        <f>IFERROR(VLOOKUP(B922,'FORMAÇÃO DE PREÇO'!B:D,3,FALSE),"")</f>
        <v/>
      </c>
      <c r="E922" s="107" t="str">
        <f t="shared" si="27"/>
        <v/>
      </c>
      <c r="F922" s="107" t="str">
        <f>IF($B921="","",IF($C922=$C919,INDEX('FORMAÇÃO DE PREÇO'!$H:$H,MATCH($B922,'FORMAÇÃO DE PREÇO'!$B:$B)-18),IF($C922=$C920,"Código","")))</f>
        <v/>
      </c>
      <c r="G922" s="108" t="str">
        <f t="array" ref="G922">IF($B921="","",IF($C922=$C919,UPPER(INDEX('BASE EDITAL'!$C:$C,EDITAL!B922+1)),IF($C922=$C920,"Especificação do Objeto","")))</f>
        <v/>
      </c>
      <c r="H922" s="109" t="str">
        <f t="array" ref="H922">IF($B921="","",IF($C922=$C919,INDEX('FORMAÇÃO DE PREÇO'!$M:$M,MATCH($B922,'FORMAÇÃO DE PREÇO'!$B:$B)-14),IF($C922=$C920,"Unidade","")))</f>
        <v/>
      </c>
      <c r="I922" s="109" t="str">
        <f>IF($B921="","",IF($C922=$C919,INDEX('FORMAÇÃO DE PREÇO'!$M:$M,MATCH($B922,'FORMAÇÃO DE PREÇO'!$B:$B)-16),IF($C922=$C920,"Quant.","")))</f>
        <v/>
      </c>
      <c r="J922" s="68" t="str">
        <f>IF(AND(COUNTBLANK($B919:$B921)=2,$B921="",$B920="",MAX(C:C)&gt;1),"Total Estimado",IF($B921="","",IF($C922=$C919,INDEX('FORMAÇÃO DE PREÇO'!$M:$M,MATCH($B922,'FORMAÇÃO DE PREÇO'!$B:$B)-18),IF($C922=$C920,"Valor Unit. (R$)",IF(AND($C922&lt;&gt;$C921,$J921&lt;&gt;""),"Subtotal","")))))</f>
        <v/>
      </c>
      <c r="K922" s="100" t="str">
        <f>IFERROR(IF(AND(COUNTBLANK($B919:$B921)=2,$B921="",$B920="",MAX(C:C)&gt;1),SUM($K$3:K921)/2,IF($B921="","",IF($C922=$C919,ROUND(J922*I922,2),IF($C922=$C920,"Total Item (R$)",IF(AND($C922&lt;&gt;$C921,$J921&lt;&gt;""),SUMIFS(K:K,C:C,C921,J:J,"&lt;&gt;Subtotal"),""))))),"")</f>
        <v/>
      </c>
      <c r="L922" s="100" t="str">
        <f t="shared" si="26"/>
        <v/>
      </c>
    </row>
    <row r="923" spans="2:12" x14ac:dyDescent="0.25">
      <c r="B923" s="62" t="str">
        <f>IFERROR(IF(C922=C919,IF(B922+1&lt;='FORMAÇÃO DE PREÇO'!$H$8,B922+1,""),B922),"")</f>
        <v/>
      </c>
      <c r="C923" s="62" t="str">
        <f>IFERROR(VLOOKUP(B923,'FORMAÇÃO DE PREÇO'!B:D,2,FALSE),"")</f>
        <v/>
      </c>
      <c r="D923" s="62" t="str">
        <f>IFERROR(VLOOKUP(B923,'FORMAÇÃO DE PREÇO'!B:D,3,FALSE),"")</f>
        <v/>
      </c>
      <c r="E923" s="107" t="str">
        <f t="shared" si="27"/>
        <v/>
      </c>
      <c r="F923" s="107" t="str">
        <f>IF($B922="","",IF($C923=$C920,INDEX('FORMAÇÃO DE PREÇO'!$H:$H,MATCH($B923,'FORMAÇÃO DE PREÇO'!$B:$B)-18),IF($C923=$C921,"Código","")))</f>
        <v/>
      </c>
      <c r="G923" s="108" t="str">
        <f t="array" ref="G923">IF($B922="","",IF($C923=$C920,UPPER(INDEX('BASE EDITAL'!$C:$C,EDITAL!B923+1)),IF($C923=$C921,"Especificação do Objeto","")))</f>
        <v/>
      </c>
      <c r="H923" s="109" t="str">
        <f t="array" ref="H923">IF($B922="","",IF($C923=$C920,INDEX('FORMAÇÃO DE PREÇO'!$M:$M,MATCH($B923,'FORMAÇÃO DE PREÇO'!$B:$B)-14),IF($C923=$C921,"Unidade","")))</f>
        <v/>
      </c>
      <c r="I923" s="109" t="str">
        <f>IF($B922="","",IF($C923=$C920,INDEX('FORMAÇÃO DE PREÇO'!$M:$M,MATCH($B923,'FORMAÇÃO DE PREÇO'!$B:$B)-16),IF($C923=$C921,"Quant.","")))</f>
        <v/>
      </c>
      <c r="J923" s="68" t="str">
        <f>IF(AND(COUNTBLANK($B920:$B922)=2,$B922="",$B921="",MAX(C:C)&gt;1),"Total Estimado",IF($B922="","",IF($C923=$C920,INDEX('FORMAÇÃO DE PREÇO'!$M:$M,MATCH($B923,'FORMAÇÃO DE PREÇO'!$B:$B)-18),IF($C923=$C921,"Valor Unit. (R$)",IF(AND($C923&lt;&gt;$C922,$J922&lt;&gt;""),"Subtotal","")))))</f>
        <v/>
      </c>
      <c r="K923" s="100" t="str">
        <f>IFERROR(IF(AND(COUNTBLANK($B920:$B922)=2,$B922="",$B921="",MAX(C:C)&gt;1),SUM($K$3:K922)/2,IF($B922="","",IF($C923=$C920,ROUND(J923*I923,2),IF($C923=$C921,"Total Item (R$)",IF(AND($C923&lt;&gt;$C922,$J922&lt;&gt;""),SUMIFS(K:K,C:C,C922,J:J,"&lt;&gt;Subtotal"),""))))),"")</f>
        <v/>
      </c>
      <c r="L923" s="100" t="str">
        <f t="shared" si="26"/>
        <v/>
      </c>
    </row>
    <row r="924" spans="2:12" x14ac:dyDescent="0.25">
      <c r="B924" s="62" t="str">
        <f>IFERROR(IF(C923=C920,IF(B923+1&lt;='FORMAÇÃO DE PREÇO'!$H$8,B923+1,""),B923),"")</f>
        <v/>
      </c>
      <c r="C924" s="62" t="str">
        <f>IFERROR(VLOOKUP(B924,'FORMAÇÃO DE PREÇO'!B:D,2,FALSE),"")</f>
        <v/>
      </c>
      <c r="D924" s="62" t="str">
        <f>IFERROR(VLOOKUP(B924,'FORMAÇÃO DE PREÇO'!B:D,3,FALSE),"")</f>
        <v/>
      </c>
      <c r="E924" s="107" t="str">
        <f t="shared" si="27"/>
        <v/>
      </c>
      <c r="F924" s="107" t="str">
        <f>IF($B923="","",IF($C924=$C921,INDEX('FORMAÇÃO DE PREÇO'!$H:$H,MATCH($B924,'FORMAÇÃO DE PREÇO'!$B:$B)-18),IF($C924=$C922,"Código","")))</f>
        <v/>
      </c>
      <c r="G924" s="108" t="str">
        <f t="array" ref="G924">IF($B923="","",IF($C924=$C921,UPPER(INDEX('BASE EDITAL'!$C:$C,EDITAL!B924+1)),IF($C924=$C922,"Especificação do Objeto","")))</f>
        <v/>
      </c>
      <c r="H924" s="109" t="str">
        <f t="array" ref="H924">IF($B923="","",IF($C924=$C921,INDEX('FORMAÇÃO DE PREÇO'!$M:$M,MATCH($B924,'FORMAÇÃO DE PREÇO'!$B:$B)-14),IF($C924=$C922,"Unidade","")))</f>
        <v/>
      </c>
      <c r="I924" s="109" t="str">
        <f>IF($B923="","",IF($C924=$C921,INDEX('FORMAÇÃO DE PREÇO'!$M:$M,MATCH($B924,'FORMAÇÃO DE PREÇO'!$B:$B)-16),IF($C924=$C922,"Quant.","")))</f>
        <v/>
      </c>
      <c r="J924" s="68" t="str">
        <f>IF(AND(COUNTBLANK($B921:$B923)=2,$B923="",$B922="",MAX(C:C)&gt;1),"Total Estimado",IF($B923="","",IF($C924=$C921,INDEX('FORMAÇÃO DE PREÇO'!$M:$M,MATCH($B924,'FORMAÇÃO DE PREÇO'!$B:$B)-18),IF($C924=$C922,"Valor Unit. (R$)",IF(AND($C924&lt;&gt;$C923,$J923&lt;&gt;""),"Subtotal","")))))</f>
        <v/>
      </c>
      <c r="K924" s="100" t="str">
        <f>IFERROR(IF(AND(COUNTBLANK($B921:$B923)=2,$B923="",$B922="",MAX(C:C)&gt;1),SUM($K$3:K923)/2,IF($B923="","",IF($C924=$C921,ROUND(J924*I924,2),IF($C924=$C922,"Total Item (R$)",IF(AND($C924&lt;&gt;$C923,$J923&lt;&gt;""),SUMIFS(K:K,C:C,C923,J:J,"&lt;&gt;Subtotal"),""))))),"")</f>
        <v/>
      </c>
      <c r="L924" s="100" t="str">
        <f t="shared" si="26"/>
        <v/>
      </c>
    </row>
    <row r="925" spans="2:12" x14ac:dyDescent="0.25">
      <c r="B925" s="62" t="str">
        <f>IFERROR(IF(C924=C921,IF(B924+1&lt;='FORMAÇÃO DE PREÇO'!$H$8,B924+1,""),B924),"")</f>
        <v/>
      </c>
      <c r="C925" s="62" t="str">
        <f>IFERROR(VLOOKUP(B925,'FORMAÇÃO DE PREÇO'!B:D,2,FALSE),"")</f>
        <v/>
      </c>
      <c r="D925" s="62" t="str">
        <f>IFERROR(VLOOKUP(B925,'FORMAÇÃO DE PREÇO'!B:D,3,FALSE),"")</f>
        <v/>
      </c>
      <c r="E925" s="107" t="str">
        <f t="shared" si="27"/>
        <v/>
      </c>
      <c r="F925" s="107" t="str">
        <f>IF($B924="","",IF($C925=$C922,INDEX('FORMAÇÃO DE PREÇO'!$H:$H,MATCH($B925,'FORMAÇÃO DE PREÇO'!$B:$B)-18),IF($C925=$C923,"Código","")))</f>
        <v/>
      </c>
      <c r="G925" s="108" t="str">
        <f t="array" ref="G925">IF($B924="","",IF($C925=$C922,UPPER(INDEX('BASE EDITAL'!$C:$C,EDITAL!B925+1)),IF($C925=$C923,"Especificação do Objeto","")))</f>
        <v/>
      </c>
      <c r="H925" s="109" t="str">
        <f t="array" ref="H925">IF($B924="","",IF($C925=$C922,INDEX('FORMAÇÃO DE PREÇO'!$M:$M,MATCH($B925,'FORMAÇÃO DE PREÇO'!$B:$B)-14),IF($C925=$C923,"Unidade","")))</f>
        <v/>
      </c>
      <c r="I925" s="109" t="str">
        <f>IF($B924="","",IF($C925=$C922,INDEX('FORMAÇÃO DE PREÇO'!$M:$M,MATCH($B925,'FORMAÇÃO DE PREÇO'!$B:$B)-16),IF($C925=$C923,"Quant.","")))</f>
        <v/>
      </c>
      <c r="J925" s="68" t="str">
        <f>IF(AND(COUNTBLANK($B922:$B924)=2,$B924="",$B923="",MAX(C:C)&gt;1),"Total Estimado",IF($B924="","",IF($C925=$C922,INDEX('FORMAÇÃO DE PREÇO'!$M:$M,MATCH($B925,'FORMAÇÃO DE PREÇO'!$B:$B)-18),IF($C925=$C923,"Valor Unit. (R$)",IF(AND($C925&lt;&gt;$C924,$J924&lt;&gt;""),"Subtotal","")))))</f>
        <v/>
      </c>
      <c r="K925" s="100" t="str">
        <f>IFERROR(IF(AND(COUNTBLANK($B922:$B924)=2,$B924="",$B923="",MAX(C:C)&gt;1),SUM($K$3:K924)/2,IF($B924="","",IF($C925=$C922,ROUND(J925*I925,2),IF($C925=$C923,"Total Item (R$)",IF(AND($C925&lt;&gt;$C924,$J924&lt;&gt;""),SUMIFS(K:K,C:C,C924,J:J,"&lt;&gt;Subtotal"),""))))),"")</f>
        <v/>
      </c>
      <c r="L925" s="100" t="str">
        <f t="shared" si="26"/>
        <v/>
      </c>
    </row>
    <row r="926" spans="2:12" x14ac:dyDescent="0.25">
      <c r="B926" s="62" t="str">
        <f>IFERROR(IF(C925=C922,IF(B925+1&lt;='FORMAÇÃO DE PREÇO'!$H$8,B925+1,""),B925),"")</f>
        <v/>
      </c>
      <c r="C926" s="62" t="str">
        <f>IFERROR(VLOOKUP(B926,'FORMAÇÃO DE PREÇO'!B:D,2,FALSE),"")</f>
        <v/>
      </c>
      <c r="D926" s="62" t="str">
        <f>IFERROR(VLOOKUP(B926,'FORMAÇÃO DE PREÇO'!B:D,3,FALSE),"")</f>
        <v/>
      </c>
      <c r="E926" s="107" t="str">
        <f t="shared" si="27"/>
        <v/>
      </c>
      <c r="F926" s="107" t="str">
        <f>IF($B925="","",IF($C926=$C923,INDEX('FORMAÇÃO DE PREÇO'!$H:$H,MATCH($B926,'FORMAÇÃO DE PREÇO'!$B:$B)-18),IF($C926=$C924,"Código","")))</f>
        <v/>
      </c>
      <c r="G926" s="108" t="str">
        <f t="array" ref="G926">IF($B925="","",IF($C926=$C923,UPPER(INDEX('BASE EDITAL'!$C:$C,EDITAL!B926+1)),IF($C926=$C924,"Especificação do Objeto","")))</f>
        <v/>
      </c>
      <c r="H926" s="109" t="str">
        <f t="array" ref="H926">IF($B925="","",IF($C926=$C923,INDEX('FORMAÇÃO DE PREÇO'!$M:$M,MATCH($B926,'FORMAÇÃO DE PREÇO'!$B:$B)-14),IF($C926=$C924,"Unidade","")))</f>
        <v/>
      </c>
      <c r="I926" s="109" t="str">
        <f>IF($B925="","",IF($C926=$C923,INDEX('FORMAÇÃO DE PREÇO'!$M:$M,MATCH($B926,'FORMAÇÃO DE PREÇO'!$B:$B)-16),IF($C926=$C924,"Quant.","")))</f>
        <v/>
      </c>
      <c r="J926" s="68" t="str">
        <f>IF(AND(COUNTBLANK($B923:$B925)=2,$B925="",$B924="",MAX(C:C)&gt;1),"Total Estimado",IF($B925="","",IF($C926=$C923,INDEX('FORMAÇÃO DE PREÇO'!$M:$M,MATCH($B926,'FORMAÇÃO DE PREÇO'!$B:$B)-18),IF($C926=$C924,"Valor Unit. (R$)",IF(AND($C926&lt;&gt;$C925,$J925&lt;&gt;""),"Subtotal","")))))</f>
        <v/>
      </c>
      <c r="K926" s="100" t="str">
        <f>IFERROR(IF(AND(COUNTBLANK($B923:$B925)=2,$B925="",$B924="",MAX(C:C)&gt;1),SUM($K$3:K925)/2,IF($B925="","",IF($C926=$C923,ROUND(J926*I926,2),IF($C926=$C924,"Total Item (R$)",IF(AND($C926&lt;&gt;$C925,$J925&lt;&gt;""),SUMIFS(K:K,C:C,C925,J:J,"&lt;&gt;Subtotal"),""))))),"")</f>
        <v/>
      </c>
      <c r="L926" s="100" t="str">
        <f t="shared" si="26"/>
        <v/>
      </c>
    </row>
    <row r="927" spans="2:12" x14ac:dyDescent="0.25">
      <c r="B927" s="62" t="str">
        <f>IFERROR(IF(C926=C923,IF(B926+1&lt;='FORMAÇÃO DE PREÇO'!$H$8,B926+1,""),B926),"")</f>
        <v/>
      </c>
      <c r="C927" s="62" t="str">
        <f>IFERROR(VLOOKUP(B927,'FORMAÇÃO DE PREÇO'!B:D,2,FALSE),"")</f>
        <v/>
      </c>
      <c r="D927" s="62" t="str">
        <f>IFERROR(VLOOKUP(B927,'FORMAÇÃO DE PREÇO'!B:D,3,FALSE),"")</f>
        <v/>
      </c>
      <c r="E927" s="107" t="str">
        <f t="shared" si="27"/>
        <v/>
      </c>
      <c r="F927" s="107" t="str">
        <f>IF($B926="","",IF($C927=$C924,INDEX('FORMAÇÃO DE PREÇO'!$H:$H,MATCH($B927,'FORMAÇÃO DE PREÇO'!$B:$B)-18),IF($C927=$C925,"Código","")))</f>
        <v/>
      </c>
      <c r="G927" s="108" t="str">
        <f t="array" ref="G927">IF($B926="","",IF($C927=$C924,UPPER(INDEX('BASE EDITAL'!$C:$C,EDITAL!B927+1)),IF($C927=$C925,"Especificação do Objeto","")))</f>
        <v/>
      </c>
      <c r="H927" s="109" t="str">
        <f t="array" ref="H927">IF($B926="","",IF($C927=$C924,INDEX('FORMAÇÃO DE PREÇO'!$M:$M,MATCH($B927,'FORMAÇÃO DE PREÇO'!$B:$B)-14),IF($C927=$C925,"Unidade","")))</f>
        <v/>
      </c>
      <c r="I927" s="109" t="str">
        <f>IF($B926="","",IF($C927=$C924,INDEX('FORMAÇÃO DE PREÇO'!$M:$M,MATCH($B927,'FORMAÇÃO DE PREÇO'!$B:$B)-16),IF($C927=$C925,"Quant.","")))</f>
        <v/>
      </c>
      <c r="J927" s="68" t="str">
        <f>IF(AND(COUNTBLANK($B924:$B926)=2,$B926="",$B925="",MAX(C:C)&gt;1),"Total Estimado",IF($B926="","",IF($C927=$C924,INDEX('FORMAÇÃO DE PREÇO'!$M:$M,MATCH($B927,'FORMAÇÃO DE PREÇO'!$B:$B)-18),IF($C927=$C925,"Valor Unit. (R$)",IF(AND($C927&lt;&gt;$C926,$J926&lt;&gt;""),"Subtotal","")))))</f>
        <v/>
      </c>
      <c r="K927" s="100" t="str">
        <f>IFERROR(IF(AND(COUNTBLANK($B924:$B926)=2,$B926="",$B925="",MAX(C:C)&gt;1),SUM($K$3:K926)/2,IF($B926="","",IF($C927=$C924,ROUND(J927*I927,2),IF($C927=$C925,"Total Item (R$)",IF(AND($C927&lt;&gt;$C926,$J926&lt;&gt;""),SUMIFS(K:K,C:C,C926,J:J,"&lt;&gt;Subtotal"),""))))),"")</f>
        <v/>
      </c>
      <c r="L927" s="100" t="str">
        <f t="shared" si="26"/>
        <v/>
      </c>
    </row>
    <row r="928" spans="2:12" x14ac:dyDescent="0.25">
      <c r="B928" s="62" t="str">
        <f>IFERROR(IF(C927=C924,IF(B927+1&lt;='FORMAÇÃO DE PREÇO'!$H$8,B927+1,""),B927),"")</f>
        <v/>
      </c>
      <c r="C928" s="62" t="str">
        <f>IFERROR(VLOOKUP(B928,'FORMAÇÃO DE PREÇO'!B:D,2,FALSE),"")</f>
        <v/>
      </c>
      <c r="D928" s="62" t="str">
        <f>IFERROR(VLOOKUP(B928,'FORMAÇÃO DE PREÇO'!B:D,3,FALSE),"")</f>
        <v/>
      </c>
      <c r="E928" s="107" t="str">
        <f t="shared" si="27"/>
        <v/>
      </c>
      <c r="F928" s="107" t="str">
        <f>IF($B927="","",IF($C928=$C925,INDEX('FORMAÇÃO DE PREÇO'!$H:$H,MATCH($B928,'FORMAÇÃO DE PREÇO'!$B:$B)-18),IF($C928=$C926,"Código","")))</f>
        <v/>
      </c>
      <c r="G928" s="108" t="str">
        <f t="array" ref="G928">IF($B927="","",IF($C928=$C925,UPPER(INDEX('BASE EDITAL'!$C:$C,EDITAL!B928+1)),IF($C928=$C926,"Especificação do Objeto","")))</f>
        <v/>
      </c>
      <c r="H928" s="109" t="str">
        <f t="array" ref="H928">IF($B927="","",IF($C928=$C925,INDEX('FORMAÇÃO DE PREÇO'!$M:$M,MATCH($B928,'FORMAÇÃO DE PREÇO'!$B:$B)-14),IF($C928=$C926,"Unidade","")))</f>
        <v/>
      </c>
      <c r="I928" s="109" t="str">
        <f>IF($B927="","",IF($C928=$C925,INDEX('FORMAÇÃO DE PREÇO'!$M:$M,MATCH($B928,'FORMAÇÃO DE PREÇO'!$B:$B)-16),IF($C928=$C926,"Quant.","")))</f>
        <v/>
      </c>
      <c r="J928" s="68" t="str">
        <f>IF(AND(COUNTBLANK($B925:$B927)=2,$B927="",$B926="",MAX(C:C)&gt;1),"Total Estimado",IF($B927="","",IF($C928=$C925,INDEX('FORMAÇÃO DE PREÇO'!$M:$M,MATCH($B928,'FORMAÇÃO DE PREÇO'!$B:$B)-18),IF($C928=$C926,"Valor Unit. (R$)",IF(AND($C928&lt;&gt;$C927,$J927&lt;&gt;""),"Subtotal","")))))</f>
        <v/>
      </c>
      <c r="K928" s="100" t="str">
        <f>IFERROR(IF(AND(COUNTBLANK($B925:$B927)=2,$B927="",$B926="",MAX(C:C)&gt;1),SUM($K$3:K927)/2,IF($B927="","",IF($C928=$C925,ROUND(J928*I928,2),IF($C928=$C926,"Total Item (R$)",IF(AND($C928&lt;&gt;$C927,$J927&lt;&gt;""),SUMIFS(K:K,C:C,C927,J:J,"&lt;&gt;Subtotal"),""))))),"")</f>
        <v/>
      </c>
      <c r="L928" s="100" t="str">
        <f t="shared" si="26"/>
        <v/>
      </c>
    </row>
    <row r="929" spans="2:12" x14ac:dyDescent="0.25">
      <c r="B929" s="62" t="str">
        <f>IFERROR(IF(C928=C925,IF(B928+1&lt;='FORMAÇÃO DE PREÇO'!$H$8,B928+1,""),B928),"")</f>
        <v/>
      </c>
      <c r="C929" s="62" t="str">
        <f>IFERROR(VLOOKUP(B929,'FORMAÇÃO DE PREÇO'!B:D,2,FALSE),"")</f>
        <v/>
      </c>
      <c r="D929" s="62" t="str">
        <f>IFERROR(VLOOKUP(B929,'FORMAÇÃO DE PREÇO'!B:D,3,FALSE),"")</f>
        <v/>
      </c>
      <c r="E929" s="107" t="str">
        <f t="shared" si="27"/>
        <v/>
      </c>
      <c r="F929" s="107" t="str">
        <f>IF($B928="","",IF($C929=$C926,INDEX('FORMAÇÃO DE PREÇO'!$H:$H,MATCH($B929,'FORMAÇÃO DE PREÇO'!$B:$B)-18),IF($C929=$C927,"Código","")))</f>
        <v/>
      </c>
      <c r="G929" s="108" t="str">
        <f t="array" ref="G929">IF($B928="","",IF($C929=$C926,UPPER(INDEX('BASE EDITAL'!$C:$C,EDITAL!B929+1)),IF($C929=$C927,"Especificação do Objeto","")))</f>
        <v/>
      </c>
      <c r="H929" s="109" t="str">
        <f t="array" ref="H929">IF($B928="","",IF($C929=$C926,INDEX('FORMAÇÃO DE PREÇO'!$M:$M,MATCH($B929,'FORMAÇÃO DE PREÇO'!$B:$B)-14),IF($C929=$C927,"Unidade","")))</f>
        <v/>
      </c>
      <c r="I929" s="109" t="str">
        <f>IF($B928="","",IF($C929=$C926,INDEX('FORMAÇÃO DE PREÇO'!$M:$M,MATCH($B929,'FORMAÇÃO DE PREÇO'!$B:$B)-16),IF($C929=$C927,"Quant.","")))</f>
        <v/>
      </c>
      <c r="J929" s="68" t="str">
        <f>IF(AND(COUNTBLANK($B926:$B928)=2,$B928="",$B927="",MAX(C:C)&gt;1),"Total Estimado",IF($B928="","",IF($C929=$C926,INDEX('FORMAÇÃO DE PREÇO'!$M:$M,MATCH($B929,'FORMAÇÃO DE PREÇO'!$B:$B)-18),IF($C929=$C927,"Valor Unit. (R$)",IF(AND($C929&lt;&gt;$C928,$J928&lt;&gt;""),"Subtotal","")))))</f>
        <v/>
      </c>
      <c r="K929" s="100" t="str">
        <f>IFERROR(IF(AND(COUNTBLANK($B926:$B928)=2,$B928="",$B927="",MAX(C:C)&gt;1),SUM($K$3:K928)/2,IF($B928="","",IF($C929=$C926,ROUND(J929*I929,2),IF($C929=$C927,"Total Item (R$)",IF(AND($C929&lt;&gt;$C928,$J928&lt;&gt;""),SUMIFS(K:K,C:C,C928,J:J,"&lt;&gt;Subtotal"),""))))),"")</f>
        <v/>
      </c>
      <c r="L929" s="100" t="str">
        <f t="shared" si="26"/>
        <v/>
      </c>
    </row>
    <row r="930" spans="2:12" x14ac:dyDescent="0.25">
      <c r="B930" s="62" t="str">
        <f>IFERROR(IF(C929=C926,IF(B929+1&lt;='FORMAÇÃO DE PREÇO'!$H$8,B929+1,""),B929),"")</f>
        <v/>
      </c>
      <c r="C930" s="62" t="str">
        <f>IFERROR(VLOOKUP(B930,'FORMAÇÃO DE PREÇO'!B:D,2,FALSE),"")</f>
        <v/>
      </c>
      <c r="D930" s="62" t="str">
        <f>IFERROR(VLOOKUP(B930,'FORMAÇÃO DE PREÇO'!B:D,3,FALSE),"")</f>
        <v/>
      </c>
      <c r="E930" s="107" t="str">
        <f t="shared" si="27"/>
        <v/>
      </c>
      <c r="F930" s="107" t="str">
        <f>IF($B929="","",IF($C930=$C927,INDEX('FORMAÇÃO DE PREÇO'!$H:$H,MATCH($B930,'FORMAÇÃO DE PREÇO'!$B:$B)-18),IF($C930=$C928,"Código","")))</f>
        <v/>
      </c>
      <c r="G930" s="108" t="str">
        <f t="array" ref="G930">IF($B929="","",IF($C930=$C927,UPPER(INDEX('BASE EDITAL'!$C:$C,EDITAL!B930+1)),IF($C930=$C928,"Especificação do Objeto","")))</f>
        <v/>
      </c>
      <c r="H930" s="109" t="str">
        <f t="array" ref="H930">IF($B929="","",IF($C930=$C927,INDEX('FORMAÇÃO DE PREÇO'!$M:$M,MATCH($B930,'FORMAÇÃO DE PREÇO'!$B:$B)-14),IF($C930=$C928,"Unidade","")))</f>
        <v/>
      </c>
      <c r="I930" s="109" t="str">
        <f>IF($B929="","",IF($C930=$C927,INDEX('FORMAÇÃO DE PREÇO'!$M:$M,MATCH($B930,'FORMAÇÃO DE PREÇO'!$B:$B)-16),IF($C930=$C928,"Quant.","")))</f>
        <v/>
      </c>
      <c r="J930" s="68" t="str">
        <f>IF(AND(COUNTBLANK($B927:$B929)=2,$B929="",$B928="",MAX(C:C)&gt;1),"Total Estimado",IF($B929="","",IF($C930=$C927,INDEX('FORMAÇÃO DE PREÇO'!$M:$M,MATCH($B930,'FORMAÇÃO DE PREÇO'!$B:$B)-18),IF($C930=$C928,"Valor Unit. (R$)",IF(AND($C930&lt;&gt;$C929,$J929&lt;&gt;""),"Subtotal","")))))</f>
        <v/>
      </c>
      <c r="K930" s="100" t="str">
        <f>IFERROR(IF(AND(COUNTBLANK($B927:$B929)=2,$B929="",$B928="",MAX(C:C)&gt;1),SUM($K$3:K929)/2,IF($B929="","",IF($C930=$C927,ROUND(J930*I930,2),IF($C930=$C928,"Total Item (R$)",IF(AND($C930&lt;&gt;$C929,$J929&lt;&gt;""),SUMIFS(K:K,C:C,C929,J:J,"&lt;&gt;Subtotal"),""))))),"")</f>
        <v/>
      </c>
      <c r="L930" s="100" t="str">
        <f t="shared" si="26"/>
        <v/>
      </c>
    </row>
    <row r="931" spans="2:12" x14ac:dyDescent="0.25">
      <c r="B931" s="62" t="str">
        <f>IFERROR(IF(C930=C927,IF(B930+1&lt;='FORMAÇÃO DE PREÇO'!$H$8,B930+1,""),B930),"")</f>
        <v/>
      </c>
      <c r="C931" s="62" t="str">
        <f>IFERROR(VLOOKUP(B931,'FORMAÇÃO DE PREÇO'!B:D,2,FALSE),"")</f>
        <v/>
      </c>
      <c r="D931" s="62" t="str">
        <f>IFERROR(VLOOKUP(B931,'FORMAÇÃO DE PREÇO'!B:D,3,FALSE),"")</f>
        <v/>
      </c>
      <c r="E931" s="107" t="str">
        <f t="shared" si="27"/>
        <v/>
      </c>
      <c r="F931" s="107" t="str">
        <f>IF($B930="","",IF($C931=$C928,INDEX('FORMAÇÃO DE PREÇO'!$H:$H,MATCH($B931,'FORMAÇÃO DE PREÇO'!$B:$B)-18),IF($C931=$C929,"Código","")))</f>
        <v/>
      </c>
      <c r="G931" s="108" t="str">
        <f t="array" ref="G931">IF($B930="","",IF($C931=$C928,UPPER(INDEX('BASE EDITAL'!$C:$C,EDITAL!B931+1)),IF($C931=$C929,"Especificação do Objeto","")))</f>
        <v/>
      </c>
      <c r="H931" s="109" t="str">
        <f t="array" ref="H931">IF($B930="","",IF($C931=$C928,INDEX('FORMAÇÃO DE PREÇO'!$M:$M,MATCH($B931,'FORMAÇÃO DE PREÇO'!$B:$B)-14),IF($C931=$C929,"Unidade","")))</f>
        <v/>
      </c>
      <c r="I931" s="109" t="str">
        <f>IF($B930="","",IF($C931=$C928,INDEX('FORMAÇÃO DE PREÇO'!$M:$M,MATCH($B931,'FORMAÇÃO DE PREÇO'!$B:$B)-16),IF($C931=$C929,"Quant.","")))</f>
        <v/>
      </c>
      <c r="J931" s="68" t="str">
        <f>IF(AND(COUNTBLANK($B928:$B930)=2,$B930="",$B929="",MAX(C:C)&gt;1),"Total Estimado",IF($B930="","",IF($C931=$C928,INDEX('FORMAÇÃO DE PREÇO'!$M:$M,MATCH($B931,'FORMAÇÃO DE PREÇO'!$B:$B)-18),IF($C931=$C929,"Valor Unit. (R$)",IF(AND($C931&lt;&gt;$C930,$J930&lt;&gt;""),"Subtotal","")))))</f>
        <v/>
      </c>
      <c r="K931" s="100" t="str">
        <f>IFERROR(IF(AND(COUNTBLANK($B928:$B930)=2,$B930="",$B929="",MAX(C:C)&gt;1),SUM($K$3:K930)/2,IF($B930="","",IF($C931=$C928,ROUND(J931*I931,2),IF($C931=$C929,"Total Item (R$)",IF(AND($C931&lt;&gt;$C930,$J930&lt;&gt;""),SUMIFS(K:K,C:C,C930,J:J,"&lt;&gt;Subtotal"),""))))),"")</f>
        <v/>
      </c>
      <c r="L931" s="100" t="str">
        <f t="shared" si="26"/>
        <v/>
      </c>
    </row>
    <row r="932" spans="2:12" x14ac:dyDescent="0.25">
      <c r="B932" s="62" t="str">
        <f>IFERROR(IF(C931=C928,IF(B931+1&lt;='FORMAÇÃO DE PREÇO'!$H$8,B931+1,""),B931),"")</f>
        <v/>
      </c>
      <c r="C932" s="62" t="str">
        <f>IFERROR(VLOOKUP(B932,'FORMAÇÃO DE PREÇO'!B:D,2,FALSE),"")</f>
        <v/>
      </c>
      <c r="D932" s="62" t="str">
        <f>IFERROR(VLOOKUP(B932,'FORMAÇÃO DE PREÇO'!B:D,3,FALSE),"")</f>
        <v/>
      </c>
      <c r="E932" s="107" t="str">
        <f t="shared" si="27"/>
        <v/>
      </c>
      <c r="F932" s="107" t="str">
        <f>IF($B931="","",IF($C932=$C929,INDEX('FORMAÇÃO DE PREÇO'!$H:$H,MATCH($B932,'FORMAÇÃO DE PREÇO'!$B:$B)-18),IF($C932=$C930,"Código","")))</f>
        <v/>
      </c>
      <c r="G932" s="108" t="str">
        <f t="array" ref="G932">IF($B931="","",IF($C932=$C929,UPPER(INDEX('BASE EDITAL'!$C:$C,EDITAL!B932+1)),IF($C932=$C930,"Especificação do Objeto","")))</f>
        <v/>
      </c>
      <c r="H932" s="109" t="str">
        <f t="array" ref="H932">IF($B931="","",IF($C932=$C929,INDEX('FORMAÇÃO DE PREÇO'!$M:$M,MATCH($B932,'FORMAÇÃO DE PREÇO'!$B:$B)-14),IF($C932=$C930,"Unidade","")))</f>
        <v/>
      </c>
      <c r="I932" s="109" t="str">
        <f>IF($B931="","",IF($C932=$C929,INDEX('FORMAÇÃO DE PREÇO'!$M:$M,MATCH($B932,'FORMAÇÃO DE PREÇO'!$B:$B)-16),IF($C932=$C930,"Quant.","")))</f>
        <v/>
      </c>
      <c r="J932" s="68" t="str">
        <f>IF(AND(COUNTBLANK($B929:$B931)=2,$B931="",$B930="",MAX(C:C)&gt;1),"Total Estimado",IF($B931="","",IF($C932=$C929,INDEX('FORMAÇÃO DE PREÇO'!$M:$M,MATCH($B932,'FORMAÇÃO DE PREÇO'!$B:$B)-18),IF($C932=$C930,"Valor Unit. (R$)",IF(AND($C932&lt;&gt;$C931,$J931&lt;&gt;""),"Subtotal","")))))</f>
        <v/>
      </c>
      <c r="K932" s="100" t="str">
        <f>IFERROR(IF(AND(COUNTBLANK($B929:$B931)=2,$B931="",$B930="",MAX(C:C)&gt;1),SUM($K$3:K931)/2,IF($B931="","",IF($C932=$C929,ROUND(J932*I932,2),IF($C932=$C930,"Total Item (R$)",IF(AND($C932&lt;&gt;$C931,$J931&lt;&gt;""),SUMIFS(K:K,C:C,C931,J:J,"&lt;&gt;Subtotal"),""))))),"")</f>
        <v/>
      </c>
      <c r="L932" s="100" t="str">
        <f t="shared" si="26"/>
        <v/>
      </c>
    </row>
    <row r="933" spans="2:12" x14ac:dyDescent="0.25">
      <c r="B933" s="62" t="str">
        <f>IFERROR(IF(C932=C929,IF(B932+1&lt;='FORMAÇÃO DE PREÇO'!$H$8,B932+1,""),B932),"")</f>
        <v/>
      </c>
      <c r="C933" s="62" t="str">
        <f>IFERROR(VLOOKUP(B933,'FORMAÇÃO DE PREÇO'!B:D,2,FALSE),"")</f>
        <v/>
      </c>
      <c r="D933" s="62" t="str">
        <f>IFERROR(VLOOKUP(B933,'FORMAÇÃO DE PREÇO'!B:D,3,FALSE),"")</f>
        <v/>
      </c>
      <c r="E933" s="107" t="str">
        <f t="shared" si="27"/>
        <v/>
      </c>
      <c r="F933" s="107" t="str">
        <f>IF($B932="","",IF($C933=$C930,INDEX('FORMAÇÃO DE PREÇO'!$H:$H,MATCH($B933,'FORMAÇÃO DE PREÇO'!$B:$B)-18),IF($C933=$C931,"Código","")))</f>
        <v/>
      </c>
      <c r="G933" s="108" t="str">
        <f t="array" ref="G933">IF($B932="","",IF($C933=$C930,UPPER(INDEX('BASE EDITAL'!$C:$C,EDITAL!B933+1)),IF($C933=$C931,"Especificação do Objeto","")))</f>
        <v/>
      </c>
      <c r="H933" s="109" t="str">
        <f t="array" ref="H933">IF($B932="","",IF($C933=$C930,INDEX('FORMAÇÃO DE PREÇO'!$M:$M,MATCH($B933,'FORMAÇÃO DE PREÇO'!$B:$B)-14),IF($C933=$C931,"Unidade","")))</f>
        <v/>
      </c>
      <c r="I933" s="109" t="str">
        <f>IF($B932="","",IF($C933=$C930,INDEX('FORMAÇÃO DE PREÇO'!$M:$M,MATCH($B933,'FORMAÇÃO DE PREÇO'!$B:$B)-16),IF($C933=$C931,"Quant.","")))</f>
        <v/>
      </c>
      <c r="J933" s="68" t="str">
        <f>IF(AND(COUNTBLANK($B930:$B932)=2,$B932="",$B931="",MAX(C:C)&gt;1),"Total Estimado",IF($B932="","",IF($C933=$C930,INDEX('FORMAÇÃO DE PREÇO'!$M:$M,MATCH($B933,'FORMAÇÃO DE PREÇO'!$B:$B)-18),IF($C933=$C931,"Valor Unit. (R$)",IF(AND($C933&lt;&gt;$C932,$J932&lt;&gt;""),"Subtotal","")))))</f>
        <v/>
      </c>
      <c r="K933" s="100" t="str">
        <f>IFERROR(IF(AND(COUNTBLANK($B930:$B932)=2,$B932="",$B931="",MAX(C:C)&gt;1),SUM($K$3:K932)/2,IF($B932="","",IF($C933=$C930,ROUND(J933*I933,2),IF($C933=$C931,"Total Item (R$)",IF(AND($C933&lt;&gt;$C932,$J932&lt;&gt;""),SUMIFS(K:K,C:C,C932,J:J,"&lt;&gt;Subtotal"),""))))),"")</f>
        <v/>
      </c>
      <c r="L933" s="100" t="str">
        <f t="shared" si="26"/>
        <v/>
      </c>
    </row>
    <row r="934" spans="2:12" x14ac:dyDescent="0.25">
      <c r="B934" s="62" t="str">
        <f>IFERROR(IF(C933=C930,IF(B933+1&lt;='FORMAÇÃO DE PREÇO'!$H$8,B933+1,""),B933),"")</f>
        <v/>
      </c>
      <c r="C934" s="62" t="str">
        <f>IFERROR(VLOOKUP(B934,'FORMAÇÃO DE PREÇO'!B:D,2,FALSE),"")</f>
        <v/>
      </c>
      <c r="D934" s="62" t="str">
        <f>IFERROR(VLOOKUP(B934,'FORMAÇÃO DE PREÇO'!B:D,3,FALSE),"")</f>
        <v/>
      </c>
      <c r="E934" s="107" t="str">
        <f t="shared" si="27"/>
        <v/>
      </c>
      <c r="F934" s="107" t="str">
        <f>IF($B933="","",IF($C934=$C931,INDEX('FORMAÇÃO DE PREÇO'!$H:$H,MATCH($B934,'FORMAÇÃO DE PREÇO'!$B:$B)-18),IF($C934=$C932,"Código","")))</f>
        <v/>
      </c>
      <c r="G934" s="108" t="str">
        <f t="array" ref="G934">IF($B933="","",IF($C934=$C931,UPPER(INDEX('BASE EDITAL'!$C:$C,EDITAL!B934+1)),IF($C934=$C932,"Especificação do Objeto","")))</f>
        <v/>
      </c>
      <c r="H934" s="109" t="str">
        <f t="array" ref="H934">IF($B933="","",IF($C934=$C931,INDEX('FORMAÇÃO DE PREÇO'!$M:$M,MATCH($B934,'FORMAÇÃO DE PREÇO'!$B:$B)-14),IF($C934=$C932,"Unidade","")))</f>
        <v/>
      </c>
      <c r="I934" s="109" t="str">
        <f>IF($B933="","",IF($C934=$C931,INDEX('FORMAÇÃO DE PREÇO'!$M:$M,MATCH($B934,'FORMAÇÃO DE PREÇO'!$B:$B)-16),IF($C934=$C932,"Quant.","")))</f>
        <v/>
      </c>
      <c r="J934" s="68" t="str">
        <f>IF(AND(COUNTBLANK($B931:$B933)=2,$B933="",$B932="",MAX(C:C)&gt;1),"Total Estimado",IF($B933="","",IF($C934=$C931,INDEX('FORMAÇÃO DE PREÇO'!$M:$M,MATCH($B934,'FORMAÇÃO DE PREÇO'!$B:$B)-18),IF($C934=$C932,"Valor Unit. (R$)",IF(AND($C934&lt;&gt;$C933,$J933&lt;&gt;""),"Subtotal","")))))</f>
        <v/>
      </c>
      <c r="K934" s="100" t="str">
        <f>IFERROR(IF(AND(COUNTBLANK($B931:$B933)=2,$B933="",$B932="",MAX(C:C)&gt;1),SUM($K$3:K933)/2,IF($B933="","",IF($C934=$C931,ROUND(J934*I934,2),IF($C934=$C932,"Total Item (R$)",IF(AND($C934&lt;&gt;$C933,$J933&lt;&gt;""),SUMIFS(K:K,C:C,C933,J:J,"&lt;&gt;Subtotal"),""))))),"")</f>
        <v/>
      </c>
      <c r="L934" s="100" t="str">
        <f t="shared" si="26"/>
        <v/>
      </c>
    </row>
    <row r="935" spans="2:12" x14ac:dyDescent="0.25">
      <c r="B935" s="62" t="str">
        <f>IFERROR(IF(C934=C931,IF(B934+1&lt;='FORMAÇÃO DE PREÇO'!$H$8,B934+1,""),B934),"")</f>
        <v/>
      </c>
      <c r="C935" s="62" t="str">
        <f>IFERROR(VLOOKUP(B935,'FORMAÇÃO DE PREÇO'!B:D,2,FALSE),"")</f>
        <v/>
      </c>
      <c r="D935" s="62" t="str">
        <f>IFERROR(VLOOKUP(B935,'FORMAÇÃO DE PREÇO'!B:D,3,FALSE),"")</f>
        <v/>
      </c>
      <c r="E935" s="107" t="str">
        <f t="shared" si="27"/>
        <v/>
      </c>
      <c r="F935" s="107" t="str">
        <f>IF($B934="","",IF($C935=$C932,INDEX('FORMAÇÃO DE PREÇO'!$H:$H,MATCH($B935,'FORMAÇÃO DE PREÇO'!$B:$B)-18),IF($C935=$C933,"Código","")))</f>
        <v/>
      </c>
      <c r="G935" s="108" t="str">
        <f t="array" ref="G935">IF($B934="","",IF($C935=$C932,UPPER(INDEX('BASE EDITAL'!$C:$C,EDITAL!B935+1)),IF($C935=$C933,"Especificação do Objeto","")))</f>
        <v/>
      </c>
      <c r="H935" s="109" t="str">
        <f t="array" ref="H935">IF($B934="","",IF($C935=$C932,INDEX('FORMAÇÃO DE PREÇO'!$M:$M,MATCH($B935,'FORMAÇÃO DE PREÇO'!$B:$B)-14),IF($C935=$C933,"Unidade","")))</f>
        <v/>
      </c>
      <c r="I935" s="109" t="str">
        <f>IF($B934="","",IF($C935=$C932,INDEX('FORMAÇÃO DE PREÇO'!$M:$M,MATCH($B935,'FORMAÇÃO DE PREÇO'!$B:$B)-16),IF($C935=$C933,"Quant.","")))</f>
        <v/>
      </c>
      <c r="J935" s="68" t="str">
        <f>IF(AND(COUNTBLANK($B932:$B934)=2,$B934="",$B933="",MAX(C:C)&gt;1),"Total Estimado",IF($B934="","",IF($C935=$C932,INDEX('FORMAÇÃO DE PREÇO'!$M:$M,MATCH($B935,'FORMAÇÃO DE PREÇO'!$B:$B)-18),IF($C935=$C933,"Valor Unit. (R$)",IF(AND($C935&lt;&gt;$C934,$J934&lt;&gt;""),"Subtotal","")))))</f>
        <v/>
      </c>
      <c r="K935" s="100" t="str">
        <f>IFERROR(IF(AND(COUNTBLANK($B932:$B934)=2,$B934="",$B933="",MAX(C:C)&gt;1),SUM($K$3:K934)/2,IF($B934="","",IF($C935=$C932,ROUND(J935*I935,2),IF($C935=$C933,"Total Item (R$)",IF(AND($C935&lt;&gt;$C934,$J934&lt;&gt;""),SUMIFS(K:K,C:C,C934,J:J,"&lt;&gt;Subtotal"),""))))),"")</f>
        <v/>
      </c>
      <c r="L935" s="100" t="str">
        <f t="shared" si="26"/>
        <v/>
      </c>
    </row>
    <row r="936" spans="2:12" x14ac:dyDescent="0.25">
      <c r="B936" s="62" t="str">
        <f>IFERROR(IF(C935=C932,IF(B935+1&lt;='FORMAÇÃO DE PREÇO'!$H$8,B935+1,""),B935),"")</f>
        <v/>
      </c>
      <c r="C936" s="62" t="str">
        <f>IFERROR(VLOOKUP(B936,'FORMAÇÃO DE PREÇO'!B:D,2,FALSE),"")</f>
        <v/>
      </c>
      <c r="D936" s="62" t="str">
        <f>IFERROR(VLOOKUP(B936,'FORMAÇÃO DE PREÇO'!B:D,3,FALSE),"")</f>
        <v/>
      </c>
      <c r="E936" s="107" t="str">
        <f t="shared" si="27"/>
        <v/>
      </c>
      <c r="F936" s="107" t="str">
        <f>IF($B935="","",IF($C936=$C933,INDEX('FORMAÇÃO DE PREÇO'!$H:$H,MATCH($B936,'FORMAÇÃO DE PREÇO'!$B:$B)-18),IF($C936=$C934,"Código","")))</f>
        <v/>
      </c>
      <c r="G936" s="108" t="str">
        <f t="array" ref="G936">IF($B935="","",IF($C936=$C933,UPPER(INDEX('BASE EDITAL'!$C:$C,EDITAL!B936+1)),IF($C936=$C934,"Especificação do Objeto","")))</f>
        <v/>
      </c>
      <c r="H936" s="109" t="str">
        <f t="array" ref="H936">IF($B935="","",IF($C936=$C933,INDEX('FORMAÇÃO DE PREÇO'!$M:$M,MATCH($B936,'FORMAÇÃO DE PREÇO'!$B:$B)-14),IF($C936=$C934,"Unidade","")))</f>
        <v/>
      </c>
      <c r="I936" s="109" t="str">
        <f>IF($B935="","",IF($C936=$C933,INDEX('FORMAÇÃO DE PREÇO'!$M:$M,MATCH($B936,'FORMAÇÃO DE PREÇO'!$B:$B)-16),IF($C936=$C934,"Quant.","")))</f>
        <v/>
      </c>
      <c r="J936" s="68" t="str">
        <f>IF(AND(COUNTBLANK($B933:$B935)=2,$B935="",$B934="",MAX(C:C)&gt;1),"Total Estimado",IF($B935="","",IF($C936=$C933,INDEX('FORMAÇÃO DE PREÇO'!$M:$M,MATCH($B936,'FORMAÇÃO DE PREÇO'!$B:$B)-18),IF($C936=$C934,"Valor Unit. (R$)",IF(AND($C936&lt;&gt;$C935,$J935&lt;&gt;""),"Subtotal","")))))</f>
        <v/>
      </c>
      <c r="K936" s="100" t="str">
        <f>IFERROR(IF(AND(COUNTBLANK($B933:$B935)=2,$B935="",$B934="",MAX(C:C)&gt;1),SUM($K$3:K935)/2,IF($B935="","",IF($C936=$C933,ROUND(J936*I936,2),IF($C936=$C934,"Total Item (R$)",IF(AND($C936&lt;&gt;$C935,$J935&lt;&gt;""),SUMIFS(K:K,C:C,C935,J:J,"&lt;&gt;Subtotal"),""))))),"")</f>
        <v/>
      </c>
      <c r="L936" s="100" t="str">
        <f t="shared" si="26"/>
        <v/>
      </c>
    </row>
    <row r="937" spans="2:12" x14ac:dyDescent="0.25">
      <c r="B937" s="62" t="str">
        <f>IFERROR(IF(C936=C933,IF(B936+1&lt;='FORMAÇÃO DE PREÇO'!$H$8,B936+1,""),B936),"")</f>
        <v/>
      </c>
      <c r="C937" s="62" t="str">
        <f>IFERROR(VLOOKUP(B937,'FORMAÇÃO DE PREÇO'!B:D,2,FALSE),"")</f>
        <v/>
      </c>
      <c r="D937" s="62" t="str">
        <f>IFERROR(VLOOKUP(B937,'FORMAÇÃO DE PREÇO'!B:D,3,FALSE),"")</f>
        <v/>
      </c>
      <c r="E937" s="107" t="str">
        <f t="shared" si="27"/>
        <v/>
      </c>
      <c r="F937" s="107" t="str">
        <f>IF($B936="","",IF($C937=$C934,INDEX('FORMAÇÃO DE PREÇO'!$H:$H,MATCH($B937,'FORMAÇÃO DE PREÇO'!$B:$B)-18),IF($C937=$C935,"Código","")))</f>
        <v/>
      </c>
      <c r="G937" s="108" t="str">
        <f t="array" ref="G937">IF($B936="","",IF($C937=$C934,UPPER(INDEX('BASE EDITAL'!$C:$C,EDITAL!B937+1)),IF($C937=$C935,"Especificação do Objeto","")))</f>
        <v/>
      </c>
      <c r="H937" s="109" t="str">
        <f t="array" ref="H937">IF($B936="","",IF($C937=$C934,INDEX('FORMAÇÃO DE PREÇO'!$M:$M,MATCH($B937,'FORMAÇÃO DE PREÇO'!$B:$B)-14),IF($C937=$C935,"Unidade","")))</f>
        <v/>
      </c>
      <c r="I937" s="109" t="str">
        <f>IF($B936="","",IF($C937=$C934,INDEX('FORMAÇÃO DE PREÇO'!$M:$M,MATCH($B937,'FORMAÇÃO DE PREÇO'!$B:$B)-16),IF($C937=$C935,"Quant.","")))</f>
        <v/>
      </c>
      <c r="J937" s="68" t="str">
        <f>IF(AND(COUNTBLANK($B934:$B936)=2,$B936="",$B935="",MAX(C:C)&gt;1),"Total Estimado",IF($B936="","",IF($C937=$C934,INDEX('FORMAÇÃO DE PREÇO'!$M:$M,MATCH($B937,'FORMAÇÃO DE PREÇO'!$B:$B)-18),IF($C937=$C935,"Valor Unit. (R$)",IF(AND($C937&lt;&gt;$C936,$J936&lt;&gt;""),"Subtotal","")))))</f>
        <v/>
      </c>
      <c r="K937" s="100" t="str">
        <f>IFERROR(IF(AND(COUNTBLANK($B934:$B936)=2,$B936="",$B935="",MAX(C:C)&gt;1),SUM($K$3:K936)/2,IF($B936="","",IF($C937=$C934,ROUND(J937*I937,2),IF($C937=$C935,"Total Item (R$)",IF(AND($C937&lt;&gt;$C936,$J936&lt;&gt;""),SUMIFS(K:K,C:C,C936,J:J,"&lt;&gt;Subtotal"),""))))),"")</f>
        <v/>
      </c>
      <c r="L937" s="100" t="str">
        <f t="shared" si="26"/>
        <v/>
      </c>
    </row>
    <row r="938" spans="2:12" x14ac:dyDescent="0.25">
      <c r="B938" s="62" t="str">
        <f>IFERROR(IF(C937=C934,IF(B937+1&lt;='FORMAÇÃO DE PREÇO'!$H$8,B937+1,""),B937),"")</f>
        <v/>
      </c>
      <c r="C938" s="62" t="str">
        <f>IFERROR(VLOOKUP(B938,'FORMAÇÃO DE PREÇO'!B:D,2,FALSE),"")</f>
        <v/>
      </c>
      <c r="D938" s="62" t="str">
        <f>IFERROR(VLOOKUP(B938,'FORMAÇÃO DE PREÇO'!B:D,3,FALSE),"")</f>
        <v/>
      </c>
      <c r="E938" s="107" t="str">
        <f t="shared" si="27"/>
        <v/>
      </c>
      <c r="F938" s="107" t="str">
        <f>IF($B937="","",IF($C938=$C935,INDEX('FORMAÇÃO DE PREÇO'!$H:$H,MATCH($B938,'FORMAÇÃO DE PREÇO'!$B:$B)-18),IF($C938=$C936,"Código","")))</f>
        <v/>
      </c>
      <c r="G938" s="108" t="str">
        <f t="array" ref="G938">IF($B937="","",IF($C938=$C935,UPPER(INDEX('BASE EDITAL'!$C:$C,EDITAL!B938+1)),IF($C938=$C936,"Especificação do Objeto","")))</f>
        <v/>
      </c>
      <c r="H938" s="109" t="str">
        <f t="array" ref="H938">IF($B937="","",IF($C938=$C935,INDEX('FORMAÇÃO DE PREÇO'!$M:$M,MATCH($B938,'FORMAÇÃO DE PREÇO'!$B:$B)-14),IF($C938=$C936,"Unidade","")))</f>
        <v/>
      </c>
      <c r="I938" s="109" t="str">
        <f>IF($B937="","",IF($C938=$C935,INDEX('FORMAÇÃO DE PREÇO'!$M:$M,MATCH($B938,'FORMAÇÃO DE PREÇO'!$B:$B)-16),IF($C938=$C936,"Quant.","")))</f>
        <v/>
      </c>
      <c r="J938" s="68" t="str">
        <f>IF(AND(COUNTBLANK($B935:$B937)=2,$B937="",$B936="",MAX(C:C)&gt;1),"Total Estimado",IF($B937="","",IF($C938=$C935,INDEX('FORMAÇÃO DE PREÇO'!$M:$M,MATCH($B938,'FORMAÇÃO DE PREÇO'!$B:$B)-18),IF($C938=$C936,"Valor Unit. (R$)",IF(AND($C938&lt;&gt;$C937,$J937&lt;&gt;""),"Subtotal","")))))</f>
        <v/>
      </c>
      <c r="K938" s="100" t="str">
        <f>IFERROR(IF(AND(COUNTBLANK($B935:$B937)=2,$B937="",$B936="",MAX(C:C)&gt;1),SUM($K$3:K937)/2,IF($B937="","",IF($C938=$C935,ROUND(J938*I938,2),IF($C938=$C936,"Total Item (R$)",IF(AND($C938&lt;&gt;$C937,$J937&lt;&gt;""),SUMIFS(K:K,C:C,C937,J:J,"&lt;&gt;Subtotal"),""))))),"")</f>
        <v/>
      </c>
      <c r="L938" s="100" t="str">
        <f t="shared" si="26"/>
        <v/>
      </c>
    </row>
    <row r="939" spans="2:12" x14ac:dyDescent="0.25">
      <c r="B939" s="62" t="str">
        <f>IFERROR(IF(C938=C935,IF(B938+1&lt;='FORMAÇÃO DE PREÇO'!$H$8,B938+1,""),B938),"")</f>
        <v/>
      </c>
      <c r="C939" s="62" t="str">
        <f>IFERROR(VLOOKUP(B939,'FORMAÇÃO DE PREÇO'!B:D,2,FALSE),"")</f>
        <v/>
      </c>
      <c r="D939" s="62" t="str">
        <f>IFERROR(VLOOKUP(B939,'FORMAÇÃO DE PREÇO'!B:D,3,FALSE),"")</f>
        <v/>
      </c>
      <c r="E939" s="107" t="str">
        <f t="shared" si="27"/>
        <v/>
      </c>
      <c r="F939" s="107" t="str">
        <f>IF($B938="","",IF($C939=$C936,INDEX('FORMAÇÃO DE PREÇO'!$H:$H,MATCH($B939,'FORMAÇÃO DE PREÇO'!$B:$B)-18),IF($C939=$C937,"Código","")))</f>
        <v/>
      </c>
      <c r="G939" s="108" t="str">
        <f t="array" ref="G939">IF($B938="","",IF($C939=$C936,UPPER(INDEX('BASE EDITAL'!$C:$C,EDITAL!B939+1)),IF($C939=$C937,"Especificação do Objeto","")))</f>
        <v/>
      </c>
      <c r="H939" s="109" t="str">
        <f t="array" ref="H939">IF($B938="","",IF($C939=$C936,INDEX('FORMAÇÃO DE PREÇO'!$M:$M,MATCH($B939,'FORMAÇÃO DE PREÇO'!$B:$B)-14),IF($C939=$C937,"Unidade","")))</f>
        <v/>
      </c>
      <c r="I939" s="109" t="str">
        <f>IF($B938="","",IF($C939=$C936,INDEX('FORMAÇÃO DE PREÇO'!$M:$M,MATCH($B939,'FORMAÇÃO DE PREÇO'!$B:$B)-16),IF($C939=$C937,"Quant.","")))</f>
        <v/>
      </c>
      <c r="J939" s="68" t="str">
        <f>IF(AND(COUNTBLANK($B936:$B938)=2,$B938="",$B937="",MAX(C:C)&gt;1),"Total Estimado",IF($B938="","",IF($C939=$C936,INDEX('FORMAÇÃO DE PREÇO'!$M:$M,MATCH($B939,'FORMAÇÃO DE PREÇO'!$B:$B)-18),IF($C939=$C937,"Valor Unit. (R$)",IF(AND($C939&lt;&gt;$C938,$J938&lt;&gt;""),"Subtotal","")))))</f>
        <v/>
      </c>
      <c r="K939" s="100" t="str">
        <f>IFERROR(IF(AND(COUNTBLANK($B936:$B938)=2,$B938="",$B937="",MAX(C:C)&gt;1),SUM($K$3:K938)/2,IF($B938="","",IF($C939=$C936,ROUND(J939*I939,2),IF($C939=$C937,"Total Item (R$)",IF(AND($C939&lt;&gt;$C938,$J938&lt;&gt;""),SUMIFS(K:K,C:C,C938,J:J,"&lt;&gt;Subtotal"),""))))),"")</f>
        <v/>
      </c>
      <c r="L939" s="100" t="str">
        <f t="shared" si="26"/>
        <v/>
      </c>
    </row>
    <row r="940" spans="2:12" x14ac:dyDescent="0.25">
      <c r="B940" s="62" t="str">
        <f>IFERROR(IF(C939=C936,IF(B939+1&lt;='FORMAÇÃO DE PREÇO'!$H$8,B939+1,""),B939),"")</f>
        <v/>
      </c>
      <c r="C940" s="62" t="str">
        <f>IFERROR(VLOOKUP(B940,'FORMAÇÃO DE PREÇO'!B:D,2,FALSE),"")</f>
        <v/>
      </c>
      <c r="D940" s="62" t="str">
        <f>IFERROR(VLOOKUP(B940,'FORMAÇÃO DE PREÇO'!B:D,3,FALSE),"")</f>
        <v/>
      </c>
      <c r="E940" s="107" t="str">
        <f t="shared" si="27"/>
        <v/>
      </c>
      <c r="F940" s="107" t="str">
        <f>IF($B939="","",IF($C940=$C937,INDEX('FORMAÇÃO DE PREÇO'!$H:$H,MATCH($B940,'FORMAÇÃO DE PREÇO'!$B:$B)-18),IF($C940=$C938,"Código","")))</f>
        <v/>
      </c>
      <c r="G940" s="108" t="str">
        <f t="array" ref="G940">IF($B939="","",IF($C940=$C937,UPPER(INDEX('BASE EDITAL'!$C:$C,EDITAL!B940+1)),IF($C940=$C938,"Especificação do Objeto","")))</f>
        <v/>
      </c>
      <c r="H940" s="109" t="str">
        <f t="array" ref="H940">IF($B939="","",IF($C940=$C937,INDEX('FORMAÇÃO DE PREÇO'!$M:$M,MATCH($B940,'FORMAÇÃO DE PREÇO'!$B:$B)-14),IF($C940=$C938,"Unidade","")))</f>
        <v/>
      </c>
      <c r="I940" s="109" t="str">
        <f>IF($B939="","",IF($C940=$C937,INDEX('FORMAÇÃO DE PREÇO'!$M:$M,MATCH($B940,'FORMAÇÃO DE PREÇO'!$B:$B)-16),IF($C940=$C938,"Quant.","")))</f>
        <v/>
      </c>
      <c r="J940" s="68" t="str">
        <f>IF(AND(COUNTBLANK($B937:$B939)=2,$B939="",$B938="",MAX(C:C)&gt;1),"Total Estimado",IF($B939="","",IF($C940=$C937,INDEX('FORMAÇÃO DE PREÇO'!$M:$M,MATCH($B940,'FORMAÇÃO DE PREÇO'!$B:$B)-18),IF($C940=$C938,"Valor Unit. (R$)",IF(AND($C940&lt;&gt;$C939,$J939&lt;&gt;""),"Subtotal","")))))</f>
        <v/>
      </c>
      <c r="K940" s="100" t="str">
        <f>IFERROR(IF(AND(COUNTBLANK($B937:$B939)=2,$B939="",$B938="",MAX(C:C)&gt;1),SUM($K$3:K939)/2,IF($B939="","",IF($C940=$C937,ROUND(J940*I940,2),IF($C940=$C938,"Total Item (R$)",IF(AND($C940&lt;&gt;$C939,$J939&lt;&gt;""),SUMIFS(K:K,C:C,C939,J:J,"&lt;&gt;Subtotal"),""))))),"")</f>
        <v/>
      </c>
      <c r="L940" s="100" t="str">
        <f t="shared" si="26"/>
        <v/>
      </c>
    </row>
    <row r="941" spans="2:12" x14ac:dyDescent="0.25">
      <c r="B941" s="62" t="str">
        <f>IFERROR(IF(C940=C937,IF(B940+1&lt;='FORMAÇÃO DE PREÇO'!$H$8,B940+1,""),B940),"")</f>
        <v/>
      </c>
      <c r="C941" s="62" t="str">
        <f>IFERROR(VLOOKUP(B941,'FORMAÇÃO DE PREÇO'!B:D,2,FALSE),"")</f>
        <v/>
      </c>
      <c r="D941" s="62" t="str">
        <f>IFERROR(VLOOKUP(B941,'FORMAÇÃO DE PREÇO'!B:D,3,FALSE),"")</f>
        <v/>
      </c>
      <c r="E941" s="107" t="str">
        <f t="shared" si="27"/>
        <v/>
      </c>
      <c r="F941" s="107" t="str">
        <f>IF($B940="","",IF($C941=$C938,INDEX('FORMAÇÃO DE PREÇO'!$H:$H,MATCH($B941,'FORMAÇÃO DE PREÇO'!$B:$B)-18),IF($C941=$C939,"Código","")))</f>
        <v/>
      </c>
      <c r="G941" s="108" t="str">
        <f t="array" ref="G941">IF($B940="","",IF($C941=$C938,UPPER(INDEX('BASE EDITAL'!$C:$C,EDITAL!B941+1)),IF($C941=$C939,"Especificação do Objeto","")))</f>
        <v/>
      </c>
      <c r="H941" s="109" t="str">
        <f t="array" ref="H941">IF($B940="","",IF($C941=$C938,INDEX('FORMAÇÃO DE PREÇO'!$M:$M,MATCH($B941,'FORMAÇÃO DE PREÇO'!$B:$B)-14),IF($C941=$C939,"Unidade","")))</f>
        <v/>
      </c>
      <c r="I941" s="109" t="str">
        <f>IF($B940="","",IF($C941=$C938,INDEX('FORMAÇÃO DE PREÇO'!$M:$M,MATCH($B941,'FORMAÇÃO DE PREÇO'!$B:$B)-16),IF($C941=$C939,"Quant.","")))</f>
        <v/>
      </c>
      <c r="J941" s="68" t="str">
        <f>IF(AND(COUNTBLANK($B938:$B940)=2,$B940="",$B939="",MAX(C:C)&gt;1),"Total Estimado",IF($B940="","",IF($C941=$C938,INDEX('FORMAÇÃO DE PREÇO'!$M:$M,MATCH($B941,'FORMAÇÃO DE PREÇO'!$B:$B)-18),IF($C941=$C939,"Valor Unit. (R$)",IF(AND($C941&lt;&gt;$C940,$J940&lt;&gt;""),"Subtotal","")))))</f>
        <v/>
      </c>
      <c r="K941" s="100" t="str">
        <f>IFERROR(IF(AND(COUNTBLANK($B938:$B940)=2,$B940="",$B939="",MAX(C:C)&gt;1),SUM($K$3:K940)/2,IF($B940="","",IF($C941=$C938,ROUND(J941*I941,2),IF($C941=$C939,"Total Item (R$)",IF(AND($C941&lt;&gt;$C940,$J940&lt;&gt;""),SUMIFS(K:K,C:C,C940,J:J,"&lt;&gt;Subtotal"),""))))),"")</f>
        <v/>
      </c>
      <c r="L941" s="100" t="str">
        <f t="shared" si="26"/>
        <v/>
      </c>
    </row>
    <row r="942" spans="2:12" x14ac:dyDescent="0.25">
      <c r="B942" s="62" t="str">
        <f>IFERROR(IF(C941=C938,IF(B941+1&lt;='FORMAÇÃO DE PREÇO'!$H$8,B941+1,""),B941),"")</f>
        <v/>
      </c>
      <c r="C942" s="62" t="str">
        <f>IFERROR(VLOOKUP(B942,'FORMAÇÃO DE PREÇO'!B:D,2,FALSE),"")</f>
        <v/>
      </c>
      <c r="D942" s="62" t="str">
        <f>IFERROR(VLOOKUP(B942,'FORMAÇÃO DE PREÇO'!B:D,3,FALSE),"")</f>
        <v/>
      </c>
      <c r="E942" s="107" t="str">
        <f t="shared" si="27"/>
        <v/>
      </c>
      <c r="F942" s="107" t="str">
        <f>IF($B941="","",IF($C942=$C939,INDEX('FORMAÇÃO DE PREÇO'!$H:$H,MATCH($B942,'FORMAÇÃO DE PREÇO'!$B:$B)-18),IF($C942=$C940,"Código","")))</f>
        <v/>
      </c>
      <c r="G942" s="108" t="str">
        <f t="array" ref="G942">IF($B941="","",IF($C942=$C939,UPPER(INDEX('BASE EDITAL'!$C:$C,EDITAL!B942+1)),IF($C942=$C940,"Especificação do Objeto","")))</f>
        <v/>
      </c>
      <c r="H942" s="109" t="str">
        <f t="array" ref="H942">IF($B941="","",IF($C942=$C939,INDEX('FORMAÇÃO DE PREÇO'!$M:$M,MATCH($B942,'FORMAÇÃO DE PREÇO'!$B:$B)-14),IF($C942=$C940,"Unidade","")))</f>
        <v/>
      </c>
      <c r="I942" s="109" t="str">
        <f>IF($B941="","",IF($C942=$C939,INDEX('FORMAÇÃO DE PREÇO'!$M:$M,MATCH($B942,'FORMAÇÃO DE PREÇO'!$B:$B)-16),IF($C942=$C940,"Quant.","")))</f>
        <v/>
      </c>
      <c r="J942" s="68" t="str">
        <f>IF(AND(COUNTBLANK($B939:$B941)=2,$B941="",$B940="",MAX(C:C)&gt;1),"Total Estimado",IF($B941="","",IF($C942=$C939,INDEX('FORMAÇÃO DE PREÇO'!$M:$M,MATCH($B942,'FORMAÇÃO DE PREÇO'!$B:$B)-18),IF($C942=$C940,"Valor Unit. (R$)",IF(AND($C942&lt;&gt;$C941,$J941&lt;&gt;""),"Subtotal","")))))</f>
        <v/>
      </c>
      <c r="K942" s="100" t="str">
        <f>IFERROR(IF(AND(COUNTBLANK($B939:$B941)=2,$B941="",$B940="",MAX(C:C)&gt;1),SUM($K$3:K941)/2,IF($B941="","",IF($C942=$C939,ROUND(J942*I942,2),IF($C942=$C940,"Total Item (R$)",IF(AND($C942&lt;&gt;$C941,$J941&lt;&gt;""),SUMIFS(K:K,C:C,C941,J:J,"&lt;&gt;Subtotal"),""))))),"")</f>
        <v/>
      </c>
      <c r="L942" s="100" t="str">
        <f t="shared" si="26"/>
        <v/>
      </c>
    </row>
    <row r="943" spans="2:12" x14ac:dyDescent="0.25">
      <c r="B943" s="62" t="str">
        <f>IFERROR(IF(C942=C939,IF(B942+1&lt;='FORMAÇÃO DE PREÇO'!$H$8,B942+1,""),B942),"")</f>
        <v/>
      </c>
      <c r="C943" s="62" t="str">
        <f>IFERROR(VLOOKUP(B943,'FORMAÇÃO DE PREÇO'!B:D,2,FALSE),"")</f>
        <v/>
      </c>
      <c r="D943" s="62" t="str">
        <f>IFERROR(VLOOKUP(B943,'FORMAÇÃO DE PREÇO'!B:D,3,FALSE),"")</f>
        <v/>
      </c>
      <c r="E943" s="107" t="str">
        <f t="shared" si="27"/>
        <v/>
      </c>
      <c r="F943" s="107" t="str">
        <f>IF($B942="","",IF($C943=$C940,INDEX('FORMAÇÃO DE PREÇO'!$H:$H,MATCH($B943,'FORMAÇÃO DE PREÇO'!$B:$B)-18),IF($C943=$C941,"Código","")))</f>
        <v/>
      </c>
      <c r="G943" s="108" t="str">
        <f t="array" ref="G943">IF($B942="","",IF($C943=$C940,UPPER(INDEX('BASE EDITAL'!$C:$C,EDITAL!B943+1)),IF($C943=$C941,"Especificação do Objeto","")))</f>
        <v/>
      </c>
      <c r="H943" s="109" t="str">
        <f t="array" ref="H943">IF($B942="","",IF($C943=$C940,INDEX('FORMAÇÃO DE PREÇO'!$M:$M,MATCH($B943,'FORMAÇÃO DE PREÇO'!$B:$B)-14),IF($C943=$C941,"Unidade","")))</f>
        <v/>
      </c>
      <c r="I943" s="109" t="str">
        <f>IF($B942="","",IF($C943=$C940,INDEX('FORMAÇÃO DE PREÇO'!$M:$M,MATCH($B943,'FORMAÇÃO DE PREÇO'!$B:$B)-16),IF($C943=$C941,"Quant.","")))</f>
        <v/>
      </c>
      <c r="J943" s="68" t="str">
        <f>IF(AND(COUNTBLANK($B940:$B942)=2,$B942="",$B941="",MAX(C:C)&gt;1),"Total Estimado",IF($B942="","",IF($C943=$C940,INDEX('FORMAÇÃO DE PREÇO'!$M:$M,MATCH($B943,'FORMAÇÃO DE PREÇO'!$B:$B)-18),IF($C943=$C941,"Valor Unit. (R$)",IF(AND($C943&lt;&gt;$C942,$J942&lt;&gt;""),"Subtotal","")))))</f>
        <v/>
      </c>
      <c r="K943" s="100" t="str">
        <f>IFERROR(IF(AND(COUNTBLANK($B940:$B942)=2,$B942="",$B941="",MAX(C:C)&gt;1),SUM($K$3:K942)/2,IF($B942="","",IF($C943=$C940,ROUND(J943*I943,2),IF($C943=$C941,"Total Item (R$)",IF(AND($C943&lt;&gt;$C942,$J942&lt;&gt;""),SUMIFS(K:K,C:C,C942,J:J,"&lt;&gt;Subtotal"),""))))),"")</f>
        <v/>
      </c>
      <c r="L943" s="100" t="str">
        <f t="shared" si="26"/>
        <v/>
      </c>
    </row>
    <row r="944" spans="2:12" x14ac:dyDescent="0.25">
      <c r="B944" s="62" t="str">
        <f>IFERROR(IF(C943=C940,IF(B943+1&lt;='FORMAÇÃO DE PREÇO'!$H$8,B943+1,""),B943),"")</f>
        <v/>
      </c>
      <c r="C944" s="62" t="str">
        <f>IFERROR(VLOOKUP(B944,'FORMAÇÃO DE PREÇO'!B:D,2,FALSE),"")</f>
        <v/>
      </c>
      <c r="D944" s="62" t="str">
        <f>IFERROR(VLOOKUP(B944,'FORMAÇÃO DE PREÇO'!B:D,3,FALSE),"")</f>
        <v/>
      </c>
      <c r="E944" s="107" t="str">
        <f t="shared" si="27"/>
        <v/>
      </c>
      <c r="F944" s="107" t="str">
        <f>IF($B943="","",IF($C944=$C941,INDEX('FORMAÇÃO DE PREÇO'!$H:$H,MATCH($B944,'FORMAÇÃO DE PREÇO'!$B:$B)-18),IF($C944=$C942,"Código","")))</f>
        <v/>
      </c>
      <c r="G944" s="108" t="str">
        <f t="array" ref="G944">IF($B943="","",IF($C944=$C941,UPPER(INDEX('BASE EDITAL'!$C:$C,EDITAL!B944+1)),IF($C944=$C942,"Especificação do Objeto","")))</f>
        <v/>
      </c>
      <c r="H944" s="109" t="str">
        <f t="array" ref="H944">IF($B943="","",IF($C944=$C941,INDEX('FORMAÇÃO DE PREÇO'!$M:$M,MATCH($B944,'FORMAÇÃO DE PREÇO'!$B:$B)-14),IF($C944=$C942,"Unidade","")))</f>
        <v/>
      </c>
      <c r="I944" s="109" t="str">
        <f>IF($B943="","",IF($C944=$C941,INDEX('FORMAÇÃO DE PREÇO'!$M:$M,MATCH($B944,'FORMAÇÃO DE PREÇO'!$B:$B)-16),IF($C944=$C942,"Quant.","")))</f>
        <v/>
      </c>
      <c r="J944" s="68" t="str">
        <f>IF(AND(COUNTBLANK($B941:$B943)=2,$B943="",$B942="",MAX(C:C)&gt;1),"Total Estimado",IF($B943="","",IF($C944=$C941,INDEX('FORMAÇÃO DE PREÇO'!$M:$M,MATCH($B944,'FORMAÇÃO DE PREÇO'!$B:$B)-18),IF($C944=$C942,"Valor Unit. (R$)",IF(AND($C944&lt;&gt;$C943,$J943&lt;&gt;""),"Subtotal","")))))</f>
        <v/>
      </c>
      <c r="K944" s="100" t="str">
        <f>IFERROR(IF(AND(COUNTBLANK($B941:$B943)=2,$B943="",$B942="",MAX(C:C)&gt;1),SUM($K$3:K943)/2,IF($B943="","",IF($C944=$C941,ROUND(J944*I944,2),IF($C944=$C942,"Total Item (R$)",IF(AND($C944&lt;&gt;$C943,$J943&lt;&gt;""),SUMIFS(K:K,C:C,C943,J:J,"&lt;&gt;Subtotal"),""))))),"")</f>
        <v/>
      </c>
      <c r="L944" s="100" t="str">
        <f t="shared" si="26"/>
        <v/>
      </c>
    </row>
    <row r="945" spans="2:12" x14ac:dyDescent="0.25">
      <c r="B945" s="62" t="str">
        <f>IFERROR(IF(C944=C941,IF(B944+1&lt;='FORMAÇÃO DE PREÇO'!$H$8,B944+1,""),B944),"")</f>
        <v/>
      </c>
      <c r="C945" s="62" t="str">
        <f>IFERROR(VLOOKUP(B945,'FORMAÇÃO DE PREÇO'!B:D,2,FALSE),"")</f>
        <v/>
      </c>
      <c r="D945" s="62" t="str">
        <f>IFERROR(VLOOKUP(B945,'FORMAÇÃO DE PREÇO'!B:D,3,FALSE),"")</f>
        <v/>
      </c>
      <c r="E945" s="107" t="str">
        <f t="shared" si="27"/>
        <v/>
      </c>
      <c r="F945" s="107" t="str">
        <f>IF($B944="","",IF($C945=$C942,INDEX('FORMAÇÃO DE PREÇO'!$H:$H,MATCH($B945,'FORMAÇÃO DE PREÇO'!$B:$B)-18),IF($C945=$C943,"Código","")))</f>
        <v/>
      </c>
      <c r="G945" s="108" t="str">
        <f t="array" ref="G945">IF($B944="","",IF($C945=$C942,UPPER(INDEX('BASE EDITAL'!$C:$C,EDITAL!B945+1)),IF($C945=$C943,"Especificação do Objeto","")))</f>
        <v/>
      </c>
      <c r="H945" s="109" t="str">
        <f t="array" ref="H945">IF($B944="","",IF($C945=$C942,INDEX('FORMAÇÃO DE PREÇO'!$M:$M,MATCH($B945,'FORMAÇÃO DE PREÇO'!$B:$B)-14),IF($C945=$C943,"Unidade","")))</f>
        <v/>
      </c>
      <c r="I945" s="109" t="str">
        <f>IF($B944="","",IF($C945=$C942,INDEX('FORMAÇÃO DE PREÇO'!$M:$M,MATCH($B945,'FORMAÇÃO DE PREÇO'!$B:$B)-16),IF($C945=$C943,"Quant.","")))</f>
        <v/>
      </c>
      <c r="J945" s="68" t="str">
        <f>IF(AND(COUNTBLANK($B942:$B944)=2,$B944="",$B943="",MAX(C:C)&gt;1),"Total Estimado",IF($B944="","",IF($C945=$C942,INDEX('FORMAÇÃO DE PREÇO'!$M:$M,MATCH($B945,'FORMAÇÃO DE PREÇO'!$B:$B)-18),IF($C945=$C943,"Valor Unit. (R$)",IF(AND($C945&lt;&gt;$C944,$J944&lt;&gt;""),"Subtotal","")))))</f>
        <v/>
      </c>
      <c r="K945" s="100" t="str">
        <f>IFERROR(IF(AND(COUNTBLANK($B942:$B944)=2,$B944="",$B943="",MAX(C:C)&gt;1),SUM($K$3:K944)/2,IF($B944="","",IF($C945=$C942,ROUND(J945*I945,2),IF($C945=$C943,"Total Item (R$)",IF(AND($C945&lt;&gt;$C944,$J944&lt;&gt;""),SUMIFS(K:K,C:C,C944,J:J,"&lt;&gt;Subtotal"),""))))),"")</f>
        <v/>
      </c>
      <c r="L945" s="100" t="str">
        <f t="shared" si="26"/>
        <v/>
      </c>
    </row>
    <row r="946" spans="2:12" x14ac:dyDescent="0.25">
      <c r="B946" s="62" t="str">
        <f>IFERROR(IF(C945=C942,IF(B945+1&lt;='FORMAÇÃO DE PREÇO'!$H$8,B945+1,""),B945),"")</f>
        <v/>
      </c>
      <c r="C946" s="62" t="str">
        <f>IFERROR(VLOOKUP(B946,'FORMAÇÃO DE PREÇO'!B:D,2,FALSE),"")</f>
        <v/>
      </c>
      <c r="D946" s="62" t="str">
        <f>IFERROR(VLOOKUP(B946,'FORMAÇÃO DE PREÇO'!B:D,3,FALSE),"")</f>
        <v/>
      </c>
      <c r="E946" s="107" t="str">
        <f t="shared" si="27"/>
        <v/>
      </c>
      <c r="F946" s="107" t="str">
        <f>IF($B945="","",IF($C946=$C943,INDEX('FORMAÇÃO DE PREÇO'!$H:$H,MATCH($B946,'FORMAÇÃO DE PREÇO'!$B:$B)-18),IF($C946=$C944,"Código","")))</f>
        <v/>
      </c>
      <c r="G946" s="108" t="str">
        <f t="array" ref="G946">IF($B945="","",IF($C946=$C943,UPPER(INDEX('BASE EDITAL'!$C:$C,EDITAL!B946+1)),IF($C946=$C944,"Especificação do Objeto","")))</f>
        <v/>
      </c>
      <c r="H946" s="109" t="str">
        <f t="array" ref="H946">IF($B945="","",IF($C946=$C943,INDEX('FORMAÇÃO DE PREÇO'!$M:$M,MATCH($B946,'FORMAÇÃO DE PREÇO'!$B:$B)-14),IF($C946=$C944,"Unidade","")))</f>
        <v/>
      </c>
      <c r="I946" s="109" t="str">
        <f>IF($B945="","",IF($C946=$C943,INDEX('FORMAÇÃO DE PREÇO'!$M:$M,MATCH($B946,'FORMAÇÃO DE PREÇO'!$B:$B)-16),IF($C946=$C944,"Quant.","")))</f>
        <v/>
      </c>
      <c r="J946" s="68" t="str">
        <f>IF(AND(COUNTBLANK($B943:$B945)=2,$B945="",$B944="",MAX(C:C)&gt;1),"Total Estimado",IF($B945="","",IF($C946=$C943,INDEX('FORMAÇÃO DE PREÇO'!$M:$M,MATCH($B946,'FORMAÇÃO DE PREÇO'!$B:$B)-18),IF($C946=$C944,"Valor Unit. (R$)",IF(AND($C946&lt;&gt;$C945,$J945&lt;&gt;""),"Subtotal","")))))</f>
        <v/>
      </c>
      <c r="K946" s="100" t="str">
        <f>IFERROR(IF(AND(COUNTBLANK($B943:$B945)=2,$B945="",$B944="",MAX(C:C)&gt;1),SUM($K$3:K945)/2,IF($B945="","",IF($C946=$C943,ROUND(J946*I946,2),IF($C946=$C944,"Total Item (R$)",IF(AND($C946&lt;&gt;$C945,$J945&lt;&gt;""),SUMIFS(K:K,C:C,C945,J:J,"&lt;&gt;Subtotal"),""))))),"")</f>
        <v/>
      </c>
      <c r="L946" s="100" t="str">
        <f t="shared" si="26"/>
        <v/>
      </c>
    </row>
    <row r="947" spans="2:12" x14ac:dyDescent="0.25">
      <c r="B947" s="62" t="str">
        <f>IFERROR(IF(C946=C943,IF(B946+1&lt;='FORMAÇÃO DE PREÇO'!$H$8,B946+1,""),B946),"")</f>
        <v/>
      </c>
      <c r="C947" s="62" t="str">
        <f>IFERROR(VLOOKUP(B947,'FORMAÇÃO DE PREÇO'!B:D,2,FALSE),"")</f>
        <v/>
      </c>
      <c r="D947" s="62" t="str">
        <f>IFERROR(VLOOKUP(B947,'FORMAÇÃO DE PREÇO'!B:D,3,FALSE),"")</f>
        <v/>
      </c>
      <c r="E947" s="107" t="str">
        <f t="shared" si="27"/>
        <v/>
      </c>
      <c r="F947" s="107" t="str">
        <f>IF($B946="","",IF($C947=$C944,INDEX('FORMAÇÃO DE PREÇO'!$H:$H,MATCH($B947,'FORMAÇÃO DE PREÇO'!$B:$B)-18),IF($C947=$C945,"Código","")))</f>
        <v/>
      </c>
      <c r="G947" s="108" t="str">
        <f t="array" ref="G947">IF($B946="","",IF($C947=$C944,UPPER(INDEX('BASE EDITAL'!$C:$C,EDITAL!B947+1)),IF($C947=$C945,"Especificação do Objeto","")))</f>
        <v/>
      </c>
      <c r="H947" s="109" t="str">
        <f t="array" ref="H947">IF($B946="","",IF($C947=$C944,INDEX('FORMAÇÃO DE PREÇO'!$M:$M,MATCH($B947,'FORMAÇÃO DE PREÇO'!$B:$B)-14),IF($C947=$C945,"Unidade","")))</f>
        <v/>
      </c>
      <c r="I947" s="109" t="str">
        <f>IF($B946="","",IF($C947=$C944,INDEX('FORMAÇÃO DE PREÇO'!$M:$M,MATCH($B947,'FORMAÇÃO DE PREÇO'!$B:$B)-16),IF($C947=$C945,"Quant.","")))</f>
        <v/>
      </c>
      <c r="J947" s="68" t="str">
        <f>IF(AND(COUNTBLANK($B944:$B946)=2,$B946="",$B945="",MAX(C:C)&gt;1),"Total Estimado",IF($B946="","",IF($C947=$C944,INDEX('FORMAÇÃO DE PREÇO'!$M:$M,MATCH($B947,'FORMAÇÃO DE PREÇO'!$B:$B)-18),IF($C947=$C945,"Valor Unit. (R$)",IF(AND($C947&lt;&gt;$C946,$J946&lt;&gt;""),"Subtotal","")))))</f>
        <v/>
      </c>
      <c r="K947" s="100" t="str">
        <f>IFERROR(IF(AND(COUNTBLANK($B944:$B946)=2,$B946="",$B945="",MAX(C:C)&gt;1),SUM($K$3:K946)/2,IF($B946="","",IF($C947=$C944,ROUND(J947*I947,2),IF($C947=$C945,"Total Item (R$)",IF(AND($C947&lt;&gt;$C946,$J946&lt;&gt;""),SUMIFS(K:K,C:C,C946,J:J,"&lt;&gt;Subtotal"),""))))),"")</f>
        <v/>
      </c>
      <c r="L947" s="100" t="str">
        <f t="shared" si="26"/>
        <v/>
      </c>
    </row>
    <row r="948" spans="2:12" x14ac:dyDescent="0.25">
      <c r="B948" s="62" t="str">
        <f>IFERROR(IF(C947=C944,IF(B947+1&lt;='FORMAÇÃO DE PREÇO'!$H$8,B947+1,""),B947),"")</f>
        <v/>
      </c>
      <c r="C948" s="62" t="str">
        <f>IFERROR(VLOOKUP(B948,'FORMAÇÃO DE PREÇO'!B:D,2,FALSE),"")</f>
        <v/>
      </c>
      <c r="D948" s="62" t="str">
        <f>IFERROR(VLOOKUP(B948,'FORMAÇÃO DE PREÇO'!B:D,3,FALSE),"")</f>
        <v/>
      </c>
      <c r="E948" s="107" t="str">
        <f t="shared" si="27"/>
        <v/>
      </c>
      <c r="F948" s="107" t="str">
        <f>IF($B947="","",IF($C948=$C945,INDEX('FORMAÇÃO DE PREÇO'!$H:$H,MATCH($B948,'FORMAÇÃO DE PREÇO'!$B:$B)-18),IF($C948=$C946,"Código","")))</f>
        <v/>
      </c>
      <c r="G948" s="108" t="str">
        <f t="array" ref="G948">IF($B947="","",IF($C948=$C945,UPPER(INDEX('BASE EDITAL'!$C:$C,EDITAL!B948+1)),IF($C948=$C946,"Especificação do Objeto","")))</f>
        <v/>
      </c>
      <c r="H948" s="109" t="str">
        <f t="array" ref="H948">IF($B947="","",IF($C948=$C945,INDEX('FORMAÇÃO DE PREÇO'!$M:$M,MATCH($B948,'FORMAÇÃO DE PREÇO'!$B:$B)-14),IF($C948=$C946,"Unidade","")))</f>
        <v/>
      </c>
      <c r="I948" s="109" t="str">
        <f>IF($B947="","",IF($C948=$C945,INDEX('FORMAÇÃO DE PREÇO'!$M:$M,MATCH($B948,'FORMAÇÃO DE PREÇO'!$B:$B)-16),IF($C948=$C946,"Quant.","")))</f>
        <v/>
      </c>
      <c r="J948" s="68" t="str">
        <f>IF(AND(COUNTBLANK($B945:$B947)=2,$B947="",$B946="",MAX(C:C)&gt;1),"Total Estimado",IF($B947="","",IF($C948=$C945,INDEX('FORMAÇÃO DE PREÇO'!$M:$M,MATCH($B948,'FORMAÇÃO DE PREÇO'!$B:$B)-18),IF($C948=$C946,"Valor Unit. (R$)",IF(AND($C948&lt;&gt;$C947,$J947&lt;&gt;""),"Subtotal","")))))</f>
        <v/>
      </c>
      <c r="K948" s="100" t="str">
        <f>IFERROR(IF(AND(COUNTBLANK($B945:$B947)=2,$B947="",$B946="",MAX(C:C)&gt;1),SUM($K$3:K947)/2,IF($B947="","",IF($C948=$C945,ROUND(J948*I948,2),IF($C948=$C946,"Total Item (R$)",IF(AND($C948&lt;&gt;$C947,$J947&lt;&gt;""),SUMIFS(K:K,C:C,C947,J:J,"&lt;&gt;Subtotal"),""))))),"")</f>
        <v/>
      </c>
      <c r="L948" s="100" t="str">
        <f t="shared" si="26"/>
        <v/>
      </c>
    </row>
    <row r="949" spans="2:12" x14ac:dyDescent="0.25">
      <c r="B949" s="62" t="str">
        <f>IFERROR(IF(C948=C945,IF(B948+1&lt;='FORMAÇÃO DE PREÇO'!$H$8,B948+1,""),B948),"")</f>
        <v/>
      </c>
      <c r="C949" s="62" t="str">
        <f>IFERROR(VLOOKUP(B949,'FORMAÇÃO DE PREÇO'!B:D,2,FALSE),"")</f>
        <v/>
      </c>
      <c r="D949" s="62" t="str">
        <f>IFERROR(VLOOKUP(B949,'FORMAÇÃO DE PREÇO'!B:D,3,FALSE),"")</f>
        <v/>
      </c>
      <c r="E949" s="107" t="str">
        <f t="shared" si="27"/>
        <v/>
      </c>
      <c r="F949" s="107" t="str">
        <f>IF($B948="","",IF($C949=$C946,INDEX('FORMAÇÃO DE PREÇO'!$H:$H,MATCH($B949,'FORMAÇÃO DE PREÇO'!$B:$B)-18),IF($C949=$C947,"Código","")))</f>
        <v/>
      </c>
      <c r="G949" s="108" t="str">
        <f t="array" ref="G949">IF($B948="","",IF($C949=$C946,UPPER(INDEX('BASE EDITAL'!$C:$C,EDITAL!B949+1)),IF($C949=$C947,"Especificação do Objeto","")))</f>
        <v/>
      </c>
      <c r="H949" s="109" t="str">
        <f t="array" ref="H949">IF($B948="","",IF($C949=$C946,INDEX('FORMAÇÃO DE PREÇO'!$M:$M,MATCH($B949,'FORMAÇÃO DE PREÇO'!$B:$B)-14),IF($C949=$C947,"Unidade","")))</f>
        <v/>
      </c>
      <c r="I949" s="109" t="str">
        <f>IF($B948="","",IF($C949=$C946,INDEX('FORMAÇÃO DE PREÇO'!$M:$M,MATCH($B949,'FORMAÇÃO DE PREÇO'!$B:$B)-16),IF($C949=$C947,"Quant.","")))</f>
        <v/>
      </c>
      <c r="J949" s="68" t="str">
        <f>IF(AND(COUNTBLANK($B946:$B948)=2,$B948="",$B947="",MAX(C:C)&gt;1),"Total Estimado",IF($B948="","",IF($C949=$C946,INDEX('FORMAÇÃO DE PREÇO'!$M:$M,MATCH($B949,'FORMAÇÃO DE PREÇO'!$B:$B)-18),IF($C949=$C947,"Valor Unit. (R$)",IF(AND($C949&lt;&gt;$C948,$J948&lt;&gt;""),"Subtotal","")))))</f>
        <v/>
      </c>
      <c r="K949" s="100" t="str">
        <f>IFERROR(IF(AND(COUNTBLANK($B946:$B948)=2,$B948="",$B947="",MAX(C:C)&gt;1),SUM($K$3:K948)/2,IF($B948="","",IF($C949=$C946,ROUND(J949*I949,2),IF($C949=$C947,"Total Item (R$)",IF(AND($C949&lt;&gt;$C948,$J948&lt;&gt;""),SUMIFS(K:K,C:C,C948,J:J,"&lt;&gt;Subtotal"),""))))),"")</f>
        <v/>
      </c>
      <c r="L949" s="100" t="str">
        <f t="shared" si="26"/>
        <v/>
      </c>
    </row>
    <row r="950" spans="2:12" x14ac:dyDescent="0.25">
      <c r="B950" s="62" t="str">
        <f>IFERROR(IF(C949=C946,IF(B949+1&lt;='FORMAÇÃO DE PREÇO'!$H$8,B949+1,""),B949),"")</f>
        <v/>
      </c>
      <c r="C950" s="62" t="str">
        <f>IFERROR(VLOOKUP(B950,'FORMAÇÃO DE PREÇO'!B:D,2,FALSE),"")</f>
        <v/>
      </c>
      <c r="D950" s="62" t="str">
        <f>IFERROR(VLOOKUP(B950,'FORMAÇÃO DE PREÇO'!B:D,3,FALSE),"")</f>
        <v/>
      </c>
      <c r="E950" s="107" t="str">
        <f t="shared" si="27"/>
        <v/>
      </c>
      <c r="F950" s="107" t="str">
        <f>IF($B949="","",IF($C950=$C947,INDEX('FORMAÇÃO DE PREÇO'!$H:$H,MATCH($B950,'FORMAÇÃO DE PREÇO'!$B:$B)-18),IF($C950=$C948,"Código","")))</f>
        <v/>
      </c>
      <c r="G950" s="108" t="str">
        <f t="array" ref="G950">IF($B949="","",IF($C950=$C947,UPPER(INDEX('BASE EDITAL'!$C:$C,EDITAL!B950+1)),IF($C950=$C948,"Especificação do Objeto","")))</f>
        <v/>
      </c>
      <c r="H950" s="109" t="str">
        <f t="array" ref="H950">IF($B949="","",IF($C950=$C947,INDEX('FORMAÇÃO DE PREÇO'!$M:$M,MATCH($B950,'FORMAÇÃO DE PREÇO'!$B:$B)-14),IF($C950=$C948,"Unidade","")))</f>
        <v/>
      </c>
      <c r="I950" s="109" t="str">
        <f>IF($B949="","",IF($C950=$C947,INDEX('FORMAÇÃO DE PREÇO'!$M:$M,MATCH($B950,'FORMAÇÃO DE PREÇO'!$B:$B)-16),IF($C950=$C948,"Quant.","")))</f>
        <v/>
      </c>
      <c r="J950" s="68" t="str">
        <f>IF(AND(COUNTBLANK($B947:$B949)=2,$B949="",$B948="",MAX(C:C)&gt;1),"Total Estimado",IF($B949="","",IF($C950=$C947,INDEX('FORMAÇÃO DE PREÇO'!$M:$M,MATCH($B950,'FORMAÇÃO DE PREÇO'!$B:$B)-18),IF($C950=$C948,"Valor Unit. (R$)",IF(AND($C950&lt;&gt;$C949,$J949&lt;&gt;""),"Subtotal","")))))</f>
        <v/>
      </c>
      <c r="K950" s="100" t="str">
        <f>IFERROR(IF(AND(COUNTBLANK($B947:$B949)=2,$B949="",$B948="",MAX(C:C)&gt;1),SUM($K$3:K949)/2,IF($B949="","",IF($C950=$C947,ROUND(J950*I950,2),IF($C950=$C948,"Total Item (R$)",IF(AND($C950&lt;&gt;$C949,$J949&lt;&gt;""),SUMIFS(K:K,C:C,C949,J:J,"&lt;&gt;Subtotal"),""))))),"")</f>
        <v/>
      </c>
      <c r="L950" s="100" t="str">
        <f t="shared" si="26"/>
        <v/>
      </c>
    </row>
    <row r="951" spans="2:12" x14ac:dyDescent="0.25">
      <c r="B951" s="62" t="str">
        <f>IFERROR(IF(C950=C947,IF(B950+1&lt;='FORMAÇÃO DE PREÇO'!$H$8,B950+1,""),B950),"")</f>
        <v/>
      </c>
      <c r="C951" s="62" t="str">
        <f>IFERROR(VLOOKUP(B951,'FORMAÇÃO DE PREÇO'!B:D,2,FALSE),"")</f>
        <v/>
      </c>
      <c r="D951" s="62" t="str">
        <f>IFERROR(VLOOKUP(B951,'FORMAÇÃO DE PREÇO'!B:D,3,FALSE),"")</f>
        <v/>
      </c>
      <c r="E951" s="107" t="str">
        <f t="shared" si="27"/>
        <v/>
      </c>
      <c r="F951" s="107" t="str">
        <f>IF($B950="","",IF($C951=$C948,INDEX('FORMAÇÃO DE PREÇO'!$H:$H,MATCH($B951,'FORMAÇÃO DE PREÇO'!$B:$B)-18),IF($C951=$C949,"Código","")))</f>
        <v/>
      </c>
      <c r="G951" s="108" t="str">
        <f t="array" ref="G951">IF($B950="","",IF($C951=$C948,UPPER(INDEX('BASE EDITAL'!$C:$C,EDITAL!B951+1)),IF($C951=$C949,"Especificação do Objeto","")))</f>
        <v/>
      </c>
      <c r="H951" s="109" t="str">
        <f t="array" ref="H951">IF($B950="","",IF($C951=$C948,INDEX('FORMAÇÃO DE PREÇO'!$M:$M,MATCH($B951,'FORMAÇÃO DE PREÇO'!$B:$B)-14),IF($C951=$C949,"Unidade","")))</f>
        <v/>
      </c>
      <c r="I951" s="109" t="str">
        <f>IF($B950="","",IF($C951=$C948,INDEX('FORMAÇÃO DE PREÇO'!$M:$M,MATCH($B951,'FORMAÇÃO DE PREÇO'!$B:$B)-16),IF($C951=$C949,"Quant.","")))</f>
        <v/>
      </c>
      <c r="J951" s="68" t="str">
        <f>IF(AND(COUNTBLANK($B948:$B950)=2,$B950="",$B949="",MAX(C:C)&gt;1),"Total Estimado",IF($B950="","",IF($C951=$C948,INDEX('FORMAÇÃO DE PREÇO'!$M:$M,MATCH($B951,'FORMAÇÃO DE PREÇO'!$B:$B)-18),IF($C951=$C949,"Valor Unit. (R$)",IF(AND($C951&lt;&gt;$C950,$J950&lt;&gt;""),"Subtotal","")))))</f>
        <v/>
      </c>
      <c r="K951" s="100" t="str">
        <f>IFERROR(IF(AND(COUNTBLANK($B948:$B950)=2,$B950="",$B949="",MAX(C:C)&gt;1),SUM($K$3:K950)/2,IF($B950="","",IF($C951=$C948,ROUND(J951*I951,2),IF($C951=$C949,"Total Item (R$)",IF(AND($C951&lt;&gt;$C950,$J950&lt;&gt;""),SUMIFS(K:K,C:C,C950,J:J,"&lt;&gt;Subtotal"),""))))),"")</f>
        <v/>
      </c>
      <c r="L951" s="100" t="str">
        <f t="shared" si="26"/>
        <v/>
      </c>
    </row>
    <row r="952" spans="2:12" x14ac:dyDescent="0.25">
      <c r="B952" s="62" t="str">
        <f>IFERROR(IF(C951=C948,IF(B951+1&lt;='FORMAÇÃO DE PREÇO'!$H$8,B951+1,""),B951),"")</f>
        <v/>
      </c>
      <c r="C952" s="62" t="str">
        <f>IFERROR(VLOOKUP(B952,'FORMAÇÃO DE PREÇO'!B:D,2,FALSE),"")</f>
        <v/>
      </c>
      <c r="D952" s="62" t="str">
        <f>IFERROR(VLOOKUP(B952,'FORMAÇÃO DE PREÇO'!B:D,3,FALSE),"")</f>
        <v/>
      </c>
      <c r="E952" s="107" t="str">
        <f t="shared" si="27"/>
        <v/>
      </c>
      <c r="F952" s="107" t="str">
        <f>IF($B951="","",IF($C952=$C949,INDEX('FORMAÇÃO DE PREÇO'!$H:$H,MATCH($B952,'FORMAÇÃO DE PREÇO'!$B:$B)-18),IF($C952=$C950,"Código","")))</f>
        <v/>
      </c>
      <c r="G952" s="108" t="str">
        <f t="array" ref="G952">IF($B951="","",IF($C952=$C949,UPPER(INDEX('BASE EDITAL'!$C:$C,EDITAL!B952+1)),IF($C952=$C950,"Especificação do Objeto","")))</f>
        <v/>
      </c>
      <c r="H952" s="109" t="str">
        <f t="array" ref="H952">IF($B951="","",IF($C952=$C949,INDEX('FORMAÇÃO DE PREÇO'!$M:$M,MATCH($B952,'FORMAÇÃO DE PREÇO'!$B:$B)-14),IF($C952=$C950,"Unidade","")))</f>
        <v/>
      </c>
      <c r="I952" s="109" t="str">
        <f>IF($B951="","",IF($C952=$C949,INDEX('FORMAÇÃO DE PREÇO'!$M:$M,MATCH($B952,'FORMAÇÃO DE PREÇO'!$B:$B)-16),IF($C952=$C950,"Quant.","")))</f>
        <v/>
      </c>
      <c r="J952" s="68" t="str">
        <f>IF(AND(COUNTBLANK($B949:$B951)=2,$B951="",$B950="",MAX(C:C)&gt;1),"Total Estimado",IF($B951="","",IF($C952=$C949,INDEX('FORMAÇÃO DE PREÇO'!$M:$M,MATCH($B952,'FORMAÇÃO DE PREÇO'!$B:$B)-18),IF($C952=$C950,"Valor Unit. (R$)",IF(AND($C952&lt;&gt;$C951,$J951&lt;&gt;""),"Subtotal","")))))</f>
        <v/>
      </c>
      <c r="K952" s="100" t="str">
        <f>IFERROR(IF(AND(COUNTBLANK($B949:$B951)=2,$B951="",$B950="",MAX(C:C)&gt;1),SUM($K$3:K951)/2,IF($B951="","",IF($C952=$C949,ROUND(J952*I952,2),IF($C952=$C950,"Total Item (R$)",IF(AND($C952&lt;&gt;$C951,$J951&lt;&gt;""),SUMIFS(K:K,C:C,C951,J:J,"&lt;&gt;Subtotal"),""))))),"")</f>
        <v/>
      </c>
      <c r="L952" s="100" t="str">
        <f t="shared" si="26"/>
        <v/>
      </c>
    </row>
    <row r="953" spans="2:12" x14ac:dyDescent="0.25">
      <c r="B953" s="62" t="str">
        <f>IFERROR(IF(C952=C949,IF(B952+1&lt;='FORMAÇÃO DE PREÇO'!$H$8,B952+1,""),B952),"")</f>
        <v/>
      </c>
      <c r="C953" s="62" t="str">
        <f>IFERROR(VLOOKUP(B953,'FORMAÇÃO DE PREÇO'!B:D,2,FALSE),"")</f>
        <v/>
      </c>
      <c r="D953" s="62" t="str">
        <f>IFERROR(VLOOKUP(B953,'FORMAÇÃO DE PREÇO'!B:D,3,FALSE),"")</f>
        <v/>
      </c>
      <c r="E953" s="107" t="str">
        <f t="shared" si="27"/>
        <v/>
      </c>
      <c r="F953" s="107" t="str">
        <f>IF($B952="","",IF($C953=$C950,INDEX('FORMAÇÃO DE PREÇO'!$H:$H,MATCH($B953,'FORMAÇÃO DE PREÇO'!$B:$B)-18),IF($C953=$C951,"Código","")))</f>
        <v/>
      </c>
      <c r="G953" s="108" t="str">
        <f t="array" ref="G953">IF($B952="","",IF($C953=$C950,UPPER(INDEX('BASE EDITAL'!$C:$C,EDITAL!B953+1)),IF($C953=$C951,"Especificação do Objeto","")))</f>
        <v/>
      </c>
      <c r="H953" s="109" t="str">
        <f t="array" ref="H953">IF($B952="","",IF($C953=$C950,INDEX('FORMAÇÃO DE PREÇO'!$M:$M,MATCH($B953,'FORMAÇÃO DE PREÇO'!$B:$B)-14),IF($C953=$C951,"Unidade","")))</f>
        <v/>
      </c>
      <c r="I953" s="109" t="str">
        <f>IF($B952="","",IF($C953=$C950,INDEX('FORMAÇÃO DE PREÇO'!$M:$M,MATCH($B953,'FORMAÇÃO DE PREÇO'!$B:$B)-16),IF($C953=$C951,"Quant.","")))</f>
        <v/>
      </c>
      <c r="J953" s="68" t="str">
        <f>IF(AND(COUNTBLANK($B950:$B952)=2,$B952="",$B951="",MAX(C:C)&gt;1),"Total Estimado",IF($B952="","",IF($C953=$C950,INDEX('FORMAÇÃO DE PREÇO'!$M:$M,MATCH($B953,'FORMAÇÃO DE PREÇO'!$B:$B)-18),IF($C953=$C951,"Valor Unit. (R$)",IF(AND($C953&lt;&gt;$C952,$J952&lt;&gt;""),"Subtotal","")))))</f>
        <v/>
      </c>
      <c r="K953" s="100" t="str">
        <f>IFERROR(IF(AND(COUNTBLANK($B950:$B952)=2,$B952="",$B951="",MAX(C:C)&gt;1),SUM($K$3:K952)/2,IF($B952="","",IF($C953=$C950,ROUND(J953*I953,2),IF($C953=$C951,"Total Item (R$)",IF(AND($C953&lt;&gt;$C952,$J952&lt;&gt;""),SUMIFS(K:K,C:C,C952,J:J,"&lt;&gt;Subtotal"),""))))),"")</f>
        <v/>
      </c>
      <c r="L953" s="100" t="str">
        <f t="shared" si="26"/>
        <v/>
      </c>
    </row>
    <row r="954" spans="2:12" x14ac:dyDescent="0.25">
      <c r="B954" s="62" t="str">
        <f>IFERROR(IF(C953=C950,IF(B953+1&lt;='FORMAÇÃO DE PREÇO'!$H$8,B953+1,""),B953),"")</f>
        <v/>
      </c>
      <c r="C954" s="62" t="str">
        <f>IFERROR(VLOOKUP(B954,'FORMAÇÃO DE PREÇO'!B:D,2,FALSE),"")</f>
        <v/>
      </c>
      <c r="D954" s="62" t="str">
        <f>IFERROR(VLOOKUP(B954,'FORMAÇÃO DE PREÇO'!B:D,3,FALSE),"")</f>
        <v/>
      </c>
      <c r="E954" s="107" t="str">
        <f t="shared" si="27"/>
        <v/>
      </c>
      <c r="F954" s="107" t="str">
        <f>IF($B953="","",IF($C954=$C951,INDEX('FORMAÇÃO DE PREÇO'!$H:$H,MATCH($B954,'FORMAÇÃO DE PREÇO'!$B:$B)-18),IF($C954=$C952,"Código","")))</f>
        <v/>
      </c>
      <c r="G954" s="108" t="str">
        <f t="array" ref="G954">IF($B953="","",IF($C954=$C951,UPPER(INDEX('BASE EDITAL'!$C:$C,EDITAL!B954+1)),IF($C954=$C952,"Especificação do Objeto","")))</f>
        <v/>
      </c>
      <c r="H954" s="109" t="str">
        <f t="array" ref="H954">IF($B953="","",IF($C954=$C951,INDEX('FORMAÇÃO DE PREÇO'!$M:$M,MATCH($B954,'FORMAÇÃO DE PREÇO'!$B:$B)-14),IF($C954=$C952,"Unidade","")))</f>
        <v/>
      </c>
      <c r="I954" s="109" t="str">
        <f>IF($B953="","",IF($C954=$C951,INDEX('FORMAÇÃO DE PREÇO'!$M:$M,MATCH($B954,'FORMAÇÃO DE PREÇO'!$B:$B)-16),IF($C954=$C952,"Quant.","")))</f>
        <v/>
      </c>
      <c r="J954" s="68" t="str">
        <f>IF(AND(COUNTBLANK($B951:$B953)=2,$B953="",$B952="",MAX(C:C)&gt;1),"Total Estimado",IF($B953="","",IF($C954=$C951,INDEX('FORMAÇÃO DE PREÇO'!$M:$M,MATCH($B954,'FORMAÇÃO DE PREÇO'!$B:$B)-18),IF($C954=$C952,"Valor Unit. (R$)",IF(AND($C954&lt;&gt;$C953,$J953&lt;&gt;""),"Subtotal","")))))</f>
        <v/>
      </c>
      <c r="K954" s="100" t="str">
        <f>IFERROR(IF(AND(COUNTBLANK($B951:$B953)=2,$B953="",$B952="",MAX(C:C)&gt;1),SUM($K$3:K953)/2,IF($B953="","",IF($C954=$C951,ROUND(J954*I954,2),IF($C954=$C952,"Total Item (R$)",IF(AND($C954&lt;&gt;$C953,$J953&lt;&gt;""),SUMIFS(K:K,C:C,C953,J:J,"&lt;&gt;Subtotal"),""))))),"")</f>
        <v/>
      </c>
      <c r="L954" s="100" t="str">
        <f t="shared" si="26"/>
        <v/>
      </c>
    </row>
    <row r="955" spans="2:12" x14ac:dyDescent="0.25">
      <c r="B955" s="62" t="str">
        <f>IFERROR(IF(C954=C951,IF(B954+1&lt;='FORMAÇÃO DE PREÇO'!$H$8,B954+1,""),B954),"")</f>
        <v/>
      </c>
      <c r="C955" s="62" t="str">
        <f>IFERROR(VLOOKUP(B955,'FORMAÇÃO DE PREÇO'!B:D,2,FALSE),"")</f>
        <v/>
      </c>
      <c r="D955" s="62" t="str">
        <f>IFERROR(VLOOKUP(B955,'FORMAÇÃO DE PREÇO'!B:D,3,FALSE),"")</f>
        <v/>
      </c>
      <c r="E955" s="107" t="str">
        <f t="shared" si="27"/>
        <v/>
      </c>
      <c r="F955" s="107" t="str">
        <f>IF($B954="","",IF($C955=$C952,INDEX('FORMAÇÃO DE PREÇO'!$H:$H,MATCH($B955,'FORMAÇÃO DE PREÇO'!$B:$B)-18),IF($C955=$C953,"Código","")))</f>
        <v/>
      </c>
      <c r="G955" s="108" t="str">
        <f t="array" ref="G955">IF($B954="","",IF($C955=$C952,UPPER(INDEX('BASE EDITAL'!$C:$C,EDITAL!B955+1)),IF($C955=$C953,"Especificação do Objeto","")))</f>
        <v/>
      </c>
      <c r="H955" s="109" t="str">
        <f t="array" ref="H955">IF($B954="","",IF($C955=$C952,INDEX('FORMAÇÃO DE PREÇO'!$M:$M,MATCH($B955,'FORMAÇÃO DE PREÇO'!$B:$B)-14),IF($C955=$C953,"Unidade","")))</f>
        <v/>
      </c>
      <c r="I955" s="109" t="str">
        <f>IF($B954="","",IF($C955=$C952,INDEX('FORMAÇÃO DE PREÇO'!$M:$M,MATCH($B955,'FORMAÇÃO DE PREÇO'!$B:$B)-16),IF($C955=$C953,"Quant.","")))</f>
        <v/>
      </c>
      <c r="J955" s="68" t="str">
        <f>IF(AND(COUNTBLANK($B952:$B954)=2,$B954="",$B953="",MAX(C:C)&gt;1),"Total Estimado",IF($B954="","",IF($C955=$C952,INDEX('FORMAÇÃO DE PREÇO'!$M:$M,MATCH($B955,'FORMAÇÃO DE PREÇO'!$B:$B)-18),IF($C955=$C953,"Valor Unit. (R$)",IF(AND($C955&lt;&gt;$C954,$J954&lt;&gt;""),"Subtotal","")))))</f>
        <v/>
      </c>
      <c r="K955" s="100" t="str">
        <f>IFERROR(IF(AND(COUNTBLANK($B952:$B954)=2,$B954="",$B953="",MAX(C:C)&gt;1),SUM($K$3:K954)/2,IF($B954="","",IF($C955=$C952,ROUND(J955*I955,2),IF($C955=$C953,"Total Item (R$)",IF(AND($C955&lt;&gt;$C954,$J954&lt;&gt;""),SUMIFS(K:K,C:C,C954,J:J,"&lt;&gt;Subtotal"),""))))),"")</f>
        <v/>
      </c>
      <c r="L955" s="100" t="str">
        <f t="shared" si="26"/>
        <v/>
      </c>
    </row>
    <row r="956" spans="2:12" x14ac:dyDescent="0.25">
      <c r="B956" s="62" t="str">
        <f>IFERROR(IF(C955=C952,IF(B955+1&lt;='FORMAÇÃO DE PREÇO'!$H$8,B955+1,""),B955),"")</f>
        <v/>
      </c>
      <c r="C956" s="62" t="str">
        <f>IFERROR(VLOOKUP(B956,'FORMAÇÃO DE PREÇO'!B:D,2,FALSE),"")</f>
        <v/>
      </c>
      <c r="D956" s="62" t="str">
        <f>IFERROR(VLOOKUP(B956,'FORMAÇÃO DE PREÇO'!B:D,3,FALSE),"")</f>
        <v/>
      </c>
      <c r="E956" s="107" t="str">
        <f t="shared" si="27"/>
        <v/>
      </c>
      <c r="F956" s="107" t="str">
        <f>IF($B955="","",IF($C956=$C953,INDEX('FORMAÇÃO DE PREÇO'!$H:$H,MATCH($B956,'FORMAÇÃO DE PREÇO'!$B:$B)-18),IF($C956=$C954,"Código","")))</f>
        <v/>
      </c>
      <c r="G956" s="108" t="str">
        <f t="array" ref="G956">IF($B955="","",IF($C956=$C953,UPPER(INDEX('BASE EDITAL'!$C:$C,EDITAL!B956+1)),IF($C956=$C954,"Especificação do Objeto","")))</f>
        <v/>
      </c>
      <c r="H956" s="109" t="str">
        <f t="array" ref="H956">IF($B955="","",IF($C956=$C953,INDEX('FORMAÇÃO DE PREÇO'!$M:$M,MATCH($B956,'FORMAÇÃO DE PREÇO'!$B:$B)-14),IF($C956=$C954,"Unidade","")))</f>
        <v/>
      </c>
      <c r="I956" s="109" t="str">
        <f>IF($B955="","",IF($C956=$C953,INDEX('FORMAÇÃO DE PREÇO'!$M:$M,MATCH($B956,'FORMAÇÃO DE PREÇO'!$B:$B)-16),IF($C956=$C954,"Quant.","")))</f>
        <v/>
      </c>
      <c r="J956" s="68" t="str">
        <f>IF(AND(COUNTBLANK($B953:$B955)=2,$B955="",$B954="",MAX(C:C)&gt;1),"Total Estimado",IF($B955="","",IF($C956=$C953,INDEX('FORMAÇÃO DE PREÇO'!$M:$M,MATCH($B956,'FORMAÇÃO DE PREÇO'!$B:$B)-18),IF($C956=$C954,"Valor Unit. (R$)",IF(AND($C956&lt;&gt;$C955,$J955&lt;&gt;""),"Subtotal","")))))</f>
        <v/>
      </c>
      <c r="K956" s="100" t="str">
        <f>IFERROR(IF(AND(COUNTBLANK($B953:$B955)=2,$B955="",$B954="",MAX(C:C)&gt;1),SUM($K$3:K955)/2,IF($B955="","",IF($C956=$C953,ROUND(J956*I956,2),IF($C956=$C954,"Total Item (R$)",IF(AND($C956&lt;&gt;$C955,$J955&lt;&gt;""),SUMIFS(K:K,C:C,C955,J:J,"&lt;&gt;Subtotal"),""))))),"")</f>
        <v/>
      </c>
      <c r="L956" s="100" t="str">
        <f t="shared" si="26"/>
        <v/>
      </c>
    </row>
    <row r="957" spans="2:12" x14ac:dyDescent="0.25">
      <c r="B957" s="62" t="str">
        <f>IFERROR(IF(C956=C953,IF(B956+1&lt;='FORMAÇÃO DE PREÇO'!$H$8,B956+1,""),B956),"")</f>
        <v/>
      </c>
      <c r="C957" s="62" t="str">
        <f>IFERROR(VLOOKUP(B957,'FORMAÇÃO DE PREÇO'!B:D,2,FALSE),"")</f>
        <v/>
      </c>
      <c r="D957" s="62" t="str">
        <f>IFERROR(VLOOKUP(B957,'FORMAÇÃO DE PREÇO'!B:D,3,FALSE),"")</f>
        <v/>
      </c>
      <c r="E957" s="107" t="str">
        <f t="shared" si="27"/>
        <v/>
      </c>
      <c r="F957" s="107" t="str">
        <f>IF($B956="","",IF($C957=$C954,INDEX('FORMAÇÃO DE PREÇO'!$H:$H,MATCH($B957,'FORMAÇÃO DE PREÇO'!$B:$B)-18),IF($C957=$C955,"Código","")))</f>
        <v/>
      </c>
      <c r="G957" s="108" t="str">
        <f t="array" ref="G957">IF($B956="","",IF($C957=$C954,UPPER(INDEX('BASE EDITAL'!$C:$C,EDITAL!B957+1)),IF($C957=$C955,"Especificação do Objeto","")))</f>
        <v/>
      </c>
      <c r="H957" s="109" t="str">
        <f t="array" ref="H957">IF($B956="","",IF($C957=$C954,INDEX('FORMAÇÃO DE PREÇO'!$M:$M,MATCH($B957,'FORMAÇÃO DE PREÇO'!$B:$B)-14),IF($C957=$C955,"Unidade","")))</f>
        <v/>
      </c>
      <c r="I957" s="109" t="str">
        <f>IF($B956="","",IF($C957=$C954,INDEX('FORMAÇÃO DE PREÇO'!$M:$M,MATCH($B957,'FORMAÇÃO DE PREÇO'!$B:$B)-16),IF($C957=$C955,"Quant.","")))</f>
        <v/>
      </c>
      <c r="J957" s="68" t="str">
        <f>IF(AND(COUNTBLANK($B954:$B956)=2,$B956="",$B955="",MAX(C:C)&gt;1),"Total Estimado",IF($B956="","",IF($C957=$C954,INDEX('FORMAÇÃO DE PREÇO'!$M:$M,MATCH($B957,'FORMAÇÃO DE PREÇO'!$B:$B)-18),IF($C957=$C955,"Valor Unit. (R$)",IF(AND($C957&lt;&gt;$C956,$J956&lt;&gt;""),"Subtotal","")))))</f>
        <v/>
      </c>
      <c r="K957" s="100" t="str">
        <f>IFERROR(IF(AND(COUNTBLANK($B954:$B956)=2,$B956="",$B955="",MAX(C:C)&gt;1),SUM($K$3:K956)/2,IF($B956="","",IF($C957=$C954,ROUND(J957*I957,2),IF($C957=$C955,"Total Item (R$)",IF(AND($C957&lt;&gt;$C956,$J956&lt;&gt;""),SUMIFS(K:K,C:C,C956,J:J,"&lt;&gt;Subtotal"),""))))),"")</f>
        <v/>
      </c>
      <c r="L957" s="100" t="str">
        <f t="shared" si="26"/>
        <v/>
      </c>
    </row>
    <row r="958" spans="2:12" x14ac:dyDescent="0.25">
      <c r="B958" s="62" t="str">
        <f>IFERROR(IF(C957=C954,IF(B957+1&lt;='FORMAÇÃO DE PREÇO'!$H$8,B957+1,""),B957),"")</f>
        <v/>
      </c>
      <c r="C958" s="62" t="str">
        <f>IFERROR(VLOOKUP(B958,'FORMAÇÃO DE PREÇO'!B:D,2,FALSE),"")</f>
        <v/>
      </c>
      <c r="D958" s="62" t="str">
        <f>IFERROR(VLOOKUP(B958,'FORMAÇÃO DE PREÇO'!B:D,3,FALSE),"")</f>
        <v/>
      </c>
      <c r="E958" s="107" t="str">
        <f t="shared" si="27"/>
        <v/>
      </c>
      <c r="F958" s="107" t="str">
        <f>IF($B957="","",IF($C958=$C955,INDEX('FORMAÇÃO DE PREÇO'!$H:$H,MATCH($B958,'FORMAÇÃO DE PREÇO'!$B:$B)-18),IF($C958=$C956,"Código","")))</f>
        <v/>
      </c>
      <c r="G958" s="108" t="str">
        <f t="array" ref="G958">IF($B957="","",IF($C958=$C955,UPPER(INDEX('BASE EDITAL'!$C:$C,EDITAL!B958+1)),IF($C958=$C956,"Especificação do Objeto","")))</f>
        <v/>
      </c>
      <c r="H958" s="109" t="str">
        <f t="array" ref="H958">IF($B957="","",IF($C958=$C955,INDEX('FORMAÇÃO DE PREÇO'!$M:$M,MATCH($B958,'FORMAÇÃO DE PREÇO'!$B:$B)-14),IF($C958=$C956,"Unidade","")))</f>
        <v/>
      </c>
      <c r="I958" s="109" t="str">
        <f>IF($B957="","",IF($C958=$C955,INDEX('FORMAÇÃO DE PREÇO'!$M:$M,MATCH($B958,'FORMAÇÃO DE PREÇO'!$B:$B)-16),IF($C958=$C956,"Quant.","")))</f>
        <v/>
      </c>
      <c r="J958" s="68" t="str">
        <f>IF(AND(COUNTBLANK($B955:$B957)=2,$B957="",$B956="",MAX(C:C)&gt;1),"Total Estimado",IF($B957="","",IF($C958=$C955,INDEX('FORMAÇÃO DE PREÇO'!$M:$M,MATCH($B958,'FORMAÇÃO DE PREÇO'!$B:$B)-18),IF($C958=$C956,"Valor Unit. (R$)",IF(AND($C958&lt;&gt;$C957,$J957&lt;&gt;""),"Subtotal","")))))</f>
        <v/>
      </c>
      <c r="K958" s="100" t="str">
        <f>IFERROR(IF(AND(COUNTBLANK($B955:$B957)=2,$B957="",$B956="",MAX(C:C)&gt;1),SUM($K$3:K957)/2,IF($B957="","",IF($C958=$C955,ROUND(J958*I958,2),IF($C958=$C956,"Total Item (R$)",IF(AND($C958&lt;&gt;$C957,$J957&lt;&gt;""),SUMIFS(K:K,C:C,C957,J:J,"&lt;&gt;Subtotal"),""))))),"")</f>
        <v/>
      </c>
      <c r="L958" s="100" t="str">
        <f t="shared" si="26"/>
        <v/>
      </c>
    </row>
    <row r="959" spans="2:12" x14ac:dyDescent="0.25">
      <c r="B959" s="62" t="str">
        <f>IFERROR(IF(C958=C955,IF(B958+1&lt;='FORMAÇÃO DE PREÇO'!$H$8,B958+1,""),B958),"")</f>
        <v/>
      </c>
      <c r="C959" s="62" t="str">
        <f>IFERROR(VLOOKUP(B959,'FORMAÇÃO DE PREÇO'!B:D,2,FALSE),"")</f>
        <v/>
      </c>
      <c r="D959" s="62" t="str">
        <f>IFERROR(VLOOKUP(B959,'FORMAÇÃO DE PREÇO'!B:D,3,FALSE),"")</f>
        <v/>
      </c>
      <c r="E959" s="107" t="str">
        <f t="shared" si="27"/>
        <v/>
      </c>
      <c r="F959" s="107" t="str">
        <f>IF($B958="","",IF($C959=$C956,INDEX('FORMAÇÃO DE PREÇO'!$H:$H,MATCH($B959,'FORMAÇÃO DE PREÇO'!$B:$B)-18),IF($C959=$C957,"Código","")))</f>
        <v/>
      </c>
      <c r="G959" s="108" t="str">
        <f t="array" ref="G959">IF($B958="","",IF($C959=$C956,UPPER(INDEX('BASE EDITAL'!$C:$C,EDITAL!B959+1)),IF($C959=$C957,"Especificação do Objeto","")))</f>
        <v/>
      </c>
      <c r="H959" s="109" t="str">
        <f t="array" ref="H959">IF($B958="","",IF($C959=$C956,INDEX('FORMAÇÃO DE PREÇO'!$M:$M,MATCH($B959,'FORMAÇÃO DE PREÇO'!$B:$B)-14),IF($C959=$C957,"Unidade","")))</f>
        <v/>
      </c>
      <c r="I959" s="109" t="str">
        <f>IF($B958="","",IF($C959=$C956,INDEX('FORMAÇÃO DE PREÇO'!$M:$M,MATCH($B959,'FORMAÇÃO DE PREÇO'!$B:$B)-16),IF($C959=$C957,"Quant.","")))</f>
        <v/>
      </c>
      <c r="J959" s="68" t="str">
        <f>IF(AND(COUNTBLANK($B956:$B958)=2,$B958="",$B957="",MAX(C:C)&gt;1),"Total Estimado",IF($B958="","",IF($C959=$C956,INDEX('FORMAÇÃO DE PREÇO'!$M:$M,MATCH($B959,'FORMAÇÃO DE PREÇO'!$B:$B)-18),IF($C959=$C957,"Valor Unit. (R$)",IF(AND($C959&lt;&gt;$C958,$J958&lt;&gt;""),"Subtotal","")))))</f>
        <v/>
      </c>
      <c r="K959" s="100" t="str">
        <f>IFERROR(IF(AND(COUNTBLANK($B956:$B958)=2,$B958="",$B957="",MAX(C:C)&gt;1),SUM($K$3:K958)/2,IF($B958="","",IF($C959=$C956,ROUND(J959*I959,2),IF($C959=$C957,"Total Item (R$)",IF(AND($C959&lt;&gt;$C958,$J958&lt;&gt;""),SUMIFS(K:K,C:C,C958,J:J,"&lt;&gt;Subtotal"),""))))),"")</f>
        <v/>
      </c>
      <c r="L959" s="100" t="str">
        <f t="shared" si="26"/>
        <v/>
      </c>
    </row>
    <row r="960" spans="2:12" x14ac:dyDescent="0.25">
      <c r="B960" s="62" t="str">
        <f>IFERROR(IF(C959=C956,IF(B959+1&lt;='FORMAÇÃO DE PREÇO'!$H$8,B959+1,""),B959),"")</f>
        <v/>
      </c>
      <c r="C960" s="62" t="str">
        <f>IFERROR(VLOOKUP(B960,'FORMAÇÃO DE PREÇO'!B:D,2,FALSE),"")</f>
        <v/>
      </c>
      <c r="D960" s="62" t="str">
        <f>IFERROR(VLOOKUP(B960,'FORMAÇÃO DE PREÇO'!B:D,3,FALSE),"")</f>
        <v/>
      </c>
      <c r="E960" s="107" t="str">
        <f t="shared" si="27"/>
        <v/>
      </c>
      <c r="F960" s="107" t="str">
        <f>IF($B959="","",IF($C960=$C957,INDEX('FORMAÇÃO DE PREÇO'!$H:$H,MATCH($B960,'FORMAÇÃO DE PREÇO'!$B:$B)-18),IF($C960=$C958,"Código","")))</f>
        <v/>
      </c>
      <c r="G960" s="108" t="str">
        <f t="array" ref="G960">IF($B959="","",IF($C960=$C957,UPPER(INDEX('BASE EDITAL'!$C:$C,EDITAL!B960+1)),IF($C960=$C958,"Especificação do Objeto","")))</f>
        <v/>
      </c>
      <c r="H960" s="109" t="str">
        <f t="array" ref="H960">IF($B959="","",IF($C960=$C957,INDEX('FORMAÇÃO DE PREÇO'!$M:$M,MATCH($B960,'FORMAÇÃO DE PREÇO'!$B:$B)-14),IF($C960=$C958,"Unidade","")))</f>
        <v/>
      </c>
      <c r="I960" s="109" t="str">
        <f>IF($B959="","",IF($C960=$C957,INDEX('FORMAÇÃO DE PREÇO'!$M:$M,MATCH($B960,'FORMAÇÃO DE PREÇO'!$B:$B)-16),IF($C960=$C958,"Quant.","")))</f>
        <v/>
      </c>
      <c r="J960" s="68" t="str">
        <f>IF(AND(COUNTBLANK($B957:$B959)=2,$B959="",$B958="",MAX(C:C)&gt;1),"Total Estimado",IF($B959="","",IF($C960=$C957,INDEX('FORMAÇÃO DE PREÇO'!$M:$M,MATCH($B960,'FORMAÇÃO DE PREÇO'!$B:$B)-18),IF($C960=$C958,"Valor Unit. (R$)",IF(AND($C960&lt;&gt;$C959,$J959&lt;&gt;""),"Subtotal","")))))</f>
        <v/>
      </c>
      <c r="K960" s="100" t="str">
        <f>IFERROR(IF(AND(COUNTBLANK($B957:$B959)=2,$B959="",$B958="",MAX(C:C)&gt;1),SUM($K$3:K959)/2,IF($B959="","",IF($C960=$C957,ROUND(J960*I960,2),IF($C960=$C958,"Total Item (R$)",IF(AND($C960&lt;&gt;$C959,$J959&lt;&gt;""),SUMIFS(K:K,C:C,C959,J:J,"&lt;&gt;Subtotal"),""))))),"")</f>
        <v/>
      </c>
      <c r="L960" s="100" t="str">
        <f t="shared" si="26"/>
        <v/>
      </c>
    </row>
    <row r="961" spans="2:12" x14ac:dyDescent="0.25">
      <c r="B961" s="62" t="str">
        <f>IFERROR(IF(C960=C957,IF(B960+1&lt;='FORMAÇÃO DE PREÇO'!$H$8,B960+1,""),B960),"")</f>
        <v/>
      </c>
      <c r="C961" s="62" t="str">
        <f>IFERROR(VLOOKUP(B961,'FORMAÇÃO DE PREÇO'!B:D,2,FALSE),"")</f>
        <v/>
      </c>
      <c r="D961" s="62" t="str">
        <f>IFERROR(VLOOKUP(B961,'FORMAÇÃO DE PREÇO'!B:D,3,FALSE),"")</f>
        <v/>
      </c>
      <c r="E961" s="107" t="str">
        <f t="shared" si="27"/>
        <v/>
      </c>
      <c r="F961" s="107" t="str">
        <f>IF($B960="","",IF($C961=$C958,INDEX('FORMAÇÃO DE PREÇO'!$H:$H,MATCH($B961,'FORMAÇÃO DE PREÇO'!$B:$B)-18),IF($C961=$C959,"Código","")))</f>
        <v/>
      </c>
      <c r="G961" s="108" t="str">
        <f t="array" ref="G961">IF($B960="","",IF($C961=$C958,UPPER(INDEX('BASE EDITAL'!$C:$C,EDITAL!B961+1)),IF($C961=$C959,"Especificação do Objeto","")))</f>
        <v/>
      </c>
      <c r="H961" s="109" t="str">
        <f t="array" ref="H961">IF($B960="","",IF($C961=$C958,INDEX('FORMAÇÃO DE PREÇO'!$M:$M,MATCH($B961,'FORMAÇÃO DE PREÇO'!$B:$B)-14),IF($C961=$C959,"Unidade","")))</f>
        <v/>
      </c>
      <c r="I961" s="109" t="str">
        <f>IF($B960="","",IF($C961=$C958,INDEX('FORMAÇÃO DE PREÇO'!$M:$M,MATCH($B961,'FORMAÇÃO DE PREÇO'!$B:$B)-16),IF($C961=$C959,"Quant.","")))</f>
        <v/>
      </c>
      <c r="J961" s="68" t="str">
        <f>IF(AND(COUNTBLANK($B958:$B960)=2,$B960="",$B959="",MAX(C:C)&gt;1),"Total Estimado",IF($B960="","",IF($C961=$C958,INDEX('FORMAÇÃO DE PREÇO'!$M:$M,MATCH($B961,'FORMAÇÃO DE PREÇO'!$B:$B)-18),IF($C961=$C959,"Valor Unit. (R$)",IF(AND($C961&lt;&gt;$C960,$J960&lt;&gt;""),"Subtotal","")))))</f>
        <v/>
      </c>
      <c r="K961" s="100" t="str">
        <f>IFERROR(IF(AND(COUNTBLANK($B958:$B960)=2,$B960="",$B959="",MAX(C:C)&gt;1),SUM($K$3:K960)/2,IF($B960="","",IF($C961=$C958,ROUND(J961*I961,2),IF($C961=$C959,"Total Item (R$)",IF(AND($C961&lt;&gt;$C960,$J960&lt;&gt;""),SUMIFS(K:K,C:C,C960,J:J,"&lt;&gt;Subtotal"),""))))),"")</f>
        <v/>
      </c>
      <c r="L961" s="100" t="str">
        <f t="shared" si="26"/>
        <v/>
      </c>
    </row>
    <row r="962" spans="2:12" x14ac:dyDescent="0.25">
      <c r="B962" s="62" t="str">
        <f>IFERROR(IF(C961=C958,IF(B961+1&lt;='FORMAÇÃO DE PREÇO'!$H$8,B961+1,""),B961),"")</f>
        <v/>
      </c>
      <c r="C962" s="62" t="str">
        <f>IFERROR(VLOOKUP(B962,'FORMAÇÃO DE PREÇO'!B:D,2,FALSE),"")</f>
        <v/>
      </c>
      <c r="D962" s="62" t="str">
        <f>IFERROR(VLOOKUP(B962,'FORMAÇÃO DE PREÇO'!B:D,3,FALSE),"")</f>
        <v/>
      </c>
      <c r="E962" s="107" t="str">
        <f t="shared" si="27"/>
        <v/>
      </c>
      <c r="F962" s="107" t="str">
        <f>IF($B961="","",IF($C962=$C959,INDEX('FORMAÇÃO DE PREÇO'!$H:$H,MATCH($B962,'FORMAÇÃO DE PREÇO'!$B:$B)-18),IF($C962=$C960,"Código","")))</f>
        <v/>
      </c>
      <c r="G962" s="108" t="str">
        <f t="array" ref="G962">IF($B961="","",IF($C962=$C959,UPPER(INDEX('BASE EDITAL'!$C:$C,EDITAL!B962+1)),IF($C962=$C960,"Especificação do Objeto","")))</f>
        <v/>
      </c>
      <c r="H962" s="109" t="str">
        <f t="array" ref="H962">IF($B961="","",IF($C962=$C959,INDEX('FORMAÇÃO DE PREÇO'!$M:$M,MATCH($B962,'FORMAÇÃO DE PREÇO'!$B:$B)-14),IF($C962=$C960,"Unidade","")))</f>
        <v/>
      </c>
      <c r="I962" s="109" t="str">
        <f>IF($B961="","",IF($C962=$C959,INDEX('FORMAÇÃO DE PREÇO'!$M:$M,MATCH($B962,'FORMAÇÃO DE PREÇO'!$B:$B)-16),IF($C962=$C960,"Quant.","")))</f>
        <v/>
      </c>
      <c r="J962" s="68" t="str">
        <f>IF(AND(COUNTBLANK($B959:$B961)=2,$B961="",$B960="",MAX(C:C)&gt;1),"Total Estimado",IF($B961="","",IF($C962=$C959,INDEX('FORMAÇÃO DE PREÇO'!$M:$M,MATCH($B962,'FORMAÇÃO DE PREÇO'!$B:$B)-18),IF($C962=$C960,"Valor Unit. (R$)",IF(AND($C962&lt;&gt;$C961,$J961&lt;&gt;""),"Subtotal","")))))</f>
        <v/>
      </c>
      <c r="K962" s="100" t="str">
        <f>IFERROR(IF(AND(COUNTBLANK($B959:$B961)=2,$B961="",$B960="",MAX(C:C)&gt;1),SUM($K$3:K961)/2,IF($B961="","",IF($C962=$C959,ROUND(J962*I962,2),IF($C962=$C960,"Total Item (R$)",IF(AND($C962&lt;&gt;$C961,$J961&lt;&gt;""),SUMIFS(K:K,C:C,C961,J:J,"&lt;&gt;Subtotal"),""))))),"")</f>
        <v/>
      </c>
      <c r="L962" s="100" t="str">
        <f t="shared" si="26"/>
        <v/>
      </c>
    </row>
    <row r="963" spans="2:12" x14ac:dyDescent="0.25">
      <c r="B963" s="62" t="str">
        <f>IFERROR(IF(C962=C959,IF(B962+1&lt;='FORMAÇÃO DE PREÇO'!$H$8,B962+1,""),B962),"")</f>
        <v/>
      </c>
      <c r="C963" s="62" t="str">
        <f>IFERROR(VLOOKUP(B963,'FORMAÇÃO DE PREÇO'!B:D,2,FALSE),"")</f>
        <v/>
      </c>
      <c r="D963" s="62" t="str">
        <f>IFERROR(VLOOKUP(B963,'FORMAÇÃO DE PREÇO'!B:D,3,FALSE),"")</f>
        <v/>
      </c>
      <c r="E963" s="107" t="str">
        <f t="shared" si="27"/>
        <v/>
      </c>
      <c r="F963" s="107" t="str">
        <f>IF($B962="","",IF($C963=$C960,INDEX('FORMAÇÃO DE PREÇO'!$H:$H,MATCH($B963,'FORMAÇÃO DE PREÇO'!$B:$B)-18),IF($C963=$C961,"Código","")))</f>
        <v/>
      </c>
      <c r="G963" s="108" t="str">
        <f t="array" ref="G963">IF($B962="","",IF($C963=$C960,UPPER(INDEX('BASE EDITAL'!$C:$C,EDITAL!B963+1)),IF($C963=$C961,"Especificação do Objeto","")))</f>
        <v/>
      </c>
      <c r="H963" s="109" t="str">
        <f t="array" ref="H963">IF($B962="","",IF($C963=$C960,INDEX('FORMAÇÃO DE PREÇO'!$M:$M,MATCH($B963,'FORMAÇÃO DE PREÇO'!$B:$B)-14),IF($C963=$C961,"Unidade","")))</f>
        <v/>
      </c>
      <c r="I963" s="109" t="str">
        <f>IF($B962="","",IF($C963=$C960,INDEX('FORMAÇÃO DE PREÇO'!$M:$M,MATCH($B963,'FORMAÇÃO DE PREÇO'!$B:$B)-16),IF($C963=$C961,"Quant.","")))</f>
        <v/>
      </c>
      <c r="J963" s="68" t="str">
        <f>IF(AND(COUNTBLANK($B960:$B962)=2,$B962="",$B961="",MAX(C:C)&gt;1),"Total Estimado",IF($B962="","",IF($C963=$C960,INDEX('FORMAÇÃO DE PREÇO'!$M:$M,MATCH($B963,'FORMAÇÃO DE PREÇO'!$B:$B)-18),IF($C963=$C961,"Valor Unit. (R$)",IF(AND($C963&lt;&gt;$C962,$J962&lt;&gt;""),"Subtotal","")))))</f>
        <v/>
      </c>
      <c r="K963" s="100" t="str">
        <f>IFERROR(IF(AND(COUNTBLANK($B960:$B962)=2,$B962="",$B961="",MAX(C:C)&gt;1),SUM($K$3:K962)/2,IF($B962="","",IF($C963=$C960,ROUND(J963*I963,2),IF($C963=$C961,"Total Item (R$)",IF(AND($C963&lt;&gt;$C962,$J962&lt;&gt;""),SUMIFS(K:K,C:C,C962,J:J,"&lt;&gt;Subtotal"),""))))),"")</f>
        <v/>
      </c>
      <c r="L963" s="100" t="str">
        <f t="shared" si="26"/>
        <v/>
      </c>
    </row>
    <row r="964" spans="2:12" x14ac:dyDescent="0.25">
      <c r="B964" s="62" t="str">
        <f>IFERROR(IF(C963=C960,IF(B963+1&lt;='FORMAÇÃO DE PREÇO'!$H$8,B963+1,""),B963),"")</f>
        <v/>
      </c>
      <c r="C964" s="62" t="str">
        <f>IFERROR(VLOOKUP(B964,'FORMAÇÃO DE PREÇO'!B:D,2,FALSE),"")</f>
        <v/>
      </c>
      <c r="D964" s="62" t="str">
        <f>IFERROR(VLOOKUP(B964,'FORMAÇÃO DE PREÇO'!B:D,3,FALSE),"")</f>
        <v/>
      </c>
      <c r="E964" s="107" t="str">
        <f t="shared" si="27"/>
        <v/>
      </c>
      <c r="F964" s="107" t="str">
        <f>IF($B963="","",IF($C964=$C961,INDEX('FORMAÇÃO DE PREÇO'!$H:$H,MATCH($B964,'FORMAÇÃO DE PREÇO'!$B:$B)-18),IF($C964=$C962,"Código","")))</f>
        <v/>
      </c>
      <c r="G964" s="108" t="str">
        <f t="array" ref="G964">IF($B963="","",IF($C964=$C961,UPPER(INDEX('BASE EDITAL'!$C:$C,EDITAL!B964+1)),IF($C964=$C962,"Especificação do Objeto","")))</f>
        <v/>
      </c>
      <c r="H964" s="109" t="str">
        <f t="array" ref="H964">IF($B963="","",IF($C964=$C961,INDEX('FORMAÇÃO DE PREÇO'!$M:$M,MATCH($B964,'FORMAÇÃO DE PREÇO'!$B:$B)-14),IF($C964=$C962,"Unidade","")))</f>
        <v/>
      </c>
      <c r="I964" s="109" t="str">
        <f>IF($B963="","",IF($C964=$C961,INDEX('FORMAÇÃO DE PREÇO'!$M:$M,MATCH($B964,'FORMAÇÃO DE PREÇO'!$B:$B)-16),IF($C964=$C962,"Quant.","")))</f>
        <v/>
      </c>
      <c r="J964" s="68" t="str">
        <f>IF(AND(COUNTBLANK($B961:$B963)=2,$B963="",$B962="",MAX(C:C)&gt;1),"Total Estimado",IF($B963="","",IF($C964=$C961,INDEX('FORMAÇÃO DE PREÇO'!$M:$M,MATCH($B964,'FORMAÇÃO DE PREÇO'!$B:$B)-18),IF($C964=$C962,"Valor Unit. (R$)",IF(AND($C964&lt;&gt;$C963,$J963&lt;&gt;""),"Subtotal","")))))</f>
        <v/>
      </c>
      <c r="K964" s="100" t="str">
        <f>IFERROR(IF(AND(COUNTBLANK($B961:$B963)=2,$B963="",$B962="",MAX(C:C)&gt;1),SUM($K$3:K963)/2,IF($B963="","",IF($C964=$C961,ROUND(J964*I964,2),IF($C964=$C962,"Total Item (R$)",IF(AND($C964&lt;&gt;$C963,$J963&lt;&gt;""),SUMIFS(K:K,C:C,C963,J:J,"&lt;&gt;Subtotal"),""))))),"")</f>
        <v/>
      </c>
      <c r="L964" s="100" t="str">
        <f t="shared" ref="L964:L1027" si="28">IF($B963="","",IF($C964=$C961,"",IF($C964=$C962,"Benefício ME/EPP","")))</f>
        <v/>
      </c>
    </row>
    <row r="965" spans="2:12" x14ac:dyDescent="0.25">
      <c r="B965" s="62" t="str">
        <f>IFERROR(IF(C964=C961,IF(B964+1&lt;='FORMAÇÃO DE PREÇO'!$H$8,B964+1,""),B964),"")</f>
        <v/>
      </c>
      <c r="C965" s="62" t="str">
        <f>IFERROR(VLOOKUP(B965,'FORMAÇÃO DE PREÇO'!B:D,2,FALSE),"")</f>
        <v/>
      </c>
      <c r="D965" s="62" t="str">
        <f>IFERROR(VLOOKUP(B965,'FORMAÇÃO DE PREÇO'!B:D,3,FALSE),"")</f>
        <v/>
      </c>
      <c r="E965" s="107" t="str">
        <f t="shared" si="27"/>
        <v/>
      </c>
      <c r="F965" s="107" t="str">
        <f>IF($B964="","",IF($C965=$C962,INDEX('FORMAÇÃO DE PREÇO'!$H:$H,MATCH($B965,'FORMAÇÃO DE PREÇO'!$B:$B)-18),IF($C965=$C963,"Código","")))</f>
        <v/>
      </c>
      <c r="G965" s="108" t="str">
        <f t="array" ref="G965">IF($B964="","",IF($C965=$C962,UPPER(INDEX('BASE EDITAL'!$C:$C,EDITAL!B965+1)),IF($C965=$C963,"Especificação do Objeto","")))</f>
        <v/>
      </c>
      <c r="H965" s="109" t="str">
        <f t="array" ref="H965">IF($B964="","",IF($C965=$C962,INDEX('FORMAÇÃO DE PREÇO'!$M:$M,MATCH($B965,'FORMAÇÃO DE PREÇO'!$B:$B)-14),IF($C965=$C963,"Unidade","")))</f>
        <v/>
      </c>
      <c r="I965" s="109" t="str">
        <f>IF($B964="","",IF($C965=$C962,INDEX('FORMAÇÃO DE PREÇO'!$M:$M,MATCH($B965,'FORMAÇÃO DE PREÇO'!$B:$B)-16),IF($C965=$C963,"Quant.","")))</f>
        <v/>
      </c>
      <c r="J965" s="68" t="str">
        <f>IF(AND(COUNTBLANK($B962:$B964)=2,$B964="",$B963="",MAX(C:C)&gt;1),"Total Estimado",IF($B964="","",IF($C965=$C962,INDEX('FORMAÇÃO DE PREÇO'!$M:$M,MATCH($B965,'FORMAÇÃO DE PREÇO'!$B:$B)-18),IF($C965=$C963,"Valor Unit. (R$)",IF(AND($C965&lt;&gt;$C964,$J964&lt;&gt;""),"Subtotal","")))))</f>
        <v/>
      </c>
      <c r="K965" s="100" t="str">
        <f>IFERROR(IF(AND(COUNTBLANK($B962:$B964)=2,$B964="",$B963="",MAX(C:C)&gt;1),SUM($K$3:K964)/2,IF($B964="","",IF($C965=$C962,ROUND(J965*I965,2),IF($C965=$C963,"Total Item (R$)",IF(AND($C965&lt;&gt;$C964,$J964&lt;&gt;""),SUMIFS(K:K,C:C,C964,J:J,"&lt;&gt;Subtotal"),""))))),"")</f>
        <v/>
      </c>
      <c r="L965" s="100" t="str">
        <f t="shared" si="28"/>
        <v/>
      </c>
    </row>
    <row r="966" spans="2:12" x14ac:dyDescent="0.25">
      <c r="B966" s="62" t="str">
        <f>IFERROR(IF(C965=C962,IF(B965+1&lt;='FORMAÇÃO DE PREÇO'!$H$8,B965+1,""),B965),"")</f>
        <v/>
      </c>
      <c r="C966" s="62" t="str">
        <f>IFERROR(VLOOKUP(B966,'FORMAÇÃO DE PREÇO'!B:D,2,FALSE),"")</f>
        <v/>
      </c>
      <c r="D966" s="62" t="str">
        <f>IFERROR(VLOOKUP(B966,'FORMAÇÃO DE PREÇO'!B:D,3,FALSE),"")</f>
        <v/>
      </c>
      <c r="E966" s="107" t="str">
        <f t="shared" si="27"/>
        <v/>
      </c>
      <c r="F966" s="107" t="str">
        <f>IF($B965="","",IF($C966=$C963,INDEX('FORMAÇÃO DE PREÇO'!$H:$H,MATCH($B966,'FORMAÇÃO DE PREÇO'!$B:$B)-18),IF($C966=$C964,"Código","")))</f>
        <v/>
      </c>
      <c r="G966" s="108" t="str">
        <f t="array" ref="G966">IF($B965="","",IF($C966=$C963,UPPER(INDEX('BASE EDITAL'!$C:$C,EDITAL!B966+1)),IF($C966=$C964,"Especificação do Objeto","")))</f>
        <v/>
      </c>
      <c r="H966" s="109" t="str">
        <f t="array" ref="H966">IF($B965="","",IF($C966=$C963,INDEX('FORMAÇÃO DE PREÇO'!$M:$M,MATCH($B966,'FORMAÇÃO DE PREÇO'!$B:$B)-14),IF($C966=$C964,"Unidade","")))</f>
        <v/>
      </c>
      <c r="I966" s="109" t="str">
        <f>IF($B965="","",IF($C966=$C963,INDEX('FORMAÇÃO DE PREÇO'!$M:$M,MATCH($B966,'FORMAÇÃO DE PREÇO'!$B:$B)-16),IF($C966=$C964,"Quant.","")))</f>
        <v/>
      </c>
      <c r="J966" s="68" t="str">
        <f>IF(AND(COUNTBLANK($B963:$B965)=2,$B965="",$B964="",MAX(C:C)&gt;1),"Total Estimado",IF($B965="","",IF($C966=$C963,INDEX('FORMAÇÃO DE PREÇO'!$M:$M,MATCH($B966,'FORMAÇÃO DE PREÇO'!$B:$B)-18),IF($C966=$C964,"Valor Unit. (R$)",IF(AND($C966&lt;&gt;$C965,$J965&lt;&gt;""),"Subtotal","")))))</f>
        <v/>
      </c>
      <c r="K966" s="100" t="str">
        <f>IFERROR(IF(AND(COUNTBLANK($B963:$B965)=2,$B965="",$B964="",MAX(C:C)&gt;1),SUM($K$3:K965)/2,IF($B965="","",IF($C966=$C963,ROUND(J966*I966,2),IF($C966=$C964,"Total Item (R$)",IF(AND($C966&lt;&gt;$C965,$J965&lt;&gt;""),SUMIFS(K:K,C:C,C965,J:J,"&lt;&gt;Subtotal"),""))))),"")</f>
        <v/>
      </c>
      <c r="L966" s="100" t="str">
        <f t="shared" si="28"/>
        <v/>
      </c>
    </row>
    <row r="967" spans="2:12" x14ac:dyDescent="0.25">
      <c r="B967" s="62" t="str">
        <f>IFERROR(IF(C966=C963,IF(B966+1&lt;='FORMAÇÃO DE PREÇO'!$H$8,B966+1,""),B966),"")</f>
        <v/>
      </c>
      <c r="C967" s="62" t="str">
        <f>IFERROR(VLOOKUP(B967,'FORMAÇÃO DE PREÇO'!B:D,2,FALSE),"")</f>
        <v/>
      </c>
      <c r="D967" s="62" t="str">
        <f>IFERROR(VLOOKUP(B967,'FORMAÇÃO DE PREÇO'!B:D,3,FALSE),"")</f>
        <v/>
      </c>
      <c r="E967" s="107" t="str">
        <f t="shared" ref="E967:E1030" si="29">IF($B966="","",IF($C967=$C964,D967,IF($C967=$C965,"Item",IF(AND(MAX(C:C)&gt;1,$C967=$C966),CONCATENATE("LOTE ",C967),""))))</f>
        <v/>
      </c>
      <c r="F967" s="107" t="str">
        <f>IF($B966="","",IF($C967=$C964,INDEX('FORMAÇÃO DE PREÇO'!$H:$H,MATCH($B967,'FORMAÇÃO DE PREÇO'!$B:$B)-18),IF($C967=$C965,"Código","")))</f>
        <v/>
      </c>
      <c r="G967" s="108" t="str">
        <f t="array" ref="G967">IF($B966="","",IF($C967=$C964,UPPER(INDEX('BASE EDITAL'!$C:$C,EDITAL!B967+1)),IF($C967=$C965,"Especificação do Objeto","")))</f>
        <v/>
      </c>
      <c r="H967" s="109" t="str">
        <f t="array" ref="H967">IF($B966="","",IF($C967=$C964,INDEX('FORMAÇÃO DE PREÇO'!$M:$M,MATCH($B967,'FORMAÇÃO DE PREÇO'!$B:$B)-14),IF($C967=$C965,"Unidade","")))</f>
        <v/>
      </c>
      <c r="I967" s="109" t="str">
        <f>IF($B966="","",IF($C967=$C964,INDEX('FORMAÇÃO DE PREÇO'!$M:$M,MATCH($B967,'FORMAÇÃO DE PREÇO'!$B:$B)-16),IF($C967=$C965,"Quant.","")))</f>
        <v/>
      </c>
      <c r="J967" s="68" t="str">
        <f>IF(AND(COUNTBLANK($B964:$B966)=2,$B966="",$B965="",MAX(C:C)&gt;1),"Total Estimado",IF($B966="","",IF($C967=$C964,INDEX('FORMAÇÃO DE PREÇO'!$M:$M,MATCH($B967,'FORMAÇÃO DE PREÇO'!$B:$B)-18),IF($C967=$C965,"Valor Unit. (R$)",IF(AND($C967&lt;&gt;$C966,$J966&lt;&gt;""),"Subtotal","")))))</f>
        <v/>
      </c>
      <c r="K967" s="100" t="str">
        <f>IFERROR(IF(AND(COUNTBLANK($B964:$B966)=2,$B966="",$B965="",MAX(C:C)&gt;1),SUM($K$3:K966)/2,IF($B966="","",IF($C967=$C964,ROUND(J967*I967,2),IF($C967=$C965,"Total Item (R$)",IF(AND($C967&lt;&gt;$C966,$J966&lt;&gt;""),SUMIFS(K:K,C:C,C966,J:J,"&lt;&gt;Subtotal"),""))))),"")</f>
        <v/>
      </c>
      <c r="L967" s="100" t="str">
        <f t="shared" si="28"/>
        <v/>
      </c>
    </row>
    <row r="968" spans="2:12" x14ac:dyDescent="0.25">
      <c r="B968" s="62" t="str">
        <f>IFERROR(IF(C967=C964,IF(B967+1&lt;='FORMAÇÃO DE PREÇO'!$H$8,B967+1,""),B967),"")</f>
        <v/>
      </c>
      <c r="C968" s="62" t="str">
        <f>IFERROR(VLOOKUP(B968,'FORMAÇÃO DE PREÇO'!B:D,2,FALSE),"")</f>
        <v/>
      </c>
      <c r="D968" s="62" t="str">
        <f>IFERROR(VLOOKUP(B968,'FORMAÇÃO DE PREÇO'!B:D,3,FALSE),"")</f>
        <v/>
      </c>
      <c r="E968" s="107" t="str">
        <f t="shared" si="29"/>
        <v/>
      </c>
      <c r="F968" s="107" t="str">
        <f>IF($B967="","",IF($C968=$C965,INDEX('FORMAÇÃO DE PREÇO'!$H:$H,MATCH($B968,'FORMAÇÃO DE PREÇO'!$B:$B)-18),IF($C968=$C966,"Código","")))</f>
        <v/>
      </c>
      <c r="G968" s="108" t="str">
        <f t="array" ref="G968">IF($B967="","",IF($C968=$C965,UPPER(INDEX('BASE EDITAL'!$C:$C,EDITAL!B968+1)),IF($C968=$C966,"Especificação do Objeto","")))</f>
        <v/>
      </c>
      <c r="H968" s="109" t="str">
        <f t="array" ref="H968">IF($B967="","",IF($C968=$C965,INDEX('FORMAÇÃO DE PREÇO'!$M:$M,MATCH($B968,'FORMAÇÃO DE PREÇO'!$B:$B)-14),IF($C968=$C966,"Unidade","")))</f>
        <v/>
      </c>
      <c r="I968" s="109" t="str">
        <f>IF($B967="","",IF($C968=$C965,INDEX('FORMAÇÃO DE PREÇO'!$M:$M,MATCH($B968,'FORMAÇÃO DE PREÇO'!$B:$B)-16),IF($C968=$C966,"Quant.","")))</f>
        <v/>
      </c>
      <c r="J968" s="68" t="str">
        <f>IF(AND(COUNTBLANK($B965:$B967)=2,$B967="",$B966="",MAX(C:C)&gt;1),"Total Estimado",IF($B967="","",IF($C968=$C965,INDEX('FORMAÇÃO DE PREÇO'!$M:$M,MATCH($B968,'FORMAÇÃO DE PREÇO'!$B:$B)-18),IF($C968=$C966,"Valor Unit. (R$)",IF(AND($C968&lt;&gt;$C967,$J967&lt;&gt;""),"Subtotal","")))))</f>
        <v/>
      </c>
      <c r="K968" s="100" t="str">
        <f>IFERROR(IF(AND(COUNTBLANK($B965:$B967)=2,$B967="",$B966="",MAX(C:C)&gt;1),SUM($K$3:K967)/2,IF($B967="","",IF($C968=$C965,ROUND(J968*I968,2),IF($C968=$C966,"Total Item (R$)",IF(AND($C968&lt;&gt;$C967,$J967&lt;&gt;""),SUMIFS(K:K,C:C,C967,J:J,"&lt;&gt;Subtotal"),""))))),"")</f>
        <v/>
      </c>
      <c r="L968" s="100" t="str">
        <f t="shared" si="28"/>
        <v/>
      </c>
    </row>
    <row r="969" spans="2:12" x14ac:dyDescent="0.25">
      <c r="B969" s="62" t="str">
        <f>IFERROR(IF(C968=C965,IF(B968+1&lt;='FORMAÇÃO DE PREÇO'!$H$8,B968+1,""),B968),"")</f>
        <v/>
      </c>
      <c r="C969" s="62" t="str">
        <f>IFERROR(VLOOKUP(B969,'FORMAÇÃO DE PREÇO'!B:D,2,FALSE),"")</f>
        <v/>
      </c>
      <c r="D969" s="62" t="str">
        <f>IFERROR(VLOOKUP(B969,'FORMAÇÃO DE PREÇO'!B:D,3,FALSE),"")</f>
        <v/>
      </c>
      <c r="E969" s="107" t="str">
        <f t="shared" si="29"/>
        <v/>
      </c>
      <c r="F969" s="107" t="str">
        <f>IF($B968="","",IF($C969=$C966,INDEX('FORMAÇÃO DE PREÇO'!$H:$H,MATCH($B969,'FORMAÇÃO DE PREÇO'!$B:$B)-18),IF($C969=$C967,"Código","")))</f>
        <v/>
      </c>
      <c r="G969" s="108" t="str">
        <f t="array" ref="G969">IF($B968="","",IF($C969=$C966,UPPER(INDEX('BASE EDITAL'!$C:$C,EDITAL!B969+1)),IF($C969=$C967,"Especificação do Objeto","")))</f>
        <v/>
      </c>
      <c r="H969" s="109" t="str">
        <f t="array" ref="H969">IF($B968="","",IF($C969=$C966,INDEX('FORMAÇÃO DE PREÇO'!$M:$M,MATCH($B969,'FORMAÇÃO DE PREÇO'!$B:$B)-14),IF($C969=$C967,"Unidade","")))</f>
        <v/>
      </c>
      <c r="I969" s="109" t="str">
        <f>IF($B968="","",IF($C969=$C966,INDEX('FORMAÇÃO DE PREÇO'!$M:$M,MATCH($B969,'FORMAÇÃO DE PREÇO'!$B:$B)-16),IF($C969=$C967,"Quant.","")))</f>
        <v/>
      </c>
      <c r="J969" s="68" t="str">
        <f>IF(AND(COUNTBLANK($B966:$B968)=2,$B968="",$B967="",MAX(C:C)&gt;1),"Total Estimado",IF($B968="","",IF($C969=$C966,INDEX('FORMAÇÃO DE PREÇO'!$M:$M,MATCH($B969,'FORMAÇÃO DE PREÇO'!$B:$B)-18),IF($C969=$C967,"Valor Unit. (R$)",IF(AND($C969&lt;&gt;$C968,$J968&lt;&gt;""),"Subtotal","")))))</f>
        <v/>
      </c>
      <c r="K969" s="100" t="str">
        <f>IFERROR(IF(AND(COUNTBLANK($B966:$B968)=2,$B968="",$B967="",MAX(C:C)&gt;1),SUM($K$3:K968)/2,IF($B968="","",IF($C969=$C966,ROUND(J969*I969,2),IF($C969=$C967,"Total Item (R$)",IF(AND($C969&lt;&gt;$C968,$J968&lt;&gt;""),SUMIFS(K:K,C:C,C968,J:J,"&lt;&gt;Subtotal"),""))))),"")</f>
        <v/>
      </c>
      <c r="L969" s="100" t="str">
        <f t="shared" si="28"/>
        <v/>
      </c>
    </row>
    <row r="970" spans="2:12" x14ac:dyDescent="0.25">
      <c r="B970" s="62" t="str">
        <f>IFERROR(IF(C969=C966,IF(B969+1&lt;='FORMAÇÃO DE PREÇO'!$H$8,B969+1,""),B969),"")</f>
        <v/>
      </c>
      <c r="C970" s="62" t="str">
        <f>IFERROR(VLOOKUP(B970,'FORMAÇÃO DE PREÇO'!B:D,2,FALSE),"")</f>
        <v/>
      </c>
      <c r="D970" s="62" t="str">
        <f>IFERROR(VLOOKUP(B970,'FORMAÇÃO DE PREÇO'!B:D,3,FALSE),"")</f>
        <v/>
      </c>
      <c r="E970" s="107" t="str">
        <f t="shared" si="29"/>
        <v/>
      </c>
      <c r="F970" s="107" t="str">
        <f>IF($B969="","",IF($C970=$C967,INDEX('FORMAÇÃO DE PREÇO'!$H:$H,MATCH($B970,'FORMAÇÃO DE PREÇO'!$B:$B)-18),IF($C970=$C968,"Código","")))</f>
        <v/>
      </c>
      <c r="G970" s="108" t="str">
        <f t="array" ref="G970">IF($B969="","",IF($C970=$C967,UPPER(INDEX('BASE EDITAL'!$C:$C,EDITAL!B970+1)),IF($C970=$C968,"Especificação do Objeto","")))</f>
        <v/>
      </c>
      <c r="H970" s="109" t="str">
        <f t="array" ref="H970">IF($B969="","",IF($C970=$C967,INDEX('FORMAÇÃO DE PREÇO'!$M:$M,MATCH($B970,'FORMAÇÃO DE PREÇO'!$B:$B)-14),IF($C970=$C968,"Unidade","")))</f>
        <v/>
      </c>
      <c r="I970" s="109" t="str">
        <f>IF($B969="","",IF($C970=$C967,INDEX('FORMAÇÃO DE PREÇO'!$M:$M,MATCH($B970,'FORMAÇÃO DE PREÇO'!$B:$B)-16),IF($C970=$C968,"Quant.","")))</f>
        <v/>
      </c>
      <c r="J970" s="68" t="str">
        <f>IF(AND(COUNTBLANK($B967:$B969)=2,$B969="",$B968="",MAX(C:C)&gt;1),"Total Estimado",IF($B969="","",IF($C970=$C967,INDEX('FORMAÇÃO DE PREÇO'!$M:$M,MATCH($B970,'FORMAÇÃO DE PREÇO'!$B:$B)-18),IF($C970=$C968,"Valor Unit. (R$)",IF(AND($C970&lt;&gt;$C969,$J969&lt;&gt;""),"Subtotal","")))))</f>
        <v/>
      </c>
      <c r="K970" s="100" t="str">
        <f>IFERROR(IF(AND(COUNTBLANK($B967:$B969)=2,$B969="",$B968="",MAX(C:C)&gt;1),SUM($K$3:K969)/2,IF($B969="","",IF($C970=$C967,ROUND(J970*I970,2),IF($C970=$C968,"Total Item (R$)",IF(AND($C970&lt;&gt;$C969,$J969&lt;&gt;""),SUMIFS(K:K,C:C,C969,J:J,"&lt;&gt;Subtotal"),""))))),"")</f>
        <v/>
      </c>
      <c r="L970" s="100" t="str">
        <f t="shared" si="28"/>
        <v/>
      </c>
    </row>
    <row r="971" spans="2:12" x14ac:dyDescent="0.25">
      <c r="B971" s="62" t="str">
        <f>IFERROR(IF(C970=C967,IF(B970+1&lt;='FORMAÇÃO DE PREÇO'!$H$8,B970+1,""),B970),"")</f>
        <v/>
      </c>
      <c r="C971" s="62" t="str">
        <f>IFERROR(VLOOKUP(B971,'FORMAÇÃO DE PREÇO'!B:D,2,FALSE),"")</f>
        <v/>
      </c>
      <c r="D971" s="62" t="str">
        <f>IFERROR(VLOOKUP(B971,'FORMAÇÃO DE PREÇO'!B:D,3,FALSE),"")</f>
        <v/>
      </c>
      <c r="E971" s="107" t="str">
        <f t="shared" si="29"/>
        <v/>
      </c>
      <c r="F971" s="107" t="str">
        <f>IF($B970="","",IF($C971=$C968,INDEX('FORMAÇÃO DE PREÇO'!$H:$H,MATCH($B971,'FORMAÇÃO DE PREÇO'!$B:$B)-18),IF($C971=$C969,"Código","")))</f>
        <v/>
      </c>
      <c r="G971" s="108" t="str">
        <f t="array" ref="G971">IF($B970="","",IF($C971=$C968,UPPER(INDEX('BASE EDITAL'!$C:$C,EDITAL!B971+1)),IF($C971=$C969,"Especificação do Objeto","")))</f>
        <v/>
      </c>
      <c r="H971" s="109" t="str">
        <f t="array" ref="H971">IF($B970="","",IF($C971=$C968,INDEX('FORMAÇÃO DE PREÇO'!$M:$M,MATCH($B971,'FORMAÇÃO DE PREÇO'!$B:$B)-14),IF($C971=$C969,"Unidade","")))</f>
        <v/>
      </c>
      <c r="I971" s="109" t="str">
        <f>IF($B970="","",IF($C971=$C968,INDEX('FORMAÇÃO DE PREÇO'!$M:$M,MATCH($B971,'FORMAÇÃO DE PREÇO'!$B:$B)-16),IF($C971=$C969,"Quant.","")))</f>
        <v/>
      </c>
      <c r="J971" s="68" t="str">
        <f>IF(AND(COUNTBLANK($B968:$B970)=2,$B970="",$B969="",MAX(C:C)&gt;1),"Total Estimado",IF($B970="","",IF($C971=$C968,INDEX('FORMAÇÃO DE PREÇO'!$M:$M,MATCH($B971,'FORMAÇÃO DE PREÇO'!$B:$B)-18),IF($C971=$C969,"Valor Unit. (R$)",IF(AND($C971&lt;&gt;$C970,$J970&lt;&gt;""),"Subtotal","")))))</f>
        <v/>
      </c>
      <c r="K971" s="100" t="str">
        <f>IFERROR(IF(AND(COUNTBLANK($B968:$B970)=2,$B970="",$B969="",MAX(C:C)&gt;1),SUM($K$3:K970)/2,IF($B970="","",IF($C971=$C968,ROUND(J971*I971,2),IF($C971=$C969,"Total Item (R$)",IF(AND($C971&lt;&gt;$C970,$J970&lt;&gt;""),SUMIFS(K:K,C:C,C970,J:J,"&lt;&gt;Subtotal"),""))))),"")</f>
        <v/>
      </c>
      <c r="L971" s="100" t="str">
        <f t="shared" si="28"/>
        <v/>
      </c>
    </row>
    <row r="972" spans="2:12" x14ac:dyDescent="0.25">
      <c r="B972" s="62" t="str">
        <f>IFERROR(IF(C971=C968,IF(B971+1&lt;='FORMAÇÃO DE PREÇO'!$H$8,B971+1,""),B971),"")</f>
        <v/>
      </c>
      <c r="C972" s="62" t="str">
        <f>IFERROR(VLOOKUP(B972,'FORMAÇÃO DE PREÇO'!B:D,2,FALSE),"")</f>
        <v/>
      </c>
      <c r="D972" s="62" t="str">
        <f>IFERROR(VLOOKUP(B972,'FORMAÇÃO DE PREÇO'!B:D,3,FALSE),"")</f>
        <v/>
      </c>
      <c r="E972" s="107" t="str">
        <f t="shared" si="29"/>
        <v/>
      </c>
      <c r="F972" s="107" t="str">
        <f>IF($B971="","",IF($C972=$C969,INDEX('FORMAÇÃO DE PREÇO'!$H:$H,MATCH($B972,'FORMAÇÃO DE PREÇO'!$B:$B)-18),IF($C972=$C970,"Código","")))</f>
        <v/>
      </c>
      <c r="G972" s="108" t="str">
        <f t="array" ref="G972">IF($B971="","",IF($C972=$C969,UPPER(INDEX('BASE EDITAL'!$C:$C,EDITAL!B972+1)),IF($C972=$C970,"Especificação do Objeto","")))</f>
        <v/>
      </c>
      <c r="H972" s="109" t="str">
        <f t="array" ref="H972">IF($B971="","",IF($C972=$C969,INDEX('FORMAÇÃO DE PREÇO'!$M:$M,MATCH($B972,'FORMAÇÃO DE PREÇO'!$B:$B)-14),IF($C972=$C970,"Unidade","")))</f>
        <v/>
      </c>
      <c r="I972" s="109" t="str">
        <f>IF($B971="","",IF($C972=$C969,INDEX('FORMAÇÃO DE PREÇO'!$M:$M,MATCH($B972,'FORMAÇÃO DE PREÇO'!$B:$B)-16),IF($C972=$C970,"Quant.","")))</f>
        <v/>
      </c>
      <c r="J972" s="68" t="str">
        <f>IF(AND(COUNTBLANK($B969:$B971)=2,$B971="",$B970="",MAX(C:C)&gt;1),"Total Estimado",IF($B971="","",IF($C972=$C969,INDEX('FORMAÇÃO DE PREÇO'!$M:$M,MATCH($B972,'FORMAÇÃO DE PREÇO'!$B:$B)-18),IF($C972=$C970,"Valor Unit. (R$)",IF(AND($C972&lt;&gt;$C971,$J971&lt;&gt;""),"Subtotal","")))))</f>
        <v/>
      </c>
      <c r="K972" s="100" t="str">
        <f>IFERROR(IF(AND(COUNTBLANK($B969:$B971)=2,$B971="",$B970="",MAX(C:C)&gt;1),SUM($K$3:K971)/2,IF($B971="","",IF($C972=$C969,ROUND(J972*I972,2),IF($C972=$C970,"Total Item (R$)",IF(AND($C972&lt;&gt;$C971,$J971&lt;&gt;""),SUMIFS(K:K,C:C,C971,J:J,"&lt;&gt;Subtotal"),""))))),"")</f>
        <v/>
      </c>
      <c r="L972" s="100" t="str">
        <f t="shared" si="28"/>
        <v/>
      </c>
    </row>
    <row r="973" spans="2:12" x14ac:dyDescent="0.25">
      <c r="B973" s="62" t="str">
        <f>IFERROR(IF(C972=C969,IF(B972+1&lt;='FORMAÇÃO DE PREÇO'!$H$8,B972+1,""),B972),"")</f>
        <v/>
      </c>
      <c r="C973" s="62" t="str">
        <f>IFERROR(VLOOKUP(B973,'FORMAÇÃO DE PREÇO'!B:D,2,FALSE),"")</f>
        <v/>
      </c>
      <c r="D973" s="62" t="str">
        <f>IFERROR(VLOOKUP(B973,'FORMAÇÃO DE PREÇO'!B:D,3,FALSE),"")</f>
        <v/>
      </c>
      <c r="E973" s="107" t="str">
        <f t="shared" si="29"/>
        <v/>
      </c>
      <c r="F973" s="107" t="str">
        <f>IF($B972="","",IF($C973=$C970,INDEX('FORMAÇÃO DE PREÇO'!$H:$H,MATCH($B973,'FORMAÇÃO DE PREÇO'!$B:$B)-18),IF($C973=$C971,"Código","")))</f>
        <v/>
      </c>
      <c r="G973" s="108" t="str">
        <f t="array" ref="G973">IF($B972="","",IF($C973=$C970,UPPER(INDEX('BASE EDITAL'!$C:$C,EDITAL!B973+1)),IF($C973=$C971,"Especificação do Objeto","")))</f>
        <v/>
      </c>
      <c r="H973" s="109" t="str">
        <f t="array" ref="H973">IF($B972="","",IF($C973=$C970,INDEX('FORMAÇÃO DE PREÇO'!$M:$M,MATCH($B973,'FORMAÇÃO DE PREÇO'!$B:$B)-14),IF($C973=$C971,"Unidade","")))</f>
        <v/>
      </c>
      <c r="I973" s="109" t="str">
        <f>IF($B972="","",IF($C973=$C970,INDEX('FORMAÇÃO DE PREÇO'!$M:$M,MATCH($B973,'FORMAÇÃO DE PREÇO'!$B:$B)-16),IF($C973=$C971,"Quant.","")))</f>
        <v/>
      </c>
      <c r="J973" s="68" t="str">
        <f>IF(AND(COUNTBLANK($B970:$B972)=2,$B972="",$B971="",MAX(C:C)&gt;1),"Total Estimado",IF($B972="","",IF($C973=$C970,INDEX('FORMAÇÃO DE PREÇO'!$M:$M,MATCH($B973,'FORMAÇÃO DE PREÇO'!$B:$B)-18),IF($C973=$C971,"Valor Unit. (R$)",IF(AND($C973&lt;&gt;$C972,$J972&lt;&gt;""),"Subtotal","")))))</f>
        <v/>
      </c>
      <c r="K973" s="100" t="str">
        <f>IFERROR(IF(AND(COUNTBLANK($B970:$B972)=2,$B972="",$B971="",MAX(C:C)&gt;1),SUM($K$3:K972)/2,IF($B972="","",IF($C973=$C970,ROUND(J973*I973,2),IF($C973=$C971,"Total Item (R$)",IF(AND($C973&lt;&gt;$C972,$J972&lt;&gt;""),SUMIFS(K:K,C:C,C972,J:J,"&lt;&gt;Subtotal"),""))))),"")</f>
        <v/>
      </c>
      <c r="L973" s="100" t="str">
        <f t="shared" si="28"/>
        <v/>
      </c>
    </row>
    <row r="974" spans="2:12" x14ac:dyDescent="0.25">
      <c r="B974" s="62" t="str">
        <f>IFERROR(IF(C973=C970,IF(B973+1&lt;='FORMAÇÃO DE PREÇO'!$H$8,B973+1,""),B973),"")</f>
        <v/>
      </c>
      <c r="C974" s="62" t="str">
        <f>IFERROR(VLOOKUP(B974,'FORMAÇÃO DE PREÇO'!B:D,2,FALSE),"")</f>
        <v/>
      </c>
      <c r="D974" s="62" t="str">
        <f>IFERROR(VLOOKUP(B974,'FORMAÇÃO DE PREÇO'!B:D,3,FALSE),"")</f>
        <v/>
      </c>
      <c r="E974" s="107" t="str">
        <f t="shared" si="29"/>
        <v/>
      </c>
      <c r="F974" s="107" t="str">
        <f>IF($B973="","",IF($C974=$C971,INDEX('FORMAÇÃO DE PREÇO'!$H:$H,MATCH($B974,'FORMAÇÃO DE PREÇO'!$B:$B)-18),IF($C974=$C972,"Código","")))</f>
        <v/>
      </c>
      <c r="G974" s="108" t="str">
        <f t="array" ref="G974">IF($B973="","",IF($C974=$C971,UPPER(INDEX('BASE EDITAL'!$C:$C,EDITAL!B974+1)),IF($C974=$C972,"Especificação do Objeto","")))</f>
        <v/>
      </c>
      <c r="H974" s="109" t="str">
        <f t="array" ref="H974">IF($B973="","",IF($C974=$C971,INDEX('FORMAÇÃO DE PREÇO'!$M:$M,MATCH($B974,'FORMAÇÃO DE PREÇO'!$B:$B)-14),IF($C974=$C972,"Unidade","")))</f>
        <v/>
      </c>
      <c r="I974" s="109" t="str">
        <f>IF($B973="","",IF($C974=$C971,INDEX('FORMAÇÃO DE PREÇO'!$M:$M,MATCH($B974,'FORMAÇÃO DE PREÇO'!$B:$B)-16),IF($C974=$C972,"Quant.","")))</f>
        <v/>
      </c>
      <c r="J974" s="68" t="str">
        <f>IF(AND(COUNTBLANK($B971:$B973)=2,$B973="",$B972="",MAX(C:C)&gt;1),"Total Estimado",IF($B973="","",IF($C974=$C971,INDEX('FORMAÇÃO DE PREÇO'!$M:$M,MATCH($B974,'FORMAÇÃO DE PREÇO'!$B:$B)-18),IF($C974=$C972,"Valor Unit. (R$)",IF(AND($C974&lt;&gt;$C973,$J973&lt;&gt;""),"Subtotal","")))))</f>
        <v/>
      </c>
      <c r="K974" s="100" t="str">
        <f>IFERROR(IF(AND(COUNTBLANK($B971:$B973)=2,$B973="",$B972="",MAX(C:C)&gt;1),SUM($K$3:K973)/2,IF($B973="","",IF($C974=$C971,ROUND(J974*I974,2),IF($C974=$C972,"Total Item (R$)",IF(AND($C974&lt;&gt;$C973,$J973&lt;&gt;""),SUMIFS(K:K,C:C,C973,J:J,"&lt;&gt;Subtotal"),""))))),"")</f>
        <v/>
      </c>
      <c r="L974" s="100" t="str">
        <f t="shared" si="28"/>
        <v/>
      </c>
    </row>
    <row r="975" spans="2:12" x14ac:dyDescent="0.25">
      <c r="B975" s="62" t="str">
        <f>IFERROR(IF(C974=C971,IF(B974+1&lt;='FORMAÇÃO DE PREÇO'!$H$8,B974+1,""),B974),"")</f>
        <v/>
      </c>
      <c r="C975" s="62" t="str">
        <f>IFERROR(VLOOKUP(B975,'FORMAÇÃO DE PREÇO'!B:D,2,FALSE),"")</f>
        <v/>
      </c>
      <c r="D975" s="62" t="str">
        <f>IFERROR(VLOOKUP(B975,'FORMAÇÃO DE PREÇO'!B:D,3,FALSE),"")</f>
        <v/>
      </c>
      <c r="E975" s="107" t="str">
        <f t="shared" si="29"/>
        <v/>
      </c>
      <c r="F975" s="107" t="str">
        <f>IF($B974="","",IF($C975=$C972,INDEX('FORMAÇÃO DE PREÇO'!$H:$H,MATCH($B975,'FORMAÇÃO DE PREÇO'!$B:$B)-18),IF($C975=$C973,"Código","")))</f>
        <v/>
      </c>
      <c r="G975" s="108" t="str">
        <f t="array" ref="G975">IF($B974="","",IF($C975=$C972,UPPER(INDEX('BASE EDITAL'!$C:$C,EDITAL!B975+1)),IF($C975=$C973,"Especificação do Objeto","")))</f>
        <v/>
      </c>
      <c r="H975" s="109" t="str">
        <f t="array" ref="H975">IF($B974="","",IF($C975=$C972,INDEX('FORMAÇÃO DE PREÇO'!$M:$M,MATCH($B975,'FORMAÇÃO DE PREÇO'!$B:$B)-14),IF($C975=$C973,"Unidade","")))</f>
        <v/>
      </c>
      <c r="I975" s="109" t="str">
        <f>IF($B974="","",IF($C975=$C972,INDEX('FORMAÇÃO DE PREÇO'!$M:$M,MATCH($B975,'FORMAÇÃO DE PREÇO'!$B:$B)-16),IF($C975=$C973,"Quant.","")))</f>
        <v/>
      </c>
      <c r="J975" s="68" t="str">
        <f>IF(AND(COUNTBLANK($B972:$B974)=2,$B974="",$B973="",MAX(C:C)&gt;1),"Total Estimado",IF($B974="","",IF($C975=$C972,INDEX('FORMAÇÃO DE PREÇO'!$M:$M,MATCH($B975,'FORMAÇÃO DE PREÇO'!$B:$B)-18),IF($C975=$C973,"Valor Unit. (R$)",IF(AND($C975&lt;&gt;$C974,$J974&lt;&gt;""),"Subtotal","")))))</f>
        <v/>
      </c>
      <c r="K975" s="100" t="str">
        <f>IFERROR(IF(AND(COUNTBLANK($B972:$B974)=2,$B974="",$B973="",MAX(C:C)&gt;1),SUM($K$3:K974)/2,IF($B974="","",IF($C975=$C972,ROUND(J975*I975,2),IF($C975=$C973,"Total Item (R$)",IF(AND($C975&lt;&gt;$C974,$J974&lt;&gt;""),SUMIFS(K:K,C:C,C974,J:J,"&lt;&gt;Subtotal"),""))))),"")</f>
        <v/>
      </c>
      <c r="L975" s="100" t="str">
        <f t="shared" si="28"/>
        <v/>
      </c>
    </row>
    <row r="976" spans="2:12" x14ac:dyDescent="0.25">
      <c r="B976" s="62" t="str">
        <f>IFERROR(IF(C975=C972,IF(B975+1&lt;='FORMAÇÃO DE PREÇO'!$H$8,B975+1,""),B975),"")</f>
        <v/>
      </c>
      <c r="C976" s="62" t="str">
        <f>IFERROR(VLOOKUP(B976,'FORMAÇÃO DE PREÇO'!B:D,2,FALSE),"")</f>
        <v/>
      </c>
      <c r="D976" s="62" t="str">
        <f>IFERROR(VLOOKUP(B976,'FORMAÇÃO DE PREÇO'!B:D,3,FALSE),"")</f>
        <v/>
      </c>
      <c r="E976" s="107" t="str">
        <f t="shared" si="29"/>
        <v/>
      </c>
      <c r="F976" s="107" t="str">
        <f>IF($B975="","",IF($C976=$C973,INDEX('FORMAÇÃO DE PREÇO'!$H:$H,MATCH($B976,'FORMAÇÃO DE PREÇO'!$B:$B)-18),IF($C976=$C974,"Código","")))</f>
        <v/>
      </c>
      <c r="G976" s="108" t="str">
        <f t="array" ref="G976">IF($B975="","",IF($C976=$C973,UPPER(INDEX('BASE EDITAL'!$C:$C,EDITAL!B976+1)),IF($C976=$C974,"Especificação do Objeto","")))</f>
        <v/>
      </c>
      <c r="H976" s="109" t="str">
        <f t="array" ref="H976">IF($B975="","",IF($C976=$C973,INDEX('FORMAÇÃO DE PREÇO'!$M:$M,MATCH($B976,'FORMAÇÃO DE PREÇO'!$B:$B)-14),IF($C976=$C974,"Unidade","")))</f>
        <v/>
      </c>
      <c r="I976" s="109" t="str">
        <f>IF($B975="","",IF($C976=$C973,INDEX('FORMAÇÃO DE PREÇO'!$M:$M,MATCH($B976,'FORMAÇÃO DE PREÇO'!$B:$B)-16),IF($C976=$C974,"Quant.","")))</f>
        <v/>
      </c>
      <c r="J976" s="68" t="str">
        <f>IF(AND(COUNTBLANK($B973:$B975)=2,$B975="",$B974="",MAX(C:C)&gt;1),"Total Estimado",IF($B975="","",IF($C976=$C973,INDEX('FORMAÇÃO DE PREÇO'!$M:$M,MATCH($B976,'FORMAÇÃO DE PREÇO'!$B:$B)-18),IF($C976=$C974,"Valor Unit. (R$)",IF(AND($C976&lt;&gt;$C975,$J975&lt;&gt;""),"Subtotal","")))))</f>
        <v/>
      </c>
      <c r="K976" s="100" t="str">
        <f>IFERROR(IF(AND(COUNTBLANK($B973:$B975)=2,$B975="",$B974="",MAX(C:C)&gt;1),SUM($K$3:K975)/2,IF($B975="","",IF($C976=$C973,ROUND(J976*I976,2),IF($C976=$C974,"Total Item (R$)",IF(AND($C976&lt;&gt;$C975,$J975&lt;&gt;""),SUMIFS(K:K,C:C,C975,J:J,"&lt;&gt;Subtotal"),""))))),"")</f>
        <v/>
      </c>
      <c r="L976" s="100" t="str">
        <f t="shared" si="28"/>
        <v/>
      </c>
    </row>
    <row r="977" spans="2:12" x14ac:dyDescent="0.25">
      <c r="B977" s="62" t="str">
        <f>IFERROR(IF(C976=C973,IF(B976+1&lt;='FORMAÇÃO DE PREÇO'!$H$8,B976+1,""),B976),"")</f>
        <v/>
      </c>
      <c r="C977" s="62" t="str">
        <f>IFERROR(VLOOKUP(B977,'FORMAÇÃO DE PREÇO'!B:D,2,FALSE),"")</f>
        <v/>
      </c>
      <c r="D977" s="62" t="str">
        <f>IFERROR(VLOOKUP(B977,'FORMAÇÃO DE PREÇO'!B:D,3,FALSE),"")</f>
        <v/>
      </c>
      <c r="E977" s="107" t="str">
        <f t="shared" si="29"/>
        <v/>
      </c>
      <c r="F977" s="107" t="str">
        <f>IF($B976="","",IF($C977=$C974,INDEX('FORMAÇÃO DE PREÇO'!$H:$H,MATCH($B977,'FORMAÇÃO DE PREÇO'!$B:$B)-18),IF($C977=$C975,"Código","")))</f>
        <v/>
      </c>
      <c r="G977" s="108" t="str">
        <f t="array" ref="G977">IF($B976="","",IF($C977=$C974,UPPER(INDEX('BASE EDITAL'!$C:$C,EDITAL!B977+1)),IF($C977=$C975,"Especificação do Objeto","")))</f>
        <v/>
      </c>
      <c r="H977" s="109" t="str">
        <f t="array" ref="H977">IF($B976="","",IF($C977=$C974,INDEX('FORMAÇÃO DE PREÇO'!$M:$M,MATCH($B977,'FORMAÇÃO DE PREÇO'!$B:$B)-14),IF($C977=$C975,"Unidade","")))</f>
        <v/>
      </c>
      <c r="I977" s="109" t="str">
        <f>IF($B976="","",IF($C977=$C974,INDEX('FORMAÇÃO DE PREÇO'!$M:$M,MATCH($B977,'FORMAÇÃO DE PREÇO'!$B:$B)-16),IF($C977=$C975,"Quant.","")))</f>
        <v/>
      </c>
      <c r="J977" s="68" t="str">
        <f>IF(AND(COUNTBLANK($B974:$B976)=2,$B976="",$B975="",MAX(C:C)&gt;1),"Total Estimado",IF($B976="","",IF($C977=$C974,INDEX('FORMAÇÃO DE PREÇO'!$M:$M,MATCH($B977,'FORMAÇÃO DE PREÇO'!$B:$B)-18),IF($C977=$C975,"Valor Unit. (R$)",IF(AND($C977&lt;&gt;$C976,$J976&lt;&gt;""),"Subtotal","")))))</f>
        <v/>
      </c>
      <c r="K977" s="100" t="str">
        <f>IFERROR(IF(AND(COUNTBLANK($B974:$B976)=2,$B976="",$B975="",MAX(C:C)&gt;1),SUM($K$3:K976)/2,IF($B976="","",IF($C977=$C974,ROUND(J977*I977,2),IF($C977=$C975,"Total Item (R$)",IF(AND($C977&lt;&gt;$C976,$J976&lt;&gt;""),SUMIFS(K:K,C:C,C976,J:J,"&lt;&gt;Subtotal"),""))))),"")</f>
        <v/>
      </c>
      <c r="L977" s="100" t="str">
        <f t="shared" si="28"/>
        <v/>
      </c>
    </row>
    <row r="978" spans="2:12" x14ac:dyDescent="0.25">
      <c r="B978" s="62" t="str">
        <f>IFERROR(IF(C977=C974,IF(B977+1&lt;='FORMAÇÃO DE PREÇO'!$H$8,B977+1,""),B977),"")</f>
        <v/>
      </c>
      <c r="C978" s="62" t="str">
        <f>IFERROR(VLOOKUP(B978,'FORMAÇÃO DE PREÇO'!B:D,2,FALSE),"")</f>
        <v/>
      </c>
      <c r="D978" s="62" t="str">
        <f>IFERROR(VLOOKUP(B978,'FORMAÇÃO DE PREÇO'!B:D,3,FALSE),"")</f>
        <v/>
      </c>
      <c r="E978" s="107" t="str">
        <f t="shared" si="29"/>
        <v/>
      </c>
      <c r="F978" s="107" t="str">
        <f>IF($B977="","",IF($C978=$C975,INDEX('FORMAÇÃO DE PREÇO'!$H:$H,MATCH($B978,'FORMAÇÃO DE PREÇO'!$B:$B)-18),IF($C978=$C976,"Código","")))</f>
        <v/>
      </c>
      <c r="G978" s="108" t="str">
        <f t="array" ref="G978">IF($B977="","",IF($C978=$C975,UPPER(INDEX('BASE EDITAL'!$C:$C,EDITAL!B978+1)),IF($C978=$C976,"Especificação do Objeto","")))</f>
        <v/>
      </c>
      <c r="H978" s="109" t="str">
        <f t="array" ref="H978">IF($B977="","",IF($C978=$C975,INDEX('FORMAÇÃO DE PREÇO'!$M:$M,MATCH($B978,'FORMAÇÃO DE PREÇO'!$B:$B)-14),IF($C978=$C976,"Unidade","")))</f>
        <v/>
      </c>
      <c r="I978" s="109" t="str">
        <f>IF($B977="","",IF($C978=$C975,INDEX('FORMAÇÃO DE PREÇO'!$M:$M,MATCH($B978,'FORMAÇÃO DE PREÇO'!$B:$B)-16),IF($C978=$C976,"Quant.","")))</f>
        <v/>
      </c>
      <c r="J978" s="68" t="str">
        <f>IF(AND(COUNTBLANK($B975:$B977)=2,$B977="",$B976="",MAX(C:C)&gt;1),"Total Estimado",IF($B977="","",IF($C978=$C975,INDEX('FORMAÇÃO DE PREÇO'!$M:$M,MATCH($B978,'FORMAÇÃO DE PREÇO'!$B:$B)-18),IF($C978=$C976,"Valor Unit. (R$)",IF(AND($C978&lt;&gt;$C977,$J977&lt;&gt;""),"Subtotal","")))))</f>
        <v/>
      </c>
      <c r="K978" s="100" t="str">
        <f>IFERROR(IF(AND(COUNTBLANK($B975:$B977)=2,$B977="",$B976="",MAX(C:C)&gt;1),SUM($K$3:K977)/2,IF($B977="","",IF($C978=$C975,ROUND(J978*I978,2),IF($C978=$C976,"Total Item (R$)",IF(AND($C978&lt;&gt;$C977,$J977&lt;&gt;""),SUMIFS(K:K,C:C,C977,J:J,"&lt;&gt;Subtotal"),""))))),"")</f>
        <v/>
      </c>
      <c r="L978" s="100" t="str">
        <f t="shared" si="28"/>
        <v/>
      </c>
    </row>
    <row r="979" spans="2:12" x14ac:dyDescent="0.25">
      <c r="B979" s="62" t="str">
        <f>IFERROR(IF(C978=C975,IF(B978+1&lt;='FORMAÇÃO DE PREÇO'!$H$8,B978+1,""),B978),"")</f>
        <v/>
      </c>
      <c r="C979" s="62" t="str">
        <f>IFERROR(VLOOKUP(B979,'FORMAÇÃO DE PREÇO'!B:D,2,FALSE),"")</f>
        <v/>
      </c>
      <c r="D979" s="62" t="str">
        <f>IFERROR(VLOOKUP(B979,'FORMAÇÃO DE PREÇO'!B:D,3,FALSE),"")</f>
        <v/>
      </c>
      <c r="E979" s="107" t="str">
        <f t="shared" si="29"/>
        <v/>
      </c>
      <c r="F979" s="107" t="str">
        <f>IF($B978="","",IF($C979=$C976,INDEX('FORMAÇÃO DE PREÇO'!$H:$H,MATCH($B979,'FORMAÇÃO DE PREÇO'!$B:$B)-18),IF($C979=$C977,"Código","")))</f>
        <v/>
      </c>
      <c r="G979" s="108" t="str">
        <f t="array" ref="G979">IF($B978="","",IF($C979=$C976,UPPER(INDEX('BASE EDITAL'!$C:$C,EDITAL!B979+1)),IF($C979=$C977,"Especificação do Objeto","")))</f>
        <v/>
      </c>
      <c r="H979" s="109" t="str">
        <f t="array" ref="H979">IF($B978="","",IF($C979=$C976,INDEX('FORMAÇÃO DE PREÇO'!$M:$M,MATCH($B979,'FORMAÇÃO DE PREÇO'!$B:$B)-14),IF($C979=$C977,"Unidade","")))</f>
        <v/>
      </c>
      <c r="I979" s="109" t="str">
        <f>IF($B978="","",IF($C979=$C976,INDEX('FORMAÇÃO DE PREÇO'!$M:$M,MATCH($B979,'FORMAÇÃO DE PREÇO'!$B:$B)-16),IF($C979=$C977,"Quant.","")))</f>
        <v/>
      </c>
      <c r="J979" s="68" t="str">
        <f>IF(AND(COUNTBLANK($B976:$B978)=2,$B978="",$B977="",MAX(C:C)&gt;1),"Total Estimado",IF($B978="","",IF($C979=$C976,INDEX('FORMAÇÃO DE PREÇO'!$M:$M,MATCH($B979,'FORMAÇÃO DE PREÇO'!$B:$B)-18),IF($C979=$C977,"Valor Unit. (R$)",IF(AND($C979&lt;&gt;$C978,$J978&lt;&gt;""),"Subtotal","")))))</f>
        <v/>
      </c>
      <c r="K979" s="100" t="str">
        <f>IFERROR(IF(AND(COUNTBLANK($B976:$B978)=2,$B978="",$B977="",MAX(C:C)&gt;1),SUM($K$3:K978)/2,IF($B978="","",IF($C979=$C976,ROUND(J979*I979,2),IF($C979=$C977,"Total Item (R$)",IF(AND($C979&lt;&gt;$C978,$J978&lt;&gt;""),SUMIFS(K:K,C:C,C978,J:J,"&lt;&gt;Subtotal"),""))))),"")</f>
        <v/>
      </c>
      <c r="L979" s="100" t="str">
        <f t="shared" si="28"/>
        <v/>
      </c>
    </row>
    <row r="980" spans="2:12" x14ac:dyDescent="0.25">
      <c r="B980" s="62" t="str">
        <f>IFERROR(IF(C979=C976,IF(B979+1&lt;='FORMAÇÃO DE PREÇO'!$H$8,B979+1,""),B979),"")</f>
        <v/>
      </c>
      <c r="C980" s="62" t="str">
        <f>IFERROR(VLOOKUP(B980,'FORMAÇÃO DE PREÇO'!B:D,2,FALSE),"")</f>
        <v/>
      </c>
      <c r="D980" s="62" t="str">
        <f>IFERROR(VLOOKUP(B980,'FORMAÇÃO DE PREÇO'!B:D,3,FALSE),"")</f>
        <v/>
      </c>
      <c r="E980" s="107" t="str">
        <f t="shared" si="29"/>
        <v/>
      </c>
      <c r="F980" s="107" t="str">
        <f>IF($B979="","",IF($C980=$C977,INDEX('FORMAÇÃO DE PREÇO'!$H:$H,MATCH($B980,'FORMAÇÃO DE PREÇO'!$B:$B)-18),IF($C980=$C978,"Código","")))</f>
        <v/>
      </c>
      <c r="G980" s="108" t="str">
        <f t="array" ref="G980">IF($B979="","",IF($C980=$C977,UPPER(INDEX('BASE EDITAL'!$C:$C,EDITAL!B980+1)),IF($C980=$C978,"Especificação do Objeto","")))</f>
        <v/>
      </c>
      <c r="H980" s="109" t="str">
        <f t="array" ref="H980">IF($B979="","",IF($C980=$C977,INDEX('FORMAÇÃO DE PREÇO'!$M:$M,MATCH($B980,'FORMAÇÃO DE PREÇO'!$B:$B)-14),IF($C980=$C978,"Unidade","")))</f>
        <v/>
      </c>
      <c r="I980" s="109" t="str">
        <f>IF($B979="","",IF($C980=$C977,INDEX('FORMAÇÃO DE PREÇO'!$M:$M,MATCH($B980,'FORMAÇÃO DE PREÇO'!$B:$B)-16),IF($C980=$C978,"Quant.","")))</f>
        <v/>
      </c>
      <c r="J980" s="68" t="str">
        <f>IF(AND(COUNTBLANK($B977:$B979)=2,$B979="",$B978="",MAX(C:C)&gt;1),"Total Estimado",IF($B979="","",IF($C980=$C977,INDEX('FORMAÇÃO DE PREÇO'!$M:$M,MATCH($B980,'FORMAÇÃO DE PREÇO'!$B:$B)-18),IF($C980=$C978,"Valor Unit. (R$)",IF(AND($C980&lt;&gt;$C979,$J979&lt;&gt;""),"Subtotal","")))))</f>
        <v/>
      </c>
      <c r="K980" s="100" t="str">
        <f>IFERROR(IF(AND(COUNTBLANK($B977:$B979)=2,$B979="",$B978="",MAX(C:C)&gt;1),SUM($K$3:K979)/2,IF($B979="","",IF($C980=$C977,ROUND(J980*I980,2),IF($C980=$C978,"Total Item (R$)",IF(AND($C980&lt;&gt;$C979,$J979&lt;&gt;""),SUMIFS(K:K,C:C,C979,J:J,"&lt;&gt;Subtotal"),""))))),"")</f>
        <v/>
      </c>
      <c r="L980" s="100" t="str">
        <f t="shared" si="28"/>
        <v/>
      </c>
    </row>
    <row r="981" spans="2:12" x14ac:dyDescent="0.25">
      <c r="B981" s="62" t="str">
        <f>IFERROR(IF(C980=C977,IF(B980+1&lt;='FORMAÇÃO DE PREÇO'!$H$8,B980+1,""),B980),"")</f>
        <v/>
      </c>
      <c r="C981" s="62" t="str">
        <f>IFERROR(VLOOKUP(B981,'FORMAÇÃO DE PREÇO'!B:D,2,FALSE),"")</f>
        <v/>
      </c>
      <c r="D981" s="62" t="str">
        <f>IFERROR(VLOOKUP(B981,'FORMAÇÃO DE PREÇO'!B:D,3,FALSE),"")</f>
        <v/>
      </c>
      <c r="E981" s="107" t="str">
        <f t="shared" si="29"/>
        <v/>
      </c>
      <c r="F981" s="107" t="str">
        <f>IF($B980="","",IF($C981=$C978,INDEX('FORMAÇÃO DE PREÇO'!$H:$H,MATCH($B981,'FORMAÇÃO DE PREÇO'!$B:$B)-18),IF($C981=$C979,"Código","")))</f>
        <v/>
      </c>
      <c r="G981" s="108" t="str">
        <f t="array" ref="G981">IF($B980="","",IF($C981=$C978,UPPER(INDEX('BASE EDITAL'!$C:$C,EDITAL!B981+1)),IF($C981=$C979,"Especificação do Objeto","")))</f>
        <v/>
      </c>
      <c r="H981" s="109" t="str">
        <f t="array" ref="H981">IF($B980="","",IF($C981=$C978,INDEX('FORMAÇÃO DE PREÇO'!$M:$M,MATCH($B981,'FORMAÇÃO DE PREÇO'!$B:$B)-14),IF($C981=$C979,"Unidade","")))</f>
        <v/>
      </c>
      <c r="I981" s="109" t="str">
        <f>IF($B980="","",IF($C981=$C978,INDEX('FORMAÇÃO DE PREÇO'!$M:$M,MATCH($B981,'FORMAÇÃO DE PREÇO'!$B:$B)-16),IF($C981=$C979,"Quant.","")))</f>
        <v/>
      </c>
      <c r="J981" s="68" t="str">
        <f>IF(AND(COUNTBLANK($B978:$B980)=2,$B980="",$B979="",MAX(C:C)&gt;1),"Total Estimado",IF($B980="","",IF($C981=$C978,INDEX('FORMAÇÃO DE PREÇO'!$M:$M,MATCH($B981,'FORMAÇÃO DE PREÇO'!$B:$B)-18),IF($C981=$C979,"Valor Unit. (R$)",IF(AND($C981&lt;&gt;$C980,$J980&lt;&gt;""),"Subtotal","")))))</f>
        <v/>
      </c>
      <c r="K981" s="100" t="str">
        <f>IFERROR(IF(AND(COUNTBLANK($B978:$B980)=2,$B980="",$B979="",MAX(C:C)&gt;1),SUM($K$3:K980)/2,IF($B980="","",IF($C981=$C978,ROUND(J981*I981,2),IF($C981=$C979,"Total Item (R$)",IF(AND($C981&lt;&gt;$C980,$J980&lt;&gt;""),SUMIFS(K:K,C:C,C980,J:J,"&lt;&gt;Subtotal"),""))))),"")</f>
        <v/>
      </c>
      <c r="L981" s="100" t="str">
        <f t="shared" si="28"/>
        <v/>
      </c>
    </row>
    <row r="982" spans="2:12" x14ac:dyDescent="0.25">
      <c r="B982" s="62" t="str">
        <f>IFERROR(IF(C981=C978,IF(B981+1&lt;='FORMAÇÃO DE PREÇO'!$H$8,B981+1,""),B981),"")</f>
        <v/>
      </c>
      <c r="C982" s="62" t="str">
        <f>IFERROR(VLOOKUP(B982,'FORMAÇÃO DE PREÇO'!B:D,2,FALSE),"")</f>
        <v/>
      </c>
      <c r="D982" s="62" t="str">
        <f>IFERROR(VLOOKUP(B982,'FORMAÇÃO DE PREÇO'!B:D,3,FALSE),"")</f>
        <v/>
      </c>
      <c r="E982" s="107" t="str">
        <f t="shared" si="29"/>
        <v/>
      </c>
      <c r="F982" s="107" t="str">
        <f>IF($B981="","",IF($C982=$C979,INDEX('FORMAÇÃO DE PREÇO'!$H:$H,MATCH($B982,'FORMAÇÃO DE PREÇO'!$B:$B)-18),IF($C982=$C980,"Código","")))</f>
        <v/>
      </c>
      <c r="G982" s="108" t="str">
        <f t="array" ref="G982">IF($B981="","",IF($C982=$C979,UPPER(INDEX('BASE EDITAL'!$C:$C,EDITAL!B982+1)),IF($C982=$C980,"Especificação do Objeto","")))</f>
        <v/>
      </c>
      <c r="H982" s="109" t="str">
        <f t="array" ref="H982">IF($B981="","",IF($C982=$C979,INDEX('FORMAÇÃO DE PREÇO'!$M:$M,MATCH($B982,'FORMAÇÃO DE PREÇO'!$B:$B)-14),IF($C982=$C980,"Unidade","")))</f>
        <v/>
      </c>
      <c r="I982" s="109" t="str">
        <f>IF($B981="","",IF($C982=$C979,INDEX('FORMAÇÃO DE PREÇO'!$M:$M,MATCH($B982,'FORMAÇÃO DE PREÇO'!$B:$B)-16),IF($C982=$C980,"Quant.","")))</f>
        <v/>
      </c>
      <c r="J982" s="68" t="str">
        <f>IF(AND(COUNTBLANK($B979:$B981)=2,$B981="",$B980="",MAX(C:C)&gt;1),"Total Estimado",IF($B981="","",IF($C982=$C979,INDEX('FORMAÇÃO DE PREÇO'!$M:$M,MATCH($B982,'FORMAÇÃO DE PREÇO'!$B:$B)-18),IF($C982=$C980,"Valor Unit. (R$)",IF(AND($C982&lt;&gt;$C981,$J981&lt;&gt;""),"Subtotal","")))))</f>
        <v/>
      </c>
      <c r="K982" s="100" t="str">
        <f>IFERROR(IF(AND(COUNTBLANK($B979:$B981)=2,$B981="",$B980="",MAX(C:C)&gt;1),SUM($K$3:K981)/2,IF($B981="","",IF($C982=$C979,ROUND(J982*I982,2),IF($C982=$C980,"Total Item (R$)",IF(AND($C982&lt;&gt;$C981,$J981&lt;&gt;""),SUMIFS(K:K,C:C,C981,J:J,"&lt;&gt;Subtotal"),""))))),"")</f>
        <v/>
      </c>
      <c r="L982" s="100" t="str">
        <f t="shared" si="28"/>
        <v/>
      </c>
    </row>
    <row r="983" spans="2:12" x14ac:dyDescent="0.25">
      <c r="B983" s="62" t="str">
        <f>IFERROR(IF(C982=C979,IF(B982+1&lt;='FORMAÇÃO DE PREÇO'!$H$8,B982+1,""),B982),"")</f>
        <v/>
      </c>
      <c r="C983" s="62" t="str">
        <f>IFERROR(VLOOKUP(B983,'FORMAÇÃO DE PREÇO'!B:D,2,FALSE),"")</f>
        <v/>
      </c>
      <c r="D983" s="62" t="str">
        <f>IFERROR(VLOOKUP(B983,'FORMAÇÃO DE PREÇO'!B:D,3,FALSE),"")</f>
        <v/>
      </c>
      <c r="E983" s="107" t="str">
        <f t="shared" si="29"/>
        <v/>
      </c>
      <c r="F983" s="107" t="str">
        <f>IF($B982="","",IF($C983=$C980,INDEX('FORMAÇÃO DE PREÇO'!$H:$H,MATCH($B983,'FORMAÇÃO DE PREÇO'!$B:$B)-18),IF($C983=$C981,"Código","")))</f>
        <v/>
      </c>
      <c r="G983" s="108" t="str">
        <f t="array" ref="G983">IF($B982="","",IF($C983=$C980,UPPER(INDEX('BASE EDITAL'!$C:$C,EDITAL!B983+1)),IF($C983=$C981,"Especificação do Objeto","")))</f>
        <v/>
      </c>
      <c r="H983" s="109" t="str">
        <f t="array" ref="H983">IF($B982="","",IF($C983=$C980,INDEX('FORMAÇÃO DE PREÇO'!$M:$M,MATCH($B983,'FORMAÇÃO DE PREÇO'!$B:$B)-14),IF($C983=$C981,"Unidade","")))</f>
        <v/>
      </c>
      <c r="I983" s="109" t="str">
        <f>IF($B982="","",IF($C983=$C980,INDEX('FORMAÇÃO DE PREÇO'!$M:$M,MATCH($B983,'FORMAÇÃO DE PREÇO'!$B:$B)-16),IF($C983=$C981,"Quant.","")))</f>
        <v/>
      </c>
      <c r="J983" s="68" t="str">
        <f>IF(AND(COUNTBLANK($B980:$B982)=2,$B982="",$B981="",MAX(C:C)&gt;1),"Total Estimado",IF($B982="","",IF($C983=$C980,INDEX('FORMAÇÃO DE PREÇO'!$M:$M,MATCH($B983,'FORMAÇÃO DE PREÇO'!$B:$B)-18),IF($C983=$C981,"Valor Unit. (R$)",IF(AND($C983&lt;&gt;$C982,$J982&lt;&gt;""),"Subtotal","")))))</f>
        <v/>
      </c>
      <c r="K983" s="100" t="str">
        <f>IFERROR(IF(AND(COUNTBLANK($B980:$B982)=2,$B982="",$B981="",MAX(C:C)&gt;1),SUM($K$3:K982)/2,IF($B982="","",IF($C983=$C980,ROUND(J983*I983,2),IF($C983=$C981,"Total Item (R$)",IF(AND($C983&lt;&gt;$C982,$J982&lt;&gt;""),SUMIFS(K:K,C:C,C982,J:J,"&lt;&gt;Subtotal"),""))))),"")</f>
        <v/>
      </c>
      <c r="L983" s="100" t="str">
        <f t="shared" si="28"/>
        <v/>
      </c>
    </row>
    <row r="984" spans="2:12" x14ac:dyDescent="0.25">
      <c r="B984" s="62" t="str">
        <f>IFERROR(IF(C983=C980,IF(B983+1&lt;='FORMAÇÃO DE PREÇO'!$H$8,B983+1,""),B983),"")</f>
        <v/>
      </c>
      <c r="C984" s="62" t="str">
        <f>IFERROR(VLOOKUP(B984,'FORMAÇÃO DE PREÇO'!B:D,2,FALSE),"")</f>
        <v/>
      </c>
      <c r="D984" s="62" t="str">
        <f>IFERROR(VLOOKUP(B984,'FORMAÇÃO DE PREÇO'!B:D,3,FALSE),"")</f>
        <v/>
      </c>
      <c r="E984" s="107" t="str">
        <f t="shared" si="29"/>
        <v/>
      </c>
      <c r="F984" s="107" t="str">
        <f>IF($B983="","",IF($C984=$C981,INDEX('FORMAÇÃO DE PREÇO'!$H:$H,MATCH($B984,'FORMAÇÃO DE PREÇO'!$B:$B)-18),IF($C984=$C982,"Código","")))</f>
        <v/>
      </c>
      <c r="G984" s="108" t="str">
        <f t="array" ref="G984">IF($B983="","",IF($C984=$C981,UPPER(INDEX('BASE EDITAL'!$C:$C,EDITAL!B984+1)),IF($C984=$C982,"Especificação do Objeto","")))</f>
        <v/>
      </c>
      <c r="H984" s="109" t="str">
        <f t="array" ref="H984">IF($B983="","",IF($C984=$C981,INDEX('FORMAÇÃO DE PREÇO'!$M:$M,MATCH($B984,'FORMAÇÃO DE PREÇO'!$B:$B)-14),IF($C984=$C982,"Unidade","")))</f>
        <v/>
      </c>
      <c r="I984" s="109" t="str">
        <f>IF($B983="","",IF($C984=$C981,INDEX('FORMAÇÃO DE PREÇO'!$M:$M,MATCH($B984,'FORMAÇÃO DE PREÇO'!$B:$B)-16),IF($C984=$C982,"Quant.","")))</f>
        <v/>
      </c>
      <c r="J984" s="68" t="str">
        <f>IF(AND(COUNTBLANK($B981:$B983)=2,$B983="",$B982="",MAX(C:C)&gt;1),"Total Estimado",IF($B983="","",IF($C984=$C981,INDEX('FORMAÇÃO DE PREÇO'!$M:$M,MATCH($B984,'FORMAÇÃO DE PREÇO'!$B:$B)-18),IF($C984=$C982,"Valor Unit. (R$)",IF(AND($C984&lt;&gt;$C983,$J983&lt;&gt;""),"Subtotal","")))))</f>
        <v/>
      </c>
      <c r="K984" s="100" t="str">
        <f>IFERROR(IF(AND(COUNTBLANK($B981:$B983)=2,$B983="",$B982="",MAX(C:C)&gt;1),SUM($K$3:K983)/2,IF($B983="","",IF($C984=$C981,ROUND(J984*I984,2),IF($C984=$C982,"Total Item (R$)",IF(AND($C984&lt;&gt;$C983,$J983&lt;&gt;""),SUMIFS(K:K,C:C,C983,J:J,"&lt;&gt;Subtotal"),""))))),"")</f>
        <v/>
      </c>
      <c r="L984" s="100" t="str">
        <f t="shared" si="28"/>
        <v/>
      </c>
    </row>
    <row r="985" spans="2:12" x14ac:dyDescent="0.25">
      <c r="B985" s="62" t="str">
        <f>IFERROR(IF(C984=C981,IF(B984+1&lt;='FORMAÇÃO DE PREÇO'!$H$8,B984+1,""),B984),"")</f>
        <v/>
      </c>
      <c r="C985" s="62" t="str">
        <f>IFERROR(VLOOKUP(B985,'FORMAÇÃO DE PREÇO'!B:D,2,FALSE),"")</f>
        <v/>
      </c>
      <c r="D985" s="62" t="str">
        <f>IFERROR(VLOOKUP(B985,'FORMAÇÃO DE PREÇO'!B:D,3,FALSE),"")</f>
        <v/>
      </c>
      <c r="E985" s="107" t="str">
        <f t="shared" si="29"/>
        <v/>
      </c>
      <c r="F985" s="107" t="str">
        <f>IF($B984="","",IF($C985=$C982,INDEX('FORMAÇÃO DE PREÇO'!$H:$H,MATCH($B985,'FORMAÇÃO DE PREÇO'!$B:$B)-18),IF($C985=$C983,"Código","")))</f>
        <v/>
      </c>
      <c r="G985" s="108" t="str">
        <f t="array" ref="G985">IF($B984="","",IF($C985=$C982,UPPER(INDEX('BASE EDITAL'!$C:$C,EDITAL!B985+1)),IF($C985=$C983,"Especificação do Objeto","")))</f>
        <v/>
      </c>
      <c r="H985" s="109" t="str">
        <f t="array" ref="H985">IF($B984="","",IF($C985=$C982,INDEX('FORMAÇÃO DE PREÇO'!$M:$M,MATCH($B985,'FORMAÇÃO DE PREÇO'!$B:$B)-14),IF($C985=$C983,"Unidade","")))</f>
        <v/>
      </c>
      <c r="I985" s="109" t="str">
        <f>IF($B984="","",IF($C985=$C982,INDEX('FORMAÇÃO DE PREÇO'!$M:$M,MATCH($B985,'FORMAÇÃO DE PREÇO'!$B:$B)-16),IF($C985=$C983,"Quant.","")))</f>
        <v/>
      </c>
      <c r="J985" s="68" t="str">
        <f>IF(AND(COUNTBLANK($B982:$B984)=2,$B984="",$B983="",MAX(C:C)&gt;1),"Total Estimado",IF($B984="","",IF($C985=$C982,INDEX('FORMAÇÃO DE PREÇO'!$M:$M,MATCH($B985,'FORMAÇÃO DE PREÇO'!$B:$B)-18),IF($C985=$C983,"Valor Unit. (R$)",IF(AND($C985&lt;&gt;$C984,$J984&lt;&gt;""),"Subtotal","")))))</f>
        <v/>
      </c>
      <c r="K985" s="100" t="str">
        <f>IFERROR(IF(AND(COUNTBLANK($B982:$B984)=2,$B984="",$B983="",MAX(C:C)&gt;1),SUM($K$3:K984)/2,IF($B984="","",IF($C985=$C982,ROUND(J985*I985,2),IF($C985=$C983,"Total Item (R$)",IF(AND($C985&lt;&gt;$C984,$J984&lt;&gt;""),SUMIFS(K:K,C:C,C984,J:J,"&lt;&gt;Subtotal"),""))))),"")</f>
        <v/>
      </c>
      <c r="L985" s="100" t="str">
        <f t="shared" si="28"/>
        <v/>
      </c>
    </row>
    <row r="986" spans="2:12" x14ac:dyDescent="0.25">
      <c r="B986" s="62" t="str">
        <f>IFERROR(IF(C985=C982,IF(B985+1&lt;='FORMAÇÃO DE PREÇO'!$H$8,B985+1,""),B985),"")</f>
        <v/>
      </c>
      <c r="C986" s="62" t="str">
        <f>IFERROR(VLOOKUP(B986,'FORMAÇÃO DE PREÇO'!B:D,2,FALSE),"")</f>
        <v/>
      </c>
      <c r="D986" s="62" t="str">
        <f>IFERROR(VLOOKUP(B986,'FORMAÇÃO DE PREÇO'!B:D,3,FALSE),"")</f>
        <v/>
      </c>
      <c r="E986" s="107" t="str">
        <f t="shared" si="29"/>
        <v/>
      </c>
      <c r="F986" s="107" t="str">
        <f>IF($B985="","",IF($C986=$C983,INDEX('FORMAÇÃO DE PREÇO'!$H:$H,MATCH($B986,'FORMAÇÃO DE PREÇO'!$B:$B)-18),IF($C986=$C984,"Código","")))</f>
        <v/>
      </c>
      <c r="G986" s="108" t="str">
        <f t="array" ref="G986">IF($B985="","",IF($C986=$C983,UPPER(INDEX('BASE EDITAL'!$C:$C,EDITAL!B986+1)),IF($C986=$C984,"Especificação do Objeto","")))</f>
        <v/>
      </c>
      <c r="H986" s="109" t="str">
        <f t="array" ref="H986">IF($B985="","",IF($C986=$C983,INDEX('FORMAÇÃO DE PREÇO'!$M:$M,MATCH($B986,'FORMAÇÃO DE PREÇO'!$B:$B)-14),IF($C986=$C984,"Unidade","")))</f>
        <v/>
      </c>
      <c r="I986" s="109" t="str">
        <f>IF($B985="","",IF($C986=$C983,INDEX('FORMAÇÃO DE PREÇO'!$M:$M,MATCH($B986,'FORMAÇÃO DE PREÇO'!$B:$B)-16),IF($C986=$C984,"Quant.","")))</f>
        <v/>
      </c>
      <c r="J986" s="68" t="str">
        <f>IF(AND(COUNTBLANK($B983:$B985)=2,$B985="",$B984="",MAX(C:C)&gt;1),"Total Estimado",IF($B985="","",IF($C986=$C983,INDEX('FORMAÇÃO DE PREÇO'!$M:$M,MATCH($B986,'FORMAÇÃO DE PREÇO'!$B:$B)-18),IF($C986=$C984,"Valor Unit. (R$)",IF(AND($C986&lt;&gt;$C985,$J985&lt;&gt;""),"Subtotal","")))))</f>
        <v/>
      </c>
      <c r="K986" s="100" t="str">
        <f>IFERROR(IF(AND(COUNTBLANK($B983:$B985)=2,$B985="",$B984="",MAX(C:C)&gt;1),SUM($K$3:K985)/2,IF($B985="","",IF($C986=$C983,ROUND(J986*I986,2),IF($C986=$C984,"Total Item (R$)",IF(AND($C986&lt;&gt;$C985,$J985&lt;&gt;""),SUMIFS(K:K,C:C,C985,J:J,"&lt;&gt;Subtotal"),""))))),"")</f>
        <v/>
      </c>
      <c r="L986" s="100" t="str">
        <f t="shared" si="28"/>
        <v/>
      </c>
    </row>
    <row r="987" spans="2:12" x14ac:dyDescent="0.25">
      <c r="B987" s="62" t="str">
        <f>IFERROR(IF(C986=C983,IF(B986+1&lt;='FORMAÇÃO DE PREÇO'!$H$8,B986+1,""),B986),"")</f>
        <v/>
      </c>
      <c r="C987" s="62" t="str">
        <f>IFERROR(VLOOKUP(B987,'FORMAÇÃO DE PREÇO'!B:D,2,FALSE),"")</f>
        <v/>
      </c>
      <c r="D987" s="62" t="str">
        <f>IFERROR(VLOOKUP(B987,'FORMAÇÃO DE PREÇO'!B:D,3,FALSE),"")</f>
        <v/>
      </c>
      <c r="E987" s="107" t="str">
        <f t="shared" si="29"/>
        <v/>
      </c>
      <c r="F987" s="107" t="str">
        <f>IF($B986="","",IF($C987=$C984,INDEX('FORMAÇÃO DE PREÇO'!$H:$H,MATCH($B987,'FORMAÇÃO DE PREÇO'!$B:$B)-18),IF($C987=$C985,"Código","")))</f>
        <v/>
      </c>
      <c r="G987" s="108" t="str">
        <f t="array" ref="G987">IF($B986="","",IF($C987=$C984,UPPER(INDEX('BASE EDITAL'!$C:$C,EDITAL!B987+1)),IF($C987=$C985,"Especificação do Objeto","")))</f>
        <v/>
      </c>
      <c r="H987" s="109" t="str">
        <f t="array" ref="H987">IF($B986="","",IF($C987=$C984,INDEX('FORMAÇÃO DE PREÇO'!$M:$M,MATCH($B987,'FORMAÇÃO DE PREÇO'!$B:$B)-14),IF($C987=$C985,"Unidade","")))</f>
        <v/>
      </c>
      <c r="I987" s="109" t="str">
        <f>IF($B986="","",IF($C987=$C984,INDEX('FORMAÇÃO DE PREÇO'!$M:$M,MATCH($B987,'FORMAÇÃO DE PREÇO'!$B:$B)-16),IF($C987=$C985,"Quant.","")))</f>
        <v/>
      </c>
      <c r="J987" s="68" t="str">
        <f>IF(AND(COUNTBLANK($B984:$B986)=2,$B986="",$B985="",MAX(C:C)&gt;1),"Total Estimado",IF($B986="","",IF($C987=$C984,INDEX('FORMAÇÃO DE PREÇO'!$M:$M,MATCH($B987,'FORMAÇÃO DE PREÇO'!$B:$B)-18),IF($C987=$C985,"Valor Unit. (R$)",IF(AND($C987&lt;&gt;$C986,$J986&lt;&gt;""),"Subtotal","")))))</f>
        <v/>
      </c>
      <c r="K987" s="100" t="str">
        <f>IFERROR(IF(AND(COUNTBLANK($B984:$B986)=2,$B986="",$B985="",MAX(C:C)&gt;1),SUM($K$3:K986)/2,IF($B986="","",IF($C987=$C984,ROUND(J987*I987,2),IF($C987=$C985,"Total Item (R$)",IF(AND($C987&lt;&gt;$C986,$J986&lt;&gt;""),SUMIFS(K:K,C:C,C986,J:J,"&lt;&gt;Subtotal"),""))))),"")</f>
        <v/>
      </c>
      <c r="L987" s="100" t="str">
        <f t="shared" si="28"/>
        <v/>
      </c>
    </row>
    <row r="988" spans="2:12" x14ac:dyDescent="0.25">
      <c r="B988" s="62" t="str">
        <f>IFERROR(IF(C987=C984,IF(B987+1&lt;='FORMAÇÃO DE PREÇO'!$H$8,B987+1,""),B987),"")</f>
        <v/>
      </c>
      <c r="C988" s="62" t="str">
        <f>IFERROR(VLOOKUP(B988,'FORMAÇÃO DE PREÇO'!B:D,2,FALSE),"")</f>
        <v/>
      </c>
      <c r="D988" s="62" t="str">
        <f>IFERROR(VLOOKUP(B988,'FORMAÇÃO DE PREÇO'!B:D,3,FALSE),"")</f>
        <v/>
      </c>
      <c r="E988" s="107" t="str">
        <f t="shared" si="29"/>
        <v/>
      </c>
      <c r="F988" s="107" t="str">
        <f>IF($B987="","",IF($C988=$C985,INDEX('FORMAÇÃO DE PREÇO'!$H:$H,MATCH($B988,'FORMAÇÃO DE PREÇO'!$B:$B)-18),IF($C988=$C986,"Código","")))</f>
        <v/>
      </c>
      <c r="G988" s="108" t="str">
        <f t="array" ref="G988">IF($B987="","",IF($C988=$C985,UPPER(INDEX('BASE EDITAL'!$C:$C,EDITAL!B988+1)),IF($C988=$C986,"Especificação do Objeto","")))</f>
        <v/>
      </c>
      <c r="H988" s="109" t="str">
        <f t="array" ref="H988">IF($B987="","",IF($C988=$C985,INDEX('FORMAÇÃO DE PREÇO'!$M:$M,MATCH($B988,'FORMAÇÃO DE PREÇO'!$B:$B)-14),IF($C988=$C986,"Unidade","")))</f>
        <v/>
      </c>
      <c r="I988" s="109" t="str">
        <f>IF($B987="","",IF($C988=$C985,INDEX('FORMAÇÃO DE PREÇO'!$M:$M,MATCH($B988,'FORMAÇÃO DE PREÇO'!$B:$B)-16),IF($C988=$C986,"Quant.","")))</f>
        <v/>
      </c>
      <c r="J988" s="68" t="str">
        <f>IF(AND(COUNTBLANK($B985:$B987)=2,$B987="",$B986="",MAX(C:C)&gt;1),"Total Estimado",IF($B987="","",IF($C988=$C985,INDEX('FORMAÇÃO DE PREÇO'!$M:$M,MATCH($B988,'FORMAÇÃO DE PREÇO'!$B:$B)-18),IF($C988=$C986,"Valor Unit. (R$)",IF(AND($C988&lt;&gt;$C987,$J987&lt;&gt;""),"Subtotal","")))))</f>
        <v/>
      </c>
      <c r="K988" s="100" t="str">
        <f>IFERROR(IF(AND(COUNTBLANK($B985:$B987)=2,$B987="",$B986="",MAX(C:C)&gt;1),SUM($K$3:K987)/2,IF($B987="","",IF($C988=$C985,ROUND(J988*I988,2),IF($C988=$C986,"Total Item (R$)",IF(AND($C988&lt;&gt;$C987,$J987&lt;&gt;""),SUMIFS(K:K,C:C,C987,J:J,"&lt;&gt;Subtotal"),""))))),"")</f>
        <v/>
      </c>
      <c r="L988" s="100" t="str">
        <f t="shared" si="28"/>
        <v/>
      </c>
    </row>
    <row r="989" spans="2:12" x14ac:dyDescent="0.25">
      <c r="B989" s="62" t="str">
        <f>IFERROR(IF(C988=C985,IF(B988+1&lt;='FORMAÇÃO DE PREÇO'!$H$8,B988+1,""),B988),"")</f>
        <v/>
      </c>
      <c r="C989" s="62" t="str">
        <f>IFERROR(VLOOKUP(B989,'FORMAÇÃO DE PREÇO'!B:D,2,FALSE),"")</f>
        <v/>
      </c>
      <c r="D989" s="62" t="str">
        <f>IFERROR(VLOOKUP(B989,'FORMAÇÃO DE PREÇO'!B:D,3,FALSE),"")</f>
        <v/>
      </c>
      <c r="E989" s="107" t="str">
        <f t="shared" si="29"/>
        <v/>
      </c>
      <c r="F989" s="107" t="str">
        <f>IF($B988="","",IF($C989=$C986,INDEX('FORMAÇÃO DE PREÇO'!$H:$H,MATCH($B989,'FORMAÇÃO DE PREÇO'!$B:$B)-18),IF($C989=$C987,"Código","")))</f>
        <v/>
      </c>
      <c r="G989" s="108" t="str">
        <f t="array" ref="G989">IF($B988="","",IF($C989=$C986,UPPER(INDEX('BASE EDITAL'!$C:$C,EDITAL!B989+1)),IF($C989=$C987,"Especificação do Objeto","")))</f>
        <v/>
      </c>
      <c r="H989" s="109" t="str">
        <f t="array" ref="H989">IF($B988="","",IF($C989=$C986,INDEX('FORMAÇÃO DE PREÇO'!$M:$M,MATCH($B989,'FORMAÇÃO DE PREÇO'!$B:$B)-14),IF($C989=$C987,"Unidade","")))</f>
        <v/>
      </c>
      <c r="I989" s="109" t="str">
        <f>IF($B988="","",IF($C989=$C986,INDEX('FORMAÇÃO DE PREÇO'!$M:$M,MATCH($B989,'FORMAÇÃO DE PREÇO'!$B:$B)-16),IF($C989=$C987,"Quant.","")))</f>
        <v/>
      </c>
      <c r="J989" s="68" t="str">
        <f>IF(AND(COUNTBLANK($B986:$B988)=2,$B988="",$B987="",MAX(C:C)&gt;1),"Total Estimado",IF($B988="","",IF($C989=$C986,INDEX('FORMAÇÃO DE PREÇO'!$M:$M,MATCH($B989,'FORMAÇÃO DE PREÇO'!$B:$B)-18),IF($C989=$C987,"Valor Unit. (R$)",IF(AND($C989&lt;&gt;$C988,$J988&lt;&gt;""),"Subtotal","")))))</f>
        <v/>
      </c>
      <c r="K989" s="100" t="str">
        <f>IFERROR(IF(AND(COUNTBLANK($B986:$B988)=2,$B988="",$B987="",MAX(C:C)&gt;1),SUM($K$3:K988)/2,IF($B988="","",IF($C989=$C986,ROUND(J989*I989,2),IF($C989=$C987,"Total Item (R$)",IF(AND($C989&lt;&gt;$C988,$J988&lt;&gt;""),SUMIFS(K:K,C:C,C988,J:J,"&lt;&gt;Subtotal"),""))))),"")</f>
        <v/>
      </c>
      <c r="L989" s="100" t="str">
        <f t="shared" si="28"/>
        <v/>
      </c>
    </row>
    <row r="990" spans="2:12" x14ac:dyDescent="0.25">
      <c r="B990" s="62" t="str">
        <f>IFERROR(IF(C989=C986,IF(B989+1&lt;='FORMAÇÃO DE PREÇO'!$H$8,B989+1,""),B989),"")</f>
        <v/>
      </c>
      <c r="C990" s="62" t="str">
        <f>IFERROR(VLOOKUP(B990,'FORMAÇÃO DE PREÇO'!B:D,2,FALSE),"")</f>
        <v/>
      </c>
      <c r="D990" s="62" t="str">
        <f>IFERROR(VLOOKUP(B990,'FORMAÇÃO DE PREÇO'!B:D,3,FALSE),"")</f>
        <v/>
      </c>
      <c r="E990" s="107" t="str">
        <f t="shared" si="29"/>
        <v/>
      </c>
      <c r="F990" s="107" t="str">
        <f>IF($B989="","",IF($C990=$C987,INDEX('FORMAÇÃO DE PREÇO'!$H:$H,MATCH($B990,'FORMAÇÃO DE PREÇO'!$B:$B)-18),IF($C990=$C988,"Código","")))</f>
        <v/>
      </c>
      <c r="G990" s="108" t="str">
        <f t="array" ref="G990">IF($B989="","",IF($C990=$C987,UPPER(INDEX('BASE EDITAL'!$C:$C,EDITAL!B990+1)),IF($C990=$C988,"Especificação do Objeto","")))</f>
        <v/>
      </c>
      <c r="H990" s="109" t="str">
        <f t="array" ref="H990">IF($B989="","",IF($C990=$C987,INDEX('FORMAÇÃO DE PREÇO'!$M:$M,MATCH($B990,'FORMAÇÃO DE PREÇO'!$B:$B)-14),IF($C990=$C988,"Unidade","")))</f>
        <v/>
      </c>
      <c r="I990" s="109" t="str">
        <f>IF($B989="","",IF($C990=$C987,INDEX('FORMAÇÃO DE PREÇO'!$M:$M,MATCH($B990,'FORMAÇÃO DE PREÇO'!$B:$B)-16),IF($C990=$C988,"Quant.","")))</f>
        <v/>
      </c>
      <c r="J990" s="68" t="str">
        <f>IF(AND(COUNTBLANK($B987:$B989)=2,$B989="",$B988="",MAX(C:C)&gt;1),"Total Estimado",IF($B989="","",IF($C990=$C987,INDEX('FORMAÇÃO DE PREÇO'!$M:$M,MATCH($B990,'FORMAÇÃO DE PREÇO'!$B:$B)-18),IF($C990=$C988,"Valor Unit. (R$)",IF(AND($C990&lt;&gt;$C989,$J989&lt;&gt;""),"Subtotal","")))))</f>
        <v/>
      </c>
      <c r="K990" s="100" t="str">
        <f>IFERROR(IF(AND(COUNTBLANK($B987:$B989)=2,$B989="",$B988="",MAX(C:C)&gt;1),SUM($K$3:K989)/2,IF($B989="","",IF($C990=$C987,ROUND(J990*I990,2),IF($C990=$C988,"Total Item (R$)",IF(AND($C990&lt;&gt;$C989,$J989&lt;&gt;""),SUMIFS(K:K,C:C,C989,J:J,"&lt;&gt;Subtotal"),""))))),"")</f>
        <v/>
      </c>
      <c r="L990" s="100" t="str">
        <f t="shared" si="28"/>
        <v/>
      </c>
    </row>
    <row r="991" spans="2:12" x14ac:dyDescent="0.25">
      <c r="B991" s="62" t="str">
        <f>IFERROR(IF(C990=C987,IF(B990+1&lt;='FORMAÇÃO DE PREÇO'!$H$8,B990+1,""),B990),"")</f>
        <v/>
      </c>
      <c r="C991" s="62" t="str">
        <f>IFERROR(VLOOKUP(B991,'FORMAÇÃO DE PREÇO'!B:D,2,FALSE),"")</f>
        <v/>
      </c>
      <c r="D991" s="62" t="str">
        <f>IFERROR(VLOOKUP(B991,'FORMAÇÃO DE PREÇO'!B:D,3,FALSE),"")</f>
        <v/>
      </c>
      <c r="E991" s="107" t="str">
        <f t="shared" si="29"/>
        <v/>
      </c>
      <c r="F991" s="107" t="str">
        <f>IF($B990="","",IF($C991=$C988,INDEX('FORMAÇÃO DE PREÇO'!$H:$H,MATCH($B991,'FORMAÇÃO DE PREÇO'!$B:$B)-18),IF($C991=$C989,"Código","")))</f>
        <v/>
      </c>
      <c r="G991" s="108" t="str">
        <f t="array" ref="G991">IF($B990="","",IF($C991=$C988,UPPER(INDEX('BASE EDITAL'!$C:$C,EDITAL!B991+1)),IF($C991=$C989,"Especificação do Objeto","")))</f>
        <v/>
      </c>
      <c r="H991" s="109" t="str">
        <f t="array" ref="H991">IF($B990="","",IF($C991=$C988,INDEX('FORMAÇÃO DE PREÇO'!$M:$M,MATCH($B991,'FORMAÇÃO DE PREÇO'!$B:$B)-14),IF($C991=$C989,"Unidade","")))</f>
        <v/>
      </c>
      <c r="I991" s="109" t="str">
        <f>IF($B990="","",IF($C991=$C988,INDEX('FORMAÇÃO DE PREÇO'!$M:$M,MATCH($B991,'FORMAÇÃO DE PREÇO'!$B:$B)-16),IF($C991=$C989,"Quant.","")))</f>
        <v/>
      </c>
      <c r="J991" s="68" t="str">
        <f>IF(AND(COUNTBLANK($B988:$B990)=2,$B990="",$B989="",MAX(C:C)&gt;1),"Total Estimado",IF($B990="","",IF($C991=$C988,INDEX('FORMAÇÃO DE PREÇO'!$M:$M,MATCH($B991,'FORMAÇÃO DE PREÇO'!$B:$B)-18),IF($C991=$C989,"Valor Unit. (R$)",IF(AND($C991&lt;&gt;$C990,$J990&lt;&gt;""),"Subtotal","")))))</f>
        <v/>
      </c>
      <c r="K991" s="100" t="str">
        <f>IFERROR(IF(AND(COUNTBLANK($B988:$B990)=2,$B990="",$B989="",MAX(C:C)&gt;1),SUM($K$3:K990)/2,IF($B990="","",IF($C991=$C988,ROUND(J991*I991,2),IF($C991=$C989,"Total Item (R$)",IF(AND($C991&lt;&gt;$C990,$J990&lt;&gt;""),SUMIFS(K:K,C:C,C990,J:J,"&lt;&gt;Subtotal"),""))))),"")</f>
        <v/>
      </c>
      <c r="L991" s="100" t="str">
        <f t="shared" si="28"/>
        <v/>
      </c>
    </row>
    <row r="992" spans="2:12" x14ac:dyDescent="0.25">
      <c r="B992" s="62" t="str">
        <f>IFERROR(IF(C991=C988,IF(B991+1&lt;='FORMAÇÃO DE PREÇO'!$H$8,B991+1,""),B991),"")</f>
        <v/>
      </c>
      <c r="C992" s="62" t="str">
        <f>IFERROR(VLOOKUP(B992,'FORMAÇÃO DE PREÇO'!B:D,2,FALSE),"")</f>
        <v/>
      </c>
      <c r="D992" s="62" t="str">
        <f>IFERROR(VLOOKUP(B992,'FORMAÇÃO DE PREÇO'!B:D,3,FALSE),"")</f>
        <v/>
      </c>
      <c r="E992" s="107" t="str">
        <f t="shared" si="29"/>
        <v/>
      </c>
      <c r="F992" s="107" t="str">
        <f>IF($B991="","",IF($C992=$C989,INDEX('FORMAÇÃO DE PREÇO'!$H:$H,MATCH($B992,'FORMAÇÃO DE PREÇO'!$B:$B)-18),IF($C992=$C990,"Código","")))</f>
        <v/>
      </c>
      <c r="G992" s="108" t="str">
        <f t="array" ref="G992">IF($B991="","",IF($C992=$C989,UPPER(INDEX('BASE EDITAL'!$C:$C,EDITAL!B992+1)),IF($C992=$C990,"Especificação do Objeto","")))</f>
        <v/>
      </c>
      <c r="H992" s="109" t="str">
        <f t="array" ref="H992">IF($B991="","",IF($C992=$C989,INDEX('FORMAÇÃO DE PREÇO'!$M:$M,MATCH($B992,'FORMAÇÃO DE PREÇO'!$B:$B)-14),IF($C992=$C990,"Unidade","")))</f>
        <v/>
      </c>
      <c r="I992" s="109" t="str">
        <f>IF($B991="","",IF($C992=$C989,INDEX('FORMAÇÃO DE PREÇO'!$M:$M,MATCH($B992,'FORMAÇÃO DE PREÇO'!$B:$B)-16),IF($C992=$C990,"Quant.","")))</f>
        <v/>
      </c>
      <c r="J992" s="68" t="str">
        <f>IF(AND(COUNTBLANK($B989:$B991)=2,$B991="",$B990="",MAX(C:C)&gt;1),"Total Estimado",IF($B991="","",IF($C992=$C989,INDEX('FORMAÇÃO DE PREÇO'!$M:$M,MATCH($B992,'FORMAÇÃO DE PREÇO'!$B:$B)-18),IF($C992=$C990,"Valor Unit. (R$)",IF(AND($C992&lt;&gt;$C991,$J991&lt;&gt;""),"Subtotal","")))))</f>
        <v/>
      </c>
      <c r="K992" s="100" t="str">
        <f>IFERROR(IF(AND(COUNTBLANK($B989:$B991)=2,$B991="",$B990="",MAX(C:C)&gt;1),SUM($K$3:K991)/2,IF($B991="","",IF($C992=$C989,ROUND(J992*I992,2),IF($C992=$C990,"Total Item (R$)",IF(AND($C992&lt;&gt;$C991,$J991&lt;&gt;""),SUMIFS(K:K,C:C,C991,J:J,"&lt;&gt;Subtotal"),""))))),"")</f>
        <v/>
      </c>
      <c r="L992" s="100" t="str">
        <f t="shared" si="28"/>
        <v/>
      </c>
    </row>
    <row r="993" spans="2:12" x14ac:dyDescent="0.25">
      <c r="B993" s="62" t="str">
        <f>IFERROR(IF(C992=C989,IF(B992+1&lt;='FORMAÇÃO DE PREÇO'!$H$8,B992+1,""),B992),"")</f>
        <v/>
      </c>
      <c r="C993" s="62" t="str">
        <f>IFERROR(VLOOKUP(B993,'FORMAÇÃO DE PREÇO'!B:D,2,FALSE),"")</f>
        <v/>
      </c>
      <c r="D993" s="62" t="str">
        <f>IFERROR(VLOOKUP(B993,'FORMAÇÃO DE PREÇO'!B:D,3,FALSE),"")</f>
        <v/>
      </c>
      <c r="E993" s="107" t="str">
        <f t="shared" si="29"/>
        <v/>
      </c>
      <c r="F993" s="107" t="str">
        <f>IF($B992="","",IF($C993=$C990,INDEX('FORMAÇÃO DE PREÇO'!$H:$H,MATCH($B993,'FORMAÇÃO DE PREÇO'!$B:$B)-18),IF($C993=$C991,"Código","")))</f>
        <v/>
      </c>
      <c r="G993" s="108" t="str">
        <f t="array" ref="G993">IF($B992="","",IF($C993=$C990,UPPER(INDEX('BASE EDITAL'!$C:$C,EDITAL!B993+1)),IF($C993=$C991,"Especificação do Objeto","")))</f>
        <v/>
      </c>
      <c r="H993" s="109" t="str">
        <f t="array" ref="H993">IF($B992="","",IF($C993=$C990,INDEX('FORMAÇÃO DE PREÇO'!$M:$M,MATCH($B993,'FORMAÇÃO DE PREÇO'!$B:$B)-14),IF($C993=$C991,"Unidade","")))</f>
        <v/>
      </c>
      <c r="I993" s="109" t="str">
        <f>IF($B992="","",IF($C993=$C990,INDEX('FORMAÇÃO DE PREÇO'!$M:$M,MATCH($B993,'FORMAÇÃO DE PREÇO'!$B:$B)-16),IF($C993=$C991,"Quant.","")))</f>
        <v/>
      </c>
      <c r="J993" s="68" t="str">
        <f>IF(AND(COUNTBLANK($B990:$B992)=2,$B992="",$B991="",MAX(C:C)&gt;1),"Total Estimado",IF($B992="","",IF($C993=$C990,INDEX('FORMAÇÃO DE PREÇO'!$M:$M,MATCH($B993,'FORMAÇÃO DE PREÇO'!$B:$B)-18),IF($C993=$C991,"Valor Unit. (R$)",IF(AND($C993&lt;&gt;$C992,$J992&lt;&gt;""),"Subtotal","")))))</f>
        <v/>
      </c>
      <c r="K993" s="100" t="str">
        <f>IFERROR(IF(AND(COUNTBLANK($B990:$B992)=2,$B992="",$B991="",MAX(C:C)&gt;1),SUM($K$3:K992)/2,IF($B992="","",IF($C993=$C990,ROUND(J993*I993,2),IF($C993=$C991,"Total Item (R$)",IF(AND($C993&lt;&gt;$C992,$J992&lt;&gt;""),SUMIFS(K:K,C:C,C992,J:J,"&lt;&gt;Subtotal"),""))))),"")</f>
        <v/>
      </c>
      <c r="L993" s="100" t="str">
        <f t="shared" si="28"/>
        <v/>
      </c>
    </row>
    <row r="994" spans="2:12" x14ac:dyDescent="0.25">
      <c r="B994" s="62" t="str">
        <f>IFERROR(IF(C993=C990,IF(B993+1&lt;='FORMAÇÃO DE PREÇO'!$H$8,B993+1,""),B993),"")</f>
        <v/>
      </c>
      <c r="C994" s="62" t="str">
        <f>IFERROR(VLOOKUP(B994,'FORMAÇÃO DE PREÇO'!B:D,2,FALSE),"")</f>
        <v/>
      </c>
      <c r="D994" s="62" t="str">
        <f>IFERROR(VLOOKUP(B994,'FORMAÇÃO DE PREÇO'!B:D,3,FALSE),"")</f>
        <v/>
      </c>
      <c r="E994" s="107" t="str">
        <f t="shared" si="29"/>
        <v/>
      </c>
      <c r="F994" s="107" t="str">
        <f>IF($B993="","",IF($C994=$C991,INDEX('FORMAÇÃO DE PREÇO'!$H:$H,MATCH($B994,'FORMAÇÃO DE PREÇO'!$B:$B)-18),IF($C994=$C992,"Código","")))</f>
        <v/>
      </c>
      <c r="G994" s="108" t="str">
        <f t="array" ref="G994">IF($B993="","",IF($C994=$C991,UPPER(INDEX('BASE EDITAL'!$C:$C,EDITAL!B994+1)),IF($C994=$C992,"Especificação do Objeto","")))</f>
        <v/>
      </c>
      <c r="H994" s="109" t="str">
        <f t="array" ref="H994">IF($B993="","",IF($C994=$C991,INDEX('FORMAÇÃO DE PREÇO'!$M:$M,MATCH($B994,'FORMAÇÃO DE PREÇO'!$B:$B)-14),IF($C994=$C992,"Unidade","")))</f>
        <v/>
      </c>
      <c r="I994" s="109" t="str">
        <f>IF($B993="","",IF($C994=$C991,INDEX('FORMAÇÃO DE PREÇO'!$M:$M,MATCH($B994,'FORMAÇÃO DE PREÇO'!$B:$B)-16),IF($C994=$C992,"Quant.","")))</f>
        <v/>
      </c>
      <c r="J994" s="68" t="str">
        <f>IF(AND(COUNTBLANK($B991:$B993)=2,$B993="",$B992="",MAX(C:C)&gt;1),"Total Estimado",IF($B993="","",IF($C994=$C991,INDEX('FORMAÇÃO DE PREÇO'!$M:$M,MATCH($B994,'FORMAÇÃO DE PREÇO'!$B:$B)-18),IF($C994=$C992,"Valor Unit. (R$)",IF(AND($C994&lt;&gt;$C993,$J993&lt;&gt;""),"Subtotal","")))))</f>
        <v/>
      </c>
      <c r="K994" s="100" t="str">
        <f>IFERROR(IF(AND(COUNTBLANK($B991:$B993)=2,$B993="",$B992="",MAX(C:C)&gt;1),SUM($K$3:K993)/2,IF($B993="","",IF($C994=$C991,ROUND(J994*I994,2),IF($C994=$C992,"Total Item (R$)",IF(AND($C994&lt;&gt;$C993,$J993&lt;&gt;""),SUMIFS(K:K,C:C,C993,J:J,"&lt;&gt;Subtotal"),""))))),"")</f>
        <v/>
      </c>
      <c r="L994" s="100" t="str">
        <f t="shared" si="28"/>
        <v/>
      </c>
    </row>
    <row r="995" spans="2:12" x14ac:dyDescent="0.25">
      <c r="B995" s="62" t="str">
        <f>IFERROR(IF(C994=C991,IF(B994+1&lt;='FORMAÇÃO DE PREÇO'!$H$8,B994+1,""),B994),"")</f>
        <v/>
      </c>
      <c r="C995" s="62" t="str">
        <f>IFERROR(VLOOKUP(B995,'FORMAÇÃO DE PREÇO'!B:D,2,FALSE),"")</f>
        <v/>
      </c>
      <c r="D995" s="62" t="str">
        <f>IFERROR(VLOOKUP(B995,'FORMAÇÃO DE PREÇO'!B:D,3,FALSE),"")</f>
        <v/>
      </c>
      <c r="E995" s="107" t="str">
        <f t="shared" si="29"/>
        <v/>
      </c>
      <c r="F995" s="107" t="str">
        <f>IF($B994="","",IF($C995=$C992,INDEX('FORMAÇÃO DE PREÇO'!$H:$H,MATCH($B995,'FORMAÇÃO DE PREÇO'!$B:$B)-18),IF($C995=$C993,"Código","")))</f>
        <v/>
      </c>
      <c r="G995" s="108" t="str">
        <f t="array" ref="G995">IF($B994="","",IF($C995=$C992,UPPER(INDEX('BASE EDITAL'!$C:$C,EDITAL!B995+1)),IF($C995=$C993,"Especificação do Objeto","")))</f>
        <v/>
      </c>
      <c r="H995" s="109" t="str">
        <f t="array" ref="H995">IF($B994="","",IF($C995=$C992,INDEX('FORMAÇÃO DE PREÇO'!$M:$M,MATCH($B995,'FORMAÇÃO DE PREÇO'!$B:$B)-14),IF($C995=$C993,"Unidade","")))</f>
        <v/>
      </c>
      <c r="I995" s="109" t="str">
        <f>IF($B994="","",IF($C995=$C992,INDEX('FORMAÇÃO DE PREÇO'!$M:$M,MATCH($B995,'FORMAÇÃO DE PREÇO'!$B:$B)-16),IF($C995=$C993,"Quant.","")))</f>
        <v/>
      </c>
      <c r="J995" s="68" t="str">
        <f>IF(AND(COUNTBLANK($B992:$B994)=2,$B994="",$B993="",MAX(C:C)&gt;1),"Total Estimado",IF($B994="","",IF($C995=$C992,INDEX('FORMAÇÃO DE PREÇO'!$M:$M,MATCH($B995,'FORMAÇÃO DE PREÇO'!$B:$B)-18),IF($C995=$C993,"Valor Unit. (R$)",IF(AND($C995&lt;&gt;$C994,$J994&lt;&gt;""),"Subtotal","")))))</f>
        <v/>
      </c>
      <c r="K995" s="100" t="str">
        <f>IFERROR(IF(AND(COUNTBLANK($B992:$B994)=2,$B994="",$B993="",MAX(C:C)&gt;1),SUM($K$3:K994)/2,IF($B994="","",IF($C995=$C992,ROUND(J995*I995,2),IF($C995=$C993,"Total Item (R$)",IF(AND($C995&lt;&gt;$C994,$J994&lt;&gt;""),SUMIFS(K:K,C:C,C994,J:J,"&lt;&gt;Subtotal"),""))))),"")</f>
        <v/>
      </c>
      <c r="L995" s="100" t="str">
        <f t="shared" si="28"/>
        <v/>
      </c>
    </row>
    <row r="996" spans="2:12" x14ac:dyDescent="0.25">
      <c r="B996" s="62" t="str">
        <f>IFERROR(IF(C995=C992,IF(B995+1&lt;='FORMAÇÃO DE PREÇO'!$H$8,B995+1,""),B995),"")</f>
        <v/>
      </c>
      <c r="C996" s="62" t="str">
        <f>IFERROR(VLOOKUP(B996,'FORMAÇÃO DE PREÇO'!B:D,2,FALSE),"")</f>
        <v/>
      </c>
      <c r="D996" s="62" t="str">
        <f>IFERROR(VLOOKUP(B996,'FORMAÇÃO DE PREÇO'!B:D,3,FALSE),"")</f>
        <v/>
      </c>
      <c r="E996" s="107" t="str">
        <f t="shared" si="29"/>
        <v/>
      </c>
      <c r="F996" s="107" t="str">
        <f>IF($B995="","",IF($C996=$C993,INDEX('FORMAÇÃO DE PREÇO'!$H:$H,MATCH($B996,'FORMAÇÃO DE PREÇO'!$B:$B)-18),IF($C996=$C994,"Código","")))</f>
        <v/>
      </c>
      <c r="G996" s="108" t="str">
        <f t="array" ref="G996">IF($B995="","",IF($C996=$C993,UPPER(INDEX('BASE EDITAL'!$C:$C,EDITAL!B996+1)),IF($C996=$C994,"Especificação do Objeto","")))</f>
        <v/>
      </c>
      <c r="H996" s="109" t="str">
        <f t="array" ref="H996">IF($B995="","",IF($C996=$C993,INDEX('FORMAÇÃO DE PREÇO'!$M:$M,MATCH($B996,'FORMAÇÃO DE PREÇO'!$B:$B)-14),IF($C996=$C994,"Unidade","")))</f>
        <v/>
      </c>
      <c r="I996" s="109" t="str">
        <f>IF($B995="","",IF($C996=$C993,INDEX('FORMAÇÃO DE PREÇO'!$M:$M,MATCH($B996,'FORMAÇÃO DE PREÇO'!$B:$B)-16),IF($C996=$C994,"Quant.","")))</f>
        <v/>
      </c>
      <c r="J996" s="68" t="str">
        <f>IF(AND(COUNTBLANK($B993:$B995)=2,$B995="",$B994="",MAX(C:C)&gt;1),"Total Estimado",IF($B995="","",IF($C996=$C993,INDEX('FORMAÇÃO DE PREÇO'!$M:$M,MATCH($B996,'FORMAÇÃO DE PREÇO'!$B:$B)-18),IF($C996=$C994,"Valor Unit. (R$)",IF(AND($C996&lt;&gt;$C995,$J995&lt;&gt;""),"Subtotal","")))))</f>
        <v/>
      </c>
      <c r="K996" s="100" t="str">
        <f>IFERROR(IF(AND(COUNTBLANK($B993:$B995)=2,$B995="",$B994="",MAX(C:C)&gt;1),SUM($K$3:K995)/2,IF($B995="","",IF($C996=$C993,ROUND(J996*I996,2),IF($C996=$C994,"Total Item (R$)",IF(AND($C996&lt;&gt;$C995,$J995&lt;&gt;""),SUMIFS(K:K,C:C,C995,J:J,"&lt;&gt;Subtotal"),""))))),"")</f>
        <v/>
      </c>
      <c r="L996" s="100" t="str">
        <f t="shared" si="28"/>
        <v/>
      </c>
    </row>
    <row r="997" spans="2:12" x14ac:dyDescent="0.25">
      <c r="B997" s="62" t="str">
        <f>IFERROR(IF(C996=C993,IF(B996+1&lt;='FORMAÇÃO DE PREÇO'!$H$8,B996+1,""),B996),"")</f>
        <v/>
      </c>
      <c r="C997" s="62" t="str">
        <f>IFERROR(VLOOKUP(B997,'FORMAÇÃO DE PREÇO'!B:D,2,FALSE),"")</f>
        <v/>
      </c>
      <c r="D997" s="62" t="str">
        <f>IFERROR(VLOOKUP(B997,'FORMAÇÃO DE PREÇO'!B:D,3,FALSE),"")</f>
        <v/>
      </c>
      <c r="E997" s="107" t="str">
        <f t="shared" si="29"/>
        <v/>
      </c>
      <c r="F997" s="107" t="str">
        <f>IF($B996="","",IF($C997=$C994,INDEX('FORMAÇÃO DE PREÇO'!$H:$H,MATCH($B997,'FORMAÇÃO DE PREÇO'!$B:$B)-18),IF($C997=$C995,"Código","")))</f>
        <v/>
      </c>
      <c r="G997" s="108" t="str">
        <f t="array" ref="G997">IF($B996="","",IF($C997=$C994,UPPER(INDEX('BASE EDITAL'!$C:$C,EDITAL!B997+1)),IF($C997=$C995,"Especificação do Objeto","")))</f>
        <v/>
      </c>
      <c r="H997" s="109" t="str">
        <f t="array" ref="H997">IF($B996="","",IF($C997=$C994,INDEX('FORMAÇÃO DE PREÇO'!$M:$M,MATCH($B997,'FORMAÇÃO DE PREÇO'!$B:$B)-14),IF($C997=$C995,"Unidade","")))</f>
        <v/>
      </c>
      <c r="I997" s="109" t="str">
        <f>IF($B996="","",IF($C997=$C994,INDEX('FORMAÇÃO DE PREÇO'!$M:$M,MATCH($B997,'FORMAÇÃO DE PREÇO'!$B:$B)-16),IF($C997=$C995,"Quant.","")))</f>
        <v/>
      </c>
      <c r="J997" s="68" t="str">
        <f>IF(AND(COUNTBLANK($B994:$B996)=2,$B996="",$B995="",MAX(C:C)&gt;1),"Total Estimado",IF($B996="","",IF($C997=$C994,INDEX('FORMAÇÃO DE PREÇO'!$M:$M,MATCH($B997,'FORMAÇÃO DE PREÇO'!$B:$B)-18),IF($C997=$C995,"Valor Unit. (R$)",IF(AND($C997&lt;&gt;$C996,$J996&lt;&gt;""),"Subtotal","")))))</f>
        <v/>
      </c>
      <c r="K997" s="100" t="str">
        <f>IFERROR(IF(AND(COUNTBLANK($B994:$B996)=2,$B996="",$B995="",MAX(C:C)&gt;1),SUM($K$3:K996)/2,IF($B996="","",IF($C997=$C994,ROUND(J997*I997,2),IF($C997=$C995,"Total Item (R$)",IF(AND($C997&lt;&gt;$C996,$J996&lt;&gt;""),SUMIFS(K:K,C:C,C996,J:J,"&lt;&gt;Subtotal"),""))))),"")</f>
        <v/>
      </c>
      <c r="L997" s="100" t="str">
        <f t="shared" si="28"/>
        <v/>
      </c>
    </row>
    <row r="998" spans="2:12" x14ac:dyDescent="0.25">
      <c r="B998" s="62" t="str">
        <f>IFERROR(IF(C997=C994,IF(B997+1&lt;='FORMAÇÃO DE PREÇO'!$H$8,B997+1,""),B997),"")</f>
        <v/>
      </c>
      <c r="C998" s="62" t="str">
        <f>IFERROR(VLOOKUP(B998,'FORMAÇÃO DE PREÇO'!B:D,2,FALSE),"")</f>
        <v/>
      </c>
      <c r="D998" s="62" t="str">
        <f>IFERROR(VLOOKUP(B998,'FORMAÇÃO DE PREÇO'!B:D,3,FALSE),"")</f>
        <v/>
      </c>
      <c r="E998" s="107" t="str">
        <f t="shared" si="29"/>
        <v/>
      </c>
      <c r="F998" s="107" t="str">
        <f>IF($B997="","",IF($C998=$C995,INDEX('FORMAÇÃO DE PREÇO'!$H:$H,MATCH($B998,'FORMAÇÃO DE PREÇO'!$B:$B)-18),IF($C998=$C996,"Código","")))</f>
        <v/>
      </c>
      <c r="G998" s="108" t="str">
        <f t="array" ref="G998">IF($B997="","",IF($C998=$C995,UPPER(INDEX('BASE EDITAL'!$C:$C,EDITAL!B998+1)),IF($C998=$C996,"Especificação do Objeto","")))</f>
        <v/>
      </c>
      <c r="H998" s="109" t="str">
        <f t="array" ref="H998">IF($B997="","",IF($C998=$C995,INDEX('FORMAÇÃO DE PREÇO'!$M:$M,MATCH($B998,'FORMAÇÃO DE PREÇO'!$B:$B)-14),IF($C998=$C996,"Unidade","")))</f>
        <v/>
      </c>
      <c r="I998" s="109" t="str">
        <f>IF($B997="","",IF($C998=$C995,INDEX('FORMAÇÃO DE PREÇO'!$M:$M,MATCH($B998,'FORMAÇÃO DE PREÇO'!$B:$B)-16),IF($C998=$C996,"Quant.","")))</f>
        <v/>
      </c>
      <c r="J998" s="68" t="str">
        <f>IF(AND(COUNTBLANK($B995:$B997)=2,$B997="",$B996="",MAX(C:C)&gt;1),"Total Estimado",IF($B997="","",IF($C998=$C995,INDEX('FORMAÇÃO DE PREÇO'!$M:$M,MATCH($B998,'FORMAÇÃO DE PREÇO'!$B:$B)-18),IF($C998=$C996,"Valor Unit. (R$)",IF(AND($C998&lt;&gt;$C997,$J997&lt;&gt;""),"Subtotal","")))))</f>
        <v/>
      </c>
      <c r="K998" s="100" t="str">
        <f>IFERROR(IF(AND(COUNTBLANK($B995:$B997)=2,$B997="",$B996="",MAX(C:C)&gt;1),SUM($K$3:K997)/2,IF($B997="","",IF($C998=$C995,ROUND(J998*I998,2),IF($C998=$C996,"Total Item (R$)",IF(AND($C998&lt;&gt;$C997,$J997&lt;&gt;""),SUMIFS(K:K,C:C,C997,J:J,"&lt;&gt;Subtotal"),""))))),"")</f>
        <v/>
      </c>
      <c r="L998" s="100" t="str">
        <f t="shared" si="28"/>
        <v/>
      </c>
    </row>
    <row r="999" spans="2:12" x14ac:dyDescent="0.25">
      <c r="B999" s="62" t="str">
        <f>IFERROR(IF(C998=C995,IF(B998+1&lt;='FORMAÇÃO DE PREÇO'!$H$8,B998+1,""),B998),"")</f>
        <v/>
      </c>
      <c r="C999" s="62" t="str">
        <f>IFERROR(VLOOKUP(B999,'FORMAÇÃO DE PREÇO'!B:D,2,FALSE),"")</f>
        <v/>
      </c>
      <c r="D999" s="62" t="str">
        <f>IFERROR(VLOOKUP(B999,'FORMAÇÃO DE PREÇO'!B:D,3,FALSE),"")</f>
        <v/>
      </c>
      <c r="E999" s="107" t="str">
        <f t="shared" si="29"/>
        <v/>
      </c>
      <c r="F999" s="107" t="str">
        <f>IF($B998="","",IF($C999=$C996,INDEX('FORMAÇÃO DE PREÇO'!$H:$H,MATCH($B999,'FORMAÇÃO DE PREÇO'!$B:$B)-18),IF($C999=$C997,"Código","")))</f>
        <v/>
      </c>
      <c r="G999" s="108" t="str">
        <f t="array" ref="G999">IF($B998="","",IF($C999=$C996,UPPER(INDEX('BASE EDITAL'!$C:$C,EDITAL!B999+1)),IF($C999=$C997,"Especificação do Objeto","")))</f>
        <v/>
      </c>
      <c r="H999" s="109" t="str">
        <f t="array" ref="H999">IF($B998="","",IF($C999=$C996,INDEX('FORMAÇÃO DE PREÇO'!$M:$M,MATCH($B999,'FORMAÇÃO DE PREÇO'!$B:$B)-14),IF($C999=$C997,"Unidade","")))</f>
        <v/>
      </c>
      <c r="I999" s="109" t="str">
        <f>IF($B998="","",IF($C999=$C996,INDEX('FORMAÇÃO DE PREÇO'!$M:$M,MATCH($B999,'FORMAÇÃO DE PREÇO'!$B:$B)-16),IF($C999=$C997,"Quant.","")))</f>
        <v/>
      </c>
      <c r="J999" s="68" t="str">
        <f>IF(AND(COUNTBLANK($B996:$B998)=2,$B998="",$B997="",MAX(C:C)&gt;1),"Total Estimado",IF($B998="","",IF($C999=$C996,INDEX('FORMAÇÃO DE PREÇO'!$M:$M,MATCH($B999,'FORMAÇÃO DE PREÇO'!$B:$B)-18),IF($C999=$C997,"Valor Unit. (R$)",IF(AND($C999&lt;&gt;$C998,$J998&lt;&gt;""),"Subtotal","")))))</f>
        <v/>
      </c>
      <c r="K999" s="100" t="str">
        <f>IFERROR(IF(AND(COUNTBLANK($B996:$B998)=2,$B998="",$B997="",MAX(C:C)&gt;1),SUM($K$3:K998)/2,IF($B998="","",IF($C999=$C996,ROUND(J999*I999,2),IF($C999=$C997,"Total Item (R$)",IF(AND($C999&lt;&gt;$C998,$J998&lt;&gt;""),SUMIFS(K:K,C:C,C998,J:J,"&lt;&gt;Subtotal"),""))))),"")</f>
        <v/>
      </c>
      <c r="L999" s="100" t="str">
        <f t="shared" si="28"/>
        <v/>
      </c>
    </row>
    <row r="1000" spans="2:12" x14ac:dyDescent="0.25">
      <c r="B1000" s="62" t="str">
        <f>IFERROR(IF(C999=C996,IF(B999+1&lt;='FORMAÇÃO DE PREÇO'!$H$8,B999+1,""),B999),"")</f>
        <v/>
      </c>
      <c r="C1000" s="62" t="str">
        <f>IFERROR(VLOOKUP(B1000,'FORMAÇÃO DE PREÇO'!B:D,2,FALSE),"")</f>
        <v/>
      </c>
      <c r="D1000" s="62" t="str">
        <f>IFERROR(VLOOKUP(B1000,'FORMAÇÃO DE PREÇO'!B:D,3,FALSE),"")</f>
        <v/>
      </c>
      <c r="E1000" s="107" t="str">
        <f t="shared" si="29"/>
        <v/>
      </c>
      <c r="F1000" s="107" t="str">
        <f>IF($B999="","",IF($C1000=$C997,INDEX('FORMAÇÃO DE PREÇO'!$H:$H,MATCH($B1000,'FORMAÇÃO DE PREÇO'!$B:$B)-18),IF($C1000=$C998,"Código","")))</f>
        <v/>
      </c>
      <c r="G1000" s="108" t="str">
        <f t="array" ref="G1000">IF($B999="","",IF($C1000=$C997,UPPER(INDEX('BASE EDITAL'!$C:$C,EDITAL!B1000+1)),IF($C1000=$C998,"Especificação do Objeto","")))</f>
        <v/>
      </c>
      <c r="H1000" s="109" t="str">
        <f t="array" ref="H1000">IF($B999="","",IF($C1000=$C997,INDEX('FORMAÇÃO DE PREÇO'!$M:$M,MATCH($B1000,'FORMAÇÃO DE PREÇO'!$B:$B)-14),IF($C1000=$C998,"Unidade","")))</f>
        <v/>
      </c>
      <c r="I1000" s="109" t="str">
        <f>IF($B999="","",IF($C1000=$C997,INDEX('FORMAÇÃO DE PREÇO'!$M:$M,MATCH($B1000,'FORMAÇÃO DE PREÇO'!$B:$B)-16),IF($C1000=$C998,"Quant.","")))</f>
        <v/>
      </c>
      <c r="J1000" s="68" t="str">
        <f>IF(AND(COUNTBLANK($B997:$B999)=2,$B999="",$B998="",MAX(C:C)&gt;1),"Total Estimado",IF($B999="","",IF($C1000=$C997,INDEX('FORMAÇÃO DE PREÇO'!$M:$M,MATCH($B1000,'FORMAÇÃO DE PREÇO'!$B:$B)-18),IF($C1000=$C998,"Valor Unit. (R$)",IF(AND($C1000&lt;&gt;$C999,$J999&lt;&gt;""),"Subtotal","")))))</f>
        <v/>
      </c>
      <c r="K1000" s="100" t="str">
        <f>IFERROR(IF(AND(COUNTBLANK($B997:$B999)=2,$B999="",$B998="",MAX(C:C)&gt;1),SUM($K$3:K999)/2,IF($B999="","",IF($C1000=$C997,ROUND(J1000*I1000,2),IF($C1000=$C998,"Total Item (R$)",IF(AND($C1000&lt;&gt;$C999,$J999&lt;&gt;""),SUMIFS(K:K,C:C,C999,J:J,"&lt;&gt;Subtotal"),""))))),"")</f>
        <v/>
      </c>
      <c r="L1000" s="100" t="str">
        <f t="shared" si="28"/>
        <v/>
      </c>
    </row>
    <row r="1001" spans="2:12" x14ac:dyDescent="0.25">
      <c r="B1001" s="62" t="str">
        <f>IFERROR(IF(C1000=C997,IF(B1000+1&lt;='FORMAÇÃO DE PREÇO'!$H$8,B1000+1,""),B1000),"")</f>
        <v/>
      </c>
      <c r="C1001" s="62" t="str">
        <f>IFERROR(VLOOKUP(B1001,'FORMAÇÃO DE PREÇO'!B:D,2,FALSE),"")</f>
        <v/>
      </c>
      <c r="D1001" s="62" t="str">
        <f>IFERROR(VLOOKUP(B1001,'FORMAÇÃO DE PREÇO'!B:D,3,FALSE),"")</f>
        <v/>
      </c>
      <c r="E1001" s="107" t="str">
        <f t="shared" si="29"/>
        <v/>
      </c>
      <c r="F1001" s="107" t="str">
        <f>IF($B1000="","",IF($C1001=$C998,INDEX('FORMAÇÃO DE PREÇO'!$H:$H,MATCH($B1001,'FORMAÇÃO DE PREÇO'!$B:$B)-18),IF($C1001=$C999,"Código","")))</f>
        <v/>
      </c>
      <c r="G1001" s="108" t="str">
        <f t="array" ref="G1001">IF($B1000="","",IF($C1001=$C998,UPPER(INDEX('BASE EDITAL'!$C:$C,EDITAL!B1001+1)),IF($C1001=$C999,"Especificação do Objeto","")))</f>
        <v/>
      </c>
      <c r="H1001" s="109" t="str">
        <f t="array" ref="H1001">IF($B1000="","",IF($C1001=$C998,INDEX('FORMAÇÃO DE PREÇO'!$M:$M,MATCH($B1001,'FORMAÇÃO DE PREÇO'!$B:$B)-14),IF($C1001=$C999,"Unidade","")))</f>
        <v/>
      </c>
      <c r="I1001" s="109" t="str">
        <f>IF($B1000="","",IF($C1001=$C998,INDEX('FORMAÇÃO DE PREÇO'!$M:$M,MATCH($B1001,'FORMAÇÃO DE PREÇO'!$B:$B)-16),IF($C1001=$C999,"Quant.","")))</f>
        <v/>
      </c>
      <c r="J1001" s="68" t="str">
        <f>IF(AND(COUNTBLANK($B998:$B1000)=2,$B1000="",$B999="",MAX(C:C)&gt;1),"Total Estimado",IF($B1000="","",IF($C1001=$C998,INDEX('FORMAÇÃO DE PREÇO'!$M:$M,MATCH($B1001,'FORMAÇÃO DE PREÇO'!$B:$B)-18),IF($C1001=$C999,"Valor Unit. (R$)",IF(AND($C1001&lt;&gt;$C1000,$J1000&lt;&gt;""),"Subtotal","")))))</f>
        <v/>
      </c>
      <c r="K1001" s="100" t="str">
        <f>IFERROR(IF(AND(COUNTBLANK($B998:$B1000)=2,$B1000="",$B999="",MAX(C:C)&gt;1),SUM($K$3:K1000)/2,IF($B1000="","",IF($C1001=$C998,ROUND(J1001*I1001,2),IF($C1001=$C999,"Total Item (R$)",IF(AND($C1001&lt;&gt;$C1000,$J1000&lt;&gt;""),SUMIFS(K:K,C:C,C1000,J:J,"&lt;&gt;Subtotal"),""))))),"")</f>
        <v/>
      </c>
      <c r="L1001" s="100" t="str">
        <f t="shared" si="28"/>
        <v/>
      </c>
    </row>
    <row r="1002" spans="2:12" x14ac:dyDescent="0.25">
      <c r="B1002" s="62" t="str">
        <f>IFERROR(IF(C1001=C998,IF(B1001+1&lt;='FORMAÇÃO DE PREÇO'!$H$8,B1001+1,""),B1001),"")</f>
        <v/>
      </c>
      <c r="C1002" s="62" t="str">
        <f>IFERROR(VLOOKUP(B1002,'FORMAÇÃO DE PREÇO'!B:D,2,FALSE),"")</f>
        <v/>
      </c>
      <c r="D1002" s="62" t="str">
        <f>IFERROR(VLOOKUP(B1002,'FORMAÇÃO DE PREÇO'!B:D,3,FALSE),"")</f>
        <v/>
      </c>
      <c r="E1002" s="107" t="str">
        <f t="shared" si="29"/>
        <v/>
      </c>
      <c r="F1002" s="107" t="str">
        <f>IF($B1001="","",IF($C1002=$C999,INDEX('FORMAÇÃO DE PREÇO'!$H:$H,MATCH($B1002,'FORMAÇÃO DE PREÇO'!$B:$B)-18),IF($C1002=$C1000,"Código","")))</f>
        <v/>
      </c>
      <c r="G1002" s="108" t="str">
        <f t="array" ref="G1002">IF($B1001="","",IF($C1002=$C999,UPPER(INDEX('BASE EDITAL'!$C:$C,EDITAL!B1002+1)),IF($C1002=$C1000,"Especificação do Objeto","")))</f>
        <v/>
      </c>
      <c r="H1002" s="109" t="str">
        <f t="array" ref="H1002">IF($B1001="","",IF($C1002=$C999,INDEX('FORMAÇÃO DE PREÇO'!$M:$M,MATCH($B1002,'FORMAÇÃO DE PREÇO'!$B:$B)-14),IF($C1002=$C1000,"Unidade","")))</f>
        <v/>
      </c>
      <c r="I1002" s="109" t="str">
        <f>IF($B1001="","",IF($C1002=$C999,INDEX('FORMAÇÃO DE PREÇO'!$M:$M,MATCH($B1002,'FORMAÇÃO DE PREÇO'!$B:$B)-16),IF($C1002=$C1000,"Quant.","")))</f>
        <v/>
      </c>
      <c r="J1002" s="68" t="str">
        <f>IF(AND(COUNTBLANK($B999:$B1001)=2,$B1001="",$B1000="",MAX(C:C)&gt;1),"Total Estimado",IF($B1001="","",IF($C1002=$C999,INDEX('FORMAÇÃO DE PREÇO'!$M:$M,MATCH($B1002,'FORMAÇÃO DE PREÇO'!$B:$B)-18),IF($C1002=$C1000,"Valor Unit. (R$)",IF(AND($C1002&lt;&gt;$C1001,$J1001&lt;&gt;""),"Subtotal","")))))</f>
        <v/>
      </c>
      <c r="K1002" s="100" t="str">
        <f>IFERROR(IF(AND(COUNTBLANK($B999:$B1001)=2,$B1001="",$B1000="",MAX(C:C)&gt;1),SUM($K$3:K1001)/2,IF($B1001="","",IF($C1002=$C999,ROUND(J1002*I1002,2),IF($C1002=$C1000,"Total Item (R$)",IF(AND($C1002&lt;&gt;$C1001,$J1001&lt;&gt;""),SUMIFS(K:K,C:C,C1001,J:J,"&lt;&gt;Subtotal"),""))))),"")</f>
        <v/>
      </c>
      <c r="L1002" s="100" t="str">
        <f t="shared" si="28"/>
        <v/>
      </c>
    </row>
    <row r="1003" spans="2:12" x14ac:dyDescent="0.25">
      <c r="B1003" s="62" t="str">
        <f>IFERROR(IF(C1002=C999,IF(B1002+1&lt;='FORMAÇÃO DE PREÇO'!$H$8,B1002+1,""),B1002),"")</f>
        <v/>
      </c>
      <c r="C1003" s="62" t="str">
        <f>IFERROR(VLOOKUP(B1003,'FORMAÇÃO DE PREÇO'!B:D,2,FALSE),"")</f>
        <v/>
      </c>
      <c r="D1003" s="62" t="str">
        <f>IFERROR(VLOOKUP(B1003,'FORMAÇÃO DE PREÇO'!B:D,3,FALSE),"")</f>
        <v/>
      </c>
      <c r="E1003" s="107" t="str">
        <f t="shared" si="29"/>
        <v/>
      </c>
      <c r="F1003" s="107" t="str">
        <f>IF($B1002="","",IF($C1003=$C1000,INDEX('FORMAÇÃO DE PREÇO'!$H:$H,MATCH($B1003,'FORMAÇÃO DE PREÇO'!$B:$B)-18),IF($C1003=$C1001,"Código","")))</f>
        <v/>
      </c>
      <c r="G1003" s="108" t="str">
        <f t="array" ref="G1003">IF($B1002="","",IF($C1003=$C1000,UPPER(INDEX('BASE EDITAL'!$C:$C,EDITAL!B1003+1)),IF($C1003=$C1001,"Especificação do Objeto","")))</f>
        <v/>
      </c>
      <c r="H1003" s="109" t="str">
        <f t="array" ref="H1003">IF($B1002="","",IF($C1003=$C1000,INDEX('FORMAÇÃO DE PREÇO'!$M:$M,MATCH($B1003,'FORMAÇÃO DE PREÇO'!$B:$B)-14),IF($C1003=$C1001,"Unidade","")))</f>
        <v/>
      </c>
      <c r="I1003" s="109" t="str">
        <f>IF($B1002="","",IF($C1003=$C1000,INDEX('FORMAÇÃO DE PREÇO'!$M:$M,MATCH($B1003,'FORMAÇÃO DE PREÇO'!$B:$B)-16),IF($C1003=$C1001,"Quant.","")))</f>
        <v/>
      </c>
      <c r="J1003" s="68" t="str">
        <f>IF(AND(COUNTBLANK($B1000:$B1002)=2,$B1002="",$B1001="",MAX(C:C)&gt;1),"Total Estimado",IF($B1002="","",IF($C1003=$C1000,INDEX('FORMAÇÃO DE PREÇO'!$M:$M,MATCH($B1003,'FORMAÇÃO DE PREÇO'!$B:$B)-18),IF($C1003=$C1001,"Valor Unit. (R$)",IF(AND($C1003&lt;&gt;$C1002,$J1002&lt;&gt;""),"Subtotal","")))))</f>
        <v/>
      </c>
      <c r="K1003" s="100" t="str">
        <f>IFERROR(IF(AND(COUNTBLANK($B1000:$B1002)=2,$B1002="",$B1001="",MAX(C:C)&gt;1),SUM($K$3:K1002)/2,IF($B1002="","",IF($C1003=$C1000,ROUND(J1003*I1003,2),IF($C1003=$C1001,"Total Item (R$)",IF(AND($C1003&lt;&gt;$C1002,$J1002&lt;&gt;""),SUMIFS(K:K,C:C,C1002,J:J,"&lt;&gt;Subtotal"),""))))),"")</f>
        <v/>
      </c>
      <c r="L1003" s="100" t="str">
        <f t="shared" si="28"/>
        <v/>
      </c>
    </row>
    <row r="1004" spans="2:12" x14ac:dyDescent="0.25">
      <c r="B1004" s="62" t="str">
        <f>IFERROR(IF(C1003=C1000,IF(B1003+1&lt;='FORMAÇÃO DE PREÇO'!$H$8,B1003+1,""),B1003),"")</f>
        <v/>
      </c>
      <c r="C1004" s="62" t="str">
        <f>IFERROR(VLOOKUP(B1004,'FORMAÇÃO DE PREÇO'!B:D,2,FALSE),"")</f>
        <v/>
      </c>
      <c r="D1004" s="62" t="str">
        <f>IFERROR(VLOOKUP(B1004,'FORMAÇÃO DE PREÇO'!B:D,3,FALSE),"")</f>
        <v/>
      </c>
      <c r="E1004" s="107" t="str">
        <f t="shared" si="29"/>
        <v/>
      </c>
      <c r="F1004" s="107" t="str">
        <f>IF($B1003="","",IF($C1004=$C1001,INDEX('FORMAÇÃO DE PREÇO'!$H:$H,MATCH($B1004,'FORMAÇÃO DE PREÇO'!$B:$B)-18),IF($C1004=$C1002,"Código","")))</f>
        <v/>
      </c>
      <c r="G1004" s="108" t="str">
        <f t="array" ref="G1004">IF($B1003="","",IF($C1004=$C1001,UPPER(INDEX('BASE EDITAL'!$C:$C,EDITAL!B1004+1)),IF($C1004=$C1002,"Especificação do Objeto","")))</f>
        <v/>
      </c>
      <c r="H1004" s="109" t="str">
        <f t="array" ref="H1004">IF($B1003="","",IF($C1004=$C1001,INDEX('FORMAÇÃO DE PREÇO'!$M:$M,MATCH($B1004,'FORMAÇÃO DE PREÇO'!$B:$B)-14),IF($C1004=$C1002,"Unidade","")))</f>
        <v/>
      </c>
      <c r="I1004" s="109" t="str">
        <f>IF($B1003="","",IF($C1004=$C1001,INDEX('FORMAÇÃO DE PREÇO'!$M:$M,MATCH($B1004,'FORMAÇÃO DE PREÇO'!$B:$B)-16),IF($C1004=$C1002,"Quant.","")))</f>
        <v/>
      </c>
      <c r="J1004" s="68" t="str">
        <f>IF(AND(COUNTBLANK($B1001:$B1003)=2,$B1003="",$B1002="",MAX(C:C)&gt;1),"Total Estimado",IF($B1003="","",IF($C1004=$C1001,INDEX('FORMAÇÃO DE PREÇO'!$M:$M,MATCH($B1004,'FORMAÇÃO DE PREÇO'!$B:$B)-18),IF($C1004=$C1002,"Valor Unit. (R$)",IF(AND($C1004&lt;&gt;$C1003,$J1003&lt;&gt;""),"Subtotal","")))))</f>
        <v/>
      </c>
      <c r="K1004" s="100" t="str">
        <f>IFERROR(IF(AND(COUNTBLANK($B1001:$B1003)=2,$B1003="",$B1002="",MAX(C:C)&gt;1),SUM($K$3:K1003)/2,IF($B1003="","",IF($C1004=$C1001,ROUND(J1004*I1004,2),IF($C1004=$C1002,"Total Item (R$)",IF(AND($C1004&lt;&gt;$C1003,$J1003&lt;&gt;""),SUMIFS(K:K,C:C,C1003,J:J,"&lt;&gt;Subtotal"),""))))),"")</f>
        <v/>
      </c>
      <c r="L1004" s="100" t="str">
        <f t="shared" si="28"/>
        <v/>
      </c>
    </row>
    <row r="1005" spans="2:12" x14ac:dyDescent="0.25">
      <c r="B1005" s="62" t="str">
        <f>IFERROR(IF(C1004=C1001,IF(B1004+1&lt;='FORMAÇÃO DE PREÇO'!$H$8,B1004+1,""),B1004),"")</f>
        <v/>
      </c>
      <c r="C1005" s="62" t="str">
        <f>IFERROR(VLOOKUP(B1005,'FORMAÇÃO DE PREÇO'!B:D,2,FALSE),"")</f>
        <v/>
      </c>
      <c r="D1005" s="62" t="str">
        <f>IFERROR(VLOOKUP(B1005,'FORMAÇÃO DE PREÇO'!B:D,3,FALSE),"")</f>
        <v/>
      </c>
      <c r="E1005" s="107" t="str">
        <f t="shared" si="29"/>
        <v/>
      </c>
      <c r="F1005" s="107" t="str">
        <f>IF($B1004="","",IF($C1005=$C1002,INDEX('FORMAÇÃO DE PREÇO'!$H:$H,MATCH($B1005,'FORMAÇÃO DE PREÇO'!$B:$B)-18),IF($C1005=$C1003,"Código","")))</f>
        <v/>
      </c>
      <c r="G1005" s="108" t="str">
        <f t="array" ref="G1005">IF($B1004="","",IF($C1005=$C1002,UPPER(INDEX('BASE EDITAL'!$C:$C,EDITAL!B1005+1)),IF($C1005=$C1003,"Especificação do Objeto","")))</f>
        <v/>
      </c>
      <c r="H1005" s="109" t="str">
        <f t="array" ref="H1005">IF($B1004="","",IF($C1005=$C1002,INDEX('FORMAÇÃO DE PREÇO'!$M:$M,MATCH($B1005,'FORMAÇÃO DE PREÇO'!$B:$B)-14),IF($C1005=$C1003,"Unidade","")))</f>
        <v/>
      </c>
      <c r="I1005" s="109" t="str">
        <f>IF($B1004="","",IF($C1005=$C1002,INDEX('FORMAÇÃO DE PREÇO'!$M:$M,MATCH($B1005,'FORMAÇÃO DE PREÇO'!$B:$B)-16),IF($C1005=$C1003,"Quant.","")))</f>
        <v/>
      </c>
      <c r="J1005" s="68" t="str">
        <f>IF(AND(COUNTBLANK($B1002:$B1004)=2,$B1004="",$B1003="",MAX(C:C)&gt;1),"Total Estimado",IF($B1004="","",IF($C1005=$C1002,INDEX('FORMAÇÃO DE PREÇO'!$M:$M,MATCH($B1005,'FORMAÇÃO DE PREÇO'!$B:$B)-18),IF($C1005=$C1003,"Valor Unit. (R$)",IF(AND($C1005&lt;&gt;$C1004,$J1004&lt;&gt;""),"Subtotal","")))))</f>
        <v/>
      </c>
      <c r="K1005" s="100" t="str">
        <f>IFERROR(IF(AND(COUNTBLANK($B1002:$B1004)=2,$B1004="",$B1003="",MAX(C:C)&gt;1),SUM($K$3:K1004)/2,IF($B1004="","",IF($C1005=$C1002,ROUND(J1005*I1005,2),IF($C1005=$C1003,"Total Item (R$)",IF(AND($C1005&lt;&gt;$C1004,$J1004&lt;&gt;""),SUMIFS(K:K,C:C,C1004,J:J,"&lt;&gt;Subtotal"),""))))),"")</f>
        <v/>
      </c>
      <c r="L1005" s="100" t="str">
        <f t="shared" si="28"/>
        <v/>
      </c>
    </row>
    <row r="1006" spans="2:12" x14ac:dyDescent="0.25">
      <c r="B1006" s="62" t="str">
        <f>IFERROR(IF(C1005=C1002,IF(B1005+1&lt;='FORMAÇÃO DE PREÇO'!$H$8,B1005+1,""),B1005),"")</f>
        <v/>
      </c>
      <c r="C1006" s="62" t="str">
        <f>IFERROR(VLOOKUP(B1006,'FORMAÇÃO DE PREÇO'!B:D,2,FALSE),"")</f>
        <v/>
      </c>
      <c r="D1006" s="62" t="str">
        <f>IFERROR(VLOOKUP(B1006,'FORMAÇÃO DE PREÇO'!B:D,3,FALSE),"")</f>
        <v/>
      </c>
      <c r="E1006" s="107" t="str">
        <f t="shared" si="29"/>
        <v/>
      </c>
      <c r="F1006" s="107" t="str">
        <f>IF($B1005="","",IF($C1006=$C1003,INDEX('FORMAÇÃO DE PREÇO'!$H:$H,MATCH($B1006,'FORMAÇÃO DE PREÇO'!$B:$B)-18),IF($C1006=$C1004,"Código","")))</f>
        <v/>
      </c>
      <c r="G1006" s="108" t="str">
        <f t="array" ref="G1006">IF($B1005="","",IF($C1006=$C1003,UPPER(INDEX('BASE EDITAL'!$C:$C,EDITAL!B1006+1)),IF($C1006=$C1004,"Especificação do Objeto","")))</f>
        <v/>
      </c>
      <c r="H1006" s="109" t="str">
        <f t="array" ref="H1006">IF($B1005="","",IF($C1006=$C1003,INDEX('FORMAÇÃO DE PREÇO'!$M:$M,MATCH($B1006,'FORMAÇÃO DE PREÇO'!$B:$B)-14),IF($C1006=$C1004,"Unidade","")))</f>
        <v/>
      </c>
      <c r="I1006" s="109" t="str">
        <f>IF($B1005="","",IF($C1006=$C1003,INDEX('FORMAÇÃO DE PREÇO'!$M:$M,MATCH($B1006,'FORMAÇÃO DE PREÇO'!$B:$B)-16),IF($C1006=$C1004,"Quant.","")))</f>
        <v/>
      </c>
      <c r="J1006" s="68" t="str">
        <f>IF(AND(COUNTBLANK($B1003:$B1005)=2,$B1005="",$B1004="",MAX(C:C)&gt;1),"Total Estimado",IF($B1005="","",IF($C1006=$C1003,INDEX('FORMAÇÃO DE PREÇO'!$M:$M,MATCH($B1006,'FORMAÇÃO DE PREÇO'!$B:$B)-18),IF($C1006=$C1004,"Valor Unit. (R$)",IF(AND($C1006&lt;&gt;$C1005,$J1005&lt;&gt;""),"Subtotal","")))))</f>
        <v/>
      </c>
      <c r="K1006" s="100" t="str">
        <f>IFERROR(IF(AND(COUNTBLANK($B1003:$B1005)=2,$B1005="",$B1004="",MAX(C:C)&gt;1),SUM($K$3:K1005)/2,IF($B1005="","",IF($C1006=$C1003,ROUND(J1006*I1006,2),IF($C1006=$C1004,"Total Item (R$)",IF(AND($C1006&lt;&gt;$C1005,$J1005&lt;&gt;""),SUMIFS(K:K,C:C,C1005,J:J,"&lt;&gt;Subtotal"),""))))),"")</f>
        <v/>
      </c>
      <c r="L1006" s="100" t="str">
        <f t="shared" si="28"/>
        <v/>
      </c>
    </row>
    <row r="1007" spans="2:12" x14ac:dyDescent="0.25">
      <c r="B1007" s="62" t="str">
        <f>IFERROR(IF(C1006=C1003,IF(B1006+1&lt;='FORMAÇÃO DE PREÇO'!$H$8,B1006+1,""),B1006),"")</f>
        <v/>
      </c>
      <c r="C1007" s="62" t="str">
        <f>IFERROR(VLOOKUP(B1007,'FORMAÇÃO DE PREÇO'!B:D,2,FALSE),"")</f>
        <v/>
      </c>
      <c r="D1007" s="62" t="str">
        <f>IFERROR(VLOOKUP(B1007,'FORMAÇÃO DE PREÇO'!B:D,3,FALSE),"")</f>
        <v/>
      </c>
      <c r="E1007" s="107" t="str">
        <f t="shared" si="29"/>
        <v/>
      </c>
      <c r="F1007" s="107" t="str">
        <f>IF($B1006="","",IF($C1007=$C1004,INDEX('FORMAÇÃO DE PREÇO'!$H:$H,MATCH($B1007,'FORMAÇÃO DE PREÇO'!$B:$B)-18),IF($C1007=$C1005,"Código","")))</f>
        <v/>
      </c>
      <c r="G1007" s="108" t="str">
        <f t="array" ref="G1007">IF($B1006="","",IF($C1007=$C1004,UPPER(INDEX('BASE EDITAL'!$C:$C,EDITAL!B1007+1)),IF($C1007=$C1005,"Especificação do Objeto","")))</f>
        <v/>
      </c>
      <c r="H1007" s="109" t="str">
        <f t="array" ref="H1007">IF($B1006="","",IF($C1007=$C1004,INDEX('FORMAÇÃO DE PREÇO'!$M:$M,MATCH($B1007,'FORMAÇÃO DE PREÇO'!$B:$B)-14),IF($C1007=$C1005,"Unidade","")))</f>
        <v/>
      </c>
      <c r="I1007" s="109" t="str">
        <f>IF($B1006="","",IF($C1007=$C1004,INDEX('FORMAÇÃO DE PREÇO'!$M:$M,MATCH($B1007,'FORMAÇÃO DE PREÇO'!$B:$B)-16),IF($C1007=$C1005,"Quant.","")))</f>
        <v/>
      </c>
      <c r="J1007" s="68" t="str">
        <f>IF(AND(COUNTBLANK($B1004:$B1006)=2,$B1006="",$B1005="",MAX(C:C)&gt;1),"Total Estimado",IF($B1006="","",IF($C1007=$C1004,INDEX('FORMAÇÃO DE PREÇO'!$M:$M,MATCH($B1007,'FORMAÇÃO DE PREÇO'!$B:$B)-18),IF($C1007=$C1005,"Valor Unit. (R$)",IF(AND($C1007&lt;&gt;$C1006,$J1006&lt;&gt;""),"Subtotal","")))))</f>
        <v/>
      </c>
      <c r="K1007" s="100" t="str">
        <f>IFERROR(IF(AND(COUNTBLANK($B1004:$B1006)=2,$B1006="",$B1005="",MAX(C:C)&gt;1),SUM($K$3:K1006)/2,IF($B1006="","",IF($C1007=$C1004,ROUND(J1007*I1007,2),IF($C1007=$C1005,"Total Item (R$)",IF(AND($C1007&lt;&gt;$C1006,$J1006&lt;&gt;""),SUMIFS(K:K,C:C,C1006,J:J,"&lt;&gt;Subtotal"),""))))),"")</f>
        <v/>
      </c>
      <c r="L1007" s="100" t="str">
        <f t="shared" si="28"/>
        <v/>
      </c>
    </row>
    <row r="1008" spans="2:12" x14ac:dyDescent="0.25">
      <c r="B1008" s="62" t="str">
        <f>IFERROR(IF(C1007=C1004,IF(B1007+1&lt;='FORMAÇÃO DE PREÇO'!$H$8,B1007+1,""),B1007),"")</f>
        <v/>
      </c>
      <c r="C1008" s="62" t="str">
        <f>IFERROR(VLOOKUP(B1008,'FORMAÇÃO DE PREÇO'!B:D,2,FALSE),"")</f>
        <v/>
      </c>
      <c r="D1008" s="62" t="str">
        <f>IFERROR(VLOOKUP(B1008,'FORMAÇÃO DE PREÇO'!B:D,3,FALSE),"")</f>
        <v/>
      </c>
      <c r="E1008" s="107" t="str">
        <f t="shared" si="29"/>
        <v/>
      </c>
      <c r="F1008" s="107" t="str">
        <f>IF($B1007="","",IF($C1008=$C1005,INDEX('FORMAÇÃO DE PREÇO'!$H:$H,MATCH($B1008,'FORMAÇÃO DE PREÇO'!$B:$B)-18),IF($C1008=$C1006,"Código","")))</f>
        <v/>
      </c>
      <c r="G1008" s="108" t="str">
        <f t="array" ref="G1008">IF($B1007="","",IF($C1008=$C1005,UPPER(INDEX('BASE EDITAL'!$C:$C,EDITAL!B1008+1)),IF($C1008=$C1006,"Especificação do Objeto","")))</f>
        <v/>
      </c>
      <c r="H1008" s="109" t="str">
        <f t="array" ref="H1008">IF($B1007="","",IF($C1008=$C1005,INDEX('FORMAÇÃO DE PREÇO'!$M:$M,MATCH($B1008,'FORMAÇÃO DE PREÇO'!$B:$B)-14),IF($C1008=$C1006,"Unidade","")))</f>
        <v/>
      </c>
      <c r="I1008" s="109" t="str">
        <f>IF($B1007="","",IF($C1008=$C1005,INDEX('FORMAÇÃO DE PREÇO'!$M:$M,MATCH($B1008,'FORMAÇÃO DE PREÇO'!$B:$B)-16),IF($C1008=$C1006,"Quant.","")))</f>
        <v/>
      </c>
      <c r="J1008" s="68" t="str">
        <f>IF(AND(COUNTBLANK($B1005:$B1007)=2,$B1007="",$B1006="",MAX(C:C)&gt;1),"Total Estimado",IF($B1007="","",IF($C1008=$C1005,INDEX('FORMAÇÃO DE PREÇO'!$M:$M,MATCH($B1008,'FORMAÇÃO DE PREÇO'!$B:$B)-18),IF($C1008=$C1006,"Valor Unit. (R$)",IF(AND($C1008&lt;&gt;$C1007,$J1007&lt;&gt;""),"Subtotal","")))))</f>
        <v/>
      </c>
      <c r="K1008" s="100" t="str">
        <f>IFERROR(IF(AND(COUNTBLANK($B1005:$B1007)=2,$B1007="",$B1006="",MAX(C:C)&gt;1),SUM($K$3:K1007)/2,IF($B1007="","",IF($C1008=$C1005,ROUND(J1008*I1008,2),IF($C1008=$C1006,"Total Item (R$)",IF(AND($C1008&lt;&gt;$C1007,$J1007&lt;&gt;""),SUMIFS(K:K,C:C,C1007,J:J,"&lt;&gt;Subtotal"),""))))),"")</f>
        <v/>
      </c>
      <c r="L1008" s="100" t="str">
        <f t="shared" si="28"/>
        <v/>
      </c>
    </row>
    <row r="1009" spans="2:12" x14ac:dyDescent="0.25">
      <c r="B1009" s="62" t="str">
        <f>IFERROR(IF(C1008=C1005,IF(B1008+1&lt;='FORMAÇÃO DE PREÇO'!$H$8,B1008+1,""),B1008),"")</f>
        <v/>
      </c>
      <c r="C1009" s="62" t="str">
        <f>IFERROR(VLOOKUP(B1009,'FORMAÇÃO DE PREÇO'!B:D,2,FALSE),"")</f>
        <v/>
      </c>
      <c r="D1009" s="62" t="str">
        <f>IFERROR(VLOOKUP(B1009,'FORMAÇÃO DE PREÇO'!B:D,3,FALSE),"")</f>
        <v/>
      </c>
      <c r="E1009" s="107" t="str">
        <f t="shared" si="29"/>
        <v/>
      </c>
      <c r="F1009" s="107" t="str">
        <f>IF($B1008="","",IF($C1009=$C1006,INDEX('FORMAÇÃO DE PREÇO'!$H:$H,MATCH($B1009,'FORMAÇÃO DE PREÇO'!$B:$B)-18),IF($C1009=$C1007,"Código","")))</f>
        <v/>
      </c>
      <c r="G1009" s="108" t="str">
        <f t="array" ref="G1009">IF($B1008="","",IF($C1009=$C1006,UPPER(INDEX('BASE EDITAL'!$C:$C,EDITAL!B1009+1)),IF($C1009=$C1007,"Especificação do Objeto","")))</f>
        <v/>
      </c>
      <c r="H1009" s="109" t="str">
        <f t="array" ref="H1009">IF($B1008="","",IF($C1009=$C1006,INDEX('FORMAÇÃO DE PREÇO'!$M:$M,MATCH($B1009,'FORMAÇÃO DE PREÇO'!$B:$B)-14),IF($C1009=$C1007,"Unidade","")))</f>
        <v/>
      </c>
      <c r="I1009" s="109" t="str">
        <f>IF($B1008="","",IF($C1009=$C1006,INDEX('FORMAÇÃO DE PREÇO'!$M:$M,MATCH($B1009,'FORMAÇÃO DE PREÇO'!$B:$B)-16),IF($C1009=$C1007,"Quant.","")))</f>
        <v/>
      </c>
      <c r="J1009" s="68" t="str">
        <f>IF(AND(COUNTBLANK($B1006:$B1008)=2,$B1008="",$B1007="",MAX(C:C)&gt;1),"Total Estimado",IF($B1008="","",IF($C1009=$C1006,INDEX('FORMAÇÃO DE PREÇO'!$M:$M,MATCH($B1009,'FORMAÇÃO DE PREÇO'!$B:$B)-18),IF($C1009=$C1007,"Valor Unit. (R$)",IF(AND($C1009&lt;&gt;$C1008,$J1008&lt;&gt;""),"Subtotal","")))))</f>
        <v/>
      </c>
      <c r="K1009" s="100" t="str">
        <f>IFERROR(IF(AND(COUNTBLANK($B1006:$B1008)=2,$B1008="",$B1007="",MAX(C:C)&gt;1),SUM($K$3:K1008)/2,IF($B1008="","",IF($C1009=$C1006,ROUND(J1009*I1009,2),IF($C1009=$C1007,"Total Item (R$)",IF(AND($C1009&lt;&gt;$C1008,$J1008&lt;&gt;""),SUMIFS(K:K,C:C,C1008,J:J,"&lt;&gt;Subtotal"),""))))),"")</f>
        <v/>
      </c>
      <c r="L1009" s="100" t="str">
        <f t="shared" si="28"/>
        <v/>
      </c>
    </row>
    <row r="1010" spans="2:12" x14ac:dyDescent="0.25">
      <c r="B1010" s="62" t="str">
        <f>IFERROR(IF(C1009=C1006,IF(B1009+1&lt;='FORMAÇÃO DE PREÇO'!$H$8,B1009+1,""),B1009),"")</f>
        <v/>
      </c>
      <c r="C1010" s="62" t="str">
        <f>IFERROR(VLOOKUP(B1010,'FORMAÇÃO DE PREÇO'!B:D,2,FALSE),"")</f>
        <v/>
      </c>
      <c r="D1010" s="62" t="str">
        <f>IFERROR(VLOOKUP(B1010,'FORMAÇÃO DE PREÇO'!B:D,3,FALSE),"")</f>
        <v/>
      </c>
      <c r="E1010" s="107" t="str">
        <f t="shared" si="29"/>
        <v/>
      </c>
      <c r="F1010" s="107" t="str">
        <f>IF($B1009="","",IF($C1010=$C1007,INDEX('FORMAÇÃO DE PREÇO'!$H:$H,MATCH($B1010,'FORMAÇÃO DE PREÇO'!$B:$B)-18),IF($C1010=$C1008,"Código","")))</f>
        <v/>
      </c>
      <c r="G1010" s="108" t="str">
        <f t="array" ref="G1010">IF($B1009="","",IF($C1010=$C1007,UPPER(INDEX('BASE EDITAL'!$C:$C,EDITAL!B1010+1)),IF($C1010=$C1008,"Especificação do Objeto","")))</f>
        <v/>
      </c>
      <c r="H1010" s="109" t="str">
        <f t="array" ref="H1010">IF($B1009="","",IF($C1010=$C1007,INDEX('FORMAÇÃO DE PREÇO'!$M:$M,MATCH($B1010,'FORMAÇÃO DE PREÇO'!$B:$B)-14),IF($C1010=$C1008,"Unidade","")))</f>
        <v/>
      </c>
      <c r="I1010" s="109" t="str">
        <f>IF($B1009="","",IF($C1010=$C1007,INDEX('FORMAÇÃO DE PREÇO'!$M:$M,MATCH($B1010,'FORMAÇÃO DE PREÇO'!$B:$B)-16),IF($C1010=$C1008,"Quant.","")))</f>
        <v/>
      </c>
      <c r="J1010" s="68" t="str">
        <f>IF(AND(COUNTBLANK($B1007:$B1009)=2,$B1009="",$B1008="",MAX(C:C)&gt;1),"Total Estimado",IF($B1009="","",IF($C1010=$C1007,INDEX('FORMAÇÃO DE PREÇO'!$M:$M,MATCH($B1010,'FORMAÇÃO DE PREÇO'!$B:$B)-18),IF($C1010=$C1008,"Valor Unit. (R$)",IF(AND($C1010&lt;&gt;$C1009,$J1009&lt;&gt;""),"Subtotal","")))))</f>
        <v/>
      </c>
      <c r="K1010" s="100" t="str">
        <f>IFERROR(IF(AND(COUNTBLANK($B1007:$B1009)=2,$B1009="",$B1008="",MAX(C:C)&gt;1),SUM($K$3:K1009)/2,IF($B1009="","",IF($C1010=$C1007,ROUND(J1010*I1010,2),IF($C1010=$C1008,"Total Item (R$)",IF(AND($C1010&lt;&gt;$C1009,$J1009&lt;&gt;""),SUMIFS(K:K,C:C,C1009,J:J,"&lt;&gt;Subtotal"),""))))),"")</f>
        <v/>
      </c>
      <c r="L1010" s="100" t="str">
        <f t="shared" si="28"/>
        <v/>
      </c>
    </row>
    <row r="1011" spans="2:12" x14ac:dyDescent="0.25">
      <c r="B1011" s="62" t="str">
        <f>IFERROR(IF(C1010=C1007,IF(B1010+1&lt;='FORMAÇÃO DE PREÇO'!$H$8,B1010+1,""),B1010),"")</f>
        <v/>
      </c>
      <c r="C1011" s="62" t="str">
        <f>IFERROR(VLOOKUP(B1011,'FORMAÇÃO DE PREÇO'!B:D,2,FALSE),"")</f>
        <v/>
      </c>
      <c r="D1011" s="62" t="str">
        <f>IFERROR(VLOOKUP(B1011,'FORMAÇÃO DE PREÇO'!B:D,3,FALSE),"")</f>
        <v/>
      </c>
      <c r="E1011" s="107" t="str">
        <f t="shared" si="29"/>
        <v/>
      </c>
      <c r="F1011" s="107" t="str">
        <f>IF($B1010="","",IF($C1011=$C1008,INDEX('FORMAÇÃO DE PREÇO'!$H:$H,MATCH($B1011,'FORMAÇÃO DE PREÇO'!$B:$B)-18),IF($C1011=$C1009,"Código","")))</f>
        <v/>
      </c>
      <c r="G1011" s="108" t="str">
        <f t="array" ref="G1011">IF($B1010="","",IF($C1011=$C1008,UPPER(INDEX('BASE EDITAL'!$C:$C,EDITAL!B1011+1)),IF($C1011=$C1009,"Especificação do Objeto","")))</f>
        <v/>
      </c>
      <c r="H1011" s="109" t="str">
        <f t="array" ref="H1011">IF($B1010="","",IF($C1011=$C1008,INDEX('FORMAÇÃO DE PREÇO'!$M:$M,MATCH($B1011,'FORMAÇÃO DE PREÇO'!$B:$B)-14),IF($C1011=$C1009,"Unidade","")))</f>
        <v/>
      </c>
      <c r="I1011" s="109" t="str">
        <f>IF($B1010="","",IF($C1011=$C1008,INDEX('FORMAÇÃO DE PREÇO'!$M:$M,MATCH($B1011,'FORMAÇÃO DE PREÇO'!$B:$B)-16),IF($C1011=$C1009,"Quant.","")))</f>
        <v/>
      </c>
      <c r="J1011" s="68" t="str">
        <f>IF(AND(COUNTBLANK($B1008:$B1010)=2,$B1010="",$B1009="",MAX(C:C)&gt;1),"Total Estimado",IF($B1010="","",IF($C1011=$C1008,INDEX('FORMAÇÃO DE PREÇO'!$M:$M,MATCH($B1011,'FORMAÇÃO DE PREÇO'!$B:$B)-18),IF($C1011=$C1009,"Valor Unit. (R$)",IF(AND($C1011&lt;&gt;$C1010,$J1010&lt;&gt;""),"Subtotal","")))))</f>
        <v/>
      </c>
      <c r="K1011" s="100" t="str">
        <f>IFERROR(IF(AND(COUNTBLANK($B1008:$B1010)=2,$B1010="",$B1009="",MAX(C:C)&gt;1),SUM($K$3:K1010)/2,IF($B1010="","",IF($C1011=$C1008,ROUND(J1011*I1011,2),IF($C1011=$C1009,"Total Item (R$)",IF(AND($C1011&lt;&gt;$C1010,$J1010&lt;&gt;""),SUMIFS(K:K,C:C,C1010,J:J,"&lt;&gt;Subtotal"),""))))),"")</f>
        <v/>
      </c>
      <c r="L1011" s="100" t="str">
        <f t="shared" si="28"/>
        <v/>
      </c>
    </row>
    <row r="1012" spans="2:12" x14ac:dyDescent="0.25">
      <c r="B1012" s="62" t="str">
        <f>IFERROR(IF(C1011=C1008,IF(B1011+1&lt;='FORMAÇÃO DE PREÇO'!$H$8,B1011+1,""),B1011),"")</f>
        <v/>
      </c>
      <c r="C1012" s="62" t="str">
        <f>IFERROR(VLOOKUP(B1012,'FORMAÇÃO DE PREÇO'!B:D,2,FALSE),"")</f>
        <v/>
      </c>
      <c r="D1012" s="62" t="str">
        <f>IFERROR(VLOOKUP(B1012,'FORMAÇÃO DE PREÇO'!B:D,3,FALSE),"")</f>
        <v/>
      </c>
      <c r="E1012" s="107" t="str">
        <f t="shared" si="29"/>
        <v/>
      </c>
      <c r="F1012" s="107" t="str">
        <f>IF($B1011="","",IF($C1012=$C1009,INDEX('FORMAÇÃO DE PREÇO'!$H:$H,MATCH($B1012,'FORMAÇÃO DE PREÇO'!$B:$B)-18),IF($C1012=$C1010,"Código","")))</f>
        <v/>
      </c>
      <c r="G1012" s="108" t="str">
        <f t="array" ref="G1012">IF($B1011="","",IF($C1012=$C1009,UPPER(INDEX('BASE EDITAL'!$C:$C,EDITAL!B1012+1)),IF($C1012=$C1010,"Especificação do Objeto","")))</f>
        <v/>
      </c>
      <c r="H1012" s="109" t="str">
        <f t="array" ref="H1012">IF($B1011="","",IF($C1012=$C1009,INDEX('FORMAÇÃO DE PREÇO'!$M:$M,MATCH($B1012,'FORMAÇÃO DE PREÇO'!$B:$B)-14),IF($C1012=$C1010,"Unidade","")))</f>
        <v/>
      </c>
      <c r="I1012" s="109" t="str">
        <f>IF($B1011="","",IF($C1012=$C1009,INDEX('FORMAÇÃO DE PREÇO'!$M:$M,MATCH($B1012,'FORMAÇÃO DE PREÇO'!$B:$B)-16),IF($C1012=$C1010,"Quant.","")))</f>
        <v/>
      </c>
      <c r="J1012" s="68" t="str">
        <f>IF(AND(COUNTBLANK($B1009:$B1011)=2,$B1011="",$B1010="",MAX(C:C)&gt;1),"Total Estimado",IF($B1011="","",IF($C1012=$C1009,INDEX('FORMAÇÃO DE PREÇO'!$M:$M,MATCH($B1012,'FORMAÇÃO DE PREÇO'!$B:$B)-18),IF($C1012=$C1010,"Valor Unit. (R$)",IF(AND($C1012&lt;&gt;$C1011,$J1011&lt;&gt;""),"Subtotal","")))))</f>
        <v/>
      </c>
      <c r="K1012" s="100" t="str">
        <f>IFERROR(IF(AND(COUNTBLANK($B1009:$B1011)=2,$B1011="",$B1010="",MAX(C:C)&gt;1),SUM($K$3:K1011)/2,IF($B1011="","",IF($C1012=$C1009,ROUND(J1012*I1012,2),IF($C1012=$C1010,"Total Item (R$)",IF(AND($C1012&lt;&gt;$C1011,$J1011&lt;&gt;""),SUMIFS(K:K,C:C,C1011,J:J,"&lt;&gt;Subtotal"),""))))),"")</f>
        <v/>
      </c>
      <c r="L1012" s="100" t="str">
        <f t="shared" si="28"/>
        <v/>
      </c>
    </row>
    <row r="1013" spans="2:12" x14ac:dyDescent="0.25">
      <c r="B1013" s="62" t="str">
        <f>IFERROR(IF(C1012=C1009,IF(B1012+1&lt;='FORMAÇÃO DE PREÇO'!$H$8,B1012+1,""),B1012),"")</f>
        <v/>
      </c>
      <c r="C1013" s="62" t="str">
        <f>IFERROR(VLOOKUP(B1013,'FORMAÇÃO DE PREÇO'!B:D,2,FALSE),"")</f>
        <v/>
      </c>
      <c r="D1013" s="62" t="str">
        <f>IFERROR(VLOOKUP(B1013,'FORMAÇÃO DE PREÇO'!B:D,3,FALSE),"")</f>
        <v/>
      </c>
      <c r="E1013" s="107" t="str">
        <f t="shared" si="29"/>
        <v/>
      </c>
      <c r="F1013" s="107" t="str">
        <f>IF($B1012="","",IF($C1013=$C1010,INDEX('FORMAÇÃO DE PREÇO'!$H:$H,MATCH($B1013,'FORMAÇÃO DE PREÇO'!$B:$B)-18),IF($C1013=$C1011,"Código","")))</f>
        <v/>
      </c>
      <c r="G1013" s="108" t="str">
        <f t="array" ref="G1013">IF($B1012="","",IF($C1013=$C1010,UPPER(INDEX('BASE EDITAL'!$C:$C,EDITAL!B1013+1)),IF($C1013=$C1011,"Especificação do Objeto","")))</f>
        <v/>
      </c>
      <c r="H1013" s="109" t="str">
        <f t="array" ref="H1013">IF($B1012="","",IF($C1013=$C1010,INDEX('FORMAÇÃO DE PREÇO'!$M:$M,MATCH($B1013,'FORMAÇÃO DE PREÇO'!$B:$B)-14),IF($C1013=$C1011,"Unidade","")))</f>
        <v/>
      </c>
      <c r="I1013" s="109" t="str">
        <f>IF($B1012="","",IF($C1013=$C1010,INDEX('FORMAÇÃO DE PREÇO'!$M:$M,MATCH($B1013,'FORMAÇÃO DE PREÇO'!$B:$B)-16),IF($C1013=$C1011,"Quant.","")))</f>
        <v/>
      </c>
      <c r="J1013" s="68" t="str">
        <f>IF(AND(COUNTBLANK($B1010:$B1012)=2,$B1012="",$B1011="",MAX(C:C)&gt;1),"Total Estimado",IF($B1012="","",IF($C1013=$C1010,INDEX('FORMAÇÃO DE PREÇO'!$M:$M,MATCH($B1013,'FORMAÇÃO DE PREÇO'!$B:$B)-18),IF($C1013=$C1011,"Valor Unit. (R$)",IF(AND($C1013&lt;&gt;$C1012,$J1012&lt;&gt;""),"Subtotal","")))))</f>
        <v/>
      </c>
      <c r="K1013" s="100" t="str">
        <f>IFERROR(IF(AND(COUNTBLANK($B1010:$B1012)=2,$B1012="",$B1011="",MAX(C:C)&gt;1),SUM($K$3:K1012)/2,IF($B1012="","",IF($C1013=$C1010,ROUND(J1013*I1013,2),IF($C1013=$C1011,"Total Item (R$)",IF(AND($C1013&lt;&gt;$C1012,$J1012&lt;&gt;""),SUMIFS(K:K,C:C,C1012,J:J,"&lt;&gt;Subtotal"),""))))),"")</f>
        <v/>
      </c>
      <c r="L1013" s="100" t="str">
        <f t="shared" si="28"/>
        <v/>
      </c>
    </row>
    <row r="1014" spans="2:12" x14ac:dyDescent="0.25">
      <c r="B1014" s="62" t="str">
        <f>IFERROR(IF(C1013=C1010,IF(B1013+1&lt;='FORMAÇÃO DE PREÇO'!$H$8,B1013+1,""),B1013),"")</f>
        <v/>
      </c>
      <c r="C1014" s="62" t="str">
        <f>IFERROR(VLOOKUP(B1014,'FORMAÇÃO DE PREÇO'!B:D,2,FALSE),"")</f>
        <v/>
      </c>
      <c r="D1014" s="62" t="str">
        <f>IFERROR(VLOOKUP(B1014,'FORMAÇÃO DE PREÇO'!B:D,3,FALSE),"")</f>
        <v/>
      </c>
      <c r="E1014" s="107" t="str">
        <f t="shared" si="29"/>
        <v/>
      </c>
      <c r="F1014" s="107" t="str">
        <f>IF($B1013="","",IF($C1014=$C1011,INDEX('FORMAÇÃO DE PREÇO'!$H:$H,MATCH($B1014,'FORMAÇÃO DE PREÇO'!$B:$B)-18),IF($C1014=$C1012,"Código","")))</f>
        <v/>
      </c>
      <c r="G1014" s="108" t="str">
        <f t="array" ref="G1014">IF($B1013="","",IF($C1014=$C1011,UPPER(INDEX('BASE EDITAL'!$C:$C,EDITAL!B1014+1)),IF($C1014=$C1012,"Especificação do Objeto","")))</f>
        <v/>
      </c>
      <c r="H1014" s="109" t="str">
        <f t="array" ref="H1014">IF($B1013="","",IF($C1014=$C1011,INDEX('FORMAÇÃO DE PREÇO'!$M:$M,MATCH($B1014,'FORMAÇÃO DE PREÇO'!$B:$B)-14),IF($C1014=$C1012,"Unidade","")))</f>
        <v/>
      </c>
      <c r="I1014" s="109" t="str">
        <f>IF($B1013="","",IF($C1014=$C1011,INDEX('FORMAÇÃO DE PREÇO'!$M:$M,MATCH($B1014,'FORMAÇÃO DE PREÇO'!$B:$B)-16),IF($C1014=$C1012,"Quant.","")))</f>
        <v/>
      </c>
      <c r="J1014" s="68" t="str">
        <f>IF(AND(COUNTBLANK($B1011:$B1013)=2,$B1013="",$B1012="",MAX(C:C)&gt;1),"Total Estimado",IF($B1013="","",IF($C1014=$C1011,INDEX('FORMAÇÃO DE PREÇO'!$M:$M,MATCH($B1014,'FORMAÇÃO DE PREÇO'!$B:$B)-18),IF($C1014=$C1012,"Valor Unit. (R$)",IF(AND($C1014&lt;&gt;$C1013,$J1013&lt;&gt;""),"Subtotal","")))))</f>
        <v/>
      </c>
      <c r="K1014" s="100" t="str">
        <f>IFERROR(IF(AND(COUNTBLANK($B1011:$B1013)=2,$B1013="",$B1012="",MAX(C:C)&gt;1),SUM($K$3:K1013)/2,IF($B1013="","",IF($C1014=$C1011,ROUND(J1014*I1014,2),IF($C1014=$C1012,"Total Item (R$)",IF(AND($C1014&lt;&gt;$C1013,$J1013&lt;&gt;""),SUMIFS(K:K,C:C,C1013,J:J,"&lt;&gt;Subtotal"),""))))),"")</f>
        <v/>
      </c>
      <c r="L1014" s="100" t="str">
        <f t="shared" si="28"/>
        <v/>
      </c>
    </row>
    <row r="1015" spans="2:12" x14ac:dyDescent="0.25">
      <c r="B1015" s="62" t="str">
        <f>IFERROR(IF(C1014=C1011,IF(B1014+1&lt;='FORMAÇÃO DE PREÇO'!$H$8,B1014+1,""),B1014),"")</f>
        <v/>
      </c>
      <c r="C1015" s="62" t="str">
        <f>IFERROR(VLOOKUP(B1015,'FORMAÇÃO DE PREÇO'!B:D,2,FALSE),"")</f>
        <v/>
      </c>
      <c r="D1015" s="62" t="str">
        <f>IFERROR(VLOOKUP(B1015,'FORMAÇÃO DE PREÇO'!B:D,3,FALSE),"")</f>
        <v/>
      </c>
      <c r="E1015" s="107" t="str">
        <f t="shared" si="29"/>
        <v/>
      </c>
      <c r="F1015" s="107" t="str">
        <f>IF($B1014="","",IF($C1015=$C1012,INDEX('FORMAÇÃO DE PREÇO'!$H:$H,MATCH($B1015,'FORMAÇÃO DE PREÇO'!$B:$B)-18),IF($C1015=$C1013,"Código","")))</f>
        <v/>
      </c>
      <c r="G1015" s="108" t="str">
        <f t="array" ref="G1015">IF($B1014="","",IF($C1015=$C1012,UPPER(INDEX('BASE EDITAL'!$C:$C,EDITAL!B1015+1)),IF($C1015=$C1013,"Especificação do Objeto","")))</f>
        <v/>
      </c>
      <c r="H1015" s="109" t="str">
        <f t="array" ref="H1015">IF($B1014="","",IF($C1015=$C1012,INDEX('FORMAÇÃO DE PREÇO'!$M:$M,MATCH($B1015,'FORMAÇÃO DE PREÇO'!$B:$B)-14),IF($C1015=$C1013,"Unidade","")))</f>
        <v/>
      </c>
      <c r="I1015" s="109" t="str">
        <f>IF($B1014="","",IF($C1015=$C1012,INDEX('FORMAÇÃO DE PREÇO'!$M:$M,MATCH($B1015,'FORMAÇÃO DE PREÇO'!$B:$B)-16),IF($C1015=$C1013,"Quant.","")))</f>
        <v/>
      </c>
      <c r="J1015" s="68" t="str">
        <f>IF(AND(COUNTBLANK($B1012:$B1014)=2,$B1014="",$B1013="",MAX(C:C)&gt;1),"Total Estimado",IF($B1014="","",IF($C1015=$C1012,INDEX('FORMAÇÃO DE PREÇO'!$M:$M,MATCH($B1015,'FORMAÇÃO DE PREÇO'!$B:$B)-18),IF($C1015=$C1013,"Valor Unit. (R$)",IF(AND($C1015&lt;&gt;$C1014,$J1014&lt;&gt;""),"Subtotal","")))))</f>
        <v/>
      </c>
      <c r="K1015" s="100" t="str">
        <f>IFERROR(IF(AND(COUNTBLANK($B1012:$B1014)=2,$B1014="",$B1013="",MAX(C:C)&gt;1),SUM($K$3:K1014)/2,IF($B1014="","",IF($C1015=$C1012,ROUND(J1015*I1015,2),IF($C1015=$C1013,"Total Item (R$)",IF(AND($C1015&lt;&gt;$C1014,$J1014&lt;&gt;""),SUMIFS(K:K,C:C,C1014,J:J,"&lt;&gt;Subtotal"),""))))),"")</f>
        <v/>
      </c>
      <c r="L1015" s="100" t="str">
        <f t="shared" si="28"/>
        <v/>
      </c>
    </row>
    <row r="1016" spans="2:12" x14ac:dyDescent="0.25">
      <c r="B1016" s="62" t="str">
        <f>IFERROR(IF(C1015=C1012,IF(B1015+1&lt;='FORMAÇÃO DE PREÇO'!$H$8,B1015+1,""),B1015),"")</f>
        <v/>
      </c>
      <c r="C1016" s="62" t="str">
        <f>IFERROR(VLOOKUP(B1016,'FORMAÇÃO DE PREÇO'!B:D,2,FALSE),"")</f>
        <v/>
      </c>
      <c r="D1016" s="62" t="str">
        <f>IFERROR(VLOOKUP(B1016,'FORMAÇÃO DE PREÇO'!B:D,3,FALSE),"")</f>
        <v/>
      </c>
      <c r="E1016" s="107" t="str">
        <f t="shared" si="29"/>
        <v/>
      </c>
      <c r="F1016" s="107" t="str">
        <f>IF($B1015="","",IF($C1016=$C1013,INDEX('FORMAÇÃO DE PREÇO'!$H:$H,MATCH($B1016,'FORMAÇÃO DE PREÇO'!$B:$B)-18),IF($C1016=$C1014,"Código","")))</f>
        <v/>
      </c>
      <c r="G1016" s="108" t="str">
        <f t="array" ref="G1016">IF($B1015="","",IF($C1016=$C1013,UPPER(INDEX('BASE EDITAL'!$C:$C,EDITAL!B1016+1)),IF($C1016=$C1014,"Especificação do Objeto","")))</f>
        <v/>
      </c>
      <c r="H1016" s="109" t="str">
        <f t="array" ref="H1016">IF($B1015="","",IF($C1016=$C1013,INDEX('FORMAÇÃO DE PREÇO'!$M:$M,MATCH($B1016,'FORMAÇÃO DE PREÇO'!$B:$B)-14),IF($C1016=$C1014,"Unidade","")))</f>
        <v/>
      </c>
      <c r="I1016" s="109" t="str">
        <f>IF($B1015="","",IF($C1016=$C1013,INDEX('FORMAÇÃO DE PREÇO'!$M:$M,MATCH($B1016,'FORMAÇÃO DE PREÇO'!$B:$B)-16),IF($C1016=$C1014,"Quant.","")))</f>
        <v/>
      </c>
      <c r="J1016" s="68" t="str">
        <f>IF(AND(COUNTBLANK($B1013:$B1015)=2,$B1015="",$B1014="",MAX(C:C)&gt;1),"Total Estimado",IF($B1015="","",IF($C1016=$C1013,INDEX('FORMAÇÃO DE PREÇO'!$M:$M,MATCH($B1016,'FORMAÇÃO DE PREÇO'!$B:$B)-18),IF($C1016=$C1014,"Valor Unit. (R$)",IF(AND($C1016&lt;&gt;$C1015,$J1015&lt;&gt;""),"Subtotal","")))))</f>
        <v/>
      </c>
      <c r="K1016" s="100" t="str">
        <f>IFERROR(IF(AND(COUNTBLANK($B1013:$B1015)=2,$B1015="",$B1014="",MAX(C:C)&gt;1),SUM($K$3:K1015)/2,IF($B1015="","",IF($C1016=$C1013,ROUND(J1016*I1016,2),IF($C1016=$C1014,"Total Item (R$)",IF(AND($C1016&lt;&gt;$C1015,$J1015&lt;&gt;""),SUMIFS(K:K,C:C,C1015,J:J,"&lt;&gt;Subtotal"),""))))),"")</f>
        <v/>
      </c>
      <c r="L1016" s="100" t="str">
        <f t="shared" si="28"/>
        <v/>
      </c>
    </row>
    <row r="1017" spans="2:12" x14ac:dyDescent="0.25">
      <c r="B1017" s="62" t="str">
        <f>IFERROR(IF(C1016=C1013,IF(B1016+1&lt;='FORMAÇÃO DE PREÇO'!$H$8,B1016+1,""),B1016),"")</f>
        <v/>
      </c>
      <c r="C1017" s="62" t="str">
        <f>IFERROR(VLOOKUP(B1017,'FORMAÇÃO DE PREÇO'!B:D,2,FALSE),"")</f>
        <v/>
      </c>
      <c r="D1017" s="62" t="str">
        <f>IFERROR(VLOOKUP(B1017,'FORMAÇÃO DE PREÇO'!B:D,3,FALSE),"")</f>
        <v/>
      </c>
      <c r="E1017" s="107" t="str">
        <f t="shared" si="29"/>
        <v/>
      </c>
      <c r="F1017" s="107" t="str">
        <f>IF($B1016="","",IF($C1017=$C1014,INDEX('FORMAÇÃO DE PREÇO'!$H:$H,MATCH($B1017,'FORMAÇÃO DE PREÇO'!$B:$B)-18),IF($C1017=$C1015,"Código","")))</f>
        <v/>
      </c>
      <c r="G1017" s="108" t="str">
        <f t="array" ref="G1017">IF($B1016="","",IF($C1017=$C1014,UPPER(INDEX('BASE EDITAL'!$C:$C,EDITAL!B1017+1)),IF($C1017=$C1015,"Especificação do Objeto","")))</f>
        <v/>
      </c>
      <c r="H1017" s="109" t="str">
        <f t="array" ref="H1017">IF($B1016="","",IF($C1017=$C1014,INDEX('FORMAÇÃO DE PREÇO'!$M:$M,MATCH($B1017,'FORMAÇÃO DE PREÇO'!$B:$B)-14),IF($C1017=$C1015,"Unidade","")))</f>
        <v/>
      </c>
      <c r="I1017" s="109" t="str">
        <f>IF($B1016="","",IF($C1017=$C1014,INDEX('FORMAÇÃO DE PREÇO'!$M:$M,MATCH($B1017,'FORMAÇÃO DE PREÇO'!$B:$B)-16),IF($C1017=$C1015,"Quant.","")))</f>
        <v/>
      </c>
      <c r="J1017" s="68" t="str">
        <f>IF(AND(COUNTBLANK($B1014:$B1016)=2,$B1016="",$B1015="",MAX(C:C)&gt;1),"Total Estimado",IF($B1016="","",IF($C1017=$C1014,INDEX('FORMAÇÃO DE PREÇO'!$M:$M,MATCH($B1017,'FORMAÇÃO DE PREÇO'!$B:$B)-18),IF($C1017=$C1015,"Valor Unit. (R$)",IF(AND($C1017&lt;&gt;$C1016,$J1016&lt;&gt;""),"Subtotal","")))))</f>
        <v/>
      </c>
      <c r="K1017" s="100" t="str">
        <f>IFERROR(IF(AND(COUNTBLANK($B1014:$B1016)=2,$B1016="",$B1015="",MAX(C:C)&gt;1),SUM($K$3:K1016)/2,IF($B1016="","",IF($C1017=$C1014,ROUND(J1017*I1017,2),IF($C1017=$C1015,"Total Item (R$)",IF(AND($C1017&lt;&gt;$C1016,$J1016&lt;&gt;""),SUMIFS(K:K,C:C,C1016,J:J,"&lt;&gt;Subtotal"),""))))),"")</f>
        <v/>
      </c>
      <c r="L1017" s="100" t="str">
        <f t="shared" si="28"/>
        <v/>
      </c>
    </row>
    <row r="1018" spans="2:12" x14ac:dyDescent="0.25">
      <c r="B1018" s="62" t="str">
        <f>IFERROR(IF(C1017=C1014,IF(B1017+1&lt;='FORMAÇÃO DE PREÇO'!$H$8,B1017+1,""),B1017),"")</f>
        <v/>
      </c>
      <c r="C1018" s="62" t="str">
        <f>IFERROR(VLOOKUP(B1018,'FORMAÇÃO DE PREÇO'!B:D,2,FALSE),"")</f>
        <v/>
      </c>
      <c r="D1018" s="62" t="str">
        <f>IFERROR(VLOOKUP(B1018,'FORMAÇÃO DE PREÇO'!B:D,3,FALSE),"")</f>
        <v/>
      </c>
      <c r="E1018" s="107" t="str">
        <f t="shared" si="29"/>
        <v/>
      </c>
      <c r="F1018" s="107" t="str">
        <f>IF($B1017="","",IF($C1018=$C1015,INDEX('FORMAÇÃO DE PREÇO'!$H:$H,MATCH($B1018,'FORMAÇÃO DE PREÇO'!$B:$B)-18),IF($C1018=$C1016,"Código","")))</f>
        <v/>
      </c>
      <c r="G1018" s="108" t="str">
        <f t="array" ref="G1018">IF($B1017="","",IF($C1018=$C1015,UPPER(INDEX('BASE EDITAL'!$C:$C,EDITAL!B1018+1)),IF($C1018=$C1016,"Especificação do Objeto","")))</f>
        <v/>
      </c>
      <c r="H1018" s="109" t="str">
        <f t="array" ref="H1018">IF($B1017="","",IF($C1018=$C1015,INDEX('FORMAÇÃO DE PREÇO'!$M:$M,MATCH($B1018,'FORMAÇÃO DE PREÇO'!$B:$B)-14),IF($C1018=$C1016,"Unidade","")))</f>
        <v/>
      </c>
      <c r="I1018" s="109" t="str">
        <f>IF($B1017="","",IF($C1018=$C1015,INDEX('FORMAÇÃO DE PREÇO'!$M:$M,MATCH($B1018,'FORMAÇÃO DE PREÇO'!$B:$B)-16),IF($C1018=$C1016,"Quant.","")))</f>
        <v/>
      </c>
      <c r="J1018" s="68" t="str">
        <f>IF(AND(COUNTBLANK($B1015:$B1017)=2,$B1017="",$B1016="",MAX(C:C)&gt;1),"Total Estimado",IF($B1017="","",IF($C1018=$C1015,INDEX('FORMAÇÃO DE PREÇO'!$M:$M,MATCH($B1018,'FORMAÇÃO DE PREÇO'!$B:$B)-18),IF($C1018=$C1016,"Valor Unit. (R$)",IF(AND($C1018&lt;&gt;$C1017,$J1017&lt;&gt;""),"Subtotal","")))))</f>
        <v/>
      </c>
      <c r="K1018" s="100" t="str">
        <f>IFERROR(IF(AND(COUNTBLANK($B1015:$B1017)=2,$B1017="",$B1016="",MAX(C:C)&gt;1),SUM($K$3:K1017)/2,IF($B1017="","",IF($C1018=$C1015,ROUND(J1018*I1018,2),IF($C1018=$C1016,"Total Item (R$)",IF(AND($C1018&lt;&gt;$C1017,$J1017&lt;&gt;""),SUMIFS(K:K,C:C,C1017,J:J,"&lt;&gt;Subtotal"),""))))),"")</f>
        <v/>
      </c>
      <c r="L1018" s="100" t="str">
        <f t="shared" si="28"/>
        <v/>
      </c>
    </row>
    <row r="1019" spans="2:12" x14ac:dyDescent="0.25">
      <c r="B1019" s="62" t="str">
        <f>IFERROR(IF(C1018=C1015,IF(B1018+1&lt;='FORMAÇÃO DE PREÇO'!$H$8,B1018+1,""),B1018),"")</f>
        <v/>
      </c>
      <c r="C1019" s="62" t="str">
        <f>IFERROR(VLOOKUP(B1019,'FORMAÇÃO DE PREÇO'!B:D,2,FALSE),"")</f>
        <v/>
      </c>
      <c r="D1019" s="62" t="str">
        <f>IFERROR(VLOOKUP(B1019,'FORMAÇÃO DE PREÇO'!B:D,3,FALSE),"")</f>
        <v/>
      </c>
      <c r="E1019" s="107" t="str">
        <f t="shared" si="29"/>
        <v/>
      </c>
      <c r="F1019" s="107" t="str">
        <f>IF($B1018="","",IF($C1019=$C1016,INDEX('FORMAÇÃO DE PREÇO'!$H:$H,MATCH($B1019,'FORMAÇÃO DE PREÇO'!$B:$B)-18),IF($C1019=$C1017,"Código","")))</f>
        <v/>
      </c>
      <c r="G1019" s="108" t="str">
        <f t="array" ref="G1019">IF($B1018="","",IF($C1019=$C1016,UPPER(INDEX('BASE EDITAL'!$C:$C,EDITAL!B1019+1)),IF($C1019=$C1017,"Especificação do Objeto","")))</f>
        <v/>
      </c>
      <c r="H1019" s="109" t="str">
        <f t="array" ref="H1019">IF($B1018="","",IF($C1019=$C1016,INDEX('FORMAÇÃO DE PREÇO'!$M:$M,MATCH($B1019,'FORMAÇÃO DE PREÇO'!$B:$B)-14),IF($C1019=$C1017,"Unidade","")))</f>
        <v/>
      </c>
      <c r="I1019" s="109" t="str">
        <f>IF($B1018="","",IF($C1019=$C1016,INDEX('FORMAÇÃO DE PREÇO'!$M:$M,MATCH($B1019,'FORMAÇÃO DE PREÇO'!$B:$B)-16),IF($C1019=$C1017,"Quant.","")))</f>
        <v/>
      </c>
      <c r="J1019" s="68" t="str">
        <f>IF(AND(COUNTBLANK($B1016:$B1018)=2,$B1018="",$B1017="",MAX(C:C)&gt;1),"Total Estimado",IF($B1018="","",IF($C1019=$C1016,INDEX('FORMAÇÃO DE PREÇO'!$M:$M,MATCH($B1019,'FORMAÇÃO DE PREÇO'!$B:$B)-18),IF($C1019=$C1017,"Valor Unit. (R$)",IF(AND($C1019&lt;&gt;$C1018,$J1018&lt;&gt;""),"Subtotal","")))))</f>
        <v/>
      </c>
      <c r="K1019" s="100" t="str">
        <f>IFERROR(IF(AND(COUNTBLANK($B1016:$B1018)=2,$B1018="",$B1017="",MAX(C:C)&gt;1),SUM($K$3:K1018)/2,IF($B1018="","",IF($C1019=$C1016,ROUND(J1019*I1019,2),IF($C1019=$C1017,"Total Item (R$)",IF(AND($C1019&lt;&gt;$C1018,$J1018&lt;&gt;""),SUMIFS(K:K,C:C,C1018,J:J,"&lt;&gt;Subtotal"),""))))),"")</f>
        <v/>
      </c>
      <c r="L1019" s="100" t="str">
        <f t="shared" si="28"/>
        <v/>
      </c>
    </row>
    <row r="1020" spans="2:12" x14ac:dyDescent="0.25">
      <c r="B1020" s="62" t="str">
        <f>IFERROR(IF(C1019=C1016,IF(B1019+1&lt;='FORMAÇÃO DE PREÇO'!$H$8,B1019+1,""),B1019),"")</f>
        <v/>
      </c>
      <c r="C1020" s="62" t="str">
        <f>IFERROR(VLOOKUP(B1020,'FORMAÇÃO DE PREÇO'!B:D,2,FALSE),"")</f>
        <v/>
      </c>
      <c r="D1020" s="62" t="str">
        <f>IFERROR(VLOOKUP(B1020,'FORMAÇÃO DE PREÇO'!B:D,3,FALSE),"")</f>
        <v/>
      </c>
      <c r="E1020" s="107" t="str">
        <f t="shared" si="29"/>
        <v/>
      </c>
      <c r="F1020" s="107" t="str">
        <f>IF($B1019="","",IF($C1020=$C1017,INDEX('FORMAÇÃO DE PREÇO'!$H:$H,MATCH($B1020,'FORMAÇÃO DE PREÇO'!$B:$B)-18),IF($C1020=$C1018,"Código","")))</f>
        <v/>
      </c>
      <c r="G1020" s="108" t="str">
        <f t="array" ref="G1020">IF($B1019="","",IF($C1020=$C1017,UPPER(INDEX('BASE EDITAL'!$C:$C,EDITAL!B1020+1)),IF($C1020=$C1018,"Especificação do Objeto","")))</f>
        <v/>
      </c>
      <c r="H1020" s="109" t="str">
        <f t="array" ref="H1020">IF($B1019="","",IF($C1020=$C1017,INDEX('FORMAÇÃO DE PREÇO'!$M:$M,MATCH($B1020,'FORMAÇÃO DE PREÇO'!$B:$B)-14),IF($C1020=$C1018,"Unidade","")))</f>
        <v/>
      </c>
      <c r="I1020" s="109" t="str">
        <f>IF($B1019="","",IF($C1020=$C1017,INDEX('FORMAÇÃO DE PREÇO'!$M:$M,MATCH($B1020,'FORMAÇÃO DE PREÇO'!$B:$B)-16),IF($C1020=$C1018,"Quant.","")))</f>
        <v/>
      </c>
      <c r="J1020" s="68" t="str">
        <f>IF(AND(COUNTBLANK($B1017:$B1019)=2,$B1019="",$B1018="",MAX(C:C)&gt;1),"Total Estimado",IF($B1019="","",IF($C1020=$C1017,INDEX('FORMAÇÃO DE PREÇO'!$M:$M,MATCH($B1020,'FORMAÇÃO DE PREÇO'!$B:$B)-18),IF($C1020=$C1018,"Valor Unit. (R$)",IF(AND($C1020&lt;&gt;$C1019,$J1019&lt;&gt;""),"Subtotal","")))))</f>
        <v/>
      </c>
      <c r="K1020" s="100" t="str">
        <f>IFERROR(IF(AND(COUNTBLANK($B1017:$B1019)=2,$B1019="",$B1018="",MAX(C:C)&gt;1),SUM($K$3:K1019)/2,IF($B1019="","",IF($C1020=$C1017,ROUND(J1020*I1020,2),IF($C1020=$C1018,"Total Item (R$)",IF(AND($C1020&lt;&gt;$C1019,$J1019&lt;&gt;""),SUMIFS(K:K,C:C,C1019,J:J,"&lt;&gt;Subtotal"),""))))),"")</f>
        <v/>
      </c>
      <c r="L1020" s="100" t="str">
        <f t="shared" si="28"/>
        <v/>
      </c>
    </row>
    <row r="1021" spans="2:12" x14ac:dyDescent="0.25">
      <c r="B1021" s="62" t="str">
        <f>IFERROR(IF(C1020=C1017,IF(B1020+1&lt;='FORMAÇÃO DE PREÇO'!$H$8,B1020+1,""),B1020),"")</f>
        <v/>
      </c>
      <c r="C1021" s="62" t="str">
        <f>IFERROR(VLOOKUP(B1021,'FORMAÇÃO DE PREÇO'!B:D,2,FALSE),"")</f>
        <v/>
      </c>
      <c r="D1021" s="62" t="str">
        <f>IFERROR(VLOOKUP(B1021,'FORMAÇÃO DE PREÇO'!B:D,3,FALSE),"")</f>
        <v/>
      </c>
      <c r="E1021" s="107" t="str">
        <f t="shared" si="29"/>
        <v/>
      </c>
      <c r="F1021" s="107" t="str">
        <f>IF($B1020="","",IF($C1021=$C1018,INDEX('FORMAÇÃO DE PREÇO'!$H:$H,MATCH($B1021,'FORMAÇÃO DE PREÇO'!$B:$B)-18),IF($C1021=$C1019,"Código","")))</f>
        <v/>
      </c>
      <c r="G1021" s="108" t="str">
        <f t="array" ref="G1021">IF($B1020="","",IF($C1021=$C1018,UPPER(INDEX('BASE EDITAL'!$C:$C,EDITAL!B1021+1)),IF($C1021=$C1019,"Especificação do Objeto","")))</f>
        <v/>
      </c>
      <c r="H1021" s="109" t="str">
        <f t="array" ref="H1021">IF($B1020="","",IF($C1021=$C1018,INDEX('FORMAÇÃO DE PREÇO'!$M:$M,MATCH($B1021,'FORMAÇÃO DE PREÇO'!$B:$B)-14),IF($C1021=$C1019,"Unidade","")))</f>
        <v/>
      </c>
      <c r="I1021" s="109" t="str">
        <f>IF($B1020="","",IF($C1021=$C1018,INDEX('FORMAÇÃO DE PREÇO'!$M:$M,MATCH($B1021,'FORMAÇÃO DE PREÇO'!$B:$B)-16),IF($C1021=$C1019,"Quant.","")))</f>
        <v/>
      </c>
      <c r="J1021" s="68" t="str">
        <f>IF(AND(COUNTBLANK($B1018:$B1020)=2,$B1020="",$B1019="",MAX(C:C)&gt;1),"Total Estimado",IF($B1020="","",IF($C1021=$C1018,INDEX('FORMAÇÃO DE PREÇO'!$M:$M,MATCH($B1021,'FORMAÇÃO DE PREÇO'!$B:$B)-18),IF($C1021=$C1019,"Valor Unit. (R$)",IF(AND($C1021&lt;&gt;$C1020,$J1020&lt;&gt;""),"Subtotal","")))))</f>
        <v/>
      </c>
      <c r="K1021" s="100" t="str">
        <f>IFERROR(IF(AND(COUNTBLANK($B1018:$B1020)=2,$B1020="",$B1019="",MAX(C:C)&gt;1),SUM($K$3:K1020)/2,IF($B1020="","",IF($C1021=$C1018,ROUND(J1021*I1021,2),IF($C1021=$C1019,"Total Item (R$)",IF(AND($C1021&lt;&gt;$C1020,$J1020&lt;&gt;""),SUMIFS(K:K,C:C,C1020,J:J,"&lt;&gt;Subtotal"),""))))),"")</f>
        <v/>
      </c>
      <c r="L1021" s="100" t="str">
        <f t="shared" si="28"/>
        <v/>
      </c>
    </row>
    <row r="1022" spans="2:12" x14ac:dyDescent="0.25">
      <c r="B1022" s="62" t="str">
        <f>IFERROR(IF(C1021=C1018,IF(B1021+1&lt;='FORMAÇÃO DE PREÇO'!$H$8,B1021+1,""),B1021),"")</f>
        <v/>
      </c>
      <c r="C1022" s="62" t="str">
        <f>IFERROR(VLOOKUP(B1022,'FORMAÇÃO DE PREÇO'!B:D,2,FALSE),"")</f>
        <v/>
      </c>
      <c r="D1022" s="62" t="str">
        <f>IFERROR(VLOOKUP(B1022,'FORMAÇÃO DE PREÇO'!B:D,3,FALSE),"")</f>
        <v/>
      </c>
      <c r="E1022" s="107" t="str">
        <f t="shared" si="29"/>
        <v/>
      </c>
      <c r="F1022" s="107" t="str">
        <f>IF($B1021="","",IF($C1022=$C1019,INDEX('FORMAÇÃO DE PREÇO'!$H:$H,MATCH($B1022,'FORMAÇÃO DE PREÇO'!$B:$B)-18),IF($C1022=$C1020,"Código","")))</f>
        <v/>
      </c>
      <c r="G1022" s="108" t="str">
        <f t="array" ref="G1022">IF($B1021="","",IF($C1022=$C1019,UPPER(INDEX('BASE EDITAL'!$C:$C,EDITAL!B1022+1)),IF($C1022=$C1020,"Especificação do Objeto","")))</f>
        <v/>
      </c>
      <c r="H1022" s="109" t="str">
        <f t="array" ref="H1022">IF($B1021="","",IF($C1022=$C1019,INDEX('FORMAÇÃO DE PREÇO'!$M:$M,MATCH($B1022,'FORMAÇÃO DE PREÇO'!$B:$B)-14),IF($C1022=$C1020,"Unidade","")))</f>
        <v/>
      </c>
      <c r="I1022" s="109" t="str">
        <f>IF($B1021="","",IF($C1022=$C1019,INDEX('FORMAÇÃO DE PREÇO'!$M:$M,MATCH($B1022,'FORMAÇÃO DE PREÇO'!$B:$B)-16),IF($C1022=$C1020,"Quant.","")))</f>
        <v/>
      </c>
      <c r="J1022" s="68" t="str">
        <f>IF(AND(COUNTBLANK($B1019:$B1021)=2,$B1021="",$B1020="",MAX(C:C)&gt;1),"Total Estimado",IF($B1021="","",IF($C1022=$C1019,INDEX('FORMAÇÃO DE PREÇO'!$M:$M,MATCH($B1022,'FORMAÇÃO DE PREÇO'!$B:$B)-18),IF($C1022=$C1020,"Valor Unit. (R$)",IF(AND($C1022&lt;&gt;$C1021,$J1021&lt;&gt;""),"Subtotal","")))))</f>
        <v/>
      </c>
      <c r="K1022" s="100" t="str">
        <f>IFERROR(IF(AND(COUNTBLANK($B1019:$B1021)=2,$B1021="",$B1020="",MAX(C:C)&gt;1),SUM($K$3:K1021)/2,IF($B1021="","",IF($C1022=$C1019,ROUND(J1022*I1022,2),IF($C1022=$C1020,"Total Item (R$)",IF(AND($C1022&lt;&gt;$C1021,$J1021&lt;&gt;""),SUMIFS(K:K,C:C,C1021,J:J,"&lt;&gt;Subtotal"),""))))),"")</f>
        <v/>
      </c>
      <c r="L1022" s="100" t="str">
        <f t="shared" si="28"/>
        <v/>
      </c>
    </row>
    <row r="1023" spans="2:12" x14ac:dyDescent="0.25">
      <c r="B1023" s="62" t="str">
        <f>IFERROR(IF(C1022=C1019,IF(B1022+1&lt;='FORMAÇÃO DE PREÇO'!$H$8,B1022+1,""),B1022),"")</f>
        <v/>
      </c>
      <c r="C1023" s="62" t="str">
        <f>IFERROR(VLOOKUP(B1023,'FORMAÇÃO DE PREÇO'!B:D,2,FALSE),"")</f>
        <v/>
      </c>
      <c r="D1023" s="62" t="str">
        <f>IFERROR(VLOOKUP(B1023,'FORMAÇÃO DE PREÇO'!B:D,3,FALSE),"")</f>
        <v/>
      </c>
      <c r="E1023" s="107" t="str">
        <f t="shared" si="29"/>
        <v/>
      </c>
      <c r="F1023" s="107" t="str">
        <f>IF($B1022="","",IF($C1023=$C1020,INDEX('FORMAÇÃO DE PREÇO'!$H:$H,MATCH($B1023,'FORMAÇÃO DE PREÇO'!$B:$B)-18),IF($C1023=$C1021,"Código","")))</f>
        <v/>
      </c>
      <c r="G1023" s="108" t="str">
        <f t="array" ref="G1023">IF($B1022="","",IF($C1023=$C1020,UPPER(INDEX('BASE EDITAL'!$C:$C,EDITAL!B1023+1)),IF($C1023=$C1021,"Especificação do Objeto","")))</f>
        <v/>
      </c>
      <c r="H1023" s="109" t="str">
        <f t="array" ref="H1023">IF($B1022="","",IF($C1023=$C1020,INDEX('FORMAÇÃO DE PREÇO'!$M:$M,MATCH($B1023,'FORMAÇÃO DE PREÇO'!$B:$B)-14),IF($C1023=$C1021,"Unidade","")))</f>
        <v/>
      </c>
      <c r="I1023" s="109" t="str">
        <f>IF($B1022="","",IF($C1023=$C1020,INDEX('FORMAÇÃO DE PREÇO'!$M:$M,MATCH($B1023,'FORMAÇÃO DE PREÇO'!$B:$B)-16),IF($C1023=$C1021,"Quant.","")))</f>
        <v/>
      </c>
      <c r="J1023" s="68" t="str">
        <f>IF(AND(COUNTBLANK($B1020:$B1022)=2,$B1022="",$B1021="",MAX(C:C)&gt;1),"Total Estimado",IF($B1022="","",IF($C1023=$C1020,INDEX('FORMAÇÃO DE PREÇO'!$M:$M,MATCH($B1023,'FORMAÇÃO DE PREÇO'!$B:$B)-18),IF($C1023=$C1021,"Valor Unit. (R$)",IF(AND($C1023&lt;&gt;$C1022,$J1022&lt;&gt;""),"Subtotal","")))))</f>
        <v/>
      </c>
      <c r="K1023" s="100" t="str">
        <f>IFERROR(IF(AND(COUNTBLANK($B1020:$B1022)=2,$B1022="",$B1021="",MAX(C:C)&gt;1),SUM($K$3:K1022)/2,IF($B1022="","",IF($C1023=$C1020,ROUND(J1023*I1023,2),IF($C1023=$C1021,"Total Item (R$)",IF(AND($C1023&lt;&gt;$C1022,$J1022&lt;&gt;""),SUMIFS(K:K,C:C,C1022,J:J,"&lt;&gt;Subtotal"),""))))),"")</f>
        <v/>
      </c>
      <c r="L1023" s="100" t="str">
        <f t="shared" si="28"/>
        <v/>
      </c>
    </row>
    <row r="1024" spans="2:12" x14ac:dyDescent="0.25">
      <c r="B1024" s="62" t="str">
        <f>IFERROR(IF(C1023=C1020,IF(B1023+1&lt;='FORMAÇÃO DE PREÇO'!$H$8,B1023+1,""),B1023),"")</f>
        <v/>
      </c>
      <c r="C1024" s="62" t="str">
        <f>IFERROR(VLOOKUP(B1024,'FORMAÇÃO DE PREÇO'!B:D,2,FALSE),"")</f>
        <v/>
      </c>
      <c r="D1024" s="62" t="str">
        <f>IFERROR(VLOOKUP(B1024,'FORMAÇÃO DE PREÇO'!B:D,3,FALSE),"")</f>
        <v/>
      </c>
      <c r="E1024" s="107" t="str">
        <f t="shared" si="29"/>
        <v/>
      </c>
      <c r="F1024" s="107" t="str">
        <f>IF($B1023="","",IF($C1024=$C1021,INDEX('FORMAÇÃO DE PREÇO'!$H:$H,MATCH($B1024,'FORMAÇÃO DE PREÇO'!$B:$B)-18),IF($C1024=$C1022,"Código","")))</f>
        <v/>
      </c>
      <c r="G1024" s="108" t="str">
        <f t="array" ref="G1024">IF($B1023="","",IF($C1024=$C1021,UPPER(INDEX('BASE EDITAL'!$C:$C,EDITAL!B1024+1)),IF($C1024=$C1022,"Especificação do Objeto","")))</f>
        <v/>
      </c>
      <c r="H1024" s="109" t="str">
        <f t="array" ref="H1024">IF($B1023="","",IF($C1024=$C1021,INDEX('FORMAÇÃO DE PREÇO'!$M:$M,MATCH($B1024,'FORMAÇÃO DE PREÇO'!$B:$B)-14),IF($C1024=$C1022,"Unidade","")))</f>
        <v/>
      </c>
      <c r="I1024" s="109" t="str">
        <f>IF($B1023="","",IF($C1024=$C1021,INDEX('FORMAÇÃO DE PREÇO'!$M:$M,MATCH($B1024,'FORMAÇÃO DE PREÇO'!$B:$B)-16),IF($C1024=$C1022,"Quant.","")))</f>
        <v/>
      </c>
      <c r="J1024" s="68" t="str">
        <f>IF(AND(COUNTBLANK($B1021:$B1023)=2,$B1023="",$B1022="",MAX(C:C)&gt;1),"Total Estimado",IF($B1023="","",IF($C1024=$C1021,INDEX('FORMAÇÃO DE PREÇO'!$M:$M,MATCH($B1024,'FORMAÇÃO DE PREÇO'!$B:$B)-18),IF($C1024=$C1022,"Valor Unit. (R$)",IF(AND($C1024&lt;&gt;$C1023,$J1023&lt;&gt;""),"Subtotal","")))))</f>
        <v/>
      </c>
      <c r="K1024" s="100" t="str">
        <f>IFERROR(IF(AND(COUNTBLANK($B1021:$B1023)=2,$B1023="",$B1022="",MAX(C:C)&gt;1),SUM($K$3:K1023)/2,IF($B1023="","",IF($C1024=$C1021,ROUND(J1024*I1024,2),IF($C1024=$C1022,"Total Item (R$)",IF(AND($C1024&lt;&gt;$C1023,$J1023&lt;&gt;""),SUMIFS(K:K,C:C,C1023,J:J,"&lt;&gt;Subtotal"),""))))),"")</f>
        <v/>
      </c>
      <c r="L1024" s="100" t="str">
        <f t="shared" si="28"/>
        <v/>
      </c>
    </row>
    <row r="1025" spans="2:12" x14ac:dyDescent="0.25">
      <c r="B1025" s="62" t="str">
        <f>IFERROR(IF(C1024=C1021,IF(B1024+1&lt;='FORMAÇÃO DE PREÇO'!$H$8,B1024+1,""),B1024),"")</f>
        <v/>
      </c>
      <c r="C1025" s="62" t="str">
        <f>IFERROR(VLOOKUP(B1025,'FORMAÇÃO DE PREÇO'!B:D,2,FALSE),"")</f>
        <v/>
      </c>
      <c r="D1025" s="62" t="str">
        <f>IFERROR(VLOOKUP(B1025,'FORMAÇÃO DE PREÇO'!B:D,3,FALSE),"")</f>
        <v/>
      </c>
      <c r="E1025" s="107" t="str">
        <f t="shared" si="29"/>
        <v/>
      </c>
      <c r="F1025" s="107" t="str">
        <f>IF($B1024="","",IF($C1025=$C1022,INDEX('FORMAÇÃO DE PREÇO'!$H:$H,MATCH($B1025,'FORMAÇÃO DE PREÇO'!$B:$B)-18),IF($C1025=$C1023,"Código","")))</f>
        <v/>
      </c>
      <c r="G1025" s="108" t="str">
        <f t="array" ref="G1025">IF($B1024="","",IF($C1025=$C1022,UPPER(INDEX('BASE EDITAL'!$C:$C,EDITAL!B1025+1)),IF($C1025=$C1023,"Especificação do Objeto","")))</f>
        <v/>
      </c>
      <c r="H1025" s="109" t="str">
        <f t="array" ref="H1025">IF($B1024="","",IF($C1025=$C1022,INDEX('FORMAÇÃO DE PREÇO'!$M:$M,MATCH($B1025,'FORMAÇÃO DE PREÇO'!$B:$B)-14),IF($C1025=$C1023,"Unidade","")))</f>
        <v/>
      </c>
      <c r="I1025" s="109" t="str">
        <f>IF($B1024="","",IF($C1025=$C1022,INDEX('FORMAÇÃO DE PREÇO'!$M:$M,MATCH($B1025,'FORMAÇÃO DE PREÇO'!$B:$B)-16),IF($C1025=$C1023,"Quant.","")))</f>
        <v/>
      </c>
      <c r="J1025" s="68" t="str">
        <f>IF(AND(COUNTBLANK($B1022:$B1024)=2,$B1024="",$B1023="",MAX(C:C)&gt;1),"Total Estimado",IF($B1024="","",IF($C1025=$C1022,INDEX('FORMAÇÃO DE PREÇO'!$M:$M,MATCH($B1025,'FORMAÇÃO DE PREÇO'!$B:$B)-18),IF($C1025=$C1023,"Valor Unit. (R$)",IF(AND($C1025&lt;&gt;$C1024,$J1024&lt;&gt;""),"Subtotal","")))))</f>
        <v/>
      </c>
      <c r="K1025" s="100" t="str">
        <f>IFERROR(IF(AND(COUNTBLANK($B1022:$B1024)=2,$B1024="",$B1023="",MAX(C:C)&gt;1),SUM($K$3:K1024)/2,IF($B1024="","",IF($C1025=$C1022,ROUND(J1025*I1025,2),IF($C1025=$C1023,"Total Item (R$)",IF(AND($C1025&lt;&gt;$C1024,$J1024&lt;&gt;""),SUMIFS(K:K,C:C,C1024,J:J,"&lt;&gt;Subtotal"),""))))),"")</f>
        <v/>
      </c>
      <c r="L1025" s="100" t="str">
        <f t="shared" si="28"/>
        <v/>
      </c>
    </row>
    <row r="1026" spans="2:12" x14ac:dyDescent="0.25">
      <c r="B1026" s="62" t="str">
        <f>IFERROR(IF(C1025=C1022,IF(B1025+1&lt;='FORMAÇÃO DE PREÇO'!$H$8,B1025+1,""),B1025),"")</f>
        <v/>
      </c>
      <c r="C1026" s="62" t="str">
        <f>IFERROR(VLOOKUP(B1026,'FORMAÇÃO DE PREÇO'!B:D,2,FALSE),"")</f>
        <v/>
      </c>
      <c r="D1026" s="62" t="str">
        <f>IFERROR(VLOOKUP(B1026,'FORMAÇÃO DE PREÇO'!B:D,3,FALSE),"")</f>
        <v/>
      </c>
      <c r="E1026" s="107" t="str">
        <f t="shared" si="29"/>
        <v/>
      </c>
      <c r="F1026" s="107" t="str">
        <f>IF($B1025="","",IF($C1026=$C1023,INDEX('FORMAÇÃO DE PREÇO'!$H:$H,MATCH($B1026,'FORMAÇÃO DE PREÇO'!$B:$B)-18),IF($C1026=$C1024,"Código","")))</f>
        <v/>
      </c>
      <c r="G1026" s="108" t="str">
        <f t="array" ref="G1026">IF($B1025="","",IF($C1026=$C1023,UPPER(INDEX('BASE EDITAL'!$C:$C,EDITAL!B1026+1)),IF($C1026=$C1024,"Especificação do Objeto","")))</f>
        <v/>
      </c>
      <c r="H1026" s="109" t="str">
        <f t="array" ref="H1026">IF($B1025="","",IF($C1026=$C1023,INDEX('FORMAÇÃO DE PREÇO'!$M:$M,MATCH($B1026,'FORMAÇÃO DE PREÇO'!$B:$B)-14),IF($C1026=$C1024,"Unidade","")))</f>
        <v/>
      </c>
      <c r="I1026" s="109" t="str">
        <f>IF($B1025="","",IF($C1026=$C1023,INDEX('FORMAÇÃO DE PREÇO'!$M:$M,MATCH($B1026,'FORMAÇÃO DE PREÇO'!$B:$B)-16),IF($C1026=$C1024,"Quant.","")))</f>
        <v/>
      </c>
      <c r="J1026" s="68" t="str">
        <f>IF(AND(COUNTBLANK($B1023:$B1025)=2,$B1025="",$B1024="",MAX(C:C)&gt;1),"Total Estimado",IF($B1025="","",IF($C1026=$C1023,INDEX('FORMAÇÃO DE PREÇO'!$M:$M,MATCH($B1026,'FORMAÇÃO DE PREÇO'!$B:$B)-18),IF($C1026=$C1024,"Valor Unit. (R$)",IF(AND($C1026&lt;&gt;$C1025,$J1025&lt;&gt;""),"Subtotal","")))))</f>
        <v/>
      </c>
      <c r="K1026" s="100" t="str">
        <f>IFERROR(IF(AND(COUNTBLANK($B1023:$B1025)=2,$B1025="",$B1024="",MAX(C:C)&gt;1),SUM($K$3:K1025)/2,IF($B1025="","",IF($C1026=$C1023,ROUND(J1026*I1026,2),IF($C1026=$C1024,"Total Item (R$)",IF(AND($C1026&lt;&gt;$C1025,$J1025&lt;&gt;""),SUMIFS(K:K,C:C,C1025,J:J,"&lt;&gt;Subtotal"),""))))),"")</f>
        <v/>
      </c>
      <c r="L1026" s="100" t="str">
        <f t="shared" si="28"/>
        <v/>
      </c>
    </row>
    <row r="1027" spans="2:12" x14ac:dyDescent="0.25">
      <c r="B1027" s="62" t="str">
        <f>IFERROR(IF(C1026=C1023,IF(B1026+1&lt;='FORMAÇÃO DE PREÇO'!$H$8,B1026+1,""),B1026),"")</f>
        <v/>
      </c>
      <c r="C1027" s="62" t="str">
        <f>IFERROR(VLOOKUP(B1027,'FORMAÇÃO DE PREÇO'!B:D,2,FALSE),"")</f>
        <v/>
      </c>
      <c r="D1027" s="62" t="str">
        <f>IFERROR(VLOOKUP(B1027,'FORMAÇÃO DE PREÇO'!B:D,3,FALSE),"")</f>
        <v/>
      </c>
      <c r="E1027" s="107" t="str">
        <f t="shared" si="29"/>
        <v/>
      </c>
      <c r="F1027" s="107" t="str">
        <f>IF($B1026="","",IF($C1027=$C1024,INDEX('FORMAÇÃO DE PREÇO'!$H:$H,MATCH($B1027,'FORMAÇÃO DE PREÇO'!$B:$B)-18),IF($C1027=$C1025,"Código","")))</f>
        <v/>
      </c>
      <c r="G1027" s="108" t="str">
        <f t="array" ref="G1027">IF($B1026="","",IF($C1027=$C1024,UPPER(INDEX('BASE EDITAL'!$C:$C,EDITAL!B1027+1)),IF($C1027=$C1025,"Especificação do Objeto","")))</f>
        <v/>
      </c>
      <c r="H1027" s="109" t="str">
        <f t="array" ref="H1027">IF($B1026="","",IF($C1027=$C1024,INDEX('FORMAÇÃO DE PREÇO'!$M:$M,MATCH($B1027,'FORMAÇÃO DE PREÇO'!$B:$B)-14),IF($C1027=$C1025,"Unidade","")))</f>
        <v/>
      </c>
      <c r="I1027" s="109" t="str">
        <f>IF($B1026="","",IF($C1027=$C1024,INDEX('FORMAÇÃO DE PREÇO'!$M:$M,MATCH($B1027,'FORMAÇÃO DE PREÇO'!$B:$B)-16),IF($C1027=$C1025,"Quant.","")))</f>
        <v/>
      </c>
      <c r="J1027" s="68" t="str">
        <f>IF(AND(COUNTBLANK($B1024:$B1026)=2,$B1026="",$B1025="",MAX(C:C)&gt;1),"Total Estimado",IF($B1026="","",IF($C1027=$C1024,INDEX('FORMAÇÃO DE PREÇO'!$M:$M,MATCH($B1027,'FORMAÇÃO DE PREÇO'!$B:$B)-18),IF($C1027=$C1025,"Valor Unit. (R$)",IF(AND($C1027&lt;&gt;$C1026,$J1026&lt;&gt;""),"Subtotal","")))))</f>
        <v/>
      </c>
      <c r="K1027" s="100" t="str">
        <f>IFERROR(IF(AND(COUNTBLANK($B1024:$B1026)=2,$B1026="",$B1025="",MAX(C:C)&gt;1),SUM($K$3:K1026)/2,IF($B1026="","",IF($C1027=$C1024,ROUND(J1027*I1027,2),IF($C1027=$C1025,"Total Item (R$)",IF(AND($C1027&lt;&gt;$C1026,$J1026&lt;&gt;""),SUMIFS(K:K,C:C,C1026,J:J,"&lt;&gt;Subtotal"),""))))),"")</f>
        <v/>
      </c>
      <c r="L1027" s="100" t="str">
        <f t="shared" si="28"/>
        <v/>
      </c>
    </row>
    <row r="1028" spans="2:12" x14ac:dyDescent="0.25">
      <c r="B1028" s="62" t="str">
        <f>IFERROR(IF(C1027=C1024,IF(B1027+1&lt;='FORMAÇÃO DE PREÇO'!$H$8,B1027+1,""),B1027),"")</f>
        <v/>
      </c>
      <c r="C1028" s="62" t="str">
        <f>IFERROR(VLOOKUP(B1028,'FORMAÇÃO DE PREÇO'!B:D,2,FALSE),"")</f>
        <v/>
      </c>
      <c r="D1028" s="62" t="str">
        <f>IFERROR(VLOOKUP(B1028,'FORMAÇÃO DE PREÇO'!B:D,3,FALSE),"")</f>
        <v/>
      </c>
      <c r="E1028" s="107" t="str">
        <f t="shared" si="29"/>
        <v/>
      </c>
      <c r="F1028" s="107" t="str">
        <f>IF($B1027="","",IF($C1028=$C1025,INDEX('FORMAÇÃO DE PREÇO'!$H:$H,MATCH($B1028,'FORMAÇÃO DE PREÇO'!$B:$B)-18),IF($C1028=$C1026,"Código","")))</f>
        <v/>
      </c>
      <c r="G1028" s="108" t="str">
        <f t="array" ref="G1028">IF($B1027="","",IF($C1028=$C1025,UPPER(INDEX('BASE EDITAL'!$C:$C,EDITAL!B1028+1)),IF($C1028=$C1026,"Especificação do Objeto","")))</f>
        <v/>
      </c>
      <c r="H1028" s="109" t="str">
        <f t="array" ref="H1028">IF($B1027="","",IF($C1028=$C1025,INDEX('FORMAÇÃO DE PREÇO'!$M:$M,MATCH($B1028,'FORMAÇÃO DE PREÇO'!$B:$B)-14),IF($C1028=$C1026,"Unidade","")))</f>
        <v/>
      </c>
      <c r="I1028" s="109" t="str">
        <f>IF($B1027="","",IF($C1028=$C1025,INDEX('FORMAÇÃO DE PREÇO'!$M:$M,MATCH($B1028,'FORMAÇÃO DE PREÇO'!$B:$B)-16),IF($C1028=$C1026,"Quant.","")))</f>
        <v/>
      </c>
      <c r="J1028" s="68" t="str">
        <f>IF(AND(COUNTBLANK($B1025:$B1027)=2,$B1027="",$B1026="",MAX(C:C)&gt;1),"Total Estimado",IF($B1027="","",IF($C1028=$C1025,INDEX('FORMAÇÃO DE PREÇO'!$M:$M,MATCH($B1028,'FORMAÇÃO DE PREÇO'!$B:$B)-18),IF($C1028=$C1026,"Valor Unit. (R$)",IF(AND($C1028&lt;&gt;$C1027,$J1027&lt;&gt;""),"Subtotal","")))))</f>
        <v/>
      </c>
      <c r="K1028" s="100" t="str">
        <f>IFERROR(IF(AND(COUNTBLANK($B1025:$B1027)=2,$B1027="",$B1026="",MAX(C:C)&gt;1),SUM($K$3:K1027)/2,IF($B1027="","",IF($C1028=$C1025,ROUND(J1028*I1028,2),IF($C1028=$C1026,"Total Item (R$)",IF(AND($C1028&lt;&gt;$C1027,$J1027&lt;&gt;""),SUMIFS(K:K,C:C,C1027,J:J,"&lt;&gt;Subtotal"),""))))),"")</f>
        <v/>
      </c>
      <c r="L1028" s="100" t="str">
        <f t="shared" ref="L1028:L1091" si="30">IF($B1027="","",IF($C1028=$C1025,"",IF($C1028=$C1026,"Benefício ME/EPP","")))</f>
        <v/>
      </c>
    </row>
    <row r="1029" spans="2:12" x14ac:dyDescent="0.25">
      <c r="B1029" s="62" t="str">
        <f>IFERROR(IF(C1028=C1025,IF(B1028+1&lt;='FORMAÇÃO DE PREÇO'!$H$8,B1028+1,""),B1028),"")</f>
        <v/>
      </c>
      <c r="C1029" s="62" t="str">
        <f>IFERROR(VLOOKUP(B1029,'FORMAÇÃO DE PREÇO'!B:D,2,FALSE),"")</f>
        <v/>
      </c>
      <c r="D1029" s="62" t="str">
        <f>IFERROR(VLOOKUP(B1029,'FORMAÇÃO DE PREÇO'!B:D,3,FALSE),"")</f>
        <v/>
      </c>
      <c r="E1029" s="107" t="str">
        <f t="shared" si="29"/>
        <v/>
      </c>
      <c r="F1029" s="107" t="str">
        <f>IF($B1028="","",IF($C1029=$C1026,INDEX('FORMAÇÃO DE PREÇO'!$H:$H,MATCH($B1029,'FORMAÇÃO DE PREÇO'!$B:$B)-18),IF($C1029=$C1027,"Código","")))</f>
        <v/>
      </c>
      <c r="G1029" s="108" t="str">
        <f t="array" ref="G1029">IF($B1028="","",IF($C1029=$C1026,UPPER(INDEX('BASE EDITAL'!$C:$C,EDITAL!B1029+1)),IF($C1029=$C1027,"Especificação do Objeto","")))</f>
        <v/>
      </c>
      <c r="H1029" s="109" t="str">
        <f t="array" ref="H1029">IF($B1028="","",IF($C1029=$C1026,INDEX('FORMAÇÃO DE PREÇO'!$M:$M,MATCH($B1029,'FORMAÇÃO DE PREÇO'!$B:$B)-14),IF($C1029=$C1027,"Unidade","")))</f>
        <v/>
      </c>
      <c r="I1029" s="109" t="str">
        <f>IF($B1028="","",IF($C1029=$C1026,INDEX('FORMAÇÃO DE PREÇO'!$M:$M,MATCH($B1029,'FORMAÇÃO DE PREÇO'!$B:$B)-16),IF($C1029=$C1027,"Quant.","")))</f>
        <v/>
      </c>
      <c r="J1029" s="68" t="str">
        <f>IF(AND(COUNTBLANK($B1026:$B1028)=2,$B1028="",$B1027="",MAX(C:C)&gt;1),"Total Estimado",IF($B1028="","",IF($C1029=$C1026,INDEX('FORMAÇÃO DE PREÇO'!$M:$M,MATCH($B1029,'FORMAÇÃO DE PREÇO'!$B:$B)-18),IF($C1029=$C1027,"Valor Unit. (R$)",IF(AND($C1029&lt;&gt;$C1028,$J1028&lt;&gt;""),"Subtotal","")))))</f>
        <v/>
      </c>
      <c r="K1029" s="100" t="str">
        <f>IFERROR(IF(AND(COUNTBLANK($B1026:$B1028)=2,$B1028="",$B1027="",MAX(C:C)&gt;1),SUM($K$3:K1028)/2,IF($B1028="","",IF($C1029=$C1026,ROUND(J1029*I1029,2),IF($C1029=$C1027,"Total Item (R$)",IF(AND($C1029&lt;&gt;$C1028,$J1028&lt;&gt;""),SUMIFS(K:K,C:C,C1028,J:J,"&lt;&gt;Subtotal"),""))))),"")</f>
        <v/>
      </c>
      <c r="L1029" s="100" t="str">
        <f t="shared" si="30"/>
        <v/>
      </c>
    </row>
    <row r="1030" spans="2:12" x14ac:dyDescent="0.25">
      <c r="B1030" s="62" t="str">
        <f>IFERROR(IF(C1029=C1026,IF(B1029+1&lt;='FORMAÇÃO DE PREÇO'!$H$8,B1029+1,""),B1029),"")</f>
        <v/>
      </c>
      <c r="C1030" s="62" t="str">
        <f>IFERROR(VLOOKUP(B1030,'FORMAÇÃO DE PREÇO'!B:D,2,FALSE),"")</f>
        <v/>
      </c>
      <c r="D1030" s="62" t="str">
        <f>IFERROR(VLOOKUP(B1030,'FORMAÇÃO DE PREÇO'!B:D,3,FALSE),"")</f>
        <v/>
      </c>
      <c r="E1030" s="107" t="str">
        <f t="shared" si="29"/>
        <v/>
      </c>
      <c r="F1030" s="107" t="str">
        <f>IF($B1029="","",IF($C1030=$C1027,INDEX('FORMAÇÃO DE PREÇO'!$H:$H,MATCH($B1030,'FORMAÇÃO DE PREÇO'!$B:$B)-18),IF($C1030=$C1028,"Código","")))</f>
        <v/>
      </c>
      <c r="G1030" s="108" t="str">
        <f t="array" ref="G1030">IF($B1029="","",IF($C1030=$C1027,UPPER(INDEX('BASE EDITAL'!$C:$C,EDITAL!B1030+1)),IF($C1030=$C1028,"Especificação do Objeto","")))</f>
        <v/>
      </c>
      <c r="H1030" s="109" t="str">
        <f t="array" ref="H1030">IF($B1029="","",IF($C1030=$C1027,INDEX('FORMAÇÃO DE PREÇO'!$M:$M,MATCH($B1030,'FORMAÇÃO DE PREÇO'!$B:$B)-14),IF($C1030=$C1028,"Unidade","")))</f>
        <v/>
      </c>
      <c r="I1030" s="109" t="str">
        <f>IF($B1029="","",IF($C1030=$C1027,INDEX('FORMAÇÃO DE PREÇO'!$M:$M,MATCH($B1030,'FORMAÇÃO DE PREÇO'!$B:$B)-16),IF($C1030=$C1028,"Quant.","")))</f>
        <v/>
      </c>
      <c r="J1030" s="68" t="str">
        <f>IF(AND(COUNTBLANK($B1027:$B1029)=2,$B1029="",$B1028="",MAX(C:C)&gt;1),"Total Estimado",IF($B1029="","",IF($C1030=$C1027,INDEX('FORMAÇÃO DE PREÇO'!$M:$M,MATCH($B1030,'FORMAÇÃO DE PREÇO'!$B:$B)-18),IF($C1030=$C1028,"Valor Unit. (R$)",IF(AND($C1030&lt;&gt;$C1029,$J1029&lt;&gt;""),"Subtotal","")))))</f>
        <v/>
      </c>
      <c r="K1030" s="100" t="str">
        <f>IFERROR(IF(AND(COUNTBLANK($B1027:$B1029)=2,$B1029="",$B1028="",MAX(C:C)&gt;1),SUM($K$3:K1029)/2,IF($B1029="","",IF($C1030=$C1027,ROUND(J1030*I1030,2),IF($C1030=$C1028,"Total Item (R$)",IF(AND($C1030&lt;&gt;$C1029,$J1029&lt;&gt;""),SUMIFS(K:K,C:C,C1029,J:J,"&lt;&gt;Subtotal"),""))))),"")</f>
        <v/>
      </c>
      <c r="L1030" s="100" t="str">
        <f t="shared" si="30"/>
        <v/>
      </c>
    </row>
    <row r="1031" spans="2:12" x14ac:dyDescent="0.25">
      <c r="B1031" s="62" t="str">
        <f>IFERROR(IF(C1030=C1027,IF(B1030+1&lt;='FORMAÇÃO DE PREÇO'!$H$8,B1030+1,""),B1030),"")</f>
        <v/>
      </c>
      <c r="C1031" s="62" t="str">
        <f>IFERROR(VLOOKUP(B1031,'FORMAÇÃO DE PREÇO'!B:D,2,FALSE),"")</f>
        <v/>
      </c>
      <c r="D1031" s="62" t="str">
        <f>IFERROR(VLOOKUP(B1031,'FORMAÇÃO DE PREÇO'!B:D,3,FALSE),"")</f>
        <v/>
      </c>
      <c r="E1031" s="107" t="str">
        <f t="shared" ref="E1031:E1094" si="31">IF($B1030="","",IF($C1031=$C1028,D1031,IF($C1031=$C1029,"Item",IF(AND(MAX(C:C)&gt;1,$C1031=$C1030),CONCATENATE("LOTE ",C1031),""))))</f>
        <v/>
      </c>
      <c r="F1031" s="107" t="str">
        <f>IF($B1030="","",IF($C1031=$C1028,INDEX('FORMAÇÃO DE PREÇO'!$H:$H,MATCH($B1031,'FORMAÇÃO DE PREÇO'!$B:$B)-18),IF($C1031=$C1029,"Código","")))</f>
        <v/>
      </c>
      <c r="G1031" s="108" t="str">
        <f t="array" ref="G1031">IF($B1030="","",IF($C1031=$C1028,UPPER(INDEX('BASE EDITAL'!$C:$C,EDITAL!B1031+1)),IF($C1031=$C1029,"Especificação do Objeto","")))</f>
        <v/>
      </c>
      <c r="H1031" s="109" t="str">
        <f t="array" ref="H1031">IF($B1030="","",IF($C1031=$C1028,INDEX('FORMAÇÃO DE PREÇO'!$M:$M,MATCH($B1031,'FORMAÇÃO DE PREÇO'!$B:$B)-14),IF($C1031=$C1029,"Unidade","")))</f>
        <v/>
      </c>
      <c r="I1031" s="109" t="str">
        <f>IF($B1030="","",IF($C1031=$C1028,INDEX('FORMAÇÃO DE PREÇO'!$M:$M,MATCH($B1031,'FORMAÇÃO DE PREÇO'!$B:$B)-16),IF($C1031=$C1029,"Quant.","")))</f>
        <v/>
      </c>
      <c r="J1031" s="68" t="str">
        <f>IF(AND(COUNTBLANK($B1028:$B1030)=2,$B1030="",$B1029="",MAX(C:C)&gt;1),"Total Estimado",IF($B1030="","",IF($C1031=$C1028,INDEX('FORMAÇÃO DE PREÇO'!$M:$M,MATCH($B1031,'FORMAÇÃO DE PREÇO'!$B:$B)-18),IF($C1031=$C1029,"Valor Unit. (R$)",IF(AND($C1031&lt;&gt;$C1030,$J1030&lt;&gt;""),"Subtotal","")))))</f>
        <v/>
      </c>
      <c r="K1031" s="100" t="str">
        <f>IFERROR(IF(AND(COUNTBLANK($B1028:$B1030)=2,$B1030="",$B1029="",MAX(C:C)&gt;1),SUM($K$3:K1030)/2,IF($B1030="","",IF($C1031=$C1028,ROUND(J1031*I1031,2),IF($C1031=$C1029,"Total Item (R$)",IF(AND($C1031&lt;&gt;$C1030,$J1030&lt;&gt;""),SUMIFS(K:K,C:C,C1030,J:J,"&lt;&gt;Subtotal"),""))))),"")</f>
        <v/>
      </c>
      <c r="L1031" s="100" t="str">
        <f t="shared" si="30"/>
        <v/>
      </c>
    </row>
    <row r="1032" spans="2:12" x14ac:dyDescent="0.25">
      <c r="B1032" s="62" t="str">
        <f>IFERROR(IF(C1031=C1028,IF(B1031+1&lt;='FORMAÇÃO DE PREÇO'!$H$8,B1031+1,""),B1031),"")</f>
        <v/>
      </c>
      <c r="C1032" s="62" t="str">
        <f>IFERROR(VLOOKUP(B1032,'FORMAÇÃO DE PREÇO'!B:D,2,FALSE),"")</f>
        <v/>
      </c>
      <c r="D1032" s="62" t="str">
        <f>IFERROR(VLOOKUP(B1032,'FORMAÇÃO DE PREÇO'!B:D,3,FALSE),"")</f>
        <v/>
      </c>
      <c r="E1032" s="107" t="str">
        <f t="shared" si="31"/>
        <v/>
      </c>
      <c r="F1032" s="107" t="str">
        <f>IF($B1031="","",IF($C1032=$C1029,INDEX('FORMAÇÃO DE PREÇO'!$H:$H,MATCH($B1032,'FORMAÇÃO DE PREÇO'!$B:$B)-18),IF($C1032=$C1030,"Código","")))</f>
        <v/>
      </c>
      <c r="G1032" s="108" t="str">
        <f t="array" ref="G1032">IF($B1031="","",IF($C1032=$C1029,UPPER(INDEX('BASE EDITAL'!$C:$C,EDITAL!B1032+1)),IF($C1032=$C1030,"Especificação do Objeto","")))</f>
        <v/>
      </c>
      <c r="H1032" s="109" t="str">
        <f t="array" ref="H1032">IF($B1031="","",IF($C1032=$C1029,INDEX('FORMAÇÃO DE PREÇO'!$M:$M,MATCH($B1032,'FORMAÇÃO DE PREÇO'!$B:$B)-14),IF($C1032=$C1030,"Unidade","")))</f>
        <v/>
      </c>
      <c r="I1032" s="109" t="str">
        <f>IF($B1031="","",IF($C1032=$C1029,INDEX('FORMAÇÃO DE PREÇO'!$M:$M,MATCH($B1032,'FORMAÇÃO DE PREÇO'!$B:$B)-16),IF($C1032=$C1030,"Quant.","")))</f>
        <v/>
      </c>
      <c r="J1032" s="68" t="str">
        <f>IF(AND(COUNTBLANK($B1029:$B1031)=2,$B1031="",$B1030="",MAX(C:C)&gt;1),"Total Estimado",IF($B1031="","",IF($C1032=$C1029,INDEX('FORMAÇÃO DE PREÇO'!$M:$M,MATCH($B1032,'FORMAÇÃO DE PREÇO'!$B:$B)-18),IF($C1032=$C1030,"Valor Unit. (R$)",IF(AND($C1032&lt;&gt;$C1031,$J1031&lt;&gt;""),"Subtotal","")))))</f>
        <v/>
      </c>
      <c r="K1032" s="100" t="str">
        <f>IFERROR(IF(AND(COUNTBLANK($B1029:$B1031)=2,$B1031="",$B1030="",MAX(C:C)&gt;1),SUM($K$3:K1031)/2,IF($B1031="","",IF($C1032=$C1029,ROUND(J1032*I1032,2),IF($C1032=$C1030,"Total Item (R$)",IF(AND($C1032&lt;&gt;$C1031,$J1031&lt;&gt;""),SUMIFS(K:K,C:C,C1031,J:J,"&lt;&gt;Subtotal"),""))))),"")</f>
        <v/>
      </c>
      <c r="L1032" s="100" t="str">
        <f t="shared" si="30"/>
        <v/>
      </c>
    </row>
    <row r="1033" spans="2:12" x14ac:dyDescent="0.25">
      <c r="B1033" s="62" t="str">
        <f>IFERROR(IF(C1032=C1029,IF(B1032+1&lt;='FORMAÇÃO DE PREÇO'!$H$8,B1032+1,""),B1032),"")</f>
        <v/>
      </c>
      <c r="C1033" s="62" t="str">
        <f>IFERROR(VLOOKUP(B1033,'FORMAÇÃO DE PREÇO'!B:D,2,FALSE),"")</f>
        <v/>
      </c>
      <c r="D1033" s="62" t="str">
        <f>IFERROR(VLOOKUP(B1033,'FORMAÇÃO DE PREÇO'!B:D,3,FALSE),"")</f>
        <v/>
      </c>
      <c r="E1033" s="107" t="str">
        <f t="shared" si="31"/>
        <v/>
      </c>
      <c r="F1033" s="107" t="str">
        <f>IF($B1032="","",IF($C1033=$C1030,INDEX('FORMAÇÃO DE PREÇO'!$H:$H,MATCH($B1033,'FORMAÇÃO DE PREÇO'!$B:$B)-18),IF($C1033=$C1031,"Código","")))</f>
        <v/>
      </c>
      <c r="G1033" s="108" t="str">
        <f t="array" ref="G1033">IF($B1032="","",IF($C1033=$C1030,UPPER(INDEX('BASE EDITAL'!$C:$C,EDITAL!B1033+1)),IF($C1033=$C1031,"Especificação do Objeto","")))</f>
        <v/>
      </c>
      <c r="H1033" s="109" t="str">
        <f t="array" ref="H1033">IF($B1032="","",IF($C1033=$C1030,INDEX('FORMAÇÃO DE PREÇO'!$M:$M,MATCH($B1033,'FORMAÇÃO DE PREÇO'!$B:$B)-14),IF($C1033=$C1031,"Unidade","")))</f>
        <v/>
      </c>
      <c r="I1033" s="109" t="str">
        <f>IF($B1032="","",IF($C1033=$C1030,INDEX('FORMAÇÃO DE PREÇO'!$M:$M,MATCH($B1033,'FORMAÇÃO DE PREÇO'!$B:$B)-16),IF($C1033=$C1031,"Quant.","")))</f>
        <v/>
      </c>
      <c r="J1033" s="68" t="str">
        <f>IF(AND(COUNTBLANK($B1030:$B1032)=2,$B1032="",$B1031="",MAX(C:C)&gt;1),"Total Estimado",IF($B1032="","",IF($C1033=$C1030,INDEX('FORMAÇÃO DE PREÇO'!$M:$M,MATCH($B1033,'FORMAÇÃO DE PREÇO'!$B:$B)-18),IF($C1033=$C1031,"Valor Unit. (R$)",IF(AND($C1033&lt;&gt;$C1032,$J1032&lt;&gt;""),"Subtotal","")))))</f>
        <v/>
      </c>
      <c r="K1033" s="100" t="str">
        <f>IFERROR(IF(AND(COUNTBLANK($B1030:$B1032)=2,$B1032="",$B1031="",MAX(C:C)&gt;1),SUM($K$3:K1032)/2,IF($B1032="","",IF($C1033=$C1030,ROUND(J1033*I1033,2),IF($C1033=$C1031,"Total Item (R$)",IF(AND($C1033&lt;&gt;$C1032,$J1032&lt;&gt;""),SUMIFS(K:K,C:C,C1032,J:J,"&lt;&gt;Subtotal"),""))))),"")</f>
        <v/>
      </c>
      <c r="L1033" s="100" t="str">
        <f t="shared" si="30"/>
        <v/>
      </c>
    </row>
    <row r="1034" spans="2:12" x14ac:dyDescent="0.25">
      <c r="B1034" s="62" t="str">
        <f>IFERROR(IF(C1033=C1030,IF(B1033+1&lt;='FORMAÇÃO DE PREÇO'!$H$8,B1033+1,""),B1033),"")</f>
        <v/>
      </c>
      <c r="C1034" s="62" t="str">
        <f>IFERROR(VLOOKUP(B1034,'FORMAÇÃO DE PREÇO'!B:D,2,FALSE),"")</f>
        <v/>
      </c>
      <c r="D1034" s="62" t="str">
        <f>IFERROR(VLOOKUP(B1034,'FORMAÇÃO DE PREÇO'!B:D,3,FALSE),"")</f>
        <v/>
      </c>
      <c r="E1034" s="107" t="str">
        <f t="shared" si="31"/>
        <v/>
      </c>
      <c r="F1034" s="107" t="str">
        <f>IF($B1033="","",IF($C1034=$C1031,INDEX('FORMAÇÃO DE PREÇO'!$H:$H,MATCH($B1034,'FORMAÇÃO DE PREÇO'!$B:$B)-18),IF($C1034=$C1032,"Código","")))</f>
        <v/>
      </c>
      <c r="G1034" s="108" t="str">
        <f t="array" ref="G1034">IF($B1033="","",IF($C1034=$C1031,UPPER(INDEX('BASE EDITAL'!$C:$C,EDITAL!B1034+1)),IF($C1034=$C1032,"Especificação do Objeto","")))</f>
        <v/>
      </c>
      <c r="H1034" s="109" t="str">
        <f t="array" ref="H1034">IF($B1033="","",IF($C1034=$C1031,INDEX('FORMAÇÃO DE PREÇO'!$M:$M,MATCH($B1034,'FORMAÇÃO DE PREÇO'!$B:$B)-14),IF($C1034=$C1032,"Unidade","")))</f>
        <v/>
      </c>
      <c r="I1034" s="109" t="str">
        <f>IF($B1033="","",IF($C1034=$C1031,INDEX('FORMAÇÃO DE PREÇO'!$M:$M,MATCH($B1034,'FORMAÇÃO DE PREÇO'!$B:$B)-16),IF($C1034=$C1032,"Quant.","")))</f>
        <v/>
      </c>
      <c r="J1034" s="68" t="str">
        <f>IF(AND(COUNTBLANK($B1031:$B1033)=2,$B1033="",$B1032="",MAX(C:C)&gt;1),"Total Estimado",IF($B1033="","",IF($C1034=$C1031,INDEX('FORMAÇÃO DE PREÇO'!$M:$M,MATCH($B1034,'FORMAÇÃO DE PREÇO'!$B:$B)-18),IF($C1034=$C1032,"Valor Unit. (R$)",IF(AND($C1034&lt;&gt;$C1033,$J1033&lt;&gt;""),"Subtotal","")))))</f>
        <v/>
      </c>
      <c r="K1034" s="100" t="str">
        <f>IFERROR(IF(AND(COUNTBLANK($B1031:$B1033)=2,$B1033="",$B1032="",MAX(C:C)&gt;1),SUM($K$3:K1033)/2,IF($B1033="","",IF($C1034=$C1031,ROUND(J1034*I1034,2),IF($C1034=$C1032,"Total Item (R$)",IF(AND($C1034&lt;&gt;$C1033,$J1033&lt;&gt;""),SUMIFS(K:K,C:C,C1033,J:J,"&lt;&gt;Subtotal"),""))))),"")</f>
        <v/>
      </c>
      <c r="L1034" s="100" t="str">
        <f t="shared" si="30"/>
        <v/>
      </c>
    </row>
    <row r="1035" spans="2:12" x14ac:dyDescent="0.25">
      <c r="B1035" s="62" t="str">
        <f>IFERROR(IF(C1034=C1031,IF(B1034+1&lt;='FORMAÇÃO DE PREÇO'!$H$8,B1034+1,""),B1034),"")</f>
        <v/>
      </c>
      <c r="C1035" s="62" t="str">
        <f>IFERROR(VLOOKUP(B1035,'FORMAÇÃO DE PREÇO'!B:D,2,FALSE),"")</f>
        <v/>
      </c>
      <c r="D1035" s="62" t="str">
        <f>IFERROR(VLOOKUP(B1035,'FORMAÇÃO DE PREÇO'!B:D,3,FALSE),"")</f>
        <v/>
      </c>
      <c r="E1035" s="107" t="str">
        <f t="shared" si="31"/>
        <v/>
      </c>
      <c r="F1035" s="107" t="str">
        <f>IF($B1034="","",IF($C1035=$C1032,INDEX('FORMAÇÃO DE PREÇO'!$H:$H,MATCH($B1035,'FORMAÇÃO DE PREÇO'!$B:$B)-18),IF($C1035=$C1033,"Código","")))</f>
        <v/>
      </c>
      <c r="G1035" s="108" t="str">
        <f t="array" ref="G1035">IF($B1034="","",IF($C1035=$C1032,UPPER(INDEX('BASE EDITAL'!$C:$C,EDITAL!B1035+1)),IF($C1035=$C1033,"Especificação do Objeto","")))</f>
        <v/>
      </c>
      <c r="H1035" s="109" t="str">
        <f t="array" ref="H1035">IF($B1034="","",IF($C1035=$C1032,INDEX('FORMAÇÃO DE PREÇO'!$M:$M,MATCH($B1035,'FORMAÇÃO DE PREÇO'!$B:$B)-14),IF($C1035=$C1033,"Unidade","")))</f>
        <v/>
      </c>
      <c r="I1035" s="109" t="str">
        <f>IF($B1034="","",IF($C1035=$C1032,INDEX('FORMAÇÃO DE PREÇO'!$M:$M,MATCH($B1035,'FORMAÇÃO DE PREÇO'!$B:$B)-16),IF($C1035=$C1033,"Quant.","")))</f>
        <v/>
      </c>
      <c r="J1035" s="68" t="str">
        <f>IF(AND(COUNTBLANK($B1032:$B1034)=2,$B1034="",$B1033="",MAX(C:C)&gt;1),"Total Estimado",IF($B1034="","",IF($C1035=$C1032,INDEX('FORMAÇÃO DE PREÇO'!$M:$M,MATCH($B1035,'FORMAÇÃO DE PREÇO'!$B:$B)-18),IF($C1035=$C1033,"Valor Unit. (R$)",IF(AND($C1035&lt;&gt;$C1034,$J1034&lt;&gt;""),"Subtotal","")))))</f>
        <v/>
      </c>
      <c r="K1035" s="100" t="str">
        <f>IFERROR(IF(AND(COUNTBLANK($B1032:$B1034)=2,$B1034="",$B1033="",MAX(C:C)&gt;1),SUM($K$3:K1034)/2,IF($B1034="","",IF($C1035=$C1032,ROUND(J1035*I1035,2),IF($C1035=$C1033,"Total Item (R$)",IF(AND($C1035&lt;&gt;$C1034,$J1034&lt;&gt;""),SUMIFS(K:K,C:C,C1034,J:J,"&lt;&gt;Subtotal"),""))))),"")</f>
        <v/>
      </c>
      <c r="L1035" s="100" t="str">
        <f t="shared" si="30"/>
        <v/>
      </c>
    </row>
    <row r="1036" spans="2:12" x14ac:dyDescent="0.25">
      <c r="B1036" s="62" t="str">
        <f>IFERROR(IF(C1035=C1032,IF(B1035+1&lt;='FORMAÇÃO DE PREÇO'!$H$8,B1035+1,""),B1035),"")</f>
        <v/>
      </c>
      <c r="C1036" s="62" t="str">
        <f>IFERROR(VLOOKUP(B1036,'FORMAÇÃO DE PREÇO'!B:D,2,FALSE),"")</f>
        <v/>
      </c>
      <c r="D1036" s="62" t="str">
        <f>IFERROR(VLOOKUP(B1036,'FORMAÇÃO DE PREÇO'!B:D,3,FALSE),"")</f>
        <v/>
      </c>
      <c r="E1036" s="107" t="str">
        <f t="shared" si="31"/>
        <v/>
      </c>
      <c r="F1036" s="107" t="str">
        <f>IF($B1035="","",IF($C1036=$C1033,INDEX('FORMAÇÃO DE PREÇO'!$H:$H,MATCH($B1036,'FORMAÇÃO DE PREÇO'!$B:$B)-18),IF($C1036=$C1034,"Código","")))</f>
        <v/>
      </c>
      <c r="G1036" s="108" t="str">
        <f t="array" ref="G1036">IF($B1035="","",IF($C1036=$C1033,UPPER(INDEX('BASE EDITAL'!$C:$C,EDITAL!B1036+1)),IF($C1036=$C1034,"Especificação do Objeto","")))</f>
        <v/>
      </c>
      <c r="H1036" s="109" t="str">
        <f t="array" ref="H1036">IF($B1035="","",IF($C1036=$C1033,INDEX('FORMAÇÃO DE PREÇO'!$M:$M,MATCH($B1036,'FORMAÇÃO DE PREÇO'!$B:$B)-14),IF($C1036=$C1034,"Unidade","")))</f>
        <v/>
      </c>
      <c r="I1036" s="109" t="str">
        <f>IF($B1035="","",IF($C1036=$C1033,INDEX('FORMAÇÃO DE PREÇO'!$M:$M,MATCH($B1036,'FORMAÇÃO DE PREÇO'!$B:$B)-16),IF($C1036=$C1034,"Quant.","")))</f>
        <v/>
      </c>
      <c r="J1036" s="68" t="str">
        <f>IF(AND(COUNTBLANK($B1033:$B1035)=2,$B1035="",$B1034="",MAX(C:C)&gt;1),"Total Estimado",IF($B1035="","",IF($C1036=$C1033,INDEX('FORMAÇÃO DE PREÇO'!$M:$M,MATCH($B1036,'FORMAÇÃO DE PREÇO'!$B:$B)-18),IF($C1036=$C1034,"Valor Unit. (R$)",IF(AND($C1036&lt;&gt;$C1035,$J1035&lt;&gt;""),"Subtotal","")))))</f>
        <v/>
      </c>
      <c r="K1036" s="100" t="str">
        <f>IFERROR(IF(AND(COUNTBLANK($B1033:$B1035)=2,$B1035="",$B1034="",MAX(C:C)&gt;1),SUM($K$3:K1035)/2,IF($B1035="","",IF($C1036=$C1033,ROUND(J1036*I1036,2),IF($C1036=$C1034,"Total Item (R$)",IF(AND($C1036&lt;&gt;$C1035,$J1035&lt;&gt;""),SUMIFS(K:K,C:C,C1035,J:J,"&lt;&gt;Subtotal"),""))))),"")</f>
        <v/>
      </c>
      <c r="L1036" s="100" t="str">
        <f t="shared" si="30"/>
        <v/>
      </c>
    </row>
    <row r="1037" spans="2:12" x14ac:dyDescent="0.25">
      <c r="B1037" s="62" t="str">
        <f>IFERROR(IF(C1036=C1033,IF(B1036+1&lt;='FORMAÇÃO DE PREÇO'!$H$8,B1036+1,""),B1036),"")</f>
        <v/>
      </c>
      <c r="C1037" s="62" t="str">
        <f>IFERROR(VLOOKUP(B1037,'FORMAÇÃO DE PREÇO'!B:D,2,FALSE),"")</f>
        <v/>
      </c>
      <c r="D1037" s="62" t="str">
        <f>IFERROR(VLOOKUP(B1037,'FORMAÇÃO DE PREÇO'!B:D,3,FALSE),"")</f>
        <v/>
      </c>
      <c r="E1037" s="107" t="str">
        <f t="shared" si="31"/>
        <v/>
      </c>
      <c r="F1037" s="107" t="str">
        <f>IF($B1036="","",IF($C1037=$C1034,INDEX('FORMAÇÃO DE PREÇO'!$H:$H,MATCH($B1037,'FORMAÇÃO DE PREÇO'!$B:$B)-18),IF($C1037=$C1035,"Código","")))</f>
        <v/>
      </c>
      <c r="G1037" s="108" t="str">
        <f t="array" ref="G1037">IF($B1036="","",IF($C1037=$C1034,UPPER(INDEX('BASE EDITAL'!$C:$C,EDITAL!B1037+1)),IF($C1037=$C1035,"Especificação do Objeto","")))</f>
        <v/>
      </c>
      <c r="H1037" s="109" t="str">
        <f t="array" ref="H1037">IF($B1036="","",IF($C1037=$C1034,INDEX('FORMAÇÃO DE PREÇO'!$M:$M,MATCH($B1037,'FORMAÇÃO DE PREÇO'!$B:$B)-14),IF($C1037=$C1035,"Unidade","")))</f>
        <v/>
      </c>
      <c r="I1037" s="109" t="str">
        <f>IF($B1036="","",IF($C1037=$C1034,INDEX('FORMAÇÃO DE PREÇO'!$M:$M,MATCH($B1037,'FORMAÇÃO DE PREÇO'!$B:$B)-16),IF($C1037=$C1035,"Quant.","")))</f>
        <v/>
      </c>
      <c r="J1037" s="68" t="str">
        <f>IF(AND(COUNTBLANK($B1034:$B1036)=2,$B1036="",$B1035="",MAX(C:C)&gt;1),"Total Estimado",IF($B1036="","",IF($C1037=$C1034,INDEX('FORMAÇÃO DE PREÇO'!$M:$M,MATCH($B1037,'FORMAÇÃO DE PREÇO'!$B:$B)-18),IF($C1037=$C1035,"Valor Unit. (R$)",IF(AND($C1037&lt;&gt;$C1036,$J1036&lt;&gt;""),"Subtotal","")))))</f>
        <v/>
      </c>
      <c r="K1037" s="100" t="str">
        <f>IFERROR(IF(AND(COUNTBLANK($B1034:$B1036)=2,$B1036="",$B1035="",MAX(C:C)&gt;1),SUM($K$3:K1036)/2,IF($B1036="","",IF($C1037=$C1034,ROUND(J1037*I1037,2),IF($C1037=$C1035,"Total Item (R$)",IF(AND($C1037&lt;&gt;$C1036,$J1036&lt;&gt;""),SUMIFS(K:K,C:C,C1036,J:J,"&lt;&gt;Subtotal"),""))))),"")</f>
        <v/>
      </c>
      <c r="L1037" s="100" t="str">
        <f t="shared" si="30"/>
        <v/>
      </c>
    </row>
    <row r="1038" spans="2:12" x14ac:dyDescent="0.25">
      <c r="B1038" s="62" t="str">
        <f>IFERROR(IF(C1037=C1034,IF(B1037+1&lt;='FORMAÇÃO DE PREÇO'!$H$8,B1037+1,""),B1037),"")</f>
        <v/>
      </c>
      <c r="C1038" s="62" t="str">
        <f>IFERROR(VLOOKUP(B1038,'FORMAÇÃO DE PREÇO'!B:D,2,FALSE),"")</f>
        <v/>
      </c>
      <c r="D1038" s="62" t="str">
        <f>IFERROR(VLOOKUP(B1038,'FORMAÇÃO DE PREÇO'!B:D,3,FALSE),"")</f>
        <v/>
      </c>
      <c r="E1038" s="107" t="str">
        <f t="shared" si="31"/>
        <v/>
      </c>
      <c r="F1038" s="107" t="str">
        <f>IF($B1037="","",IF($C1038=$C1035,INDEX('FORMAÇÃO DE PREÇO'!$H:$H,MATCH($B1038,'FORMAÇÃO DE PREÇO'!$B:$B)-18),IF($C1038=$C1036,"Código","")))</f>
        <v/>
      </c>
      <c r="G1038" s="108" t="str">
        <f t="array" ref="G1038">IF($B1037="","",IF($C1038=$C1035,UPPER(INDEX('BASE EDITAL'!$C:$C,EDITAL!B1038+1)),IF($C1038=$C1036,"Especificação do Objeto","")))</f>
        <v/>
      </c>
      <c r="H1038" s="109" t="str">
        <f t="array" ref="H1038">IF($B1037="","",IF($C1038=$C1035,INDEX('FORMAÇÃO DE PREÇO'!$M:$M,MATCH($B1038,'FORMAÇÃO DE PREÇO'!$B:$B)-14),IF($C1038=$C1036,"Unidade","")))</f>
        <v/>
      </c>
      <c r="I1038" s="109" t="str">
        <f>IF($B1037="","",IF($C1038=$C1035,INDEX('FORMAÇÃO DE PREÇO'!$M:$M,MATCH($B1038,'FORMAÇÃO DE PREÇO'!$B:$B)-16),IF($C1038=$C1036,"Quant.","")))</f>
        <v/>
      </c>
      <c r="J1038" s="68" t="str">
        <f>IF(AND(COUNTBLANK($B1035:$B1037)=2,$B1037="",$B1036="",MAX(C:C)&gt;1),"Total Estimado",IF($B1037="","",IF($C1038=$C1035,INDEX('FORMAÇÃO DE PREÇO'!$M:$M,MATCH($B1038,'FORMAÇÃO DE PREÇO'!$B:$B)-18),IF($C1038=$C1036,"Valor Unit. (R$)",IF(AND($C1038&lt;&gt;$C1037,$J1037&lt;&gt;""),"Subtotal","")))))</f>
        <v/>
      </c>
      <c r="K1038" s="100" t="str">
        <f>IFERROR(IF(AND(COUNTBLANK($B1035:$B1037)=2,$B1037="",$B1036="",MAX(C:C)&gt;1),SUM($K$3:K1037)/2,IF($B1037="","",IF($C1038=$C1035,ROUND(J1038*I1038,2),IF($C1038=$C1036,"Total Item (R$)",IF(AND($C1038&lt;&gt;$C1037,$J1037&lt;&gt;""),SUMIFS(K:K,C:C,C1037,J:J,"&lt;&gt;Subtotal"),""))))),"")</f>
        <v/>
      </c>
      <c r="L1038" s="100" t="str">
        <f t="shared" si="30"/>
        <v/>
      </c>
    </row>
    <row r="1039" spans="2:12" x14ac:dyDescent="0.25">
      <c r="B1039" s="62" t="str">
        <f>IFERROR(IF(C1038=C1035,IF(B1038+1&lt;='FORMAÇÃO DE PREÇO'!$H$8,B1038+1,""),B1038),"")</f>
        <v/>
      </c>
      <c r="C1039" s="62" t="str">
        <f>IFERROR(VLOOKUP(B1039,'FORMAÇÃO DE PREÇO'!B:D,2,FALSE),"")</f>
        <v/>
      </c>
      <c r="D1039" s="62" t="str">
        <f>IFERROR(VLOOKUP(B1039,'FORMAÇÃO DE PREÇO'!B:D,3,FALSE),"")</f>
        <v/>
      </c>
      <c r="E1039" s="107" t="str">
        <f t="shared" si="31"/>
        <v/>
      </c>
      <c r="F1039" s="107" t="str">
        <f>IF($B1038="","",IF($C1039=$C1036,INDEX('FORMAÇÃO DE PREÇO'!$H:$H,MATCH($B1039,'FORMAÇÃO DE PREÇO'!$B:$B)-18),IF($C1039=$C1037,"Código","")))</f>
        <v/>
      </c>
      <c r="G1039" s="108" t="str">
        <f t="array" ref="G1039">IF($B1038="","",IF($C1039=$C1036,UPPER(INDEX('BASE EDITAL'!$C:$C,EDITAL!B1039+1)),IF($C1039=$C1037,"Especificação do Objeto","")))</f>
        <v/>
      </c>
      <c r="H1039" s="109" t="str">
        <f t="array" ref="H1039">IF($B1038="","",IF($C1039=$C1036,INDEX('FORMAÇÃO DE PREÇO'!$M:$M,MATCH($B1039,'FORMAÇÃO DE PREÇO'!$B:$B)-14),IF($C1039=$C1037,"Unidade","")))</f>
        <v/>
      </c>
      <c r="I1039" s="109" t="str">
        <f>IF($B1038="","",IF($C1039=$C1036,INDEX('FORMAÇÃO DE PREÇO'!$M:$M,MATCH($B1039,'FORMAÇÃO DE PREÇO'!$B:$B)-16),IF($C1039=$C1037,"Quant.","")))</f>
        <v/>
      </c>
      <c r="J1039" s="68" t="str">
        <f>IF(AND(COUNTBLANK($B1036:$B1038)=2,$B1038="",$B1037="",MAX(C:C)&gt;1),"Total Estimado",IF($B1038="","",IF($C1039=$C1036,INDEX('FORMAÇÃO DE PREÇO'!$M:$M,MATCH($B1039,'FORMAÇÃO DE PREÇO'!$B:$B)-18),IF($C1039=$C1037,"Valor Unit. (R$)",IF(AND($C1039&lt;&gt;$C1038,$J1038&lt;&gt;""),"Subtotal","")))))</f>
        <v/>
      </c>
      <c r="K1039" s="100" t="str">
        <f>IFERROR(IF(AND(COUNTBLANK($B1036:$B1038)=2,$B1038="",$B1037="",MAX(C:C)&gt;1),SUM($K$3:K1038)/2,IF($B1038="","",IF($C1039=$C1036,ROUND(J1039*I1039,2),IF($C1039=$C1037,"Total Item (R$)",IF(AND($C1039&lt;&gt;$C1038,$J1038&lt;&gt;""),SUMIFS(K:K,C:C,C1038,J:J,"&lt;&gt;Subtotal"),""))))),"")</f>
        <v/>
      </c>
      <c r="L1039" s="100" t="str">
        <f t="shared" si="30"/>
        <v/>
      </c>
    </row>
    <row r="1040" spans="2:12" x14ac:dyDescent="0.25">
      <c r="B1040" s="62" t="str">
        <f>IFERROR(IF(C1039=C1036,IF(B1039+1&lt;='FORMAÇÃO DE PREÇO'!$H$8,B1039+1,""),B1039),"")</f>
        <v/>
      </c>
      <c r="C1040" s="62" t="str">
        <f>IFERROR(VLOOKUP(B1040,'FORMAÇÃO DE PREÇO'!B:D,2,FALSE),"")</f>
        <v/>
      </c>
      <c r="D1040" s="62" t="str">
        <f>IFERROR(VLOOKUP(B1040,'FORMAÇÃO DE PREÇO'!B:D,3,FALSE),"")</f>
        <v/>
      </c>
      <c r="E1040" s="107" t="str">
        <f t="shared" si="31"/>
        <v/>
      </c>
      <c r="F1040" s="107" t="str">
        <f>IF($B1039="","",IF($C1040=$C1037,INDEX('FORMAÇÃO DE PREÇO'!$H:$H,MATCH($B1040,'FORMAÇÃO DE PREÇO'!$B:$B)-18),IF($C1040=$C1038,"Código","")))</f>
        <v/>
      </c>
      <c r="G1040" s="108" t="str">
        <f t="array" ref="G1040">IF($B1039="","",IF($C1040=$C1037,UPPER(INDEX('BASE EDITAL'!$C:$C,EDITAL!B1040+1)),IF($C1040=$C1038,"Especificação do Objeto","")))</f>
        <v/>
      </c>
      <c r="H1040" s="109" t="str">
        <f t="array" ref="H1040">IF($B1039="","",IF($C1040=$C1037,INDEX('FORMAÇÃO DE PREÇO'!$M:$M,MATCH($B1040,'FORMAÇÃO DE PREÇO'!$B:$B)-14),IF($C1040=$C1038,"Unidade","")))</f>
        <v/>
      </c>
      <c r="I1040" s="109" t="str">
        <f>IF($B1039="","",IF($C1040=$C1037,INDEX('FORMAÇÃO DE PREÇO'!$M:$M,MATCH($B1040,'FORMAÇÃO DE PREÇO'!$B:$B)-16),IF($C1040=$C1038,"Quant.","")))</f>
        <v/>
      </c>
      <c r="J1040" s="68" t="str">
        <f>IF(AND(COUNTBLANK($B1037:$B1039)=2,$B1039="",$B1038="",MAX(C:C)&gt;1),"Total Estimado",IF($B1039="","",IF($C1040=$C1037,INDEX('FORMAÇÃO DE PREÇO'!$M:$M,MATCH($B1040,'FORMAÇÃO DE PREÇO'!$B:$B)-18),IF($C1040=$C1038,"Valor Unit. (R$)",IF(AND($C1040&lt;&gt;$C1039,$J1039&lt;&gt;""),"Subtotal","")))))</f>
        <v/>
      </c>
      <c r="K1040" s="100" t="str">
        <f>IFERROR(IF(AND(COUNTBLANK($B1037:$B1039)=2,$B1039="",$B1038="",MAX(C:C)&gt;1),SUM($K$3:K1039)/2,IF($B1039="","",IF($C1040=$C1037,ROUND(J1040*I1040,2),IF($C1040=$C1038,"Total Item (R$)",IF(AND($C1040&lt;&gt;$C1039,$J1039&lt;&gt;""),SUMIFS(K:K,C:C,C1039,J:J,"&lt;&gt;Subtotal"),""))))),"")</f>
        <v/>
      </c>
      <c r="L1040" s="100" t="str">
        <f t="shared" si="30"/>
        <v/>
      </c>
    </row>
    <row r="1041" spans="2:12" x14ac:dyDescent="0.25">
      <c r="B1041" s="62" t="str">
        <f>IFERROR(IF(C1040=C1037,IF(B1040+1&lt;='FORMAÇÃO DE PREÇO'!$H$8,B1040+1,""),B1040),"")</f>
        <v/>
      </c>
      <c r="C1041" s="62" t="str">
        <f>IFERROR(VLOOKUP(B1041,'FORMAÇÃO DE PREÇO'!B:D,2,FALSE),"")</f>
        <v/>
      </c>
      <c r="D1041" s="62" t="str">
        <f>IFERROR(VLOOKUP(B1041,'FORMAÇÃO DE PREÇO'!B:D,3,FALSE),"")</f>
        <v/>
      </c>
      <c r="E1041" s="107" t="str">
        <f t="shared" si="31"/>
        <v/>
      </c>
      <c r="F1041" s="107" t="str">
        <f>IF($B1040="","",IF($C1041=$C1038,INDEX('FORMAÇÃO DE PREÇO'!$H:$H,MATCH($B1041,'FORMAÇÃO DE PREÇO'!$B:$B)-18),IF($C1041=$C1039,"Código","")))</f>
        <v/>
      </c>
      <c r="G1041" s="108" t="str">
        <f t="array" ref="G1041">IF($B1040="","",IF($C1041=$C1038,UPPER(INDEX('BASE EDITAL'!$C:$C,EDITAL!B1041+1)),IF($C1041=$C1039,"Especificação do Objeto","")))</f>
        <v/>
      </c>
      <c r="H1041" s="109" t="str">
        <f t="array" ref="H1041">IF($B1040="","",IF($C1041=$C1038,INDEX('FORMAÇÃO DE PREÇO'!$M:$M,MATCH($B1041,'FORMAÇÃO DE PREÇO'!$B:$B)-14),IF($C1041=$C1039,"Unidade","")))</f>
        <v/>
      </c>
      <c r="I1041" s="109" t="str">
        <f>IF($B1040="","",IF($C1041=$C1038,INDEX('FORMAÇÃO DE PREÇO'!$M:$M,MATCH($B1041,'FORMAÇÃO DE PREÇO'!$B:$B)-16),IF($C1041=$C1039,"Quant.","")))</f>
        <v/>
      </c>
      <c r="J1041" s="68" t="str">
        <f>IF(AND(COUNTBLANK($B1038:$B1040)=2,$B1040="",$B1039="",MAX(C:C)&gt;1),"Total Estimado",IF($B1040="","",IF($C1041=$C1038,INDEX('FORMAÇÃO DE PREÇO'!$M:$M,MATCH($B1041,'FORMAÇÃO DE PREÇO'!$B:$B)-18),IF($C1041=$C1039,"Valor Unit. (R$)",IF(AND($C1041&lt;&gt;$C1040,$J1040&lt;&gt;""),"Subtotal","")))))</f>
        <v/>
      </c>
      <c r="K1041" s="100" t="str">
        <f>IFERROR(IF(AND(COUNTBLANK($B1038:$B1040)=2,$B1040="",$B1039="",MAX(C:C)&gt;1),SUM($K$3:K1040)/2,IF($B1040="","",IF($C1041=$C1038,ROUND(J1041*I1041,2),IF($C1041=$C1039,"Total Item (R$)",IF(AND($C1041&lt;&gt;$C1040,$J1040&lt;&gt;""),SUMIFS(K:K,C:C,C1040,J:J,"&lt;&gt;Subtotal"),""))))),"")</f>
        <v/>
      </c>
      <c r="L1041" s="100" t="str">
        <f t="shared" si="30"/>
        <v/>
      </c>
    </row>
    <row r="1042" spans="2:12" x14ac:dyDescent="0.25">
      <c r="B1042" s="62" t="str">
        <f>IFERROR(IF(C1041=C1038,IF(B1041+1&lt;='FORMAÇÃO DE PREÇO'!$H$8,B1041+1,""),B1041),"")</f>
        <v/>
      </c>
      <c r="C1042" s="62" t="str">
        <f>IFERROR(VLOOKUP(B1042,'FORMAÇÃO DE PREÇO'!B:D,2,FALSE),"")</f>
        <v/>
      </c>
      <c r="D1042" s="62" t="str">
        <f>IFERROR(VLOOKUP(B1042,'FORMAÇÃO DE PREÇO'!B:D,3,FALSE),"")</f>
        <v/>
      </c>
      <c r="E1042" s="107" t="str">
        <f t="shared" si="31"/>
        <v/>
      </c>
      <c r="F1042" s="107" t="str">
        <f>IF($B1041="","",IF($C1042=$C1039,INDEX('FORMAÇÃO DE PREÇO'!$H:$H,MATCH($B1042,'FORMAÇÃO DE PREÇO'!$B:$B)-18),IF($C1042=$C1040,"Código","")))</f>
        <v/>
      </c>
      <c r="G1042" s="108" t="str">
        <f t="array" ref="G1042">IF($B1041="","",IF($C1042=$C1039,UPPER(INDEX('BASE EDITAL'!$C:$C,EDITAL!B1042+1)),IF($C1042=$C1040,"Especificação do Objeto","")))</f>
        <v/>
      </c>
      <c r="H1042" s="109" t="str">
        <f t="array" ref="H1042">IF($B1041="","",IF($C1042=$C1039,INDEX('FORMAÇÃO DE PREÇO'!$M:$M,MATCH($B1042,'FORMAÇÃO DE PREÇO'!$B:$B)-14),IF($C1042=$C1040,"Unidade","")))</f>
        <v/>
      </c>
      <c r="I1042" s="109" t="str">
        <f>IF($B1041="","",IF($C1042=$C1039,INDEX('FORMAÇÃO DE PREÇO'!$M:$M,MATCH($B1042,'FORMAÇÃO DE PREÇO'!$B:$B)-16),IF($C1042=$C1040,"Quant.","")))</f>
        <v/>
      </c>
      <c r="J1042" s="68" t="str">
        <f>IF(AND(COUNTBLANK($B1039:$B1041)=2,$B1041="",$B1040="",MAX(C:C)&gt;1),"Total Estimado",IF($B1041="","",IF($C1042=$C1039,INDEX('FORMAÇÃO DE PREÇO'!$M:$M,MATCH($B1042,'FORMAÇÃO DE PREÇO'!$B:$B)-18),IF($C1042=$C1040,"Valor Unit. (R$)",IF(AND($C1042&lt;&gt;$C1041,$J1041&lt;&gt;""),"Subtotal","")))))</f>
        <v/>
      </c>
      <c r="K1042" s="100" t="str">
        <f>IFERROR(IF(AND(COUNTBLANK($B1039:$B1041)=2,$B1041="",$B1040="",MAX(C:C)&gt;1),SUM($K$3:K1041)/2,IF($B1041="","",IF($C1042=$C1039,ROUND(J1042*I1042,2),IF($C1042=$C1040,"Total Item (R$)",IF(AND($C1042&lt;&gt;$C1041,$J1041&lt;&gt;""),SUMIFS(K:K,C:C,C1041,J:J,"&lt;&gt;Subtotal"),""))))),"")</f>
        <v/>
      </c>
      <c r="L1042" s="100" t="str">
        <f t="shared" si="30"/>
        <v/>
      </c>
    </row>
    <row r="1043" spans="2:12" x14ac:dyDescent="0.25">
      <c r="B1043" s="62" t="str">
        <f>IFERROR(IF(C1042=C1039,IF(B1042+1&lt;='FORMAÇÃO DE PREÇO'!$H$8,B1042+1,""),B1042),"")</f>
        <v/>
      </c>
      <c r="C1043" s="62" t="str">
        <f>IFERROR(VLOOKUP(B1043,'FORMAÇÃO DE PREÇO'!B:D,2,FALSE),"")</f>
        <v/>
      </c>
      <c r="D1043" s="62" t="str">
        <f>IFERROR(VLOOKUP(B1043,'FORMAÇÃO DE PREÇO'!B:D,3,FALSE),"")</f>
        <v/>
      </c>
      <c r="E1043" s="107" t="str">
        <f t="shared" si="31"/>
        <v/>
      </c>
      <c r="F1043" s="107" t="str">
        <f>IF($B1042="","",IF($C1043=$C1040,INDEX('FORMAÇÃO DE PREÇO'!$H:$H,MATCH($B1043,'FORMAÇÃO DE PREÇO'!$B:$B)-18),IF($C1043=$C1041,"Código","")))</f>
        <v/>
      </c>
      <c r="G1043" s="108" t="str">
        <f t="array" ref="G1043">IF($B1042="","",IF($C1043=$C1040,UPPER(INDEX('BASE EDITAL'!$C:$C,EDITAL!B1043+1)),IF($C1043=$C1041,"Especificação do Objeto","")))</f>
        <v/>
      </c>
      <c r="H1043" s="109" t="str">
        <f t="array" ref="H1043">IF($B1042="","",IF($C1043=$C1040,INDEX('FORMAÇÃO DE PREÇO'!$M:$M,MATCH($B1043,'FORMAÇÃO DE PREÇO'!$B:$B)-14),IF($C1043=$C1041,"Unidade","")))</f>
        <v/>
      </c>
      <c r="I1043" s="109" t="str">
        <f>IF($B1042="","",IF($C1043=$C1040,INDEX('FORMAÇÃO DE PREÇO'!$M:$M,MATCH($B1043,'FORMAÇÃO DE PREÇO'!$B:$B)-16),IF($C1043=$C1041,"Quant.","")))</f>
        <v/>
      </c>
      <c r="J1043" s="68" t="str">
        <f>IF(AND(COUNTBLANK($B1040:$B1042)=2,$B1042="",$B1041="",MAX(C:C)&gt;1),"Total Estimado",IF($B1042="","",IF($C1043=$C1040,INDEX('FORMAÇÃO DE PREÇO'!$M:$M,MATCH($B1043,'FORMAÇÃO DE PREÇO'!$B:$B)-18),IF($C1043=$C1041,"Valor Unit. (R$)",IF(AND($C1043&lt;&gt;$C1042,$J1042&lt;&gt;""),"Subtotal","")))))</f>
        <v/>
      </c>
      <c r="K1043" s="100" t="str">
        <f>IFERROR(IF(AND(COUNTBLANK($B1040:$B1042)=2,$B1042="",$B1041="",MAX(C:C)&gt;1),SUM($K$3:K1042)/2,IF($B1042="","",IF($C1043=$C1040,ROUND(J1043*I1043,2),IF($C1043=$C1041,"Total Item (R$)",IF(AND($C1043&lt;&gt;$C1042,$J1042&lt;&gt;""),SUMIFS(K:K,C:C,C1042,J:J,"&lt;&gt;Subtotal"),""))))),"")</f>
        <v/>
      </c>
      <c r="L1043" s="100" t="str">
        <f t="shared" si="30"/>
        <v/>
      </c>
    </row>
    <row r="1044" spans="2:12" x14ac:dyDescent="0.25">
      <c r="B1044" s="62" t="str">
        <f>IFERROR(IF(C1043=C1040,IF(B1043+1&lt;='FORMAÇÃO DE PREÇO'!$H$8,B1043+1,""),B1043),"")</f>
        <v/>
      </c>
      <c r="C1044" s="62" t="str">
        <f>IFERROR(VLOOKUP(B1044,'FORMAÇÃO DE PREÇO'!B:D,2,FALSE),"")</f>
        <v/>
      </c>
      <c r="D1044" s="62" t="str">
        <f>IFERROR(VLOOKUP(B1044,'FORMAÇÃO DE PREÇO'!B:D,3,FALSE),"")</f>
        <v/>
      </c>
      <c r="E1044" s="107" t="str">
        <f t="shared" si="31"/>
        <v/>
      </c>
      <c r="F1044" s="107" t="str">
        <f>IF($B1043="","",IF($C1044=$C1041,INDEX('FORMAÇÃO DE PREÇO'!$H:$H,MATCH($B1044,'FORMAÇÃO DE PREÇO'!$B:$B)-18),IF($C1044=$C1042,"Código","")))</f>
        <v/>
      </c>
      <c r="G1044" s="108" t="str">
        <f t="array" ref="G1044">IF($B1043="","",IF($C1044=$C1041,UPPER(INDEX('BASE EDITAL'!$C:$C,EDITAL!B1044+1)),IF($C1044=$C1042,"Especificação do Objeto","")))</f>
        <v/>
      </c>
      <c r="H1044" s="109" t="str">
        <f t="array" ref="H1044">IF($B1043="","",IF($C1044=$C1041,INDEX('FORMAÇÃO DE PREÇO'!$M:$M,MATCH($B1044,'FORMAÇÃO DE PREÇO'!$B:$B)-14),IF($C1044=$C1042,"Unidade","")))</f>
        <v/>
      </c>
      <c r="I1044" s="109" t="str">
        <f>IF($B1043="","",IF($C1044=$C1041,INDEX('FORMAÇÃO DE PREÇO'!$M:$M,MATCH($B1044,'FORMAÇÃO DE PREÇO'!$B:$B)-16),IF($C1044=$C1042,"Quant.","")))</f>
        <v/>
      </c>
      <c r="J1044" s="68" t="str">
        <f>IF(AND(COUNTBLANK($B1041:$B1043)=2,$B1043="",$B1042="",MAX(C:C)&gt;1),"Total Estimado",IF($B1043="","",IF($C1044=$C1041,INDEX('FORMAÇÃO DE PREÇO'!$M:$M,MATCH($B1044,'FORMAÇÃO DE PREÇO'!$B:$B)-18),IF($C1044=$C1042,"Valor Unit. (R$)",IF(AND($C1044&lt;&gt;$C1043,$J1043&lt;&gt;""),"Subtotal","")))))</f>
        <v/>
      </c>
      <c r="K1044" s="100" t="str">
        <f>IFERROR(IF(AND(COUNTBLANK($B1041:$B1043)=2,$B1043="",$B1042="",MAX(C:C)&gt;1),SUM($K$3:K1043)/2,IF($B1043="","",IF($C1044=$C1041,ROUND(J1044*I1044,2),IF($C1044=$C1042,"Total Item (R$)",IF(AND($C1044&lt;&gt;$C1043,$J1043&lt;&gt;""),SUMIFS(K:K,C:C,C1043,J:J,"&lt;&gt;Subtotal"),""))))),"")</f>
        <v/>
      </c>
      <c r="L1044" s="100" t="str">
        <f t="shared" si="30"/>
        <v/>
      </c>
    </row>
    <row r="1045" spans="2:12" x14ac:dyDescent="0.25">
      <c r="B1045" s="62" t="str">
        <f>IFERROR(IF(C1044=C1041,IF(B1044+1&lt;='FORMAÇÃO DE PREÇO'!$H$8,B1044+1,""),B1044),"")</f>
        <v/>
      </c>
      <c r="C1045" s="62" t="str">
        <f>IFERROR(VLOOKUP(B1045,'FORMAÇÃO DE PREÇO'!B:D,2,FALSE),"")</f>
        <v/>
      </c>
      <c r="D1045" s="62" t="str">
        <f>IFERROR(VLOOKUP(B1045,'FORMAÇÃO DE PREÇO'!B:D,3,FALSE),"")</f>
        <v/>
      </c>
      <c r="E1045" s="107" t="str">
        <f t="shared" si="31"/>
        <v/>
      </c>
      <c r="F1045" s="107" t="str">
        <f>IF($B1044="","",IF($C1045=$C1042,INDEX('FORMAÇÃO DE PREÇO'!$H:$H,MATCH($B1045,'FORMAÇÃO DE PREÇO'!$B:$B)-18),IF($C1045=$C1043,"Código","")))</f>
        <v/>
      </c>
      <c r="G1045" s="108" t="str">
        <f t="array" ref="G1045">IF($B1044="","",IF($C1045=$C1042,UPPER(INDEX('BASE EDITAL'!$C:$C,EDITAL!B1045+1)),IF($C1045=$C1043,"Especificação do Objeto","")))</f>
        <v/>
      </c>
      <c r="H1045" s="109" t="str">
        <f t="array" ref="H1045">IF($B1044="","",IF($C1045=$C1042,INDEX('FORMAÇÃO DE PREÇO'!$M:$M,MATCH($B1045,'FORMAÇÃO DE PREÇO'!$B:$B)-14),IF($C1045=$C1043,"Unidade","")))</f>
        <v/>
      </c>
      <c r="I1045" s="109" t="str">
        <f>IF($B1044="","",IF($C1045=$C1042,INDEX('FORMAÇÃO DE PREÇO'!$M:$M,MATCH($B1045,'FORMAÇÃO DE PREÇO'!$B:$B)-16),IF($C1045=$C1043,"Quant.","")))</f>
        <v/>
      </c>
      <c r="J1045" s="68" t="str">
        <f>IF(AND(COUNTBLANK($B1042:$B1044)=2,$B1044="",$B1043="",MAX(C:C)&gt;1),"Total Estimado",IF($B1044="","",IF($C1045=$C1042,INDEX('FORMAÇÃO DE PREÇO'!$M:$M,MATCH($B1045,'FORMAÇÃO DE PREÇO'!$B:$B)-18),IF($C1045=$C1043,"Valor Unit. (R$)",IF(AND($C1045&lt;&gt;$C1044,$J1044&lt;&gt;""),"Subtotal","")))))</f>
        <v/>
      </c>
      <c r="K1045" s="100" t="str">
        <f>IFERROR(IF(AND(COUNTBLANK($B1042:$B1044)=2,$B1044="",$B1043="",MAX(C:C)&gt;1),SUM($K$3:K1044)/2,IF($B1044="","",IF($C1045=$C1042,ROUND(J1045*I1045,2),IF($C1045=$C1043,"Total Item (R$)",IF(AND($C1045&lt;&gt;$C1044,$J1044&lt;&gt;""),SUMIFS(K:K,C:C,C1044,J:J,"&lt;&gt;Subtotal"),""))))),"")</f>
        <v/>
      </c>
      <c r="L1045" s="100" t="str">
        <f t="shared" si="30"/>
        <v/>
      </c>
    </row>
    <row r="1046" spans="2:12" x14ac:dyDescent="0.25">
      <c r="B1046" s="62" t="str">
        <f>IFERROR(IF(C1045=C1042,IF(B1045+1&lt;='FORMAÇÃO DE PREÇO'!$H$8,B1045+1,""),B1045),"")</f>
        <v/>
      </c>
      <c r="C1046" s="62" t="str">
        <f>IFERROR(VLOOKUP(B1046,'FORMAÇÃO DE PREÇO'!B:D,2,FALSE),"")</f>
        <v/>
      </c>
      <c r="D1046" s="62" t="str">
        <f>IFERROR(VLOOKUP(B1046,'FORMAÇÃO DE PREÇO'!B:D,3,FALSE),"")</f>
        <v/>
      </c>
      <c r="E1046" s="107" t="str">
        <f t="shared" si="31"/>
        <v/>
      </c>
      <c r="F1046" s="107" t="str">
        <f>IF($B1045="","",IF($C1046=$C1043,INDEX('FORMAÇÃO DE PREÇO'!$H:$H,MATCH($B1046,'FORMAÇÃO DE PREÇO'!$B:$B)-18),IF($C1046=$C1044,"Código","")))</f>
        <v/>
      </c>
      <c r="G1046" s="108" t="str">
        <f t="array" ref="G1046">IF($B1045="","",IF($C1046=$C1043,UPPER(INDEX('BASE EDITAL'!$C:$C,EDITAL!B1046+1)),IF($C1046=$C1044,"Especificação do Objeto","")))</f>
        <v/>
      </c>
      <c r="H1046" s="109" t="str">
        <f t="array" ref="H1046">IF($B1045="","",IF($C1046=$C1043,INDEX('FORMAÇÃO DE PREÇO'!$M:$M,MATCH($B1046,'FORMAÇÃO DE PREÇO'!$B:$B)-14),IF($C1046=$C1044,"Unidade","")))</f>
        <v/>
      </c>
      <c r="I1046" s="109" t="str">
        <f>IF($B1045="","",IF($C1046=$C1043,INDEX('FORMAÇÃO DE PREÇO'!$M:$M,MATCH($B1046,'FORMAÇÃO DE PREÇO'!$B:$B)-16),IF($C1046=$C1044,"Quant.","")))</f>
        <v/>
      </c>
      <c r="J1046" s="68" t="str">
        <f>IF(AND(COUNTBLANK($B1043:$B1045)=2,$B1045="",$B1044="",MAX(C:C)&gt;1),"Total Estimado",IF($B1045="","",IF($C1046=$C1043,INDEX('FORMAÇÃO DE PREÇO'!$M:$M,MATCH($B1046,'FORMAÇÃO DE PREÇO'!$B:$B)-18),IF($C1046=$C1044,"Valor Unit. (R$)",IF(AND($C1046&lt;&gt;$C1045,$J1045&lt;&gt;""),"Subtotal","")))))</f>
        <v/>
      </c>
      <c r="K1046" s="100" t="str">
        <f>IFERROR(IF(AND(COUNTBLANK($B1043:$B1045)=2,$B1045="",$B1044="",MAX(C:C)&gt;1),SUM($K$3:K1045)/2,IF($B1045="","",IF($C1046=$C1043,ROUND(J1046*I1046,2),IF($C1046=$C1044,"Total Item (R$)",IF(AND($C1046&lt;&gt;$C1045,$J1045&lt;&gt;""),SUMIFS(K:K,C:C,C1045,J:J,"&lt;&gt;Subtotal"),""))))),"")</f>
        <v/>
      </c>
      <c r="L1046" s="100" t="str">
        <f t="shared" si="30"/>
        <v/>
      </c>
    </row>
    <row r="1047" spans="2:12" x14ac:dyDescent="0.25">
      <c r="B1047" s="62" t="str">
        <f>IFERROR(IF(C1046=C1043,IF(B1046+1&lt;='FORMAÇÃO DE PREÇO'!$H$8,B1046+1,""),B1046),"")</f>
        <v/>
      </c>
      <c r="C1047" s="62" t="str">
        <f>IFERROR(VLOOKUP(B1047,'FORMAÇÃO DE PREÇO'!B:D,2,FALSE),"")</f>
        <v/>
      </c>
      <c r="D1047" s="62" t="str">
        <f>IFERROR(VLOOKUP(B1047,'FORMAÇÃO DE PREÇO'!B:D,3,FALSE),"")</f>
        <v/>
      </c>
      <c r="E1047" s="107" t="str">
        <f t="shared" si="31"/>
        <v/>
      </c>
      <c r="F1047" s="107" t="str">
        <f>IF($B1046="","",IF($C1047=$C1044,INDEX('FORMAÇÃO DE PREÇO'!$H:$H,MATCH($B1047,'FORMAÇÃO DE PREÇO'!$B:$B)-18),IF($C1047=$C1045,"Código","")))</f>
        <v/>
      </c>
      <c r="G1047" s="108" t="str">
        <f t="array" ref="G1047">IF($B1046="","",IF($C1047=$C1044,UPPER(INDEX('BASE EDITAL'!$C:$C,EDITAL!B1047+1)),IF($C1047=$C1045,"Especificação do Objeto","")))</f>
        <v/>
      </c>
      <c r="H1047" s="109" t="str">
        <f t="array" ref="H1047">IF($B1046="","",IF($C1047=$C1044,INDEX('FORMAÇÃO DE PREÇO'!$M:$M,MATCH($B1047,'FORMAÇÃO DE PREÇO'!$B:$B)-14),IF($C1047=$C1045,"Unidade","")))</f>
        <v/>
      </c>
      <c r="I1047" s="109" t="str">
        <f>IF($B1046="","",IF($C1047=$C1044,INDEX('FORMAÇÃO DE PREÇO'!$M:$M,MATCH($B1047,'FORMAÇÃO DE PREÇO'!$B:$B)-16),IF($C1047=$C1045,"Quant.","")))</f>
        <v/>
      </c>
      <c r="J1047" s="68" t="str">
        <f>IF(AND(COUNTBLANK($B1044:$B1046)=2,$B1046="",$B1045="",MAX(C:C)&gt;1),"Total Estimado",IF($B1046="","",IF($C1047=$C1044,INDEX('FORMAÇÃO DE PREÇO'!$M:$M,MATCH($B1047,'FORMAÇÃO DE PREÇO'!$B:$B)-18),IF($C1047=$C1045,"Valor Unit. (R$)",IF(AND($C1047&lt;&gt;$C1046,$J1046&lt;&gt;""),"Subtotal","")))))</f>
        <v/>
      </c>
      <c r="K1047" s="100" t="str">
        <f>IFERROR(IF(AND(COUNTBLANK($B1044:$B1046)=2,$B1046="",$B1045="",MAX(C:C)&gt;1),SUM($K$3:K1046)/2,IF($B1046="","",IF($C1047=$C1044,ROUND(J1047*I1047,2),IF($C1047=$C1045,"Total Item (R$)",IF(AND($C1047&lt;&gt;$C1046,$J1046&lt;&gt;""),SUMIFS(K:K,C:C,C1046,J:J,"&lt;&gt;Subtotal"),""))))),"")</f>
        <v/>
      </c>
      <c r="L1047" s="100" t="str">
        <f t="shared" si="30"/>
        <v/>
      </c>
    </row>
    <row r="1048" spans="2:12" x14ac:dyDescent="0.25">
      <c r="B1048" s="62" t="str">
        <f>IFERROR(IF(C1047=C1044,IF(B1047+1&lt;='FORMAÇÃO DE PREÇO'!$H$8,B1047+1,""),B1047),"")</f>
        <v/>
      </c>
      <c r="C1048" s="62" t="str">
        <f>IFERROR(VLOOKUP(B1048,'FORMAÇÃO DE PREÇO'!B:D,2,FALSE),"")</f>
        <v/>
      </c>
      <c r="D1048" s="62" t="str">
        <f>IFERROR(VLOOKUP(B1048,'FORMAÇÃO DE PREÇO'!B:D,3,FALSE),"")</f>
        <v/>
      </c>
      <c r="E1048" s="107" t="str">
        <f t="shared" si="31"/>
        <v/>
      </c>
      <c r="F1048" s="107" t="str">
        <f>IF($B1047="","",IF($C1048=$C1045,INDEX('FORMAÇÃO DE PREÇO'!$H:$H,MATCH($B1048,'FORMAÇÃO DE PREÇO'!$B:$B)-18),IF($C1048=$C1046,"Código","")))</f>
        <v/>
      </c>
      <c r="G1048" s="108" t="str">
        <f t="array" ref="G1048">IF($B1047="","",IF($C1048=$C1045,UPPER(INDEX('BASE EDITAL'!$C:$C,EDITAL!B1048+1)),IF($C1048=$C1046,"Especificação do Objeto","")))</f>
        <v/>
      </c>
      <c r="H1048" s="109" t="str">
        <f t="array" ref="H1048">IF($B1047="","",IF($C1048=$C1045,INDEX('FORMAÇÃO DE PREÇO'!$M:$M,MATCH($B1048,'FORMAÇÃO DE PREÇO'!$B:$B)-14),IF($C1048=$C1046,"Unidade","")))</f>
        <v/>
      </c>
      <c r="I1048" s="109" t="str">
        <f>IF($B1047="","",IF($C1048=$C1045,INDEX('FORMAÇÃO DE PREÇO'!$M:$M,MATCH($B1048,'FORMAÇÃO DE PREÇO'!$B:$B)-16),IF($C1048=$C1046,"Quant.","")))</f>
        <v/>
      </c>
      <c r="J1048" s="68" t="str">
        <f>IF(AND(COUNTBLANK($B1045:$B1047)=2,$B1047="",$B1046="",MAX(C:C)&gt;1),"Total Estimado",IF($B1047="","",IF($C1048=$C1045,INDEX('FORMAÇÃO DE PREÇO'!$M:$M,MATCH($B1048,'FORMAÇÃO DE PREÇO'!$B:$B)-18),IF($C1048=$C1046,"Valor Unit. (R$)",IF(AND($C1048&lt;&gt;$C1047,$J1047&lt;&gt;""),"Subtotal","")))))</f>
        <v/>
      </c>
      <c r="K1048" s="100" t="str">
        <f>IFERROR(IF(AND(COUNTBLANK($B1045:$B1047)=2,$B1047="",$B1046="",MAX(C:C)&gt;1),SUM($K$3:K1047)/2,IF($B1047="","",IF($C1048=$C1045,ROUND(J1048*I1048,2),IF($C1048=$C1046,"Total Item (R$)",IF(AND($C1048&lt;&gt;$C1047,$J1047&lt;&gt;""),SUMIFS(K:K,C:C,C1047,J:J,"&lt;&gt;Subtotal"),""))))),"")</f>
        <v/>
      </c>
      <c r="L1048" s="100" t="str">
        <f t="shared" si="30"/>
        <v/>
      </c>
    </row>
    <row r="1049" spans="2:12" x14ac:dyDescent="0.25">
      <c r="B1049" s="62" t="str">
        <f>IFERROR(IF(C1048=C1045,IF(B1048+1&lt;='FORMAÇÃO DE PREÇO'!$H$8,B1048+1,""),B1048),"")</f>
        <v/>
      </c>
      <c r="C1049" s="62" t="str">
        <f>IFERROR(VLOOKUP(B1049,'FORMAÇÃO DE PREÇO'!B:D,2,FALSE),"")</f>
        <v/>
      </c>
      <c r="D1049" s="62" t="str">
        <f>IFERROR(VLOOKUP(B1049,'FORMAÇÃO DE PREÇO'!B:D,3,FALSE),"")</f>
        <v/>
      </c>
      <c r="E1049" s="107" t="str">
        <f t="shared" si="31"/>
        <v/>
      </c>
      <c r="F1049" s="107" t="str">
        <f>IF($B1048="","",IF($C1049=$C1046,INDEX('FORMAÇÃO DE PREÇO'!$H:$H,MATCH($B1049,'FORMAÇÃO DE PREÇO'!$B:$B)-18),IF($C1049=$C1047,"Código","")))</f>
        <v/>
      </c>
      <c r="G1049" s="108" t="str">
        <f t="array" ref="G1049">IF($B1048="","",IF($C1049=$C1046,UPPER(INDEX('BASE EDITAL'!$C:$C,EDITAL!B1049+1)),IF($C1049=$C1047,"Especificação do Objeto","")))</f>
        <v/>
      </c>
      <c r="H1049" s="109" t="str">
        <f t="array" ref="H1049">IF($B1048="","",IF($C1049=$C1046,INDEX('FORMAÇÃO DE PREÇO'!$M:$M,MATCH($B1049,'FORMAÇÃO DE PREÇO'!$B:$B)-14),IF($C1049=$C1047,"Unidade","")))</f>
        <v/>
      </c>
      <c r="I1049" s="109" t="str">
        <f>IF($B1048="","",IF($C1049=$C1046,INDEX('FORMAÇÃO DE PREÇO'!$M:$M,MATCH($B1049,'FORMAÇÃO DE PREÇO'!$B:$B)-16),IF($C1049=$C1047,"Quant.","")))</f>
        <v/>
      </c>
      <c r="J1049" s="68" t="str">
        <f>IF(AND(COUNTBLANK($B1046:$B1048)=2,$B1048="",$B1047="",MAX(C:C)&gt;1),"Total Estimado",IF($B1048="","",IF($C1049=$C1046,INDEX('FORMAÇÃO DE PREÇO'!$M:$M,MATCH($B1049,'FORMAÇÃO DE PREÇO'!$B:$B)-18),IF($C1049=$C1047,"Valor Unit. (R$)",IF(AND($C1049&lt;&gt;$C1048,$J1048&lt;&gt;""),"Subtotal","")))))</f>
        <v/>
      </c>
      <c r="K1049" s="100" t="str">
        <f>IFERROR(IF(AND(COUNTBLANK($B1046:$B1048)=2,$B1048="",$B1047="",MAX(C:C)&gt;1),SUM($K$3:K1048)/2,IF($B1048="","",IF($C1049=$C1046,ROUND(J1049*I1049,2),IF($C1049=$C1047,"Total Item (R$)",IF(AND($C1049&lt;&gt;$C1048,$J1048&lt;&gt;""),SUMIFS(K:K,C:C,C1048,J:J,"&lt;&gt;Subtotal"),""))))),"")</f>
        <v/>
      </c>
      <c r="L1049" s="100" t="str">
        <f t="shared" si="30"/>
        <v/>
      </c>
    </row>
    <row r="1050" spans="2:12" x14ac:dyDescent="0.25">
      <c r="B1050" s="62" t="str">
        <f>IFERROR(IF(C1049=C1046,IF(B1049+1&lt;='FORMAÇÃO DE PREÇO'!$H$8,B1049+1,""),B1049),"")</f>
        <v/>
      </c>
      <c r="C1050" s="62" t="str">
        <f>IFERROR(VLOOKUP(B1050,'FORMAÇÃO DE PREÇO'!B:D,2,FALSE),"")</f>
        <v/>
      </c>
      <c r="D1050" s="62" t="str">
        <f>IFERROR(VLOOKUP(B1050,'FORMAÇÃO DE PREÇO'!B:D,3,FALSE),"")</f>
        <v/>
      </c>
      <c r="E1050" s="107" t="str">
        <f t="shared" si="31"/>
        <v/>
      </c>
      <c r="F1050" s="107" t="str">
        <f>IF($B1049="","",IF($C1050=$C1047,INDEX('FORMAÇÃO DE PREÇO'!$H:$H,MATCH($B1050,'FORMAÇÃO DE PREÇO'!$B:$B)-18),IF($C1050=$C1048,"Código","")))</f>
        <v/>
      </c>
      <c r="G1050" s="108" t="str">
        <f t="array" ref="G1050">IF($B1049="","",IF($C1050=$C1047,UPPER(INDEX('BASE EDITAL'!$C:$C,EDITAL!B1050+1)),IF($C1050=$C1048,"Especificação do Objeto","")))</f>
        <v/>
      </c>
      <c r="H1050" s="109" t="str">
        <f t="array" ref="H1050">IF($B1049="","",IF($C1050=$C1047,INDEX('FORMAÇÃO DE PREÇO'!$M:$M,MATCH($B1050,'FORMAÇÃO DE PREÇO'!$B:$B)-14),IF($C1050=$C1048,"Unidade","")))</f>
        <v/>
      </c>
      <c r="I1050" s="109" t="str">
        <f>IF($B1049="","",IF($C1050=$C1047,INDEX('FORMAÇÃO DE PREÇO'!$M:$M,MATCH($B1050,'FORMAÇÃO DE PREÇO'!$B:$B)-16),IF($C1050=$C1048,"Quant.","")))</f>
        <v/>
      </c>
      <c r="J1050" s="68" t="str">
        <f>IF(AND(COUNTBLANK($B1047:$B1049)=2,$B1049="",$B1048="",MAX(C:C)&gt;1),"Total Estimado",IF($B1049="","",IF($C1050=$C1047,INDEX('FORMAÇÃO DE PREÇO'!$M:$M,MATCH($B1050,'FORMAÇÃO DE PREÇO'!$B:$B)-18),IF($C1050=$C1048,"Valor Unit. (R$)",IF(AND($C1050&lt;&gt;$C1049,$J1049&lt;&gt;""),"Subtotal","")))))</f>
        <v/>
      </c>
      <c r="K1050" s="100" t="str">
        <f>IFERROR(IF(AND(COUNTBLANK($B1047:$B1049)=2,$B1049="",$B1048="",MAX(C:C)&gt;1),SUM($K$3:K1049)/2,IF($B1049="","",IF($C1050=$C1047,ROUND(J1050*I1050,2),IF($C1050=$C1048,"Total Item (R$)",IF(AND($C1050&lt;&gt;$C1049,$J1049&lt;&gt;""),SUMIFS(K:K,C:C,C1049,J:J,"&lt;&gt;Subtotal"),""))))),"")</f>
        <v/>
      </c>
      <c r="L1050" s="100" t="str">
        <f t="shared" si="30"/>
        <v/>
      </c>
    </row>
    <row r="1051" spans="2:12" x14ac:dyDescent="0.25">
      <c r="B1051" s="62" t="str">
        <f>IFERROR(IF(C1050=C1047,IF(B1050+1&lt;='FORMAÇÃO DE PREÇO'!$H$8,B1050+1,""),B1050),"")</f>
        <v/>
      </c>
      <c r="C1051" s="62" t="str">
        <f>IFERROR(VLOOKUP(B1051,'FORMAÇÃO DE PREÇO'!B:D,2,FALSE),"")</f>
        <v/>
      </c>
      <c r="D1051" s="62" t="str">
        <f>IFERROR(VLOOKUP(B1051,'FORMAÇÃO DE PREÇO'!B:D,3,FALSE),"")</f>
        <v/>
      </c>
      <c r="E1051" s="107" t="str">
        <f t="shared" si="31"/>
        <v/>
      </c>
      <c r="F1051" s="107" t="str">
        <f>IF($B1050="","",IF($C1051=$C1048,INDEX('FORMAÇÃO DE PREÇO'!$H:$H,MATCH($B1051,'FORMAÇÃO DE PREÇO'!$B:$B)-18),IF($C1051=$C1049,"Código","")))</f>
        <v/>
      </c>
      <c r="G1051" s="108" t="str">
        <f t="array" ref="G1051">IF($B1050="","",IF($C1051=$C1048,UPPER(INDEX('BASE EDITAL'!$C:$C,EDITAL!B1051+1)),IF($C1051=$C1049,"Especificação do Objeto","")))</f>
        <v/>
      </c>
      <c r="H1051" s="109" t="str">
        <f t="array" ref="H1051">IF($B1050="","",IF($C1051=$C1048,INDEX('FORMAÇÃO DE PREÇO'!$M:$M,MATCH($B1051,'FORMAÇÃO DE PREÇO'!$B:$B)-14),IF($C1051=$C1049,"Unidade","")))</f>
        <v/>
      </c>
      <c r="I1051" s="109" t="str">
        <f>IF($B1050="","",IF($C1051=$C1048,INDEX('FORMAÇÃO DE PREÇO'!$M:$M,MATCH($B1051,'FORMAÇÃO DE PREÇO'!$B:$B)-16),IF($C1051=$C1049,"Quant.","")))</f>
        <v/>
      </c>
      <c r="J1051" s="68" t="str">
        <f>IF(AND(COUNTBLANK($B1048:$B1050)=2,$B1050="",$B1049="",MAX(C:C)&gt;1),"Total Estimado",IF($B1050="","",IF($C1051=$C1048,INDEX('FORMAÇÃO DE PREÇO'!$M:$M,MATCH($B1051,'FORMAÇÃO DE PREÇO'!$B:$B)-18),IF($C1051=$C1049,"Valor Unit. (R$)",IF(AND($C1051&lt;&gt;$C1050,$J1050&lt;&gt;""),"Subtotal","")))))</f>
        <v/>
      </c>
      <c r="K1051" s="100" t="str">
        <f>IFERROR(IF(AND(COUNTBLANK($B1048:$B1050)=2,$B1050="",$B1049="",MAX(C:C)&gt;1),SUM($K$3:K1050)/2,IF($B1050="","",IF($C1051=$C1048,ROUND(J1051*I1051,2),IF($C1051=$C1049,"Total Item (R$)",IF(AND($C1051&lt;&gt;$C1050,$J1050&lt;&gt;""),SUMIFS(K:K,C:C,C1050,J:J,"&lt;&gt;Subtotal"),""))))),"")</f>
        <v/>
      </c>
      <c r="L1051" s="100" t="str">
        <f t="shared" si="30"/>
        <v/>
      </c>
    </row>
    <row r="1052" spans="2:12" x14ac:dyDescent="0.25">
      <c r="B1052" s="62" t="str">
        <f>IFERROR(IF(C1051=C1048,IF(B1051+1&lt;='FORMAÇÃO DE PREÇO'!$H$8,B1051+1,""),B1051),"")</f>
        <v/>
      </c>
      <c r="C1052" s="62" t="str">
        <f>IFERROR(VLOOKUP(B1052,'FORMAÇÃO DE PREÇO'!B:D,2,FALSE),"")</f>
        <v/>
      </c>
      <c r="D1052" s="62" t="str">
        <f>IFERROR(VLOOKUP(B1052,'FORMAÇÃO DE PREÇO'!B:D,3,FALSE),"")</f>
        <v/>
      </c>
      <c r="E1052" s="107" t="str">
        <f t="shared" si="31"/>
        <v/>
      </c>
      <c r="F1052" s="107" t="str">
        <f>IF($B1051="","",IF($C1052=$C1049,INDEX('FORMAÇÃO DE PREÇO'!$H:$H,MATCH($B1052,'FORMAÇÃO DE PREÇO'!$B:$B)-18),IF($C1052=$C1050,"Código","")))</f>
        <v/>
      </c>
      <c r="G1052" s="108" t="str">
        <f t="array" ref="G1052">IF($B1051="","",IF($C1052=$C1049,UPPER(INDEX('BASE EDITAL'!$C:$C,EDITAL!B1052+1)),IF($C1052=$C1050,"Especificação do Objeto","")))</f>
        <v/>
      </c>
      <c r="H1052" s="109" t="str">
        <f t="array" ref="H1052">IF($B1051="","",IF($C1052=$C1049,INDEX('FORMAÇÃO DE PREÇO'!$M:$M,MATCH($B1052,'FORMAÇÃO DE PREÇO'!$B:$B)-14),IF($C1052=$C1050,"Unidade","")))</f>
        <v/>
      </c>
      <c r="I1052" s="109" t="str">
        <f>IF($B1051="","",IF($C1052=$C1049,INDEX('FORMAÇÃO DE PREÇO'!$M:$M,MATCH($B1052,'FORMAÇÃO DE PREÇO'!$B:$B)-16),IF($C1052=$C1050,"Quant.","")))</f>
        <v/>
      </c>
      <c r="J1052" s="68" t="str">
        <f>IF(AND(COUNTBLANK($B1049:$B1051)=2,$B1051="",$B1050="",MAX(C:C)&gt;1),"Total Estimado",IF($B1051="","",IF($C1052=$C1049,INDEX('FORMAÇÃO DE PREÇO'!$M:$M,MATCH($B1052,'FORMAÇÃO DE PREÇO'!$B:$B)-18),IF($C1052=$C1050,"Valor Unit. (R$)",IF(AND($C1052&lt;&gt;$C1051,$J1051&lt;&gt;""),"Subtotal","")))))</f>
        <v/>
      </c>
      <c r="K1052" s="100" t="str">
        <f>IFERROR(IF(AND(COUNTBLANK($B1049:$B1051)=2,$B1051="",$B1050="",MAX(C:C)&gt;1),SUM($K$3:K1051)/2,IF($B1051="","",IF($C1052=$C1049,ROUND(J1052*I1052,2),IF($C1052=$C1050,"Total Item (R$)",IF(AND($C1052&lt;&gt;$C1051,$J1051&lt;&gt;""),SUMIFS(K:K,C:C,C1051,J:J,"&lt;&gt;Subtotal"),""))))),"")</f>
        <v/>
      </c>
      <c r="L1052" s="100" t="str">
        <f t="shared" si="30"/>
        <v/>
      </c>
    </row>
    <row r="1053" spans="2:12" x14ac:dyDescent="0.25">
      <c r="B1053" s="62" t="str">
        <f>IFERROR(IF(C1052=C1049,IF(B1052+1&lt;='FORMAÇÃO DE PREÇO'!$H$8,B1052+1,""),B1052),"")</f>
        <v/>
      </c>
      <c r="C1053" s="62" t="str">
        <f>IFERROR(VLOOKUP(B1053,'FORMAÇÃO DE PREÇO'!B:D,2,FALSE),"")</f>
        <v/>
      </c>
      <c r="D1053" s="62" t="str">
        <f>IFERROR(VLOOKUP(B1053,'FORMAÇÃO DE PREÇO'!B:D,3,FALSE),"")</f>
        <v/>
      </c>
      <c r="E1053" s="107" t="str">
        <f t="shared" si="31"/>
        <v/>
      </c>
      <c r="F1053" s="107" t="str">
        <f>IF($B1052="","",IF($C1053=$C1050,INDEX('FORMAÇÃO DE PREÇO'!$H:$H,MATCH($B1053,'FORMAÇÃO DE PREÇO'!$B:$B)-18),IF($C1053=$C1051,"Código","")))</f>
        <v/>
      </c>
      <c r="G1053" s="108" t="str">
        <f t="array" ref="G1053">IF($B1052="","",IF($C1053=$C1050,UPPER(INDEX('BASE EDITAL'!$C:$C,EDITAL!B1053+1)),IF($C1053=$C1051,"Especificação do Objeto","")))</f>
        <v/>
      </c>
      <c r="H1053" s="109" t="str">
        <f t="array" ref="H1053">IF($B1052="","",IF($C1053=$C1050,INDEX('FORMAÇÃO DE PREÇO'!$M:$M,MATCH($B1053,'FORMAÇÃO DE PREÇO'!$B:$B)-14),IF($C1053=$C1051,"Unidade","")))</f>
        <v/>
      </c>
      <c r="I1053" s="109" t="str">
        <f>IF($B1052="","",IF($C1053=$C1050,INDEX('FORMAÇÃO DE PREÇO'!$M:$M,MATCH($B1053,'FORMAÇÃO DE PREÇO'!$B:$B)-16),IF($C1053=$C1051,"Quant.","")))</f>
        <v/>
      </c>
      <c r="J1053" s="68" t="str">
        <f>IF(AND(COUNTBLANK($B1050:$B1052)=2,$B1052="",$B1051="",MAX(C:C)&gt;1),"Total Estimado",IF($B1052="","",IF($C1053=$C1050,INDEX('FORMAÇÃO DE PREÇO'!$M:$M,MATCH($B1053,'FORMAÇÃO DE PREÇO'!$B:$B)-18),IF($C1053=$C1051,"Valor Unit. (R$)",IF(AND($C1053&lt;&gt;$C1052,$J1052&lt;&gt;""),"Subtotal","")))))</f>
        <v/>
      </c>
      <c r="K1053" s="100" t="str">
        <f>IFERROR(IF(AND(COUNTBLANK($B1050:$B1052)=2,$B1052="",$B1051="",MAX(C:C)&gt;1),SUM($K$3:K1052)/2,IF($B1052="","",IF($C1053=$C1050,ROUND(J1053*I1053,2),IF($C1053=$C1051,"Total Item (R$)",IF(AND($C1053&lt;&gt;$C1052,$J1052&lt;&gt;""),SUMIFS(K:K,C:C,C1052,J:J,"&lt;&gt;Subtotal"),""))))),"")</f>
        <v/>
      </c>
      <c r="L1053" s="100" t="str">
        <f t="shared" si="30"/>
        <v/>
      </c>
    </row>
    <row r="1054" spans="2:12" x14ac:dyDescent="0.25">
      <c r="B1054" s="62" t="str">
        <f>IFERROR(IF(C1053=C1050,IF(B1053+1&lt;='FORMAÇÃO DE PREÇO'!$H$8,B1053+1,""),B1053),"")</f>
        <v/>
      </c>
      <c r="C1054" s="62" t="str">
        <f>IFERROR(VLOOKUP(B1054,'FORMAÇÃO DE PREÇO'!B:D,2,FALSE),"")</f>
        <v/>
      </c>
      <c r="D1054" s="62" t="str">
        <f>IFERROR(VLOOKUP(B1054,'FORMAÇÃO DE PREÇO'!B:D,3,FALSE),"")</f>
        <v/>
      </c>
      <c r="E1054" s="107" t="str">
        <f t="shared" si="31"/>
        <v/>
      </c>
      <c r="F1054" s="107" t="str">
        <f>IF($B1053="","",IF($C1054=$C1051,INDEX('FORMAÇÃO DE PREÇO'!$H:$H,MATCH($B1054,'FORMAÇÃO DE PREÇO'!$B:$B)-18),IF($C1054=$C1052,"Código","")))</f>
        <v/>
      </c>
      <c r="G1054" s="108" t="str">
        <f t="array" ref="G1054">IF($B1053="","",IF($C1054=$C1051,UPPER(INDEX('BASE EDITAL'!$C:$C,EDITAL!B1054+1)),IF($C1054=$C1052,"Especificação do Objeto","")))</f>
        <v/>
      </c>
      <c r="H1054" s="109" t="str">
        <f t="array" ref="H1054">IF($B1053="","",IF($C1054=$C1051,INDEX('FORMAÇÃO DE PREÇO'!$M:$M,MATCH($B1054,'FORMAÇÃO DE PREÇO'!$B:$B)-14),IF($C1054=$C1052,"Unidade","")))</f>
        <v/>
      </c>
      <c r="I1054" s="109" t="str">
        <f>IF($B1053="","",IF($C1054=$C1051,INDEX('FORMAÇÃO DE PREÇO'!$M:$M,MATCH($B1054,'FORMAÇÃO DE PREÇO'!$B:$B)-16),IF($C1054=$C1052,"Quant.","")))</f>
        <v/>
      </c>
      <c r="J1054" s="68" t="str">
        <f>IF(AND(COUNTBLANK($B1051:$B1053)=2,$B1053="",$B1052="",MAX(C:C)&gt;1),"Total Estimado",IF($B1053="","",IF($C1054=$C1051,INDEX('FORMAÇÃO DE PREÇO'!$M:$M,MATCH($B1054,'FORMAÇÃO DE PREÇO'!$B:$B)-18),IF($C1054=$C1052,"Valor Unit. (R$)",IF(AND($C1054&lt;&gt;$C1053,$J1053&lt;&gt;""),"Subtotal","")))))</f>
        <v/>
      </c>
      <c r="K1054" s="100" t="str">
        <f>IFERROR(IF(AND(COUNTBLANK($B1051:$B1053)=2,$B1053="",$B1052="",MAX(C:C)&gt;1),SUM($K$3:K1053)/2,IF($B1053="","",IF($C1054=$C1051,ROUND(J1054*I1054,2),IF($C1054=$C1052,"Total Item (R$)",IF(AND($C1054&lt;&gt;$C1053,$J1053&lt;&gt;""),SUMIFS(K:K,C:C,C1053,J:J,"&lt;&gt;Subtotal"),""))))),"")</f>
        <v/>
      </c>
      <c r="L1054" s="100" t="str">
        <f t="shared" si="30"/>
        <v/>
      </c>
    </row>
    <row r="1055" spans="2:12" x14ac:dyDescent="0.25">
      <c r="B1055" s="62" t="str">
        <f>IFERROR(IF(C1054=C1051,IF(B1054+1&lt;='FORMAÇÃO DE PREÇO'!$H$8,B1054+1,""),B1054),"")</f>
        <v/>
      </c>
      <c r="C1055" s="62" t="str">
        <f>IFERROR(VLOOKUP(B1055,'FORMAÇÃO DE PREÇO'!B:D,2,FALSE),"")</f>
        <v/>
      </c>
      <c r="D1055" s="62" t="str">
        <f>IFERROR(VLOOKUP(B1055,'FORMAÇÃO DE PREÇO'!B:D,3,FALSE),"")</f>
        <v/>
      </c>
      <c r="E1055" s="107" t="str">
        <f t="shared" si="31"/>
        <v/>
      </c>
      <c r="F1055" s="107" t="str">
        <f>IF($B1054="","",IF($C1055=$C1052,INDEX('FORMAÇÃO DE PREÇO'!$H:$H,MATCH($B1055,'FORMAÇÃO DE PREÇO'!$B:$B)-18),IF($C1055=$C1053,"Código","")))</f>
        <v/>
      </c>
      <c r="G1055" s="108" t="str">
        <f t="array" ref="G1055">IF($B1054="","",IF($C1055=$C1052,UPPER(INDEX('BASE EDITAL'!$C:$C,EDITAL!B1055+1)),IF($C1055=$C1053,"Especificação do Objeto","")))</f>
        <v/>
      </c>
      <c r="H1055" s="109" t="str">
        <f t="array" ref="H1055">IF($B1054="","",IF($C1055=$C1052,INDEX('FORMAÇÃO DE PREÇO'!$M:$M,MATCH($B1055,'FORMAÇÃO DE PREÇO'!$B:$B)-14),IF($C1055=$C1053,"Unidade","")))</f>
        <v/>
      </c>
      <c r="I1055" s="109" t="str">
        <f>IF($B1054="","",IF($C1055=$C1052,INDEX('FORMAÇÃO DE PREÇO'!$M:$M,MATCH($B1055,'FORMAÇÃO DE PREÇO'!$B:$B)-16),IF($C1055=$C1053,"Quant.","")))</f>
        <v/>
      </c>
      <c r="J1055" s="68" t="str">
        <f>IF(AND(COUNTBLANK($B1052:$B1054)=2,$B1054="",$B1053="",MAX(C:C)&gt;1),"Total Estimado",IF($B1054="","",IF($C1055=$C1052,INDEX('FORMAÇÃO DE PREÇO'!$M:$M,MATCH($B1055,'FORMAÇÃO DE PREÇO'!$B:$B)-18),IF($C1055=$C1053,"Valor Unit. (R$)",IF(AND($C1055&lt;&gt;$C1054,$J1054&lt;&gt;""),"Subtotal","")))))</f>
        <v/>
      </c>
      <c r="K1055" s="100" t="str">
        <f>IFERROR(IF(AND(COUNTBLANK($B1052:$B1054)=2,$B1054="",$B1053="",MAX(C:C)&gt;1),SUM($K$3:K1054)/2,IF($B1054="","",IF($C1055=$C1052,ROUND(J1055*I1055,2),IF($C1055=$C1053,"Total Item (R$)",IF(AND($C1055&lt;&gt;$C1054,$J1054&lt;&gt;""),SUMIFS(K:K,C:C,C1054,J:J,"&lt;&gt;Subtotal"),""))))),"")</f>
        <v/>
      </c>
      <c r="L1055" s="100" t="str">
        <f t="shared" si="30"/>
        <v/>
      </c>
    </row>
    <row r="1056" spans="2:12" x14ac:dyDescent="0.25">
      <c r="B1056" s="62" t="str">
        <f>IFERROR(IF(C1055=C1052,IF(B1055+1&lt;='FORMAÇÃO DE PREÇO'!$H$8,B1055+1,""),B1055),"")</f>
        <v/>
      </c>
      <c r="C1056" s="62" t="str">
        <f>IFERROR(VLOOKUP(B1056,'FORMAÇÃO DE PREÇO'!B:D,2,FALSE),"")</f>
        <v/>
      </c>
      <c r="D1056" s="62" t="str">
        <f>IFERROR(VLOOKUP(B1056,'FORMAÇÃO DE PREÇO'!B:D,3,FALSE),"")</f>
        <v/>
      </c>
      <c r="E1056" s="107" t="str">
        <f t="shared" si="31"/>
        <v/>
      </c>
      <c r="F1056" s="107" t="str">
        <f>IF($B1055="","",IF($C1056=$C1053,INDEX('FORMAÇÃO DE PREÇO'!$H:$H,MATCH($B1056,'FORMAÇÃO DE PREÇO'!$B:$B)-18),IF($C1056=$C1054,"Código","")))</f>
        <v/>
      </c>
      <c r="G1056" s="108" t="str">
        <f t="array" ref="G1056">IF($B1055="","",IF($C1056=$C1053,UPPER(INDEX('BASE EDITAL'!$C:$C,EDITAL!B1056+1)),IF($C1056=$C1054,"Especificação do Objeto","")))</f>
        <v/>
      </c>
      <c r="H1056" s="109" t="str">
        <f t="array" ref="H1056">IF($B1055="","",IF($C1056=$C1053,INDEX('FORMAÇÃO DE PREÇO'!$M:$M,MATCH($B1056,'FORMAÇÃO DE PREÇO'!$B:$B)-14),IF($C1056=$C1054,"Unidade","")))</f>
        <v/>
      </c>
      <c r="I1056" s="109" t="str">
        <f>IF($B1055="","",IF($C1056=$C1053,INDEX('FORMAÇÃO DE PREÇO'!$M:$M,MATCH($B1056,'FORMAÇÃO DE PREÇO'!$B:$B)-16),IF($C1056=$C1054,"Quant.","")))</f>
        <v/>
      </c>
      <c r="J1056" s="68" t="str">
        <f>IF(AND(COUNTBLANK($B1053:$B1055)=2,$B1055="",$B1054="",MAX(C:C)&gt;1),"Total Estimado",IF($B1055="","",IF($C1056=$C1053,INDEX('FORMAÇÃO DE PREÇO'!$M:$M,MATCH($B1056,'FORMAÇÃO DE PREÇO'!$B:$B)-18),IF($C1056=$C1054,"Valor Unit. (R$)",IF(AND($C1056&lt;&gt;$C1055,$J1055&lt;&gt;""),"Subtotal","")))))</f>
        <v/>
      </c>
      <c r="K1056" s="100" t="str">
        <f>IFERROR(IF(AND(COUNTBLANK($B1053:$B1055)=2,$B1055="",$B1054="",MAX(C:C)&gt;1),SUM($K$3:K1055)/2,IF($B1055="","",IF($C1056=$C1053,ROUND(J1056*I1056,2),IF($C1056=$C1054,"Total Item (R$)",IF(AND($C1056&lt;&gt;$C1055,$J1055&lt;&gt;""),SUMIFS(K:K,C:C,C1055,J:J,"&lt;&gt;Subtotal"),""))))),"")</f>
        <v/>
      </c>
      <c r="L1056" s="100" t="str">
        <f t="shared" si="30"/>
        <v/>
      </c>
    </row>
    <row r="1057" spans="2:12" x14ac:dyDescent="0.25">
      <c r="B1057" s="62" t="str">
        <f>IFERROR(IF(C1056=C1053,IF(B1056+1&lt;='FORMAÇÃO DE PREÇO'!$H$8,B1056+1,""),B1056),"")</f>
        <v/>
      </c>
      <c r="C1057" s="62" t="str">
        <f>IFERROR(VLOOKUP(B1057,'FORMAÇÃO DE PREÇO'!B:D,2,FALSE),"")</f>
        <v/>
      </c>
      <c r="D1057" s="62" t="str">
        <f>IFERROR(VLOOKUP(B1057,'FORMAÇÃO DE PREÇO'!B:D,3,FALSE),"")</f>
        <v/>
      </c>
      <c r="E1057" s="107" t="str">
        <f t="shared" si="31"/>
        <v/>
      </c>
      <c r="F1057" s="107" t="str">
        <f>IF($B1056="","",IF($C1057=$C1054,INDEX('FORMAÇÃO DE PREÇO'!$H:$H,MATCH($B1057,'FORMAÇÃO DE PREÇO'!$B:$B)-18),IF($C1057=$C1055,"Código","")))</f>
        <v/>
      </c>
      <c r="G1057" s="108" t="str">
        <f t="array" ref="G1057">IF($B1056="","",IF($C1057=$C1054,UPPER(INDEX('BASE EDITAL'!$C:$C,EDITAL!B1057+1)),IF($C1057=$C1055,"Especificação do Objeto","")))</f>
        <v/>
      </c>
      <c r="H1057" s="109" t="str">
        <f t="array" ref="H1057">IF($B1056="","",IF($C1057=$C1054,INDEX('FORMAÇÃO DE PREÇO'!$M:$M,MATCH($B1057,'FORMAÇÃO DE PREÇO'!$B:$B)-14),IF($C1057=$C1055,"Unidade","")))</f>
        <v/>
      </c>
      <c r="I1057" s="109" t="str">
        <f>IF($B1056="","",IF($C1057=$C1054,INDEX('FORMAÇÃO DE PREÇO'!$M:$M,MATCH($B1057,'FORMAÇÃO DE PREÇO'!$B:$B)-16),IF($C1057=$C1055,"Quant.","")))</f>
        <v/>
      </c>
      <c r="J1057" s="68" t="str">
        <f>IF(AND(COUNTBLANK($B1054:$B1056)=2,$B1056="",$B1055="",MAX(C:C)&gt;1),"Total Estimado",IF($B1056="","",IF($C1057=$C1054,INDEX('FORMAÇÃO DE PREÇO'!$M:$M,MATCH($B1057,'FORMAÇÃO DE PREÇO'!$B:$B)-18),IF($C1057=$C1055,"Valor Unit. (R$)",IF(AND($C1057&lt;&gt;$C1056,$J1056&lt;&gt;""),"Subtotal","")))))</f>
        <v/>
      </c>
      <c r="K1057" s="100" t="str">
        <f>IFERROR(IF(AND(COUNTBLANK($B1054:$B1056)=2,$B1056="",$B1055="",MAX(C:C)&gt;1),SUM($K$3:K1056)/2,IF($B1056="","",IF($C1057=$C1054,ROUND(J1057*I1057,2),IF($C1057=$C1055,"Total Item (R$)",IF(AND($C1057&lt;&gt;$C1056,$J1056&lt;&gt;""),SUMIFS(K:K,C:C,C1056,J:J,"&lt;&gt;Subtotal"),""))))),"")</f>
        <v/>
      </c>
      <c r="L1057" s="100" t="str">
        <f t="shared" si="30"/>
        <v/>
      </c>
    </row>
    <row r="1058" spans="2:12" x14ac:dyDescent="0.25">
      <c r="B1058" s="62" t="str">
        <f>IFERROR(IF(C1057=C1054,IF(B1057+1&lt;='FORMAÇÃO DE PREÇO'!$H$8,B1057+1,""),B1057),"")</f>
        <v/>
      </c>
      <c r="C1058" s="62" t="str">
        <f>IFERROR(VLOOKUP(B1058,'FORMAÇÃO DE PREÇO'!B:D,2,FALSE),"")</f>
        <v/>
      </c>
      <c r="D1058" s="62" t="str">
        <f>IFERROR(VLOOKUP(B1058,'FORMAÇÃO DE PREÇO'!B:D,3,FALSE),"")</f>
        <v/>
      </c>
      <c r="E1058" s="107" t="str">
        <f t="shared" si="31"/>
        <v/>
      </c>
      <c r="F1058" s="107" t="str">
        <f>IF($B1057="","",IF($C1058=$C1055,INDEX('FORMAÇÃO DE PREÇO'!$H:$H,MATCH($B1058,'FORMAÇÃO DE PREÇO'!$B:$B)-18),IF($C1058=$C1056,"Código","")))</f>
        <v/>
      </c>
      <c r="G1058" s="108" t="str">
        <f t="array" ref="G1058">IF($B1057="","",IF($C1058=$C1055,UPPER(INDEX('BASE EDITAL'!$C:$C,EDITAL!B1058+1)),IF($C1058=$C1056,"Especificação do Objeto","")))</f>
        <v/>
      </c>
      <c r="H1058" s="109" t="str">
        <f t="array" ref="H1058">IF($B1057="","",IF($C1058=$C1055,INDEX('FORMAÇÃO DE PREÇO'!$M:$M,MATCH($B1058,'FORMAÇÃO DE PREÇO'!$B:$B)-14),IF($C1058=$C1056,"Unidade","")))</f>
        <v/>
      </c>
      <c r="I1058" s="109" t="str">
        <f>IF($B1057="","",IF($C1058=$C1055,INDEX('FORMAÇÃO DE PREÇO'!$M:$M,MATCH($B1058,'FORMAÇÃO DE PREÇO'!$B:$B)-16),IF($C1058=$C1056,"Quant.","")))</f>
        <v/>
      </c>
      <c r="J1058" s="68" t="str">
        <f>IF(AND(COUNTBLANK($B1055:$B1057)=2,$B1057="",$B1056="",MAX(C:C)&gt;1),"Total Estimado",IF($B1057="","",IF($C1058=$C1055,INDEX('FORMAÇÃO DE PREÇO'!$M:$M,MATCH($B1058,'FORMAÇÃO DE PREÇO'!$B:$B)-18),IF($C1058=$C1056,"Valor Unit. (R$)",IF(AND($C1058&lt;&gt;$C1057,$J1057&lt;&gt;""),"Subtotal","")))))</f>
        <v/>
      </c>
      <c r="K1058" s="100" t="str">
        <f>IFERROR(IF(AND(COUNTBLANK($B1055:$B1057)=2,$B1057="",$B1056="",MAX(C:C)&gt;1),SUM($K$3:K1057)/2,IF($B1057="","",IF($C1058=$C1055,ROUND(J1058*I1058,2),IF($C1058=$C1056,"Total Item (R$)",IF(AND($C1058&lt;&gt;$C1057,$J1057&lt;&gt;""),SUMIFS(K:K,C:C,C1057,J:J,"&lt;&gt;Subtotal"),""))))),"")</f>
        <v/>
      </c>
      <c r="L1058" s="100" t="str">
        <f t="shared" si="30"/>
        <v/>
      </c>
    </row>
    <row r="1059" spans="2:12" x14ac:dyDescent="0.25">
      <c r="B1059" s="62" t="str">
        <f>IFERROR(IF(C1058=C1055,IF(B1058+1&lt;='FORMAÇÃO DE PREÇO'!$H$8,B1058+1,""),B1058),"")</f>
        <v/>
      </c>
      <c r="C1059" s="62" t="str">
        <f>IFERROR(VLOOKUP(B1059,'FORMAÇÃO DE PREÇO'!B:D,2,FALSE),"")</f>
        <v/>
      </c>
      <c r="D1059" s="62" t="str">
        <f>IFERROR(VLOOKUP(B1059,'FORMAÇÃO DE PREÇO'!B:D,3,FALSE),"")</f>
        <v/>
      </c>
      <c r="E1059" s="107" t="str">
        <f t="shared" si="31"/>
        <v/>
      </c>
      <c r="F1059" s="107" t="str">
        <f>IF($B1058="","",IF($C1059=$C1056,INDEX('FORMAÇÃO DE PREÇO'!$H:$H,MATCH($B1059,'FORMAÇÃO DE PREÇO'!$B:$B)-18),IF($C1059=$C1057,"Código","")))</f>
        <v/>
      </c>
      <c r="G1059" s="108" t="str">
        <f t="array" ref="G1059">IF($B1058="","",IF($C1059=$C1056,UPPER(INDEX('BASE EDITAL'!$C:$C,EDITAL!B1059+1)),IF($C1059=$C1057,"Especificação do Objeto","")))</f>
        <v/>
      </c>
      <c r="H1059" s="109" t="str">
        <f t="array" ref="H1059">IF($B1058="","",IF($C1059=$C1056,INDEX('FORMAÇÃO DE PREÇO'!$M:$M,MATCH($B1059,'FORMAÇÃO DE PREÇO'!$B:$B)-14),IF($C1059=$C1057,"Unidade","")))</f>
        <v/>
      </c>
      <c r="I1059" s="109" t="str">
        <f>IF($B1058="","",IF($C1059=$C1056,INDEX('FORMAÇÃO DE PREÇO'!$M:$M,MATCH($B1059,'FORMAÇÃO DE PREÇO'!$B:$B)-16),IF($C1059=$C1057,"Quant.","")))</f>
        <v/>
      </c>
      <c r="J1059" s="68" t="str">
        <f>IF(AND(COUNTBLANK($B1056:$B1058)=2,$B1058="",$B1057="",MAX(C:C)&gt;1),"Total Estimado",IF($B1058="","",IF($C1059=$C1056,INDEX('FORMAÇÃO DE PREÇO'!$M:$M,MATCH($B1059,'FORMAÇÃO DE PREÇO'!$B:$B)-18),IF($C1059=$C1057,"Valor Unit. (R$)",IF(AND($C1059&lt;&gt;$C1058,$J1058&lt;&gt;""),"Subtotal","")))))</f>
        <v/>
      </c>
      <c r="K1059" s="100" t="str">
        <f>IFERROR(IF(AND(COUNTBLANK($B1056:$B1058)=2,$B1058="",$B1057="",MAX(C:C)&gt;1),SUM($K$3:K1058)/2,IF($B1058="","",IF($C1059=$C1056,ROUND(J1059*I1059,2),IF($C1059=$C1057,"Total Item (R$)",IF(AND($C1059&lt;&gt;$C1058,$J1058&lt;&gt;""),SUMIFS(K:K,C:C,C1058,J:J,"&lt;&gt;Subtotal"),""))))),"")</f>
        <v/>
      </c>
      <c r="L1059" s="100" t="str">
        <f t="shared" si="30"/>
        <v/>
      </c>
    </row>
    <row r="1060" spans="2:12" x14ac:dyDescent="0.25">
      <c r="B1060" s="62" t="str">
        <f>IFERROR(IF(C1059=C1056,IF(B1059+1&lt;='FORMAÇÃO DE PREÇO'!$H$8,B1059+1,""),B1059),"")</f>
        <v/>
      </c>
      <c r="C1060" s="62" t="str">
        <f>IFERROR(VLOOKUP(B1060,'FORMAÇÃO DE PREÇO'!B:D,2,FALSE),"")</f>
        <v/>
      </c>
      <c r="D1060" s="62" t="str">
        <f>IFERROR(VLOOKUP(B1060,'FORMAÇÃO DE PREÇO'!B:D,3,FALSE),"")</f>
        <v/>
      </c>
      <c r="E1060" s="107" t="str">
        <f t="shared" si="31"/>
        <v/>
      </c>
      <c r="F1060" s="107" t="str">
        <f>IF($B1059="","",IF($C1060=$C1057,INDEX('FORMAÇÃO DE PREÇO'!$H:$H,MATCH($B1060,'FORMAÇÃO DE PREÇO'!$B:$B)-18),IF($C1060=$C1058,"Código","")))</f>
        <v/>
      </c>
      <c r="G1060" s="108" t="str">
        <f t="array" ref="G1060">IF($B1059="","",IF($C1060=$C1057,UPPER(INDEX('BASE EDITAL'!$C:$C,EDITAL!B1060+1)),IF($C1060=$C1058,"Especificação do Objeto","")))</f>
        <v/>
      </c>
      <c r="H1060" s="109" t="str">
        <f t="array" ref="H1060">IF($B1059="","",IF($C1060=$C1057,INDEX('FORMAÇÃO DE PREÇO'!$M:$M,MATCH($B1060,'FORMAÇÃO DE PREÇO'!$B:$B)-14),IF($C1060=$C1058,"Unidade","")))</f>
        <v/>
      </c>
      <c r="I1060" s="109" t="str">
        <f>IF($B1059="","",IF($C1060=$C1057,INDEX('FORMAÇÃO DE PREÇO'!$M:$M,MATCH($B1060,'FORMAÇÃO DE PREÇO'!$B:$B)-16),IF($C1060=$C1058,"Quant.","")))</f>
        <v/>
      </c>
      <c r="J1060" s="68" t="str">
        <f>IF(AND(COUNTBLANK($B1057:$B1059)=2,$B1059="",$B1058="",MAX(C:C)&gt;1),"Total Estimado",IF($B1059="","",IF($C1060=$C1057,INDEX('FORMAÇÃO DE PREÇO'!$M:$M,MATCH($B1060,'FORMAÇÃO DE PREÇO'!$B:$B)-18),IF($C1060=$C1058,"Valor Unit. (R$)",IF(AND($C1060&lt;&gt;$C1059,$J1059&lt;&gt;""),"Subtotal","")))))</f>
        <v/>
      </c>
      <c r="K1060" s="100" t="str">
        <f>IFERROR(IF(AND(COUNTBLANK($B1057:$B1059)=2,$B1059="",$B1058="",MAX(C:C)&gt;1),SUM($K$3:K1059)/2,IF($B1059="","",IF($C1060=$C1057,ROUND(J1060*I1060,2),IF($C1060=$C1058,"Total Item (R$)",IF(AND($C1060&lt;&gt;$C1059,$J1059&lt;&gt;""),SUMIFS(K:K,C:C,C1059,J:J,"&lt;&gt;Subtotal"),""))))),"")</f>
        <v/>
      </c>
      <c r="L1060" s="100" t="str">
        <f t="shared" si="30"/>
        <v/>
      </c>
    </row>
    <row r="1061" spans="2:12" x14ac:dyDescent="0.25">
      <c r="B1061" s="62" t="str">
        <f>IFERROR(IF(C1060=C1057,IF(B1060+1&lt;='FORMAÇÃO DE PREÇO'!$H$8,B1060+1,""),B1060),"")</f>
        <v/>
      </c>
      <c r="C1061" s="62" t="str">
        <f>IFERROR(VLOOKUP(B1061,'FORMAÇÃO DE PREÇO'!B:D,2,FALSE),"")</f>
        <v/>
      </c>
      <c r="D1061" s="62" t="str">
        <f>IFERROR(VLOOKUP(B1061,'FORMAÇÃO DE PREÇO'!B:D,3,FALSE),"")</f>
        <v/>
      </c>
      <c r="E1061" s="107" t="str">
        <f t="shared" si="31"/>
        <v/>
      </c>
      <c r="F1061" s="107" t="str">
        <f>IF($B1060="","",IF($C1061=$C1058,INDEX('FORMAÇÃO DE PREÇO'!$H:$H,MATCH($B1061,'FORMAÇÃO DE PREÇO'!$B:$B)-18),IF($C1061=$C1059,"Código","")))</f>
        <v/>
      </c>
      <c r="G1061" s="108" t="str">
        <f t="array" ref="G1061">IF($B1060="","",IF($C1061=$C1058,UPPER(INDEX('BASE EDITAL'!$C:$C,EDITAL!B1061+1)),IF($C1061=$C1059,"Especificação do Objeto","")))</f>
        <v/>
      </c>
      <c r="H1061" s="109" t="str">
        <f t="array" ref="H1061">IF($B1060="","",IF($C1061=$C1058,INDEX('FORMAÇÃO DE PREÇO'!$M:$M,MATCH($B1061,'FORMAÇÃO DE PREÇO'!$B:$B)-14),IF($C1061=$C1059,"Unidade","")))</f>
        <v/>
      </c>
      <c r="I1061" s="109" t="str">
        <f>IF($B1060="","",IF($C1061=$C1058,INDEX('FORMAÇÃO DE PREÇO'!$M:$M,MATCH($B1061,'FORMAÇÃO DE PREÇO'!$B:$B)-16),IF($C1061=$C1059,"Quant.","")))</f>
        <v/>
      </c>
      <c r="J1061" s="68" t="str">
        <f>IF(AND(COUNTBLANK($B1058:$B1060)=2,$B1060="",$B1059="",MAX(C:C)&gt;1),"Total Estimado",IF($B1060="","",IF($C1061=$C1058,INDEX('FORMAÇÃO DE PREÇO'!$M:$M,MATCH($B1061,'FORMAÇÃO DE PREÇO'!$B:$B)-18),IF($C1061=$C1059,"Valor Unit. (R$)",IF(AND($C1061&lt;&gt;$C1060,$J1060&lt;&gt;""),"Subtotal","")))))</f>
        <v/>
      </c>
      <c r="K1061" s="100" t="str">
        <f>IFERROR(IF(AND(COUNTBLANK($B1058:$B1060)=2,$B1060="",$B1059="",MAX(C:C)&gt;1),SUM($K$3:K1060)/2,IF($B1060="","",IF($C1061=$C1058,ROUND(J1061*I1061,2),IF($C1061=$C1059,"Total Item (R$)",IF(AND($C1061&lt;&gt;$C1060,$J1060&lt;&gt;""),SUMIFS(K:K,C:C,C1060,J:J,"&lt;&gt;Subtotal"),""))))),"")</f>
        <v/>
      </c>
      <c r="L1061" s="100" t="str">
        <f t="shared" si="30"/>
        <v/>
      </c>
    </row>
    <row r="1062" spans="2:12" x14ac:dyDescent="0.25">
      <c r="B1062" s="62" t="str">
        <f>IFERROR(IF(C1061=C1058,IF(B1061+1&lt;='FORMAÇÃO DE PREÇO'!$H$8,B1061+1,""),B1061),"")</f>
        <v/>
      </c>
      <c r="C1062" s="62" t="str">
        <f>IFERROR(VLOOKUP(B1062,'FORMAÇÃO DE PREÇO'!B:D,2,FALSE),"")</f>
        <v/>
      </c>
      <c r="D1062" s="62" t="str">
        <f>IFERROR(VLOOKUP(B1062,'FORMAÇÃO DE PREÇO'!B:D,3,FALSE),"")</f>
        <v/>
      </c>
      <c r="E1062" s="107" t="str">
        <f t="shared" si="31"/>
        <v/>
      </c>
      <c r="F1062" s="107" t="str">
        <f>IF($B1061="","",IF($C1062=$C1059,INDEX('FORMAÇÃO DE PREÇO'!$H:$H,MATCH($B1062,'FORMAÇÃO DE PREÇO'!$B:$B)-18),IF($C1062=$C1060,"Código","")))</f>
        <v/>
      </c>
      <c r="G1062" s="108" t="str">
        <f t="array" ref="G1062">IF($B1061="","",IF($C1062=$C1059,UPPER(INDEX('BASE EDITAL'!$C:$C,EDITAL!B1062+1)),IF($C1062=$C1060,"Especificação do Objeto","")))</f>
        <v/>
      </c>
      <c r="H1062" s="109" t="str">
        <f t="array" ref="H1062">IF($B1061="","",IF($C1062=$C1059,INDEX('FORMAÇÃO DE PREÇO'!$M:$M,MATCH($B1062,'FORMAÇÃO DE PREÇO'!$B:$B)-14),IF($C1062=$C1060,"Unidade","")))</f>
        <v/>
      </c>
      <c r="I1062" s="109" t="str">
        <f>IF($B1061="","",IF($C1062=$C1059,INDEX('FORMAÇÃO DE PREÇO'!$M:$M,MATCH($B1062,'FORMAÇÃO DE PREÇO'!$B:$B)-16),IF($C1062=$C1060,"Quant.","")))</f>
        <v/>
      </c>
      <c r="J1062" s="68" t="str">
        <f>IF(AND(COUNTBLANK($B1059:$B1061)=2,$B1061="",$B1060="",MAX(C:C)&gt;1),"Total Estimado",IF($B1061="","",IF($C1062=$C1059,INDEX('FORMAÇÃO DE PREÇO'!$M:$M,MATCH($B1062,'FORMAÇÃO DE PREÇO'!$B:$B)-18),IF($C1062=$C1060,"Valor Unit. (R$)",IF(AND($C1062&lt;&gt;$C1061,$J1061&lt;&gt;""),"Subtotal","")))))</f>
        <v/>
      </c>
      <c r="K1062" s="100" t="str">
        <f>IFERROR(IF(AND(COUNTBLANK($B1059:$B1061)=2,$B1061="",$B1060="",MAX(C:C)&gt;1),SUM($K$3:K1061)/2,IF($B1061="","",IF($C1062=$C1059,ROUND(J1062*I1062,2),IF($C1062=$C1060,"Total Item (R$)",IF(AND($C1062&lt;&gt;$C1061,$J1061&lt;&gt;""),SUMIFS(K:K,C:C,C1061,J:J,"&lt;&gt;Subtotal"),""))))),"")</f>
        <v/>
      </c>
      <c r="L1062" s="100" t="str">
        <f t="shared" si="30"/>
        <v/>
      </c>
    </row>
    <row r="1063" spans="2:12" x14ac:dyDescent="0.25">
      <c r="B1063" s="62" t="str">
        <f>IFERROR(IF(C1062=C1059,IF(B1062+1&lt;='FORMAÇÃO DE PREÇO'!$H$8,B1062+1,""),B1062),"")</f>
        <v/>
      </c>
      <c r="C1063" s="62" t="str">
        <f>IFERROR(VLOOKUP(B1063,'FORMAÇÃO DE PREÇO'!B:D,2,FALSE),"")</f>
        <v/>
      </c>
      <c r="D1063" s="62" t="str">
        <f>IFERROR(VLOOKUP(B1063,'FORMAÇÃO DE PREÇO'!B:D,3,FALSE),"")</f>
        <v/>
      </c>
      <c r="E1063" s="107" t="str">
        <f t="shared" si="31"/>
        <v/>
      </c>
      <c r="F1063" s="107" t="str">
        <f>IF($B1062="","",IF($C1063=$C1060,INDEX('FORMAÇÃO DE PREÇO'!$H:$H,MATCH($B1063,'FORMAÇÃO DE PREÇO'!$B:$B)-18),IF($C1063=$C1061,"Código","")))</f>
        <v/>
      </c>
      <c r="G1063" s="108" t="str">
        <f t="array" ref="G1063">IF($B1062="","",IF($C1063=$C1060,UPPER(INDEX('BASE EDITAL'!$C:$C,EDITAL!B1063+1)),IF($C1063=$C1061,"Especificação do Objeto","")))</f>
        <v/>
      </c>
      <c r="H1063" s="109" t="str">
        <f t="array" ref="H1063">IF($B1062="","",IF($C1063=$C1060,INDEX('FORMAÇÃO DE PREÇO'!$M:$M,MATCH($B1063,'FORMAÇÃO DE PREÇO'!$B:$B)-14),IF($C1063=$C1061,"Unidade","")))</f>
        <v/>
      </c>
      <c r="I1063" s="109" t="str">
        <f>IF($B1062="","",IF($C1063=$C1060,INDEX('FORMAÇÃO DE PREÇO'!$M:$M,MATCH($B1063,'FORMAÇÃO DE PREÇO'!$B:$B)-16),IF($C1063=$C1061,"Quant.","")))</f>
        <v/>
      </c>
      <c r="J1063" s="68" t="str">
        <f>IF(AND(COUNTBLANK($B1060:$B1062)=2,$B1062="",$B1061="",MAX(C:C)&gt;1),"Total Estimado",IF($B1062="","",IF($C1063=$C1060,INDEX('FORMAÇÃO DE PREÇO'!$M:$M,MATCH($B1063,'FORMAÇÃO DE PREÇO'!$B:$B)-18),IF($C1063=$C1061,"Valor Unit. (R$)",IF(AND($C1063&lt;&gt;$C1062,$J1062&lt;&gt;""),"Subtotal","")))))</f>
        <v/>
      </c>
      <c r="K1063" s="100" t="str">
        <f>IFERROR(IF(AND(COUNTBLANK($B1060:$B1062)=2,$B1062="",$B1061="",MAX(C:C)&gt;1),SUM($K$3:K1062)/2,IF($B1062="","",IF($C1063=$C1060,ROUND(J1063*I1063,2),IF($C1063=$C1061,"Total Item (R$)",IF(AND($C1063&lt;&gt;$C1062,$J1062&lt;&gt;""),SUMIFS(K:K,C:C,C1062,J:J,"&lt;&gt;Subtotal"),""))))),"")</f>
        <v/>
      </c>
      <c r="L1063" s="100" t="str">
        <f t="shared" si="30"/>
        <v/>
      </c>
    </row>
    <row r="1064" spans="2:12" x14ac:dyDescent="0.25">
      <c r="B1064" s="62" t="str">
        <f>IFERROR(IF(C1063=C1060,IF(B1063+1&lt;='FORMAÇÃO DE PREÇO'!$H$8,B1063+1,""),B1063),"")</f>
        <v/>
      </c>
      <c r="C1064" s="62" t="str">
        <f>IFERROR(VLOOKUP(B1064,'FORMAÇÃO DE PREÇO'!B:D,2,FALSE),"")</f>
        <v/>
      </c>
      <c r="D1064" s="62" t="str">
        <f>IFERROR(VLOOKUP(B1064,'FORMAÇÃO DE PREÇO'!B:D,3,FALSE),"")</f>
        <v/>
      </c>
      <c r="E1064" s="107" t="str">
        <f t="shared" si="31"/>
        <v/>
      </c>
      <c r="F1064" s="107" t="str">
        <f>IF($B1063="","",IF($C1064=$C1061,INDEX('FORMAÇÃO DE PREÇO'!$H:$H,MATCH($B1064,'FORMAÇÃO DE PREÇO'!$B:$B)-18),IF($C1064=$C1062,"Código","")))</f>
        <v/>
      </c>
      <c r="G1064" s="108" t="str">
        <f t="array" ref="G1064">IF($B1063="","",IF($C1064=$C1061,UPPER(INDEX('BASE EDITAL'!$C:$C,EDITAL!B1064+1)),IF($C1064=$C1062,"Especificação do Objeto","")))</f>
        <v/>
      </c>
      <c r="H1064" s="109" t="str">
        <f t="array" ref="H1064">IF($B1063="","",IF($C1064=$C1061,INDEX('FORMAÇÃO DE PREÇO'!$M:$M,MATCH($B1064,'FORMAÇÃO DE PREÇO'!$B:$B)-14),IF($C1064=$C1062,"Unidade","")))</f>
        <v/>
      </c>
      <c r="I1064" s="109" t="str">
        <f>IF($B1063="","",IF($C1064=$C1061,INDEX('FORMAÇÃO DE PREÇO'!$M:$M,MATCH($B1064,'FORMAÇÃO DE PREÇO'!$B:$B)-16),IF($C1064=$C1062,"Quant.","")))</f>
        <v/>
      </c>
      <c r="J1064" s="68" t="str">
        <f>IF(AND(COUNTBLANK($B1061:$B1063)=2,$B1063="",$B1062="",MAX(C:C)&gt;1),"Total Estimado",IF($B1063="","",IF($C1064=$C1061,INDEX('FORMAÇÃO DE PREÇO'!$M:$M,MATCH($B1064,'FORMAÇÃO DE PREÇO'!$B:$B)-18),IF($C1064=$C1062,"Valor Unit. (R$)",IF(AND($C1064&lt;&gt;$C1063,$J1063&lt;&gt;""),"Subtotal","")))))</f>
        <v/>
      </c>
      <c r="K1064" s="100" t="str">
        <f>IFERROR(IF(AND(COUNTBLANK($B1061:$B1063)=2,$B1063="",$B1062="",MAX(C:C)&gt;1),SUM($K$3:K1063)/2,IF($B1063="","",IF($C1064=$C1061,ROUND(J1064*I1064,2),IF($C1064=$C1062,"Total Item (R$)",IF(AND($C1064&lt;&gt;$C1063,$J1063&lt;&gt;""),SUMIFS(K:K,C:C,C1063,J:J,"&lt;&gt;Subtotal"),""))))),"")</f>
        <v/>
      </c>
      <c r="L1064" s="100" t="str">
        <f t="shared" si="30"/>
        <v/>
      </c>
    </row>
    <row r="1065" spans="2:12" x14ac:dyDescent="0.25">
      <c r="B1065" s="62" t="str">
        <f>IFERROR(IF(C1064=C1061,IF(B1064+1&lt;='FORMAÇÃO DE PREÇO'!$H$8,B1064+1,""),B1064),"")</f>
        <v/>
      </c>
      <c r="C1065" s="62" t="str">
        <f>IFERROR(VLOOKUP(B1065,'FORMAÇÃO DE PREÇO'!B:D,2,FALSE),"")</f>
        <v/>
      </c>
      <c r="D1065" s="62" t="str">
        <f>IFERROR(VLOOKUP(B1065,'FORMAÇÃO DE PREÇO'!B:D,3,FALSE),"")</f>
        <v/>
      </c>
      <c r="E1065" s="107" t="str">
        <f t="shared" si="31"/>
        <v/>
      </c>
      <c r="F1065" s="107" t="str">
        <f>IF($B1064="","",IF($C1065=$C1062,INDEX('FORMAÇÃO DE PREÇO'!$H:$H,MATCH($B1065,'FORMAÇÃO DE PREÇO'!$B:$B)-18),IF($C1065=$C1063,"Código","")))</f>
        <v/>
      </c>
      <c r="G1065" s="108" t="str">
        <f t="array" ref="G1065">IF($B1064="","",IF($C1065=$C1062,UPPER(INDEX('BASE EDITAL'!$C:$C,EDITAL!B1065+1)),IF($C1065=$C1063,"Especificação do Objeto","")))</f>
        <v/>
      </c>
      <c r="H1065" s="109" t="str">
        <f t="array" ref="H1065">IF($B1064="","",IF($C1065=$C1062,INDEX('FORMAÇÃO DE PREÇO'!$M:$M,MATCH($B1065,'FORMAÇÃO DE PREÇO'!$B:$B)-14),IF($C1065=$C1063,"Unidade","")))</f>
        <v/>
      </c>
      <c r="I1065" s="109" t="str">
        <f>IF($B1064="","",IF($C1065=$C1062,INDEX('FORMAÇÃO DE PREÇO'!$M:$M,MATCH($B1065,'FORMAÇÃO DE PREÇO'!$B:$B)-16),IF($C1065=$C1063,"Quant.","")))</f>
        <v/>
      </c>
      <c r="J1065" s="68" t="str">
        <f>IF(AND(COUNTBLANK($B1062:$B1064)=2,$B1064="",$B1063="",MAX(C:C)&gt;1),"Total Estimado",IF($B1064="","",IF($C1065=$C1062,INDEX('FORMAÇÃO DE PREÇO'!$M:$M,MATCH($B1065,'FORMAÇÃO DE PREÇO'!$B:$B)-18),IF($C1065=$C1063,"Valor Unit. (R$)",IF(AND($C1065&lt;&gt;$C1064,$J1064&lt;&gt;""),"Subtotal","")))))</f>
        <v/>
      </c>
      <c r="K1065" s="100" t="str">
        <f>IFERROR(IF(AND(COUNTBLANK($B1062:$B1064)=2,$B1064="",$B1063="",MAX(C:C)&gt;1),SUM($K$3:K1064)/2,IF($B1064="","",IF($C1065=$C1062,ROUND(J1065*I1065,2),IF($C1065=$C1063,"Total Item (R$)",IF(AND($C1065&lt;&gt;$C1064,$J1064&lt;&gt;""),SUMIFS(K:K,C:C,C1064,J:J,"&lt;&gt;Subtotal"),""))))),"")</f>
        <v/>
      </c>
      <c r="L1065" s="100" t="str">
        <f t="shared" si="30"/>
        <v/>
      </c>
    </row>
    <row r="1066" spans="2:12" x14ac:dyDescent="0.25">
      <c r="B1066" s="62" t="str">
        <f>IFERROR(IF(C1065=C1062,IF(B1065+1&lt;='FORMAÇÃO DE PREÇO'!$H$8,B1065+1,""),B1065),"")</f>
        <v/>
      </c>
      <c r="C1066" s="62" t="str">
        <f>IFERROR(VLOOKUP(B1066,'FORMAÇÃO DE PREÇO'!B:D,2,FALSE),"")</f>
        <v/>
      </c>
      <c r="D1066" s="62" t="str">
        <f>IFERROR(VLOOKUP(B1066,'FORMAÇÃO DE PREÇO'!B:D,3,FALSE),"")</f>
        <v/>
      </c>
      <c r="E1066" s="107" t="str">
        <f t="shared" si="31"/>
        <v/>
      </c>
      <c r="F1066" s="107" t="str">
        <f>IF($B1065="","",IF($C1066=$C1063,INDEX('FORMAÇÃO DE PREÇO'!$H:$H,MATCH($B1066,'FORMAÇÃO DE PREÇO'!$B:$B)-18),IF($C1066=$C1064,"Código","")))</f>
        <v/>
      </c>
      <c r="G1066" s="108" t="str">
        <f t="array" ref="G1066">IF($B1065="","",IF($C1066=$C1063,UPPER(INDEX('BASE EDITAL'!$C:$C,EDITAL!B1066+1)),IF($C1066=$C1064,"Especificação do Objeto","")))</f>
        <v/>
      </c>
      <c r="H1066" s="109" t="str">
        <f t="array" ref="H1066">IF($B1065="","",IF($C1066=$C1063,INDEX('FORMAÇÃO DE PREÇO'!$M:$M,MATCH($B1066,'FORMAÇÃO DE PREÇO'!$B:$B)-14),IF($C1066=$C1064,"Unidade","")))</f>
        <v/>
      </c>
      <c r="I1066" s="109" t="str">
        <f>IF($B1065="","",IF($C1066=$C1063,INDEX('FORMAÇÃO DE PREÇO'!$M:$M,MATCH($B1066,'FORMAÇÃO DE PREÇO'!$B:$B)-16),IF($C1066=$C1064,"Quant.","")))</f>
        <v/>
      </c>
      <c r="J1066" s="68" t="str">
        <f>IF(AND(COUNTBLANK($B1063:$B1065)=2,$B1065="",$B1064="",MAX(C:C)&gt;1),"Total Estimado",IF($B1065="","",IF($C1066=$C1063,INDEX('FORMAÇÃO DE PREÇO'!$M:$M,MATCH($B1066,'FORMAÇÃO DE PREÇO'!$B:$B)-18),IF($C1066=$C1064,"Valor Unit. (R$)",IF(AND($C1066&lt;&gt;$C1065,$J1065&lt;&gt;""),"Subtotal","")))))</f>
        <v/>
      </c>
      <c r="K1066" s="100" t="str">
        <f>IFERROR(IF(AND(COUNTBLANK($B1063:$B1065)=2,$B1065="",$B1064="",MAX(C:C)&gt;1),SUM($K$3:K1065)/2,IF($B1065="","",IF($C1066=$C1063,ROUND(J1066*I1066,2),IF($C1066=$C1064,"Total Item (R$)",IF(AND($C1066&lt;&gt;$C1065,$J1065&lt;&gt;""),SUMIFS(K:K,C:C,C1065,J:J,"&lt;&gt;Subtotal"),""))))),"")</f>
        <v/>
      </c>
      <c r="L1066" s="100" t="str">
        <f t="shared" si="30"/>
        <v/>
      </c>
    </row>
    <row r="1067" spans="2:12" x14ac:dyDescent="0.25">
      <c r="B1067" s="62" t="str">
        <f>IFERROR(IF(C1066=C1063,IF(B1066+1&lt;='FORMAÇÃO DE PREÇO'!$H$8,B1066+1,""),B1066),"")</f>
        <v/>
      </c>
      <c r="C1067" s="62" t="str">
        <f>IFERROR(VLOOKUP(B1067,'FORMAÇÃO DE PREÇO'!B:D,2,FALSE),"")</f>
        <v/>
      </c>
      <c r="D1067" s="62" t="str">
        <f>IFERROR(VLOOKUP(B1067,'FORMAÇÃO DE PREÇO'!B:D,3,FALSE),"")</f>
        <v/>
      </c>
      <c r="E1067" s="107" t="str">
        <f t="shared" si="31"/>
        <v/>
      </c>
      <c r="F1067" s="107" t="str">
        <f>IF($B1066="","",IF($C1067=$C1064,INDEX('FORMAÇÃO DE PREÇO'!$H:$H,MATCH($B1067,'FORMAÇÃO DE PREÇO'!$B:$B)-18),IF($C1067=$C1065,"Código","")))</f>
        <v/>
      </c>
      <c r="G1067" s="108" t="str">
        <f t="array" ref="G1067">IF($B1066="","",IF($C1067=$C1064,UPPER(INDEX('BASE EDITAL'!$C:$C,EDITAL!B1067+1)),IF($C1067=$C1065,"Especificação do Objeto","")))</f>
        <v/>
      </c>
      <c r="H1067" s="109" t="str">
        <f t="array" ref="H1067">IF($B1066="","",IF($C1067=$C1064,INDEX('FORMAÇÃO DE PREÇO'!$M:$M,MATCH($B1067,'FORMAÇÃO DE PREÇO'!$B:$B)-14),IF($C1067=$C1065,"Unidade","")))</f>
        <v/>
      </c>
      <c r="I1067" s="109" t="str">
        <f>IF($B1066="","",IF($C1067=$C1064,INDEX('FORMAÇÃO DE PREÇO'!$M:$M,MATCH($B1067,'FORMAÇÃO DE PREÇO'!$B:$B)-16),IF($C1067=$C1065,"Quant.","")))</f>
        <v/>
      </c>
      <c r="J1067" s="68" t="str">
        <f>IF(AND(COUNTBLANK($B1064:$B1066)=2,$B1066="",$B1065="",MAX(C:C)&gt;1),"Total Estimado",IF($B1066="","",IF($C1067=$C1064,INDEX('FORMAÇÃO DE PREÇO'!$M:$M,MATCH($B1067,'FORMAÇÃO DE PREÇO'!$B:$B)-18),IF($C1067=$C1065,"Valor Unit. (R$)",IF(AND($C1067&lt;&gt;$C1066,$J1066&lt;&gt;""),"Subtotal","")))))</f>
        <v/>
      </c>
      <c r="K1067" s="100" t="str">
        <f>IFERROR(IF(AND(COUNTBLANK($B1064:$B1066)=2,$B1066="",$B1065="",MAX(C:C)&gt;1),SUM($K$3:K1066)/2,IF($B1066="","",IF($C1067=$C1064,ROUND(J1067*I1067,2),IF($C1067=$C1065,"Total Item (R$)",IF(AND($C1067&lt;&gt;$C1066,$J1066&lt;&gt;""),SUMIFS(K:K,C:C,C1066,J:J,"&lt;&gt;Subtotal"),""))))),"")</f>
        <v/>
      </c>
      <c r="L1067" s="100" t="str">
        <f t="shared" si="30"/>
        <v/>
      </c>
    </row>
    <row r="1068" spans="2:12" x14ac:dyDescent="0.25">
      <c r="B1068" s="62" t="str">
        <f>IFERROR(IF(C1067=C1064,IF(B1067+1&lt;='FORMAÇÃO DE PREÇO'!$H$8,B1067+1,""),B1067),"")</f>
        <v/>
      </c>
      <c r="C1068" s="62" t="str">
        <f>IFERROR(VLOOKUP(B1068,'FORMAÇÃO DE PREÇO'!B:D,2,FALSE),"")</f>
        <v/>
      </c>
      <c r="D1068" s="62" t="str">
        <f>IFERROR(VLOOKUP(B1068,'FORMAÇÃO DE PREÇO'!B:D,3,FALSE),"")</f>
        <v/>
      </c>
      <c r="E1068" s="107" t="str">
        <f t="shared" si="31"/>
        <v/>
      </c>
      <c r="F1068" s="107" t="str">
        <f>IF($B1067="","",IF($C1068=$C1065,INDEX('FORMAÇÃO DE PREÇO'!$H:$H,MATCH($B1068,'FORMAÇÃO DE PREÇO'!$B:$B)-18),IF($C1068=$C1066,"Código","")))</f>
        <v/>
      </c>
      <c r="G1068" s="108" t="str">
        <f t="array" ref="G1068">IF($B1067="","",IF($C1068=$C1065,UPPER(INDEX('BASE EDITAL'!$C:$C,EDITAL!B1068+1)),IF($C1068=$C1066,"Especificação do Objeto","")))</f>
        <v/>
      </c>
      <c r="H1068" s="109" t="str">
        <f t="array" ref="H1068">IF($B1067="","",IF($C1068=$C1065,INDEX('FORMAÇÃO DE PREÇO'!$M:$M,MATCH($B1068,'FORMAÇÃO DE PREÇO'!$B:$B)-14),IF($C1068=$C1066,"Unidade","")))</f>
        <v/>
      </c>
      <c r="I1068" s="109" t="str">
        <f>IF($B1067="","",IF($C1068=$C1065,INDEX('FORMAÇÃO DE PREÇO'!$M:$M,MATCH($B1068,'FORMAÇÃO DE PREÇO'!$B:$B)-16),IF($C1068=$C1066,"Quant.","")))</f>
        <v/>
      </c>
      <c r="J1068" s="68" t="str">
        <f>IF(AND(COUNTBLANK($B1065:$B1067)=2,$B1067="",$B1066="",MAX(C:C)&gt;1),"Total Estimado",IF($B1067="","",IF($C1068=$C1065,INDEX('FORMAÇÃO DE PREÇO'!$M:$M,MATCH($B1068,'FORMAÇÃO DE PREÇO'!$B:$B)-18),IF($C1068=$C1066,"Valor Unit. (R$)",IF(AND($C1068&lt;&gt;$C1067,$J1067&lt;&gt;""),"Subtotal","")))))</f>
        <v/>
      </c>
      <c r="K1068" s="100" t="str">
        <f>IFERROR(IF(AND(COUNTBLANK($B1065:$B1067)=2,$B1067="",$B1066="",MAX(C:C)&gt;1),SUM($K$3:K1067)/2,IF($B1067="","",IF($C1068=$C1065,ROUND(J1068*I1068,2),IF($C1068=$C1066,"Total Item (R$)",IF(AND($C1068&lt;&gt;$C1067,$J1067&lt;&gt;""),SUMIFS(K:K,C:C,C1067,J:J,"&lt;&gt;Subtotal"),""))))),"")</f>
        <v/>
      </c>
      <c r="L1068" s="100" t="str">
        <f t="shared" si="30"/>
        <v/>
      </c>
    </row>
    <row r="1069" spans="2:12" x14ac:dyDescent="0.25">
      <c r="B1069" s="62" t="str">
        <f>IFERROR(IF(C1068=C1065,IF(B1068+1&lt;='FORMAÇÃO DE PREÇO'!$H$8,B1068+1,""),B1068),"")</f>
        <v/>
      </c>
      <c r="C1069" s="62" t="str">
        <f>IFERROR(VLOOKUP(B1069,'FORMAÇÃO DE PREÇO'!B:D,2,FALSE),"")</f>
        <v/>
      </c>
      <c r="D1069" s="62" t="str">
        <f>IFERROR(VLOOKUP(B1069,'FORMAÇÃO DE PREÇO'!B:D,3,FALSE),"")</f>
        <v/>
      </c>
      <c r="E1069" s="107" t="str">
        <f t="shared" si="31"/>
        <v/>
      </c>
      <c r="F1069" s="107" t="str">
        <f>IF($B1068="","",IF($C1069=$C1066,INDEX('FORMAÇÃO DE PREÇO'!$H:$H,MATCH($B1069,'FORMAÇÃO DE PREÇO'!$B:$B)-18),IF($C1069=$C1067,"Código","")))</f>
        <v/>
      </c>
      <c r="G1069" s="108" t="str">
        <f t="array" ref="G1069">IF($B1068="","",IF($C1069=$C1066,UPPER(INDEX('BASE EDITAL'!$C:$C,EDITAL!B1069+1)),IF($C1069=$C1067,"Especificação do Objeto","")))</f>
        <v/>
      </c>
      <c r="H1069" s="109" t="str">
        <f t="array" ref="H1069">IF($B1068="","",IF($C1069=$C1066,INDEX('FORMAÇÃO DE PREÇO'!$M:$M,MATCH($B1069,'FORMAÇÃO DE PREÇO'!$B:$B)-14),IF($C1069=$C1067,"Unidade","")))</f>
        <v/>
      </c>
      <c r="I1069" s="109" t="str">
        <f>IF($B1068="","",IF($C1069=$C1066,INDEX('FORMAÇÃO DE PREÇO'!$M:$M,MATCH($B1069,'FORMAÇÃO DE PREÇO'!$B:$B)-16),IF($C1069=$C1067,"Quant.","")))</f>
        <v/>
      </c>
      <c r="J1069" s="68" t="str">
        <f>IF(AND(COUNTBLANK($B1066:$B1068)=2,$B1068="",$B1067="",MAX(C:C)&gt;1),"Total Estimado",IF($B1068="","",IF($C1069=$C1066,INDEX('FORMAÇÃO DE PREÇO'!$M:$M,MATCH($B1069,'FORMAÇÃO DE PREÇO'!$B:$B)-18),IF($C1069=$C1067,"Valor Unit. (R$)",IF(AND($C1069&lt;&gt;$C1068,$J1068&lt;&gt;""),"Subtotal","")))))</f>
        <v/>
      </c>
      <c r="K1069" s="100" t="str">
        <f>IFERROR(IF(AND(COUNTBLANK($B1066:$B1068)=2,$B1068="",$B1067="",MAX(C:C)&gt;1),SUM($K$3:K1068)/2,IF($B1068="","",IF($C1069=$C1066,ROUND(J1069*I1069,2),IF($C1069=$C1067,"Total Item (R$)",IF(AND($C1069&lt;&gt;$C1068,$J1068&lt;&gt;""),SUMIFS(K:K,C:C,C1068,J:J,"&lt;&gt;Subtotal"),""))))),"")</f>
        <v/>
      </c>
      <c r="L1069" s="100" t="str">
        <f t="shared" si="30"/>
        <v/>
      </c>
    </row>
    <row r="1070" spans="2:12" x14ac:dyDescent="0.25">
      <c r="B1070" s="62" t="str">
        <f>IFERROR(IF(C1069=C1066,IF(B1069+1&lt;='FORMAÇÃO DE PREÇO'!$H$8,B1069+1,""),B1069),"")</f>
        <v/>
      </c>
      <c r="C1070" s="62" t="str">
        <f>IFERROR(VLOOKUP(B1070,'FORMAÇÃO DE PREÇO'!B:D,2,FALSE),"")</f>
        <v/>
      </c>
      <c r="D1070" s="62" t="str">
        <f>IFERROR(VLOOKUP(B1070,'FORMAÇÃO DE PREÇO'!B:D,3,FALSE),"")</f>
        <v/>
      </c>
      <c r="E1070" s="107" t="str">
        <f t="shared" si="31"/>
        <v/>
      </c>
      <c r="F1070" s="107" t="str">
        <f>IF($B1069="","",IF($C1070=$C1067,INDEX('FORMAÇÃO DE PREÇO'!$H:$H,MATCH($B1070,'FORMAÇÃO DE PREÇO'!$B:$B)-18),IF($C1070=$C1068,"Código","")))</f>
        <v/>
      </c>
      <c r="G1070" s="108" t="str">
        <f t="array" ref="G1070">IF($B1069="","",IF($C1070=$C1067,UPPER(INDEX('BASE EDITAL'!$C:$C,EDITAL!B1070+1)),IF($C1070=$C1068,"Especificação do Objeto","")))</f>
        <v/>
      </c>
      <c r="H1070" s="109" t="str">
        <f t="array" ref="H1070">IF($B1069="","",IF($C1070=$C1067,INDEX('FORMAÇÃO DE PREÇO'!$M:$M,MATCH($B1070,'FORMAÇÃO DE PREÇO'!$B:$B)-14),IF($C1070=$C1068,"Unidade","")))</f>
        <v/>
      </c>
      <c r="I1070" s="109" t="str">
        <f>IF($B1069="","",IF($C1070=$C1067,INDEX('FORMAÇÃO DE PREÇO'!$M:$M,MATCH($B1070,'FORMAÇÃO DE PREÇO'!$B:$B)-16),IF($C1070=$C1068,"Quant.","")))</f>
        <v/>
      </c>
      <c r="J1070" s="68" t="str">
        <f>IF(AND(COUNTBLANK($B1067:$B1069)=2,$B1069="",$B1068="",MAX(C:C)&gt;1),"Total Estimado",IF($B1069="","",IF($C1070=$C1067,INDEX('FORMAÇÃO DE PREÇO'!$M:$M,MATCH($B1070,'FORMAÇÃO DE PREÇO'!$B:$B)-18),IF($C1070=$C1068,"Valor Unit. (R$)",IF(AND($C1070&lt;&gt;$C1069,$J1069&lt;&gt;""),"Subtotal","")))))</f>
        <v/>
      </c>
      <c r="K1070" s="100" t="str">
        <f>IFERROR(IF(AND(COUNTBLANK($B1067:$B1069)=2,$B1069="",$B1068="",MAX(C:C)&gt;1),SUM($K$3:K1069)/2,IF($B1069="","",IF($C1070=$C1067,ROUND(J1070*I1070,2),IF($C1070=$C1068,"Total Item (R$)",IF(AND($C1070&lt;&gt;$C1069,$J1069&lt;&gt;""),SUMIFS(K:K,C:C,C1069,J:J,"&lt;&gt;Subtotal"),""))))),"")</f>
        <v/>
      </c>
      <c r="L1070" s="100" t="str">
        <f t="shared" si="30"/>
        <v/>
      </c>
    </row>
    <row r="1071" spans="2:12" x14ac:dyDescent="0.25">
      <c r="B1071" s="62" t="str">
        <f>IFERROR(IF(C1070=C1067,IF(B1070+1&lt;='FORMAÇÃO DE PREÇO'!$H$8,B1070+1,""),B1070),"")</f>
        <v/>
      </c>
      <c r="C1071" s="62" t="str">
        <f>IFERROR(VLOOKUP(B1071,'FORMAÇÃO DE PREÇO'!B:D,2,FALSE),"")</f>
        <v/>
      </c>
      <c r="D1071" s="62" t="str">
        <f>IFERROR(VLOOKUP(B1071,'FORMAÇÃO DE PREÇO'!B:D,3,FALSE),"")</f>
        <v/>
      </c>
      <c r="E1071" s="107" t="str">
        <f t="shared" si="31"/>
        <v/>
      </c>
      <c r="F1071" s="107" t="str">
        <f>IF($B1070="","",IF($C1071=$C1068,INDEX('FORMAÇÃO DE PREÇO'!$H:$H,MATCH($B1071,'FORMAÇÃO DE PREÇO'!$B:$B)-18),IF($C1071=$C1069,"Código","")))</f>
        <v/>
      </c>
      <c r="G1071" s="108" t="str">
        <f t="array" ref="G1071">IF($B1070="","",IF($C1071=$C1068,UPPER(INDEX('BASE EDITAL'!$C:$C,EDITAL!B1071+1)),IF($C1071=$C1069,"Especificação do Objeto","")))</f>
        <v/>
      </c>
      <c r="H1071" s="109" t="str">
        <f t="array" ref="H1071">IF($B1070="","",IF($C1071=$C1068,INDEX('FORMAÇÃO DE PREÇO'!$M:$M,MATCH($B1071,'FORMAÇÃO DE PREÇO'!$B:$B)-14),IF($C1071=$C1069,"Unidade","")))</f>
        <v/>
      </c>
      <c r="I1071" s="109" t="str">
        <f>IF($B1070="","",IF($C1071=$C1068,INDEX('FORMAÇÃO DE PREÇO'!$M:$M,MATCH($B1071,'FORMAÇÃO DE PREÇO'!$B:$B)-16),IF($C1071=$C1069,"Quant.","")))</f>
        <v/>
      </c>
      <c r="J1071" s="68" t="str">
        <f>IF(AND(COUNTBLANK($B1068:$B1070)=2,$B1070="",$B1069="",MAX(C:C)&gt;1),"Total Estimado",IF($B1070="","",IF($C1071=$C1068,INDEX('FORMAÇÃO DE PREÇO'!$M:$M,MATCH($B1071,'FORMAÇÃO DE PREÇO'!$B:$B)-18),IF($C1071=$C1069,"Valor Unit. (R$)",IF(AND($C1071&lt;&gt;$C1070,$J1070&lt;&gt;""),"Subtotal","")))))</f>
        <v/>
      </c>
      <c r="K1071" s="100" t="str">
        <f>IFERROR(IF(AND(COUNTBLANK($B1068:$B1070)=2,$B1070="",$B1069="",MAX(C:C)&gt;1),SUM($K$3:K1070)/2,IF($B1070="","",IF($C1071=$C1068,ROUND(J1071*I1071,2),IF($C1071=$C1069,"Total Item (R$)",IF(AND($C1071&lt;&gt;$C1070,$J1070&lt;&gt;""),SUMIFS(K:K,C:C,C1070,J:J,"&lt;&gt;Subtotal"),""))))),"")</f>
        <v/>
      </c>
      <c r="L1071" s="100" t="str">
        <f t="shared" si="30"/>
        <v/>
      </c>
    </row>
    <row r="1072" spans="2:12" x14ac:dyDescent="0.25">
      <c r="B1072" s="62" t="str">
        <f>IFERROR(IF(C1071=C1068,IF(B1071+1&lt;='FORMAÇÃO DE PREÇO'!$H$8,B1071+1,""),B1071),"")</f>
        <v/>
      </c>
      <c r="C1072" s="62" t="str">
        <f>IFERROR(VLOOKUP(B1072,'FORMAÇÃO DE PREÇO'!B:D,2,FALSE),"")</f>
        <v/>
      </c>
      <c r="D1072" s="62" t="str">
        <f>IFERROR(VLOOKUP(B1072,'FORMAÇÃO DE PREÇO'!B:D,3,FALSE),"")</f>
        <v/>
      </c>
      <c r="E1072" s="107" t="str">
        <f t="shared" si="31"/>
        <v/>
      </c>
      <c r="F1072" s="107" t="str">
        <f>IF($B1071="","",IF($C1072=$C1069,INDEX('FORMAÇÃO DE PREÇO'!$H:$H,MATCH($B1072,'FORMAÇÃO DE PREÇO'!$B:$B)-18),IF($C1072=$C1070,"Código","")))</f>
        <v/>
      </c>
      <c r="G1072" s="108" t="str">
        <f t="array" ref="G1072">IF($B1071="","",IF($C1072=$C1069,UPPER(INDEX('BASE EDITAL'!$C:$C,EDITAL!B1072+1)),IF($C1072=$C1070,"Especificação do Objeto","")))</f>
        <v/>
      </c>
      <c r="H1072" s="109" t="str">
        <f t="array" ref="H1072">IF($B1071="","",IF($C1072=$C1069,INDEX('FORMAÇÃO DE PREÇO'!$M:$M,MATCH($B1072,'FORMAÇÃO DE PREÇO'!$B:$B)-14),IF($C1072=$C1070,"Unidade","")))</f>
        <v/>
      </c>
      <c r="I1072" s="109" t="str">
        <f>IF($B1071="","",IF($C1072=$C1069,INDEX('FORMAÇÃO DE PREÇO'!$M:$M,MATCH($B1072,'FORMAÇÃO DE PREÇO'!$B:$B)-16),IF($C1072=$C1070,"Quant.","")))</f>
        <v/>
      </c>
      <c r="J1072" s="68" t="str">
        <f>IF(AND(COUNTBLANK($B1069:$B1071)=2,$B1071="",$B1070="",MAX(C:C)&gt;1),"Total Estimado",IF($B1071="","",IF($C1072=$C1069,INDEX('FORMAÇÃO DE PREÇO'!$M:$M,MATCH($B1072,'FORMAÇÃO DE PREÇO'!$B:$B)-18),IF($C1072=$C1070,"Valor Unit. (R$)",IF(AND($C1072&lt;&gt;$C1071,$J1071&lt;&gt;""),"Subtotal","")))))</f>
        <v/>
      </c>
      <c r="K1072" s="100" t="str">
        <f>IFERROR(IF(AND(COUNTBLANK($B1069:$B1071)=2,$B1071="",$B1070="",MAX(C:C)&gt;1),SUM($K$3:K1071)/2,IF($B1071="","",IF($C1072=$C1069,ROUND(J1072*I1072,2),IF($C1072=$C1070,"Total Item (R$)",IF(AND($C1072&lt;&gt;$C1071,$J1071&lt;&gt;""),SUMIFS(K:K,C:C,C1071,J:J,"&lt;&gt;Subtotal"),""))))),"")</f>
        <v/>
      </c>
      <c r="L1072" s="100" t="str">
        <f t="shared" si="30"/>
        <v/>
      </c>
    </row>
    <row r="1073" spans="2:12" x14ac:dyDescent="0.25">
      <c r="B1073" s="62" t="str">
        <f>IFERROR(IF(C1072=C1069,IF(B1072+1&lt;='FORMAÇÃO DE PREÇO'!$H$8,B1072+1,""),B1072),"")</f>
        <v/>
      </c>
      <c r="C1073" s="62" t="str">
        <f>IFERROR(VLOOKUP(B1073,'FORMAÇÃO DE PREÇO'!B:D,2,FALSE),"")</f>
        <v/>
      </c>
      <c r="D1073" s="62" t="str">
        <f>IFERROR(VLOOKUP(B1073,'FORMAÇÃO DE PREÇO'!B:D,3,FALSE),"")</f>
        <v/>
      </c>
      <c r="E1073" s="107" t="str">
        <f t="shared" si="31"/>
        <v/>
      </c>
      <c r="F1073" s="107" t="str">
        <f>IF($B1072="","",IF($C1073=$C1070,INDEX('FORMAÇÃO DE PREÇO'!$H:$H,MATCH($B1073,'FORMAÇÃO DE PREÇO'!$B:$B)-18),IF($C1073=$C1071,"Código","")))</f>
        <v/>
      </c>
      <c r="G1073" s="108" t="str">
        <f t="array" ref="G1073">IF($B1072="","",IF($C1073=$C1070,UPPER(INDEX('BASE EDITAL'!$C:$C,EDITAL!B1073+1)),IF($C1073=$C1071,"Especificação do Objeto","")))</f>
        <v/>
      </c>
      <c r="H1073" s="109" t="str">
        <f t="array" ref="H1073">IF($B1072="","",IF($C1073=$C1070,INDEX('FORMAÇÃO DE PREÇO'!$M:$M,MATCH($B1073,'FORMAÇÃO DE PREÇO'!$B:$B)-14),IF($C1073=$C1071,"Unidade","")))</f>
        <v/>
      </c>
      <c r="I1073" s="109" t="str">
        <f>IF($B1072="","",IF($C1073=$C1070,INDEX('FORMAÇÃO DE PREÇO'!$M:$M,MATCH($B1073,'FORMAÇÃO DE PREÇO'!$B:$B)-16),IF($C1073=$C1071,"Quant.","")))</f>
        <v/>
      </c>
      <c r="J1073" s="68" t="str">
        <f>IF(AND(COUNTBLANK($B1070:$B1072)=2,$B1072="",$B1071="",MAX(C:C)&gt;1),"Total Estimado",IF($B1072="","",IF($C1073=$C1070,INDEX('FORMAÇÃO DE PREÇO'!$M:$M,MATCH($B1073,'FORMAÇÃO DE PREÇO'!$B:$B)-18),IF($C1073=$C1071,"Valor Unit. (R$)",IF(AND($C1073&lt;&gt;$C1072,$J1072&lt;&gt;""),"Subtotal","")))))</f>
        <v/>
      </c>
      <c r="K1073" s="100" t="str">
        <f>IFERROR(IF(AND(COUNTBLANK($B1070:$B1072)=2,$B1072="",$B1071="",MAX(C:C)&gt;1),SUM($K$3:K1072)/2,IF($B1072="","",IF($C1073=$C1070,ROUND(J1073*I1073,2),IF($C1073=$C1071,"Total Item (R$)",IF(AND($C1073&lt;&gt;$C1072,$J1072&lt;&gt;""),SUMIFS(K:K,C:C,C1072,J:J,"&lt;&gt;Subtotal"),""))))),"")</f>
        <v/>
      </c>
      <c r="L1073" s="100" t="str">
        <f t="shared" si="30"/>
        <v/>
      </c>
    </row>
    <row r="1074" spans="2:12" x14ac:dyDescent="0.25">
      <c r="B1074" s="62" t="str">
        <f>IFERROR(IF(C1073=C1070,IF(B1073+1&lt;='FORMAÇÃO DE PREÇO'!$H$8,B1073+1,""),B1073),"")</f>
        <v/>
      </c>
      <c r="C1074" s="62" t="str">
        <f>IFERROR(VLOOKUP(B1074,'FORMAÇÃO DE PREÇO'!B:D,2,FALSE),"")</f>
        <v/>
      </c>
      <c r="D1074" s="62" t="str">
        <f>IFERROR(VLOOKUP(B1074,'FORMAÇÃO DE PREÇO'!B:D,3,FALSE),"")</f>
        <v/>
      </c>
      <c r="E1074" s="107" t="str">
        <f t="shared" si="31"/>
        <v/>
      </c>
      <c r="F1074" s="107" t="str">
        <f>IF($B1073="","",IF($C1074=$C1071,INDEX('FORMAÇÃO DE PREÇO'!$H:$H,MATCH($B1074,'FORMAÇÃO DE PREÇO'!$B:$B)-18),IF($C1074=$C1072,"Código","")))</f>
        <v/>
      </c>
      <c r="G1074" s="108" t="str">
        <f t="array" ref="G1074">IF($B1073="","",IF($C1074=$C1071,UPPER(INDEX('BASE EDITAL'!$C:$C,EDITAL!B1074+1)),IF($C1074=$C1072,"Especificação do Objeto","")))</f>
        <v/>
      </c>
      <c r="H1074" s="109" t="str">
        <f t="array" ref="H1074">IF($B1073="","",IF($C1074=$C1071,INDEX('FORMAÇÃO DE PREÇO'!$M:$M,MATCH($B1074,'FORMAÇÃO DE PREÇO'!$B:$B)-14),IF($C1074=$C1072,"Unidade","")))</f>
        <v/>
      </c>
      <c r="I1074" s="109" t="str">
        <f>IF($B1073="","",IF($C1074=$C1071,INDEX('FORMAÇÃO DE PREÇO'!$M:$M,MATCH($B1074,'FORMAÇÃO DE PREÇO'!$B:$B)-16),IF($C1074=$C1072,"Quant.","")))</f>
        <v/>
      </c>
      <c r="J1074" s="68" t="str">
        <f>IF(AND(COUNTBLANK($B1071:$B1073)=2,$B1073="",$B1072="",MAX(C:C)&gt;1),"Total Estimado",IF($B1073="","",IF($C1074=$C1071,INDEX('FORMAÇÃO DE PREÇO'!$M:$M,MATCH($B1074,'FORMAÇÃO DE PREÇO'!$B:$B)-18),IF($C1074=$C1072,"Valor Unit. (R$)",IF(AND($C1074&lt;&gt;$C1073,$J1073&lt;&gt;""),"Subtotal","")))))</f>
        <v/>
      </c>
      <c r="K1074" s="100" t="str">
        <f>IFERROR(IF(AND(COUNTBLANK($B1071:$B1073)=2,$B1073="",$B1072="",MAX(C:C)&gt;1),SUM($K$3:K1073)/2,IF($B1073="","",IF($C1074=$C1071,ROUND(J1074*I1074,2),IF($C1074=$C1072,"Total Item (R$)",IF(AND($C1074&lt;&gt;$C1073,$J1073&lt;&gt;""),SUMIFS(K:K,C:C,C1073,J:J,"&lt;&gt;Subtotal"),""))))),"")</f>
        <v/>
      </c>
      <c r="L1074" s="100" t="str">
        <f t="shared" si="30"/>
        <v/>
      </c>
    </row>
    <row r="1075" spans="2:12" x14ac:dyDescent="0.25">
      <c r="B1075" s="62" t="str">
        <f>IFERROR(IF(C1074=C1071,IF(B1074+1&lt;='FORMAÇÃO DE PREÇO'!$H$8,B1074+1,""),B1074),"")</f>
        <v/>
      </c>
      <c r="C1075" s="62" t="str">
        <f>IFERROR(VLOOKUP(B1075,'FORMAÇÃO DE PREÇO'!B:D,2,FALSE),"")</f>
        <v/>
      </c>
      <c r="D1075" s="62" t="str">
        <f>IFERROR(VLOOKUP(B1075,'FORMAÇÃO DE PREÇO'!B:D,3,FALSE),"")</f>
        <v/>
      </c>
      <c r="E1075" s="107" t="str">
        <f t="shared" si="31"/>
        <v/>
      </c>
      <c r="F1075" s="107" t="str">
        <f>IF($B1074="","",IF($C1075=$C1072,INDEX('FORMAÇÃO DE PREÇO'!$H:$H,MATCH($B1075,'FORMAÇÃO DE PREÇO'!$B:$B)-18),IF($C1075=$C1073,"Código","")))</f>
        <v/>
      </c>
      <c r="G1075" s="108" t="str">
        <f t="array" ref="G1075">IF($B1074="","",IF($C1075=$C1072,UPPER(INDEX('BASE EDITAL'!$C:$C,EDITAL!B1075+1)),IF($C1075=$C1073,"Especificação do Objeto","")))</f>
        <v/>
      </c>
      <c r="H1075" s="109" t="str">
        <f t="array" ref="H1075">IF($B1074="","",IF($C1075=$C1072,INDEX('FORMAÇÃO DE PREÇO'!$M:$M,MATCH($B1075,'FORMAÇÃO DE PREÇO'!$B:$B)-14),IF($C1075=$C1073,"Unidade","")))</f>
        <v/>
      </c>
      <c r="I1075" s="109" t="str">
        <f>IF($B1074="","",IF($C1075=$C1072,INDEX('FORMAÇÃO DE PREÇO'!$M:$M,MATCH($B1075,'FORMAÇÃO DE PREÇO'!$B:$B)-16),IF($C1075=$C1073,"Quant.","")))</f>
        <v/>
      </c>
      <c r="J1075" s="68" t="str">
        <f>IF(AND(COUNTBLANK($B1072:$B1074)=2,$B1074="",$B1073="",MAX(C:C)&gt;1),"Total Estimado",IF($B1074="","",IF($C1075=$C1072,INDEX('FORMAÇÃO DE PREÇO'!$M:$M,MATCH($B1075,'FORMAÇÃO DE PREÇO'!$B:$B)-18),IF($C1075=$C1073,"Valor Unit. (R$)",IF(AND($C1075&lt;&gt;$C1074,$J1074&lt;&gt;""),"Subtotal","")))))</f>
        <v/>
      </c>
      <c r="K1075" s="100" t="str">
        <f>IFERROR(IF(AND(COUNTBLANK($B1072:$B1074)=2,$B1074="",$B1073="",MAX(C:C)&gt;1),SUM($K$3:K1074)/2,IF($B1074="","",IF($C1075=$C1072,ROUND(J1075*I1075,2),IF($C1075=$C1073,"Total Item (R$)",IF(AND($C1075&lt;&gt;$C1074,$J1074&lt;&gt;""),SUMIFS(K:K,C:C,C1074,J:J,"&lt;&gt;Subtotal"),""))))),"")</f>
        <v/>
      </c>
      <c r="L1075" s="100" t="str">
        <f t="shared" si="30"/>
        <v/>
      </c>
    </row>
    <row r="1076" spans="2:12" x14ac:dyDescent="0.25">
      <c r="B1076" s="62" t="str">
        <f>IFERROR(IF(C1075=C1072,IF(B1075+1&lt;='FORMAÇÃO DE PREÇO'!$H$8,B1075+1,""),B1075),"")</f>
        <v/>
      </c>
      <c r="C1076" s="62" t="str">
        <f>IFERROR(VLOOKUP(B1076,'FORMAÇÃO DE PREÇO'!B:D,2,FALSE),"")</f>
        <v/>
      </c>
      <c r="D1076" s="62" t="str">
        <f>IFERROR(VLOOKUP(B1076,'FORMAÇÃO DE PREÇO'!B:D,3,FALSE),"")</f>
        <v/>
      </c>
      <c r="E1076" s="107" t="str">
        <f t="shared" si="31"/>
        <v/>
      </c>
      <c r="F1076" s="107" t="str">
        <f>IF($B1075="","",IF($C1076=$C1073,INDEX('FORMAÇÃO DE PREÇO'!$H:$H,MATCH($B1076,'FORMAÇÃO DE PREÇO'!$B:$B)-18),IF($C1076=$C1074,"Código","")))</f>
        <v/>
      </c>
      <c r="G1076" s="108" t="str">
        <f t="array" ref="G1076">IF($B1075="","",IF($C1076=$C1073,UPPER(INDEX('BASE EDITAL'!$C:$C,EDITAL!B1076+1)),IF($C1076=$C1074,"Especificação do Objeto","")))</f>
        <v/>
      </c>
      <c r="H1076" s="109" t="str">
        <f t="array" ref="H1076">IF($B1075="","",IF($C1076=$C1073,INDEX('FORMAÇÃO DE PREÇO'!$M:$M,MATCH($B1076,'FORMAÇÃO DE PREÇO'!$B:$B)-14),IF($C1076=$C1074,"Unidade","")))</f>
        <v/>
      </c>
      <c r="I1076" s="109" t="str">
        <f>IF($B1075="","",IF($C1076=$C1073,INDEX('FORMAÇÃO DE PREÇO'!$M:$M,MATCH($B1076,'FORMAÇÃO DE PREÇO'!$B:$B)-16),IF($C1076=$C1074,"Quant.","")))</f>
        <v/>
      </c>
      <c r="J1076" s="68" t="str">
        <f>IF(AND(COUNTBLANK($B1073:$B1075)=2,$B1075="",$B1074="",MAX(C:C)&gt;1),"Total Estimado",IF($B1075="","",IF($C1076=$C1073,INDEX('FORMAÇÃO DE PREÇO'!$M:$M,MATCH($B1076,'FORMAÇÃO DE PREÇO'!$B:$B)-18),IF($C1076=$C1074,"Valor Unit. (R$)",IF(AND($C1076&lt;&gt;$C1075,$J1075&lt;&gt;""),"Subtotal","")))))</f>
        <v/>
      </c>
      <c r="K1076" s="100" t="str">
        <f>IFERROR(IF(AND(COUNTBLANK($B1073:$B1075)=2,$B1075="",$B1074="",MAX(C:C)&gt;1),SUM($K$3:K1075)/2,IF($B1075="","",IF($C1076=$C1073,ROUND(J1076*I1076,2),IF($C1076=$C1074,"Total Item (R$)",IF(AND($C1076&lt;&gt;$C1075,$J1075&lt;&gt;""),SUMIFS(K:K,C:C,C1075,J:J,"&lt;&gt;Subtotal"),""))))),"")</f>
        <v/>
      </c>
      <c r="L1076" s="100" t="str">
        <f t="shared" si="30"/>
        <v/>
      </c>
    </row>
    <row r="1077" spans="2:12" x14ac:dyDescent="0.25">
      <c r="B1077" s="62" t="str">
        <f>IFERROR(IF(C1076=C1073,IF(B1076+1&lt;='FORMAÇÃO DE PREÇO'!$H$8,B1076+1,""),B1076),"")</f>
        <v/>
      </c>
      <c r="C1077" s="62" t="str">
        <f>IFERROR(VLOOKUP(B1077,'FORMAÇÃO DE PREÇO'!B:D,2,FALSE),"")</f>
        <v/>
      </c>
      <c r="D1077" s="62" t="str">
        <f>IFERROR(VLOOKUP(B1077,'FORMAÇÃO DE PREÇO'!B:D,3,FALSE),"")</f>
        <v/>
      </c>
      <c r="E1077" s="107" t="str">
        <f t="shared" si="31"/>
        <v/>
      </c>
      <c r="F1077" s="107" t="str">
        <f>IF($B1076="","",IF($C1077=$C1074,INDEX('FORMAÇÃO DE PREÇO'!$H:$H,MATCH($B1077,'FORMAÇÃO DE PREÇO'!$B:$B)-18),IF($C1077=$C1075,"Código","")))</f>
        <v/>
      </c>
      <c r="G1077" s="108" t="str">
        <f t="array" ref="G1077">IF($B1076="","",IF($C1077=$C1074,UPPER(INDEX('BASE EDITAL'!$C:$C,EDITAL!B1077+1)),IF($C1077=$C1075,"Especificação do Objeto","")))</f>
        <v/>
      </c>
      <c r="H1077" s="109" t="str">
        <f t="array" ref="H1077">IF($B1076="","",IF($C1077=$C1074,INDEX('FORMAÇÃO DE PREÇO'!$M:$M,MATCH($B1077,'FORMAÇÃO DE PREÇO'!$B:$B)-14),IF($C1077=$C1075,"Unidade","")))</f>
        <v/>
      </c>
      <c r="I1077" s="109" t="str">
        <f>IF($B1076="","",IF($C1077=$C1074,INDEX('FORMAÇÃO DE PREÇO'!$M:$M,MATCH($B1077,'FORMAÇÃO DE PREÇO'!$B:$B)-16),IF($C1077=$C1075,"Quant.","")))</f>
        <v/>
      </c>
      <c r="J1077" s="68" t="str">
        <f>IF(AND(COUNTBLANK($B1074:$B1076)=2,$B1076="",$B1075="",MAX(C:C)&gt;1),"Total Estimado",IF($B1076="","",IF($C1077=$C1074,INDEX('FORMAÇÃO DE PREÇO'!$M:$M,MATCH($B1077,'FORMAÇÃO DE PREÇO'!$B:$B)-18),IF($C1077=$C1075,"Valor Unit. (R$)",IF(AND($C1077&lt;&gt;$C1076,$J1076&lt;&gt;""),"Subtotal","")))))</f>
        <v/>
      </c>
      <c r="K1077" s="100" t="str">
        <f>IFERROR(IF(AND(COUNTBLANK($B1074:$B1076)=2,$B1076="",$B1075="",MAX(C:C)&gt;1),SUM($K$3:K1076)/2,IF($B1076="","",IF($C1077=$C1074,ROUND(J1077*I1077,2),IF($C1077=$C1075,"Total Item (R$)",IF(AND($C1077&lt;&gt;$C1076,$J1076&lt;&gt;""),SUMIFS(K:K,C:C,C1076,J:J,"&lt;&gt;Subtotal"),""))))),"")</f>
        <v/>
      </c>
      <c r="L1077" s="100" t="str">
        <f t="shared" si="30"/>
        <v/>
      </c>
    </row>
    <row r="1078" spans="2:12" x14ac:dyDescent="0.25">
      <c r="B1078" s="62" t="str">
        <f>IFERROR(IF(C1077=C1074,IF(B1077+1&lt;='FORMAÇÃO DE PREÇO'!$H$8,B1077+1,""),B1077),"")</f>
        <v/>
      </c>
      <c r="C1078" s="62" t="str">
        <f>IFERROR(VLOOKUP(B1078,'FORMAÇÃO DE PREÇO'!B:D,2,FALSE),"")</f>
        <v/>
      </c>
      <c r="D1078" s="62" t="str">
        <f>IFERROR(VLOOKUP(B1078,'FORMAÇÃO DE PREÇO'!B:D,3,FALSE),"")</f>
        <v/>
      </c>
      <c r="E1078" s="107" t="str">
        <f t="shared" si="31"/>
        <v/>
      </c>
      <c r="F1078" s="107" t="str">
        <f>IF($B1077="","",IF($C1078=$C1075,INDEX('FORMAÇÃO DE PREÇO'!$H:$H,MATCH($B1078,'FORMAÇÃO DE PREÇO'!$B:$B)-18),IF($C1078=$C1076,"Código","")))</f>
        <v/>
      </c>
      <c r="G1078" s="108" t="str">
        <f t="array" ref="G1078">IF($B1077="","",IF($C1078=$C1075,UPPER(INDEX('BASE EDITAL'!$C:$C,EDITAL!B1078+1)),IF($C1078=$C1076,"Especificação do Objeto","")))</f>
        <v/>
      </c>
      <c r="H1078" s="109" t="str">
        <f t="array" ref="H1078">IF($B1077="","",IF($C1078=$C1075,INDEX('FORMAÇÃO DE PREÇO'!$M:$M,MATCH($B1078,'FORMAÇÃO DE PREÇO'!$B:$B)-14),IF($C1078=$C1076,"Unidade","")))</f>
        <v/>
      </c>
      <c r="I1078" s="109" t="str">
        <f>IF($B1077="","",IF($C1078=$C1075,INDEX('FORMAÇÃO DE PREÇO'!$M:$M,MATCH($B1078,'FORMAÇÃO DE PREÇO'!$B:$B)-16),IF($C1078=$C1076,"Quant.","")))</f>
        <v/>
      </c>
      <c r="J1078" s="68" t="str">
        <f>IF(AND(COUNTBLANK($B1075:$B1077)=2,$B1077="",$B1076="",MAX(C:C)&gt;1),"Total Estimado",IF($B1077="","",IF($C1078=$C1075,INDEX('FORMAÇÃO DE PREÇO'!$M:$M,MATCH($B1078,'FORMAÇÃO DE PREÇO'!$B:$B)-18),IF($C1078=$C1076,"Valor Unit. (R$)",IF(AND($C1078&lt;&gt;$C1077,$J1077&lt;&gt;""),"Subtotal","")))))</f>
        <v/>
      </c>
      <c r="K1078" s="100" t="str">
        <f>IFERROR(IF(AND(COUNTBLANK($B1075:$B1077)=2,$B1077="",$B1076="",MAX(C:C)&gt;1),SUM($K$3:K1077)/2,IF($B1077="","",IF($C1078=$C1075,ROUND(J1078*I1078,2),IF($C1078=$C1076,"Total Item (R$)",IF(AND($C1078&lt;&gt;$C1077,$J1077&lt;&gt;""),SUMIFS(K:K,C:C,C1077,J:J,"&lt;&gt;Subtotal"),""))))),"")</f>
        <v/>
      </c>
      <c r="L1078" s="100" t="str">
        <f t="shared" si="30"/>
        <v/>
      </c>
    </row>
    <row r="1079" spans="2:12" x14ac:dyDescent="0.25">
      <c r="B1079" s="62" t="str">
        <f>IFERROR(IF(C1078=C1075,IF(B1078+1&lt;='FORMAÇÃO DE PREÇO'!$H$8,B1078+1,""),B1078),"")</f>
        <v/>
      </c>
      <c r="C1079" s="62" t="str">
        <f>IFERROR(VLOOKUP(B1079,'FORMAÇÃO DE PREÇO'!B:D,2,FALSE),"")</f>
        <v/>
      </c>
      <c r="D1079" s="62" t="str">
        <f>IFERROR(VLOOKUP(B1079,'FORMAÇÃO DE PREÇO'!B:D,3,FALSE),"")</f>
        <v/>
      </c>
      <c r="E1079" s="107" t="str">
        <f t="shared" si="31"/>
        <v/>
      </c>
      <c r="F1079" s="107" t="str">
        <f>IF($B1078="","",IF($C1079=$C1076,INDEX('FORMAÇÃO DE PREÇO'!$H:$H,MATCH($B1079,'FORMAÇÃO DE PREÇO'!$B:$B)-18),IF($C1079=$C1077,"Código","")))</f>
        <v/>
      </c>
      <c r="G1079" s="108" t="str">
        <f t="array" ref="G1079">IF($B1078="","",IF($C1079=$C1076,UPPER(INDEX('BASE EDITAL'!$C:$C,EDITAL!B1079+1)),IF($C1079=$C1077,"Especificação do Objeto","")))</f>
        <v/>
      </c>
      <c r="H1079" s="109" t="str">
        <f t="array" ref="H1079">IF($B1078="","",IF($C1079=$C1076,INDEX('FORMAÇÃO DE PREÇO'!$M:$M,MATCH($B1079,'FORMAÇÃO DE PREÇO'!$B:$B)-14),IF($C1079=$C1077,"Unidade","")))</f>
        <v/>
      </c>
      <c r="I1079" s="109" t="str">
        <f>IF($B1078="","",IF($C1079=$C1076,INDEX('FORMAÇÃO DE PREÇO'!$M:$M,MATCH($B1079,'FORMAÇÃO DE PREÇO'!$B:$B)-16),IF($C1079=$C1077,"Quant.","")))</f>
        <v/>
      </c>
      <c r="J1079" s="68" t="str">
        <f>IF(AND(COUNTBLANK($B1076:$B1078)=2,$B1078="",$B1077="",MAX(C:C)&gt;1),"Total Estimado",IF($B1078="","",IF($C1079=$C1076,INDEX('FORMAÇÃO DE PREÇO'!$M:$M,MATCH($B1079,'FORMAÇÃO DE PREÇO'!$B:$B)-18),IF($C1079=$C1077,"Valor Unit. (R$)",IF(AND($C1079&lt;&gt;$C1078,$J1078&lt;&gt;""),"Subtotal","")))))</f>
        <v/>
      </c>
      <c r="K1079" s="100" t="str">
        <f>IFERROR(IF(AND(COUNTBLANK($B1076:$B1078)=2,$B1078="",$B1077="",MAX(C:C)&gt;1),SUM($K$3:K1078)/2,IF($B1078="","",IF($C1079=$C1076,ROUND(J1079*I1079,2),IF($C1079=$C1077,"Total Item (R$)",IF(AND($C1079&lt;&gt;$C1078,$J1078&lt;&gt;""),SUMIFS(K:K,C:C,C1078,J:J,"&lt;&gt;Subtotal"),""))))),"")</f>
        <v/>
      </c>
      <c r="L1079" s="100" t="str">
        <f t="shared" si="30"/>
        <v/>
      </c>
    </row>
    <row r="1080" spans="2:12" x14ac:dyDescent="0.25">
      <c r="B1080" s="62" t="str">
        <f>IFERROR(IF(C1079=C1076,IF(B1079+1&lt;='FORMAÇÃO DE PREÇO'!$H$8,B1079+1,""),B1079),"")</f>
        <v/>
      </c>
      <c r="C1080" s="62" t="str">
        <f>IFERROR(VLOOKUP(B1080,'FORMAÇÃO DE PREÇO'!B:D,2,FALSE),"")</f>
        <v/>
      </c>
      <c r="D1080" s="62" t="str">
        <f>IFERROR(VLOOKUP(B1080,'FORMAÇÃO DE PREÇO'!B:D,3,FALSE),"")</f>
        <v/>
      </c>
      <c r="E1080" s="107" t="str">
        <f t="shared" si="31"/>
        <v/>
      </c>
      <c r="F1080" s="107" t="str">
        <f>IF($B1079="","",IF($C1080=$C1077,INDEX('FORMAÇÃO DE PREÇO'!$H:$H,MATCH($B1080,'FORMAÇÃO DE PREÇO'!$B:$B)-18),IF($C1080=$C1078,"Código","")))</f>
        <v/>
      </c>
      <c r="G1080" s="108" t="str">
        <f t="array" ref="G1080">IF($B1079="","",IF($C1080=$C1077,UPPER(INDEX('BASE EDITAL'!$C:$C,EDITAL!B1080+1)),IF($C1080=$C1078,"Especificação do Objeto","")))</f>
        <v/>
      </c>
      <c r="H1080" s="109" t="str">
        <f t="array" ref="H1080">IF($B1079="","",IF($C1080=$C1077,INDEX('FORMAÇÃO DE PREÇO'!$M:$M,MATCH($B1080,'FORMAÇÃO DE PREÇO'!$B:$B)-14),IF($C1080=$C1078,"Unidade","")))</f>
        <v/>
      </c>
      <c r="I1080" s="109" t="str">
        <f>IF($B1079="","",IF($C1080=$C1077,INDEX('FORMAÇÃO DE PREÇO'!$M:$M,MATCH($B1080,'FORMAÇÃO DE PREÇO'!$B:$B)-16),IF($C1080=$C1078,"Quant.","")))</f>
        <v/>
      </c>
      <c r="J1080" s="68" t="str">
        <f>IF(AND(COUNTBLANK($B1077:$B1079)=2,$B1079="",$B1078="",MAX(C:C)&gt;1),"Total Estimado",IF($B1079="","",IF($C1080=$C1077,INDEX('FORMAÇÃO DE PREÇO'!$M:$M,MATCH($B1080,'FORMAÇÃO DE PREÇO'!$B:$B)-18),IF($C1080=$C1078,"Valor Unit. (R$)",IF(AND($C1080&lt;&gt;$C1079,$J1079&lt;&gt;""),"Subtotal","")))))</f>
        <v/>
      </c>
      <c r="K1080" s="100" t="str">
        <f>IFERROR(IF(AND(COUNTBLANK($B1077:$B1079)=2,$B1079="",$B1078="",MAX(C:C)&gt;1),SUM($K$3:K1079)/2,IF($B1079="","",IF($C1080=$C1077,ROUND(J1080*I1080,2),IF($C1080=$C1078,"Total Item (R$)",IF(AND($C1080&lt;&gt;$C1079,$J1079&lt;&gt;""),SUMIFS(K:K,C:C,C1079,J:J,"&lt;&gt;Subtotal"),""))))),"")</f>
        <v/>
      </c>
      <c r="L1080" s="100" t="str">
        <f t="shared" si="30"/>
        <v/>
      </c>
    </row>
    <row r="1081" spans="2:12" x14ac:dyDescent="0.25">
      <c r="B1081" s="62" t="str">
        <f>IFERROR(IF(C1080=C1077,IF(B1080+1&lt;='FORMAÇÃO DE PREÇO'!$H$8,B1080+1,""),B1080),"")</f>
        <v/>
      </c>
      <c r="C1081" s="62" t="str">
        <f>IFERROR(VLOOKUP(B1081,'FORMAÇÃO DE PREÇO'!B:D,2,FALSE),"")</f>
        <v/>
      </c>
      <c r="D1081" s="62" t="str">
        <f>IFERROR(VLOOKUP(B1081,'FORMAÇÃO DE PREÇO'!B:D,3,FALSE),"")</f>
        <v/>
      </c>
      <c r="E1081" s="107" t="str">
        <f t="shared" si="31"/>
        <v/>
      </c>
      <c r="F1081" s="107" t="str">
        <f>IF($B1080="","",IF($C1081=$C1078,INDEX('FORMAÇÃO DE PREÇO'!$H:$H,MATCH($B1081,'FORMAÇÃO DE PREÇO'!$B:$B)-18),IF($C1081=$C1079,"Código","")))</f>
        <v/>
      </c>
      <c r="G1081" s="108" t="str">
        <f t="array" ref="G1081">IF($B1080="","",IF($C1081=$C1078,UPPER(INDEX('BASE EDITAL'!$C:$C,EDITAL!B1081+1)),IF($C1081=$C1079,"Especificação do Objeto","")))</f>
        <v/>
      </c>
      <c r="H1081" s="109" t="str">
        <f t="array" ref="H1081">IF($B1080="","",IF($C1081=$C1078,INDEX('FORMAÇÃO DE PREÇO'!$M:$M,MATCH($B1081,'FORMAÇÃO DE PREÇO'!$B:$B)-14),IF($C1081=$C1079,"Unidade","")))</f>
        <v/>
      </c>
      <c r="I1081" s="109" t="str">
        <f>IF($B1080="","",IF($C1081=$C1078,INDEX('FORMAÇÃO DE PREÇO'!$M:$M,MATCH($B1081,'FORMAÇÃO DE PREÇO'!$B:$B)-16),IF($C1081=$C1079,"Quant.","")))</f>
        <v/>
      </c>
      <c r="J1081" s="68" t="str">
        <f>IF(AND(COUNTBLANK($B1078:$B1080)=2,$B1080="",$B1079="",MAX(C:C)&gt;1),"Total Estimado",IF($B1080="","",IF($C1081=$C1078,INDEX('FORMAÇÃO DE PREÇO'!$M:$M,MATCH($B1081,'FORMAÇÃO DE PREÇO'!$B:$B)-18),IF($C1081=$C1079,"Valor Unit. (R$)",IF(AND($C1081&lt;&gt;$C1080,$J1080&lt;&gt;""),"Subtotal","")))))</f>
        <v/>
      </c>
      <c r="K1081" s="100" t="str">
        <f>IFERROR(IF(AND(COUNTBLANK($B1078:$B1080)=2,$B1080="",$B1079="",MAX(C:C)&gt;1),SUM($K$3:K1080)/2,IF($B1080="","",IF($C1081=$C1078,ROUND(J1081*I1081,2),IF($C1081=$C1079,"Total Item (R$)",IF(AND($C1081&lt;&gt;$C1080,$J1080&lt;&gt;""),SUMIFS(K:K,C:C,C1080,J:J,"&lt;&gt;Subtotal"),""))))),"")</f>
        <v/>
      </c>
      <c r="L1081" s="100" t="str">
        <f t="shared" si="30"/>
        <v/>
      </c>
    </row>
    <row r="1082" spans="2:12" x14ac:dyDescent="0.25">
      <c r="B1082" s="62" t="str">
        <f>IFERROR(IF(C1081=C1078,IF(B1081+1&lt;='FORMAÇÃO DE PREÇO'!$H$8,B1081+1,""),B1081),"")</f>
        <v/>
      </c>
      <c r="C1082" s="62" t="str">
        <f>IFERROR(VLOOKUP(B1082,'FORMAÇÃO DE PREÇO'!B:D,2,FALSE),"")</f>
        <v/>
      </c>
      <c r="D1082" s="62" t="str">
        <f>IFERROR(VLOOKUP(B1082,'FORMAÇÃO DE PREÇO'!B:D,3,FALSE),"")</f>
        <v/>
      </c>
      <c r="E1082" s="107" t="str">
        <f t="shared" si="31"/>
        <v/>
      </c>
      <c r="F1082" s="107" t="str">
        <f>IF($B1081="","",IF($C1082=$C1079,INDEX('FORMAÇÃO DE PREÇO'!$H:$H,MATCH($B1082,'FORMAÇÃO DE PREÇO'!$B:$B)-18),IF($C1082=$C1080,"Código","")))</f>
        <v/>
      </c>
      <c r="G1082" s="108" t="str">
        <f t="array" ref="G1082">IF($B1081="","",IF($C1082=$C1079,UPPER(INDEX('BASE EDITAL'!$C:$C,EDITAL!B1082+1)),IF($C1082=$C1080,"Especificação do Objeto","")))</f>
        <v/>
      </c>
      <c r="H1082" s="109" t="str">
        <f t="array" ref="H1082">IF($B1081="","",IF($C1082=$C1079,INDEX('FORMAÇÃO DE PREÇO'!$M:$M,MATCH($B1082,'FORMAÇÃO DE PREÇO'!$B:$B)-14),IF($C1082=$C1080,"Unidade","")))</f>
        <v/>
      </c>
      <c r="I1082" s="109" t="str">
        <f>IF($B1081="","",IF($C1082=$C1079,INDEX('FORMAÇÃO DE PREÇO'!$M:$M,MATCH($B1082,'FORMAÇÃO DE PREÇO'!$B:$B)-16),IF($C1082=$C1080,"Quant.","")))</f>
        <v/>
      </c>
      <c r="J1082" s="68" t="str">
        <f>IF(AND(COUNTBLANK($B1079:$B1081)=2,$B1081="",$B1080="",MAX(C:C)&gt;1),"Total Estimado",IF($B1081="","",IF($C1082=$C1079,INDEX('FORMAÇÃO DE PREÇO'!$M:$M,MATCH($B1082,'FORMAÇÃO DE PREÇO'!$B:$B)-18),IF($C1082=$C1080,"Valor Unit. (R$)",IF(AND($C1082&lt;&gt;$C1081,$J1081&lt;&gt;""),"Subtotal","")))))</f>
        <v/>
      </c>
      <c r="K1082" s="100" t="str">
        <f>IFERROR(IF(AND(COUNTBLANK($B1079:$B1081)=2,$B1081="",$B1080="",MAX(C:C)&gt;1),SUM($K$3:K1081)/2,IF($B1081="","",IF($C1082=$C1079,ROUND(J1082*I1082,2),IF($C1082=$C1080,"Total Item (R$)",IF(AND($C1082&lt;&gt;$C1081,$J1081&lt;&gt;""),SUMIFS(K:K,C:C,C1081,J:J,"&lt;&gt;Subtotal"),""))))),"")</f>
        <v/>
      </c>
      <c r="L1082" s="100" t="str">
        <f t="shared" si="30"/>
        <v/>
      </c>
    </row>
    <row r="1083" spans="2:12" x14ac:dyDescent="0.25">
      <c r="B1083" s="62" t="str">
        <f>IFERROR(IF(C1082=C1079,IF(B1082+1&lt;='FORMAÇÃO DE PREÇO'!$H$8,B1082+1,""),B1082),"")</f>
        <v/>
      </c>
      <c r="C1083" s="62" t="str">
        <f>IFERROR(VLOOKUP(B1083,'FORMAÇÃO DE PREÇO'!B:D,2,FALSE),"")</f>
        <v/>
      </c>
      <c r="D1083" s="62" t="str">
        <f>IFERROR(VLOOKUP(B1083,'FORMAÇÃO DE PREÇO'!B:D,3,FALSE),"")</f>
        <v/>
      </c>
      <c r="E1083" s="107" t="str">
        <f t="shared" si="31"/>
        <v/>
      </c>
      <c r="F1083" s="107" t="str">
        <f>IF($B1082="","",IF($C1083=$C1080,INDEX('FORMAÇÃO DE PREÇO'!$H:$H,MATCH($B1083,'FORMAÇÃO DE PREÇO'!$B:$B)-18),IF($C1083=$C1081,"Código","")))</f>
        <v/>
      </c>
      <c r="G1083" s="108" t="str">
        <f t="array" ref="G1083">IF($B1082="","",IF($C1083=$C1080,UPPER(INDEX('BASE EDITAL'!$C:$C,EDITAL!B1083+1)),IF($C1083=$C1081,"Especificação do Objeto","")))</f>
        <v/>
      </c>
      <c r="H1083" s="109" t="str">
        <f t="array" ref="H1083">IF($B1082="","",IF($C1083=$C1080,INDEX('FORMAÇÃO DE PREÇO'!$M:$M,MATCH($B1083,'FORMAÇÃO DE PREÇO'!$B:$B)-14),IF($C1083=$C1081,"Unidade","")))</f>
        <v/>
      </c>
      <c r="I1083" s="109" t="str">
        <f>IF($B1082="","",IF($C1083=$C1080,INDEX('FORMAÇÃO DE PREÇO'!$M:$M,MATCH($B1083,'FORMAÇÃO DE PREÇO'!$B:$B)-16),IF($C1083=$C1081,"Quant.","")))</f>
        <v/>
      </c>
      <c r="J1083" s="68" t="str">
        <f>IF(AND(COUNTBLANK($B1080:$B1082)=2,$B1082="",$B1081="",MAX(C:C)&gt;1),"Total Estimado",IF($B1082="","",IF($C1083=$C1080,INDEX('FORMAÇÃO DE PREÇO'!$M:$M,MATCH($B1083,'FORMAÇÃO DE PREÇO'!$B:$B)-18),IF($C1083=$C1081,"Valor Unit. (R$)",IF(AND($C1083&lt;&gt;$C1082,$J1082&lt;&gt;""),"Subtotal","")))))</f>
        <v/>
      </c>
      <c r="K1083" s="100" t="str">
        <f>IFERROR(IF(AND(COUNTBLANK($B1080:$B1082)=2,$B1082="",$B1081="",MAX(C:C)&gt;1),SUM($K$3:K1082)/2,IF($B1082="","",IF($C1083=$C1080,ROUND(J1083*I1083,2),IF($C1083=$C1081,"Total Item (R$)",IF(AND($C1083&lt;&gt;$C1082,$J1082&lt;&gt;""),SUMIFS(K:K,C:C,C1082,J:J,"&lt;&gt;Subtotal"),""))))),"")</f>
        <v/>
      </c>
      <c r="L1083" s="100" t="str">
        <f t="shared" si="30"/>
        <v/>
      </c>
    </row>
    <row r="1084" spans="2:12" x14ac:dyDescent="0.25">
      <c r="B1084" s="62" t="str">
        <f>IFERROR(IF(C1083=C1080,IF(B1083+1&lt;='FORMAÇÃO DE PREÇO'!$H$8,B1083+1,""),B1083),"")</f>
        <v/>
      </c>
      <c r="C1084" s="62" t="str">
        <f>IFERROR(VLOOKUP(B1084,'FORMAÇÃO DE PREÇO'!B:D,2,FALSE),"")</f>
        <v/>
      </c>
      <c r="D1084" s="62" t="str">
        <f>IFERROR(VLOOKUP(B1084,'FORMAÇÃO DE PREÇO'!B:D,3,FALSE),"")</f>
        <v/>
      </c>
      <c r="E1084" s="107" t="str">
        <f t="shared" si="31"/>
        <v/>
      </c>
      <c r="F1084" s="107" t="str">
        <f>IF($B1083="","",IF($C1084=$C1081,INDEX('FORMAÇÃO DE PREÇO'!$H:$H,MATCH($B1084,'FORMAÇÃO DE PREÇO'!$B:$B)-18),IF($C1084=$C1082,"Código","")))</f>
        <v/>
      </c>
      <c r="G1084" s="108" t="str">
        <f t="array" ref="G1084">IF($B1083="","",IF($C1084=$C1081,UPPER(INDEX('BASE EDITAL'!$C:$C,EDITAL!B1084+1)),IF($C1084=$C1082,"Especificação do Objeto","")))</f>
        <v/>
      </c>
      <c r="H1084" s="109" t="str">
        <f t="array" ref="H1084">IF($B1083="","",IF($C1084=$C1081,INDEX('FORMAÇÃO DE PREÇO'!$M:$M,MATCH($B1084,'FORMAÇÃO DE PREÇO'!$B:$B)-14),IF($C1084=$C1082,"Unidade","")))</f>
        <v/>
      </c>
      <c r="I1084" s="109" t="str">
        <f>IF($B1083="","",IF($C1084=$C1081,INDEX('FORMAÇÃO DE PREÇO'!$M:$M,MATCH($B1084,'FORMAÇÃO DE PREÇO'!$B:$B)-16),IF($C1084=$C1082,"Quant.","")))</f>
        <v/>
      </c>
      <c r="J1084" s="68" t="str">
        <f>IF(AND(COUNTBLANK($B1081:$B1083)=2,$B1083="",$B1082="",MAX(C:C)&gt;1),"Total Estimado",IF($B1083="","",IF($C1084=$C1081,INDEX('FORMAÇÃO DE PREÇO'!$M:$M,MATCH($B1084,'FORMAÇÃO DE PREÇO'!$B:$B)-18),IF($C1084=$C1082,"Valor Unit. (R$)",IF(AND($C1084&lt;&gt;$C1083,$J1083&lt;&gt;""),"Subtotal","")))))</f>
        <v/>
      </c>
      <c r="K1084" s="100" t="str">
        <f>IFERROR(IF(AND(COUNTBLANK($B1081:$B1083)=2,$B1083="",$B1082="",MAX(C:C)&gt;1),SUM($K$3:K1083)/2,IF($B1083="","",IF($C1084=$C1081,ROUND(J1084*I1084,2),IF($C1084=$C1082,"Total Item (R$)",IF(AND($C1084&lt;&gt;$C1083,$J1083&lt;&gt;""),SUMIFS(K:K,C:C,C1083,J:J,"&lt;&gt;Subtotal"),""))))),"")</f>
        <v/>
      </c>
      <c r="L1084" s="100" t="str">
        <f t="shared" si="30"/>
        <v/>
      </c>
    </row>
    <row r="1085" spans="2:12" x14ac:dyDescent="0.25">
      <c r="B1085" s="62" t="str">
        <f>IFERROR(IF(C1084=C1081,IF(B1084+1&lt;='FORMAÇÃO DE PREÇO'!$H$8,B1084+1,""),B1084),"")</f>
        <v/>
      </c>
      <c r="C1085" s="62" t="str">
        <f>IFERROR(VLOOKUP(B1085,'FORMAÇÃO DE PREÇO'!B:D,2,FALSE),"")</f>
        <v/>
      </c>
      <c r="D1085" s="62" t="str">
        <f>IFERROR(VLOOKUP(B1085,'FORMAÇÃO DE PREÇO'!B:D,3,FALSE),"")</f>
        <v/>
      </c>
      <c r="E1085" s="107" t="str">
        <f t="shared" si="31"/>
        <v/>
      </c>
      <c r="F1085" s="107" t="str">
        <f>IF($B1084="","",IF($C1085=$C1082,INDEX('FORMAÇÃO DE PREÇO'!$H:$H,MATCH($B1085,'FORMAÇÃO DE PREÇO'!$B:$B)-18),IF($C1085=$C1083,"Código","")))</f>
        <v/>
      </c>
      <c r="G1085" s="108" t="str">
        <f t="array" ref="G1085">IF($B1084="","",IF($C1085=$C1082,UPPER(INDEX('BASE EDITAL'!$C:$C,EDITAL!B1085+1)),IF($C1085=$C1083,"Especificação do Objeto","")))</f>
        <v/>
      </c>
      <c r="H1085" s="109" t="str">
        <f t="array" ref="H1085">IF($B1084="","",IF($C1085=$C1082,INDEX('FORMAÇÃO DE PREÇO'!$M:$M,MATCH($B1085,'FORMAÇÃO DE PREÇO'!$B:$B)-14),IF($C1085=$C1083,"Unidade","")))</f>
        <v/>
      </c>
      <c r="I1085" s="109" t="str">
        <f>IF($B1084="","",IF($C1085=$C1082,INDEX('FORMAÇÃO DE PREÇO'!$M:$M,MATCH($B1085,'FORMAÇÃO DE PREÇO'!$B:$B)-16),IF($C1085=$C1083,"Quant.","")))</f>
        <v/>
      </c>
      <c r="J1085" s="68" t="str">
        <f>IF(AND(COUNTBLANK($B1082:$B1084)=2,$B1084="",$B1083="",MAX(C:C)&gt;1),"Total Estimado",IF($B1084="","",IF($C1085=$C1082,INDEX('FORMAÇÃO DE PREÇO'!$M:$M,MATCH($B1085,'FORMAÇÃO DE PREÇO'!$B:$B)-18),IF($C1085=$C1083,"Valor Unit. (R$)",IF(AND($C1085&lt;&gt;$C1084,$J1084&lt;&gt;""),"Subtotal","")))))</f>
        <v/>
      </c>
      <c r="K1085" s="100" t="str">
        <f>IFERROR(IF(AND(COUNTBLANK($B1082:$B1084)=2,$B1084="",$B1083="",MAX(C:C)&gt;1),SUM($K$3:K1084)/2,IF($B1084="","",IF($C1085=$C1082,ROUND(J1085*I1085,2),IF($C1085=$C1083,"Total Item (R$)",IF(AND($C1085&lt;&gt;$C1084,$J1084&lt;&gt;""),SUMIFS(K:K,C:C,C1084,J:J,"&lt;&gt;Subtotal"),""))))),"")</f>
        <v/>
      </c>
      <c r="L1085" s="100" t="str">
        <f t="shared" si="30"/>
        <v/>
      </c>
    </row>
    <row r="1086" spans="2:12" x14ac:dyDescent="0.25">
      <c r="B1086" s="62" t="str">
        <f>IFERROR(IF(C1085=C1082,IF(B1085+1&lt;='FORMAÇÃO DE PREÇO'!$H$8,B1085+1,""),B1085),"")</f>
        <v/>
      </c>
      <c r="C1086" s="62" t="str">
        <f>IFERROR(VLOOKUP(B1086,'FORMAÇÃO DE PREÇO'!B:D,2,FALSE),"")</f>
        <v/>
      </c>
      <c r="D1086" s="62" t="str">
        <f>IFERROR(VLOOKUP(B1086,'FORMAÇÃO DE PREÇO'!B:D,3,FALSE),"")</f>
        <v/>
      </c>
      <c r="E1086" s="107" t="str">
        <f t="shared" si="31"/>
        <v/>
      </c>
      <c r="F1086" s="107" t="str">
        <f>IF($B1085="","",IF($C1086=$C1083,INDEX('FORMAÇÃO DE PREÇO'!$H:$H,MATCH($B1086,'FORMAÇÃO DE PREÇO'!$B:$B)-18),IF($C1086=$C1084,"Código","")))</f>
        <v/>
      </c>
      <c r="G1086" s="108" t="str">
        <f t="array" ref="G1086">IF($B1085="","",IF($C1086=$C1083,UPPER(INDEX('BASE EDITAL'!$C:$C,EDITAL!B1086+1)),IF($C1086=$C1084,"Especificação do Objeto","")))</f>
        <v/>
      </c>
      <c r="H1086" s="109" t="str">
        <f t="array" ref="H1086">IF($B1085="","",IF($C1086=$C1083,INDEX('FORMAÇÃO DE PREÇO'!$M:$M,MATCH($B1086,'FORMAÇÃO DE PREÇO'!$B:$B)-14),IF($C1086=$C1084,"Unidade","")))</f>
        <v/>
      </c>
      <c r="I1086" s="109" t="str">
        <f>IF($B1085="","",IF($C1086=$C1083,INDEX('FORMAÇÃO DE PREÇO'!$M:$M,MATCH($B1086,'FORMAÇÃO DE PREÇO'!$B:$B)-16),IF($C1086=$C1084,"Quant.","")))</f>
        <v/>
      </c>
      <c r="J1086" s="68" t="str">
        <f>IF(AND(COUNTBLANK($B1083:$B1085)=2,$B1085="",$B1084="",MAX(C:C)&gt;1),"Total Estimado",IF($B1085="","",IF($C1086=$C1083,INDEX('FORMAÇÃO DE PREÇO'!$M:$M,MATCH($B1086,'FORMAÇÃO DE PREÇO'!$B:$B)-18),IF($C1086=$C1084,"Valor Unit. (R$)",IF(AND($C1086&lt;&gt;$C1085,$J1085&lt;&gt;""),"Subtotal","")))))</f>
        <v/>
      </c>
      <c r="K1086" s="100" t="str">
        <f>IFERROR(IF(AND(COUNTBLANK($B1083:$B1085)=2,$B1085="",$B1084="",MAX(C:C)&gt;1),SUM($K$3:K1085)/2,IF($B1085="","",IF($C1086=$C1083,ROUND(J1086*I1086,2),IF($C1086=$C1084,"Total Item (R$)",IF(AND($C1086&lt;&gt;$C1085,$J1085&lt;&gt;""),SUMIFS(K:K,C:C,C1085,J:J,"&lt;&gt;Subtotal"),""))))),"")</f>
        <v/>
      </c>
      <c r="L1086" s="100" t="str">
        <f t="shared" si="30"/>
        <v/>
      </c>
    </row>
    <row r="1087" spans="2:12" x14ac:dyDescent="0.25">
      <c r="B1087" s="62" t="str">
        <f>IFERROR(IF(C1086=C1083,IF(B1086+1&lt;='FORMAÇÃO DE PREÇO'!$H$8,B1086+1,""),B1086),"")</f>
        <v/>
      </c>
      <c r="C1087" s="62" t="str">
        <f>IFERROR(VLOOKUP(B1087,'FORMAÇÃO DE PREÇO'!B:D,2,FALSE),"")</f>
        <v/>
      </c>
      <c r="D1087" s="62" t="str">
        <f>IFERROR(VLOOKUP(B1087,'FORMAÇÃO DE PREÇO'!B:D,3,FALSE),"")</f>
        <v/>
      </c>
      <c r="E1087" s="107" t="str">
        <f t="shared" si="31"/>
        <v/>
      </c>
      <c r="F1087" s="107" t="str">
        <f>IF($B1086="","",IF($C1087=$C1084,INDEX('FORMAÇÃO DE PREÇO'!$H:$H,MATCH($B1087,'FORMAÇÃO DE PREÇO'!$B:$B)-18),IF($C1087=$C1085,"Código","")))</f>
        <v/>
      </c>
      <c r="G1087" s="108" t="str">
        <f t="array" ref="G1087">IF($B1086="","",IF($C1087=$C1084,UPPER(INDEX('BASE EDITAL'!$C:$C,EDITAL!B1087+1)),IF($C1087=$C1085,"Especificação do Objeto","")))</f>
        <v/>
      </c>
      <c r="H1087" s="109" t="str">
        <f t="array" ref="H1087">IF($B1086="","",IF($C1087=$C1084,INDEX('FORMAÇÃO DE PREÇO'!$M:$M,MATCH($B1087,'FORMAÇÃO DE PREÇO'!$B:$B)-14),IF($C1087=$C1085,"Unidade","")))</f>
        <v/>
      </c>
      <c r="I1087" s="109" t="str">
        <f>IF($B1086="","",IF($C1087=$C1084,INDEX('FORMAÇÃO DE PREÇO'!$M:$M,MATCH($B1087,'FORMAÇÃO DE PREÇO'!$B:$B)-16),IF($C1087=$C1085,"Quant.","")))</f>
        <v/>
      </c>
      <c r="J1087" s="68" t="str">
        <f>IF(AND(COUNTBLANK($B1084:$B1086)=2,$B1086="",$B1085="",MAX(C:C)&gt;1),"Total Estimado",IF($B1086="","",IF($C1087=$C1084,INDEX('FORMAÇÃO DE PREÇO'!$M:$M,MATCH($B1087,'FORMAÇÃO DE PREÇO'!$B:$B)-18),IF($C1087=$C1085,"Valor Unit. (R$)",IF(AND($C1087&lt;&gt;$C1086,$J1086&lt;&gt;""),"Subtotal","")))))</f>
        <v/>
      </c>
      <c r="K1087" s="100" t="str">
        <f>IFERROR(IF(AND(COUNTBLANK($B1084:$B1086)=2,$B1086="",$B1085="",MAX(C:C)&gt;1),SUM($K$3:K1086)/2,IF($B1086="","",IF($C1087=$C1084,ROUND(J1087*I1087,2),IF($C1087=$C1085,"Total Item (R$)",IF(AND($C1087&lt;&gt;$C1086,$J1086&lt;&gt;""),SUMIFS(K:K,C:C,C1086,J:J,"&lt;&gt;Subtotal"),""))))),"")</f>
        <v/>
      </c>
      <c r="L1087" s="100" t="str">
        <f t="shared" si="30"/>
        <v/>
      </c>
    </row>
    <row r="1088" spans="2:12" x14ac:dyDescent="0.25">
      <c r="B1088" s="62" t="str">
        <f>IFERROR(IF(C1087=C1084,IF(B1087+1&lt;='FORMAÇÃO DE PREÇO'!$H$8,B1087+1,""),B1087),"")</f>
        <v/>
      </c>
      <c r="C1088" s="62" t="str">
        <f>IFERROR(VLOOKUP(B1088,'FORMAÇÃO DE PREÇO'!B:D,2,FALSE),"")</f>
        <v/>
      </c>
      <c r="D1088" s="62" t="str">
        <f>IFERROR(VLOOKUP(B1088,'FORMAÇÃO DE PREÇO'!B:D,3,FALSE),"")</f>
        <v/>
      </c>
      <c r="E1088" s="107" t="str">
        <f t="shared" si="31"/>
        <v/>
      </c>
      <c r="F1088" s="107" t="str">
        <f>IF($B1087="","",IF($C1088=$C1085,INDEX('FORMAÇÃO DE PREÇO'!$H:$H,MATCH($B1088,'FORMAÇÃO DE PREÇO'!$B:$B)-18),IF($C1088=$C1086,"Código","")))</f>
        <v/>
      </c>
      <c r="G1088" s="108" t="str">
        <f t="array" ref="G1088">IF($B1087="","",IF($C1088=$C1085,UPPER(INDEX('BASE EDITAL'!$C:$C,EDITAL!B1088+1)),IF($C1088=$C1086,"Especificação do Objeto","")))</f>
        <v/>
      </c>
      <c r="H1088" s="109" t="str">
        <f t="array" ref="H1088">IF($B1087="","",IF($C1088=$C1085,INDEX('FORMAÇÃO DE PREÇO'!$M:$M,MATCH($B1088,'FORMAÇÃO DE PREÇO'!$B:$B)-14),IF($C1088=$C1086,"Unidade","")))</f>
        <v/>
      </c>
      <c r="I1088" s="109" t="str">
        <f>IF($B1087="","",IF($C1088=$C1085,INDEX('FORMAÇÃO DE PREÇO'!$M:$M,MATCH($B1088,'FORMAÇÃO DE PREÇO'!$B:$B)-16),IF($C1088=$C1086,"Quant.","")))</f>
        <v/>
      </c>
      <c r="J1088" s="68" t="str">
        <f>IF(AND(COUNTBLANK($B1085:$B1087)=2,$B1087="",$B1086="",MAX(C:C)&gt;1),"Total Estimado",IF($B1087="","",IF($C1088=$C1085,INDEX('FORMAÇÃO DE PREÇO'!$M:$M,MATCH($B1088,'FORMAÇÃO DE PREÇO'!$B:$B)-18),IF($C1088=$C1086,"Valor Unit. (R$)",IF(AND($C1088&lt;&gt;$C1087,$J1087&lt;&gt;""),"Subtotal","")))))</f>
        <v/>
      </c>
      <c r="K1088" s="100" t="str">
        <f>IFERROR(IF(AND(COUNTBLANK($B1085:$B1087)=2,$B1087="",$B1086="",MAX(C:C)&gt;1),SUM($K$3:K1087)/2,IF($B1087="","",IF($C1088=$C1085,ROUND(J1088*I1088,2),IF($C1088=$C1086,"Total Item (R$)",IF(AND($C1088&lt;&gt;$C1087,$J1087&lt;&gt;""),SUMIFS(K:K,C:C,C1087,J:J,"&lt;&gt;Subtotal"),""))))),"")</f>
        <v/>
      </c>
      <c r="L1088" s="100" t="str">
        <f t="shared" si="30"/>
        <v/>
      </c>
    </row>
    <row r="1089" spans="2:12" x14ac:dyDescent="0.25">
      <c r="B1089" s="62" t="str">
        <f>IFERROR(IF(C1088=C1085,IF(B1088+1&lt;='FORMAÇÃO DE PREÇO'!$H$8,B1088+1,""),B1088),"")</f>
        <v/>
      </c>
      <c r="C1089" s="62" t="str">
        <f>IFERROR(VLOOKUP(B1089,'FORMAÇÃO DE PREÇO'!B:D,2,FALSE),"")</f>
        <v/>
      </c>
      <c r="D1089" s="62" t="str">
        <f>IFERROR(VLOOKUP(B1089,'FORMAÇÃO DE PREÇO'!B:D,3,FALSE),"")</f>
        <v/>
      </c>
      <c r="E1089" s="107" t="str">
        <f t="shared" si="31"/>
        <v/>
      </c>
      <c r="F1089" s="107" t="str">
        <f>IF($B1088="","",IF($C1089=$C1086,INDEX('FORMAÇÃO DE PREÇO'!$H:$H,MATCH($B1089,'FORMAÇÃO DE PREÇO'!$B:$B)-18),IF($C1089=$C1087,"Código","")))</f>
        <v/>
      </c>
      <c r="G1089" s="108" t="str">
        <f t="array" ref="G1089">IF($B1088="","",IF($C1089=$C1086,UPPER(INDEX('BASE EDITAL'!$C:$C,EDITAL!B1089+1)),IF($C1089=$C1087,"Especificação do Objeto","")))</f>
        <v/>
      </c>
      <c r="H1089" s="109" t="str">
        <f t="array" ref="H1089">IF($B1088="","",IF($C1089=$C1086,INDEX('FORMAÇÃO DE PREÇO'!$M:$M,MATCH($B1089,'FORMAÇÃO DE PREÇO'!$B:$B)-14),IF($C1089=$C1087,"Unidade","")))</f>
        <v/>
      </c>
      <c r="I1089" s="109" t="str">
        <f>IF($B1088="","",IF($C1089=$C1086,INDEX('FORMAÇÃO DE PREÇO'!$M:$M,MATCH($B1089,'FORMAÇÃO DE PREÇO'!$B:$B)-16),IF($C1089=$C1087,"Quant.","")))</f>
        <v/>
      </c>
      <c r="J1089" s="68" t="str">
        <f>IF(AND(COUNTBLANK($B1086:$B1088)=2,$B1088="",$B1087="",MAX(C:C)&gt;1),"Total Estimado",IF($B1088="","",IF($C1089=$C1086,INDEX('FORMAÇÃO DE PREÇO'!$M:$M,MATCH($B1089,'FORMAÇÃO DE PREÇO'!$B:$B)-18),IF($C1089=$C1087,"Valor Unit. (R$)",IF(AND($C1089&lt;&gt;$C1088,$J1088&lt;&gt;""),"Subtotal","")))))</f>
        <v/>
      </c>
      <c r="K1089" s="100" t="str">
        <f>IFERROR(IF(AND(COUNTBLANK($B1086:$B1088)=2,$B1088="",$B1087="",MAX(C:C)&gt;1),SUM($K$3:K1088)/2,IF($B1088="","",IF($C1089=$C1086,ROUND(J1089*I1089,2),IF($C1089=$C1087,"Total Item (R$)",IF(AND($C1089&lt;&gt;$C1088,$J1088&lt;&gt;""),SUMIFS(K:K,C:C,C1088,J:J,"&lt;&gt;Subtotal"),""))))),"")</f>
        <v/>
      </c>
      <c r="L1089" s="100" t="str">
        <f t="shared" si="30"/>
        <v/>
      </c>
    </row>
    <row r="1090" spans="2:12" x14ac:dyDescent="0.25">
      <c r="B1090" s="62" t="str">
        <f>IFERROR(IF(C1089=C1086,IF(B1089+1&lt;='FORMAÇÃO DE PREÇO'!$H$8,B1089+1,""),B1089),"")</f>
        <v/>
      </c>
      <c r="C1090" s="62" t="str">
        <f>IFERROR(VLOOKUP(B1090,'FORMAÇÃO DE PREÇO'!B:D,2,FALSE),"")</f>
        <v/>
      </c>
      <c r="D1090" s="62" t="str">
        <f>IFERROR(VLOOKUP(B1090,'FORMAÇÃO DE PREÇO'!B:D,3,FALSE),"")</f>
        <v/>
      </c>
      <c r="E1090" s="107" t="str">
        <f t="shared" si="31"/>
        <v/>
      </c>
      <c r="F1090" s="107" t="str">
        <f>IF($B1089="","",IF($C1090=$C1087,INDEX('FORMAÇÃO DE PREÇO'!$H:$H,MATCH($B1090,'FORMAÇÃO DE PREÇO'!$B:$B)-18),IF($C1090=$C1088,"Código","")))</f>
        <v/>
      </c>
      <c r="G1090" s="108" t="str">
        <f t="array" ref="G1090">IF($B1089="","",IF($C1090=$C1087,UPPER(INDEX('BASE EDITAL'!$C:$C,EDITAL!B1090+1)),IF($C1090=$C1088,"Especificação do Objeto","")))</f>
        <v/>
      </c>
      <c r="H1090" s="109" t="str">
        <f t="array" ref="H1090">IF($B1089="","",IF($C1090=$C1087,INDEX('FORMAÇÃO DE PREÇO'!$M:$M,MATCH($B1090,'FORMAÇÃO DE PREÇO'!$B:$B)-14),IF($C1090=$C1088,"Unidade","")))</f>
        <v/>
      </c>
      <c r="I1090" s="109" t="str">
        <f>IF($B1089="","",IF($C1090=$C1087,INDEX('FORMAÇÃO DE PREÇO'!$M:$M,MATCH($B1090,'FORMAÇÃO DE PREÇO'!$B:$B)-16),IF($C1090=$C1088,"Quant.","")))</f>
        <v/>
      </c>
      <c r="J1090" s="68" t="str">
        <f>IF(AND(COUNTBLANK($B1087:$B1089)=2,$B1089="",$B1088="",MAX(C:C)&gt;1),"Total Estimado",IF($B1089="","",IF($C1090=$C1087,INDEX('FORMAÇÃO DE PREÇO'!$M:$M,MATCH($B1090,'FORMAÇÃO DE PREÇO'!$B:$B)-18),IF($C1090=$C1088,"Valor Unit. (R$)",IF(AND($C1090&lt;&gt;$C1089,$J1089&lt;&gt;""),"Subtotal","")))))</f>
        <v/>
      </c>
      <c r="K1090" s="100" t="str">
        <f>IFERROR(IF(AND(COUNTBLANK($B1087:$B1089)=2,$B1089="",$B1088="",MAX(C:C)&gt;1),SUM($K$3:K1089)/2,IF($B1089="","",IF($C1090=$C1087,ROUND(J1090*I1090,2),IF($C1090=$C1088,"Total Item (R$)",IF(AND($C1090&lt;&gt;$C1089,$J1089&lt;&gt;""),SUMIFS(K:K,C:C,C1089,J:J,"&lt;&gt;Subtotal"),""))))),"")</f>
        <v/>
      </c>
      <c r="L1090" s="100" t="str">
        <f t="shared" si="30"/>
        <v/>
      </c>
    </row>
    <row r="1091" spans="2:12" x14ac:dyDescent="0.25">
      <c r="B1091" s="62" t="str">
        <f>IFERROR(IF(C1090=C1087,IF(B1090+1&lt;='FORMAÇÃO DE PREÇO'!$H$8,B1090+1,""),B1090),"")</f>
        <v/>
      </c>
      <c r="C1091" s="62" t="str">
        <f>IFERROR(VLOOKUP(B1091,'FORMAÇÃO DE PREÇO'!B:D,2,FALSE),"")</f>
        <v/>
      </c>
      <c r="D1091" s="62" t="str">
        <f>IFERROR(VLOOKUP(B1091,'FORMAÇÃO DE PREÇO'!B:D,3,FALSE),"")</f>
        <v/>
      </c>
      <c r="E1091" s="107" t="str">
        <f t="shared" si="31"/>
        <v/>
      </c>
      <c r="F1091" s="107" t="str">
        <f>IF($B1090="","",IF($C1091=$C1088,INDEX('FORMAÇÃO DE PREÇO'!$H:$H,MATCH($B1091,'FORMAÇÃO DE PREÇO'!$B:$B)-18),IF($C1091=$C1089,"Código","")))</f>
        <v/>
      </c>
      <c r="G1091" s="108" t="str">
        <f t="array" ref="G1091">IF($B1090="","",IF($C1091=$C1088,UPPER(INDEX('BASE EDITAL'!$C:$C,EDITAL!B1091+1)),IF($C1091=$C1089,"Especificação do Objeto","")))</f>
        <v/>
      </c>
      <c r="H1091" s="109" t="str">
        <f t="array" ref="H1091">IF($B1090="","",IF($C1091=$C1088,INDEX('FORMAÇÃO DE PREÇO'!$M:$M,MATCH($B1091,'FORMAÇÃO DE PREÇO'!$B:$B)-14),IF($C1091=$C1089,"Unidade","")))</f>
        <v/>
      </c>
      <c r="I1091" s="109" t="str">
        <f>IF($B1090="","",IF($C1091=$C1088,INDEX('FORMAÇÃO DE PREÇO'!$M:$M,MATCH($B1091,'FORMAÇÃO DE PREÇO'!$B:$B)-16),IF($C1091=$C1089,"Quant.","")))</f>
        <v/>
      </c>
      <c r="J1091" s="68" t="str">
        <f>IF(AND(COUNTBLANK($B1088:$B1090)=2,$B1090="",$B1089="",MAX(C:C)&gt;1),"Total Estimado",IF($B1090="","",IF($C1091=$C1088,INDEX('FORMAÇÃO DE PREÇO'!$M:$M,MATCH($B1091,'FORMAÇÃO DE PREÇO'!$B:$B)-18),IF($C1091=$C1089,"Valor Unit. (R$)",IF(AND($C1091&lt;&gt;$C1090,$J1090&lt;&gt;""),"Subtotal","")))))</f>
        <v/>
      </c>
      <c r="K1091" s="100" t="str">
        <f>IFERROR(IF(AND(COUNTBLANK($B1088:$B1090)=2,$B1090="",$B1089="",MAX(C:C)&gt;1),SUM($K$3:K1090)/2,IF($B1090="","",IF($C1091=$C1088,ROUND(J1091*I1091,2),IF($C1091=$C1089,"Total Item (R$)",IF(AND($C1091&lt;&gt;$C1090,$J1090&lt;&gt;""),SUMIFS(K:K,C:C,C1090,J:J,"&lt;&gt;Subtotal"),""))))),"")</f>
        <v/>
      </c>
      <c r="L1091" s="100" t="str">
        <f t="shared" si="30"/>
        <v/>
      </c>
    </row>
    <row r="1092" spans="2:12" x14ac:dyDescent="0.25">
      <c r="B1092" s="62" t="str">
        <f>IFERROR(IF(C1091=C1088,IF(B1091+1&lt;='FORMAÇÃO DE PREÇO'!$H$8,B1091+1,""),B1091),"")</f>
        <v/>
      </c>
      <c r="C1092" s="62" t="str">
        <f>IFERROR(VLOOKUP(B1092,'FORMAÇÃO DE PREÇO'!B:D,2,FALSE),"")</f>
        <v/>
      </c>
      <c r="D1092" s="62" t="str">
        <f>IFERROR(VLOOKUP(B1092,'FORMAÇÃO DE PREÇO'!B:D,3,FALSE),"")</f>
        <v/>
      </c>
      <c r="E1092" s="107" t="str">
        <f t="shared" si="31"/>
        <v/>
      </c>
      <c r="F1092" s="107" t="str">
        <f>IF($B1091="","",IF($C1092=$C1089,INDEX('FORMAÇÃO DE PREÇO'!$H:$H,MATCH($B1092,'FORMAÇÃO DE PREÇO'!$B:$B)-18),IF($C1092=$C1090,"Código","")))</f>
        <v/>
      </c>
      <c r="G1092" s="108" t="str">
        <f t="array" ref="G1092">IF($B1091="","",IF($C1092=$C1089,UPPER(INDEX('BASE EDITAL'!$C:$C,EDITAL!B1092+1)),IF($C1092=$C1090,"Especificação do Objeto","")))</f>
        <v/>
      </c>
      <c r="H1092" s="109" t="str">
        <f t="array" ref="H1092">IF($B1091="","",IF($C1092=$C1089,INDEX('FORMAÇÃO DE PREÇO'!$M:$M,MATCH($B1092,'FORMAÇÃO DE PREÇO'!$B:$B)-14),IF($C1092=$C1090,"Unidade","")))</f>
        <v/>
      </c>
      <c r="I1092" s="109" t="str">
        <f>IF($B1091="","",IF($C1092=$C1089,INDEX('FORMAÇÃO DE PREÇO'!$M:$M,MATCH($B1092,'FORMAÇÃO DE PREÇO'!$B:$B)-16),IF($C1092=$C1090,"Quant.","")))</f>
        <v/>
      </c>
      <c r="J1092" s="68" t="str">
        <f>IF(AND(COUNTBLANK($B1089:$B1091)=2,$B1091="",$B1090="",MAX(C:C)&gt;1),"Total Estimado",IF($B1091="","",IF($C1092=$C1089,INDEX('FORMAÇÃO DE PREÇO'!$M:$M,MATCH($B1092,'FORMAÇÃO DE PREÇO'!$B:$B)-18),IF($C1092=$C1090,"Valor Unit. (R$)",IF(AND($C1092&lt;&gt;$C1091,$J1091&lt;&gt;""),"Subtotal","")))))</f>
        <v/>
      </c>
      <c r="K1092" s="100" t="str">
        <f>IFERROR(IF(AND(COUNTBLANK($B1089:$B1091)=2,$B1091="",$B1090="",MAX(C:C)&gt;1),SUM($K$3:K1091)/2,IF($B1091="","",IF($C1092=$C1089,ROUND(J1092*I1092,2),IF($C1092=$C1090,"Total Item (R$)",IF(AND($C1092&lt;&gt;$C1091,$J1091&lt;&gt;""),SUMIFS(K:K,C:C,C1091,J:J,"&lt;&gt;Subtotal"),""))))),"")</f>
        <v/>
      </c>
      <c r="L1092" s="100" t="str">
        <f t="shared" ref="L1092:L1155" si="32">IF($B1091="","",IF($C1092=$C1089,"",IF($C1092=$C1090,"Benefício ME/EPP","")))</f>
        <v/>
      </c>
    </row>
    <row r="1093" spans="2:12" x14ac:dyDescent="0.25">
      <c r="B1093" s="62" t="str">
        <f>IFERROR(IF(C1092=C1089,IF(B1092+1&lt;='FORMAÇÃO DE PREÇO'!$H$8,B1092+1,""),B1092),"")</f>
        <v/>
      </c>
      <c r="C1093" s="62" t="str">
        <f>IFERROR(VLOOKUP(B1093,'FORMAÇÃO DE PREÇO'!B:D,2,FALSE),"")</f>
        <v/>
      </c>
      <c r="D1093" s="62" t="str">
        <f>IFERROR(VLOOKUP(B1093,'FORMAÇÃO DE PREÇO'!B:D,3,FALSE),"")</f>
        <v/>
      </c>
      <c r="E1093" s="107" t="str">
        <f t="shared" si="31"/>
        <v/>
      </c>
      <c r="F1093" s="107" t="str">
        <f>IF($B1092="","",IF($C1093=$C1090,INDEX('FORMAÇÃO DE PREÇO'!$H:$H,MATCH($B1093,'FORMAÇÃO DE PREÇO'!$B:$B)-18),IF($C1093=$C1091,"Código","")))</f>
        <v/>
      </c>
      <c r="G1093" s="108" t="str">
        <f t="array" ref="G1093">IF($B1092="","",IF($C1093=$C1090,UPPER(INDEX('BASE EDITAL'!$C:$C,EDITAL!B1093+1)),IF($C1093=$C1091,"Especificação do Objeto","")))</f>
        <v/>
      </c>
      <c r="H1093" s="109" t="str">
        <f t="array" ref="H1093">IF($B1092="","",IF($C1093=$C1090,INDEX('FORMAÇÃO DE PREÇO'!$M:$M,MATCH($B1093,'FORMAÇÃO DE PREÇO'!$B:$B)-14),IF($C1093=$C1091,"Unidade","")))</f>
        <v/>
      </c>
      <c r="I1093" s="109" t="str">
        <f>IF($B1092="","",IF($C1093=$C1090,INDEX('FORMAÇÃO DE PREÇO'!$M:$M,MATCH($B1093,'FORMAÇÃO DE PREÇO'!$B:$B)-16),IF($C1093=$C1091,"Quant.","")))</f>
        <v/>
      </c>
      <c r="J1093" s="68" t="str">
        <f>IF(AND(COUNTBLANK($B1090:$B1092)=2,$B1092="",$B1091="",MAX(C:C)&gt;1),"Total Estimado",IF($B1092="","",IF($C1093=$C1090,INDEX('FORMAÇÃO DE PREÇO'!$M:$M,MATCH($B1093,'FORMAÇÃO DE PREÇO'!$B:$B)-18),IF($C1093=$C1091,"Valor Unit. (R$)",IF(AND($C1093&lt;&gt;$C1092,$J1092&lt;&gt;""),"Subtotal","")))))</f>
        <v/>
      </c>
      <c r="K1093" s="100" t="str">
        <f>IFERROR(IF(AND(COUNTBLANK($B1090:$B1092)=2,$B1092="",$B1091="",MAX(C:C)&gt;1),SUM($K$3:K1092)/2,IF($B1092="","",IF($C1093=$C1090,ROUND(J1093*I1093,2),IF($C1093=$C1091,"Total Item (R$)",IF(AND($C1093&lt;&gt;$C1092,$J1092&lt;&gt;""),SUMIFS(K:K,C:C,C1092,J:J,"&lt;&gt;Subtotal"),""))))),"")</f>
        <v/>
      </c>
      <c r="L1093" s="100" t="str">
        <f t="shared" si="32"/>
        <v/>
      </c>
    </row>
    <row r="1094" spans="2:12" x14ac:dyDescent="0.25">
      <c r="B1094" s="62" t="str">
        <f>IFERROR(IF(C1093=C1090,IF(B1093+1&lt;='FORMAÇÃO DE PREÇO'!$H$8,B1093+1,""),B1093),"")</f>
        <v/>
      </c>
      <c r="C1094" s="62" t="str">
        <f>IFERROR(VLOOKUP(B1094,'FORMAÇÃO DE PREÇO'!B:D,2,FALSE),"")</f>
        <v/>
      </c>
      <c r="D1094" s="62" t="str">
        <f>IFERROR(VLOOKUP(B1094,'FORMAÇÃO DE PREÇO'!B:D,3,FALSE),"")</f>
        <v/>
      </c>
      <c r="E1094" s="107" t="str">
        <f t="shared" si="31"/>
        <v/>
      </c>
      <c r="F1094" s="107" t="str">
        <f>IF($B1093="","",IF($C1094=$C1091,INDEX('FORMAÇÃO DE PREÇO'!$H:$H,MATCH($B1094,'FORMAÇÃO DE PREÇO'!$B:$B)-18),IF($C1094=$C1092,"Código","")))</f>
        <v/>
      </c>
      <c r="G1094" s="108" t="str">
        <f t="array" ref="G1094">IF($B1093="","",IF($C1094=$C1091,UPPER(INDEX('BASE EDITAL'!$C:$C,EDITAL!B1094+1)),IF($C1094=$C1092,"Especificação do Objeto","")))</f>
        <v/>
      </c>
      <c r="H1094" s="109" t="str">
        <f t="array" ref="H1094">IF($B1093="","",IF($C1094=$C1091,INDEX('FORMAÇÃO DE PREÇO'!$M:$M,MATCH($B1094,'FORMAÇÃO DE PREÇO'!$B:$B)-14),IF($C1094=$C1092,"Unidade","")))</f>
        <v/>
      </c>
      <c r="I1094" s="109" t="str">
        <f>IF($B1093="","",IF($C1094=$C1091,INDEX('FORMAÇÃO DE PREÇO'!$M:$M,MATCH($B1094,'FORMAÇÃO DE PREÇO'!$B:$B)-16),IF($C1094=$C1092,"Quant.","")))</f>
        <v/>
      </c>
      <c r="J1094" s="68" t="str">
        <f>IF(AND(COUNTBLANK($B1091:$B1093)=2,$B1093="",$B1092="",MAX(C:C)&gt;1),"Total Estimado",IF($B1093="","",IF($C1094=$C1091,INDEX('FORMAÇÃO DE PREÇO'!$M:$M,MATCH($B1094,'FORMAÇÃO DE PREÇO'!$B:$B)-18),IF($C1094=$C1092,"Valor Unit. (R$)",IF(AND($C1094&lt;&gt;$C1093,$J1093&lt;&gt;""),"Subtotal","")))))</f>
        <v/>
      </c>
      <c r="K1094" s="100" t="str">
        <f>IFERROR(IF(AND(COUNTBLANK($B1091:$B1093)=2,$B1093="",$B1092="",MAX(C:C)&gt;1),SUM($K$3:K1093)/2,IF($B1093="","",IF($C1094=$C1091,ROUND(J1094*I1094,2),IF($C1094=$C1092,"Total Item (R$)",IF(AND($C1094&lt;&gt;$C1093,$J1093&lt;&gt;""),SUMIFS(K:K,C:C,C1093,J:J,"&lt;&gt;Subtotal"),""))))),"")</f>
        <v/>
      </c>
      <c r="L1094" s="100" t="str">
        <f t="shared" si="32"/>
        <v/>
      </c>
    </row>
    <row r="1095" spans="2:12" x14ac:dyDescent="0.25">
      <c r="B1095" s="62" t="str">
        <f>IFERROR(IF(C1094=C1091,IF(B1094+1&lt;='FORMAÇÃO DE PREÇO'!$H$8,B1094+1,""),B1094),"")</f>
        <v/>
      </c>
      <c r="C1095" s="62" t="str">
        <f>IFERROR(VLOOKUP(B1095,'FORMAÇÃO DE PREÇO'!B:D,2,FALSE),"")</f>
        <v/>
      </c>
      <c r="D1095" s="62" t="str">
        <f>IFERROR(VLOOKUP(B1095,'FORMAÇÃO DE PREÇO'!B:D,3,FALSE),"")</f>
        <v/>
      </c>
      <c r="E1095" s="107" t="str">
        <f t="shared" ref="E1095:E1158" si="33">IF($B1094="","",IF($C1095=$C1092,D1095,IF($C1095=$C1093,"Item",IF(AND(MAX(C:C)&gt;1,$C1095=$C1094),CONCATENATE("LOTE ",C1095),""))))</f>
        <v/>
      </c>
      <c r="F1095" s="107" t="str">
        <f>IF($B1094="","",IF($C1095=$C1092,INDEX('FORMAÇÃO DE PREÇO'!$H:$H,MATCH($B1095,'FORMAÇÃO DE PREÇO'!$B:$B)-18),IF($C1095=$C1093,"Código","")))</f>
        <v/>
      </c>
      <c r="G1095" s="108" t="str">
        <f t="array" ref="G1095">IF($B1094="","",IF($C1095=$C1092,UPPER(INDEX('BASE EDITAL'!$C:$C,EDITAL!B1095+1)),IF($C1095=$C1093,"Especificação do Objeto","")))</f>
        <v/>
      </c>
      <c r="H1095" s="109" t="str">
        <f t="array" ref="H1095">IF($B1094="","",IF($C1095=$C1092,INDEX('FORMAÇÃO DE PREÇO'!$M:$M,MATCH($B1095,'FORMAÇÃO DE PREÇO'!$B:$B)-14),IF($C1095=$C1093,"Unidade","")))</f>
        <v/>
      </c>
      <c r="I1095" s="109" t="str">
        <f>IF($B1094="","",IF($C1095=$C1092,INDEX('FORMAÇÃO DE PREÇO'!$M:$M,MATCH($B1095,'FORMAÇÃO DE PREÇO'!$B:$B)-16),IF($C1095=$C1093,"Quant.","")))</f>
        <v/>
      </c>
      <c r="J1095" s="68" t="str">
        <f>IF(AND(COUNTBLANK($B1092:$B1094)=2,$B1094="",$B1093="",MAX(C:C)&gt;1),"Total Estimado",IF($B1094="","",IF($C1095=$C1092,INDEX('FORMAÇÃO DE PREÇO'!$M:$M,MATCH($B1095,'FORMAÇÃO DE PREÇO'!$B:$B)-18),IF($C1095=$C1093,"Valor Unit. (R$)",IF(AND($C1095&lt;&gt;$C1094,$J1094&lt;&gt;""),"Subtotal","")))))</f>
        <v/>
      </c>
      <c r="K1095" s="100" t="str">
        <f>IFERROR(IF(AND(COUNTBLANK($B1092:$B1094)=2,$B1094="",$B1093="",MAX(C:C)&gt;1),SUM($K$3:K1094)/2,IF($B1094="","",IF($C1095=$C1092,ROUND(J1095*I1095,2),IF($C1095=$C1093,"Total Item (R$)",IF(AND($C1095&lt;&gt;$C1094,$J1094&lt;&gt;""),SUMIFS(K:K,C:C,C1094,J:J,"&lt;&gt;Subtotal"),""))))),"")</f>
        <v/>
      </c>
      <c r="L1095" s="100" t="str">
        <f t="shared" si="32"/>
        <v/>
      </c>
    </row>
    <row r="1096" spans="2:12" x14ac:dyDescent="0.25">
      <c r="B1096" s="62" t="str">
        <f>IFERROR(IF(C1095=C1092,IF(B1095+1&lt;='FORMAÇÃO DE PREÇO'!$H$8,B1095+1,""),B1095),"")</f>
        <v/>
      </c>
      <c r="C1096" s="62" t="str">
        <f>IFERROR(VLOOKUP(B1096,'FORMAÇÃO DE PREÇO'!B:D,2,FALSE),"")</f>
        <v/>
      </c>
      <c r="D1096" s="62" t="str">
        <f>IFERROR(VLOOKUP(B1096,'FORMAÇÃO DE PREÇO'!B:D,3,FALSE),"")</f>
        <v/>
      </c>
      <c r="E1096" s="107" t="str">
        <f t="shared" si="33"/>
        <v/>
      </c>
      <c r="F1096" s="107" t="str">
        <f>IF($B1095="","",IF($C1096=$C1093,INDEX('FORMAÇÃO DE PREÇO'!$H:$H,MATCH($B1096,'FORMAÇÃO DE PREÇO'!$B:$B)-18),IF($C1096=$C1094,"Código","")))</f>
        <v/>
      </c>
      <c r="G1096" s="108" t="str">
        <f t="array" ref="G1096">IF($B1095="","",IF($C1096=$C1093,UPPER(INDEX('BASE EDITAL'!$C:$C,EDITAL!B1096+1)),IF($C1096=$C1094,"Especificação do Objeto","")))</f>
        <v/>
      </c>
      <c r="H1096" s="109" t="str">
        <f t="array" ref="H1096">IF($B1095="","",IF($C1096=$C1093,INDEX('FORMAÇÃO DE PREÇO'!$M:$M,MATCH($B1096,'FORMAÇÃO DE PREÇO'!$B:$B)-14),IF($C1096=$C1094,"Unidade","")))</f>
        <v/>
      </c>
      <c r="I1096" s="109" t="str">
        <f>IF($B1095="","",IF($C1096=$C1093,INDEX('FORMAÇÃO DE PREÇO'!$M:$M,MATCH($B1096,'FORMAÇÃO DE PREÇO'!$B:$B)-16),IF($C1096=$C1094,"Quant.","")))</f>
        <v/>
      </c>
      <c r="J1096" s="68" t="str">
        <f>IF(AND(COUNTBLANK($B1093:$B1095)=2,$B1095="",$B1094="",MAX(C:C)&gt;1),"Total Estimado",IF($B1095="","",IF($C1096=$C1093,INDEX('FORMAÇÃO DE PREÇO'!$M:$M,MATCH($B1096,'FORMAÇÃO DE PREÇO'!$B:$B)-18),IF($C1096=$C1094,"Valor Unit. (R$)",IF(AND($C1096&lt;&gt;$C1095,$J1095&lt;&gt;""),"Subtotal","")))))</f>
        <v/>
      </c>
      <c r="K1096" s="100" t="str">
        <f>IFERROR(IF(AND(COUNTBLANK($B1093:$B1095)=2,$B1095="",$B1094="",MAX(C:C)&gt;1),SUM($K$3:K1095)/2,IF($B1095="","",IF($C1096=$C1093,ROUND(J1096*I1096,2),IF($C1096=$C1094,"Total Item (R$)",IF(AND($C1096&lt;&gt;$C1095,$J1095&lt;&gt;""),SUMIFS(K:K,C:C,C1095,J:J,"&lt;&gt;Subtotal"),""))))),"")</f>
        <v/>
      </c>
      <c r="L1096" s="100" t="str">
        <f t="shared" si="32"/>
        <v/>
      </c>
    </row>
    <row r="1097" spans="2:12" x14ac:dyDescent="0.25">
      <c r="B1097" s="62" t="str">
        <f>IFERROR(IF(C1096=C1093,IF(B1096+1&lt;='FORMAÇÃO DE PREÇO'!$H$8,B1096+1,""),B1096),"")</f>
        <v/>
      </c>
      <c r="C1097" s="62" t="str">
        <f>IFERROR(VLOOKUP(B1097,'FORMAÇÃO DE PREÇO'!B:D,2,FALSE),"")</f>
        <v/>
      </c>
      <c r="D1097" s="62" t="str">
        <f>IFERROR(VLOOKUP(B1097,'FORMAÇÃO DE PREÇO'!B:D,3,FALSE),"")</f>
        <v/>
      </c>
      <c r="E1097" s="107" t="str">
        <f t="shared" si="33"/>
        <v/>
      </c>
      <c r="F1097" s="107" t="str">
        <f>IF($B1096="","",IF($C1097=$C1094,INDEX('FORMAÇÃO DE PREÇO'!$H:$H,MATCH($B1097,'FORMAÇÃO DE PREÇO'!$B:$B)-18),IF($C1097=$C1095,"Código","")))</f>
        <v/>
      </c>
      <c r="G1097" s="108" t="str">
        <f t="array" ref="G1097">IF($B1096="","",IF($C1097=$C1094,UPPER(INDEX('BASE EDITAL'!$C:$C,EDITAL!B1097+1)),IF($C1097=$C1095,"Especificação do Objeto","")))</f>
        <v/>
      </c>
      <c r="H1097" s="109" t="str">
        <f t="array" ref="H1097">IF($B1096="","",IF($C1097=$C1094,INDEX('FORMAÇÃO DE PREÇO'!$M:$M,MATCH($B1097,'FORMAÇÃO DE PREÇO'!$B:$B)-14),IF($C1097=$C1095,"Unidade","")))</f>
        <v/>
      </c>
      <c r="I1097" s="109" t="str">
        <f>IF($B1096="","",IF($C1097=$C1094,INDEX('FORMAÇÃO DE PREÇO'!$M:$M,MATCH($B1097,'FORMAÇÃO DE PREÇO'!$B:$B)-16),IF($C1097=$C1095,"Quant.","")))</f>
        <v/>
      </c>
      <c r="J1097" s="68" t="str">
        <f>IF(AND(COUNTBLANK($B1094:$B1096)=2,$B1096="",$B1095="",MAX(C:C)&gt;1),"Total Estimado",IF($B1096="","",IF($C1097=$C1094,INDEX('FORMAÇÃO DE PREÇO'!$M:$M,MATCH($B1097,'FORMAÇÃO DE PREÇO'!$B:$B)-18),IF($C1097=$C1095,"Valor Unit. (R$)",IF(AND($C1097&lt;&gt;$C1096,$J1096&lt;&gt;""),"Subtotal","")))))</f>
        <v/>
      </c>
      <c r="K1097" s="100" t="str">
        <f>IFERROR(IF(AND(COUNTBLANK($B1094:$B1096)=2,$B1096="",$B1095="",MAX(C:C)&gt;1),SUM($K$3:K1096)/2,IF($B1096="","",IF($C1097=$C1094,ROUND(J1097*I1097,2),IF($C1097=$C1095,"Total Item (R$)",IF(AND($C1097&lt;&gt;$C1096,$J1096&lt;&gt;""),SUMIFS(K:K,C:C,C1096,J:J,"&lt;&gt;Subtotal"),""))))),"")</f>
        <v/>
      </c>
      <c r="L1097" s="100" t="str">
        <f t="shared" si="32"/>
        <v/>
      </c>
    </row>
    <row r="1098" spans="2:12" x14ac:dyDescent="0.25">
      <c r="B1098" s="62" t="str">
        <f>IFERROR(IF(C1097=C1094,IF(B1097+1&lt;='FORMAÇÃO DE PREÇO'!$H$8,B1097+1,""),B1097),"")</f>
        <v/>
      </c>
      <c r="C1098" s="62" t="str">
        <f>IFERROR(VLOOKUP(B1098,'FORMAÇÃO DE PREÇO'!B:D,2,FALSE),"")</f>
        <v/>
      </c>
      <c r="D1098" s="62" t="str">
        <f>IFERROR(VLOOKUP(B1098,'FORMAÇÃO DE PREÇO'!B:D,3,FALSE),"")</f>
        <v/>
      </c>
      <c r="E1098" s="107" t="str">
        <f t="shared" si="33"/>
        <v/>
      </c>
      <c r="F1098" s="107" t="str">
        <f>IF($B1097="","",IF($C1098=$C1095,INDEX('FORMAÇÃO DE PREÇO'!$H:$H,MATCH($B1098,'FORMAÇÃO DE PREÇO'!$B:$B)-18),IF($C1098=$C1096,"Código","")))</f>
        <v/>
      </c>
      <c r="G1098" s="108" t="str">
        <f t="array" ref="G1098">IF($B1097="","",IF($C1098=$C1095,UPPER(INDEX('BASE EDITAL'!$C:$C,EDITAL!B1098+1)),IF($C1098=$C1096,"Especificação do Objeto","")))</f>
        <v/>
      </c>
      <c r="H1098" s="109" t="str">
        <f t="array" ref="H1098">IF($B1097="","",IF($C1098=$C1095,INDEX('FORMAÇÃO DE PREÇO'!$M:$M,MATCH($B1098,'FORMAÇÃO DE PREÇO'!$B:$B)-14),IF($C1098=$C1096,"Unidade","")))</f>
        <v/>
      </c>
      <c r="I1098" s="109" t="str">
        <f>IF($B1097="","",IF($C1098=$C1095,INDEX('FORMAÇÃO DE PREÇO'!$M:$M,MATCH($B1098,'FORMAÇÃO DE PREÇO'!$B:$B)-16),IF($C1098=$C1096,"Quant.","")))</f>
        <v/>
      </c>
      <c r="J1098" s="68" t="str">
        <f>IF(AND(COUNTBLANK($B1095:$B1097)=2,$B1097="",$B1096="",MAX(C:C)&gt;1),"Total Estimado",IF($B1097="","",IF($C1098=$C1095,INDEX('FORMAÇÃO DE PREÇO'!$M:$M,MATCH($B1098,'FORMAÇÃO DE PREÇO'!$B:$B)-18),IF($C1098=$C1096,"Valor Unit. (R$)",IF(AND($C1098&lt;&gt;$C1097,$J1097&lt;&gt;""),"Subtotal","")))))</f>
        <v/>
      </c>
      <c r="K1098" s="100" t="str">
        <f>IFERROR(IF(AND(COUNTBLANK($B1095:$B1097)=2,$B1097="",$B1096="",MAX(C:C)&gt;1),SUM($K$3:K1097)/2,IF($B1097="","",IF($C1098=$C1095,ROUND(J1098*I1098,2),IF($C1098=$C1096,"Total Item (R$)",IF(AND($C1098&lt;&gt;$C1097,$J1097&lt;&gt;""),SUMIFS(K:K,C:C,C1097,J:J,"&lt;&gt;Subtotal"),""))))),"")</f>
        <v/>
      </c>
      <c r="L1098" s="100" t="str">
        <f t="shared" si="32"/>
        <v/>
      </c>
    </row>
    <row r="1099" spans="2:12" x14ac:dyDescent="0.25">
      <c r="B1099" s="62" t="str">
        <f>IFERROR(IF(C1098=C1095,IF(B1098+1&lt;='FORMAÇÃO DE PREÇO'!$H$8,B1098+1,""),B1098),"")</f>
        <v/>
      </c>
      <c r="C1099" s="62" t="str">
        <f>IFERROR(VLOOKUP(B1099,'FORMAÇÃO DE PREÇO'!B:D,2,FALSE),"")</f>
        <v/>
      </c>
      <c r="D1099" s="62" t="str">
        <f>IFERROR(VLOOKUP(B1099,'FORMAÇÃO DE PREÇO'!B:D,3,FALSE),"")</f>
        <v/>
      </c>
      <c r="E1099" s="107" t="str">
        <f t="shared" si="33"/>
        <v/>
      </c>
      <c r="F1099" s="107" t="str">
        <f>IF($B1098="","",IF($C1099=$C1096,INDEX('FORMAÇÃO DE PREÇO'!$H:$H,MATCH($B1099,'FORMAÇÃO DE PREÇO'!$B:$B)-18),IF($C1099=$C1097,"Código","")))</f>
        <v/>
      </c>
      <c r="G1099" s="108" t="str">
        <f t="array" ref="G1099">IF($B1098="","",IF($C1099=$C1096,UPPER(INDEX('BASE EDITAL'!$C:$C,EDITAL!B1099+1)),IF($C1099=$C1097,"Especificação do Objeto","")))</f>
        <v/>
      </c>
      <c r="H1099" s="109" t="str">
        <f t="array" ref="H1099">IF($B1098="","",IF($C1099=$C1096,INDEX('FORMAÇÃO DE PREÇO'!$M:$M,MATCH($B1099,'FORMAÇÃO DE PREÇO'!$B:$B)-14),IF($C1099=$C1097,"Unidade","")))</f>
        <v/>
      </c>
      <c r="I1099" s="109" t="str">
        <f>IF($B1098="","",IF($C1099=$C1096,INDEX('FORMAÇÃO DE PREÇO'!$M:$M,MATCH($B1099,'FORMAÇÃO DE PREÇO'!$B:$B)-16),IF($C1099=$C1097,"Quant.","")))</f>
        <v/>
      </c>
      <c r="J1099" s="68" t="str">
        <f>IF(AND(COUNTBLANK($B1096:$B1098)=2,$B1098="",$B1097="",MAX(C:C)&gt;1),"Total Estimado",IF($B1098="","",IF($C1099=$C1096,INDEX('FORMAÇÃO DE PREÇO'!$M:$M,MATCH($B1099,'FORMAÇÃO DE PREÇO'!$B:$B)-18),IF($C1099=$C1097,"Valor Unit. (R$)",IF(AND($C1099&lt;&gt;$C1098,$J1098&lt;&gt;""),"Subtotal","")))))</f>
        <v/>
      </c>
      <c r="K1099" s="100" t="str">
        <f>IFERROR(IF(AND(COUNTBLANK($B1096:$B1098)=2,$B1098="",$B1097="",MAX(C:C)&gt;1),SUM($K$3:K1098)/2,IF($B1098="","",IF($C1099=$C1096,ROUND(J1099*I1099,2),IF($C1099=$C1097,"Total Item (R$)",IF(AND($C1099&lt;&gt;$C1098,$J1098&lt;&gt;""),SUMIFS(K:K,C:C,C1098,J:J,"&lt;&gt;Subtotal"),""))))),"")</f>
        <v/>
      </c>
      <c r="L1099" s="100" t="str">
        <f t="shared" si="32"/>
        <v/>
      </c>
    </row>
    <row r="1100" spans="2:12" x14ac:dyDescent="0.25">
      <c r="B1100" s="62" t="str">
        <f>IFERROR(IF(C1099=C1096,IF(B1099+1&lt;='FORMAÇÃO DE PREÇO'!$H$8,B1099+1,""),B1099),"")</f>
        <v/>
      </c>
      <c r="C1100" s="62" t="str">
        <f>IFERROR(VLOOKUP(B1100,'FORMAÇÃO DE PREÇO'!B:D,2,FALSE),"")</f>
        <v/>
      </c>
      <c r="D1100" s="62" t="str">
        <f>IFERROR(VLOOKUP(B1100,'FORMAÇÃO DE PREÇO'!B:D,3,FALSE),"")</f>
        <v/>
      </c>
      <c r="E1100" s="107" t="str">
        <f t="shared" si="33"/>
        <v/>
      </c>
      <c r="F1100" s="107" t="str">
        <f>IF($B1099="","",IF($C1100=$C1097,INDEX('FORMAÇÃO DE PREÇO'!$H:$H,MATCH($B1100,'FORMAÇÃO DE PREÇO'!$B:$B)-18),IF($C1100=$C1098,"Código","")))</f>
        <v/>
      </c>
      <c r="G1100" s="108" t="str">
        <f t="array" ref="G1100">IF($B1099="","",IF($C1100=$C1097,UPPER(INDEX('BASE EDITAL'!$C:$C,EDITAL!B1100+1)),IF($C1100=$C1098,"Especificação do Objeto","")))</f>
        <v/>
      </c>
      <c r="H1100" s="109" t="str">
        <f t="array" ref="H1100">IF($B1099="","",IF($C1100=$C1097,INDEX('FORMAÇÃO DE PREÇO'!$M:$M,MATCH($B1100,'FORMAÇÃO DE PREÇO'!$B:$B)-14),IF($C1100=$C1098,"Unidade","")))</f>
        <v/>
      </c>
      <c r="I1100" s="109" t="str">
        <f>IF($B1099="","",IF($C1100=$C1097,INDEX('FORMAÇÃO DE PREÇO'!$M:$M,MATCH($B1100,'FORMAÇÃO DE PREÇO'!$B:$B)-16),IF($C1100=$C1098,"Quant.","")))</f>
        <v/>
      </c>
      <c r="J1100" s="68" t="str">
        <f>IF(AND(COUNTBLANK($B1097:$B1099)=2,$B1099="",$B1098="",MAX(C:C)&gt;1),"Total Estimado",IF($B1099="","",IF($C1100=$C1097,INDEX('FORMAÇÃO DE PREÇO'!$M:$M,MATCH($B1100,'FORMAÇÃO DE PREÇO'!$B:$B)-18),IF($C1100=$C1098,"Valor Unit. (R$)",IF(AND($C1100&lt;&gt;$C1099,$J1099&lt;&gt;""),"Subtotal","")))))</f>
        <v/>
      </c>
      <c r="K1100" s="100" t="str">
        <f>IFERROR(IF(AND(COUNTBLANK($B1097:$B1099)=2,$B1099="",$B1098="",MAX(C:C)&gt;1),SUM($K$3:K1099)/2,IF($B1099="","",IF($C1100=$C1097,ROUND(J1100*I1100,2),IF($C1100=$C1098,"Total Item (R$)",IF(AND($C1100&lt;&gt;$C1099,$J1099&lt;&gt;""),SUMIFS(K:K,C:C,C1099,J:J,"&lt;&gt;Subtotal"),""))))),"")</f>
        <v/>
      </c>
      <c r="L1100" s="100" t="str">
        <f t="shared" si="32"/>
        <v/>
      </c>
    </row>
    <row r="1101" spans="2:12" x14ac:dyDescent="0.25">
      <c r="B1101" s="62" t="str">
        <f>IFERROR(IF(C1100=C1097,IF(B1100+1&lt;='FORMAÇÃO DE PREÇO'!$H$8,B1100+1,""),B1100),"")</f>
        <v/>
      </c>
      <c r="C1101" s="62" t="str">
        <f>IFERROR(VLOOKUP(B1101,'FORMAÇÃO DE PREÇO'!B:D,2,FALSE),"")</f>
        <v/>
      </c>
      <c r="D1101" s="62" t="str">
        <f>IFERROR(VLOOKUP(B1101,'FORMAÇÃO DE PREÇO'!B:D,3,FALSE),"")</f>
        <v/>
      </c>
      <c r="E1101" s="107" t="str">
        <f t="shared" si="33"/>
        <v/>
      </c>
      <c r="F1101" s="107" t="str">
        <f>IF($B1100="","",IF($C1101=$C1098,INDEX('FORMAÇÃO DE PREÇO'!$H:$H,MATCH($B1101,'FORMAÇÃO DE PREÇO'!$B:$B)-18),IF($C1101=$C1099,"Código","")))</f>
        <v/>
      </c>
      <c r="G1101" s="108" t="str">
        <f t="array" ref="G1101">IF($B1100="","",IF($C1101=$C1098,UPPER(INDEX('BASE EDITAL'!$C:$C,EDITAL!B1101+1)),IF($C1101=$C1099,"Especificação do Objeto","")))</f>
        <v/>
      </c>
      <c r="H1101" s="109" t="str">
        <f t="array" ref="H1101">IF($B1100="","",IF($C1101=$C1098,INDEX('FORMAÇÃO DE PREÇO'!$M:$M,MATCH($B1101,'FORMAÇÃO DE PREÇO'!$B:$B)-14),IF($C1101=$C1099,"Unidade","")))</f>
        <v/>
      </c>
      <c r="I1101" s="109" t="str">
        <f>IF($B1100="","",IF($C1101=$C1098,INDEX('FORMAÇÃO DE PREÇO'!$M:$M,MATCH($B1101,'FORMAÇÃO DE PREÇO'!$B:$B)-16),IF($C1101=$C1099,"Quant.","")))</f>
        <v/>
      </c>
      <c r="J1101" s="68" t="str">
        <f>IF(AND(COUNTBLANK($B1098:$B1100)=2,$B1100="",$B1099="",MAX(C:C)&gt;1),"Total Estimado",IF($B1100="","",IF($C1101=$C1098,INDEX('FORMAÇÃO DE PREÇO'!$M:$M,MATCH($B1101,'FORMAÇÃO DE PREÇO'!$B:$B)-18),IF($C1101=$C1099,"Valor Unit. (R$)",IF(AND($C1101&lt;&gt;$C1100,$J1100&lt;&gt;""),"Subtotal","")))))</f>
        <v/>
      </c>
      <c r="K1101" s="100" t="str">
        <f>IFERROR(IF(AND(COUNTBLANK($B1098:$B1100)=2,$B1100="",$B1099="",MAX(C:C)&gt;1),SUM($K$3:K1100)/2,IF($B1100="","",IF($C1101=$C1098,ROUND(J1101*I1101,2),IF($C1101=$C1099,"Total Item (R$)",IF(AND($C1101&lt;&gt;$C1100,$J1100&lt;&gt;""),SUMIFS(K:K,C:C,C1100,J:J,"&lt;&gt;Subtotal"),""))))),"")</f>
        <v/>
      </c>
      <c r="L1101" s="100" t="str">
        <f t="shared" si="32"/>
        <v/>
      </c>
    </row>
    <row r="1102" spans="2:12" x14ac:dyDescent="0.25">
      <c r="B1102" s="62" t="str">
        <f>IFERROR(IF(C1101=C1098,IF(B1101+1&lt;='FORMAÇÃO DE PREÇO'!$H$8,B1101+1,""),B1101),"")</f>
        <v/>
      </c>
      <c r="C1102" s="62" t="str">
        <f>IFERROR(VLOOKUP(B1102,'FORMAÇÃO DE PREÇO'!B:D,2,FALSE),"")</f>
        <v/>
      </c>
      <c r="D1102" s="62" t="str">
        <f>IFERROR(VLOOKUP(B1102,'FORMAÇÃO DE PREÇO'!B:D,3,FALSE),"")</f>
        <v/>
      </c>
      <c r="E1102" s="107" t="str">
        <f t="shared" si="33"/>
        <v/>
      </c>
      <c r="F1102" s="107" t="str">
        <f>IF($B1101="","",IF($C1102=$C1099,INDEX('FORMAÇÃO DE PREÇO'!$H:$H,MATCH($B1102,'FORMAÇÃO DE PREÇO'!$B:$B)-18),IF($C1102=$C1100,"Código","")))</f>
        <v/>
      </c>
      <c r="G1102" s="108" t="str">
        <f t="array" ref="G1102">IF($B1101="","",IF($C1102=$C1099,UPPER(INDEX('BASE EDITAL'!$C:$C,EDITAL!B1102+1)),IF($C1102=$C1100,"Especificação do Objeto","")))</f>
        <v/>
      </c>
      <c r="H1102" s="109" t="str">
        <f t="array" ref="H1102">IF($B1101="","",IF($C1102=$C1099,INDEX('FORMAÇÃO DE PREÇO'!$M:$M,MATCH($B1102,'FORMAÇÃO DE PREÇO'!$B:$B)-14),IF($C1102=$C1100,"Unidade","")))</f>
        <v/>
      </c>
      <c r="I1102" s="109" t="str">
        <f>IF($B1101="","",IF($C1102=$C1099,INDEX('FORMAÇÃO DE PREÇO'!$M:$M,MATCH($B1102,'FORMAÇÃO DE PREÇO'!$B:$B)-16),IF($C1102=$C1100,"Quant.","")))</f>
        <v/>
      </c>
      <c r="J1102" s="68" t="str">
        <f>IF(AND(COUNTBLANK($B1099:$B1101)=2,$B1101="",$B1100="",MAX(C:C)&gt;1),"Total Estimado",IF($B1101="","",IF($C1102=$C1099,INDEX('FORMAÇÃO DE PREÇO'!$M:$M,MATCH($B1102,'FORMAÇÃO DE PREÇO'!$B:$B)-18),IF($C1102=$C1100,"Valor Unit. (R$)",IF(AND($C1102&lt;&gt;$C1101,$J1101&lt;&gt;""),"Subtotal","")))))</f>
        <v/>
      </c>
      <c r="K1102" s="100" t="str">
        <f>IFERROR(IF(AND(COUNTBLANK($B1099:$B1101)=2,$B1101="",$B1100="",MAX(C:C)&gt;1),SUM($K$3:K1101)/2,IF($B1101="","",IF($C1102=$C1099,ROUND(J1102*I1102,2),IF($C1102=$C1100,"Total Item (R$)",IF(AND($C1102&lt;&gt;$C1101,$J1101&lt;&gt;""),SUMIFS(K:K,C:C,C1101,J:J,"&lt;&gt;Subtotal"),""))))),"")</f>
        <v/>
      </c>
      <c r="L1102" s="100" t="str">
        <f t="shared" si="32"/>
        <v/>
      </c>
    </row>
    <row r="1103" spans="2:12" x14ac:dyDescent="0.25">
      <c r="B1103" s="62" t="str">
        <f>IFERROR(IF(C1102=C1099,IF(B1102+1&lt;='FORMAÇÃO DE PREÇO'!$H$8,B1102+1,""),B1102),"")</f>
        <v/>
      </c>
      <c r="C1103" s="62" t="str">
        <f>IFERROR(VLOOKUP(B1103,'FORMAÇÃO DE PREÇO'!B:D,2,FALSE),"")</f>
        <v/>
      </c>
      <c r="D1103" s="62" t="str">
        <f>IFERROR(VLOOKUP(B1103,'FORMAÇÃO DE PREÇO'!B:D,3,FALSE),"")</f>
        <v/>
      </c>
      <c r="E1103" s="107" t="str">
        <f t="shared" si="33"/>
        <v/>
      </c>
      <c r="F1103" s="107" t="str">
        <f>IF($B1102="","",IF($C1103=$C1100,INDEX('FORMAÇÃO DE PREÇO'!$H:$H,MATCH($B1103,'FORMAÇÃO DE PREÇO'!$B:$B)-18),IF($C1103=$C1101,"Código","")))</f>
        <v/>
      </c>
      <c r="G1103" s="108" t="str">
        <f t="array" ref="G1103">IF($B1102="","",IF($C1103=$C1100,UPPER(INDEX('BASE EDITAL'!$C:$C,EDITAL!B1103+1)),IF($C1103=$C1101,"Especificação do Objeto","")))</f>
        <v/>
      </c>
      <c r="H1103" s="109" t="str">
        <f t="array" ref="H1103">IF($B1102="","",IF($C1103=$C1100,INDEX('FORMAÇÃO DE PREÇO'!$M:$M,MATCH($B1103,'FORMAÇÃO DE PREÇO'!$B:$B)-14),IF($C1103=$C1101,"Unidade","")))</f>
        <v/>
      </c>
      <c r="I1103" s="109" t="str">
        <f>IF($B1102="","",IF($C1103=$C1100,INDEX('FORMAÇÃO DE PREÇO'!$M:$M,MATCH($B1103,'FORMAÇÃO DE PREÇO'!$B:$B)-16),IF($C1103=$C1101,"Quant.","")))</f>
        <v/>
      </c>
      <c r="J1103" s="68" t="str">
        <f>IF(AND(COUNTBLANK($B1100:$B1102)=2,$B1102="",$B1101="",MAX(C:C)&gt;1),"Total Estimado",IF($B1102="","",IF($C1103=$C1100,INDEX('FORMAÇÃO DE PREÇO'!$M:$M,MATCH($B1103,'FORMAÇÃO DE PREÇO'!$B:$B)-18),IF($C1103=$C1101,"Valor Unit. (R$)",IF(AND($C1103&lt;&gt;$C1102,$J1102&lt;&gt;""),"Subtotal","")))))</f>
        <v/>
      </c>
      <c r="K1103" s="100" t="str">
        <f>IFERROR(IF(AND(COUNTBLANK($B1100:$B1102)=2,$B1102="",$B1101="",MAX(C:C)&gt;1),SUM($K$3:K1102)/2,IF($B1102="","",IF($C1103=$C1100,ROUND(J1103*I1103,2),IF($C1103=$C1101,"Total Item (R$)",IF(AND($C1103&lt;&gt;$C1102,$J1102&lt;&gt;""),SUMIFS(K:K,C:C,C1102,J:J,"&lt;&gt;Subtotal"),""))))),"")</f>
        <v/>
      </c>
      <c r="L1103" s="100" t="str">
        <f t="shared" si="32"/>
        <v/>
      </c>
    </row>
    <row r="1104" spans="2:12" x14ac:dyDescent="0.25">
      <c r="B1104" s="62" t="str">
        <f>IFERROR(IF(C1103=C1100,IF(B1103+1&lt;='FORMAÇÃO DE PREÇO'!$H$8,B1103+1,""),B1103),"")</f>
        <v/>
      </c>
      <c r="C1104" s="62" t="str">
        <f>IFERROR(VLOOKUP(B1104,'FORMAÇÃO DE PREÇO'!B:D,2,FALSE),"")</f>
        <v/>
      </c>
      <c r="D1104" s="62" t="str">
        <f>IFERROR(VLOOKUP(B1104,'FORMAÇÃO DE PREÇO'!B:D,3,FALSE),"")</f>
        <v/>
      </c>
      <c r="E1104" s="107" t="str">
        <f t="shared" si="33"/>
        <v/>
      </c>
      <c r="F1104" s="107" t="str">
        <f>IF($B1103="","",IF($C1104=$C1101,INDEX('FORMAÇÃO DE PREÇO'!$H:$H,MATCH($B1104,'FORMAÇÃO DE PREÇO'!$B:$B)-18),IF($C1104=$C1102,"Código","")))</f>
        <v/>
      </c>
      <c r="G1104" s="108" t="str">
        <f t="array" ref="G1104">IF($B1103="","",IF($C1104=$C1101,UPPER(INDEX('BASE EDITAL'!$C:$C,EDITAL!B1104+1)),IF($C1104=$C1102,"Especificação do Objeto","")))</f>
        <v/>
      </c>
      <c r="H1104" s="109" t="str">
        <f t="array" ref="H1104">IF($B1103="","",IF($C1104=$C1101,INDEX('FORMAÇÃO DE PREÇO'!$M:$M,MATCH($B1104,'FORMAÇÃO DE PREÇO'!$B:$B)-14),IF($C1104=$C1102,"Unidade","")))</f>
        <v/>
      </c>
      <c r="I1104" s="109" t="str">
        <f>IF($B1103="","",IF($C1104=$C1101,INDEX('FORMAÇÃO DE PREÇO'!$M:$M,MATCH($B1104,'FORMAÇÃO DE PREÇO'!$B:$B)-16),IF($C1104=$C1102,"Quant.","")))</f>
        <v/>
      </c>
      <c r="J1104" s="68" t="str">
        <f>IF(AND(COUNTBLANK($B1101:$B1103)=2,$B1103="",$B1102="",MAX(C:C)&gt;1),"Total Estimado",IF($B1103="","",IF($C1104=$C1101,INDEX('FORMAÇÃO DE PREÇO'!$M:$M,MATCH($B1104,'FORMAÇÃO DE PREÇO'!$B:$B)-18),IF($C1104=$C1102,"Valor Unit. (R$)",IF(AND($C1104&lt;&gt;$C1103,$J1103&lt;&gt;""),"Subtotal","")))))</f>
        <v/>
      </c>
      <c r="K1104" s="100" t="str">
        <f>IFERROR(IF(AND(COUNTBLANK($B1101:$B1103)=2,$B1103="",$B1102="",MAX(C:C)&gt;1),SUM($K$3:K1103)/2,IF($B1103="","",IF($C1104=$C1101,ROUND(J1104*I1104,2),IF($C1104=$C1102,"Total Item (R$)",IF(AND($C1104&lt;&gt;$C1103,$J1103&lt;&gt;""),SUMIFS(K:K,C:C,C1103,J:J,"&lt;&gt;Subtotal"),""))))),"")</f>
        <v/>
      </c>
      <c r="L1104" s="100" t="str">
        <f t="shared" si="32"/>
        <v/>
      </c>
    </row>
    <row r="1105" spans="2:12" x14ac:dyDescent="0.25">
      <c r="B1105" s="62" t="str">
        <f>IFERROR(IF(C1104=C1101,IF(B1104+1&lt;='FORMAÇÃO DE PREÇO'!$H$8,B1104+1,""),B1104),"")</f>
        <v/>
      </c>
      <c r="C1105" s="62" t="str">
        <f>IFERROR(VLOOKUP(B1105,'FORMAÇÃO DE PREÇO'!B:D,2,FALSE),"")</f>
        <v/>
      </c>
      <c r="D1105" s="62" t="str">
        <f>IFERROR(VLOOKUP(B1105,'FORMAÇÃO DE PREÇO'!B:D,3,FALSE),"")</f>
        <v/>
      </c>
      <c r="E1105" s="107" t="str">
        <f t="shared" si="33"/>
        <v/>
      </c>
      <c r="F1105" s="107" t="str">
        <f>IF($B1104="","",IF($C1105=$C1102,INDEX('FORMAÇÃO DE PREÇO'!$H:$H,MATCH($B1105,'FORMAÇÃO DE PREÇO'!$B:$B)-18),IF($C1105=$C1103,"Código","")))</f>
        <v/>
      </c>
      <c r="G1105" s="108" t="str">
        <f t="array" ref="G1105">IF($B1104="","",IF($C1105=$C1102,UPPER(INDEX('BASE EDITAL'!$C:$C,EDITAL!B1105+1)),IF($C1105=$C1103,"Especificação do Objeto","")))</f>
        <v/>
      </c>
      <c r="H1105" s="109" t="str">
        <f t="array" ref="H1105">IF($B1104="","",IF($C1105=$C1102,INDEX('FORMAÇÃO DE PREÇO'!$M:$M,MATCH($B1105,'FORMAÇÃO DE PREÇO'!$B:$B)-14),IF($C1105=$C1103,"Unidade","")))</f>
        <v/>
      </c>
      <c r="I1105" s="109" t="str">
        <f>IF($B1104="","",IF($C1105=$C1102,INDEX('FORMAÇÃO DE PREÇO'!$M:$M,MATCH($B1105,'FORMAÇÃO DE PREÇO'!$B:$B)-16),IF($C1105=$C1103,"Quant.","")))</f>
        <v/>
      </c>
      <c r="J1105" s="68" t="str">
        <f>IF(AND(COUNTBLANK($B1102:$B1104)=2,$B1104="",$B1103="",MAX(C:C)&gt;1),"Total Estimado",IF($B1104="","",IF($C1105=$C1102,INDEX('FORMAÇÃO DE PREÇO'!$M:$M,MATCH($B1105,'FORMAÇÃO DE PREÇO'!$B:$B)-18),IF($C1105=$C1103,"Valor Unit. (R$)",IF(AND($C1105&lt;&gt;$C1104,$J1104&lt;&gt;""),"Subtotal","")))))</f>
        <v/>
      </c>
      <c r="K1105" s="100" t="str">
        <f>IFERROR(IF(AND(COUNTBLANK($B1102:$B1104)=2,$B1104="",$B1103="",MAX(C:C)&gt;1),SUM($K$3:K1104)/2,IF($B1104="","",IF($C1105=$C1102,ROUND(J1105*I1105,2),IF($C1105=$C1103,"Total Item (R$)",IF(AND($C1105&lt;&gt;$C1104,$J1104&lt;&gt;""),SUMIFS(K:K,C:C,C1104,J:J,"&lt;&gt;Subtotal"),""))))),"")</f>
        <v/>
      </c>
      <c r="L1105" s="100" t="str">
        <f t="shared" si="32"/>
        <v/>
      </c>
    </row>
    <row r="1106" spans="2:12" x14ac:dyDescent="0.25">
      <c r="B1106" s="62" t="str">
        <f>IFERROR(IF(C1105=C1102,IF(B1105+1&lt;='FORMAÇÃO DE PREÇO'!$H$8,B1105+1,""),B1105),"")</f>
        <v/>
      </c>
      <c r="C1106" s="62" t="str">
        <f>IFERROR(VLOOKUP(B1106,'FORMAÇÃO DE PREÇO'!B:D,2,FALSE),"")</f>
        <v/>
      </c>
      <c r="D1106" s="62" t="str">
        <f>IFERROR(VLOOKUP(B1106,'FORMAÇÃO DE PREÇO'!B:D,3,FALSE),"")</f>
        <v/>
      </c>
      <c r="E1106" s="107" t="str">
        <f t="shared" si="33"/>
        <v/>
      </c>
      <c r="F1106" s="107" t="str">
        <f>IF($B1105="","",IF($C1106=$C1103,INDEX('FORMAÇÃO DE PREÇO'!$H:$H,MATCH($B1106,'FORMAÇÃO DE PREÇO'!$B:$B)-18),IF($C1106=$C1104,"Código","")))</f>
        <v/>
      </c>
      <c r="G1106" s="108" t="str">
        <f t="array" ref="G1106">IF($B1105="","",IF($C1106=$C1103,UPPER(INDEX('BASE EDITAL'!$C:$C,EDITAL!B1106+1)),IF($C1106=$C1104,"Especificação do Objeto","")))</f>
        <v/>
      </c>
      <c r="H1106" s="109" t="str">
        <f t="array" ref="H1106">IF($B1105="","",IF($C1106=$C1103,INDEX('FORMAÇÃO DE PREÇO'!$M:$M,MATCH($B1106,'FORMAÇÃO DE PREÇO'!$B:$B)-14),IF($C1106=$C1104,"Unidade","")))</f>
        <v/>
      </c>
      <c r="I1106" s="109" t="str">
        <f>IF($B1105="","",IF($C1106=$C1103,INDEX('FORMAÇÃO DE PREÇO'!$M:$M,MATCH($B1106,'FORMAÇÃO DE PREÇO'!$B:$B)-16),IF($C1106=$C1104,"Quant.","")))</f>
        <v/>
      </c>
      <c r="J1106" s="68" t="str">
        <f>IF(AND(COUNTBLANK($B1103:$B1105)=2,$B1105="",$B1104="",MAX(C:C)&gt;1),"Total Estimado",IF($B1105="","",IF($C1106=$C1103,INDEX('FORMAÇÃO DE PREÇO'!$M:$M,MATCH($B1106,'FORMAÇÃO DE PREÇO'!$B:$B)-18),IF($C1106=$C1104,"Valor Unit. (R$)",IF(AND($C1106&lt;&gt;$C1105,$J1105&lt;&gt;""),"Subtotal","")))))</f>
        <v/>
      </c>
      <c r="K1106" s="100" t="str">
        <f>IFERROR(IF(AND(COUNTBLANK($B1103:$B1105)=2,$B1105="",$B1104="",MAX(C:C)&gt;1),SUM($K$3:K1105)/2,IF($B1105="","",IF($C1106=$C1103,ROUND(J1106*I1106,2),IF($C1106=$C1104,"Total Item (R$)",IF(AND($C1106&lt;&gt;$C1105,$J1105&lt;&gt;""),SUMIFS(K:K,C:C,C1105,J:J,"&lt;&gt;Subtotal"),""))))),"")</f>
        <v/>
      </c>
      <c r="L1106" s="100" t="str">
        <f t="shared" si="32"/>
        <v/>
      </c>
    </row>
    <row r="1107" spans="2:12" x14ac:dyDescent="0.25">
      <c r="B1107" s="62" t="str">
        <f>IFERROR(IF(C1106=C1103,IF(B1106+1&lt;='FORMAÇÃO DE PREÇO'!$H$8,B1106+1,""),B1106),"")</f>
        <v/>
      </c>
      <c r="C1107" s="62" t="str">
        <f>IFERROR(VLOOKUP(B1107,'FORMAÇÃO DE PREÇO'!B:D,2,FALSE),"")</f>
        <v/>
      </c>
      <c r="D1107" s="62" t="str">
        <f>IFERROR(VLOOKUP(B1107,'FORMAÇÃO DE PREÇO'!B:D,3,FALSE),"")</f>
        <v/>
      </c>
      <c r="E1107" s="107" t="str">
        <f t="shared" si="33"/>
        <v/>
      </c>
      <c r="F1107" s="107" t="str">
        <f>IF($B1106="","",IF($C1107=$C1104,INDEX('FORMAÇÃO DE PREÇO'!$H:$H,MATCH($B1107,'FORMAÇÃO DE PREÇO'!$B:$B)-18),IF($C1107=$C1105,"Código","")))</f>
        <v/>
      </c>
      <c r="G1107" s="108" t="str">
        <f t="array" ref="G1107">IF($B1106="","",IF($C1107=$C1104,UPPER(INDEX('BASE EDITAL'!$C:$C,EDITAL!B1107+1)),IF($C1107=$C1105,"Especificação do Objeto","")))</f>
        <v/>
      </c>
      <c r="H1107" s="109" t="str">
        <f t="array" ref="H1107">IF($B1106="","",IF($C1107=$C1104,INDEX('FORMAÇÃO DE PREÇO'!$M:$M,MATCH($B1107,'FORMAÇÃO DE PREÇO'!$B:$B)-14),IF($C1107=$C1105,"Unidade","")))</f>
        <v/>
      </c>
      <c r="I1107" s="109" t="str">
        <f>IF($B1106="","",IF($C1107=$C1104,INDEX('FORMAÇÃO DE PREÇO'!$M:$M,MATCH($B1107,'FORMAÇÃO DE PREÇO'!$B:$B)-16),IF($C1107=$C1105,"Quant.","")))</f>
        <v/>
      </c>
      <c r="J1107" s="68" t="str">
        <f>IF(AND(COUNTBLANK($B1104:$B1106)=2,$B1106="",$B1105="",MAX(C:C)&gt;1),"Total Estimado",IF($B1106="","",IF($C1107=$C1104,INDEX('FORMAÇÃO DE PREÇO'!$M:$M,MATCH($B1107,'FORMAÇÃO DE PREÇO'!$B:$B)-18),IF($C1107=$C1105,"Valor Unit. (R$)",IF(AND($C1107&lt;&gt;$C1106,$J1106&lt;&gt;""),"Subtotal","")))))</f>
        <v/>
      </c>
      <c r="K1107" s="100" t="str">
        <f>IFERROR(IF(AND(COUNTBLANK($B1104:$B1106)=2,$B1106="",$B1105="",MAX(C:C)&gt;1),SUM($K$3:K1106)/2,IF($B1106="","",IF($C1107=$C1104,ROUND(J1107*I1107,2),IF($C1107=$C1105,"Total Item (R$)",IF(AND($C1107&lt;&gt;$C1106,$J1106&lt;&gt;""),SUMIFS(K:K,C:C,C1106,J:J,"&lt;&gt;Subtotal"),""))))),"")</f>
        <v/>
      </c>
      <c r="L1107" s="100" t="str">
        <f t="shared" si="32"/>
        <v/>
      </c>
    </row>
    <row r="1108" spans="2:12" x14ac:dyDescent="0.25">
      <c r="B1108" s="62" t="str">
        <f>IFERROR(IF(C1107=C1104,IF(B1107+1&lt;='FORMAÇÃO DE PREÇO'!$H$8,B1107+1,""),B1107),"")</f>
        <v/>
      </c>
      <c r="C1108" s="62" t="str">
        <f>IFERROR(VLOOKUP(B1108,'FORMAÇÃO DE PREÇO'!B:D,2,FALSE),"")</f>
        <v/>
      </c>
      <c r="D1108" s="62" t="str">
        <f>IFERROR(VLOOKUP(B1108,'FORMAÇÃO DE PREÇO'!B:D,3,FALSE),"")</f>
        <v/>
      </c>
      <c r="E1108" s="107" t="str">
        <f t="shared" si="33"/>
        <v/>
      </c>
      <c r="F1108" s="107" t="str">
        <f>IF($B1107="","",IF($C1108=$C1105,INDEX('FORMAÇÃO DE PREÇO'!$H:$H,MATCH($B1108,'FORMAÇÃO DE PREÇO'!$B:$B)-18),IF($C1108=$C1106,"Código","")))</f>
        <v/>
      </c>
      <c r="G1108" s="108" t="str">
        <f t="array" ref="G1108">IF($B1107="","",IF($C1108=$C1105,UPPER(INDEX('BASE EDITAL'!$C:$C,EDITAL!B1108+1)),IF($C1108=$C1106,"Especificação do Objeto","")))</f>
        <v/>
      </c>
      <c r="H1108" s="109" t="str">
        <f t="array" ref="H1108">IF($B1107="","",IF($C1108=$C1105,INDEX('FORMAÇÃO DE PREÇO'!$M:$M,MATCH($B1108,'FORMAÇÃO DE PREÇO'!$B:$B)-14),IF($C1108=$C1106,"Unidade","")))</f>
        <v/>
      </c>
      <c r="I1108" s="109" t="str">
        <f>IF($B1107="","",IF($C1108=$C1105,INDEX('FORMAÇÃO DE PREÇO'!$M:$M,MATCH($B1108,'FORMAÇÃO DE PREÇO'!$B:$B)-16),IF($C1108=$C1106,"Quant.","")))</f>
        <v/>
      </c>
      <c r="J1108" s="68" t="str">
        <f>IF(AND(COUNTBLANK($B1105:$B1107)=2,$B1107="",$B1106="",MAX(C:C)&gt;1),"Total Estimado",IF($B1107="","",IF($C1108=$C1105,INDEX('FORMAÇÃO DE PREÇO'!$M:$M,MATCH($B1108,'FORMAÇÃO DE PREÇO'!$B:$B)-18),IF($C1108=$C1106,"Valor Unit. (R$)",IF(AND($C1108&lt;&gt;$C1107,$J1107&lt;&gt;""),"Subtotal","")))))</f>
        <v/>
      </c>
      <c r="K1108" s="100" t="str">
        <f>IFERROR(IF(AND(COUNTBLANK($B1105:$B1107)=2,$B1107="",$B1106="",MAX(C:C)&gt;1),SUM($K$3:K1107)/2,IF($B1107="","",IF($C1108=$C1105,ROUND(J1108*I1108,2),IF($C1108=$C1106,"Total Item (R$)",IF(AND($C1108&lt;&gt;$C1107,$J1107&lt;&gt;""),SUMIFS(K:K,C:C,C1107,J:J,"&lt;&gt;Subtotal"),""))))),"")</f>
        <v/>
      </c>
      <c r="L1108" s="100" t="str">
        <f t="shared" si="32"/>
        <v/>
      </c>
    </row>
    <row r="1109" spans="2:12" x14ac:dyDescent="0.25">
      <c r="B1109" s="62" t="str">
        <f>IFERROR(IF(C1108=C1105,IF(B1108+1&lt;='FORMAÇÃO DE PREÇO'!$H$8,B1108+1,""),B1108),"")</f>
        <v/>
      </c>
      <c r="C1109" s="62" t="str">
        <f>IFERROR(VLOOKUP(B1109,'FORMAÇÃO DE PREÇO'!B:D,2,FALSE),"")</f>
        <v/>
      </c>
      <c r="D1109" s="62" t="str">
        <f>IFERROR(VLOOKUP(B1109,'FORMAÇÃO DE PREÇO'!B:D,3,FALSE),"")</f>
        <v/>
      </c>
      <c r="E1109" s="107" t="str">
        <f t="shared" si="33"/>
        <v/>
      </c>
      <c r="F1109" s="107" t="str">
        <f>IF($B1108="","",IF($C1109=$C1106,INDEX('FORMAÇÃO DE PREÇO'!$H:$H,MATCH($B1109,'FORMAÇÃO DE PREÇO'!$B:$B)-18),IF($C1109=$C1107,"Código","")))</f>
        <v/>
      </c>
      <c r="G1109" s="108" t="str">
        <f t="array" ref="G1109">IF($B1108="","",IF($C1109=$C1106,UPPER(INDEX('BASE EDITAL'!$C:$C,EDITAL!B1109+1)),IF($C1109=$C1107,"Especificação do Objeto","")))</f>
        <v/>
      </c>
      <c r="H1109" s="109" t="str">
        <f t="array" ref="H1109">IF($B1108="","",IF($C1109=$C1106,INDEX('FORMAÇÃO DE PREÇO'!$M:$M,MATCH($B1109,'FORMAÇÃO DE PREÇO'!$B:$B)-14),IF($C1109=$C1107,"Unidade","")))</f>
        <v/>
      </c>
      <c r="I1109" s="109" t="str">
        <f>IF($B1108="","",IF($C1109=$C1106,INDEX('FORMAÇÃO DE PREÇO'!$M:$M,MATCH($B1109,'FORMAÇÃO DE PREÇO'!$B:$B)-16),IF($C1109=$C1107,"Quant.","")))</f>
        <v/>
      </c>
      <c r="J1109" s="68" t="str">
        <f>IF(AND(COUNTBLANK($B1106:$B1108)=2,$B1108="",$B1107="",MAX(C:C)&gt;1),"Total Estimado",IF($B1108="","",IF($C1109=$C1106,INDEX('FORMAÇÃO DE PREÇO'!$M:$M,MATCH($B1109,'FORMAÇÃO DE PREÇO'!$B:$B)-18),IF($C1109=$C1107,"Valor Unit. (R$)",IF(AND($C1109&lt;&gt;$C1108,$J1108&lt;&gt;""),"Subtotal","")))))</f>
        <v/>
      </c>
      <c r="K1109" s="100" t="str">
        <f>IFERROR(IF(AND(COUNTBLANK($B1106:$B1108)=2,$B1108="",$B1107="",MAX(C:C)&gt;1),SUM($K$3:K1108)/2,IF($B1108="","",IF($C1109=$C1106,ROUND(J1109*I1109,2),IF($C1109=$C1107,"Total Item (R$)",IF(AND($C1109&lt;&gt;$C1108,$J1108&lt;&gt;""),SUMIFS(K:K,C:C,C1108,J:J,"&lt;&gt;Subtotal"),""))))),"")</f>
        <v/>
      </c>
      <c r="L1109" s="100" t="str">
        <f t="shared" si="32"/>
        <v/>
      </c>
    </row>
    <row r="1110" spans="2:12" x14ac:dyDescent="0.25">
      <c r="B1110" s="62" t="str">
        <f>IFERROR(IF(C1109=C1106,IF(B1109+1&lt;='FORMAÇÃO DE PREÇO'!$H$8,B1109+1,""),B1109),"")</f>
        <v/>
      </c>
      <c r="C1110" s="62" t="str">
        <f>IFERROR(VLOOKUP(B1110,'FORMAÇÃO DE PREÇO'!B:D,2,FALSE),"")</f>
        <v/>
      </c>
      <c r="D1110" s="62" t="str">
        <f>IFERROR(VLOOKUP(B1110,'FORMAÇÃO DE PREÇO'!B:D,3,FALSE),"")</f>
        <v/>
      </c>
      <c r="E1110" s="107" t="str">
        <f t="shared" si="33"/>
        <v/>
      </c>
      <c r="F1110" s="107" t="str">
        <f>IF($B1109="","",IF($C1110=$C1107,INDEX('FORMAÇÃO DE PREÇO'!$H:$H,MATCH($B1110,'FORMAÇÃO DE PREÇO'!$B:$B)-18),IF($C1110=$C1108,"Código","")))</f>
        <v/>
      </c>
      <c r="G1110" s="108" t="str">
        <f t="array" ref="G1110">IF($B1109="","",IF($C1110=$C1107,UPPER(INDEX('BASE EDITAL'!$C:$C,EDITAL!B1110+1)),IF($C1110=$C1108,"Especificação do Objeto","")))</f>
        <v/>
      </c>
      <c r="H1110" s="109" t="str">
        <f t="array" ref="H1110">IF($B1109="","",IF($C1110=$C1107,INDEX('FORMAÇÃO DE PREÇO'!$M:$M,MATCH($B1110,'FORMAÇÃO DE PREÇO'!$B:$B)-14),IF($C1110=$C1108,"Unidade","")))</f>
        <v/>
      </c>
      <c r="I1110" s="109" t="str">
        <f>IF($B1109="","",IF($C1110=$C1107,INDEX('FORMAÇÃO DE PREÇO'!$M:$M,MATCH($B1110,'FORMAÇÃO DE PREÇO'!$B:$B)-16),IF($C1110=$C1108,"Quant.","")))</f>
        <v/>
      </c>
      <c r="J1110" s="68" t="str">
        <f>IF(AND(COUNTBLANK($B1107:$B1109)=2,$B1109="",$B1108="",MAX(C:C)&gt;1),"Total Estimado",IF($B1109="","",IF($C1110=$C1107,INDEX('FORMAÇÃO DE PREÇO'!$M:$M,MATCH($B1110,'FORMAÇÃO DE PREÇO'!$B:$B)-18),IF($C1110=$C1108,"Valor Unit. (R$)",IF(AND($C1110&lt;&gt;$C1109,$J1109&lt;&gt;""),"Subtotal","")))))</f>
        <v/>
      </c>
      <c r="K1110" s="100" t="str">
        <f>IFERROR(IF(AND(COUNTBLANK($B1107:$B1109)=2,$B1109="",$B1108="",MAX(C:C)&gt;1),SUM($K$3:K1109)/2,IF($B1109="","",IF($C1110=$C1107,ROUND(J1110*I1110,2),IF($C1110=$C1108,"Total Item (R$)",IF(AND($C1110&lt;&gt;$C1109,$J1109&lt;&gt;""),SUMIFS(K:K,C:C,C1109,J:J,"&lt;&gt;Subtotal"),""))))),"")</f>
        <v/>
      </c>
      <c r="L1110" s="100" t="str">
        <f t="shared" si="32"/>
        <v/>
      </c>
    </row>
    <row r="1111" spans="2:12" x14ac:dyDescent="0.25">
      <c r="B1111" s="62" t="str">
        <f>IFERROR(IF(C1110=C1107,IF(B1110+1&lt;='FORMAÇÃO DE PREÇO'!$H$8,B1110+1,""),B1110),"")</f>
        <v/>
      </c>
      <c r="C1111" s="62" t="str">
        <f>IFERROR(VLOOKUP(B1111,'FORMAÇÃO DE PREÇO'!B:D,2,FALSE),"")</f>
        <v/>
      </c>
      <c r="D1111" s="62" t="str">
        <f>IFERROR(VLOOKUP(B1111,'FORMAÇÃO DE PREÇO'!B:D,3,FALSE),"")</f>
        <v/>
      </c>
      <c r="E1111" s="107" t="str">
        <f t="shared" si="33"/>
        <v/>
      </c>
      <c r="F1111" s="107" t="str">
        <f>IF($B1110="","",IF($C1111=$C1108,INDEX('FORMAÇÃO DE PREÇO'!$H:$H,MATCH($B1111,'FORMAÇÃO DE PREÇO'!$B:$B)-18),IF($C1111=$C1109,"Código","")))</f>
        <v/>
      </c>
      <c r="G1111" s="108" t="str">
        <f t="array" ref="G1111">IF($B1110="","",IF($C1111=$C1108,UPPER(INDEX('BASE EDITAL'!$C:$C,EDITAL!B1111+1)),IF($C1111=$C1109,"Especificação do Objeto","")))</f>
        <v/>
      </c>
      <c r="H1111" s="109" t="str">
        <f t="array" ref="H1111">IF($B1110="","",IF($C1111=$C1108,INDEX('FORMAÇÃO DE PREÇO'!$M:$M,MATCH($B1111,'FORMAÇÃO DE PREÇO'!$B:$B)-14),IF($C1111=$C1109,"Unidade","")))</f>
        <v/>
      </c>
      <c r="I1111" s="109" t="str">
        <f>IF($B1110="","",IF($C1111=$C1108,INDEX('FORMAÇÃO DE PREÇO'!$M:$M,MATCH($B1111,'FORMAÇÃO DE PREÇO'!$B:$B)-16),IF($C1111=$C1109,"Quant.","")))</f>
        <v/>
      </c>
      <c r="J1111" s="68" t="str">
        <f>IF(AND(COUNTBLANK($B1108:$B1110)=2,$B1110="",$B1109="",MAX(C:C)&gt;1),"Total Estimado",IF($B1110="","",IF($C1111=$C1108,INDEX('FORMAÇÃO DE PREÇO'!$M:$M,MATCH($B1111,'FORMAÇÃO DE PREÇO'!$B:$B)-18),IF($C1111=$C1109,"Valor Unit. (R$)",IF(AND($C1111&lt;&gt;$C1110,$J1110&lt;&gt;""),"Subtotal","")))))</f>
        <v/>
      </c>
      <c r="K1111" s="100" t="str">
        <f>IFERROR(IF(AND(COUNTBLANK($B1108:$B1110)=2,$B1110="",$B1109="",MAX(C:C)&gt;1),SUM($K$3:K1110)/2,IF($B1110="","",IF($C1111=$C1108,ROUND(J1111*I1111,2),IF($C1111=$C1109,"Total Item (R$)",IF(AND($C1111&lt;&gt;$C1110,$J1110&lt;&gt;""),SUMIFS(K:K,C:C,C1110,J:J,"&lt;&gt;Subtotal"),""))))),"")</f>
        <v/>
      </c>
      <c r="L1111" s="100" t="str">
        <f t="shared" si="32"/>
        <v/>
      </c>
    </row>
    <row r="1112" spans="2:12" x14ac:dyDescent="0.25">
      <c r="B1112" s="62" t="str">
        <f>IFERROR(IF(C1111=C1108,IF(B1111+1&lt;='FORMAÇÃO DE PREÇO'!$H$8,B1111+1,""),B1111),"")</f>
        <v/>
      </c>
      <c r="C1112" s="62" t="str">
        <f>IFERROR(VLOOKUP(B1112,'FORMAÇÃO DE PREÇO'!B:D,2,FALSE),"")</f>
        <v/>
      </c>
      <c r="D1112" s="62" t="str">
        <f>IFERROR(VLOOKUP(B1112,'FORMAÇÃO DE PREÇO'!B:D,3,FALSE),"")</f>
        <v/>
      </c>
      <c r="E1112" s="107" t="str">
        <f t="shared" si="33"/>
        <v/>
      </c>
      <c r="F1112" s="107" t="str">
        <f>IF($B1111="","",IF($C1112=$C1109,INDEX('FORMAÇÃO DE PREÇO'!$H:$H,MATCH($B1112,'FORMAÇÃO DE PREÇO'!$B:$B)-18),IF($C1112=$C1110,"Código","")))</f>
        <v/>
      </c>
      <c r="G1112" s="108" t="str">
        <f t="array" ref="G1112">IF($B1111="","",IF($C1112=$C1109,UPPER(INDEX('BASE EDITAL'!$C:$C,EDITAL!B1112+1)),IF($C1112=$C1110,"Especificação do Objeto","")))</f>
        <v/>
      </c>
      <c r="H1112" s="109" t="str">
        <f t="array" ref="H1112">IF($B1111="","",IF($C1112=$C1109,INDEX('FORMAÇÃO DE PREÇO'!$M:$M,MATCH($B1112,'FORMAÇÃO DE PREÇO'!$B:$B)-14),IF($C1112=$C1110,"Unidade","")))</f>
        <v/>
      </c>
      <c r="I1112" s="109" t="str">
        <f>IF($B1111="","",IF($C1112=$C1109,INDEX('FORMAÇÃO DE PREÇO'!$M:$M,MATCH($B1112,'FORMAÇÃO DE PREÇO'!$B:$B)-16),IF($C1112=$C1110,"Quant.","")))</f>
        <v/>
      </c>
      <c r="J1112" s="68" t="str">
        <f>IF(AND(COUNTBLANK($B1109:$B1111)=2,$B1111="",$B1110="",MAX(C:C)&gt;1),"Total Estimado",IF($B1111="","",IF($C1112=$C1109,INDEX('FORMAÇÃO DE PREÇO'!$M:$M,MATCH($B1112,'FORMAÇÃO DE PREÇO'!$B:$B)-18),IF($C1112=$C1110,"Valor Unit. (R$)",IF(AND($C1112&lt;&gt;$C1111,$J1111&lt;&gt;""),"Subtotal","")))))</f>
        <v/>
      </c>
      <c r="K1112" s="100" t="str">
        <f>IFERROR(IF(AND(COUNTBLANK($B1109:$B1111)=2,$B1111="",$B1110="",MAX(C:C)&gt;1),SUM($K$3:K1111)/2,IF($B1111="","",IF($C1112=$C1109,ROUND(J1112*I1112,2),IF($C1112=$C1110,"Total Item (R$)",IF(AND($C1112&lt;&gt;$C1111,$J1111&lt;&gt;""),SUMIFS(K:K,C:C,C1111,J:J,"&lt;&gt;Subtotal"),""))))),"")</f>
        <v/>
      </c>
      <c r="L1112" s="100" t="str">
        <f t="shared" si="32"/>
        <v/>
      </c>
    </row>
    <row r="1113" spans="2:12" x14ac:dyDescent="0.25">
      <c r="B1113" s="62" t="str">
        <f>IFERROR(IF(C1112=C1109,IF(B1112+1&lt;='FORMAÇÃO DE PREÇO'!$H$8,B1112+1,""),B1112),"")</f>
        <v/>
      </c>
      <c r="C1113" s="62" t="str">
        <f>IFERROR(VLOOKUP(B1113,'FORMAÇÃO DE PREÇO'!B:D,2,FALSE),"")</f>
        <v/>
      </c>
      <c r="D1113" s="62" t="str">
        <f>IFERROR(VLOOKUP(B1113,'FORMAÇÃO DE PREÇO'!B:D,3,FALSE),"")</f>
        <v/>
      </c>
      <c r="E1113" s="107" t="str">
        <f t="shared" si="33"/>
        <v/>
      </c>
      <c r="F1113" s="107" t="str">
        <f>IF($B1112="","",IF($C1113=$C1110,INDEX('FORMAÇÃO DE PREÇO'!$H:$H,MATCH($B1113,'FORMAÇÃO DE PREÇO'!$B:$B)-18),IF($C1113=$C1111,"Código","")))</f>
        <v/>
      </c>
      <c r="G1113" s="108" t="str">
        <f t="array" ref="G1113">IF($B1112="","",IF($C1113=$C1110,UPPER(INDEX('BASE EDITAL'!$C:$C,EDITAL!B1113+1)),IF($C1113=$C1111,"Especificação do Objeto","")))</f>
        <v/>
      </c>
      <c r="H1113" s="109" t="str">
        <f t="array" ref="H1113">IF($B1112="","",IF($C1113=$C1110,INDEX('FORMAÇÃO DE PREÇO'!$M:$M,MATCH($B1113,'FORMAÇÃO DE PREÇO'!$B:$B)-14),IF($C1113=$C1111,"Unidade","")))</f>
        <v/>
      </c>
      <c r="I1113" s="109" t="str">
        <f>IF($B1112="","",IF($C1113=$C1110,INDEX('FORMAÇÃO DE PREÇO'!$M:$M,MATCH($B1113,'FORMAÇÃO DE PREÇO'!$B:$B)-16),IF($C1113=$C1111,"Quant.","")))</f>
        <v/>
      </c>
      <c r="J1113" s="68" t="str">
        <f>IF(AND(COUNTBLANK($B1110:$B1112)=2,$B1112="",$B1111="",MAX(C:C)&gt;1),"Total Estimado",IF($B1112="","",IF($C1113=$C1110,INDEX('FORMAÇÃO DE PREÇO'!$M:$M,MATCH($B1113,'FORMAÇÃO DE PREÇO'!$B:$B)-18),IF($C1113=$C1111,"Valor Unit. (R$)",IF(AND($C1113&lt;&gt;$C1112,$J1112&lt;&gt;""),"Subtotal","")))))</f>
        <v/>
      </c>
      <c r="K1113" s="100" t="str">
        <f>IFERROR(IF(AND(COUNTBLANK($B1110:$B1112)=2,$B1112="",$B1111="",MAX(C:C)&gt;1),SUM($K$3:K1112)/2,IF($B1112="","",IF($C1113=$C1110,ROUND(J1113*I1113,2),IF($C1113=$C1111,"Total Item (R$)",IF(AND($C1113&lt;&gt;$C1112,$J1112&lt;&gt;""),SUMIFS(K:K,C:C,C1112,J:J,"&lt;&gt;Subtotal"),""))))),"")</f>
        <v/>
      </c>
      <c r="L1113" s="100" t="str">
        <f t="shared" si="32"/>
        <v/>
      </c>
    </row>
    <row r="1114" spans="2:12" x14ac:dyDescent="0.25">
      <c r="B1114" s="62" t="str">
        <f>IFERROR(IF(C1113=C1110,IF(B1113+1&lt;='FORMAÇÃO DE PREÇO'!$H$8,B1113+1,""),B1113),"")</f>
        <v/>
      </c>
      <c r="C1114" s="62" t="str">
        <f>IFERROR(VLOOKUP(B1114,'FORMAÇÃO DE PREÇO'!B:D,2,FALSE),"")</f>
        <v/>
      </c>
      <c r="D1114" s="62" t="str">
        <f>IFERROR(VLOOKUP(B1114,'FORMAÇÃO DE PREÇO'!B:D,3,FALSE),"")</f>
        <v/>
      </c>
      <c r="E1114" s="107" t="str">
        <f t="shared" si="33"/>
        <v/>
      </c>
      <c r="F1114" s="107" t="str">
        <f>IF($B1113="","",IF($C1114=$C1111,INDEX('FORMAÇÃO DE PREÇO'!$H:$H,MATCH($B1114,'FORMAÇÃO DE PREÇO'!$B:$B)-18),IF($C1114=$C1112,"Código","")))</f>
        <v/>
      </c>
      <c r="G1114" s="108" t="str">
        <f t="array" ref="G1114">IF($B1113="","",IF($C1114=$C1111,UPPER(INDEX('BASE EDITAL'!$C:$C,EDITAL!B1114+1)),IF($C1114=$C1112,"Especificação do Objeto","")))</f>
        <v/>
      </c>
      <c r="H1114" s="109" t="str">
        <f t="array" ref="H1114">IF($B1113="","",IF($C1114=$C1111,INDEX('FORMAÇÃO DE PREÇO'!$M:$M,MATCH($B1114,'FORMAÇÃO DE PREÇO'!$B:$B)-14),IF($C1114=$C1112,"Unidade","")))</f>
        <v/>
      </c>
      <c r="I1114" s="109" t="str">
        <f>IF($B1113="","",IF($C1114=$C1111,INDEX('FORMAÇÃO DE PREÇO'!$M:$M,MATCH($B1114,'FORMAÇÃO DE PREÇO'!$B:$B)-16),IF($C1114=$C1112,"Quant.","")))</f>
        <v/>
      </c>
      <c r="J1114" s="68" t="str">
        <f>IF(AND(COUNTBLANK($B1111:$B1113)=2,$B1113="",$B1112="",MAX(C:C)&gt;1),"Total Estimado",IF($B1113="","",IF($C1114=$C1111,INDEX('FORMAÇÃO DE PREÇO'!$M:$M,MATCH($B1114,'FORMAÇÃO DE PREÇO'!$B:$B)-18),IF($C1114=$C1112,"Valor Unit. (R$)",IF(AND($C1114&lt;&gt;$C1113,$J1113&lt;&gt;""),"Subtotal","")))))</f>
        <v/>
      </c>
      <c r="K1114" s="100" t="str">
        <f>IFERROR(IF(AND(COUNTBLANK($B1111:$B1113)=2,$B1113="",$B1112="",MAX(C:C)&gt;1),SUM($K$3:K1113)/2,IF($B1113="","",IF($C1114=$C1111,ROUND(J1114*I1114,2),IF($C1114=$C1112,"Total Item (R$)",IF(AND($C1114&lt;&gt;$C1113,$J1113&lt;&gt;""),SUMIFS(K:K,C:C,C1113,J:J,"&lt;&gt;Subtotal"),""))))),"")</f>
        <v/>
      </c>
      <c r="L1114" s="100" t="str">
        <f t="shared" si="32"/>
        <v/>
      </c>
    </row>
    <row r="1115" spans="2:12" x14ac:dyDescent="0.25">
      <c r="B1115" s="62" t="str">
        <f>IFERROR(IF(C1114=C1111,IF(B1114+1&lt;='FORMAÇÃO DE PREÇO'!$H$8,B1114+1,""),B1114),"")</f>
        <v/>
      </c>
      <c r="C1115" s="62" t="str">
        <f>IFERROR(VLOOKUP(B1115,'FORMAÇÃO DE PREÇO'!B:D,2,FALSE),"")</f>
        <v/>
      </c>
      <c r="D1115" s="62" t="str">
        <f>IFERROR(VLOOKUP(B1115,'FORMAÇÃO DE PREÇO'!B:D,3,FALSE),"")</f>
        <v/>
      </c>
      <c r="E1115" s="107" t="str">
        <f t="shared" si="33"/>
        <v/>
      </c>
      <c r="F1115" s="107" t="str">
        <f>IF($B1114="","",IF($C1115=$C1112,INDEX('FORMAÇÃO DE PREÇO'!$H:$H,MATCH($B1115,'FORMAÇÃO DE PREÇO'!$B:$B)-18),IF($C1115=$C1113,"Código","")))</f>
        <v/>
      </c>
      <c r="G1115" s="108" t="str">
        <f t="array" ref="G1115">IF($B1114="","",IF($C1115=$C1112,UPPER(INDEX('BASE EDITAL'!$C:$C,EDITAL!B1115+1)),IF($C1115=$C1113,"Especificação do Objeto","")))</f>
        <v/>
      </c>
      <c r="H1115" s="109" t="str">
        <f t="array" ref="H1115">IF($B1114="","",IF($C1115=$C1112,INDEX('FORMAÇÃO DE PREÇO'!$M:$M,MATCH($B1115,'FORMAÇÃO DE PREÇO'!$B:$B)-14),IF($C1115=$C1113,"Unidade","")))</f>
        <v/>
      </c>
      <c r="I1115" s="109" t="str">
        <f>IF($B1114="","",IF($C1115=$C1112,INDEX('FORMAÇÃO DE PREÇO'!$M:$M,MATCH($B1115,'FORMAÇÃO DE PREÇO'!$B:$B)-16),IF($C1115=$C1113,"Quant.","")))</f>
        <v/>
      </c>
      <c r="J1115" s="68" t="str">
        <f>IF(AND(COUNTBLANK($B1112:$B1114)=2,$B1114="",$B1113="",MAX(C:C)&gt;1),"Total Estimado",IF($B1114="","",IF($C1115=$C1112,INDEX('FORMAÇÃO DE PREÇO'!$M:$M,MATCH($B1115,'FORMAÇÃO DE PREÇO'!$B:$B)-18),IF($C1115=$C1113,"Valor Unit. (R$)",IF(AND($C1115&lt;&gt;$C1114,$J1114&lt;&gt;""),"Subtotal","")))))</f>
        <v/>
      </c>
      <c r="K1115" s="100" t="str">
        <f>IFERROR(IF(AND(COUNTBLANK($B1112:$B1114)=2,$B1114="",$B1113="",MAX(C:C)&gt;1),SUM($K$3:K1114)/2,IF($B1114="","",IF($C1115=$C1112,ROUND(J1115*I1115,2),IF($C1115=$C1113,"Total Item (R$)",IF(AND($C1115&lt;&gt;$C1114,$J1114&lt;&gt;""),SUMIFS(K:K,C:C,C1114,J:J,"&lt;&gt;Subtotal"),""))))),"")</f>
        <v/>
      </c>
      <c r="L1115" s="100" t="str">
        <f t="shared" si="32"/>
        <v/>
      </c>
    </row>
    <row r="1116" spans="2:12" x14ac:dyDescent="0.25">
      <c r="B1116" s="62" t="str">
        <f>IFERROR(IF(C1115=C1112,IF(B1115+1&lt;='FORMAÇÃO DE PREÇO'!$H$8,B1115+1,""),B1115),"")</f>
        <v/>
      </c>
      <c r="C1116" s="62" t="str">
        <f>IFERROR(VLOOKUP(B1116,'FORMAÇÃO DE PREÇO'!B:D,2,FALSE),"")</f>
        <v/>
      </c>
      <c r="D1116" s="62" t="str">
        <f>IFERROR(VLOOKUP(B1116,'FORMAÇÃO DE PREÇO'!B:D,3,FALSE),"")</f>
        <v/>
      </c>
      <c r="E1116" s="107" t="str">
        <f t="shared" si="33"/>
        <v/>
      </c>
      <c r="F1116" s="107" t="str">
        <f>IF($B1115="","",IF($C1116=$C1113,INDEX('FORMAÇÃO DE PREÇO'!$H:$H,MATCH($B1116,'FORMAÇÃO DE PREÇO'!$B:$B)-18),IF($C1116=$C1114,"Código","")))</f>
        <v/>
      </c>
      <c r="G1116" s="108" t="str">
        <f t="array" ref="G1116">IF($B1115="","",IF($C1116=$C1113,UPPER(INDEX('BASE EDITAL'!$C:$C,EDITAL!B1116+1)),IF($C1116=$C1114,"Especificação do Objeto","")))</f>
        <v/>
      </c>
      <c r="H1116" s="109" t="str">
        <f t="array" ref="H1116">IF($B1115="","",IF($C1116=$C1113,INDEX('FORMAÇÃO DE PREÇO'!$M:$M,MATCH($B1116,'FORMAÇÃO DE PREÇO'!$B:$B)-14),IF($C1116=$C1114,"Unidade","")))</f>
        <v/>
      </c>
      <c r="I1116" s="109" t="str">
        <f>IF($B1115="","",IF($C1116=$C1113,INDEX('FORMAÇÃO DE PREÇO'!$M:$M,MATCH($B1116,'FORMAÇÃO DE PREÇO'!$B:$B)-16),IF($C1116=$C1114,"Quant.","")))</f>
        <v/>
      </c>
      <c r="J1116" s="68" t="str">
        <f>IF(AND(COUNTBLANK($B1113:$B1115)=2,$B1115="",$B1114="",MAX(C:C)&gt;1),"Total Estimado",IF($B1115="","",IF($C1116=$C1113,INDEX('FORMAÇÃO DE PREÇO'!$M:$M,MATCH($B1116,'FORMAÇÃO DE PREÇO'!$B:$B)-18),IF($C1116=$C1114,"Valor Unit. (R$)",IF(AND($C1116&lt;&gt;$C1115,$J1115&lt;&gt;""),"Subtotal","")))))</f>
        <v/>
      </c>
      <c r="K1116" s="100" t="str">
        <f>IFERROR(IF(AND(COUNTBLANK($B1113:$B1115)=2,$B1115="",$B1114="",MAX(C:C)&gt;1),SUM($K$3:K1115)/2,IF($B1115="","",IF($C1116=$C1113,ROUND(J1116*I1116,2),IF($C1116=$C1114,"Total Item (R$)",IF(AND($C1116&lt;&gt;$C1115,$J1115&lt;&gt;""),SUMIFS(K:K,C:C,C1115,J:J,"&lt;&gt;Subtotal"),""))))),"")</f>
        <v/>
      </c>
      <c r="L1116" s="100" t="str">
        <f t="shared" si="32"/>
        <v/>
      </c>
    </row>
    <row r="1117" spans="2:12" x14ac:dyDescent="0.25">
      <c r="B1117" s="62" t="str">
        <f>IFERROR(IF(C1116=C1113,IF(B1116+1&lt;='FORMAÇÃO DE PREÇO'!$H$8,B1116+1,""),B1116),"")</f>
        <v/>
      </c>
      <c r="C1117" s="62" t="str">
        <f>IFERROR(VLOOKUP(B1117,'FORMAÇÃO DE PREÇO'!B:D,2,FALSE),"")</f>
        <v/>
      </c>
      <c r="D1117" s="62" t="str">
        <f>IFERROR(VLOOKUP(B1117,'FORMAÇÃO DE PREÇO'!B:D,3,FALSE),"")</f>
        <v/>
      </c>
      <c r="E1117" s="107" t="str">
        <f t="shared" si="33"/>
        <v/>
      </c>
      <c r="F1117" s="107" t="str">
        <f>IF($B1116="","",IF($C1117=$C1114,INDEX('FORMAÇÃO DE PREÇO'!$H:$H,MATCH($B1117,'FORMAÇÃO DE PREÇO'!$B:$B)-18),IF($C1117=$C1115,"Código","")))</f>
        <v/>
      </c>
      <c r="G1117" s="108" t="str">
        <f t="array" ref="G1117">IF($B1116="","",IF($C1117=$C1114,UPPER(INDEX('BASE EDITAL'!$C:$C,EDITAL!B1117+1)),IF($C1117=$C1115,"Especificação do Objeto","")))</f>
        <v/>
      </c>
      <c r="H1117" s="109" t="str">
        <f t="array" ref="H1117">IF($B1116="","",IF($C1117=$C1114,INDEX('FORMAÇÃO DE PREÇO'!$M:$M,MATCH($B1117,'FORMAÇÃO DE PREÇO'!$B:$B)-14),IF($C1117=$C1115,"Unidade","")))</f>
        <v/>
      </c>
      <c r="I1117" s="109" t="str">
        <f>IF($B1116="","",IF($C1117=$C1114,INDEX('FORMAÇÃO DE PREÇO'!$M:$M,MATCH($B1117,'FORMAÇÃO DE PREÇO'!$B:$B)-16),IF($C1117=$C1115,"Quant.","")))</f>
        <v/>
      </c>
      <c r="J1117" s="68" t="str">
        <f>IF(AND(COUNTBLANK($B1114:$B1116)=2,$B1116="",$B1115="",MAX(C:C)&gt;1),"Total Estimado",IF($B1116="","",IF($C1117=$C1114,INDEX('FORMAÇÃO DE PREÇO'!$M:$M,MATCH($B1117,'FORMAÇÃO DE PREÇO'!$B:$B)-18),IF($C1117=$C1115,"Valor Unit. (R$)",IF(AND($C1117&lt;&gt;$C1116,$J1116&lt;&gt;""),"Subtotal","")))))</f>
        <v/>
      </c>
      <c r="K1117" s="100" t="str">
        <f>IFERROR(IF(AND(COUNTBLANK($B1114:$B1116)=2,$B1116="",$B1115="",MAX(C:C)&gt;1),SUM($K$3:K1116)/2,IF($B1116="","",IF($C1117=$C1114,ROUND(J1117*I1117,2),IF($C1117=$C1115,"Total Item (R$)",IF(AND($C1117&lt;&gt;$C1116,$J1116&lt;&gt;""),SUMIFS(K:K,C:C,C1116,J:J,"&lt;&gt;Subtotal"),""))))),"")</f>
        <v/>
      </c>
      <c r="L1117" s="100" t="str">
        <f t="shared" si="32"/>
        <v/>
      </c>
    </row>
    <row r="1118" spans="2:12" x14ac:dyDescent="0.25">
      <c r="B1118" s="62" t="str">
        <f>IFERROR(IF(C1117=C1114,IF(B1117+1&lt;='FORMAÇÃO DE PREÇO'!$H$8,B1117+1,""),B1117),"")</f>
        <v/>
      </c>
      <c r="C1118" s="62" t="str">
        <f>IFERROR(VLOOKUP(B1118,'FORMAÇÃO DE PREÇO'!B:D,2,FALSE),"")</f>
        <v/>
      </c>
      <c r="D1118" s="62" t="str">
        <f>IFERROR(VLOOKUP(B1118,'FORMAÇÃO DE PREÇO'!B:D,3,FALSE),"")</f>
        <v/>
      </c>
      <c r="E1118" s="107" t="str">
        <f t="shared" si="33"/>
        <v/>
      </c>
      <c r="F1118" s="107" t="str">
        <f>IF($B1117="","",IF($C1118=$C1115,INDEX('FORMAÇÃO DE PREÇO'!$H:$H,MATCH($B1118,'FORMAÇÃO DE PREÇO'!$B:$B)-18),IF($C1118=$C1116,"Código","")))</f>
        <v/>
      </c>
      <c r="G1118" s="108" t="str">
        <f t="array" ref="G1118">IF($B1117="","",IF($C1118=$C1115,UPPER(INDEX('BASE EDITAL'!$C:$C,EDITAL!B1118+1)),IF($C1118=$C1116,"Especificação do Objeto","")))</f>
        <v/>
      </c>
      <c r="H1118" s="109" t="str">
        <f t="array" ref="H1118">IF($B1117="","",IF($C1118=$C1115,INDEX('FORMAÇÃO DE PREÇO'!$M:$M,MATCH($B1118,'FORMAÇÃO DE PREÇO'!$B:$B)-14),IF($C1118=$C1116,"Unidade","")))</f>
        <v/>
      </c>
      <c r="I1118" s="109" t="str">
        <f>IF($B1117="","",IF($C1118=$C1115,INDEX('FORMAÇÃO DE PREÇO'!$M:$M,MATCH($B1118,'FORMAÇÃO DE PREÇO'!$B:$B)-16),IF($C1118=$C1116,"Quant.","")))</f>
        <v/>
      </c>
      <c r="J1118" s="68" t="str">
        <f>IF(AND(COUNTBLANK($B1115:$B1117)=2,$B1117="",$B1116="",MAX(C:C)&gt;1),"Total Estimado",IF($B1117="","",IF($C1118=$C1115,INDEX('FORMAÇÃO DE PREÇO'!$M:$M,MATCH($B1118,'FORMAÇÃO DE PREÇO'!$B:$B)-18),IF($C1118=$C1116,"Valor Unit. (R$)",IF(AND($C1118&lt;&gt;$C1117,$J1117&lt;&gt;""),"Subtotal","")))))</f>
        <v/>
      </c>
      <c r="K1118" s="100" t="str">
        <f>IFERROR(IF(AND(COUNTBLANK($B1115:$B1117)=2,$B1117="",$B1116="",MAX(C:C)&gt;1),SUM($K$3:K1117)/2,IF($B1117="","",IF($C1118=$C1115,ROUND(J1118*I1118,2),IF($C1118=$C1116,"Total Item (R$)",IF(AND($C1118&lt;&gt;$C1117,$J1117&lt;&gt;""),SUMIFS(K:K,C:C,C1117,J:J,"&lt;&gt;Subtotal"),""))))),"")</f>
        <v/>
      </c>
      <c r="L1118" s="100" t="str">
        <f t="shared" si="32"/>
        <v/>
      </c>
    </row>
    <row r="1119" spans="2:12" x14ac:dyDescent="0.25">
      <c r="B1119" s="62" t="str">
        <f>IFERROR(IF(C1118=C1115,IF(B1118+1&lt;='FORMAÇÃO DE PREÇO'!$H$8,B1118+1,""),B1118),"")</f>
        <v/>
      </c>
      <c r="C1119" s="62" t="str">
        <f>IFERROR(VLOOKUP(B1119,'FORMAÇÃO DE PREÇO'!B:D,2,FALSE),"")</f>
        <v/>
      </c>
      <c r="D1119" s="62" t="str">
        <f>IFERROR(VLOOKUP(B1119,'FORMAÇÃO DE PREÇO'!B:D,3,FALSE),"")</f>
        <v/>
      </c>
      <c r="E1119" s="107" t="str">
        <f t="shared" si="33"/>
        <v/>
      </c>
      <c r="F1119" s="107" t="str">
        <f>IF($B1118="","",IF($C1119=$C1116,INDEX('FORMAÇÃO DE PREÇO'!$H:$H,MATCH($B1119,'FORMAÇÃO DE PREÇO'!$B:$B)-18),IF($C1119=$C1117,"Código","")))</f>
        <v/>
      </c>
      <c r="G1119" s="108" t="str">
        <f t="array" ref="G1119">IF($B1118="","",IF($C1119=$C1116,UPPER(INDEX('BASE EDITAL'!$C:$C,EDITAL!B1119+1)),IF($C1119=$C1117,"Especificação do Objeto","")))</f>
        <v/>
      </c>
      <c r="H1119" s="109" t="str">
        <f t="array" ref="H1119">IF($B1118="","",IF($C1119=$C1116,INDEX('FORMAÇÃO DE PREÇO'!$M:$M,MATCH($B1119,'FORMAÇÃO DE PREÇO'!$B:$B)-14),IF($C1119=$C1117,"Unidade","")))</f>
        <v/>
      </c>
      <c r="I1119" s="109" t="str">
        <f>IF($B1118="","",IF($C1119=$C1116,INDEX('FORMAÇÃO DE PREÇO'!$M:$M,MATCH($B1119,'FORMAÇÃO DE PREÇO'!$B:$B)-16),IF($C1119=$C1117,"Quant.","")))</f>
        <v/>
      </c>
      <c r="J1119" s="68" t="str">
        <f>IF(AND(COUNTBLANK($B1116:$B1118)=2,$B1118="",$B1117="",MAX(C:C)&gt;1),"Total Estimado",IF($B1118="","",IF($C1119=$C1116,INDEX('FORMAÇÃO DE PREÇO'!$M:$M,MATCH($B1119,'FORMAÇÃO DE PREÇO'!$B:$B)-18),IF($C1119=$C1117,"Valor Unit. (R$)",IF(AND($C1119&lt;&gt;$C1118,$J1118&lt;&gt;""),"Subtotal","")))))</f>
        <v/>
      </c>
      <c r="K1119" s="100" t="str">
        <f>IFERROR(IF(AND(COUNTBLANK($B1116:$B1118)=2,$B1118="",$B1117="",MAX(C:C)&gt;1),SUM($K$3:K1118)/2,IF($B1118="","",IF($C1119=$C1116,ROUND(J1119*I1119,2),IF($C1119=$C1117,"Total Item (R$)",IF(AND($C1119&lt;&gt;$C1118,$J1118&lt;&gt;""),SUMIFS(K:K,C:C,C1118,J:J,"&lt;&gt;Subtotal"),""))))),"")</f>
        <v/>
      </c>
      <c r="L1119" s="100" t="str">
        <f t="shared" si="32"/>
        <v/>
      </c>
    </row>
    <row r="1120" spans="2:12" x14ac:dyDescent="0.25">
      <c r="B1120" s="62" t="str">
        <f>IFERROR(IF(C1119=C1116,IF(B1119+1&lt;='FORMAÇÃO DE PREÇO'!$H$8,B1119+1,""),B1119),"")</f>
        <v/>
      </c>
      <c r="C1120" s="62" t="str">
        <f>IFERROR(VLOOKUP(B1120,'FORMAÇÃO DE PREÇO'!B:D,2,FALSE),"")</f>
        <v/>
      </c>
      <c r="D1120" s="62" t="str">
        <f>IFERROR(VLOOKUP(B1120,'FORMAÇÃO DE PREÇO'!B:D,3,FALSE),"")</f>
        <v/>
      </c>
      <c r="E1120" s="107" t="str">
        <f t="shared" si="33"/>
        <v/>
      </c>
      <c r="F1120" s="107" t="str">
        <f>IF($B1119="","",IF($C1120=$C1117,INDEX('FORMAÇÃO DE PREÇO'!$H:$H,MATCH($B1120,'FORMAÇÃO DE PREÇO'!$B:$B)-18),IF($C1120=$C1118,"Código","")))</f>
        <v/>
      </c>
      <c r="G1120" s="108" t="str">
        <f t="array" ref="G1120">IF($B1119="","",IF($C1120=$C1117,UPPER(INDEX('BASE EDITAL'!$C:$C,EDITAL!B1120+1)),IF($C1120=$C1118,"Especificação do Objeto","")))</f>
        <v/>
      </c>
      <c r="H1120" s="109" t="str">
        <f t="array" ref="H1120">IF($B1119="","",IF($C1120=$C1117,INDEX('FORMAÇÃO DE PREÇO'!$M:$M,MATCH($B1120,'FORMAÇÃO DE PREÇO'!$B:$B)-14),IF($C1120=$C1118,"Unidade","")))</f>
        <v/>
      </c>
      <c r="I1120" s="109" t="str">
        <f>IF($B1119="","",IF($C1120=$C1117,INDEX('FORMAÇÃO DE PREÇO'!$M:$M,MATCH($B1120,'FORMAÇÃO DE PREÇO'!$B:$B)-16),IF($C1120=$C1118,"Quant.","")))</f>
        <v/>
      </c>
      <c r="J1120" s="68" t="str">
        <f>IF(AND(COUNTBLANK($B1117:$B1119)=2,$B1119="",$B1118="",MAX(C:C)&gt;1),"Total Estimado",IF($B1119="","",IF($C1120=$C1117,INDEX('FORMAÇÃO DE PREÇO'!$M:$M,MATCH($B1120,'FORMAÇÃO DE PREÇO'!$B:$B)-18),IF($C1120=$C1118,"Valor Unit. (R$)",IF(AND($C1120&lt;&gt;$C1119,$J1119&lt;&gt;""),"Subtotal","")))))</f>
        <v/>
      </c>
      <c r="K1120" s="100" t="str">
        <f>IFERROR(IF(AND(COUNTBLANK($B1117:$B1119)=2,$B1119="",$B1118="",MAX(C:C)&gt;1),SUM($K$3:K1119)/2,IF($B1119="","",IF($C1120=$C1117,ROUND(J1120*I1120,2),IF($C1120=$C1118,"Total Item (R$)",IF(AND($C1120&lt;&gt;$C1119,$J1119&lt;&gt;""),SUMIFS(K:K,C:C,C1119,J:J,"&lt;&gt;Subtotal"),""))))),"")</f>
        <v/>
      </c>
      <c r="L1120" s="100" t="str">
        <f t="shared" si="32"/>
        <v/>
      </c>
    </row>
    <row r="1121" spans="2:12" x14ac:dyDescent="0.25">
      <c r="B1121" s="62" t="str">
        <f>IFERROR(IF(C1120=C1117,IF(B1120+1&lt;='FORMAÇÃO DE PREÇO'!$H$8,B1120+1,""),B1120),"")</f>
        <v/>
      </c>
      <c r="C1121" s="62" t="str">
        <f>IFERROR(VLOOKUP(B1121,'FORMAÇÃO DE PREÇO'!B:D,2,FALSE),"")</f>
        <v/>
      </c>
      <c r="D1121" s="62" t="str">
        <f>IFERROR(VLOOKUP(B1121,'FORMAÇÃO DE PREÇO'!B:D,3,FALSE),"")</f>
        <v/>
      </c>
      <c r="E1121" s="107" t="str">
        <f t="shared" si="33"/>
        <v/>
      </c>
      <c r="F1121" s="107" t="str">
        <f>IF($B1120="","",IF($C1121=$C1118,INDEX('FORMAÇÃO DE PREÇO'!$H:$H,MATCH($B1121,'FORMAÇÃO DE PREÇO'!$B:$B)-18),IF($C1121=$C1119,"Código","")))</f>
        <v/>
      </c>
      <c r="G1121" s="108" t="str">
        <f t="array" ref="G1121">IF($B1120="","",IF($C1121=$C1118,UPPER(INDEX('BASE EDITAL'!$C:$C,EDITAL!B1121+1)),IF($C1121=$C1119,"Especificação do Objeto","")))</f>
        <v/>
      </c>
      <c r="H1121" s="109" t="str">
        <f t="array" ref="H1121">IF($B1120="","",IF($C1121=$C1118,INDEX('FORMAÇÃO DE PREÇO'!$M:$M,MATCH($B1121,'FORMAÇÃO DE PREÇO'!$B:$B)-14),IF($C1121=$C1119,"Unidade","")))</f>
        <v/>
      </c>
      <c r="I1121" s="109" t="str">
        <f>IF($B1120="","",IF($C1121=$C1118,INDEX('FORMAÇÃO DE PREÇO'!$M:$M,MATCH($B1121,'FORMAÇÃO DE PREÇO'!$B:$B)-16),IF($C1121=$C1119,"Quant.","")))</f>
        <v/>
      </c>
      <c r="J1121" s="68" t="str">
        <f>IF(AND(COUNTBLANK($B1118:$B1120)=2,$B1120="",$B1119="",MAX(C:C)&gt;1),"Total Estimado",IF($B1120="","",IF($C1121=$C1118,INDEX('FORMAÇÃO DE PREÇO'!$M:$M,MATCH($B1121,'FORMAÇÃO DE PREÇO'!$B:$B)-18),IF($C1121=$C1119,"Valor Unit. (R$)",IF(AND($C1121&lt;&gt;$C1120,$J1120&lt;&gt;""),"Subtotal","")))))</f>
        <v/>
      </c>
      <c r="K1121" s="100" t="str">
        <f>IFERROR(IF(AND(COUNTBLANK($B1118:$B1120)=2,$B1120="",$B1119="",MAX(C:C)&gt;1),SUM($K$3:K1120)/2,IF($B1120="","",IF($C1121=$C1118,ROUND(J1121*I1121,2),IF($C1121=$C1119,"Total Item (R$)",IF(AND($C1121&lt;&gt;$C1120,$J1120&lt;&gt;""),SUMIFS(K:K,C:C,C1120,J:J,"&lt;&gt;Subtotal"),""))))),"")</f>
        <v/>
      </c>
      <c r="L1121" s="100" t="str">
        <f t="shared" si="32"/>
        <v/>
      </c>
    </row>
    <row r="1122" spans="2:12" x14ac:dyDescent="0.25">
      <c r="B1122" s="62" t="str">
        <f>IFERROR(IF(C1121=C1118,IF(B1121+1&lt;='FORMAÇÃO DE PREÇO'!$H$8,B1121+1,""),B1121),"")</f>
        <v/>
      </c>
      <c r="C1122" s="62" t="str">
        <f>IFERROR(VLOOKUP(B1122,'FORMAÇÃO DE PREÇO'!B:D,2,FALSE),"")</f>
        <v/>
      </c>
      <c r="D1122" s="62" t="str">
        <f>IFERROR(VLOOKUP(B1122,'FORMAÇÃO DE PREÇO'!B:D,3,FALSE),"")</f>
        <v/>
      </c>
      <c r="E1122" s="107" t="str">
        <f t="shared" si="33"/>
        <v/>
      </c>
      <c r="F1122" s="107" t="str">
        <f>IF($B1121="","",IF($C1122=$C1119,INDEX('FORMAÇÃO DE PREÇO'!$H:$H,MATCH($B1122,'FORMAÇÃO DE PREÇO'!$B:$B)-18),IF($C1122=$C1120,"Código","")))</f>
        <v/>
      </c>
      <c r="G1122" s="108" t="str">
        <f t="array" ref="G1122">IF($B1121="","",IF($C1122=$C1119,UPPER(INDEX('BASE EDITAL'!$C:$C,EDITAL!B1122+1)),IF($C1122=$C1120,"Especificação do Objeto","")))</f>
        <v/>
      </c>
      <c r="H1122" s="109" t="str">
        <f t="array" ref="H1122">IF($B1121="","",IF($C1122=$C1119,INDEX('FORMAÇÃO DE PREÇO'!$M:$M,MATCH($B1122,'FORMAÇÃO DE PREÇO'!$B:$B)-14),IF($C1122=$C1120,"Unidade","")))</f>
        <v/>
      </c>
      <c r="I1122" s="109" t="str">
        <f>IF($B1121="","",IF($C1122=$C1119,INDEX('FORMAÇÃO DE PREÇO'!$M:$M,MATCH($B1122,'FORMAÇÃO DE PREÇO'!$B:$B)-16),IF($C1122=$C1120,"Quant.","")))</f>
        <v/>
      </c>
      <c r="J1122" s="68" t="str">
        <f>IF(AND(COUNTBLANK($B1119:$B1121)=2,$B1121="",$B1120="",MAX(C:C)&gt;1),"Total Estimado",IF($B1121="","",IF($C1122=$C1119,INDEX('FORMAÇÃO DE PREÇO'!$M:$M,MATCH($B1122,'FORMAÇÃO DE PREÇO'!$B:$B)-18),IF($C1122=$C1120,"Valor Unit. (R$)",IF(AND($C1122&lt;&gt;$C1121,$J1121&lt;&gt;""),"Subtotal","")))))</f>
        <v/>
      </c>
      <c r="K1122" s="100" t="str">
        <f>IFERROR(IF(AND(COUNTBLANK($B1119:$B1121)=2,$B1121="",$B1120="",MAX(C:C)&gt;1),SUM($K$3:K1121)/2,IF($B1121="","",IF($C1122=$C1119,ROUND(J1122*I1122,2),IF($C1122=$C1120,"Total Item (R$)",IF(AND($C1122&lt;&gt;$C1121,$J1121&lt;&gt;""),SUMIFS(K:K,C:C,C1121,J:J,"&lt;&gt;Subtotal"),""))))),"")</f>
        <v/>
      </c>
      <c r="L1122" s="100" t="str">
        <f t="shared" si="32"/>
        <v/>
      </c>
    </row>
    <row r="1123" spans="2:12" x14ac:dyDescent="0.25">
      <c r="B1123" s="62" t="str">
        <f>IFERROR(IF(C1122=C1119,IF(B1122+1&lt;='FORMAÇÃO DE PREÇO'!$H$8,B1122+1,""),B1122),"")</f>
        <v/>
      </c>
      <c r="C1123" s="62" t="str">
        <f>IFERROR(VLOOKUP(B1123,'FORMAÇÃO DE PREÇO'!B:D,2,FALSE),"")</f>
        <v/>
      </c>
      <c r="D1123" s="62" t="str">
        <f>IFERROR(VLOOKUP(B1123,'FORMAÇÃO DE PREÇO'!B:D,3,FALSE),"")</f>
        <v/>
      </c>
      <c r="E1123" s="107" t="str">
        <f t="shared" si="33"/>
        <v/>
      </c>
      <c r="F1123" s="107" t="str">
        <f>IF($B1122="","",IF($C1123=$C1120,INDEX('FORMAÇÃO DE PREÇO'!$H:$H,MATCH($B1123,'FORMAÇÃO DE PREÇO'!$B:$B)-18),IF($C1123=$C1121,"Código","")))</f>
        <v/>
      </c>
      <c r="G1123" s="108" t="str">
        <f t="array" ref="G1123">IF($B1122="","",IF($C1123=$C1120,UPPER(INDEX('BASE EDITAL'!$C:$C,EDITAL!B1123+1)),IF($C1123=$C1121,"Especificação do Objeto","")))</f>
        <v/>
      </c>
      <c r="H1123" s="109" t="str">
        <f t="array" ref="H1123">IF($B1122="","",IF($C1123=$C1120,INDEX('FORMAÇÃO DE PREÇO'!$M:$M,MATCH($B1123,'FORMAÇÃO DE PREÇO'!$B:$B)-14),IF($C1123=$C1121,"Unidade","")))</f>
        <v/>
      </c>
      <c r="I1123" s="109" t="str">
        <f>IF($B1122="","",IF($C1123=$C1120,INDEX('FORMAÇÃO DE PREÇO'!$M:$M,MATCH($B1123,'FORMAÇÃO DE PREÇO'!$B:$B)-16),IF($C1123=$C1121,"Quant.","")))</f>
        <v/>
      </c>
      <c r="J1123" s="68" t="str">
        <f>IF(AND(COUNTBLANK($B1120:$B1122)=2,$B1122="",$B1121="",MAX(C:C)&gt;1),"Total Estimado",IF($B1122="","",IF($C1123=$C1120,INDEX('FORMAÇÃO DE PREÇO'!$M:$M,MATCH($B1123,'FORMAÇÃO DE PREÇO'!$B:$B)-18),IF($C1123=$C1121,"Valor Unit. (R$)",IF(AND($C1123&lt;&gt;$C1122,$J1122&lt;&gt;""),"Subtotal","")))))</f>
        <v/>
      </c>
      <c r="K1123" s="100" t="str">
        <f>IFERROR(IF(AND(COUNTBLANK($B1120:$B1122)=2,$B1122="",$B1121="",MAX(C:C)&gt;1),SUM($K$3:K1122)/2,IF($B1122="","",IF($C1123=$C1120,ROUND(J1123*I1123,2),IF($C1123=$C1121,"Total Item (R$)",IF(AND($C1123&lt;&gt;$C1122,$J1122&lt;&gt;""),SUMIFS(K:K,C:C,C1122,J:J,"&lt;&gt;Subtotal"),""))))),"")</f>
        <v/>
      </c>
      <c r="L1123" s="100" t="str">
        <f t="shared" si="32"/>
        <v/>
      </c>
    </row>
    <row r="1124" spans="2:12" x14ac:dyDescent="0.25">
      <c r="B1124" s="62" t="str">
        <f>IFERROR(IF(C1123=C1120,IF(B1123+1&lt;='FORMAÇÃO DE PREÇO'!$H$8,B1123+1,""),B1123),"")</f>
        <v/>
      </c>
      <c r="C1124" s="62" t="str">
        <f>IFERROR(VLOOKUP(B1124,'FORMAÇÃO DE PREÇO'!B:D,2,FALSE),"")</f>
        <v/>
      </c>
      <c r="D1124" s="62" t="str">
        <f>IFERROR(VLOOKUP(B1124,'FORMAÇÃO DE PREÇO'!B:D,3,FALSE),"")</f>
        <v/>
      </c>
      <c r="E1124" s="107" t="str">
        <f t="shared" si="33"/>
        <v/>
      </c>
      <c r="F1124" s="107" t="str">
        <f>IF($B1123="","",IF($C1124=$C1121,INDEX('FORMAÇÃO DE PREÇO'!$H:$H,MATCH($B1124,'FORMAÇÃO DE PREÇO'!$B:$B)-18),IF($C1124=$C1122,"Código","")))</f>
        <v/>
      </c>
      <c r="G1124" s="108" t="str">
        <f t="array" ref="G1124">IF($B1123="","",IF($C1124=$C1121,UPPER(INDEX('BASE EDITAL'!$C:$C,EDITAL!B1124+1)),IF($C1124=$C1122,"Especificação do Objeto","")))</f>
        <v/>
      </c>
      <c r="H1124" s="109" t="str">
        <f t="array" ref="H1124">IF($B1123="","",IF($C1124=$C1121,INDEX('FORMAÇÃO DE PREÇO'!$M:$M,MATCH($B1124,'FORMAÇÃO DE PREÇO'!$B:$B)-14),IF($C1124=$C1122,"Unidade","")))</f>
        <v/>
      </c>
      <c r="I1124" s="109" t="str">
        <f>IF($B1123="","",IF($C1124=$C1121,INDEX('FORMAÇÃO DE PREÇO'!$M:$M,MATCH($B1124,'FORMAÇÃO DE PREÇO'!$B:$B)-16),IF($C1124=$C1122,"Quant.","")))</f>
        <v/>
      </c>
      <c r="J1124" s="68" t="str">
        <f>IF(AND(COUNTBLANK($B1121:$B1123)=2,$B1123="",$B1122="",MAX(C:C)&gt;1),"Total Estimado",IF($B1123="","",IF($C1124=$C1121,INDEX('FORMAÇÃO DE PREÇO'!$M:$M,MATCH($B1124,'FORMAÇÃO DE PREÇO'!$B:$B)-18),IF($C1124=$C1122,"Valor Unit. (R$)",IF(AND($C1124&lt;&gt;$C1123,$J1123&lt;&gt;""),"Subtotal","")))))</f>
        <v/>
      </c>
      <c r="K1124" s="100" t="str">
        <f>IFERROR(IF(AND(COUNTBLANK($B1121:$B1123)=2,$B1123="",$B1122="",MAX(C:C)&gt;1),SUM($K$3:K1123)/2,IF($B1123="","",IF($C1124=$C1121,ROUND(J1124*I1124,2),IF($C1124=$C1122,"Total Item (R$)",IF(AND($C1124&lt;&gt;$C1123,$J1123&lt;&gt;""),SUMIFS(K:K,C:C,C1123,J:J,"&lt;&gt;Subtotal"),""))))),"")</f>
        <v/>
      </c>
      <c r="L1124" s="100" t="str">
        <f t="shared" si="32"/>
        <v/>
      </c>
    </row>
    <row r="1125" spans="2:12" x14ac:dyDescent="0.25">
      <c r="B1125" s="62" t="str">
        <f>IFERROR(IF(C1124=C1121,IF(B1124+1&lt;='FORMAÇÃO DE PREÇO'!$H$8,B1124+1,""),B1124),"")</f>
        <v/>
      </c>
      <c r="C1125" s="62" t="str">
        <f>IFERROR(VLOOKUP(B1125,'FORMAÇÃO DE PREÇO'!B:D,2,FALSE),"")</f>
        <v/>
      </c>
      <c r="D1125" s="62" t="str">
        <f>IFERROR(VLOOKUP(B1125,'FORMAÇÃO DE PREÇO'!B:D,3,FALSE),"")</f>
        <v/>
      </c>
      <c r="E1125" s="107" t="str">
        <f t="shared" si="33"/>
        <v/>
      </c>
      <c r="F1125" s="107" t="str">
        <f>IF($B1124="","",IF($C1125=$C1122,INDEX('FORMAÇÃO DE PREÇO'!$H:$H,MATCH($B1125,'FORMAÇÃO DE PREÇO'!$B:$B)-18),IF($C1125=$C1123,"Código","")))</f>
        <v/>
      </c>
      <c r="G1125" s="108" t="str">
        <f t="array" ref="G1125">IF($B1124="","",IF($C1125=$C1122,UPPER(INDEX('BASE EDITAL'!$C:$C,EDITAL!B1125+1)),IF($C1125=$C1123,"Especificação do Objeto","")))</f>
        <v/>
      </c>
      <c r="H1125" s="109" t="str">
        <f t="array" ref="H1125">IF($B1124="","",IF($C1125=$C1122,INDEX('FORMAÇÃO DE PREÇO'!$M:$M,MATCH($B1125,'FORMAÇÃO DE PREÇO'!$B:$B)-14),IF($C1125=$C1123,"Unidade","")))</f>
        <v/>
      </c>
      <c r="I1125" s="109" t="str">
        <f>IF($B1124="","",IF($C1125=$C1122,INDEX('FORMAÇÃO DE PREÇO'!$M:$M,MATCH($B1125,'FORMAÇÃO DE PREÇO'!$B:$B)-16),IF($C1125=$C1123,"Quant.","")))</f>
        <v/>
      </c>
      <c r="J1125" s="68" t="str">
        <f>IF(AND(COUNTBLANK($B1122:$B1124)=2,$B1124="",$B1123="",MAX(C:C)&gt;1),"Total Estimado",IF($B1124="","",IF($C1125=$C1122,INDEX('FORMAÇÃO DE PREÇO'!$M:$M,MATCH($B1125,'FORMAÇÃO DE PREÇO'!$B:$B)-18),IF($C1125=$C1123,"Valor Unit. (R$)",IF(AND($C1125&lt;&gt;$C1124,$J1124&lt;&gt;""),"Subtotal","")))))</f>
        <v/>
      </c>
      <c r="K1125" s="100" t="str">
        <f>IFERROR(IF(AND(COUNTBLANK($B1122:$B1124)=2,$B1124="",$B1123="",MAX(C:C)&gt;1),SUM($K$3:K1124)/2,IF($B1124="","",IF($C1125=$C1122,ROUND(J1125*I1125,2),IF($C1125=$C1123,"Total Item (R$)",IF(AND($C1125&lt;&gt;$C1124,$J1124&lt;&gt;""),SUMIFS(K:K,C:C,C1124,J:J,"&lt;&gt;Subtotal"),""))))),"")</f>
        <v/>
      </c>
      <c r="L1125" s="100" t="str">
        <f t="shared" si="32"/>
        <v/>
      </c>
    </row>
    <row r="1126" spans="2:12" x14ac:dyDescent="0.25">
      <c r="B1126" s="62" t="str">
        <f>IFERROR(IF(C1125=C1122,IF(B1125+1&lt;='FORMAÇÃO DE PREÇO'!$H$8,B1125+1,""),B1125),"")</f>
        <v/>
      </c>
      <c r="C1126" s="62" t="str">
        <f>IFERROR(VLOOKUP(B1126,'FORMAÇÃO DE PREÇO'!B:D,2,FALSE),"")</f>
        <v/>
      </c>
      <c r="D1126" s="62" t="str">
        <f>IFERROR(VLOOKUP(B1126,'FORMAÇÃO DE PREÇO'!B:D,3,FALSE),"")</f>
        <v/>
      </c>
      <c r="E1126" s="107" t="str">
        <f t="shared" si="33"/>
        <v/>
      </c>
      <c r="F1126" s="107" t="str">
        <f>IF($B1125="","",IF($C1126=$C1123,INDEX('FORMAÇÃO DE PREÇO'!$H:$H,MATCH($B1126,'FORMAÇÃO DE PREÇO'!$B:$B)-18),IF($C1126=$C1124,"Código","")))</f>
        <v/>
      </c>
      <c r="G1126" s="108" t="str">
        <f t="array" ref="G1126">IF($B1125="","",IF($C1126=$C1123,UPPER(INDEX('BASE EDITAL'!$C:$C,EDITAL!B1126+1)),IF($C1126=$C1124,"Especificação do Objeto","")))</f>
        <v/>
      </c>
      <c r="H1126" s="109" t="str">
        <f t="array" ref="H1126">IF($B1125="","",IF($C1126=$C1123,INDEX('FORMAÇÃO DE PREÇO'!$M:$M,MATCH($B1126,'FORMAÇÃO DE PREÇO'!$B:$B)-14),IF($C1126=$C1124,"Unidade","")))</f>
        <v/>
      </c>
      <c r="I1126" s="109" t="str">
        <f>IF($B1125="","",IF($C1126=$C1123,INDEX('FORMAÇÃO DE PREÇO'!$M:$M,MATCH($B1126,'FORMAÇÃO DE PREÇO'!$B:$B)-16),IF($C1126=$C1124,"Quant.","")))</f>
        <v/>
      </c>
      <c r="J1126" s="68" t="str">
        <f>IF(AND(COUNTBLANK($B1123:$B1125)=2,$B1125="",$B1124="",MAX(C:C)&gt;1),"Total Estimado",IF($B1125="","",IF($C1126=$C1123,INDEX('FORMAÇÃO DE PREÇO'!$M:$M,MATCH($B1126,'FORMAÇÃO DE PREÇO'!$B:$B)-18),IF($C1126=$C1124,"Valor Unit. (R$)",IF(AND($C1126&lt;&gt;$C1125,$J1125&lt;&gt;""),"Subtotal","")))))</f>
        <v/>
      </c>
      <c r="K1126" s="100" t="str">
        <f>IFERROR(IF(AND(COUNTBLANK($B1123:$B1125)=2,$B1125="",$B1124="",MAX(C:C)&gt;1),SUM($K$3:K1125)/2,IF($B1125="","",IF($C1126=$C1123,ROUND(J1126*I1126,2),IF($C1126=$C1124,"Total Item (R$)",IF(AND($C1126&lt;&gt;$C1125,$J1125&lt;&gt;""),SUMIFS(K:K,C:C,C1125,J:J,"&lt;&gt;Subtotal"),""))))),"")</f>
        <v/>
      </c>
      <c r="L1126" s="100" t="str">
        <f t="shared" si="32"/>
        <v/>
      </c>
    </row>
    <row r="1127" spans="2:12" x14ac:dyDescent="0.25">
      <c r="B1127" s="62" t="str">
        <f>IFERROR(IF(C1126=C1123,IF(B1126+1&lt;='FORMAÇÃO DE PREÇO'!$H$8,B1126+1,""),B1126),"")</f>
        <v/>
      </c>
      <c r="C1127" s="62" t="str">
        <f>IFERROR(VLOOKUP(B1127,'FORMAÇÃO DE PREÇO'!B:D,2,FALSE),"")</f>
        <v/>
      </c>
      <c r="D1127" s="62" t="str">
        <f>IFERROR(VLOOKUP(B1127,'FORMAÇÃO DE PREÇO'!B:D,3,FALSE),"")</f>
        <v/>
      </c>
      <c r="E1127" s="107" t="str">
        <f t="shared" si="33"/>
        <v/>
      </c>
      <c r="F1127" s="107" t="str">
        <f>IF($B1126="","",IF($C1127=$C1124,INDEX('FORMAÇÃO DE PREÇO'!$H:$H,MATCH($B1127,'FORMAÇÃO DE PREÇO'!$B:$B)-18),IF($C1127=$C1125,"Código","")))</f>
        <v/>
      </c>
      <c r="G1127" s="108" t="str">
        <f t="array" ref="G1127">IF($B1126="","",IF($C1127=$C1124,UPPER(INDEX('BASE EDITAL'!$C:$C,EDITAL!B1127+1)),IF($C1127=$C1125,"Especificação do Objeto","")))</f>
        <v/>
      </c>
      <c r="H1127" s="109" t="str">
        <f t="array" ref="H1127">IF($B1126="","",IF($C1127=$C1124,INDEX('FORMAÇÃO DE PREÇO'!$M:$M,MATCH($B1127,'FORMAÇÃO DE PREÇO'!$B:$B)-14),IF($C1127=$C1125,"Unidade","")))</f>
        <v/>
      </c>
      <c r="I1127" s="109" t="str">
        <f>IF($B1126="","",IF($C1127=$C1124,INDEX('FORMAÇÃO DE PREÇO'!$M:$M,MATCH($B1127,'FORMAÇÃO DE PREÇO'!$B:$B)-16),IF($C1127=$C1125,"Quant.","")))</f>
        <v/>
      </c>
      <c r="J1127" s="68" t="str">
        <f>IF(AND(COUNTBLANK($B1124:$B1126)=2,$B1126="",$B1125="",MAX(C:C)&gt;1),"Total Estimado",IF($B1126="","",IF($C1127=$C1124,INDEX('FORMAÇÃO DE PREÇO'!$M:$M,MATCH($B1127,'FORMAÇÃO DE PREÇO'!$B:$B)-18),IF($C1127=$C1125,"Valor Unit. (R$)",IF(AND($C1127&lt;&gt;$C1126,$J1126&lt;&gt;""),"Subtotal","")))))</f>
        <v/>
      </c>
      <c r="K1127" s="100" t="str">
        <f>IFERROR(IF(AND(COUNTBLANK($B1124:$B1126)=2,$B1126="",$B1125="",MAX(C:C)&gt;1),SUM($K$3:K1126)/2,IF($B1126="","",IF($C1127=$C1124,ROUND(J1127*I1127,2),IF($C1127=$C1125,"Total Item (R$)",IF(AND($C1127&lt;&gt;$C1126,$J1126&lt;&gt;""),SUMIFS(K:K,C:C,C1126,J:J,"&lt;&gt;Subtotal"),""))))),"")</f>
        <v/>
      </c>
      <c r="L1127" s="100" t="str">
        <f t="shared" si="32"/>
        <v/>
      </c>
    </row>
    <row r="1128" spans="2:12" x14ac:dyDescent="0.25">
      <c r="B1128" s="62" t="str">
        <f>IFERROR(IF(C1127=C1124,IF(B1127+1&lt;='FORMAÇÃO DE PREÇO'!$H$8,B1127+1,""),B1127),"")</f>
        <v/>
      </c>
      <c r="C1128" s="62" t="str">
        <f>IFERROR(VLOOKUP(B1128,'FORMAÇÃO DE PREÇO'!B:D,2,FALSE),"")</f>
        <v/>
      </c>
      <c r="D1128" s="62" t="str">
        <f>IFERROR(VLOOKUP(B1128,'FORMAÇÃO DE PREÇO'!B:D,3,FALSE),"")</f>
        <v/>
      </c>
      <c r="E1128" s="107" t="str">
        <f t="shared" si="33"/>
        <v/>
      </c>
      <c r="F1128" s="107" t="str">
        <f>IF($B1127="","",IF($C1128=$C1125,INDEX('FORMAÇÃO DE PREÇO'!$H:$H,MATCH($B1128,'FORMAÇÃO DE PREÇO'!$B:$B)-18),IF($C1128=$C1126,"Código","")))</f>
        <v/>
      </c>
      <c r="G1128" s="108" t="str">
        <f t="array" ref="G1128">IF($B1127="","",IF($C1128=$C1125,UPPER(INDEX('BASE EDITAL'!$C:$C,EDITAL!B1128+1)),IF($C1128=$C1126,"Especificação do Objeto","")))</f>
        <v/>
      </c>
      <c r="H1128" s="109" t="str">
        <f t="array" ref="H1128">IF($B1127="","",IF($C1128=$C1125,INDEX('FORMAÇÃO DE PREÇO'!$M:$M,MATCH($B1128,'FORMAÇÃO DE PREÇO'!$B:$B)-14),IF($C1128=$C1126,"Unidade","")))</f>
        <v/>
      </c>
      <c r="I1128" s="109" t="str">
        <f>IF($B1127="","",IF($C1128=$C1125,INDEX('FORMAÇÃO DE PREÇO'!$M:$M,MATCH($B1128,'FORMAÇÃO DE PREÇO'!$B:$B)-16),IF($C1128=$C1126,"Quant.","")))</f>
        <v/>
      </c>
      <c r="J1128" s="68" t="str">
        <f>IF(AND(COUNTBLANK($B1125:$B1127)=2,$B1127="",$B1126="",MAX(C:C)&gt;1),"Total Estimado",IF($B1127="","",IF($C1128=$C1125,INDEX('FORMAÇÃO DE PREÇO'!$M:$M,MATCH($B1128,'FORMAÇÃO DE PREÇO'!$B:$B)-18),IF($C1128=$C1126,"Valor Unit. (R$)",IF(AND($C1128&lt;&gt;$C1127,$J1127&lt;&gt;""),"Subtotal","")))))</f>
        <v/>
      </c>
      <c r="K1128" s="100" t="str">
        <f>IFERROR(IF(AND(COUNTBLANK($B1125:$B1127)=2,$B1127="",$B1126="",MAX(C:C)&gt;1),SUM($K$3:K1127)/2,IF($B1127="","",IF($C1128=$C1125,ROUND(J1128*I1128,2),IF($C1128=$C1126,"Total Item (R$)",IF(AND($C1128&lt;&gt;$C1127,$J1127&lt;&gt;""),SUMIFS(K:K,C:C,C1127,J:J,"&lt;&gt;Subtotal"),""))))),"")</f>
        <v/>
      </c>
      <c r="L1128" s="100" t="str">
        <f t="shared" si="32"/>
        <v/>
      </c>
    </row>
    <row r="1129" spans="2:12" x14ac:dyDescent="0.25">
      <c r="B1129" s="62" t="str">
        <f>IFERROR(IF(C1128=C1125,IF(B1128+1&lt;='FORMAÇÃO DE PREÇO'!$H$8,B1128+1,""),B1128),"")</f>
        <v/>
      </c>
      <c r="C1129" s="62" t="str">
        <f>IFERROR(VLOOKUP(B1129,'FORMAÇÃO DE PREÇO'!B:D,2,FALSE),"")</f>
        <v/>
      </c>
      <c r="D1129" s="62" t="str">
        <f>IFERROR(VLOOKUP(B1129,'FORMAÇÃO DE PREÇO'!B:D,3,FALSE),"")</f>
        <v/>
      </c>
      <c r="E1129" s="107" t="str">
        <f t="shared" si="33"/>
        <v/>
      </c>
      <c r="F1129" s="107" t="str">
        <f>IF($B1128="","",IF($C1129=$C1126,INDEX('FORMAÇÃO DE PREÇO'!$H:$H,MATCH($B1129,'FORMAÇÃO DE PREÇO'!$B:$B)-18),IF($C1129=$C1127,"Código","")))</f>
        <v/>
      </c>
      <c r="G1129" s="108" t="str">
        <f t="array" ref="G1129">IF($B1128="","",IF($C1129=$C1126,UPPER(INDEX('BASE EDITAL'!$C:$C,EDITAL!B1129+1)),IF($C1129=$C1127,"Especificação do Objeto","")))</f>
        <v/>
      </c>
      <c r="H1129" s="109" t="str">
        <f t="array" ref="H1129">IF($B1128="","",IF($C1129=$C1126,INDEX('FORMAÇÃO DE PREÇO'!$M:$M,MATCH($B1129,'FORMAÇÃO DE PREÇO'!$B:$B)-14),IF($C1129=$C1127,"Unidade","")))</f>
        <v/>
      </c>
      <c r="I1129" s="109" t="str">
        <f>IF($B1128="","",IF($C1129=$C1126,INDEX('FORMAÇÃO DE PREÇO'!$M:$M,MATCH($B1129,'FORMAÇÃO DE PREÇO'!$B:$B)-16),IF($C1129=$C1127,"Quant.","")))</f>
        <v/>
      </c>
      <c r="J1129" s="68" t="str">
        <f>IF(AND(COUNTBLANK($B1126:$B1128)=2,$B1128="",$B1127="",MAX(C:C)&gt;1),"Total Estimado",IF($B1128="","",IF($C1129=$C1126,INDEX('FORMAÇÃO DE PREÇO'!$M:$M,MATCH($B1129,'FORMAÇÃO DE PREÇO'!$B:$B)-18),IF($C1129=$C1127,"Valor Unit. (R$)",IF(AND($C1129&lt;&gt;$C1128,$J1128&lt;&gt;""),"Subtotal","")))))</f>
        <v/>
      </c>
      <c r="K1129" s="100" t="str">
        <f>IFERROR(IF(AND(COUNTBLANK($B1126:$B1128)=2,$B1128="",$B1127="",MAX(C:C)&gt;1),SUM($K$3:K1128)/2,IF($B1128="","",IF($C1129=$C1126,ROUND(J1129*I1129,2),IF($C1129=$C1127,"Total Item (R$)",IF(AND($C1129&lt;&gt;$C1128,$J1128&lt;&gt;""),SUMIFS(K:K,C:C,C1128,J:J,"&lt;&gt;Subtotal"),""))))),"")</f>
        <v/>
      </c>
      <c r="L1129" s="100" t="str">
        <f t="shared" si="32"/>
        <v/>
      </c>
    </row>
    <row r="1130" spans="2:12" x14ac:dyDescent="0.25">
      <c r="B1130" s="62" t="str">
        <f>IFERROR(IF(C1129=C1126,IF(B1129+1&lt;='FORMAÇÃO DE PREÇO'!$H$8,B1129+1,""),B1129),"")</f>
        <v/>
      </c>
      <c r="C1130" s="62" t="str">
        <f>IFERROR(VLOOKUP(B1130,'FORMAÇÃO DE PREÇO'!B:D,2,FALSE),"")</f>
        <v/>
      </c>
      <c r="D1130" s="62" t="str">
        <f>IFERROR(VLOOKUP(B1130,'FORMAÇÃO DE PREÇO'!B:D,3,FALSE),"")</f>
        <v/>
      </c>
      <c r="E1130" s="107" t="str">
        <f t="shared" si="33"/>
        <v/>
      </c>
      <c r="F1130" s="107" t="str">
        <f>IF($B1129="","",IF($C1130=$C1127,INDEX('FORMAÇÃO DE PREÇO'!$H:$H,MATCH($B1130,'FORMAÇÃO DE PREÇO'!$B:$B)-18),IF($C1130=$C1128,"Código","")))</f>
        <v/>
      </c>
      <c r="G1130" s="108" t="str">
        <f t="array" ref="G1130">IF($B1129="","",IF($C1130=$C1127,UPPER(INDEX('BASE EDITAL'!$C:$C,EDITAL!B1130+1)),IF($C1130=$C1128,"Especificação do Objeto","")))</f>
        <v/>
      </c>
      <c r="H1130" s="109" t="str">
        <f t="array" ref="H1130">IF($B1129="","",IF($C1130=$C1127,INDEX('FORMAÇÃO DE PREÇO'!$M:$M,MATCH($B1130,'FORMAÇÃO DE PREÇO'!$B:$B)-14),IF($C1130=$C1128,"Unidade","")))</f>
        <v/>
      </c>
      <c r="I1130" s="109" t="str">
        <f>IF($B1129="","",IF($C1130=$C1127,INDEX('FORMAÇÃO DE PREÇO'!$M:$M,MATCH($B1130,'FORMAÇÃO DE PREÇO'!$B:$B)-16),IF($C1130=$C1128,"Quant.","")))</f>
        <v/>
      </c>
      <c r="J1130" s="68" t="str">
        <f>IF(AND(COUNTBLANK($B1127:$B1129)=2,$B1129="",$B1128="",MAX(C:C)&gt;1),"Total Estimado",IF($B1129="","",IF($C1130=$C1127,INDEX('FORMAÇÃO DE PREÇO'!$M:$M,MATCH($B1130,'FORMAÇÃO DE PREÇO'!$B:$B)-18),IF($C1130=$C1128,"Valor Unit. (R$)",IF(AND($C1130&lt;&gt;$C1129,$J1129&lt;&gt;""),"Subtotal","")))))</f>
        <v/>
      </c>
      <c r="K1130" s="100" t="str">
        <f>IFERROR(IF(AND(COUNTBLANK($B1127:$B1129)=2,$B1129="",$B1128="",MAX(C:C)&gt;1),SUM($K$3:K1129)/2,IF($B1129="","",IF($C1130=$C1127,ROUND(J1130*I1130,2),IF($C1130=$C1128,"Total Item (R$)",IF(AND($C1130&lt;&gt;$C1129,$J1129&lt;&gt;""),SUMIFS(K:K,C:C,C1129,J:J,"&lt;&gt;Subtotal"),""))))),"")</f>
        <v/>
      </c>
      <c r="L1130" s="100" t="str">
        <f t="shared" si="32"/>
        <v/>
      </c>
    </row>
    <row r="1131" spans="2:12" x14ac:dyDescent="0.25">
      <c r="B1131" s="62" t="str">
        <f>IFERROR(IF(C1130=C1127,IF(B1130+1&lt;='FORMAÇÃO DE PREÇO'!$H$8,B1130+1,""),B1130),"")</f>
        <v/>
      </c>
      <c r="C1131" s="62" t="str">
        <f>IFERROR(VLOOKUP(B1131,'FORMAÇÃO DE PREÇO'!B:D,2,FALSE),"")</f>
        <v/>
      </c>
      <c r="D1131" s="62" t="str">
        <f>IFERROR(VLOOKUP(B1131,'FORMAÇÃO DE PREÇO'!B:D,3,FALSE),"")</f>
        <v/>
      </c>
      <c r="E1131" s="107" t="str">
        <f t="shared" si="33"/>
        <v/>
      </c>
      <c r="F1131" s="107" t="str">
        <f>IF($B1130="","",IF($C1131=$C1128,INDEX('FORMAÇÃO DE PREÇO'!$H:$H,MATCH($B1131,'FORMAÇÃO DE PREÇO'!$B:$B)-18),IF($C1131=$C1129,"Código","")))</f>
        <v/>
      </c>
      <c r="G1131" s="108" t="str">
        <f t="array" ref="G1131">IF($B1130="","",IF($C1131=$C1128,UPPER(INDEX('BASE EDITAL'!$C:$C,EDITAL!B1131+1)),IF($C1131=$C1129,"Especificação do Objeto","")))</f>
        <v/>
      </c>
      <c r="H1131" s="109" t="str">
        <f t="array" ref="H1131">IF($B1130="","",IF($C1131=$C1128,INDEX('FORMAÇÃO DE PREÇO'!$M:$M,MATCH($B1131,'FORMAÇÃO DE PREÇO'!$B:$B)-14),IF($C1131=$C1129,"Unidade","")))</f>
        <v/>
      </c>
      <c r="I1131" s="109" t="str">
        <f>IF($B1130="","",IF($C1131=$C1128,INDEX('FORMAÇÃO DE PREÇO'!$M:$M,MATCH($B1131,'FORMAÇÃO DE PREÇO'!$B:$B)-16),IF($C1131=$C1129,"Quant.","")))</f>
        <v/>
      </c>
      <c r="J1131" s="68" t="str">
        <f>IF(AND(COUNTBLANK($B1128:$B1130)=2,$B1130="",$B1129="",MAX(C:C)&gt;1),"Total Estimado",IF($B1130="","",IF($C1131=$C1128,INDEX('FORMAÇÃO DE PREÇO'!$M:$M,MATCH($B1131,'FORMAÇÃO DE PREÇO'!$B:$B)-18),IF($C1131=$C1129,"Valor Unit. (R$)",IF(AND($C1131&lt;&gt;$C1130,$J1130&lt;&gt;""),"Subtotal","")))))</f>
        <v/>
      </c>
      <c r="K1131" s="100" t="str">
        <f>IFERROR(IF(AND(COUNTBLANK($B1128:$B1130)=2,$B1130="",$B1129="",MAX(C:C)&gt;1),SUM($K$3:K1130)/2,IF($B1130="","",IF($C1131=$C1128,ROUND(J1131*I1131,2),IF($C1131=$C1129,"Total Item (R$)",IF(AND($C1131&lt;&gt;$C1130,$J1130&lt;&gt;""),SUMIFS(K:K,C:C,C1130,J:J,"&lt;&gt;Subtotal"),""))))),"")</f>
        <v/>
      </c>
      <c r="L1131" s="100" t="str">
        <f t="shared" si="32"/>
        <v/>
      </c>
    </row>
    <row r="1132" spans="2:12" x14ac:dyDescent="0.25">
      <c r="B1132" s="62" t="str">
        <f>IFERROR(IF(C1131=C1128,IF(B1131+1&lt;='FORMAÇÃO DE PREÇO'!$H$8,B1131+1,""),B1131),"")</f>
        <v/>
      </c>
      <c r="C1132" s="62" t="str">
        <f>IFERROR(VLOOKUP(B1132,'FORMAÇÃO DE PREÇO'!B:D,2,FALSE),"")</f>
        <v/>
      </c>
      <c r="D1132" s="62" t="str">
        <f>IFERROR(VLOOKUP(B1132,'FORMAÇÃO DE PREÇO'!B:D,3,FALSE),"")</f>
        <v/>
      </c>
      <c r="E1132" s="107" t="str">
        <f t="shared" si="33"/>
        <v/>
      </c>
      <c r="F1132" s="107" t="str">
        <f>IF($B1131="","",IF($C1132=$C1129,INDEX('FORMAÇÃO DE PREÇO'!$H:$H,MATCH($B1132,'FORMAÇÃO DE PREÇO'!$B:$B)-18),IF($C1132=$C1130,"Código","")))</f>
        <v/>
      </c>
      <c r="G1132" s="108" t="str">
        <f t="array" ref="G1132">IF($B1131="","",IF($C1132=$C1129,UPPER(INDEX('BASE EDITAL'!$C:$C,EDITAL!B1132+1)),IF($C1132=$C1130,"Especificação do Objeto","")))</f>
        <v/>
      </c>
      <c r="H1132" s="109" t="str">
        <f t="array" ref="H1132">IF($B1131="","",IF($C1132=$C1129,INDEX('FORMAÇÃO DE PREÇO'!$M:$M,MATCH($B1132,'FORMAÇÃO DE PREÇO'!$B:$B)-14),IF($C1132=$C1130,"Unidade","")))</f>
        <v/>
      </c>
      <c r="I1132" s="109" t="str">
        <f>IF($B1131="","",IF($C1132=$C1129,INDEX('FORMAÇÃO DE PREÇO'!$M:$M,MATCH($B1132,'FORMAÇÃO DE PREÇO'!$B:$B)-16),IF($C1132=$C1130,"Quant.","")))</f>
        <v/>
      </c>
      <c r="J1132" s="68" t="str">
        <f>IF(AND(COUNTBLANK($B1129:$B1131)=2,$B1131="",$B1130="",MAX(C:C)&gt;1),"Total Estimado",IF($B1131="","",IF($C1132=$C1129,INDEX('FORMAÇÃO DE PREÇO'!$M:$M,MATCH($B1132,'FORMAÇÃO DE PREÇO'!$B:$B)-18),IF($C1132=$C1130,"Valor Unit. (R$)",IF(AND($C1132&lt;&gt;$C1131,$J1131&lt;&gt;""),"Subtotal","")))))</f>
        <v/>
      </c>
      <c r="K1132" s="100" t="str">
        <f>IFERROR(IF(AND(COUNTBLANK($B1129:$B1131)=2,$B1131="",$B1130="",MAX(C:C)&gt;1),SUM($K$3:K1131)/2,IF($B1131="","",IF($C1132=$C1129,ROUND(J1132*I1132,2),IF($C1132=$C1130,"Total Item (R$)",IF(AND($C1132&lt;&gt;$C1131,$J1131&lt;&gt;""),SUMIFS(K:K,C:C,C1131,J:J,"&lt;&gt;Subtotal"),""))))),"")</f>
        <v/>
      </c>
      <c r="L1132" s="100" t="str">
        <f t="shared" si="32"/>
        <v/>
      </c>
    </row>
    <row r="1133" spans="2:12" x14ac:dyDescent="0.25">
      <c r="B1133" s="62" t="str">
        <f>IFERROR(IF(C1132=C1129,IF(B1132+1&lt;='FORMAÇÃO DE PREÇO'!$H$8,B1132+1,""),B1132),"")</f>
        <v/>
      </c>
      <c r="C1133" s="62" t="str">
        <f>IFERROR(VLOOKUP(B1133,'FORMAÇÃO DE PREÇO'!B:D,2,FALSE),"")</f>
        <v/>
      </c>
      <c r="D1133" s="62" t="str">
        <f>IFERROR(VLOOKUP(B1133,'FORMAÇÃO DE PREÇO'!B:D,3,FALSE),"")</f>
        <v/>
      </c>
      <c r="E1133" s="107" t="str">
        <f t="shared" si="33"/>
        <v/>
      </c>
      <c r="F1133" s="107" t="str">
        <f>IF($B1132="","",IF($C1133=$C1130,INDEX('FORMAÇÃO DE PREÇO'!$H:$H,MATCH($B1133,'FORMAÇÃO DE PREÇO'!$B:$B)-18),IF($C1133=$C1131,"Código","")))</f>
        <v/>
      </c>
      <c r="G1133" s="108" t="str">
        <f t="array" ref="G1133">IF($B1132="","",IF($C1133=$C1130,UPPER(INDEX('BASE EDITAL'!$C:$C,EDITAL!B1133+1)),IF($C1133=$C1131,"Especificação do Objeto","")))</f>
        <v/>
      </c>
      <c r="H1133" s="109" t="str">
        <f t="array" ref="H1133">IF($B1132="","",IF($C1133=$C1130,INDEX('FORMAÇÃO DE PREÇO'!$M:$M,MATCH($B1133,'FORMAÇÃO DE PREÇO'!$B:$B)-14),IF($C1133=$C1131,"Unidade","")))</f>
        <v/>
      </c>
      <c r="I1133" s="109" t="str">
        <f>IF($B1132="","",IF($C1133=$C1130,INDEX('FORMAÇÃO DE PREÇO'!$M:$M,MATCH($B1133,'FORMAÇÃO DE PREÇO'!$B:$B)-16),IF($C1133=$C1131,"Quant.","")))</f>
        <v/>
      </c>
      <c r="J1133" s="68" t="str">
        <f>IF(AND(COUNTBLANK($B1130:$B1132)=2,$B1132="",$B1131="",MAX(C:C)&gt;1),"Total Estimado",IF($B1132="","",IF($C1133=$C1130,INDEX('FORMAÇÃO DE PREÇO'!$M:$M,MATCH($B1133,'FORMAÇÃO DE PREÇO'!$B:$B)-18),IF($C1133=$C1131,"Valor Unit. (R$)",IF(AND($C1133&lt;&gt;$C1132,$J1132&lt;&gt;""),"Subtotal","")))))</f>
        <v/>
      </c>
      <c r="K1133" s="100" t="str">
        <f>IFERROR(IF(AND(COUNTBLANK($B1130:$B1132)=2,$B1132="",$B1131="",MAX(C:C)&gt;1),SUM($K$3:K1132)/2,IF($B1132="","",IF($C1133=$C1130,ROUND(J1133*I1133,2),IF($C1133=$C1131,"Total Item (R$)",IF(AND($C1133&lt;&gt;$C1132,$J1132&lt;&gt;""),SUMIFS(K:K,C:C,C1132,J:J,"&lt;&gt;Subtotal"),""))))),"")</f>
        <v/>
      </c>
      <c r="L1133" s="100" t="str">
        <f t="shared" si="32"/>
        <v/>
      </c>
    </row>
    <row r="1134" spans="2:12" x14ac:dyDescent="0.25">
      <c r="B1134" s="62" t="str">
        <f>IFERROR(IF(C1133=C1130,IF(B1133+1&lt;='FORMAÇÃO DE PREÇO'!$H$8,B1133+1,""),B1133),"")</f>
        <v/>
      </c>
      <c r="C1134" s="62" t="str">
        <f>IFERROR(VLOOKUP(B1134,'FORMAÇÃO DE PREÇO'!B:D,2,FALSE),"")</f>
        <v/>
      </c>
      <c r="D1134" s="62" t="str">
        <f>IFERROR(VLOOKUP(B1134,'FORMAÇÃO DE PREÇO'!B:D,3,FALSE),"")</f>
        <v/>
      </c>
      <c r="E1134" s="107" t="str">
        <f t="shared" si="33"/>
        <v/>
      </c>
      <c r="F1134" s="107" t="str">
        <f>IF($B1133="","",IF($C1134=$C1131,INDEX('FORMAÇÃO DE PREÇO'!$H:$H,MATCH($B1134,'FORMAÇÃO DE PREÇO'!$B:$B)-18),IF($C1134=$C1132,"Código","")))</f>
        <v/>
      </c>
      <c r="G1134" s="108" t="str">
        <f t="array" ref="G1134">IF($B1133="","",IF($C1134=$C1131,UPPER(INDEX('BASE EDITAL'!$C:$C,EDITAL!B1134+1)),IF($C1134=$C1132,"Especificação do Objeto","")))</f>
        <v/>
      </c>
      <c r="H1134" s="109" t="str">
        <f t="array" ref="H1134">IF($B1133="","",IF($C1134=$C1131,INDEX('FORMAÇÃO DE PREÇO'!$M:$M,MATCH($B1134,'FORMAÇÃO DE PREÇO'!$B:$B)-14),IF($C1134=$C1132,"Unidade","")))</f>
        <v/>
      </c>
      <c r="I1134" s="109" t="str">
        <f>IF($B1133="","",IF($C1134=$C1131,INDEX('FORMAÇÃO DE PREÇO'!$M:$M,MATCH($B1134,'FORMAÇÃO DE PREÇO'!$B:$B)-16),IF($C1134=$C1132,"Quant.","")))</f>
        <v/>
      </c>
      <c r="J1134" s="68" t="str">
        <f>IF(AND(COUNTBLANK($B1131:$B1133)=2,$B1133="",$B1132="",MAX(C:C)&gt;1),"Total Estimado",IF($B1133="","",IF($C1134=$C1131,INDEX('FORMAÇÃO DE PREÇO'!$M:$M,MATCH($B1134,'FORMAÇÃO DE PREÇO'!$B:$B)-18),IF($C1134=$C1132,"Valor Unit. (R$)",IF(AND($C1134&lt;&gt;$C1133,$J1133&lt;&gt;""),"Subtotal","")))))</f>
        <v/>
      </c>
      <c r="K1134" s="100" t="str">
        <f>IFERROR(IF(AND(COUNTBLANK($B1131:$B1133)=2,$B1133="",$B1132="",MAX(C:C)&gt;1),SUM($K$3:K1133)/2,IF($B1133="","",IF($C1134=$C1131,ROUND(J1134*I1134,2),IF($C1134=$C1132,"Total Item (R$)",IF(AND($C1134&lt;&gt;$C1133,$J1133&lt;&gt;""),SUMIFS(K:K,C:C,C1133,J:J,"&lt;&gt;Subtotal"),""))))),"")</f>
        <v/>
      </c>
      <c r="L1134" s="100" t="str">
        <f t="shared" si="32"/>
        <v/>
      </c>
    </row>
    <row r="1135" spans="2:12" x14ac:dyDescent="0.25">
      <c r="B1135" s="62" t="str">
        <f>IFERROR(IF(C1134=C1131,IF(B1134+1&lt;='FORMAÇÃO DE PREÇO'!$H$8,B1134+1,""),B1134),"")</f>
        <v/>
      </c>
      <c r="C1135" s="62" t="str">
        <f>IFERROR(VLOOKUP(B1135,'FORMAÇÃO DE PREÇO'!B:D,2,FALSE),"")</f>
        <v/>
      </c>
      <c r="D1135" s="62" t="str">
        <f>IFERROR(VLOOKUP(B1135,'FORMAÇÃO DE PREÇO'!B:D,3,FALSE),"")</f>
        <v/>
      </c>
      <c r="E1135" s="107" t="str">
        <f t="shared" si="33"/>
        <v/>
      </c>
      <c r="F1135" s="107" t="str">
        <f>IF($B1134="","",IF($C1135=$C1132,INDEX('FORMAÇÃO DE PREÇO'!$H:$H,MATCH($B1135,'FORMAÇÃO DE PREÇO'!$B:$B)-18),IF($C1135=$C1133,"Código","")))</f>
        <v/>
      </c>
      <c r="G1135" s="108" t="str">
        <f t="array" ref="G1135">IF($B1134="","",IF($C1135=$C1132,UPPER(INDEX('BASE EDITAL'!$C:$C,EDITAL!B1135+1)),IF($C1135=$C1133,"Especificação do Objeto","")))</f>
        <v/>
      </c>
      <c r="H1135" s="109" t="str">
        <f t="array" ref="H1135">IF($B1134="","",IF($C1135=$C1132,INDEX('FORMAÇÃO DE PREÇO'!$M:$M,MATCH($B1135,'FORMAÇÃO DE PREÇO'!$B:$B)-14),IF($C1135=$C1133,"Unidade","")))</f>
        <v/>
      </c>
      <c r="I1135" s="109" t="str">
        <f>IF($B1134="","",IF($C1135=$C1132,INDEX('FORMAÇÃO DE PREÇO'!$M:$M,MATCH($B1135,'FORMAÇÃO DE PREÇO'!$B:$B)-16),IF($C1135=$C1133,"Quant.","")))</f>
        <v/>
      </c>
      <c r="J1135" s="68" t="str">
        <f>IF(AND(COUNTBLANK($B1132:$B1134)=2,$B1134="",$B1133="",MAX(C:C)&gt;1),"Total Estimado",IF($B1134="","",IF($C1135=$C1132,INDEX('FORMAÇÃO DE PREÇO'!$M:$M,MATCH($B1135,'FORMAÇÃO DE PREÇO'!$B:$B)-18),IF($C1135=$C1133,"Valor Unit. (R$)",IF(AND($C1135&lt;&gt;$C1134,$J1134&lt;&gt;""),"Subtotal","")))))</f>
        <v/>
      </c>
      <c r="K1135" s="100" t="str">
        <f>IFERROR(IF(AND(COUNTBLANK($B1132:$B1134)=2,$B1134="",$B1133="",MAX(C:C)&gt;1),SUM($K$3:K1134)/2,IF($B1134="","",IF($C1135=$C1132,ROUND(J1135*I1135,2),IF($C1135=$C1133,"Total Item (R$)",IF(AND($C1135&lt;&gt;$C1134,$J1134&lt;&gt;""),SUMIFS(K:K,C:C,C1134,J:J,"&lt;&gt;Subtotal"),""))))),"")</f>
        <v/>
      </c>
      <c r="L1135" s="100" t="str">
        <f t="shared" si="32"/>
        <v/>
      </c>
    </row>
    <row r="1136" spans="2:12" x14ac:dyDescent="0.25">
      <c r="B1136" s="62" t="str">
        <f>IFERROR(IF(C1135=C1132,IF(B1135+1&lt;='FORMAÇÃO DE PREÇO'!$H$8,B1135+1,""),B1135),"")</f>
        <v/>
      </c>
      <c r="C1136" s="62" t="str">
        <f>IFERROR(VLOOKUP(B1136,'FORMAÇÃO DE PREÇO'!B:D,2,FALSE),"")</f>
        <v/>
      </c>
      <c r="D1136" s="62" t="str">
        <f>IFERROR(VLOOKUP(B1136,'FORMAÇÃO DE PREÇO'!B:D,3,FALSE),"")</f>
        <v/>
      </c>
      <c r="E1136" s="107" t="str">
        <f t="shared" si="33"/>
        <v/>
      </c>
      <c r="F1136" s="107" t="str">
        <f>IF($B1135="","",IF($C1136=$C1133,INDEX('FORMAÇÃO DE PREÇO'!$H:$H,MATCH($B1136,'FORMAÇÃO DE PREÇO'!$B:$B)-18),IF($C1136=$C1134,"Código","")))</f>
        <v/>
      </c>
      <c r="G1136" s="108" t="str">
        <f t="array" ref="G1136">IF($B1135="","",IF($C1136=$C1133,UPPER(INDEX('BASE EDITAL'!$C:$C,EDITAL!B1136+1)),IF($C1136=$C1134,"Especificação do Objeto","")))</f>
        <v/>
      </c>
      <c r="H1136" s="109" t="str">
        <f t="array" ref="H1136">IF($B1135="","",IF($C1136=$C1133,INDEX('FORMAÇÃO DE PREÇO'!$M:$M,MATCH($B1136,'FORMAÇÃO DE PREÇO'!$B:$B)-14),IF($C1136=$C1134,"Unidade","")))</f>
        <v/>
      </c>
      <c r="I1136" s="109" t="str">
        <f>IF($B1135="","",IF($C1136=$C1133,INDEX('FORMAÇÃO DE PREÇO'!$M:$M,MATCH($B1136,'FORMAÇÃO DE PREÇO'!$B:$B)-16),IF($C1136=$C1134,"Quant.","")))</f>
        <v/>
      </c>
      <c r="J1136" s="68" t="str">
        <f>IF(AND(COUNTBLANK($B1133:$B1135)=2,$B1135="",$B1134="",MAX(C:C)&gt;1),"Total Estimado",IF($B1135="","",IF($C1136=$C1133,INDEX('FORMAÇÃO DE PREÇO'!$M:$M,MATCH($B1136,'FORMAÇÃO DE PREÇO'!$B:$B)-18),IF($C1136=$C1134,"Valor Unit. (R$)",IF(AND($C1136&lt;&gt;$C1135,$J1135&lt;&gt;""),"Subtotal","")))))</f>
        <v/>
      </c>
      <c r="K1136" s="100" t="str">
        <f>IFERROR(IF(AND(COUNTBLANK($B1133:$B1135)=2,$B1135="",$B1134="",MAX(C:C)&gt;1),SUM($K$3:K1135)/2,IF($B1135="","",IF($C1136=$C1133,ROUND(J1136*I1136,2),IF($C1136=$C1134,"Total Item (R$)",IF(AND($C1136&lt;&gt;$C1135,$J1135&lt;&gt;""),SUMIFS(K:K,C:C,C1135,J:J,"&lt;&gt;Subtotal"),""))))),"")</f>
        <v/>
      </c>
      <c r="L1136" s="100" t="str">
        <f t="shared" si="32"/>
        <v/>
      </c>
    </row>
    <row r="1137" spans="2:12" x14ac:dyDescent="0.25">
      <c r="B1137" s="62" t="str">
        <f>IFERROR(IF(C1136=C1133,IF(B1136+1&lt;='FORMAÇÃO DE PREÇO'!$H$8,B1136+1,""),B1136),"")</f>
        <v/>
      </c>
      <c r="C1137" s="62" t="str">
        <f>IFERROR(VLOOKUP(B1137,'FORMAÇÃO DE PREÇO'!B:D,2,FALSE),"")</f>
        <v/>
      </c>
      <c r="D1137" s="62" t="str">
        <f>IFERROR(VLOOKUP(B1137,'FORMAÇÃO DE PREÇO'!B:D,3,FALSE),"")</f>
        <v/>
      </c>
      <c r="E1137" s="107" t="str">
        <f t="shared" si="33"/>
        <v/>
      </c>
      <c r="F1137" s="107" t="str">
        <f>IF($B1136="","",IF($C1137=$C1134,INDEX('FORMAÇÃO DE PREÇO'!$H:$H,MATCH($B1137,'FORMAÇÃO DE PREÇO'!$B:$B)-18),IF($C1137=$C1135,"Código","")))</f>
        <v/>
      </c>
      <c r="G1137" s="108" t="str">
        <f t="array" ref="G1137">IF($B1136="","",IF($C1137=$C1134,UPPER(INDEX('BASE EDITAL'!$C:$C,EDITAL!B1137+1)),IF($C1137=$C1135,"Especificação do Objeto","")))</f>
        <v/>
      </c>
      <c r="H1137" s="109" t="str">
        <f t="array" ref="H1137">IF($B1136="","",IF($C1137=$C1134,INDEX('FORMAÇÃO DE PREÇO'!$M:$M,MATCH($B1137,'FORMAÇÃO DE PREÇO'!$B:$B)-14),IF($C1137=$C1135,"Unidade","")))</f>
        <v/>
      </c>
      <c r="I1137" s="109" t="str">
        <f>IF($B1136="","",IF($C1137=$C1134,INDEX('FORMAÇÃO DE PREÇO'!$M:$M,MATCH($B1137,'FORMAÇÃO DE PREÇO'!$B:$B)-16),IF($C1137=$C1135,"Quant.","")))</f>
        <v/>
      </c>
      <c r="J1137" s="68" t="str">
        <f>IF(AND(COUNTBLANK($B1134:$B1136)=2,$B1136="",$B1135="",MAX(C:C)&gt;1),"Total Estimado",IF($B1136="","",IF($C1137=$C1134,INDEX('FORMAÇÃO DE PREÇO'!$M:$M,MATCH($B1137,'FORMAÇÃO DE PREÇO'!$B:$B)-18),IF($C1137=$C1135,"Valor Unit. (R$)",IF(AND($C1137&lt;&gt;$C1136,$J1136&lt;&gt;""),"Subtotal","")))))</f>
        <v/>
      </c>
      <c r="K1137" s="100" t="str">
        <f>IFERROR(IF(AND(COUNTBLANK($B1134:$B1136)=2,$B1136="",$B1135="",MAX(C:C)&gt;1),SUM($K$3:K1136)/2,IF($B1136="","",IF($C1137=$C1134,ROUND(J1137*I1137,2),IF($C1137=$C1135,"Total Item (R$)",IF(AND($C1137&lt;&gt;$C1136,$J1136&lt;&gt;""),SUMIFS(K:K,C:C,C1136,J:J,"&lt;&gt;Subtotal"),""))))),"")</f>
        <v/>
      </c>
      <c r="L1137" s="100" t="str">
        <f t="shared" si="32"/>
        <v/>
      </c>
    </row>
    <row r="1138" spans="2:12" x14ac:dyDescent="0.25">
      <c r="B1138" s="62" t="str">
        <f>IFERROR(IF(C1137=C1134,IF(B1137+1&lt;='FORMAÇÃO DE PREÇO'!$H$8,B1137+1,""),B1137),"")</f>
        <v/>
      </c>
      <c r="C1138" s="62" t="str">
        <f>IFERROR(VLOOKUP(B1138,'FORMAÇÃO DE PREÇO'!B:D,2,FALSE),"")</f>
        <v/>
      </c>
      <c r="D1138" s="62" t="str">
        <f>IFERROR(VLOOKUP(B1138,'FORMAÇÃO DE PREÇO'!B:D,3,FALSE),"")</f>
        <v/>
      </c>
      <c r="E1138" s="107" t="str">
        <f t="shared" si="33"/>
        <v/>
      </c>
      <c r="F1138" s="107" t="str">
        <f>IF($B1137="","",IF($C1138=$C1135,INDEX('FORMAÇÃO DE PREÇO'!$H:$H,MATCH($B1138,'FORMAÇÃO DE PREÇO'!$B:$B)-18),IF($C1138=$C1136,"Código","")))</f>
        <v/>
      </c>
      <c r="G1138" s="108" t="str">
        <f t="array" ref="G1138">IF($B1137="","",IF($C1138=$C1135,UPPER(INDEX('BASE EDITAL'!$C:$C,EDITAL!B1138+1)),IF($C1138=$C1136,"Especificação do Objeto","")))</f>
        <v/>
      </c>
      <c r="H1138" s="109" t="str">
        <f t="array" ref="H1138">IF($B1137="","",IF($C1138=$C1135,INDEX('FORMAÇÃO DE PREÇO'!$M:$M,MATCH($B1138,'FORMAÇÃO DE PREÇO'!$B:$B)-14),IF($C1138=$C1136,"Unidade","")))</f>
        <v/>
      </c>
      <c r="I1138" s="109" t="str">
        <f>IF($B1137="","",IF($C1138=$C1135,INDEX('FORMAÇÃO DE PREÇO'!$M:$M,MATCH($B1138,'FORMAÇÃO DE PREÇO'!$B:$B)-16),IF($C1138=$C1136,"Quant.","")))</f>
        <v/>
      </c>
      <c r="J1138" s="68" t="str">
        <f>IF(AND(COUNTBLANK($B1135:$B1137)=2,$B1137="",$B1136="",MAX(C:C)&gt;1),"Total Estimado",IF($B1137="","",IF($C1138=$C1135,INDEX('FORMAÇÃO DE PREÇO'!$M:$M,MATCH($B1138,'FORMAÇÃO DE PREÇO'!$B:$B)-18),IF($C1138=$C1136,"Valor Unit. (R$)",IF(AND($C1138&lt;&gt;$C1137,$J1137&lt;&gt;""),"Subtotal","")))))</f>
        <v/>
      </c>
      <c r="K1138" s="100" t="str">
        <f>IFERROR(IF(AND(COUNTBLANK($B1135:$B1137)=2,$B1137="",$B1136="",MAX(C:C)&gt;1),SUM($K$3:K1137)/2,IF($B1137="","",IF($C1138=$C1135,ROUND(J1138*I1138,2),IF($C1138=$C1136,"Total Item (R$)",IF(AND($C1138&lt;&gt;$C1137,$J1137&lt;&gt;""),SUMIFS(K:K,C:C,C1137,J:J,"&lt;&gt;Subtotal"),""))))),"")</f>
        <v/>
      </c>
      <c r="L1138" s="100" t="str">
        <f t="shared" si="32"/>
        <v/>
      </c>
    </row>
    <row r="1139" spans="2:12" x14ac:dyDescent="0.25">
      <c r="B1139" s="62" t="str">
        <f>IFERROR(IF(C1138=C1135,IF(B1138+1&lt;='FORMAÇÃO DE PREÇO'!$H$8,B1138+1,""),B1138),"")</f>
        <v/>
      </c>
      <c r="C1139" s="62" t="str">
        <f>IFERROR(VLOOKUP(B1139,'FORMAÇÃO DE PREÇO'!B:D,2,FALSE),"")</f>
        <v/>
      </c>
      <c r="D1139" s="62" t="str">
        <f>IFERROR(VLOOKUP(B1139,'FORMAÇÃO DE PREÇO'!B:D,3,FALSE),"")</f>
        <v/>
      </c>
      <c r="E1139" s="107" t="str">
        <f t="shared" si="33"/>
        <v/>
      </c>
      <c r="F1139" s="107" t="str">
        <f>IF($B1138="","",IF($C1139=$C1136,INDEX('FORMAÇÃO DE PREÇO'!$H:$H,MATCH($B1139,'FORMAÇÃO DE PREÇO'!$B:$B)-18),IF($C1139=$C1137,"Código","")))</f>
        <v/>
      </c>
      <c r="G1139" s="108" t="str">
        <f t="array" ref="G1139">IF($B1138="","",IF($C1139=$C1136,UPPER(INDEX('BASE EDITAL'!$C:$C,EDITAL!B1139+1)),IF($C1139=$C1137,"Especificação do Objeto","")))</f>
        <v/>
      </c>
      <c r="H1139" s="109" t="str">
        <f t="array" ref="H1139">IF($B1138="","",IF($C1139=$C1136,INDEX('FORMAÇÃO DE PREÇO'!$M:$M,MATCH($B1139,'FORMAÇÃO DE PREÇO'!$B:$B)-14),IF($C1139=$C1137,"Unidade","")))</f>
        <v/>
      </c>
      <c r="I1139" s="109" t="str">
        <f>IF($B1138="","",IF($C1139=$C1136,INDEX('FORMAÇÃO DE PREÇO'!$M:$M,MATCH($B1139,'FORMAÇÃO DE PREÇO'!$B:$B)-16),IF($C1139=$C1137,"Quant.","")))</f>
        <v/>
      </c>
      <c r="J1139" s="68" t="str">
        <f>IF(AND(COUNTBLANK($B1136:$B1138)=2,$B1138="",$B1137="",MAX(C:C)&gt;1),"Total Estimado",IF($B1138="","",IF($C1139=$C1136,INDEX('FORMAÇÃO DE PREÇO'!$M:$M,MATCH($B1139,'FORMAÇÃO DE PREÇO'!$B:$B)-18),IF($C1139=$C1137,"Valor Unit. (R$)",IF(AND($C1139&lt;&gt;$C1138,$J1138&lt;&gt;""),"Subtotal","")))))</f>
        <v/>
      </c>
      <c r="K1139" s="100" t="str">
        <f>IFERROR(IF(AND(COUNTBLANK($B1136:$B1138)=2,$B1138="",$B1137="",MAX(C:C)&gt;1),SUM($K$3:K1138)/2,IF($B1138="","",IF($C1139=$C1136,ROUND(J1139*I1139,2),IF($C1139=$C1137,"Total Item (R$)",IF(AND($C1139&lt;&gt;$C1138,$J1138&lt;&gt;""),SUMIFS(K:K,C:C,C1138,J:J,"&lt;&gt;Subtotal"),""))))),"")</f>
        <v/>
      </c>
      <c r="L1139" s="100" t="str">
        <f t="shared" si="32"/>
        <v/>
      </c>
    </row>
    <row r="1140" spans="2:12" x14ac:dyDescent="0.25">
      <c r="B1140" s="62" t="str">
        <f>IFERROR(IF(C1139=C1136,IF(B1139+1&lt;='FORMAÇÃO DE PREÇO'!$H$8,B1139+1,""),B1139),"")</f>
        <v/>
      </c>
      <c r="C1140" s="62" t="str">
        <f>IFERROR(VLOOKUP(B1140,'FORMAÇÃO DE PREÇO'!B:D,2,FALSE),"")</f>
        <v/>
      </c>
      <c r="D1140" s="62" t="str">
        <f>IFERROR(VLOOKUP(B1140,'FORMAÇÃO DE PREÇO'!B:D,3,FALSE),"")</f>
        <v/>
      </c>
      <c r="E1140" s="107" t="str">
        <f t="shared" si="33"/>
        <v/>
      </c>
      <c r="F1140" s="107" t="str">
        <f>IF($B1139="","",IF($C1140=$C1137,INDEX('FORMAÇÃO DE PREÇO'!$H:$H,MATCH($B1140,'FORMAÇÃO DE PREÇO'!$B:$B)-18),IF($C1140=$C1138,"Código","")))</f>
        <v/>
      </c>
      <c r="G1140" s="108" t="str">
        <f t="array" ref="G1140">IF($B1139="","",IF($C1140=$C1137,UPPER(INDEX('BASE EDITAL'!$C:$C,EDITAL!B1140+1)),IF($C1140=$C1138,"Especificação do Objeto","")))</f>
        <v/>
      </c>
      <c r="H1140" s="109" t="str">
        <f t="array" ref="H1140">IF($B1139="","",IF($C1140=$C1137,INDEX('FORMAÇÃO DE PREÇO'!$M:$M,MATCH($B1140,'FORMAÇÃO DE PREÇO'!$B:$B)-14),IF($C1140=$C1138,"Unidade","")))</f>
        <v/>
      </c>
      <c r="I1140" s="109" t="str">
        <f>IF($B1139="","",IF($C1140=$C1137,INDEX('FORMAÇÃO DE PREÇO'!$M:$M,MATCH($B1140,'FORMAÇÃO DE PREÇO'!$B:$B)-16),IF($C1140=$C1138,"Quant.","")))</f>
        <v/>
      </c>
      <c r="J1140" s="68" t="str">
        <f>IF(AND(COUNTBLANK($B1137:$B1139)=2,$B1139="",$B1138="",MAX(C:C)&gt;1),"Total Estimado",IF($B1139="","",IF($C1140=$C1137,INDEX('FORMAÇÃO DE PREÇO'!$M:$M,MATCH($B1140,'FORMAÇÃO DE PREÇO'!$B:$B)-18),IF($C1140=$C1138,"Valor Unit. (R$)",IF(AND($C1140&lt;&gt;$C1139,$J1139&lt;&gt;""),"Subtotal","")))))</f>
        <v/>
      </c>
      <c r="K1140" s="100" t="str">
        <f>IFERROR(IF(AND(COUNTBLANK($B1137:$B1139)=2,$B1139="",$B1138="",MAX(C:C)&gt;1),SUM($K$3:K1139)/2,IF($B1139="","",IF($C1140=$C1137,ROUND(J1140*I1140,2),IF($C1140=$C1138,"Total Item (R$)",IF(AND($C1140&lt;&gt;$C1139,$J1139&lt;&gt;""),SUMIFS(K:K,C:C,C1139,J:J,"&lt;&gt;Subtotal"),""))))),"")</f>
        <v/>
      </c>
      <c r="L1140" s="100" t="str">
        <f t="shared" si="32"/>
        <v/>
      </c>
    </row>
    <row r="1141" spans="2:12" x14ac:dyDescent="0.25">
      <c r="B1141" s="62" t="str">
        <f>IFERROR(IF(C1140=C1137,IF(B1140+1&lt;='FORMAÇÃO DE PREÇO'!$H$8,B1140+1,""),B1140),"")</f>
        <v/>
      </c>
      <c r="C1141" s="62" t="str">
        <f>IFERROR(VLOOKUP(B1141,'FORMAÇÃO DE PREÇO'!B:D,2,FALSE),"")</f>
        <v/>
      </c>
      <c r="D1141" s="62" t="str">
        <f>IFERROR(VLOOKUP(B1141,'FORMAÇÃO DE PREÇO'!B:D,3,FALSE),"")</f>
        <v/>
      </c>
      <c r="E1141" s="107" t="str">
        <f t="shared" si="33"/>
        <v/>
      </c>
      <c r="F1141" s="107" t="str">
        <f>IF($B1140="","",IF($C1141=$C1138,INDEX('FORMAÇÃO DE PREÇO'!$H:$H,MATCH($B1141,'FORMAÇÃO DE PREÇO'!$B:$B)-18),IF($C1141=$C1139,"Código","")))</f>
        <v/>
      </c>
      <c r="G1141" s="108" t="str">
        <f t="array" ref="G1141">IF($B1140="","",IF($C1141=$C1138,UPPER(INDEX('BASE EDITAL'!$C:$C,EDITAL!B1141+1)),IF($C1141=$C1139,"Especificação do Objeto","")))</f>
        <v/>
      </c>
      <c r="H1141" s="109" t="str">
        <f t="array" ref="H1141">IF($B1140="","",IF($C1141=$C1138,INDEX('FORMAÇÃO DE PREÇO'!$M:$M,MATCH($B1141,'FORMAÇÃO DE PREÇO'!$B:$B)-14),IF($C1141=$C1139,"Unidade","")))</f>
        <v/>
      </c>
      <c r="I1141" s="109" t="str">
        <f>IF($B1140="","",IF($C1141=$C1138,INDEX('FORMAÇÃO DE PREÇO'!$M:$M,MATCH($B1141,'FORMAÇÃO DE PREÇO'!$B:$B)-16),IF($C1141=$C1139,"Quant.","")))</f>
        <v/>
      </c>
      <c r="J1141" s="68" t="str">
        <f>IF(AND(COUNTBLANK($B1138:$B1140)=2,$B1140="",$B1139="",MAX(C:C)&gt;1),"Total Estimado",IF($B1140="","",IF($C1141=$C1138,INDEX('FORMAÇÃO DE PREÇO'!$M:$M,MATCH($B1141,'FORMAÇÃO DE PREÇO'!$B:$B)-18),IF($C1141=$C1139,"Valor Unit. (R$)",IF(AND($C1141&lt;&gt;$C1140,$J1140&lt;&gt;""),"Subtotal","")))))</f>
        <v/>
      </c>
      <c r="K1141" s="100" t="str">
        <f>IFERROR(IF(AND(COUNTBLANK($B1138:$B1140)=2,$B1140="",$B1139="",MAX(C:C)&gt;1),SUM($K$3:K1140)/2,IF($B1140="","",IF($C1141=$C1138,ROUND(J1141*I1141,2),IF($C1141=$C1139,"Total Item (R$)",IF(AND($C1141&lt;&gt;$C1140,$J1140&lt;&gt;""),SUMIFS(K:K,C:C,C1140,J:J,"&lt;&gt;Subtotal"),""))))),"")</f>
        <v/>
      </c>
      <c r="L1141" s="100" t="str">
        <f t="shared" si="32"/>
        <v/>
      </c>
    </row>
    <row r="1142" spans="2:12" x14ac:dyDescent="0.25">
      <c r="B1142" s="62" t="str">
        <f>IFERROR(IF(C1141=C1138,IF(B1141+1&lt;='FORMAÇÃO DE PREÇO'!$H$8,B1141+1,""),B1141),"")</f>
        <v/>
      </c>
      <c r="C1142" s="62" t="str">
        <f>IFERROR(VLOOKUP(B1142,'FORMAÇÃO DE PREÇO'!B:D,2,FALSE),"")</f>
        <v/>
      </c>
      <c r="D1142" s="62" t="str">
        <f>IFERROR(VLOOKUP(B1142,'FORMAÇÃO DE PREÇO'!B:D,3,FALSE),"")</f>
        <v/>
      </c>
      <c r="E1142" s="107" t="str">
        <f t="shared" si="33"/>
        <v/>
      </c>
      <c r="F1142" s="107" t="str">
        <f>IF($B1141="","",IF($C1142=$C1139,INDEX('FORMAÇÃO DE PREÇO'!$H:$H,MATCH($B1142,'FORMAÇÃO DE PREÇO'!$B:$B)-18),IF($C1142=$C1140,"Código","")))</f>
        <v/>
      </c>
      <c r="G1142" s="108" t="str">
        <f t="array" ref="G1142">IF($B1141="","",IF($C1142=$C1139,UPPER(INDEX('BASE EDITAL'!$C:$C,EDITAL!B1142+1)),IF($C1142=$C1140,"Especificação do Objeto","")))</f>
        <v/>
      </c>
      <c r="H1142" s="109" t="str">
        <f t="array" ref="H1142">IF($B1141="","",IF($C1142=$C1139,INDEX('FORMAÇÃO DE PREÇO'!$M:$M,MATCH($B1142,'FORMAÇÃO DE PREÇO'!$B:$B)-14),IF($C1142=$C1140,"Unidade","")))</f>
        <v/>
      </c>
      <c r="I1142" s="109" t="str">
        <f>IF($B1141="","",IF($C1142=$C1139,INDEX('FORMAÇÃO DE PREÇO'!$M:$M,MATCH($B1142,'FORMAÇÃO DE PREÇO'!$B:$B)-16),IF($C1142=$C1140,"Quant.","")))</f>
        <v/>
      </c>
      <c r="J1142" s="68" t="str">
        <f>IF(AND(COUNTBLANK($B1139:$B1141)=2,$B1141="",$B1140="",MAX(C:C)&gt;1),"Total Estimado",IF($B1141="","",IF($C1142=$C1139,INDEX('FORMAÇÃO DE PREÇO'!$M:$M,MATCH($B1142,'FORMAÇÃO DE PREÇO'!$B:$B)-18),IF($C1142=$C1140,"Valor Unit. (R$)",IF(AND($C1142&lt;&gt;$C1141,$J1141&lt;&gt;""),"Subtotal","")))))</f>
        <v/>
      </c>
      <c r="K1142" s="100" t="str">
        <f>IFERROR(IF(AND(COUNTBLANK($B1139:$B1141)=2,$B1141="",$B1140="",MAX(C:C)&gt;1),SUM($K$3:K1141)/2,IF($B1141="","",IF($C1142=$C1139,ROUND(J1142*I1142,2),IF($C1142=$C1140,"Total Item (R$)",IF(AND($C1142&lt;&gt;$C1141,$J1141&lt;&gt;""),SUMIFS(K:K,C:C,C1141,J:J,"&lt;&gt;Subtotal"),""))))),"")</f>
        <v/>
      </c>
      <c r="L1142" s="100" t="str">
        <f t="shared" si="32"/>
        <v/>
      </c>
    </row>
    <row r="1143" spans="2:12" x14ac:dyDescent="0.25">
      <c r="B1143" s="62" t="str">
        <f>IFERROR(IF(C1142=C1139,IF(B1142+1&lt;='FORMAÇÃO DE PREÇO'!$H$8,B1142+1,""),B1142),"")</f>
        <v/>
      </c>
      <c r="C1143" s="62" t="str">
        <f>IFERROR(VLOOKUP(B1143,'FORMAÇÃO DE PREÇO'!B:D,2,FALSE),"")</f>
        <v/>
      </c>
      <c r="D1143" s="62" t="str">
        <f>IFERROR(VLOOKUP(B1143,'FORMAÇÃO DE PREÇO'!B:D,3,FALSE),"")</f>
        <v/>
      </c>
      <c r="E1143" s="107" t="str">
        <f t="shared" si="33"/>
        <v/>
      </c>
      <c r="F1143" s="107" t="str">
        <f>IF($B1142="","",IF($C1143=$C1140,INDEX('FORMAÇÃO DE PREÇO'!$H:$H,MATCH($B1143,'FORMAÇÃO DE PREÇO'!$B:$B)-18),IF($C1143=$C1141,"Código","")))</f>
        <v/>
      </c>
      <c r="G1143" s="108" t="str">
        <f t="array" ref="G1143">IF($B1142="","",IF($C1143=$C1140,UPPER(INDEX('BASE EDITAL'!$C:$C,EDITAL!B1143+1)),IF($C1143=$C1141,"Especificação do Objeto","")))</f>
        <v/>
      </c>
      <c r="H1143" s="109" t="str">
        <f t="array" ref="H1143">IF($B1142="","",IF($C1143=$C1140,INDEX('FORMAÇÃO DE PREÇO'!$M:$M,MATCH($B1143,'FORMAÇÃO DE PREÇO'!$B:$B)-14),IF($C1143=$C1141,"Unidade","")))</f>
        <v/>
      </c>
      <c r="I1143" s="109" t="str">
        <f>IF($B1142="","",IF($C1143=$C1140,INDEX('FORMAÇÃO DE PREÇO'!$M:$M,MATCH($B1143,'FORMAÇÃO DE PREÇO'!$B:$B)-16),IF($C1143=$C1141,"Quant.","")))</f>
        <v/>
      </c>
      <c r="J1143" s="68" t="str">
        <f>IF(AND(COUNTBLANK($B1140:$B1142)=2,$B1142="",$B1141="",MAX(C:C)&gt;1),"Total Estimado",IF($B1142="","",IF($C1143=$C1140,INDEX('FORMAÇÃO DE PREÇO'!$M:$M,MATCH($B1143,'FORMAÇÃO DE PREÇO'!$B:$B)-18),IF($C1143=$C1141,"Valor Unit. (R$)",IF(AND($C1143&lt;&gt;$C1142,$J1142&lt;&gt;""),"Subtotal","")))))</f>
        <v/>
      </c>
      <c r="K1143" s="100" t="str">
        <f>IFERROR(IF(AND(COUNTBLANK($B1140:$B1142)=2,$B1142="",$B1141="",MAX(C:C)&gt;1),SUM($K$3:K1142)/2,IF($B1142="","",IF($C1143=$C1140,ROUND(J1143*I1143,2),IF($C1143=$C1141,"Total Item (R$)",IF(AND($C1143&lt;&gt;$C1142,$J1142&lt;&gt;""),SUMIFS(K:K,C:C,C1142,J:J,"&lt;&gt;Subtotal"),""))))),"")</f>
        <v/>
      </c>
      <c r="L1143" s="100" t="str">
        <f t="shared" si="32"/>
        <v/>
      </c>
    </row>
    <row r="1144" spans="2:12" x14ac:dyDescent="0.25">
      <c r="B1144" s="62" t="str">
        <f>IFERROR(IF(C1143=C1140,IF(B1143+1&lt;='FORMAÇÃO DE PREÇO'!$H$8,B1143+1,""),B1143),"")</f>
        <v/>
      </c>
      <c r="C1144" s="62" t="str">
        <f>IFERROR(VLOOKUP(B1144,'FORMAÇÃO DE PREÇO'!B:D,2,FALSE),"")</f>
        <v/>
      </c>
      <c r="D1144" s="62" t="str">
        <f>IFERROR(VLOOKUP(B1144,'FORMAÇÃO DE PREÇO'!B:D,3,FALSE),"")</f>
        <v/>
      </c>
      <c r="E1144" s="107" t="str">
        <f t="shared" si="33"/>
        <v/>
      </c>
      <c r="F1144" s="107" t="str">
        <f>IF($B1143="","",IF($C1144=$C1141,INDEX('FORMAÇÃO DE PREÇO'!$H:$H,MATCH($B1144,'FORMAÇÃO DE PREÇO'!$B:$B)-18),IF($C1144=$C1142,"Código","")))</f>
        <v/>
      </c>
      <c r="G1144" s="108" t="str">
        <f t="array" ref="G1144">IF($B1143="","",IF($C1144=$C1141,UPPER(INDEX('BASE EDITAL'!$C:$C,EDITAL!B1144+1)),IF($C1144=$C1142,"Especificação do Objeto","")))</f>
        <v/>
      </c>
      <c r="H1144" s="109" t="str">
        <f t="array" ref="H1144">IF($B1143="","",IF($C1144=$C1141,INDEX('FORMAÇÃO DE PREÇO'!$M:$M,MATCH($B1144,'FORMAÇÃO DE PREÇO'!$B:$B)-14),IF($C1144=$C1142,"Unidade","")))</f>
        <v/>
      </c>
      <c r="I1144" s="109" t="str">
        <f>IF($B1143="","",IF($C1144=$C1141,INDEX('FORMAÇÃO DE PREÇO'!$M:$M,MATCH($B1144,'FORMAÇÃO DE PREÇO'!$B:$B)-16),IF($C1144=$C1142,"Quant.","")))</f>
        <v/>
      </c>
      <c r="J1144" s="68" t="str">
        <f>IF(AND(COUNTBLANK($B1141:$B1143)=2,$B1143="",$B1142="",MAX(C:C)&gt;1),"Total Estimado",IF($B1143="","",IF($C1144=$C1141,INDEX('FORMAÇÃO DE PREÇO'!$M:$M,MATCH($B1144,'FORMAÇÃO DE PREÇO'!$B:$B)-18),IF($C1144=$C1142,"Valor Unit. (R$)",IF(AND($C1144&lt;&gt;$C1143,$J1143&lt;&gt;""),"Subtotal","")))))</f>
        <v/>
      </c>
      <c r="K1144" s="100" t="str">
        <f>IFERROR(IF(AND(COUNTBLANK($B1141:$B1143)=2,$B1143="",$B1142="",MAX(C:C)&gt;1),SUM($K$3:K1143)/2,IF($B1143="","",IF($C1144=$C1141,ROUND(J1144*I1144,2),IF($C1144=$C1142,"Total Item (R$)",IF(AND($C1144&lt;&gt;$C1143,$J1143&lt;&gt;""),SUMIFS(K:K,C:C,C1143,J:J,"&lt;&gt;Subtotal"),""))))),"")</f>
        <v/>
      </c>
      <c r="L1144" s="100" t="str">
        <f t="shared" si="32"/>
        <v/>
      </c>
    </row>
    <row r="1145" spans="2:12" x14ac:dyDescent="0.25">
      <c r="B1145" s="62" t="str">
        <f>IFERROR(IF(C1144=C1141,IF(B1144+1&lt;='FORMAÇÃO DE PREÇO'!$H$8,B1144+1,""),B1144),"")</f>
        <v/>
      </c>
      <c r="C1145" s="62" t="str">
        <f>IFERROR(VLOOKUP(B1145,'FORMAÇÃO DE PREÇO'!B:D,2,FALSE),"")</f>
        <v/>
      </c>
      <c r="D1145" s="62" t="str">
        <f>IFERROR(VLOOKUP(B1145,'FORMAÇÃO DE PREÇO'!B:D,3,FALSE),"")</f>
        <v/>
      </c>
      <c r="E1145" s="107" t="str">
        <f t="shared" si="33"/>
        <v/>
      </c>
      <c r="F1145" s="107" t="str">
        <f>IF($B1144="","",IF($C1145=$C1142,INDEX('FORMAÇÃO DE PREÇO'!$H:$H,MATCH($B1145,'FORMAÇÃO DE PREÇO'!$B:$B)-18),IF($C1145=$C1143,"Código","")))</f>
        <v/>
      </c>
      <c r="G1145" s="108" t="str">
        <f t="array" ref="G1145">IF($B1144="","",IF($C1145=$C1142,UPPER(INDEX('BASE EDITAL'!$C:$C,EDITAL!B1145+1)),IF($C1145=$C1143,"Especificação do Objeto","")))</f>
        <v/>
      </c>
      <c r="H1145" s="109" t="str">
        <f t="array" ref="H1145">IF($B1144="","",IF($C1145=$C1142,INDEX('FORMAÇÃO DE PREÇO'!$M:$M,MATCH($B1145,'FORMAÇÃO DE PREÇO'!$B:$B)-14),IF($C1145=$C1143,"Unidade","")))</f>
        <v/>
      </c>
      <c r="I1145" s="109" t="str">
        <f>IF($B1144="","",IF($C1145=$C1142,INDEX('FORMAÇÃO DE PREÇO'!$M:$M,MATCH($B1145,'FORMAÇÃO DE PREÇO'!$B:$B)-16),IF($C1145=$C1143,"Quant.","")))</f>
        <v/>
      </c>
      <c r="J1145" s="68" t="str">
        <f>IF(AND(COUNTBLANK($B1142:$B1144)=2,$B1144="",$B1143="",MAX(C:C)&gt;1),"Total Estimado",IF($B1144="","",IF($C1145=$C1142,INDEX('FORMAÇÃO DE PREÇO'!$M:$M,MATCH($B1145,'FORMAÇÃO DE PREÇO'!$B:$B)-18),IF($C1145=$C1143,"Valor Unit. (R$)",IF(AND($C1145&lt;&gt;$C1144,$J1144&lt;&gt;""),"Subtotal","")))))</f>
        <v/>
      </c>
      <c r="K1145" s="100" t="str">
        <f>IFERROR(IF(AND(COUNTBLANK($B1142:$B1144)=2,$B1144="",$B1143="",MAX(C:C)&gt;1),SUM($K$3:K1144)/2,IF($B1144="","",IF($C1145=$C1142,ROUND(J1145*I1145,2),IF($C1145=$C1143,"Total Item (R$)",IF(AND($C1145&lt;&gt;$C1144,$J1144&lt;&gt;""),SUMIFS(K:K,C:C,C1144,J:J,"&lt;&gt;Subtotal"),""))))),"")</f>
        <v/>
      </c>
      <c r="L1145" s="100" t="str">
        <f t="shared" si="32"/>
        <v/>
      </c>
    </row>
    <row r="1146" spans="2:12" x14ac:dyDescent="0.25">
      <c r="B1146" s="62" t="str">
        <f>IFERROR(IF(C1145=C1142,IF(B1145+1&lt;='FORMAÇÃO DE PREÇO'!$H$8,B1145+1,""),B1145),"")</f>
        <v/>
      </c>
      <c r="C1146" s="62" t="str">
        <f>IFERROR(VLOOKUP(B1146,'FORMAÇÃO DE PREÇO'!B:D,2,FALSE),"")</f>
        <v/>
      </c>
      <c r="D1146" s="62" t="str">
        <f>IFERROR(VLOOKUP(B1146,'FORMAÇÃO DE PREÇO'!B:D,3,FALSE),"")</f>
        <v/>
      </c>
      <c r="E1146" s="107" t="str">
        <f t="shared" si="33"/>
        <v/>
      </c>
      <c r="F1146" s="107" t="str">
        <f>IF($B1145="","",IF($C1146=$C1143,INDEX('FORMAÇÃO DE PREÇO'!$H:$H,MATCH($B1146,'FORMAÇÃO DE PREÇO'!$B:$B)-18),IF($C1146=$C1144,"Código","")))</f>
        <v/>
      </c>
      <c r="G1146" s="108" t="str">
        <f t="array" ref="G1146">IF($B1145="","",IF($C1146=$C1143,UPPER(INDEX('BASE EDITAL'!$C:$C,EDITAL!B1146+1)),IF($C1146=$C1144,"Especificação do Objeto","")))</f>
        <v/>
      </c>
      <c r="H1146" s="109" t="str">
        <f t="array" ref="H1146">IF($B1145="","",IF($C1146=$C1143,INDEX('FORMAÇÃO DE PREÇO'!$M:$M,MATCH($B1146,'FORMAÇÃO DE PREÇO'!$B:$B)-14),IF($C1146=$C1144,"Unidade","")))</f>
        <v/>
      </c>
      <c r="I1146" s="109" t="str">
        <f>IF($B1145="","",IF($C1146=$C1143,INDEX('FORMAÇÃO DE PREÇO'!$M:$M,MATCH($B1146,'FORMAÇÃO DE PREÇO'!$B:$B)-16),IF($C1146=$C1144,"Quant.","")))</f>
        <v/>
      </c>
      <c r="J1146" s="68" t="str">
        <f>IF(AND(COUNTBLANK($B1143:$B1145)=2,$B1145="",$B1144="",MAX(C:C)&gt;1),"Total Estimado",IF($B1145="","",IF($C1146=$C1143,INDEX('FORMAÇÃO DE PREÇO'!$M:$M,MATCH($B1146,'FORMAÇÃO DE PREÇO'!$B:$B)-18),IF($C1146=$C1144,"Valor Unit. (R$)",IF(AND($C1146&lt;&gt;$C1145,$J1145&lt;&gt;""),"Subtotal","")))))</f>
        <v/>
      </c>
      <c r="K1146" s="100" t="str">
        <f>IFERROR(IF(AND(COUNTBLANK($B1143:$B1145)=2,$B1145="",$B1144="",MAX(C:C)&gt;1),SUM($K$3:K1145)/2,IF($B1145="","",IF($C1146=$C1143,ROUND(J1146*I1146,2),IF($C1146=$C1144,"Total Item (R$)",IF(AND($C1146&lt;&gt;$C1145,$J1145&lt;&gt;""),SUMIFS(K:K,C:C,C1145,J:J,"&lt;&gt;Subtotal"),""))))),"")</f>
        <v/>
      </c>
      <c r="L1146" s="100" t="str">
        <f t="shared" si="32"/>
        <v/>
      </c>
    </row>
    <row r="1147" spans="2:12" x14ac:dyDescent="0.25">
      <c r="B1147" s="62" t="str">
        <f>IFERROR(IF(C1146=C1143,IF(B1146+1&lt;='FORMAÇÃO DE PREÇO'!$H$8,B1146+1,""),B1146),"")</f>
        <v/>
      </c>
      <c r="C1147" s="62" t="str">
        <f>IFERROR(VLOOKUP(B1147,'FORMAÇÃO DE PREÇO'!B:D,2,FALSE),"")</f>
        <v/>
      </c>
      <c r="D1147" s="62" t="str">
        <f>IFERROR(VLOOKUP(B1147,'FORMAÇÃO DE PREÇO'!B:D,3,FALSE),"")</f>
        <v/>
      </c>
      <c r="E1147" s="107" t="str">
        <f t="shared" si="33"/>
        <v/>
      </c>
      <c r="F1147" s="107" t="str">
        <f>IF($B1146="","",IF($C1147=$C1144,INDEX('FORMAÇÃO DE PREÇO'!$H:$H,MATCH($B1147,'FORMAÇÃO DE PREÇO'!$B:$B)-18),IF($C1147=$C1145,"Código","")))</f>
        <v/>
      </c>
      <c r="G1147" s="108" t="str">
        <f t="array" ref="G1147">IF($B1146="","",IF($C1147=$C1144,UPPER(INDEX('BASE EDITAL'!$C:$C,EDITAL!B1147+1)),IF($C1147=$C1145,"Especificação do Objeto","")))</f>
        <v/>
      </c>
      <c r="H1147" s="109" t="str">
        <f t="array" ref="H1147">IF($B1146="","",IF($C1147=$C1144,INDEX('FORMAÇÃO DE PREÇO'!$M:$M,MATCH($B1147,'FORMAÇÃO DE PREÇO'!$B:$B)-14),IF($C1147=$C1145,"Unidade","")))</f>
        <v/>
      </c>
      <c r="I1147" s="109" t="str">
        <f>IF($B1146="","",IF($C1147=$C1144,INDEX('FORMAÇÃO DE PREÇO'!$M:$M,MATCH($B1147,'FORMAÇÃO DE PREÇO'!$B:$B)-16),IF($C1147=$C1145,"Quant.","")))</f>
        <v/>
      </c>
      <c r="J1147" s="68" t="str">
        <f>IF(AND(COUNTBLANK($B1144:$B1146)=2,$B1146="",$B1145="",MAX(C:C)&gt;1),"Total Estimado",IF($B1146="","",IF($C1147=$C1144,INDEX('FORMAÇÃO DE PREÇO'!$M:$M,MATCH($B1147,'FORMAÇÃO DE PREÇO'!$B:$B)-18),IF($C1147=$C1145,"Valor Unit. (R$)",IF(AND($C1147&lt;&gt;$C1146,$J1146&lt;&gt;""),"Subtotal","")))))</f>
        <v/>
      </c>
      <c r="K1147" s="100" t="str">
        <f>IFERROR(IF(AND(COUNTBLANK($B1144:$B1146)=2,$B1146="",$B1145="",MAX(C:C)&gt;1),SUM($K$3:K1146)/2,IF($B1146="","",IF($C1147=$C1144,ROUND(J1147*I1147,2),IF($C1147=$C1145,"Total Item (R$)",IF(AND($C1147&lt;&gt;$C1146,$J1146&lt;&gt;""),SUMIFS(K:K,C:C,C1146,J:J,"&lt;&gt;Subtotal"),""))))),"")</f>
        <v/>
      </c>
      <c r="L1147" s="100" t="str">
        <f t="shared" si="32"/>
        <v/>
      </c>
    </row>
    <row r="1148" spans="2:12" x14ac:dyDescent="0.25">
      <c r="B1148" s="62" t="str">
        <f>IFERROR(IF(C1147=C1144,IF(B1147+1&lt;='FORMAÇÃO DE PREÇO'!$H$8,B1147+1,""),B1147),"")</f>
        <v/>
      </c>
      <c r="C1148" s="62" t="str">
        <f>IFERROR(VLOOKUP(B1148,'FORMAÇÃO DE PREÇO'!B:D,2,FALSE),"")</f>
        <v/>
      </c>
      <c r="D1148" s="62" t="str">
        <f>IFERROR(VLOOKUP(B1148,'FORMAÇÃO DE PREÇO'!B:D,3,FALSE),"")</f>
        <v/>
      </c>
      <c r="E1148" s="107" t="str">
        <f t="shared" si="33"/>
        <v/>
      </c>
      <c r="F1148" s="107" t="str">
        <f>IF($B1147="","",IF($C1148=$C1145,INDEX('FORMAÇÃO DE PREÇO'!$H:$H,MATCH($B1148,'FORMAÇÃO DE PREÇO'!$B:$B)-18),IF($C1148=$C1146,"Código","")))</f>
        <v/>
      </c>
      <c r="G1148" s="108" t="str">
        <f t="array" ref="G1148">IF($B1147="","",IF($C1148=$C1145,UPPER(INDEX('BASE EDITAL'!$C:$C,EDITAL!B1148+1)),IF($C1148=$C1146,"Especificação do Objeto","")))</f>
        <v/>
      </c>
      <c r="H1148" s="109" t="str">
        <f t="array" ref="H1148">IF($B1147="","",IF($C1148=$C1145,INDEX('FORMAÇÃO DE PREÇO'!$M:$M,MATCH($B1148,'FORMAÇÃO DE PREÇO'!$B:$B)-14),IF($C1148=$C1146,"Unidade","")))</f>
        <v/>
      </c>
      <c r="I1148" s="109" t="str">
        <f>IF($B1147="","",IF($C1148=$C1145,INDEX('FORMAÇÃO DE PREÇO'!$M:$M,MATCH($B1148,'FORMAÇÃO DE PREÇO'!$B:$B)-16),IF($C1148=$C1146,"Quant.","")))</f>
        <v/>
      </c>
      <c r="J1148" s="68" t="str">
        <f>IF(AND(COUNTBLANK($B1145:$B1147)=2,$B1147="",$B1146="",MAX(C:C)&gt;1),"Total Estimado",IF($B1147="","",IF($C1148=$C1145,INDEX('FORMAÇÃO DE PREÇO'!$M:$M,MATCH($B1148,'FORMAÇÃO DE PREÇO'!$B:$B)-18),IF($C1148=$C1146,"Valor Unit. (R$)",IF(AND($C1148&lt;&gt;$C1147,$J1147&lt;&gt;""),"Subtotal","")))))</f>
        <v/>
      </c>
      <c r="K1148" s="100" t="str">
        <f>IFERROR(IF(AND(COUNTBLANK($B1145:$B1147)=2,$B1147="",$B1146="",MAX(C:C)&gt;1),SUM($K$3:K1147)/2,IF($B1147="","",IF($C1148=$C1145,ROUND(J1148*I1148,2),IF($C1148=$C1146,"Total Item (R$)",IF(AND($C1148&lt;&gt;$C1147,$J1147&lt;&gt;""),SUMIFS(K:K,C:C,C1147,J:J,"&lt;&gt;Subtotal"),""))))),"")</f>
        <v/>
      </c>
      <c r="L1148" s="100" t="str">
        <f t="shared" si="32"/>
        <v/>
      </c>
    </row>
    <row r="1149" spans="2:12" x14ac:dyDescent="0.25">
      <c r="B1149" s="62" t="str">
        <f>IFERROR(IF(C1148=C1145,IF(B1148+1&lt;='FORMAÇÃO DE PREÇO'!$H$8,B1148+1,""),B1148),"")</f>
        <v/>
      </c>
      <c r="C1149" s="62" t="str">
        <f>IFERROR(VLOOKUP(B1149,'FORMAÇÃO DE PREÇO'!B:D,2,FALSE),"")</f>
        <v/>
      </c>
      <c r="D1149" s="62" t="str">
        <f>IFERROR(VLOOKUP(B1149,'FORMAÇÃO DE PREÇO'!B:D,3,FALSE),"")</f>
        <v/>
      </c>
      <c r="E1149" s="107" t="str">
        <f t="shared" si="33"/>
        <v/>
      </c>
      <c r="F1149" s="107" t="str">
        <f>IF($B1148="","",IF($C1149=$C1146,INDEX('FORMAÇÃO DE PREÇO'!$H:$H,MATCH($B1149,'FORMAÇÃO DE PREÇO'!$B:$B)-18),IF($C1149=$C1147,"Código","")))</f>
        <v/>
      </c>
      <c r="G1149" s="108" t="str">
        <f t="array" ref="G1149">IF($B1148="","",IF($C1149=$C1146,UPPER(INDEX('BASE EDITAL'!$C:$C,EDITAL!B1149+1)),IF($C1149=$C1147,"Especificação do Objeto","")))</f>
        <v/>
      </c>
      <c r="H1149" s="109" t="str">
        <f t="array" ref="H1149">IF($B1148="","",IF($C1149=$C1146,INDEX('FORMAÇÃO DE PREÇO'!$M:$M,MATCH($B1149,'FORMAÇÃO DE PREÇO'!$B:$B)-14),IF($C1149=$C1147,"Unidade","")))</f>
        <v/>
      </c>
      <c r="I1149" s="109" t="str">
        <f>IF($B1148="","",IF($C1149=$C1146,INDEX('FORMAÇÃO DE PREÇO'!$M:$M,MATCH($B1149,'FORMAÇÃO DE PREÇO'!$B:$B)-16),IF($C1149=$C1147,"Quant.","")))</f>
        <v/>
      </c>
      <c r="J1149" s="68" t="str">
        <f>IF(AND(COUNTBLANK($B1146:$B1148)=2,$B1148="",$B1147="",MAX(C:C)&gt;1),"Total Estimado",IF($B1148="","",IF($C1149=$C1146,INDEX('FORMAÇÃO DE PREÇO'!$M:$M,MATCH($B1149,'FORMAÇÃO DE PREÇO'!$B:$B)-18),IF($C1149=$C1147,"Valor Unit. (R$)",IF(AND($C1149&lt;&gt;$C1148,$J1148&lt;&gt;""),"Subtotal","")))))</f>
        <v/>
      </c>
      <c r="K1149" s="100" t="str">
        <f>IFERROR(IF(AND(COUNTBLANK($B1146:$B1148)=2,$B1148="",$B1147="",MAX(C:C)&gt;1),SUM($K$3:K1148)/2,IF($B1148="","",IF($C1149=$C1146,ROUND(J1149*I1149,2),IF($C1149=$C1147,"Total Item (R$)",IF(AND($C1149&lt;&gt;$C1148,$J1148&lt;&gt;""),SUMIFS(K:K,C:C,C1148,J:J,"&lt;&gt;Subtotal"),""))))),"")</f>
        <v/>
      </c>
      <c r="L1149" s="100" t="str">
        <f t="shared" si="32"/>
        <v/>
      </c>
    </row>
    <row r="1150" spans="2:12" x14ac:dyDescent="0.25">
      <c r="B1150" s="62" t="str">
        <f>IFERROR(IF(C1149=C1146,IF(B1149+1&lt;='FORMAÇÃO DE PREÇO'!$H$8,B1149+1,""),B1149),"")</f>
        <v/>
      </c>
      <c r="C1150" s="62" t="str">
        <f>IFERROR(VLOOKUP(B1150,'FORMAÇÃO DE PREÇO'!B:D,2,FALSE),"")</f>
        <v/>
      </c>
      <c r="D1150" s="62" t="str">
        <f>IFERROR(VLOOKUP(B1150,'FORMAÇÃO DE PREÇO'!B:D,3,FALSE),"")</f>
        <v/>
      </c>
      <c r="E1150" s="107" t="str">
        <f t="shared" si="33"/>
        <v/>
      </c>
      <c r="F1150" s="107" t="str">
        <f>IF($B1149="","",IF($C1150=$C1147,INDEX('FORMAÇÃO DE PREÇO'!$H:$H,MATCH($B1150,'FORMAÇÃO DE PREÇO'!$B:$B)-18),IF($C1150=$C1148,"Código","")))</f>
        <v/>
      </c>
      <c r="G1150" s="108" t="str">
        <f t="array" ref="G1150">IF($B1149="","",IF($C1150=$C1147,UPPER(INDEX('BASE EDITAL'!$C:$C,EDITAL!B1150+1)),IF($C1150=$C1148,"Especificação do Objeto","")))</f>
        <v/>
      </c>
      <c r="H1150" s="109" t="str">
        <f t="array" ref="H1150">IF($B1149="","",IF($C1150=$C1147,INDEX('FORMAÇÃO DE PREÇO'!$M:$M,MATCH($B1150,'FORMAÇÃO DE PREÇO'!$B:$B)-14),IF($C1150=$C1148,"Unidade","")))</f>
        <v/>
      </c>
      <c r="I1150" s="109" t="str">
        <f>IF($B1149="","",IF($C1150=$C1147,INDEX('FORMAÇÃO DE PREÇO'!$M:$M,MATCH($B1150,'FORMAÇÃO DE PREÇO'!$B:$B)-16),IF($C1150=$C1148,"Quant.","")))</f>
        <v/>
      </c>
      <c r="J1150" s="68" t="str">
        <f>IF(AND(COUNTBLANK($B1147:$B1149)=2,$B1149="",$B1148="",MAX(C:C)&gt;1),"Total Estimado",IF($B1149="","",IF($C1150=$C1147,INDEX('FORMAÇÃO DE PREÇO'!$M:$M,MATCH($B1150,'FORMAÇÃO DE PREÇO'!$B:$B)-18),IF($C1150=$C1148,"Valor Unit. (R$)",IF(AND($C1150&lt;&gt;$C1149,$J1149&lt;&gt;""),"Subtotal","")))))</f>
        <v/>
      </c>
      <c r="K1150" s="100" t="str">
        <f>IFERROR(IF(AND(COUNTBLANK($B1147:$B1149)=2,$B1149="",$B1148="",MAX(C:C)&gt;1),SUM($K$3:K1149)/2,IF($B1149="","",IF($C1150=$C1147,ROUND(J1150*I1150,2),IF($C1150=$C1148,"Total Item (R$)",IF(AND($C1150&lt;&gt;$C1149,$J1149&lt;&gt;""),SUMIFS(K:K,C:C,C1149,J:J,"&lt;&gt;Subtotal"),""))))),"")</f>
        <v/>
      </c>
      <c r="L1150" s="100" t="str">
        <f t="shared" si="32"/>
        <v/>
      </c>
    </row>
    <row r="1151" spans="2:12" x14ac:dyDescent="0.25">
      <c r="B1151" s="62" t="str">
        <f>IFERROR(IF(C1150=C1147,IF(B1150+1&lt;='FORMAÇÃO DE PREÇO'!$H$8,B1150+1,""),B1150),"")</f>
        <v/>
      </c>
      <c r="C1151" s="62" t="str">
        <f>IFERROR(VLOOKUP(B1151,'FORMAÇÃO DE PREÇO'!B:D,2,FALSE),"")</f>
        <v/>
      </c>
      <c r="D1151" s="62" t="str">
        <f>IFERROR(VLOOKUP(B1151,'FORMAÇÃO DE PREÇO'!B:D,3,FALSE),"")</f>
        <v/>
      </c>
      <c r="E1151" s="107" t="str">
        <f t="shared" si="33"/>
        <v/>
      </c>
      <c r="F1151" s="107" t="str">
        <f>IF($B1150="","",IF($C1151=$C1148,INDEX('FORMAÇÃO DE PREÇO'!$H:$H,MATCH($B1151,'FORMAÇÃO DE PREÇO'!$B:$B)-18),IF($C1151=$C1149,"Código","")))</f>
        <v/>
      </c>
      <c r="G1151" s="108" t="str">
        <f t="array" ref="G1151">IF($B1150="","",IF($C1151=$C1148,UPPER(INDEX('BASE EDITAL'!$C:$C,EDITAL!B1151+1)),IF($C1151=$C1149,"Especificação do Objeto","")))</f>
        <v/>
      </c>
      <c r="H1151" s="109" t="str">
        <f t="array" ref="H1151">IF($B1150="","",IF($C1151=$C1148,INDEX('FORMAÇÃO DE PREÇO'!$M:$M,MATCH($B1151,'FORMAÇÃO DE PREÇO'!$B:$B)-14),IF($C1151=$C1149,"Unidade","")))</f>
        <v/>
      </c>
      <c r="I1151" s="109" t="str">
        <f>IF($B1150="","",IF($C1151=$C1148,INDEX('FORMAÇÃO DE PREÇO'!$M:$M,MATCH($B1151,'FORMAÇÃO DE PREÇO'!$B:$B)-16),IF($C1151=$C1149,"Quant.","")))</f>
        <v/>
      </c>
      <c r="J1151" s="68" t="str">
        <f>IF(AND(COUNTBLANK($B1148:$B1150)=2,$B1150="",$B1149="",MAX(C:C)&gt;1),"Total Estimado",IF($B1150="","",IF($C1151=$C1148,INDEX('FORMAÇÃO DE PREÇO'!$M:$M,MATCH($B1151,'FORMAÇÃO DE PREÇO'!$B:$B)-18),IF($C1151=$C1149,"Valor Unit. (R$)",IF(AND($C1151&lt;&gt;$C1150,$J1150&lt;&gt;""),"Subtotal","")))))</f>
        <v/>
      </c>
      <c r="K1151" s="100" t="str">
        <f>IFERROR(IF(AND(COUNTBLANK($B1148:$B1150)=2,$B1150="",$B1149="",MAX(C:C)&gt;1),SUM($K$3:K1150)/2,IF($B1150="","",IF($C1151=$C1148,ROUND(J1151*I1151,2),IF($C1151=$C1149,"Total Item (R$)",IF(AND($C1151&lt;&gt;$C1150,$J1150&lt;&gt;""),SUMIFS(K:K,C:C,C1150,J:J,"&lt;&gt;Subtotal"),""))))),"")</f>
        <v/>
      </c>
      <c r="L1151" s="100" t="str">
        <f t="shared" si="32"/>
        <v/>
      </c>
    </row>
    <row r="1152" spans="2:12" x14ac:dyDescent="0.25">
      <c r="B1152" s="62" t="str">
        <f>IFERROR(IF(C1151=C1148,IF(B1151+1&lt;='FORMAÇÃO DE PREÇO'!$H$8,B1151+1,""),B1151),"")</f>
        <v/>
      </c>
      <c r="C1152" s="62" t="str">
        <f>IFERROR(VLOOKUP(B1152,'FORMAÇÃO DE PREÇO'!B:D,2,FALSE),"")</f>
        <v/>
      </c>
      <c r="D1152" s="62" t="str">
        <f>IFERROR(VLOOKUP(B1152,'FORMAÇÃO DE PREÇO'!B:D,3,FALSE),"")</f>
        <v/>
      </c>
      <c r="E1152" s="107" t="str">
        <f t="shared" si="33"/>
        <v/>
      </c>
      <c r="F1152" s="107" t="str">
        <f>IF($B1151="","",IF($C1152=$C1149,INDEX('FORMAÇÃO DE PREÇO'!$H:$H,MATCH($B1152,'FORMAÇÃO DE PREÇO'!$B:$B)-18),IF($C1152=$C1150,"Código","")))</f>
        <v/>
      </c>
      <c r="G1152" s="108" t="str">
        <f t="array" ref="G1152">IF($B1151="","",IF($C1152=$C1149,UPPER(INDEX('BASE EDITAL'!$C:$C,EDITAL!B1152+1)),IF($C1152=$C1150,"Especificação do Objeto","")))</f>
        <v/>
      </c>
      <c r="H1152" s="109" t="str">
        <f t="array" ref="H1152">IF($B1151="","",IF($C1152=$C1149,INDEX('FORMAÇÃO DE PREÇO'!$M:$M,MATCH($B1152,'FORMAÇÃO DE PREÇO'!$B:$B)-14),IF($C1152=$C1150,"Unidade","")))</f>
        <v/>
      </c>
      <c r="I1152" s="109" t="str">
        <f>IF($B1151="","",IF($C1152=$C1149,INDEX('FORMAÇÃO DE PREÇO'!$M:$M,MATCH($B1152,'FORMAÇÃO DE PREÇO'!$B:$B)-16),IF($C1152=$C1150,"Quant.","")))</f>
        <v/>
      </c>
      <c r="J1152" s="68" t="str">
        <f>IF(AND(COUNTBLANK($B1149:$B1151)=2,$B1151="",$B1150="",MAX(C:C)&gt;1),"Total Estimado",IF($B1151="","",IF($C1152=$C1149,INDEX('FORMAÇÃO DE PREÇO'!$M:$M,MATCH($B1152,'FORMAÇÃO DE PREÇO'!$B:$B)-18),IF($C1152=$C1150,"Valor Unit. (R$)",IF(AND($C1152&lt;&gt;$C1151,$J1151&lt;&gt;""),"Subtotal","")))))</f>
        <v/>
      </c>
      <c r="K1152" s="100" t="str">
        <f>IFERROR(IF(AND(COUNTBLANK($B1149:$B1151)=2,$B1151="",$B1150="",MAX(C:C)&gt;1),SUM($K$3:K1151)/2,IF($B1151="","",IF($C1152=$C1149,ROUND(J1152*I1152,2),IF($C1152=$C1150,"Total Item (R$)",IF(AND($C1152&lt;&gt;$C1151,$J1151&lt;&gt;""),SUMIFS(K:K,C:C,C1151,J:J,"&lt;&gt;Subtotal"),""))))),"")</f>
        <v/>
      </c>
      <c r="L1152" s="100" t="str">
        <f t="shared" si="32"/>
        <v/>
      </c>
    </row>
    <row r="1153" spans="2:12" x14ac:dyDescent="0.25">
      <c r="B1153" s="62" t="str">
        <f>IFERROR(IF(C1152=C1149,IF(B1152+1&lt;='FORMAÇÃO DE PREÇO'!$H$8,B1152+1,""),B1152),"")</f>
        <v/>
      </c>
      <c r="C1153" s="62" t="str">
        <f>IFERROR(VLOOKUP(B1153,'FORMAÇÃO DE PREÇO'!B:D,2,FALSE),"")</f>
        <v/>
      </c>
      <c r="D1153" s="62" t="str">
        <f>IFERROR(VLOOKUP(B1153,'FORMAÇÃO DE PREÇO'!B:D,3,FALSE),"")</f>
        <v/>
      </c>
      <c r="E1153" s="107" t="str">
        <f t="shared" si="33"/>
        <v/>
      </c>
      <c r="F1153" s="107" t="str">
        <f>IF($B1152="","",IF($C1153=$C1150,INDEX('FORMAÇÃO DE PREÇO'!$H:$H,MATCH($B1153,'FORMAÇÃO DE PREÇO'!$B:$B)-18),IF($C1153=$C1151,"Código","")))</f>
        <v/>
      </c>
      <c r="G1153" s="108" t="str">
        <f t="array" ref="G1153">IF($B1152="","",IF($C1153=$C1150,UPPER(INDEX('BASE EDITAL'!$C:$C,EDITAL!B1153+1)),IF($C1153=$C1151,"Especificação do Objeto","")))</f>
        <v/>
      </c>
      <c r="H1153" s="109" t="str">
        <f t="array" ref="H1153">IF($B1152="","",IF($C1153=$C1150,INDEX('FORMAÇÃO DE PREÇO'!$M:$M,MATCH($B1153,'FORMAÇÃO DE PREÇO'!$B:$B)-14),IF($C1153=$C1151,"Unidade","")))</f>
        <v/>
      </c>
      <c r="I1153" s="109" t="str">
        <f>IF($B1152="","",IF($C1153=$C1150,INDEX('FORMAÇÃO DE PREÇO'!$M:$M,MATCH($B1153,'FORMAÇÃO DE PREÇO'!$B:$B)-16),IF($C1153=$C1151,"Quant.","")))</f>
        <v/>
      </c>
      <c r="J1153" s="68" t="str">
        <f>IF(AND(COUNTBLANK($B1150:$B1152)=2,$B1152="",$B1151="",MAX(C:C)&gt;1),"Total Estimado",IF($B1152="","",IF($C1153=$C1150,INDEX('FORMAÇÃO DE PREÇO'!$M:$M,MATCH($B1153,'FORMAÇÃO DE PREÇO'!$B:$B)-18),IF($C1153=$C1151,"Valor Unit. (R$)",IF(AND($C1153&lt;&gt;$C1152,$J1152&lt;&gt;""),"Subtotal","")))))</f>
        <v/>
      </c>
      <c r="K1153" s="100" t="str">
        <f>IFERROR(IF(AND(COUNTBLANK($B1150:$B1152)=2,$B1152="",$B1151="",MAX(C:C)&gt;1),SUM($K$3:K1152)/2,IF($B1152="","",IF($C1153=$C1150,ROUND(J1153*I1153,2),IF($C1153=$C1151,"Total Item (R$)",IF(AND($C1153&lt;&gt;$C1152,$J1152&lt;&gt;""),SUMIFS(K:K,C:C,C1152,J:J,"&lt;&gt;Subtotal"),""))))),"")</f>
        <v/>
      </c>
      <c r="L1153" s="100" t="str">
        <f t="shared" si="32"/>
        <v/>
      </c>
    </row>
    <row r="1154" spans="2:12" x14ac:dyDescent="0.25">
      <c r="B1154" s="62" t="str">
        <f>IFERROR(IF(C1153=C1150,IF(B1153+1&lt;='FORMAÇÃO DE PREÇO'!$H$8,B1153+1,""),B1153),"")</f>
        <v/>
      </c>
      <c r="C1154" s="62" t="str">
        <f>IFERROR(VLOOKUP(B1154,'FORMAÇÃO DE PREÇO'!B:D,2,FALSE),"")</f>
        <v/>
      </c>
      <c r="D1154" s="62" t="str">
        <f>IFERROR(VLOOKUP(B1154,'FORMAÇÃO DE PREÇO'!B:D,3,FALSE),"")</f>
        <v/>
      </c>
      <c r="E1154" s="107" t="str">
        <f t="shared" si="33"/>
        <v/>
      </c>
      <c r="F1154" s="107" t="str">
        <f>IF($B1153="","",IF($C1154=$C1151,INDEX('FORMAÇÃO DE PREÇO'!$H:$H,MATCH($B1154,'FORMAÇÃO DE PREÇO'!$B:$B)-18),IF($C1154=$C1152,"Código","")))</f>
        <v/>
      </c>
      <c r="G1154" s="108" t="str">
        <f t="array" ref="G1154">IF($B1153="","",IF($C1154=$C1151,UPPER(INDEX('BASE EDITAL'!$C:$C,EDITAL!B1154+1)),IF($C1154=$C1152,"Especificação do Objeto","")))</f>
        <v/>
      </c>
      <c r="H1154" s="109" t="str">
        <f t="array" ref="H1154">IF($B1153="","",IF($C1154=$C1151,INDEX('FORMAÇÃO DE PREÇO'!$M:$M,MATCH($B1154,'FORMAÇÃO DE PREÇO'!$B:$B)-14),IF($C1154=$C1152,"Unidade","")))</f>
        <v/>
      </c>
      <c r="I1154" s="109" t="str">
        <f>IF($B1153="","",IF($C1154=$C1151,INDEX('FORMAÇÃO DE PREÇO'!$M:$M,MATCH($B1154,'FORMAÇÃO DE PREÇO'!$B:$B)-16),IF($C1154=$C1152,"Quant.","")))</f>
        <v/>
      </c>
      <c r="J1154" s="68" t="str">
        <f>IF(AND(COUNTBLANK($B1151:$B1153)=2,$B1153="",$B1152="",MAX(C:C)&gt;1),"Total Estimado",IF($B1153="","",IF($C1154=$C1151,INDEX('FORMAÇÃO DE PREÇO'!$M:$M,MATCH($B1154,'FORMAÇÃO DE PREÇO'!$B:$B)-18),IF($C1154=$C1152,"Valor Unit. (R$)",IF(AND($C1154&lt;&gt;$C1153,$J1153&lt;&gt;""),"Subtotal","")))))</f>
        <v/>
      </c>
      <c r="K1154" s="100" t="str">
        <f>IFERROR(IF(AND(COUNTBLANK($B1151:$B1153)=2,$B1153="",$B1152="",MAX(C:C)&gt;1),SUM($K$3:K1153)/2,IF($B1153="","",IF($C1154=$C1151,ROUND(J1154*I1154,2),IF($C1154=$C1152,"Total Item (R$)",IF(AND($C1154&lt;&gt;$C1153,$J1153&lt;&gt;""),SUMIFS(K:K,C:C,C1153,J:J,"&lt;&gt;Subtotal"),""))))),"")</f>
        <v/>
      </c>
      <c r="L1154" s="100" t="str">
        <f t="shared" si="32"/>
        <v/>
      </c>
    </row>
    <row r="1155" spans="2:12" x14ac:dyDescent="0.25">
      <c r="B1155" s="62" t="str">
        <f>IFERROR(IF(C1154=C1151,IF(B1154+1&lt;='FORMAÇÃO DE PREÇO'!$H$8,B1154+1,""),B1154),"")</f>
        <v/>
      </c>
      <c r="C1155" s="62" t="str">
        <f>IFERROR(VLOOKUP(B1155,'FORMAÇÃO DE PREÇO'!B:D,2,FALSE),"")</f>
        <v/>
      </c>
      <c r="D1155" s="62" t="str">
        <f>IFERROR(VLOOKUP(B1155,'FORMAÇÃO DE PREÇO'!B:D,3,FALSE),"")</f>
        <v/>
      </c>
      <c r="E1155" s="107" t="str">
        <f t="shared" si="33"/>
        <v/>
      </c>
      <c r="F1155" s="107" t="str">
        <f>IF($B1154="","",IF($C1155=$C1152,INDEX('FORMAÇÃO DE PREÇO'!$H:$H,MATCH($B1155,'FORMAÇÃO DE PREÇO'!$B:$B)-18),IF($C1155=$C1153,"Código","")))</f>
        <v/>
      </c>
      <c r="G1155" s="108" t="str">
        <f t="array" ref="G1155">IF($B1154="","",IF($C1155=$C1152,UPPER(INDEX('BASE EDITAL'!$C:$C,EDITAL!B1155+1)),IF($C1155=$C1153,"Especificação do Objeto","")))</f>
        <v/>
      </c>
      <c r="H1155" s="109" t="str">
        <f t="array" ref="H1155">IF($B1154="","",IF($C1155=$C1152,INDEX('FORMAÇÃO DE PREÇO'!$M:$M,MATCH($B1155,'FORMAÇÃO DE PREÇO'!$B:$B)-14),IF($C1155=$C1153,"Unidade","")))</f>
        <v/>
      </c>
      <c r="I1155" s="109" t="str">
        <f>IF($B1154="","",IF($C1155=$C1152,INDEX('FORMAÇÃO DE PREÇO'!$M:$M,MATCH($B1155,'FORMAÇÃO DE PREÇO'!$B:$B)-16),IF($C1155=$C1153,"Quant.","")))</f>
        <v/>
      </c>
      <c r="J1155" s="68" t="str">
        <f>IF(AND(COUNTBLANK($B1152:$B1154)=2,$B1154="",$B1153="",MAX(C:C)&gt;1),"Total Estimado",IF($B1154="","",IF($C1155=$C1152,INDEX('FORMAÇÃO DE PREÇO'!$M:$M,MATCH($B1155,'FORMAÇÃO DE PREÇO'!$B:$B)-18),IF($C1155=$C1153,"Valor Unit. (R$)",IF(AND($C1155&lt;&gt;$C1154,$J1154&lt;&gt;""),"Subtotal","")))))</f>
        <v/>
      </c>
      <c r="K1155" s="100" t="str">
        <f>IFERROR(IF(AND(COUNTBLANK($B1152:$B1154)=2,$B1154="",$B1153="",MAX(C:C)&gt;1),SUM($K$3:K1154)/2,IF($B1154="","",IF($C1155=$C1152,ROUND(J1155*I1155,2),IF($C1155=$C1153,"Total Item (R$)",IF(AND($C1155&lt;&gt;$C1154,$J1154&lt;&gt;""),SUMIFS(K:K,C:C,C1154,J:J,"&lt;&gt;Subtotal"),""))))),"")</f>
        <v/>
      </c>
      <c r="L1155" s="100" t="str">
        <f t="shared" si="32"/>
        <v/>
      </c>
    </row>
    <row r="1156" spans="2:12" x14ac:dyDescent="0.25">
      <c r="B1156" s="62" t="str">
        <f>IFERROR(IF(C1155=C1152,IF(B1155+1&lt;='FORMAÇÃO DE PREÇO'!$H$8,B1155+1,""),B1155),"")</f>
        <v/>
      </c>
      <c r="C1156" s="62" t="str">
        <f>IFERROR(VLOOKUP(B1156,'FORMAÇÃO DE PREÇO'!B:D,2,FALSE),"")</f>
        <v/>
      </c>
      <c r="D1156" s="62" t="str">
        <f>IFERROR(VLOOKUP(B1156,'FORMAÇÃO DE PREÇO'!B:D,3,FALSE),"")</f>
        <v/>
      </c>
      <c r="E1156" s="107" t="str">
        <f t="shared" si="33"/>
        <v/>
      </c>
      <c r="F1156" s="107" t="str">
        <f>IF($B1155="","",IF($C1156=$C1153,INDEX('FORMAÇÃO DE PREÇO'!$H:$H,MATCH($B1156,'FORMAÇÃO DE PREÇO'!$B:$B)-18),IF($C1156=$C1154,"Código","")))</f>
        <v/>
      </c>
      <c r="G1156" s="108" t="str">
        <f t="array" ref="G1156">IF($B1155="","",IF($C1156=$C1153,UPPER(INDEX('BASE EDITAL'!$C:$C,EDITAL!B1156+1)),IF($C1156=$C1154,"Especificação do Objeto","")))</f>
        <v/>
      </c>
      <c r="H1156" s="109" t="str">
        <f t="array" ref="H1156">IF($B1155="","",IF($C1156=$C1153,INDEX('FORMAÇÃO DE PREÇO'!$M:$M,MATCH($B1156,'FORMAÇÃO DE PREÇO'!$B:$B)-14),IF($C1156=$C1154,"Unidade","")))</f>
        <v/>
      </c>
      <c r="I1156" s="109" t="str">
        <f>IF($B1155="","",IF($C1156=$C1153,INDEX('FORMAÇÃO DE PREÇO'!$M:$M,MATCH($B1156,'FORMAÇÃO DE PREÇO'!$B:$B)-16),IF($C1156=$C1154,"Quant.","")))</f>
        <v/>
      </c>
      <c r="J1156" s="68" t="str">
        <f>IF(AND(COUNTBLANK($B1153:$B1155)=2,$B1155="",$B1154="",MAX(C:C)&gt;1),"Total Estimado",IF($B1155="","",IF($C1156=$C1153,INDEX('FORMAÇÃO DE PREÇO'!$M:$M,MATCH($B1156,'FORMAÇÃO DE PREÇO'!$B:$B)-18),IF($C1156=$C1154,"Valor Unit. (R$)",IF(AND($C1156&lt;&gt;$C1155,$J1155&lt;&gt;""),"Subtotal","")))))</f>
        <v/>
      </c>
      <c r="K1156" s="100" t="str">
        <f>IFERROR(IF(AND(COUNTBLANK($B1153:$B1155)=2,$B1155="",$B1154="",MAX(C:C)&gt;1),SUM($K$3:K1155)/2,IF($B1155="","",IF($C1156=$C1153,ROUND(J1156*I1156,2),IF($C1156=$C1154,"Total Item (R$)",IF(AND($C1156&lt;&gt;$C1155,$J1155&lt;&gt;""),SUMIFS(K:K,C:C,C1155,J:J,"&lt;&gt;Subtotal"),""))))),"")</f>
        <v/>
      </c>
      <c r="L1156" s="100" t="str">
        <f t="shared" ref="L1156:L1219" si="34">IF($B1155="","",IF($C1156=$C1153,"",IF($C1156=$C1154,"Benefício ME/EPP","")))</f>
        <v/>
      </c>
    </row>
    <row r="1157" spans="2:12" x14ac:dyDescent="0.25">
      <c r="B1157" s="62" t="str">
        <f>IFERROR(IF(C1156=C1153,IF(B1156+1&lt;='FORMAÇÃO DE PREÇO'!$H$8,B1156+1,""),B1156),"")</f>
        <v/>
      </c>
      <c r="C1157" s="62" t="str">
        <f>IFERROR(VLOOKUP(B1157,'FORMAÇÃO DE PREÇO'!B:D,2,FALSE),"")</f>
        <v/>
      </c>
      <c r="D1157" s="62" t="str">
        <f>IFERROR(VLOOKUP(B1157,'FORMAÇÃO DE PREÇO'!B:D,3,FALSE),"")</f>
        <v/>
      </c>
      <c r="E1157" s="107" t="str">
        <f t="shared" si="33"/>
        <v/>
      </c>
      <c r="F1157" s="107" t="str">
        <f>IF($B1156="","",IF($C1157=$C1154,INDEX('FORMAÇÃO DE PREÇO'!$H:$H,MATCH($B1157,'FORMAÇÃO DE PREÇO'!$B:$B)-18),IF($C1157=$C1155,"Código","")))</f>
        <v/>
      </c>
      <c r="G1157" s="108" t="str">
        <f t="array" ref="G1157">IF($B1156="","",IF($C1157=$C1154,UPPER(INDEX('BASE EDITAL'!$C:$C,EDITAL!B1157+1)),IF($C1157=$C1155,"Especificação do Objeto","")))</f>
        <v/>
      </c>
      <c r="H1157" s="109" t="str">
        <f t="array" ref="H1157">IF($B1156="","",IF($C1157=$C1154,INDEX('FORMAÇÃO DE PREÇO'!$M:$M,MATCH($B1157,'FORMAÇÃO DE PREÇO'!$B:$B)-14),IF($C1157=$C1155,"Unidade","")))</f>
        <v/>
      </c>
      <c r="I1157" s="109" t="str">
        <f>IF($B1156="","",IF($C1157=$C1154,INDEX('FORMAÇÃO DE PREÇO'!$M:$M,MATCH($B1157,'FORMAÇÃO DE PREÇO'!$B:$B)-16),IF($C1157=$C1155,"Quant.","")))</f>
        <v/>
      </c>
      <c r="J1157" s="68" t="str">
        <f>IF(AND(COUNTBLANK($B1154:$B1156)=2,$B1156="",$B1155="",MAX(C:C)&gt;1),"Total Estimado",IF($B1156="","",IF($C1157=$C1154,INDEX('FORMAÇÃO DE PREÇO'!$M:$M,MATCH($B1157,'FORMAÇÃO DE PREÇO'!$B:$B)-18),IF($C1157=$C1155,"Valor Unit. (R$)",IF(AND($C1157&lt;&gt;$C1156,$J1156&lt;&gt;""),"Subtotal","")))))</f>
        <v/>
      </c>
      <c r="K1157" s="100" t="str">
        <f>IFERROR(IF(AND(COUNTBLANK($B1154:$B1156)=2,$B1156="",$B1155="",MAX(C:C)&gt;1),SUM($K$3:K1156)/2,IF($B1156="","",IF($C1157=$C1154,ROUND(J1157*I1157,2),IF($C1157=$C1155,"Total Item (R$)",IF(AND($C1157&lt;&gt;$C1156,$J1156&lt;&gt;""),SUMIFS(K:K,C:C,C1156,J:J,"&lt;&gt;Subtotal"),""))))),"")</f>
        <v/>
      </c>
      <c r="L1157" s="100" t="str">
        <f t="shared" si="34"/>
        <v/>
      </c>
    </row>
    <row r="1158" spans="2:12" x14ac:dyDescent="0.25">
      <c r="B1158" s="62" t="str">
        <f>IFERROR(IF(C1157=C1154,IF(B1157+1&lt;='FORMAÇÃO DE PREÇO'!$H$8,B1157+1,""),B1157),"")</f>
        <v/>
      </c>
      <c r="C1158" s="62" t="str">
        <f>IFERROR(VLOOKUP(B1158,'FORMAÇÃO DE PREÇO'!B:D,2,FALSE),"")</f>
        <v/>
      </c>
      <c r="D1158" s="62" t="str">
        <f>IFERROR(VLOOKUP(B1158,'FORMAÇÃO DE PREÇO'!B:D,3,FALSE),"")</f>
        <v/>
      </c>
      <c r="E1158" s="107" t="str">
        <f t="shared" si="33"/>
        <v/>
      </c>
      <c r="F1158" s="107" t="str">
        <f>IF($B1157="","",IF($C1158=$C1155,INDEX('FORMAÇÃO DE PREÇO'!$H:$H,MATCH($B1158,'FORMAÇÃO DE PREÇO'!$B:$B)-18),IF($C1158=$C1156,"Código","")))</f>
        <v/>
      </c>
      <c r="G1158" s="108" t="str">
        <f t="array" ref="G1158">IF($B1157="","",IF($C1158=$C1155,UPPER(INDEX('BASE EDITAL'!$C:$C,EDITAL!B1158+1)),IF($C1158=$C1156,"Especificação do Objeto","")))</f>
        <v/>
      </c>
      <c r="H1158" s="109" t="str">
        <f t="array" ref="H1158">IF($B1157="","",IF($C1158=$C1155,INDEX('FORMAÇÃO DE PREÇO'!$M:$M,MATCH($B1158,'FORMAÇÃO DE PREÇO'!$B:$B)-14),IF($C1158=$C1156,"Unidade","")))</f>
        <v/>
      </c>
      <c r="I1158" s="109" t="str">
        <f>IF($B1157="","",IF($C1158=$C1155,INDEX('FORMAÇÃO DE PREÇO'!$M:$M,MATCH($B1158,'FORMAÇÃO DE PREÇO'!$B:$B)-16),IF($C1158=$C1156,"Quant.","")))</f>
        <v/>
      </c>
      <c r="J1158" s="68" t="str">
        <f>IF(AND(COUNTBLANK($B1155:$B1157)=2,$B1157="",$B1156="",MAX(C:C)&gt;1),"Total Estimado",IF($B1157="","",IF($C1158=$C1155,INDEX('FORMAÇÃO DE PREÇO'!$M:$M,MATCH($B1158,'FORMAÇÃO DE PREÇO'!$B:$B)-18),IF($C1158=$C1156,"Valor Unit. (R$)",IF(AND($C1158&lt;&gt;$C1157,$J1157&lt;&gt;""),"Subtotal","")))))</f>
        <v/>
      </c>
      <c r="K1158" s="100" t="str">
        <f>IFERROR(IF(AND(COUNTBLANK($B1155:$B1157)=2,$B1157="",$B1156="",MAX(C:C)&gt;1),SUM($K$3:K1157)/2,IF($B1157="","",IF($C1158=$C1155,ROUND(J1158*I1158,2),IF($C1158=$C1156,"Total Item (R$)",IF(AND($C1158&lt;&gt;$C1157,$J1157&lt;&gt;""),SUMIFS(K:K,C:C,C1157,J:J,"&lt;&gt;Subtotal"),""))))),"")</f>
        <v/>
      </c>
      <c r="L1158" s="100" t="str">
        <f t="shared" si="34"/>
        <v/>
      </c>
    </row>
    <row r="1159" spans="2:12" x14ac:dyDescent="0.25">
      <c r="B1159" s="62" t="str">
        <f>IFERROR(IF(C1158=C1155,IF(B1158+1&lt;='FORMAÇÃO DE PREÇO'!$H$8,B1158+1,""),B1158),"")</f>
        <v/>
      </c>
      <c r="C1159" s="62" t="str">
        <f>IFERROR(VLOOKUP(B1159,'FORMAÇÃO DE PREÇO'!B:D,2,FALSE),"")</f>
        <v/>
      </c>
      <c r="D1159" s="62" t="str">
        <f>IFERROR(VLOOKUP(B1159,'FORMAÇÃO DE PREÇO'!B:D,3,FALSE),"")</f>
        <v/>
      </c>
      <c r="E1159" s="107" t="str">
        <f t="shared" ref="E1159:E1222" si="35">IF($B1158="","",IF($C1159=$C1156,D1159,IF($C1159=$C1157,"Item",IF(AND(MAX(C:C)&gt;1,$C1159=$C1158),CONCATENATE("LOTE ",C1159),""))))</f>
        <v/>
      </c>
      <c r="F1159" s="107" t="str">
        <f>IF($B1158="","",IF($C1159=$C1156,INDEX('FORMAÇÃO DE PREÇO'!$H:$H,MATCH($B1159,'FORMAÇÃO DE PREÇO'!$B:$B)-18),IF($C1159=$C1157,"Código","")))</f>
        <v/>
      </c>
      <c r="G1159" s="108" t="str">
        <f t="array" ref="G1159">IF($B1158="","",IF($C1159=$C1156,UPPER(INDEX('BASE EDITAL'!$C:$C,EDITAL!B1159+1)),IF($C1159=$C1157,"Especificação do Objeto","")))</f>
        <v/>
      </c>
      <c r="H1159" s="109" t="str">
        <f t="array" ref="H1159">IF($B1158="","",IF($C1159=$C1156,INDEX('FORMAÇÃO DE PREÇO'!$M:$M,MATCH($B1159,'FORMAÇÃO DE PREÇO'!$B:$B)-14),IF($C1159=$C1157,"Unidade","")))</f>
        <v/>
      </c>
      <c r="I1159" s="109" t="str">
        <f>IF($B1158="","",IF($C1159=$C1156,INDEX('FORMAÇÃO DE PREÇO'!$M:$M,MATCH($B1159,'FORMAÇÃO DE PREÇO'!$B:$B)-16),IF($C1159=$C1157,"Quant.","")))</f>
        <v/>
      </c>
      <c r="J1159" s="68" t="str">
        <f>IF(AND(COUNTBLANK($B1156:$B1158)=2,$B1158="",$B1157="",MAX(C:C)&gt;1),"Total Estimado",IF($B1158="","",IF($C1159=$C1156,INDEX('FORMAÇÃO DE PREÇO'!$M:$M,MATCH($B1159,'FORMAÇÃO DE PREÇO'!$B:$B)-18),IF($C1159=$C1157,"Valor Unit. (R$)",IF(AND($C1159&lt;&gt;$C1158,$J1158&lt;&gt;""),"Subtotal","")))))</f>
        <v/>
      </c>
      <c r="K1159" s="100" t="str">
        <f>IFERROR(IF(AND(COUNTBLANK($B1156:$B1158)=2,$B1158="",$B1157="",MAX(C:C)&gt;1),SUM($K$3:K1158)/2,IF($B1158="","",IF($C1159=$C1156,ROUND(J1159*I1159,2),IF($C1159=$C1157,"Total Item (R$)",IF(AND($C1159&lt;&gt;$C1158,$J1158&lt;&gt;""),SUMIFS(K:K,C:C,C1158,J:J,"&lt;&gt;Subtotal"),""))))),"")</f>
        <v/>
      </c>
      <c r="L1159" s="100" t="str">
        <f t="shared" si="34"/>
        <v/>
      </c>
    </row>
    <row r="1160" spans="2:12" x14ac:dyDescent="0.25">
      <c r="B1160" s="62" t="str">
        <f>IFERROR(IF(C1159=C1156,IF(B1159+1&lt;='FORMAÇÃO DE PREÇO'!$H$8,B1159+1,""),B1159),"")</f>
        <v/>
      </c>
      <c r="C1160" s="62" t="str">
        <f>IFERROR(VLOOKUP(B1160,'FORMAÇÃO DE PREÇO'!B:D,2,FALSE),"")</f>
        <v/>
      </c>
      <c r="D1160" s="62" t="str">
        <f>IFERROR(VLOOKUP(B1160,'FORMAÇÃO DE PREÇO'!B:D,3,FALSE),"")</f>
        <v/>
      </c>
      <c r="E1160" s="107" t="str">
        <f t="shared" si="35"/>
        <v/>
      </c>
      <c r="F1160" s="107" t="str">
        <f>IF($B1159="","",IF($C1160=$C1157,INDEX('FORMAÇÃO DE PREÇO'!$H:$H,MATCH($B1160,'FORMAÇÃO DE PREÇO'!$B:$B)-18),IF($C1160=$C1158,"Código","")))</f>
        <v/>
      </c>
      <c r="G1160" s="108" t="str">
        <f t="array" ref="G1160">IF($B1159="","",IF($C1160=$C1157,UPPER(INDEX('BASE EDITAL'!$C:$C,EDITAL!B1160+1)),IF($C1160=$C1158,"Especificação do Objeto","")))</f>
        <v/>
      </c>
      <c r="H1160" s="109" t="str">
        <f t="array" ref="H1160">IF($B1159="","",IF($C1160=$C1157,INDEX('FORMAÇÃO DE PREÇO'!$M:$M,MATCH($B1160,'FORMAÇÃO DE PREÇO'!$B:$B)-14),IF($C1160=$C1158,"Unidade","")))</f>
        <v/>
      </c>
      <c r="I1160" s="109" t="str">
        <f>IF($B1159="","",IF($C1160=$C1157,INDEX('FORMAÇÃO DE PREÇO'!$M:$M,MATCH($B1160,'FORMAÇÃO DE PREÇO'!$B:$B)-16),IF($C1160=$C1158,"Quant.","")))</f>
        <v/>
      </c>
      <c r="J1160" s="68" t="str">
        <f>IF(AND(COUNTBLANK($B1157:$B1159)=2,$B1159="",$B1158="",MAX(C:C)&gt;1),"Total Estimado",IF($B1159="","",IF($C1160=$C1157,INDEX('FORMAÇÃO DE PREÇO'!$M:$M,MATCH($B1160,'FORMAÇÃO DE PREÇO'!$B:$B)-18),IF($C1160=$C1158,"Valor Unit. (R$)",IF(AND($C1160&lt;&gt;$C1159,$J1159&lt;&gt;""),"Subtotal","")))))</f>
        <v/>
      </c>
      <c r="K1160" s="100" t="str">
        <f>IFERROR(IF(AND(COUNTBLANK($B1157:$B1159)=2,$B1159="",$B1158="",MAX(C:C)&gt;1),SUM($K$3:K1159)/2,IF($B1159="","",IF($C1160=$C1157,ROUND(J1160*I1160,2),IF($C1160=$C1158,"Total Item (R$)",IF(AND($C1160&lt;&gt;$C1159,$J1159&lt;&gt;""),SUMIFS(K:K,C:C,C1159,J:J,"&lt;&gt;Subtotal"),""))))),"")</f>
        <v/>
      </c>
      <c r="L1160" s="100" t="str">
        <f t="shared" si="34"/>
        <v/>
      </c>
    </row>
    <row r="1161" spans="2:12" x14ac:dyDescent="0.25">
      <c r="B1161" s="62" t="str">
        <f>IFERROR(IF(C1160=C1157,IF(B1160+1&lt;='FORMAÇÃO DE PREÇO'!$H$8,B1160+1,""),B1160),"")</f>
        <v/>
      </c>
      <c r="C1161" s="62" t="str">
        <f>IFERROR(VLOOKUP(B1161,'FORMAÇÃO DE PREÇO'!B:D,2,FALSE),"")</f>
        <v/>
      </c>
      <c r="D1161" s="62" t="str">
        <f>IFERROR(VLOOKUP(B1161,'FORMAÇÃO DE PREÇO'!B:D,3,FALSE),"")</f>
        <v/>
      </c>
      <c r="E1161" s="107" t="str">
        <f t="shared" si="35"/>
        <v/>
      </c>
      <c r="F1161" s="107" t="str">
        <f>IF($B1160="","",IF($C1161=$C1158,INDEX('FORMAÇÃO DE PREÇO'!$H:$H,MATCH($B1161,'FORMAÇÃO DE PREÇO'!$B:$B)-18),IF($C1161=$C1159,"Código","")))</f>
        <v/>
      </c>
      <c r="G1161" s="108" t="str">
        <f t="array" ref="G1161">IF($B1160="","",IF($C1161=$C1158,UPPER(INDEX('BASE EDITAL'!$C:$C,EDITAL!B1161+1)),IF($C1161=$C1159,"Especificação do Objeto","")))</f>
        <v/>
      </c>
      <c r="H1161" s="109" t="str">
        <f t="array" ref="H1161">IF($B1160="","",IF($C1161=$C1158,INDEX('FORMAÇÃO DE PREÇO'!$M:$M,MATCH($B1161,'FORMAÇÃO DE PREÇO'!$B:$B)-14),IF($C1161=$C1159,"Unidade","")))</f>
        <v/>
      </c>
      <c r="I1161" s="109" t="str">
        <f>IF($B1160="","",IF($C1161=$C1158,INDEX('FORMAÇÃO DE PREÇO'!$M:$M,MATCH($B1161,'FORMAÇÃO DE PREÇO'!$B:$B)-16),IF($C1161=$C1159,"Quant.","")))</f>
        <v/>
      </c>
      <c r="J1161" s="68" t="str">
        <f>IF(AND(COUNTBLANK($B1158:$B1160)=2,$B1160="",$B1159="",MAX(C:C)&gt;1),"Total Estimado",IF($B1160="","",IF($C1161=$C1158,INDEX('FORMAÇÃO DE PREÇO'!$M:$M,MATCH($B1161,'FORMAÇÃO DE PREÇO'!$B:$B)-18),IF($C1161=$C1159,"Valor Unit. (R$)",IF(AND($C1161&lt;&gt;$C1160,$J1160&lt;&gt;""),"Subtotal","")))))</f>
        <v/>
      </c>
      <c r="K1161" s="100" t="str">
        <f>IFERROR(IF(AND(COUNTBLANK($B1158:$B1160)=2,$B1160="",$B1159="",MAX(C:C)&gt;1),SUM($K$3:K1160)/2,IF($B1160="","",IF($C1161=$C1158,ROUND(J1161*I1161,2),IF($C1161=$C1159,"Total Item (R$)",IF(AND($C1161&lt;&gt;$C1160,$J1160&lt;&gt;""),SUMIFS(K:K,C:C,C1160,J:J,"&lt;&gt;Subtotal"),""))))),"")</f>
        <v/>
      </c>
      <c r="L1161" s="100" t="str">
        <f t="shared" si="34"/>
        <v/>
      </c>
    </row>
    <row r="1162" spans="2:12" x14ac:dyDescent="0.25">
      <c r="B1162" s="62" t="str">
        <f>IFERROR(IF(C1161=C1158,IF(B1161+1&lt;='FORMAÇÃO DE PREÇO'!$H$8,B1161+1,""),B1161),"")</f>
        <v/>
      </c>
      <c r="C1162" s="62" t="str">
        <f>IFERROR(VLOOKUP(B1162,'FORMAÇÃO DE PREÇO'!B:D,2,FALSE),"")</f>
        <v/>
      </c>
      <c r="D1162" s="62" t="str">
        <f>IFERROR(VLOOKUP(B1162,'FORMAÇÃO DE PREÇO'!B:D,3,FALSE),"")</f>
        <v/>
      </c>
      <c r="E1162" s="107" t="str">
        <f t="shared" si="35"/>
        <v/>
      </c>
      <c r="F1162" s="107" t="str">
        <f>IF($B1161="","",IF($C1162=$C1159,INDEX('FORMAÇÃO DE PREÇO'!$H:$H,MATCH($B1162,'FORMAÇÃO DE PREÇO'!$B:$B)-18),IF($C1162=$C1160,"Código","")))</f>
        <v/>
      </c>
      <c r="G1162" s="108" t="str">
        <f t="array" ref="G1162">IF($B1161="","",IF($C1162=$C1159,UPPER(INDEX('BASE EDITAL'!$C:$C,EDITAL!B1162+1)),IF($C1162=$C1160,"Especificação do Objeto","")))</f>
        <v/>
      </c>
      <c r="H1162" s="109" t="str">
        <f t="array" ref="H1162">IF($B1161="","",IF($C1162=$C1159,INDEX('FORMAÇÃO DE PREÇO'!$M:$M,MATCH($B1162,'FORMAÇÃO DE PREÇO'!$B:$B)-14),IF($C1162=$C1160,"Unidade","")))</f>
        <v/>
      </c>
      <c r="I1162" s="109" t="str">
        <f>IF($B1161="","",IF($C1162=$C1159,INDEX('FORMAÇÃO DE PREÇO'!$M:$M,MATCH($B1162,'FORMAÇÃO DE PREÇO'!$B:$B)-16),IF($C1162=$C1160,"Quant.","")))</f>
        <v/>
      </c>
      <c r="J1162" s="68" t="str">
        <f>IF(AND(COUNTBLANK($B1159:$B1161)=2,$B1161="",$B1160="",MAX(C:C)&gt;1),"Total Estimado",IF($B1161="","",IF($C1162=$C1159,INDEX('FORMAÇÃO DE PREÇO'!$M:$M,MATCH($B1162,'FORMAÇÃO DE PREÇO'!$B:$B)-18),IF($C1162=$C1160,"Valor Unit. (R$)",IF(AND($C1162&lt;&gt;$C1161,$J1161&lt;&gt;""),"Subtotal","")))))</f>
        <v/>
      </c>
      <c r="K1162" s="100" t="str">
        <f>IFERROR(IF(AND(COUNTBLANK($B1159:$B1161)=2,$B1161="",$B1160="",MAX(C:C)&gt;1),SUM($K$3:K1161)/2,IF($B1161="","",IF($C1162=$C1159,ROUND(J1162*I1162,2),IF($C1162=$C1160,"Total Item (R$)",IF(AND($C1162&lt;&gt;$C1161,$J1161&lt;&gt;""),SUMIFS(K:K,C:C,C1161,J:J,"&lt;&gt;Subtotal"),""))))),"")</f>
        <v/>
      </c>
      <c r="L1162" s="100" t="str">
        <f t="shared" si="34"/>
        <v/>
      </c>
    </row>
    <row r="1163" spans="2:12" x14ac:dyDescent="0.25">
      <c r="B1163" s="62" t="str">
        <f>IFERROR(IF(C1162=C1159,IF(B1162+1&lt;='FORMAÇÃO DE PREÇO'!$H$8,B1162+1,""),B1162),"")</f>
        <v/>
      </c>
      <c r="C1163" s="62" t="str">
        <f>IFERROR(VLOOKUP(B1163,'FORMAÇÃO DE PREÇO'!B:D,2,FALSE),"")</f>
        <v/>
      </c>
      <c r="D1163" s="62" t="str">
        <f>IFERROR(VLOOKUP(B1163,'FORMAÇÃO DE PREÇO'!B:D,3,FALSE),"")</f>
        <v/>
      </c>
      <c r="E1163" s="107" t="str">
        <f t="shared" si="35"/>
        <v/>
      </c>
      <c r="F1163" s="107" t="str">
        <f>IF($B1162="","",IF($C1163=$C1160,INDEX('FORMAÇÃO DE PREÇO'!$H:$H,MATCH($B1163,'FORMAÇÃO DE PREÇO'!$B:$B)-18),IF($C1163=$C1161,"Código","")))</f>
        <v/>
      </c>
      <c r="G1163" s="108" t="str">
        <f t="array" ref="G1163">IF($B1162="","",IF($C1163=$C1160,UPPER(INDEX('BASE EDITAL'!$C:$C,EDITAL!B1163+1)),IF($C1163=$C1161,"Especificação do Objeto","")))</f>
        <v/>
      </c>
      <c r="H1163" s="109" t="str">
        <f t="array" ref="H1163">IF($B1162="","",IF($C1163=$C1160,INDEX('FORMAÇÃO DE PREÇO'!$M:$M,MATCH($B1163,'FORMAÇÃO DE PREÇO'!$B:$B)-14),IF($C1163=$C1161,"Unidade","")))</f>
        <v/>
      </c>
      <c r="I1163" s="109" t="str">
        <f>IF($B1162="","",IF($C1163=$C1160,INDEX('FORMAÇÃO DE PREÇO'!$M:$M,MATCH($B1163,'FORMAÇÃO DE PREÇO'!$B:$B)-16),IF($C1163=$C1161,"Quant.","")))</f>
        <v/>
      </c>
      <c r="J1163" s="68" t="str">
        <f>IF(AND(COUNTBLANK($B1160:$B1162)=2,$B1162="",$B1161="",MAX(C:C)&gt;1),"Total Estimado",IF($B1162="","",IF($C1163=$C1160,INDEX('FORMAÇÃO DE PREÇO'!$M:$M,MATCH($B1163,'FORMAÇÃO DE PREÇO'!$B:$B)-18),IF($C1163=$C1161,"Valor Unit. (R$)",IF(AND($C1163&lt;&gt;$C1162,$J1162&lt;&gt;""),"Subtotal","")))))</f>
        <v/>
      </c>
      <c r="K1163" s="100" t="str">
        <f>IFERROR(IF(AND(COUNTBLANK($B1160:$B1162)=2,$B1162="",$B1161="",MAX(C:C)&gt;1),SUM($K$3:K1162)/2,IF($B1162="","",IF($C1163=$C1160,ROUND(J1163*I1163,2),IF($C1163=$C1161,"Total Item (R$)",IF(AND($C1163&lt;&gt;$C1162,$J1162&lt;&gt;""),SUMIFS(K:K,C:C,C1162,J:J,"&lt;&gt;Subtotal"),""))))),"")</f>
        <v/>
      </c>
      <c r="L1163" s="100" t="str">
        <f t="shared" si="34"/>
        <v/>
      </c>
    </row>
    <row r="1164" spans="2:12" x14ac:dyDescent="0.25">
      <c r="B1164" s="62" t="str">
        <f>IFERROR(IF(C1163=C1160,IF(B1163+1&lt;='FORMAÇÃO DE PREÇO'!$H$8,B1163+1,""),B1163),"")</f>
        <v/>
      </c>
      <c r="C1164" s="62" t="str">
        <f>IFERROR(VLOOKUP(B1164,'FORMAÇÃO DE PREÇO'!B:D,2,FALSE),"")</f>
        <v/>
      </c>
      <c r="D1164" s="62" t="str">
        <f>IFERROR(VLOOKUP(B1164,'FORMAÇÃO DE PREÇO'!B:D,3,FALSE),"")</f>
        <v/>
      </c>
      <c r="E1164" s="107" t="str">
        <f t="shared" si="35"/>
        <v/>
      </c>
      <c r="F1164" s="107" t="str">
        <f>IF($B1163="","",IF($C1164=$C1161,INDEX('FORMAÇÃO DE PREÇO'!$H:$H,MATCH($B1164,'FORMAÇÃO DE PREÇO'!$B:$B)-18),IF($C1164=$C1162,"Código","")))</f>
        <v/>
      </c>
      <c r="G1164" s="108" t="str">
        <f t="array" ref="G1164">IF($B1163="","",IF($C1164=$C1161,UPPER(INDEX('BASE EDITAL'!$C:$C,EDITAL!B1164+1)),IF($C1164=$C1162,"Especificação do Objeto","")))</f>
        <v/>
      </c>
      <c r="H1164" s="109" t="str">
        <f t="array" ref="H1164">IF($B1163="","",IF($C1164=$C1161,INDEX('FORMAÇÃO DE PREÇO'!$M:$M,MATCH($B1164,'FORMAÇÃO DE PREÇO'!$B:$B)-14),IF($C1164=$C1162,"Unidade","")))</f>
        <v/>
      </c>
      <c r="I1164" s="109" t="str">
        <f>IF($B1163="","",IF($C1164=$C1161,INDEX('FORMAÇÃO DE PREÇO'!$M:$M,MATCH($B1164,'FORMAÇÃO DE PREÇO'!$B:$B)-16),IF($C1164=$C1162,"Quant.","")))</f>
        <v/>
      </c>
      <c r="J1164" s="68" t="str">
        <f>IF(AND(COUNTBLANK($B1161:$B1163)=2,$B1163="",$B1162="",MAX(C:C)&gt;1),"Total Estimado",IF($B1163="","",IF($C1164=$C1161,INDEX('FORMAÇÃO DE PREÇO'!$M:$M,MATCH($B1164,'FORMAÇÃO DE PREÇO'!$B:$B)-18),IF($C1164=$C1162,"Valor Unit. (R$)",IF(AND($C1164&lt;&gt;$C1163,$J1163&lt;&gt;""),"Subtotal","")))))</f>
        <v/>
      </c>
      <c r="K1164" s="100" t="str">
        <f>IFERROR(IF(AND(COUNTBLANK($B1161:$B1163)=2,$B1163="",$B1162="",MAX(C:C)&gt;1),SUM($K$3:K1163)/2,IF($B1163="","",IF($C1164=$C1161,ROUND(J1164*I1164,2),IF($C1164=$C1162,"Total Item (R$)",IF(AND($C1164&lt;&gt;$C1163,$J1163&lt;&gt;""),SUMIFS(K:K,C:C,C1163,J:J,"&lt;&gt;Subtotal"),""))))),"")</f>
        <v/>
      </c>
      <c r="L1164" s="100" t="str">
        <f t="shared" si="34"/>
        <v/>
      </c>
    </row>
    <row r="1165" spans="2:12" x14ac:dyDescent="0.25">
      <c r="B1165" s="62" t="str">
        <f>IFERROR(IF(C1164=C1161,IF(B1164+1&lt;='FORMAÇÃO DE PREÇO'!$H$8,B1164+1,""),B1164),"")</f>
        <v/>
      </c>
      <c r="C1165" s="62" t="str">
        <f>IFERROR(VLOOKUP(B1165,'FORMAÇÃO DE PREÇO'!B:D,2,FALSE),"")</f>
        <v/>
      </c>
      <c r="D1165" s="62" t="str">
        <f>IFERROR(VLOOKUP(B1165,'FORMAÇÃO DE PREÇO'!B:D,3,FALSE),"")</f>
        <v/>
      </c>
      <c r="E1165" s="107" t="str">
        <f t="shared" si="35"/>
        <v/>
      </c>
      <c r="F1165" s="107" t="str">
        <f>IF($B1164="","",IF($C1165=$C1162,INDEX('FORMAÇÃO DE PREÇO'!$H:$H,MATCH($B1165,'FORMAÇÃO DE PREÇO'!$B:$B)-18),IF($C1165=$C1163,"Código","")))</f>
        <v/>
      </c>
      <c r="G1165" s="108" t="str">
        <f t="array" ref="G1165">IF($B1164="","",IF($C1165=$C1162,UPPER(INDEX('BASE EDITAL'!$C:$C,EDITAL!B1165+1)),IF($C1165=$C1163,"Especificação do Objeto","")))</f>
        <v/>
      </c>
      <c r="H1165" s="109" t="str">
        <f t="array" ref="H1165">IF($B1164="","",IF($C1165=$C1162,INDEX('FORMAÇÃO DE PREÇO'!$M:$M,MATCH($B1165,'FORMAÇÃO DE PREÇO'!$B:$B)-14),IF($C1165=$C1163,"Unidade","")))</f>
        <v/>
      </c>
      <c r="I1165" s="109" t="str">
        <f>IF($B1164="","",IF($C1165=$C1162,INDEX('FORMAÇÃO DE PREÇO'!$M:$M,MATCH($B1165,'FORMAÇÃO DE PREÇO'!$B:$B)-16),IF($C1165=$C1163,"Quant.","")))</f>
        <v/>
      </c>
      <c r="J1165" s="68" t="str">
        <f>IF(AND(COUNTBLANK($B1162:$B1164)=2,$B1164="",$B1163="",MAX(C:C)&gt;1),"Total Estimado",IF($B1164="","",IF($C1165=$C1162,INDEX('FORMAÇÃO DE PREÇO'!$M:$M,MATCH($B1165,'FORMAÇÃO DE PREÇO'!$B:$B)-18),IF($C1165=$C1163,"Valor Unit. (R$)",IF(AND($C1165&lt;&gt;$C1164,$J1164&lt;&gt;""),"Subtotal","")))))</f>
        <v/>
      </c>
      <c r="K1165" s="100" t="str">
        <f>IFERROR(IF(AND(COUNTBLANK($B1162:$B1164)=2,$B1164="",$B1163="",MAX(C:C)&gt;1),SUM($K$3:K1164)/2,IF($B1164="","",IF($C1165=$C1162,ROUND(J1165*I1165,2),IF($C1165=$C1163,"Total Item (R$)",IF(AND($C1165&lt;&gt;$C1164,$J1164&lt;&gt;""),SUMIFS(K:K,C:C,C1164,J:J,"&lt;&gt;Subtotal"),""))))),"")</f>
        <v/>
      </c>
      <c r="L1165" s="100" t="str">
        <f t="shared" si="34"/>
        <v/>
      </c>
    </row>
    <row r="1166" spans="2:12" x14ac:dyDescent="0.25">
      <c r="B1166" s="62" t="str">
        <f>IFERROR(IF(C1165=C1162,IF(B1165+1&lt;='FORMAÇÃO DE PREÇO'!$H$8,B1165+1,""),B1165),"")</f>
        <v/>
      </c>
      <c r="C1166" s="62" t="str">
        <f>IFERROR(VLOOKUP(B1166,'FORMAÇÃO DE PREÇO'!B:D,2,FALSE),"")</f>
        <v/>
      </c>
      <c r="D1166" s="62" t="str">
        <f>IFERROR(VLOOKUP(B1166,'FORMAÇÃO DE PREÇO'!B:D,3,FALSE),"")</f>
        <v/>
      </c>
      <c r="E1166" s="107" t="str">
        <f t="shared" si="35"/>
        <v/>
      </c>
      <c r="F1166" s="107" t="str">
        <f>IF($B1165="","",IF($C1166=$C1163,INDEX('FORMAÇÃO DE PREÇO'!$H:$H,MATCH($B1166,'FORMAÇÃO DE PREÇO'!$B:$B)-18),IF($C1166=$C1164,"Código","")))</f>
        <v/>
      </c>
      <c r="G1166" s="108" t="str">
        <f t="array" ref="G1166">IF($B1165="","",IF($C1166=$C1163,UPPER(INDEX('BASE EDITAL'!$C:$C,EDITAL!B1166+1)),IF($C1166=$C1164,"Especificação do Objeto","")))</f>
        <v/>
      </c>
      <c r="H1166" s="109" t="str">
        <f t="array" ref="H1166">IF($B1165="","",IF($C1166=$C1163,INDEX('FORMAÇÃO DE PREÇO'!$M:$M,MATCH($B1166,'FORMAÇÃO DE PREÇO'!$B:$B)-14),IF($C1166=$C1164,"Unidade","")))</f>
        <v/>
      </c>
      <c r="I1166" s="109" t="str">
        <f>IF($B1165="","",IF($C1166=$C1163,INDEX('FORMAÇÃO DE PREÇO'!$M:$M,MATCH($B1166,'FORMAÇÃO DE PREÇO'!$B:$B)-16),IF($C1166=$C1164,"Quant.","")))</f>
        <v/>
      </c>
      <c r="J1166" s="68" t="str">
        <f>IF(AND(COUNTBLANK($B1163:$B1165)=2,$B1165="",$B1164="",MAX(C:C)&gt;1),"Total Estimado",IF($B1165="","",IF($C1166=$C1163,INDEX('FORMAÇÃO DE PREÇO'!$M:$M,MATCH($B1166,'FORMAÇÃO DE PREÇO'!$B:$B)-18),IF($C1166=$C1164,"Valor Unit. (R$)",IF(AND($C1166&lt;&gt;$C1165,$J1165&lt;&gt;""),"Subtotal","")))))</f>
        <v/>
      </c>
      <c r="K1166" s="100" t="str">
        <f>IFERROR(IF(AND(COUNTBLANK($B1163:$B1165)=2,$B1165="",$B1164="",MAX(C:C)&gt;1),SUM($K$3:K1165)/2,IF($B1165="","",IF($C1166=$C1163,ROUND(J1166*I1166,2),IF($C1166=$C1164,"Total Item (R$)",IF(AND($C1166&lt;&gt;$C1165,$J1165&lt;&gt;""),SUMIFS(K:K,C:C,C1165,J:J,"&lt;&gt;Subtotal"),""))))),"")</f>
        <v/>
      </c>
      <c r="L1166" s="100" t="str">
        <f t="shared" si="34"/>
        <v/>
      </c>
    </row>
    <row r="1167" spans="2:12" x14ac:dyDescent="0.25">
      <c r="B1167" s="62" t="str">
        <f>IFERROR(IF(C1166=C1163,IF(B1166+1&lt;='FORMAÇÃO DE PREÇO'!$H$8,B1166+1,""),B1166),"")</f>
        <v/>
      </c>
      <c r="C1167" s="62" t="str">
        <f>IFERROR(VLOOKUP(B1167,'FORMAÇÃO DE PREÇO'!B:D,2,FALSE),"")</f>
        <v/>
      </c>
      <c r="D1167" s="62" t="str">
        <f>IFERROR(VLOOKUP(B1167,'FORMAÇÃO DE PREÇO'!B:D,3,FALSE),"")</f>
        <v/>
      </c>
      <c r="E1167" s="107" t="str">
        <f t="shared" si="35"/>
        <v/>
      </c>
      <c r="F1167" s="107" t="str">
        <f>IF($B1166="","",IF($C1167=$C1164,INDEX('FORMAÇÃO DE PREÇO'!$H:$H,MATCH($B1167,'FORMAÇÃO DE PREÇO'!$B:$B)-18),IF($C1167=$C1165,"Código","")))</f>
        <v/>
      </c>
      <c r="G1167" s="108" t="str">
        <f t="array" ref="G1167">IF($B1166="","",IF($C1167=$C1164,UPPER(INDEX('BASE EDITAL'!$C:$C,EDITAL!B1167+1)),IF($C1167=$C1165,"Especificação do Objeto","")))</f>
        <v/>
      </c>
      <c r="H1167" s="109" t="str">
        <f t="array" ref="H1167">IF($B1166="","",IF($C1167=$C1164,INDEX('FORMAÇÃO DE PREÇO'!$M:$M,MATCH($B1167,'FORMAÇÃO DE PREÇO'!$B:$B)-14),IF($C1167=$C1165,"Unidade","")))</f>
        <v/>
      </c>
      <c r="I1167" s="109" t="str">
        <f>IF($B1166="","",IF($C1167=$C1164,INDEX('FORMAÇÃO DE PREÇO'!$M:$M,MATCH($B1167,'FORMAÇÃO DE PREÇO'!$B:$B)-16),IF($C1167=$C1165,"Quant.","")))</f>
        <v/>
      </c>
      <c r="J1167" s="68" t="str">
        <f>IF(AND(COUNTBLANK($B1164:$B1166)=2,$B1166="",$B1165="",MAX(C:C)&gt;1),"Total Estimado",IF($B1166="","",IF($C1167=$C1164,INDEX('FORMAÇÃO DE PREÇO'!$M:$M,MATCH($B1167,'FORMAÇÃO DE PREÇO'!$B:$B)-18),IF($C1167=$C1165,"Valor Unit. (R$)",IF(AND($C1167&lt;&gt;$C1166,$J1166&lt;&gt;""),"Subtotal","")))))</f>
        <v/>
      </c>
      <c r="K1167" s="100" t="str">
        <f>IFERROR(IF(AND(COUNTBLANK($B1164:$B1166)=2,$B1166="",$B1165="",MAX(C:C)&gt;1),SUM($K$3:K1166)/2,IF($B1166="","",IF($C1167=$C1164,ROUND(J1167*I1167,2),IF($C1167=$C1165,"Total Item (R$)",IF(AND($C1167&lt;&gt;$C1166,$J1166&lt;&gt;""),SUMIFS(K:K,C:C,C1166,J:J,"&lt;&gt;Subtotal"),""))))),"")</f>
        <v/>
      </c>
      <c r="L1167" s="100" t="str">
        <f t="shared" si="34"/>
        <v/>
      </c>
    </row>
    <row r="1168" spans="2:12" x14ac:dyDescent="0.25">
      <c r="B1168" s="62" t="str">
        <f>IFERROR(IF(C1167=C1164,IF(B1167+1&lt;='FORMAÇÃO DE PREÇO'!$H$8,B1167+1,""),B1167),"")</f>
        <v/>
      </c>
      <c r="C1168" s="62" t="str">
        <f>IFERROR(VLOOKUP(B1168,'FORMAÇÃO DE PREÇO'!B:D,2,FALSE),"")</f>
        <v/>
      </c>
      <c r="D1168" s="62" t="str">
        <f>IFERROR(VLOOKUP(B1168,'FORMAÇÃO DE PREÇO'!B:D,3,FALSE),"")</f>
        <v/>
      </c>
      <c r="E1168" s="107" t="str">
        <f t="shared" si="35"/>
        <v/>
      </c>
      <c r="F1168" s="107" t="str">
        <f>IF($B1167="","",IF($C1168=$C1165,INDEX('FORMAÇÃO DE PREÇO'!$H:$H,MATCH($B1168,'FORMAÇÃO DE PREÇO'!$B:$B)-18),IF($C1168=$C1166,"Código","")))</f>
        <v/>
      </c>
      <c r="G1168" s="108" t="str">
        <f t="array" ref="G1168">IF($B1167="","",IF($C1168=$C1165,UPPER(INDEX('BASE EDITAL'!$C:$C,EDITAL!B1168+1)),IF($C1168=$C1166,"Especificação do Objeto","")))</f>
        <v/>
      </c>
      <c r="H1168" s="109" t="str">
        <f t="array" ref="H1168">IF($B1167="","",IF($C1168=$C1165,INDEX('FORMAÇÃO DE PREÇO'!$M:$M,MATCH($B1168,'FORMAÇÃO DE PREÇO'!$B:$B)-14),IF($C1168=$C1166,"Unidade","")))</f>
        <v/>
      </c>
      <c r="I1168" s="109" t="str">
        <f>IF($B1167="","",IF($C1168=$C1165,INDEX('FORMAÇÃO DE PREÇO'!$M:$M,MATCH($B1168,'FORMAÇÃO DE PREÇO'!$B:$B)-16),IF($C1168=$C1166,"Quant.","")))</f>
        <v/>
      </c>
      <c r="J1168" s="68" t="str">
        <f>IF(AND(COUNTBLANK($B1165:$B1167)=2,$B1167="",$B1166="",MAX(C:C)&gt;1),"Total Estimado",IF($B1167="","",IF($C1168=$C1165,INDEX('FORMAÇÃO DE PREÇO'!$M:$M,MATCH($B1168,'FORMAÇÃO DE PREÇO'!$B:$B)-18),IF($C1168=$C1166,"Valor Unit. (R$)",IF(AND($C1168&lt;&gt;$C1167,$J1167&lt;&gt;""),"Subtotal","")))))</f>
        <v/>
      </c>
      <c r="K1168" s="100" t="str">
        <f>IFERROR(IF(AND(COUNTBLANK($B1165:$B1167)=2,$B1167="",$B1166="",MAX(C:C)&gt;1),SUM($K$3:K1167)/2,IF($B1167="","",IF($C1168=$C1165,ROUND(J1168*I1168,2),IF($C1168=$C1166,"Total Item (R$)",IF(AND($C1168&lt;&gt;$C1167,$J1167&lt;&gt;""),SUMIFS(K:K,C:C,C1167,J:J,"&lt;&gt;Subtotal"),""))))),"")</f>
        <v/>
      </c>
      <c r="L1168" s="100" t="str">
        <f t="shared" si="34"/>
        <v/>
      </c>
    </row>
    <row r="1169" spans="2:12" x14ac:dyDescent="0.25">
      <c r="B1169" s="62" t="str">
        <f>IFERROR(IF(C1168=C1165,IF(B1168+1&lt;='FORMAÇÃO DE PREÇO'!$H$8,B1168+1,""),B1168),"")</f>
        <v/>
      </c>
      <c r="C1169" s="62" t="str">
        <f>IFERROR(VLOOKUP(B1169,'FORMAÇÃO DE PREÇO'!B:D,2,FALSE),"")</f>
        <v/>
      </c>
      <c r="D1169" s="62" t="str">
        <f>IFERROR(VLOOKUP(B1169,'FORMAÇÃO DE PREÇO'!B:D,3,FALSE),"")</f>
        <v/>
      </c>
      <c r="E1169" s="107" t="str">
        <f t="shared" si="35"/>
        <v/>
      </c>
      <c r="F1169" s="107" t="str">
        <f>IF($B1168="","",IF($C1169=$C1166,INDEX('FORMAÇÃO DE PREÇO'!$H:$H,MATCH($B1169,'FORMAÇÃO DE PREÇO'!$B:$B)-18),IF($C1169=$C1167,"Código","")))</f>
        <v/>
      </c>
      <c r="G1169" s="108" t="str">
        <f t="array" ref="G1169">IF($B1168="","",IF($C1169=$C1166,UPPER(INDEX('BASE EDITAL'!$C:$C,EDITAL!B1169+1)),IF($C1169=$C1167,"Especificação do Objeto","")))</f>
        <v/>
      </c>
      <c r="H1169" s="109" t="str">
        <f t="array" ref="H1169">IF($B1168="","",IF($C1169=$C1166,INDEX('FORMAÇÃO DE PREÇO'!$M:$M,MATCH($B1169,'FORMAÇÃO DE PREÇO'!$B:$B)-14),IF($C1169=$C1167,"Unidade","")))</f>
        <v/>
      </c>
      <c r="I1169" s="109" t="str">
        <f>IF($B1168="","",IF($C1169=$C1166,INDEX('FORMAÇÃO DE PREÇO'!$M:$M,MATCH($B1169,'FORMAÇÃO DE PREÇO'!$B:$B)-16),IF($C1169=$C1167,"Quant.","")))</f>
        <v/>
      </c>
      <c r="J1169" s="68" t="str">
        <f>IF(AND(COUNTBLANK($B1166:$B1168)=2,$B1168="",$B1167="",MAX(C:C)&gt;1),"Total Estimado",IF($B1168="","",IF($C1169=$C1166,INDEX('FORMAÇÃO DE PREÇO'!$M:$M,MATCH($B1169,'FORMAÇÃO DE PREÇO'!$B:$B)-18),IF($C1169=$C1167,"Valor Unit. (R$)",IF(AND($C1169&lt;&gt;$C1168,$J1168&lt;&gt;""),"Subtotal","")))))</f>
        <v/>
      </c>
      <c r="K1169" s="100" t="str">
        <f>IFERROR(IF(AND(COUNTBLANK($B1166:$B1168)=2,$B1168="",$B1167="",MAX(C:C)&gt;1),SUM($K$3:K1168)/2,IF($B1168="","",IF($C1169=$C1166,ROUND(J1169*I1169,2),IF($C1169=$C1167,"Total Item (R$)",IF(AND($C1169&lt;&gt;$C1168,$J1168&lt;&gt;""),SUMIFS(K:K,C:C,C1168,J:J,"&lt;&gt;Subtotal"),""))))),"")</f>
        <v/>
      </c>
      <c r="L1169" s="100" t="str">
        <f t="shared" si="34"/>
        <v/>
      </c>
    </row>
    <row r="1170" spans="2:12" x14ac:dyDescent="0.25">
      <c r="B1170" s="62" t="str">
        <f>IFERROR(IF(C1169=C1166,IF(B1169+1&lt;='FORMAÇÃO DE PREÇO'!$H$8,B1169+1,""),B1169),"")</f>
        <v/>
      </c>
      <c r="C1170" s="62" t="str">
        <f>IFERROR(VLOOKUP(B1170,'FORMAÇÃO DE PREÇO'!B:D,2,FALSE),"")</f>
        <v/>
      </c>
      <c r="D1170" s="62" t="str">
        <f>IFERROR(VLOOKUP(B1170,'FORMAÇÃO DE PREÇO'!B:D,3,FALSE),"")</f>
        <v/>
      </c>
      <c r="E1170" s="107" t="str">
        <f t="shared" si="35"/>
        <v/>
      </c>
      <c r="F1170" s="107" t="str">
        <f>IF($B1169="","",IF($C1170=$C1167,INDEX('FORMAÇÃO DE PREÇO'!$H:$H,MATCH($B1170,'FORMAÇÃO DE PREÇO'!$B:$B)-18),IF($C1170=$C1168,"Código","")))</f>
        <v/>
      </c>
      <c r="G1170" s="108" t="str">
        <f t="array" ref="G1170">IF($B1169="","",IF($C1170=$C1167,UPPER(INDEX('BASE EDITAL'!$C:$C,EDITAL!B1170+1)),IF($C1170=$C1168,"Especificação do Objeto","")))</f>
        <v/>
      </c>
      <c r="H1170" s="109" t="str">
        <f t="array" ref="H1170">IF($B1169="","",IF($C1170=$C1167,INDEX('FORMAÇÃO DE PREÇO'!$M:$M,MATCH($B1170,'FORMAÇÃO DE PREÇO'!$B:$B)-14),IF($C1170=$C1168,"Unidade","")))</f>
        <v/>
      </c>
      <c r="I1170" s="109" t="str">
        <f>IF($B1169="","",IF($C1170=$C1167,INDEX('FORMAÇÃO DE PREÇO'!$M:$M,MATCH($B1170,'FORMAÇÃO DE PREÇO'!$B:$B)-16),IF($C1170=$C1168,"Quant.","")))</f>
        <v/>
      </c>
      <c r="J1170" s="68" t="str">
        <f>IF(AND(COUNTBLANK($B1167:$B1169)=2,$B1169="",$B1168="",MAX(C:C)&gt;1),"Total Estimado",IF($B1169="","",IF($C1170=$C1167,INDEX('FORMAÇÃO DE PREÇO'!$M:$M,MATCH($B1170,'FORMAÇÃO DE PREÇO'!$B:$B)-18),IF($C1170=$C1168,"Valor Unit. (R$)",IF(AND($C1170&lt;&gt;$C1169,$J1169&lt;&gt;""),"Subtotal","")))))</f>
        <v/>
      </c>
      <c r="K1170" s="100" t="str">
        <f>IFERROR(IF(AND(COUNTBLANK($B1167:$B1169)=2,$B1169="",$B1168="",MAX(C:C)&gt;1),SUM($K$3:K1169)/2,IF($B1169="","",IF($C1170=$C1167,ROUND(J1170*I1170,2),IF($C1170=$C1168,"Total Item (R$)",IF(AND($C1170&lt;&gt;$C1169,$J1169&lt;&gt;""),SUMIFS(K:K,C:C,C1169,J:J,"&lt;&gt;Subtotal"),""))))),"")</f>
        <v/>
      </c>
      <c r="L1170" s="100" t="str">
        <f t="shared" si="34"/>
        <v/>
      </c>
    </row>
    <row r="1171" spans="2:12" x14ac:dyDescent="0.25">
      <c r="B1171" s="62" t="str">
        <f>IFERROR(IF(C1170=C1167,IF(B1170+1&lt;='FORMAÇÃO DE PREÇO'!$H$8,B1170+1,""),B1170),"")</f>
        <v/>
      </c>
      <c r="C1171" s="62" t="str">
        <f>IFERROR(VLOOKUP(B1171,'FORMAÇÃO DE PREÇO'!B:D,2,FALSE),"")</f>
        <v/>
      </c>
      <c r="D1171" s="62" t="str">
        <f>IFERROR(VLOOKUP(B1171,'FORMAÇÃO DE PREÇO'!B:D,3,FALSE),"")</f>
        <v/>
      </c>
      <c r="E1171" s="107" t="str">
        <f t="shared" si="35"/>
        <v/>
      </c>
      <c r="F1171" s="107" t="str">
        <f>IF($B1170="","",IF($C1171=$C1168,INDEX('FORMAÇÃO DE PREÇO'!$H:$H,MATCH($B1171,'FORMAÇÃO DE PREÇO'!$B:$B)-18),IF($C1171=$C1169,"Código","")))</f>
        <v/>
      </c>
      <c r="G1171" s="108" t="str">
        <f t="array" ref="G1171">IF($B1170="","",IF($C1171=$C1168,UPPER(INDEX('BASE EDITAL'!$C:$C,EDITAL!B1171+1)),IF($C1171=$C1169,"Especificação do Objeto","")))</f>
        <v/>
      </c>
      <c r="H1171" s="109" t="str">
        <f t="array" ref="H1171">IF($B1170="","",IF($C1171=$C1168,INDEX('FORMAÇÃO DE PREÇO'!$M:$M,MATCH($B1171,'FORMAÇÃO DE PREÇO'!$B:$B)-14),IF($C1171=$C1169,"Unidade","")))</f>
        <v/>
      </c>
      <c r="I1171" s="109" t="str">
        <f>IF($B1170="","",IF($C1171=$C1168,INDEX('FORMAÇÃO DE PREÇO'!$M:$M,MATCH($B1171,'FORMAÇÃO DE PREÇO'!$B:$B)-16),IF($C1171=$C1169,"Quant.","")))</f>
        <v/>
      </c>
      <c r="J1171" s="68" t="str">
        <f>IF(AND(COUNTBLANK($B1168:$B1170)=2,$B1170="",$B1169="",MAX(C:C)&gt;1),"Total Estimado",IF($B1170="","",IF($C1171=$C1168,INDEX('FORMAÇÃO DE PREÇO'!$M:$M,MATCH($B1171,'FORMAÇÃO DE PREÇO'!$B:$B)-18),IF($C1171=$C1169,"Valor Unit. (R$)",IF(AND($C1171&lt;&gt;$C1170,$J1170&lt;&gt;""),"Subtotal","")))))</f>
        <v/>
      </c>
      <c r="K1171" s="100" t="str">
        <f>IFERROR(IF(AND(COUNTBLANK($B1168:$B1170)=2,$B1170="",$B1169="",MAX(C:C)&gt;1),SUM($K$3:K1170)/2,IF($B1170="","",IF($C1171=$C1168,ROUND(J1171*I1171,2),IF($C1171=$C1169,"Total Item (R$)",IF(AND($C1171&lt;&gt;$C1170,$J1170&lt;&gt;""),SUMIFS(K:K,C:C,C1170,J:J,"&lt;&gt;Subtotal"),""))))),"")</f>
        <v/>
      </c>
      <c r="L1171" s="100" t="str">
        <f t="shared" si="34"/>
        <v/>
      </c>
    </row>
    <row r="1172" spans="2:12" x14ac:dyDescent="0.25">
      <c r="B1172" s="62" t="str">
        <f>IFERROR(IF(C1171=C1168,IF(B1171+1&lt;='FORMAÇÃO DE PREÇO'!$H$8,B1171+1,""),B1171),"")</f>
        <v/>
      </c>
      <c r="C1172" s="62" t="str">
        <f>IFERROR(VLOOKUP(B1172,'FORMAÇÃO DE PREÇO'!B:D,2,FALSE),"")</f>
        <v/>
      </c>
      <c r="D1172" s="62" t="str">
        <f>IFERROR(VLOOKUP(B1172,'FORMAÇÃO DE PREÇO'!B:D,3,FALSE),"")</f>
        <v/>
      </c>
      <c r="E1172" s="107" t="str">
        <f t="shared" si="35"/>
        <v/>
      </c>
      <c r="F1172" s="107" t="str">
        <f>IF($B1171="","",IF($C1172=$C1169,INDEX('FORMAÇÃO DE PREÇO'!$H:$H,MATCH($B1172,'FORMAÇÃO DE PREÇO'!$B:$B)-18),IF($C1172=$C1170,"Código","")))</f>
        <v/>
      </c>
      <c r="G1172" s="108" t="str">
        <f t="array" ref="G1172">IF($B1171="","",IF($C1172=$C1169,UPPER(INDEX('BASE EDITAL'!$C:$C,EDITAL!B1172+1)),IF($C1172=$C1170,"Especificação do Objeto","")))</f>
        <v/>
      </c>
      <c r="H1172" s="109" t="str">
        <f t="array" ref="H1172">IF($B1171="","",IF($C1172=$C1169,INDEX('FORMAÇÃO DE PREÇO'!$M:$M,MATCH($B1172,'FORMAÇÃO DE PREÇO'!$B:$B)-14),IF($C1172=$C1170,"Unidade","")))</f>
        <v/>
      </c>
      <c r="I1172" s="109" t="str">
        <f>IF($B1171="","",IF($C1172=$C1169,INDEX('FORMAÇÃO DE PREÇO'!$M:$M,MATCH($B1172,'FORMAÇÃO DE PREÇO'!$B:$B)-16),IF($C1172=$C1170,"Quant.","")))</f>
        <v/>
      </c>
      <c r="J1172" s="68" t="str">
        <f>IF(AND(COUNTBLANK($B1169:$B1171)=2,$B1171="",$B1170="",MAX(C:C)&gt;1),"Total Estimado",IF($B1171="","",IF($C1172=$C1169,INDEX('FORMAÇÃO DE PREÇO'!$M:$M,MATCH($B1172,'FORMAÇÃO DE PREÇO'!$B:$B)-18),IF($C1172=$C1170,"Valor Unit. (R$)",IF(AND($C1172&lt;&gt;$C1171,$J1171&lt;&gt;""),"Subtotal","")))))</f>
        <v/>
      </c>
      <c r="K1172" s="100" t="str">
        <f>IFERROR(IF(AND(COUNTBLANK($B1169:$B1171)=2,$B1171="",$B1170="",MAX(C:C)&gt;1),SUM($K$3:K1171)/2,IF($B1171="","",IF($C1172=$C1169,ROUND(J1172*I1172,2),IF($C1172=$C1170,"Total Item (R$)",IF(AND($C1172&lt;&gt;$C1171,$J1171&lt;&gt;""),SUMIFS(K:K,C:C,C1171,J:J,"&lt;&gt;Subtotal"),""))))),"")</f>
        <v/>
      </c>
      <c r="L1172" s="100" t="str">
        <f t="shared" si="34"/>
        <v/>
      </c>
    </row>
    <row r="1173" spans="2:12" x14ac:dyDescent="0.25">
      <c r="B1173" s="62" t="str">
        <f>IFERROR(IF(C1172=C1169,IF(B1172+1&lt;='FORMAÇÃO DE PREÇO'!$H$8,B1172+1,""),B1172),"")</f>
        <v/>
      </c>
      <c r="C1173" s="62" t="str">
        <f>IFERROR(VLOOKUP(B1173,'FORMAÇÃO DE PREÇO'!B:D,2,FALSE),"")</f>
        <v/>
      </c>
      <c r="D1173" s="62" t="str">
        <f>IFERROR(VLOOKUP(B1173,'FORMAÇÃO DE PREÇO'!B:D,3,FALSE),"")</f>
        <v/>
      </c>
      <c r="E1173" s="107" t="str">
        <f t="shared" si="35"/>
        <v/>
      </c>
      <c r="F1173" s="107" t="str">
        <f>IF($B1172="","",IF($C1173=$C1170,INDEX('FORMAÇÃO DE PREÇO'!$H:$H,MATCH($B1173,'FORMAÇÃO DE PREÇO'!$B:$B)-18),IF($C1173=$C1171,"Código","")))</f>
        <v/>
      </c>
      <c r="G1173" s="108" t="str">
        <f t="array" ref="G1173">IF($B1172="","",IF($C1173=$C1170,UPPER(INDEX('BASE EDITAL'!$C:$C,EDITAL!B1173+1)),IF($C1173=$C1171,"Especificação do Objeto","")))</f>
        <v/>
      </c>
      <c r="H1173" s="109" t="str">
        <f t="array" ref="H1173">IF($B1172="","",IF($C1173=$C1170,INDEX('FORMAÇÃO DE PREÇO'!$M:$M,MATCH($B1173,'FORMAÇÃO DE PREÇO'!$B:$B)-14),IF($C1173=$C1171,"Unidade","")))</f>
        <v/>
      </c>
      <c r="I1173" s="109" t="str">
        <f>IF($B1172="","",IF($C1173=$C1170,INDEX('FORMAÇÃO DE PREÇO'!$M:$M,MATCH($B1173,'FORMAÇÃO DE PREÇO'!$B:$B)-16),IF($C1173=$C1171,"Quant.","")))</f>
        <v/>
      </c>
      <c r="J1173" s="68" t="str">
        <f>IF(AND(COUNTBLANK($B1170:$B1172)=2,$B1172="",$B1171="",MAX(C:C)&gt;1),"Total Estimado",IF($B1172="","",IF($C1173=$C1170,INDEX('FORMAÇÃO DE PREÇO'!$M:$M,MATCH($B1173,'FORMAÇÃO DE PREÇO'!$B:$B)-18),IF($C1173=$C1171,"Valor Unit. (R$)",IF(AND($C1173&lt;&gt;$C1172,$J1172&lt;&gt;""),"Subtotal","")))))</f>
        <v/>
      </c>
      <c r="K1173" s="100" t="str">
        <f>IFERROR(IF(AND(COUNTBLANK($B1170:$B1172)=2,$B1172="",$B1171="",MAX(C:C)&gt;1),SUM($K$3:K1172)/2,IF($B1172="","",IF($C1173=$C1170,ROUND(J1173*I1173,2),IF($C1173=$C1171,"Total Item (R$)",IF(AND($C1173&lt;&gt;$C1172,$J1172&lt;&gt;""),SUMIFS(K:K,C:C,C1172,J:J,"&lt;&gt;Subtotal"),""))))),"")</f>
        <v/>
      </c>
      <c r="L1173" s="100" t="str">
        <f t="shared" si="34"/>
        <v/>
      </c>
    </row>
    <row r="1174" spans="2:12" x14ac:dyDescent="0.25">
      <c r="B1174" s="62" t="str">
        <f>IFERROR(IF(C1173=C1170,IF(B1173+1&lt;='FORMAÇÃO DE PREÇO'!$H$8,B1173+1,""),B1173),"")</f>
        <v/>
      </c>
      <c r="C1174" s="62" t="str">
        <f>IFERROR(VLOOKUP(B1174,'FORMAÇÃO DE PREÇO'!B:D,2,FALSE),"")</f>
        <v/>
      </c>
      <c r="D1174" s="62" t="str">
        <f>IFERROR(VLOOKUP(B1174,'FORMAÇÃO DE PREÇO'!B:D,3,FALSE),"")</f>
        <v/>
      </c>
      <c r="E1174" s="107" t="str">
        <f t="shared" si="35"/>
        <v/>
      </c>
      <c r="F1174" s="107" t="str">
        <f>IF($B1173="","",IF($C1174=$C1171,INDEX('FORMAÇÃO DE PREÇO'!$H:$H,MATCH($B1174,'FORMAÇÃO DE PREÇO'!$B:$B)-18),IF($C1174=$C1172,"Código","")))</f>
        <v/>
      </c>
      <c r="G1174" s="108" t="str">
        <f t="array" ref="G1174">IF($B1173="","",IF($C1174=$C1171,UPPER(INDEX('BASE EDITAL'!$C:$C,EDITAL!B1174+1)),IF($C1174=$C1172,"Especificação do Objeto","")))</f>
        <v/>
      </c>
      <c r="H1174" s="109" t="str">
        <f t="array" ref="H1174">IF($B1173="","",IF($C1174=$C1171,INDEX('FORMAÇÃO DE PREÇO'!$M:$M,MATCH($B1174,'FORMAÇÃO DE PREÇO'!$B:$B)-14),IF($C1174=$C1172,"Unidade","")))</f>
        <v/>
      </c>
      <c r="I1174" s="109" t="str">
        <f>IF($B1173="","",IF($C1174=$C1171,INDEX('FORMAÇÃO DE PREÇO'!$M:$M,MATCH($B1174,'FORMAÇÃO DE PREÇO'!$B:$B)-16),IF($C1174=$C1172,"Quant.","")))</f>
        <v/>
      </c>
      <c r="J1174" s="68" t="str">
        <f>IF(AND(COUNTBLANK($B1171:$B1173)=2,$B1173="",$B1172="",MAX(C:C)&gt;1),"Total Estimado",IF($B1173="","",IF($C1174=$C1171,INDEX('FORMAÇÃO DE PREÇO'!$M:$M,MATCH($B1174,'FORMAÇÃO DE PREÇO'!$B:$B)-18),IF($C1174=$C1172,"Valor Unit. (R$)",IF(AND($C1174&lt;&gt;$C1173,$J1173&lt;&gt;""),"Subtotal","")))))</f>
        <v/>
      </c>
      <c r="K1174" s="100" t="str">
        <f>IFERROR(IF(AND(COUNTBLANK($B1171:$B1173)=2,$B1173="",$B1172="",MAX(C:C)&gt;1),SUM($K$3:K1173)/2,IF($B1173="","",IF($C1174=$C1171,ROUND(J1174*I1174,2),IF($C1174=$C1172,"Total Item (R$)",IF(AND($C1174&lt;&gt;$C1173,$J1173&lt;&gt;""),SUMIFS(K:K,C:C,C1173,J:J,"&lt;&gt;Subtotal"),""))))),"")</f>
        <v/>
      </c>
      <c r="L1174" s="100" t="str">
        <f t="shared" si="34"/>
        <v/>
      </c>
    </row>
    <row r="1175" spans="2:12" x14ac:dyDescent="0.25">
      <c r="B1175" s="62" t="str">
        <f>IFERROR(IF(C1174=C1171,IF(B1174+1&lt;='FORMAÇÃO DE PREÇO'!$H$8,B1174+1,""),B1174),"")</f>
        <v/>
      </c>
      <c r="C1175" s="62" t="str">
        <f>IFERROR(VLOOKUP(B1175,'FORMAÇÃO DE PREÇO'!B:D,2,FALSE),"")</f>
        <v/>
      </c>
      <c r="D1175" s="62" t="str">
        <f>IFERROR(VLOOKUP(B1175,'FORMAÇÃO DE PREÇO'!B:D,3,FALSE),"")</f>
        <v/>
      </c>
      <c r="E1175" s="107" t="str">
        <f t="shared" si="35"/>
        <v/>
      </c>
      <c r="F1175" s="107" t="str">
        <f>IF($B1174="","",IF($C1175=$C1172,INDEX('FORMAÇÃO DE PREÇO'!$H:$H,MATCH($B1175,'FORMAÇÃO DE PREÇO'!$B:$B)-18),IF($C1175=$C1173,"Código","")))</f>
        <v/>
      </c>
      <c r="G1175" s="108" t="str">
        <f t="array" ref="G1175">IF($B1174="","",IF($C1175=$C1172,UPPER(INDEX('BASE EDITAL'!$C:$C,EDITAL!B1175+1)),IF($C1175=$C1173,"Especificação do Objeto","")))</f>
        <v/>
      </c>
      <c r="H1175" s="109" t="str">
        <f t="array" ref="H1175">IF($B1174="","",IF($C1175=$C1172,INDEX('FORMAÇÃO DE PREÇO'!$M:$M,MATCH($B1175,'FORMAÇÃO DE PREÇO'!$B:$B)-14),IF($C1175=$C1173,"Unidade","")))</f>
        <v/>
      </c>
      <c r="I1175" s="109" t="str">
        <f>IF($B1174="","",IF($C1175=$C1172,INDEX('FORMAÇÃO DE PREÇO'!$M:$M,MATCH($B1175,'FORMAÇÃO DE PREÇO'!$B:$B)-16),IF($C1175=$C1173,"Quant.","")))</f>
        <v/>
      </c>
      <c r="J1175" s="68" t="str">
        <f>IF(AND(COUNTBLANK($B1172:$B1174)=2,$B1174="",$B1173="",MAX(C:C)&gt;1),"Total Estimado",IF($B1174="","",IF($C1175=$C1172,INDEX('FORMAÇÃO DE PREÇO'!$M:$M,MATCH($B1175,'FORMAÇÃO DE PREÇO'!$B:$B)-18),IF($C1175=$C1173,"Valor Unit. (R$)",IF(AND($C1175&lt;&gt;$C1174,$J1174&lt;&gt;""),"Subtotal","")))))</f>
        <v/>
      </c>
      <c r="K1175" s="100" t="str">
        <f>IFERROR(IF(AND(COUNTBLANK($B1172:$B1174)=2,$B1174="",$B1173="",MAX(C:C)&gt;1),SUM($K$3:K1174)/2,IF($B1174="","",IF($C1175=$C1172,ROUND(J1175*I1175,2),IF($C1175=$C1173,"Total Item (R$)",IF(AND($C1175&lt;&gt;$C1174,$J1174&lt;&gt;""),SUMIFS(K:K,C:C,C1174,J:J,"&lt;&gt;Subtotal"),""))))),"")</f>
        <v/>
      </c>
      <c r="L1175" s="100" t="str">
        <f t="shared" si="34"/>
        <v/>
      </c>
    </row>
    <row r="1176" spans="2:12" x14ac:dyDescent="0.25">
      <c r="B1176" s="62" t="str">
        <f>IFERROR(IF(C1175=C1172,IF(B1175+1&lt;='FORMAÇÃO DE PREÇO'!$H$8,B1175+1,""),B1175),"")</f>
        <v/>
      </c>
      <c r="C1176" s="62" t="str">
        <f>IFERROR(VLOOKUP(B1176,'FORMAÇÃO DE PREÇO'!B:D,2,FALSE),"")</f>
        <v/>
      </c>
      <c r="D1176" s="62" t="str">
        <f>IFERROR(VLOOKUP(B1176,'FORMAÇÃO DE PREÇO'!B:D,3,FALSE),"")</f>
        <v/>
      </c>
      <c r="E1176" s="107" t="str">
        <f t="shared" si="35"/>
        <v/>
      </c>
      <c r="F1176" s="107" t="str">
        <f>IF($B1175="","",IF($C1176=$C1173,INDEX('FORMAÇÃO DE PREÇO'!$H:$H,MATCH($B1176,'FORMAÇÃO DE PREÇO'!$B:$B)-18),IF($C1176=$C1174,"Código","")))</f>
        <v/>
      </c>
      <c r="G1176" s="108" t="str">
        <f t="array" ref="G1176">IF($B1175="","",IF($C1176=$C1173,UPPER(INDEX('BASE EDITAL'!$C:$C,EDITAL!B1176+1)),IF($C1176=$C1174,"Especificação do Objeto","")))</f>
        <v/>
      </c>
      <c r="H1176" s="109" t="str">
        <f t="array" ref="H1176">IF($B1175="","",IF($C1176=$C1173,INDEX('FORMAÇÃO DE PREÇO'!$M:$M,MATCH($B1176,'FORMAÇÃO DE PREÇO'!$B:$B)-14),IF($C1176=$C1174,"Unidade","")))</f>
        <v/>
      </c>
      <c r="I1176" s="109" t="str">
        <f>IF($B1175="","",IF($C1176=$C1173,INDEX('FORMAÇÃO DE PREÇO'!$M:$M,MATCH($B1176,'FORMAÇÃO DE PREÇO'!$B:$B)-16),IF($C1176=$C1174,"Quant.","")))</f>
        <v/>
      </c>
      <c r="J1176" s="68" t="str">
        <f>IF(AND(COUNTBLANK($B1173:$B1175)=2,$B1175="",$B1174="",MAX(C:C)&gt;1),"Total Estimado",IF($B1175="","",IF($C1176=$C1173,INDEX('FORMAÇÃO DE PREÇO'!$M:$M,MATCH($B1176,'FORMAÇÃO DE PREÇO'!$B:$B)-18),IF($C1176=$C1174,"Valor Unit. (R$)",IF(AND($C1176&lt;&gt;$C1175,$J1175&lt;&gt;""),"Subtotal","")))))</f>
        <v/>
      </c>
      <c r="K1176" s="100" t="str">
        <f>IFERROR(IF(AND(COUNTBLANK($B1173:$B1175)=2,$B1175="",$B1174="",MAX(C:C)&gt;1),SUM($K$3:K1175)/2,IF($B1175="","",IF($C1176=$C1173,ROUND(J1176*I1176,2),IF($C1176=$C1174,"Total Item (R$)",IF(AND($C1176&lt;&gt;$C1175,$J1175&lt;&gt;""),SUMIFS(K:K,C:C,C1175,J:J,"&lt;&gt;Subtotal"),""))))),"")</f>
        <v/>
      </c>
      <c r="L1176" s="100" t="str">
        <f t="shared" si="34"/>
        <v/>
      </c>
    </row>
    <row r="1177" spans="2:12" x14ac:dyDescent="0.25">
      <c r="B1177" s="62" t="str">
        <f>IFERROR(IF(C1176=C1173,IF(B1176+1&lt;='FORMAÇÃO DE PREÇO'!$H$8,B1176+1,""),B1176),"")</f>
        <v/>
      </c>
      <c r="C1177" s="62" t="str">
        <f>IFERROR(VLOOKUP(B1177,'FORMAÇÃO DE PREÇO'!B:D,2,FALSE),"")</f>
        <v/>
      </c>
      <c r="D1177" s="62" t="str">
        <f>IFERROR(VLOOKUP(B1177,'FORMAÇÃO DE PREÇO'!B:D,3,FALSE),"")</f>
        <v/>
      </c>
      <c r="E1177" s="107" t="str">
        <f t="shared" si="35"/>
        <v/>
      </c>
      <c r="F1177" s="107" t="str">
        <f>IF($B1176="","",IF($C1177=$C1174,INDEX('FORMAÇÃO DE PREÇO'!$H:$H,MATCH($B1177,'FORMAÇÃO DE PREÇO'!$B:$B)-18),IF($C1177=$C1175,"Código","")))</f>
        <v/>
      </c>
      <c r="G1177" s="108" t="str">
        <f t="array" ref="G1177">IF($B1176="","",IF($C1177=$C1174,UPPER(INDEX('BASE EDITAL'!$C:$C,EDITAL!B1177+1)),IF($C1177=$C1175,"Especificação do Objeto","")))</f>
        <v/>
      </c>
      <c r="H1177" s="109" t="str">
        <f t="array" ref="H1177">IF($B1176="","",IF($C1177=$C1174,INDEX('FORMAÇÃO DE PREÇO'!$M:$M,MATCH($B1177,'FORMAÇÃO DE PREÇO'!$B:$B)-14),IF($C1177=$C1175,"Unidade","")))</f>
        <v/>
      </c>
      <c r="I1177" s="109" t="str">
        <f>IF($B1176="","",IF($C1177=$C1174,INDEX('FORMAÇÃO DE PREÇO'!$M:$M,MATCH($B1177,'FORMAÇÃO DE PREÇO'!$B:$B)-16),IF($C1177=$C1175,"Quant.","")))</f>
        <v/>
      </c>
      <c r="J1177" s="68" t="str">
        <f>IF(AND(COUNTBLANK($B1174:$B1176)=2,$B1176="",$B1175="",MAX(C:C)&gt;1),"Total Estimado",IF($B1176="","",IF($C1177=$C1174,INDEX('FORMAÇÃO DE PREÇO'!$M:$M,MATCH($B1177,'FORMAÇÃO DE PREÇO'!$B:$B)-18),IF($C1177=$C1175,"Valor Unit. (R$)",IF(AND($C1177&lt;&gt;$C1176,$J1176&lt;&gt;""),"Subtotal","")))))</f>
        <v/>
      </c>
      <c r="K1177" s="100" t="str">
        <f>IFERROR(IF(AND(COUNTBLANK($B1174:$B1176)=2,$B1176="",$B1175="",MAX(C:C)&gt;1),SUM($K$3:K1176)/2,IF($B1176="","",IF($C1177=$C1174,ROUND(J1177*I1177,2),IF($C1177=$C1175,"Total Item (R$)",IF(AND($C1177&lt;&gt;$C1176,$J1176&lt;&gt;""),SUMIFS(K:K,C:C,C1176,J:J,"&lt;&gt;Subtotal"),""))))),"")</f>
        <v/>
      </c>
      <c r="L1177" s="100" t="str">
        <f t="shared" si="34"/>
        <v/>
      </c>
    </row>
    <row r="1178" spans="2:12" x14ac:dyDescent="0.25">
      <c r="B1178" s="62" t="str">
        <f>IFERROR(IF(C1177=C1174,IF(B1177+1&lt;='FORMAÇÃO DE PREÇO'!$H$8,B1177+1,""),B1177),"")</f>
        <v/>
      </c>
      <c r="C1178" s="62" t="str">
        <f>IFERROR(VLOOKUP(B1178,'FORMAÇÃO DE PREÇO'!B:D,2,FALSE),"")</f>
        <v/>
      </c>
      <c r="D1178" s="62" t="str">
        <f>IFERROR(VLOOKUP(B1178,'FORMAÇÃO DE PREÇO'!B:D,3,FALSE),"")</f>
        <v/>
      </c>
      <c r="E1178" s="107" t="str">
        <f t="shared" si="35"/>
        <v/>
      </c>
      <c r="F1178" s="107" t="str">
        <f>IF($B1177="","",IF($C1178=$C1175,INDEX('FORMAÇÃO DE PREÇO'!$H:$H,MATCH($B1178,'FORMAÇÃO DE PREÇO'!$B:$B)-18),IF($C1178=$C1176,"Código","")))</f>
        <v/>
      </c>
      <c r="G1178" s="108" t="str">
        <f t="array" ref="G1178">IF($B1177="","",IF($C1178=$C1175,UPPER(INDEX('BASE EDITAL'!$C:$C,EDITAL!B1178+1)),IF($C1178=$C1176,"Especificação do Objeto","")))</f>
        <v/>
      </c>
      <c r="H1178" s="109" t="str">
        <f t="array" ref="H1178">IF($B1177="","",IF($C1178=$C1175,INDEX('FORMAÇÃO DE PREÇO'!$M:$M,MATCH($B1178,'FORMAÇÃO DE PREÇO'!$B:$B)-14),IF($C1178=$C1176,"Unidade","")))</f>
        <v/>
      </c>
      <c r="I1178" s="109" t="str">
        <f>IF($B1177="","",IF($C1178=$C1175,INDEX('FORMAÇÃO DE PREÇO'!$M:$M,MATCH($B1178,'FORMAÇÃO DE PREÇO'!$B:$B)-16),IF($C1178=$C1176,"Quant.","")))</f>
        <v/>
      </c>
      <c r="J1178" s="68" t="str">
        <f>IF(AND(COUNTBLANK($B1175:$B1177)=2,$B1177="",$B1176="",MAX(C:C)&gt;1),"Total Estimado",IF($B1177="","",IF($C1178=$C1175,INDEX('FORMAÇÃO DE PREÇO'!$M:$M,MATCH($B1178,'FORMAÇÃO DE PREÇO'!$B:$B)-18),IF($C1178=$C1176,"Valor Unit. (R$)",IF(AND($C1178&lt;&gt;$C1177,$J1177&lt;&gt;""),"Subtotal","")))))</f>
        <v/>
      </c>
      <c r="K1178" s="100" t="str">
        <f>IFERROR(IF(AND(COUNTBLANK($B1175:$B1177)=2,$B1177="",$B1176="",MAX(C:C)&gt;1),SUM($K$3:K1177)/2,IF($B1177="","",IF($C1178=$C1175,ROUND(J1178*I1178,2),IF($C1178=$C1176,"Total Item (R$)",IF(AND($C1178&lt;&gt;$C1177,$J1177&lt;&gt;""),SUMIFS(K:K,C:C,C1177,J:J,"&lt;&gt;Subtotal"),""))))),"")</f>
        <v/>
      </c>
      <c r="L1178" s="100" t="str">
        <f t="shared" si="34"/>
        <v/>
      </c>
    </row>
    <row r="1179" spans="2:12" x14ac:dyDescent="0.25">
      <c r="B1179" s="62" t="str">
        <f>IFERROR(IF(C1178=C1175,IF(B1178+1&lt;='FORMAÇÃO DE PREÇO'!$H$8,B1178+1,""),B1178),"")</f>
        <v/>
      </c>
      <c r="C1179" s="62" t="str">
        <f>IFERROR(VLOOKUP(B1179,'FORMAÇÃO DE PREÇO'!B:D,2,FALSE),"")</f>
        <v/>
      </c>
      <c r="D1179" s="62" t="str">
        <f>IFERROR(VLOOKUP(B1179,'FORMAÇÃO DE PREÇO'!B:D,3,FALSE),"")</f>
        <v/>
      </c>
      <c r="E1179" s="107" t="str">
        <f t="shared" si="35"/>
        <v/>
      </c>
      <c r="F1179" s="107" t="str">
        <f>IF($B1178="","",IF($C1179=$C1176,INDEX('FORMAÇÃO DE PREÇO'!$H:$H,MATCH($B1179,'FORMAÇÃO DE PREÇO'!$B:$B)-18),IF($C1179=$C1177,"Código","")))</f>
        <v/>
      </c>
      <c r="G1179" s="108" t="str">
        <f t="array" ref="G1179">IF($B1178="","",IF($C1179=$C1176,UPPER(INDEX('BASE EDITAL'!$C:$C,EDITAL!B1179+1)),IF($C1179=$C1177,"Especificação do Objeto","")))</f>
        <v/>
      </c>
      <c r="H1179" s="109" t="str">
        <f t="array" ref="H1179">IF($B1178="","",IF($C1179=$C1176,INDEX('FORMAÇÃO DE PREÇO'!$M:$M,MATCH($B1179,'FORMAÇÃO DE PREÇO'!$B:$B)-14),IF($C1179=$C1177,"Unidade","")))</f>
        <v/>
      </c>
      <c r="I1179" s="109" t="str">
        <f>IF($B1178="","",IF($C1179=$C1176,INDEX('FORMAÇÃO DE PREÇO'!$M:$M,MATCH($B1179,'FORMAÇÃO DE PREÇO'!$B:$B)-16),IF($C1179=$C1177,"Quant.","")))</f>
        <v/>
      </c>
      <c r="J1179" s="68" t="str">
        <f>IF(AND(COUNTBLANK($B1176:$B1178)=2,$B1178="",$B1177="",MAX(C:C)&gt;1),"Total Estimado",IF($B1178="","",IF($C1179=$C1176,INDEX('FORMAÇÃO DE PREÇO'!$M:$M,MATCH($B1179,'FORMAÇÃO DE PREÇO'!$B:$B)-18),IF($C1179=$C1177,"Valor Unit. (R$)",IF(AND($C1179&lt;&gt;$C1178,$J1178&lt;&gt;""),"Subtotal","")))))</f>
        <v/>
      </c>
      <c r="K1179" s="100" t="str">
        <f>IFERROR(IF(AND(COUNTBLANK($B1176:$B1178)=2,$B1178="",$B1177="",MAX(C:C)&gt;1),SUM($K$3:K1178)/2,IF($B1178="","",IF($C1179=$C1176,ROUND(J1179*I1179,2),IF($C1179=$C1177,"Total Item (R$)",IF(AND($C1179&lt;&gt;$C1178,$J1178&lt;&gt;""),SUMIFS(K:K,C:C,C1178,J:J,"&lt;&gt;Subtotal"),""))))),"")</f>
        <v/>
      </c>
      <c r="L1179" s="100" t="str">
        <f t="shared" si="34"/>
        <v/>
      </c>
    </row>
    <row r="1180" spans="2:12" x14ac:dyDescent="0.25">
      <c r="B1180" s="62" t="str">
        <f>IFERROR(IF(C1179=C1176,IF(B1179+1&lt;='FORMAÇÃO DE PREÇO'!$H$8,B1179+1,""),B1179),"")</f>
        <v/>
      </c>
      <c r="C1180" s="62" t="str">
        <f>IFERROR(VLOOKUP(B1180,'FORMAÇÃO DE PREÇO'!B:D,2,FALSE),"")</f>
        <v/>
      </c>
      <c r="D1180" s="62" t="str">
        <f>IFERROR(VLOOKUP(B1180,'FORMAÇÃO DE PREÇO'!B:D,3,FALSE),"")</f>
        <v/>
      </c>
      <c r="E1180" s="107" t="str">
        <f t="shared" si="35"/>
        <v/>
      </c>
      <c r="F1180" s="107" t="str">
        <f>IF($B1179="","",IF($C1180=$C1177,INDEX('FORMAÇÃO DE PREÇO'!$H:$H,MATCH($B1180,'FORMAÇÃO DE PREÇO'!$B:$B)-18),IF($C1180=$C1178,"Código","")))</f>
        <v/>
      </c>
      <c r="G1180" s="108" t="str">
        <f t="array" ref="G1180">IF($B1179="","",IF($C1180=$C1177,UPPER(INDEX('BASE EDITAL'!$C:$C,EDITAL!B1180+1)),IF($C1180=$C1178,"Especificação do Objeto","")))</f>
        <v/>
      </c>
      <c r="H1180" s="109" t="str">
        <f t="array" ref="H1180">IF($B1179="","",IF($C1180=$C1177,INDEX('FORMAÇÃO DE PREÇO'!$M:$M,MATCH($B1180,'FORMAÇÃO DE PREÇO'!$B:$B)-14),IF($C1180=$C1178,"Unidade","")))</f>
        <v/>
      </c>
      <c r="I1180" s="109" t="str">
        <f>IF($B1179="","",IF($C1180=$C1177,INDEX('FORMAÇÃO DE PREÇO'!$M:$M,MATCH($B1180,'FORMAÇÃO DE PREÇO'!$B:$B)-16),IF($C1180=$C1178,"Quant.","")))</f>
        <v/>
      </c>
      <c r="J1180" s="68" t="str">
        <f>IF(AND(COUNTBLANK($B1177:$B1179)=2,$B1179="",$B1178="",MAX(C:C)&gt;1),"Total Estimado",IF($B1179="","",IF($C1180=$C1177,INDEX('FORMAÇÃO DE PREÇO'!$M:$M,MATCH($B1180,'FORMAÇÃO DE PREÇO'!$B:$B)-18),IF($C1180=$C1178,"Valor Unit. (R$)",IF(AND($C1180&lt;&gt;$C1179,$J1179&lt;&gt;""),"Subtotal","")))))</f>
        <v/>
      </c>
      <c r="K1180" s="100" t="str">
        <f>IFERROR(IF(AND(COUNTBLANK($B1177:$B1179)=2,$B1179="",$B1178="",MAX(C:C)&gt;1),SUM($K$3:K1179)/2,IF($B1179="","",IF($C1180=$C1177,ROUND(J1180*I1180,2),IF($C1180=$C1178,"Total Item (R$)",IF(AND($C1180&lt;&gt;$C1179,$J1179&lt;&gt;""),SUMIFS(K:K,C:C,C1179,J:J,"&lt;&gt;Subtotal"),""))))),"")</f>
        <v/>
      </c>
      <c r="L1180" s="100" t="str">
        <f t="shared" si="34"/>
        <v/>
      </c>
    </row>
    <row r="1181" spans="2:12" x14ac:dyDescent="0.25">
      <c r="B1181" s="62" t="str">
        <f>IFERROR(IF(C1180=C1177,IF(B1180+1&lt;='FORMAÇÃO DE PREÇO'!$H$8,B1180+1,""),B1180),"")</f>
        <v/>
      </c>
      <c r="C1181" s="62" t="str">
        <f>IFERROR(VLOOKUP(B1181,'FORMAÇÃO DE PREÇO'!B:D,2,FALSE),"")</f>
        <v/>
      </c>
      <c r="D1181" s="62" t="str">
        <f>IFERROR(VLOOKUP(B1181,'FORMAÇÃO DE PREÇO'!B:D,3,FALSE),"")</f>
        <v/>
      </c>
      <c r="E1181" s="107" t="str">
        <f t="shared" si="35"/>
        <v/>
      </c>
      <c r="F1181" s="107" t="str">
        <f>IF($B1180="","",IF($C1181=$C1178,INDEX('FORMAÇÃO DE PREÇO'!$H:$H,MATCH($B1181,'FORMAÇÃO DE PREÇO'!$B:$B)-18),IF($C1181=$C1179,"Código","")))</f>
        <v/>
      </c>
      <c r="G1181" s="108" t="str">
        <f t="array" ref="G1181">IF($B1180="","",IF($C1181=$C1178,UPPER(INDEX('BASE EDITAL'!$C:$C,EDITAL!B1181+1)),IF($C1181=$C1179,"Especificação do Objeto","")))</f>
        <v/>
      </c>
      <c r="H1181" s="109" t="str">
        <f t="array" ref="H1181">IF($B1180="","",IF($C1181=$C1178,INDEX('FORMAÇÃO DE PREÇO'!$M:$M,MATCH($B1181,'FORMAÇÃO DE PREÇO'!$B:$B)-14),IF($C1181=$C1179,"Unidade","")))</f>
        <v/>
      </c>
      <c r="I1181" s="109" t="str">
        <f>IF($B1180="","",IF($C1181=$C1178,INDEX('FORMAÇÃO DE PREÇO'!$M:$M,MATCH($B1181,'FORMAÇÃO DE PREÇO'!$B:$B)-16),IF($C1181=$C1179,"Quant.","")))</f>
        <v/>
      </c>
      <c r="J1181" s="68" t="str">
        <f>IF(AND(COUNTBLANK($B1178:$B1180)=2,$B1180="",$B1179="",MAX(C:C)&gt;1),"Total Estimado",IF($B1180="","",IF($C1181=$C1178,INDEX('FORMAÇÃO DE PREÇO'!$M:$M,MATCH($B1181,'FORMAÇÃO DE PREÇO'!$B:$B)-18),IF($C1181=$C1179,"Valor Unit. (R$)",IF(AND($C1181&lt;&gt;$C1180,$J1180&lt;&gt;""),"Subtotal","")))))</f>
        <v/>
      </c>
      <c r="K1181" s="100" t="str">
        <f>IFERROR(IF(AND(COUNTBLANK($B1178:$B1180)=2,$B1180="",$B1179="",MAX(C:C)&gt;1),SUM($K$3:K1180)/2,IF($B1180="","",IF($C1181=$C1178,ROUND(J1181*I1181,2),IF($C1181=$C1179,"Total Item (R$)",IF(AND($C1181&lt;&gt;$C1180,$J1180&lt;&gt;""),SUMIFS(K:K,C:C,C1180,J:J,"&lt;&gt;Subtotal"),""))))),"")</f>
        <v/>
      </c>
      <c r="L1181" s="100" t="str">
        <f t="shared" si="34"/>
        <v/>
      </c>
    </row>
    <row r="1182" spans="2:12" x14ac:dyDescent="0.25">
      <c r="B1182" s="62" t="str">
        <f>IFERROR(IF(C1181=C1178,IF(B1181+1&lt;='FORMAÇÃO DE PREÇO'!$H$8,B1181+1,""),B1181),"")</f>
        <v/>
      </c>
      <c r="C1182" s="62" t="str">
        <f>IFERROR(VLOOKUP(B1182,'FORMAÇÃO DE PREÇO'!B:D,2,FALSE),"")</f>
        <v/>
      </c>
      <c r="D1182" s="62" t="str">
        <f>IFERROR(VLOOKUP(B1182,'FORMAÇÃO DE PREÇO'!B:D,3,FALSE),"")</f>
        <v/>
      </c>
      <c r="E1182" s="107" t="str">
        <f t="shared" si="35"/>
        <v/>
      </c>
      <c r="F1182" s="107" t="str">
        <f>IF($B1181="","",IF($C1182=$C1179,INDEX('FORMAÇÃO DE PREÇO'!$H:$H,MATCH($B1182,'FORMAÇÃO DE PREÇO'!$B:$B)-18),IF($C1182=$C1180,"Código","")))</f>
        <v/>
      </c>
      <c r="G1182" s="108" t="str">
        <f t="array" ref="G1182">IF($B1181="","",IF($C1182=$C1179,UPPER(INDEX('BASE EDITAL'!$C:$C,EDITAL!B1182+1)),IF($C1182=$C1180,"Especificação do Objeto","")))</f>
        <v/>
      </c>
      <c r="H1182" s="109" t="str">
        <f t="array" ref="H1182">IF($B1181="","",IF($C1182=$C1179,INDEX('FORMAÇÃO DE PREÇO'!$M:$M,MATCH($B1182,'FORMAÇÃO DE PREÇO'!$B:$B)-14),IF($C1182=$C1180,"Unidade","")))</f>
        <v/>
      </c>
      <c r="I1182" s="109" t="str">
        <f>IF($B1181="","",IF($C1182=$C1179,INDEX('FORMAÇÃO DE PREÇO'!$M:$M,MATCH($B1182,'FORMAÇÃO DE PREÇO'!$B:$B)-16),IF($C1182=$C1180,"Quant.","")))</f>
        <v/>
      </c>
      <c r="J1182" s="68" t="str">
        <f>IF(AND(COUNTBLANK($B1179:$B1181)=2,$B1181="",$B1180="",MAX(C:C)&gt;1),"Total Estimado",IF($B1181="","",IF($C1182=$C1179,INDEX('FORMAÇÃO DE PREÇO'!$M:$M,MATCH($B1182,'FORMAÇÃO DE PREÇO'!$B:$B)-18),IF($C1182=$C1180,"Valor Unit. (R$)",IF(AND($C1182&lt;&gt;$C1181,$J1181&lt;&gt;""),"Subtotal","")))))</f>
        <v/>
      </c>
      <c r="K1182" s="100" t="str">
        <f>IFERROR(IF(AND(COUNTBLANK($B1179:$B1181)=2,$B1181="",$B1180="",MAX(C:C)&gt;1),SUM($K$3:K1181)/2,IF($B1181="","",IF($C1182=$C1179,ROUND(J1182*I1182,2),IF($C1182=$C1180,"Total Item (R$)",IF(AND($C1182&lt;&gt;$C1181,$J1181&lt;&gt;""),SUMIFS(K:K,C:C,C1181,J:J,"&lt;&gt;Subtotal"),""))))),"")</f>
        <v/>
      </c>
      <c r="L1182" s="100" t="str">
        <f t="shared" si="34"/>
        <v/>
      </c>
    </row>
    <row r="1183" spans="2:12" x14ac:dyDescent="0.25">
      <c r="B1183" s="62" t="str">
        <f>IFERROR(IF(C1182=C1179,IF(B1182+1&lt;='FORMAÇÃO DE PREÇO'!$H$8,B1182+1,""),B1182),"")</f>
        <v/>
      </c>
      <c r="C1183" s="62" t="str">
        <f>IFERROR(VLOOKUP(B1183,'FORMAÇÃO DE PREÇO'!B:D,2,FALSE),"")</f>
        <v/>
      </c>
      <c r="D1183" s="62" t="str">
        <f>IFERROR(VLOOKUP(B1183,'FORMAÇÃO DE PREÇO'!B:D,3,FALSE),"")</f>
        <v/>
      </c>
      <c r="E1183" s="107" t="str">
        <f t="shared" si="35"/>
        <v/>
      </c>
      <c r="F1183" s="107" t="str">
        <f>IF($B1182="","",IF($C1183=$C1180,INDEX('FORMAÇÃO DE PREÇO'!$H:$H,MATCH($B1183,'FORMAÇÃO DE PREÇO'!$B:$B)-18),IF($C1183=$C1181,"Código","")))</f>
        <v/>
      </c>
      <c r="G1183" s="108" t="str">
        <f t="array" ref="G1183">IF($B1182="","",IF($C1183=$C1180,UPPER(INDEX('BASE EDITAL'!$C:$C,EDITAL!B1183+1)),IF($C1183=$C1181,"Especificação do Objeto","")))</f>
        <v/>
      </c>
      <c r="H1183" s="109" t="str">
        <f t="array" ref="H1183">IF($B1182="","",IF($C1183=$C1180,INDEX('FORMAÇÃO DE PREÇO'!$M:$M,MATCH($B1183,'FORMAÇÃO DE PREÇO'!$B:$B)-14),IF($C1183=$C1181,"Unidade","")))</f>
        <v/>
      </c>
      <c r="I1183" s="109" t="str">
        <f>IF($B1182="","",IF($C1183=$C1180,INDEX('FORMAÇÃO DE PREÇO'!$M:$M,MATCH($B1183,'FORMAÇÃO DE PREÇO'!$B:$B)-16),IF($C1183=$C1181,"Quant.","")))</f>
        <v/>
      </c>
      <c r="J1183" s="68" t="str">
        <f>IF(AND(COUNTBLANK($B1180:$B1182)=2,$B1182="",$B1181="",MAX(C:C)&gt;1),"Total Estimado",IF($B1182="","",IF($C1183=$C1180,INDEX('FORMAÇÃO DE PREÇO'!$M:$M,MATCH($B1183,'FORMAÇÃO DE PREÇO'!$B:$B)-18),IF($C1183=$C1181,"Valor Unit. (R$)",IF(AND($C1183&lt;&gt;$C1182,$J1182&lt;&gt;""),"Subtotal","")))))</f>
        <v/>
      </c>
      <c r="K1183" s="100" t="str">
        <f>IFERROR(IF(AND(COUNTBLANK($B1180:$B1182)=2,$B1182="",$B1181="",MAX(C:C)&gt;1),SUM($K$3:K1182)/2,IF($B1182="","",IF($C1183=$C1180,ROUND(J1183*I1183,2),IF($C1183=$C1181,"Total Item (R$)",IF(AND($C1183&lt;&gt;$C1182,$J1182&lt;&gt;""),SUMIFS(K:K,C:C,C1182,J:J,"&lt;&gt;Subtotal"),""))))),"")</f>
        <v/>
      </c>
      <c r="L1183" s="100" t="str">
        <f t="shared" si="34"/>
        <v/>
      </c>
    </row>
    <row r="1184" spans="2:12" x14ac:dyDescent="0.25">
      <c r="B1184" s="62" t="str">
        <f>IFERROR(IF(C1183=C1180,IF(B1183+1&lt;='FORMAÇÃO DE PREÇO'!$H$8,B1183+1,""),B1183),"")</f>
        <v/>
      </c>
      <c r="C1184" s="62" t="str">
        <f>IFERROR(VLOOKUP(B1184,'FORMAÇÃO DE PREÇO'!B:D,2,FALSE),"")</f>
        <v/>
      </c>
      <c r="D1184" s="62" t="str">
        <f>IFERROR(VLOOKUP(B1184,'FORMAÇÃO DE PREÇO'!B:D,3,FALSE),"")</f>
        <v/>
      </c>
      <c r="E1184" s="107" t="str">
        <f t="shared" si="35"/>
        <v/>
      </c>
      <c r="F1184" s="107" t="str">
        <f>IF($B1183="","",IF($C1184=$C1181,INDEX('FORMAÇÃO DE PREÇO'!$H:$H,MATCH($B1184,'FORMAÇÃO DE PREÇO'!$B:$B)-18),IF($C1184=$C1182,"Código","")))</f>
        <v/>
      </c>
      <c r="G1184" s="108" t="str">
        <f t="array" ref="G1184">IF($B1183="","",IF($C1184=$C1181,UPPER(INDEX('BASE EDITAL'!$C:$C,EDITAL!B1184+1)),IF($C1184=$C1182,"Especificação do Objeto","")))</f>
        <v/>
      </c>
      <c r="H1184" s="109" t="str">
        <f t="array" ref="H1184">IF($B1183="","",IF($C1184=$C1181,INDEX('FORMAÇÃO DE PREÇO'!$M:$M,MATCH($B1184,'FORMAÇÃO DE PREÇO'!$B:$B)-14),IF($C1184=$C1182,"Unidade","")))</f>
        <v/>
      </c>
      <c r="I1184" s="109" t="str">
        <f>IF($B1183="","",IF($C1184=$C1181,INDEX('FORMAÇÃO DE PREÇO'!$M:$M,MATCH($B1184,'FORMAÇÃO DE PREÇO'!$B:$B)-16),IF($C1184=$C1182,"Quant.","")))</f>
        <v/>
      </c>
      <c r="J1184" s="68" t="str">
        <f>IF(AND(COUNTBLANK($B1181:$B1183)=2,$B1183="",$B1182="",MAX(C:C)&gt;1),"Total Estimado",IF($B1183="","",IF($C1184=$C1181,INDEX('FORMAÇÃO DE PREÇO'!$M:$M,MATCH($B1184,'FORMAÇÃO DE PREÇO'!$B:$B)-18),IF($C1184=$C1182,"Valor Unit. (R$)",IF(AND($C1184&lt;&gt;$C1183,$J1183&lt;&gt;""),"Subtotal","")))))</f>
        <v/>
      </c>
      <c r="K1184" s="100" t="str">
        <f>IFERROR(IF(AND(COUNTBLANK($B1181:$B1183)=2,$B1183="",$B1182="",MAX(C:C)&gt;1),SUM($K$3:K1183)/2,IF($B1183="","",IF($C1184=$C1181,ROUND(J1184*I1184,2),IF($C1184=$C1182,"Total Item (R$)",IF(AND($C1184&lt;&gt;$C1183,$J1183&lt;&gt;""),SUMIFS(K:K,C:C,C1183,J:J,"&lt;&gt;Subtotal"),""))))),"")</f>
        <v/>
      </c>
      <c r="L1184" s="100" t="str">
        <f t="shared" si="34"/>
        <v/>
      </c>
    </row>
    <row r="1185" spans="2:12" x14ac:dyDescent="0.25">
      <c r="B1185" s="62" t="str">
        <f>IFERROR(IF(C1184=C1181,IF(B1184+1&lt;='FORMAÇÃO DE PREÇO'!$H$8,B1184+1,""),B1184),"")</f>
        <v/>
      </c>
      <c r="C1185" s="62" t="str">
        <f>IFERROR(VLOOKUP(B1185,'FORMAÇÃO DE PREÇO'!B:D,2,FALSE),"")</f>
        <v/>
      </c>
      <c r="D1185" s="62" t="str">
        <f>IFERROR(VLOOKUP(B1185,'FORMAÇÃO DE PREÇO'!B:D,3,FALSE),"")</f>
        <v/>
      </c>
      <c r="E1185" s="107" t="str">
        <f t="shared" si="35"/>
        <v/>
      </c>
      <c r="F1185" s="107" t="str">
        <f>IF($B1184="","",IF($C1185=$C1182,INDEX('FORMAÇÃO DE PREÇO'!$H:$H,MATCH($B1185,'FORMAÇÃO DE PREÇO'!$B:$B)-18),IF($C1185=$C1183,"Código","")))</f>
        <v/>
      </c>
      <c r="G1185" s="108" t="str">
        <f t="array" ref="G1185">IF($B1184="","",IF($C1185=$C1182,UPPER(INDEX('BASE EDITAL'!$C:$C,EDITAL!B1185+1)),IF($C1185=$C1183,"Especificação do Objeto","")))</f>
        <v/>
      </c>
      <c r="H1185" s="109" t="str">
        <f t="array" ref="H1185">IF($B1184="","",IF($C1185=$C1182,INDEX('FORMAÇÃO DE PREÇO'!$M:$M,MATCH($B1185,'FORMAÇÃO DE PREÇO'!$B:$B)-14),IF($C1185=$C1183,"Unidade","")))</f>
        <v/>
      </c>
      <c r="I1185" s="109" t="str">
        <f>IF($B1184="","",IF($C1185=$C1182,INDEX('FORMAÇÃO DE PREÇO'!$M:$M,MATCH($B1185,'FORMAÇÃO DE PREÇO'!$B:$B)-16),IF($C1185=$C1183,"Quant.","")))</f>
        <v/>
      </c>
      <c r="J1185" s="68" t="str">
        <f>IF(AND(COUNTBLANK($B1182:$B1184)=2,$B1184="",$B1183="",MAX(C:C)&gt;1),"Total Estimado",IF($B1184="","",IF($C1185=$C1182,INDEX('FORMAÇÃO DE PREÇO'!$M:$M,MATCH($B1185,'FORMAÇÃO DE PREÇO'!$B:$B)-18),IF($C1185=$C1183,"Valor Unit. (R$)",IF(AND($C1185&lt;&gt;$C1184,$J1184&lt;&gt;""),"Subtotal","")))))</f>
        <v/>
      </c>
      <c r="K1185" s="100" t="str">
        <f>IFERROR(IF(AND(COUNTBLANK($B1182:$B1184)=2,$B1184="",$B1183="",MAX(C:C)&gt;1),SUM($K$3:K1184)/2,IF($B1184="","",IF($C1185=$C1182,ROUND(J1185*I1185,2),IF($C1185=$C1183,"Total Item (R$)",IF(AND($C1185&lt;&gt;$C1184,$J1184&lt;&gt;""),SUMIFS(K:K,C:C,C1184,J:J,"&lt;&gt;Subtotal"),""))))),"")</f>
        <v/>
      </c>
      <c r="L1185" s="100" t="str">
        <f t="shared" si="34"/>
        <v/>
      </c>
    </row>
    <row r="1186" spans="2:12" x14ac:dyDescent="0.25">
      <c r="B1186" s="62" t="str">
        <f>IFERROR(IF(C1185=C1182,IF(B1185+1&lt;='FORMAÇÃO DE PREÇO'!$H$8,B1185+1,""),B1185),"")</f>
        <v/>
      </c>
      <c r="C1186" s="62" t="str">
        <f>IFERROR(VLOOKUP(B1186,'FORMAÇÃO DE PREÇO'!B:D,2,FALSE),"")</f>
        <v/>
      </c>
      <c r="D1186" s="62" t="str">
        <f>IFERROR(VLOOKUP(B1186,'FORMAÇÃO DE PREÇO'!B:D,3,FALSE),"")</f>
        <v/>
      </c>
      <c r="E1186" s="107" t="str">
        <f t="shared" si="35"/>
        <v/>
      </c>
      <c r="F1186" s="107" t="str">
        <f>IF($B1185="","",IF($C1186=$C1183,INDEX('FORMAÇÃO DE PREÇO'!$H:$H,MATCH($B1186,'FORMAÇÃO DE PREÇO'!$B:$B)-18),IF($C1186=$C1184,"Código","")))</f>
        <v/>
      </c>
      <c r="G1186" s="108" t="str">
        <f t="array" ref="G1186">IF($B1185="","",IF($C1186=$C1183,UPPER(INDEX('BASE EDITAL'!$C:$C,EDITAL!B1186+1)),IF($C1186=$C1184,"Especificação do Objeto","")))</f>
        <v/>
      </c>
      <c r="H1186" s="109" t="str">
        <f t="array" ref="H1186">IF($B1185="","",IF($C1186=$C1183,INDEX('FORMAÇÃO DE PREÇO'!$M:$M,MATCH($B1186,'FORMAÇÃO DE PREÇO'!$B:$B)-14),IF($C1186=$C1184,"Unidade","")))</f>
        <v/>
      </c>
      <c r="I1186" s="109" t="str">
        <f>IF($B1185="","",IF($C1186=$C1183,INDEX('FORMAÇÃO DE PREÇO'!$M:$M,MATCH($B1186,'FORMAÇÃO DE PREÇO'!$B:$B)-16),IF($C1186=$C1184,"Quant.","")))</f>
        <v/>
      </c>
      <c r="J1186" s="68" t="str">
        <f>IF(AND(COUNTBLANK($B1183:$B1185)=2,$B1185="",$B1184="",MAX(C:C)&gt;1),"Total Estimado",IF($B1185="","",IF($C1186=$C1183,INDEX('FORMAÇÃO DE PREÇO'!$M:$M,MATCH($B1186,'FORMAÇÃO DE PREÇO'!$B:$B)-18),IF($C1186=$C1184,"Valor Unit. (R$)",IF(AND($C1186&lt;&gt;$C1185,$J1185&lt;&gt;""),"Subtotal","")))))</f>
        <v/>
      </c>
      <c r="K1186" s="100" t="str">
        <f>IFERROR(IF(AND(COUNTBLANK($B1183:$B1185)=2,$B1185="",$B1184="",MAX(C:C)&gt;1),SUM($K$3:K1185)/2,IF($B1185="","",IF($C1186=$C1183,ROUND(J1186*I1186,2),IF($C1186=$C1184,"Total Item (R$)",IF(AND($C1186&lt;&gt;$C1185,$J1185&lt;&gt;""),SUMIFS(K:K,C:C,C1185,J:J,"&lt;&gt;Subtotal"),""))))),"")</f>
        <v/>
      </c>
      <c r="L1186" s="100" t="str">
        <f t="shared" si="34"/>
        <v/>
      </c>
    </row>
    <row r="1187" spans="2:12" x14ac:dyDescent="0.25">
      <c r="B1187" s="62" t="str">
        <f>IFERROR(IF(C1186=C1183,IF(B1186+1&lt;='FORMAÇÃO DE PREÇO'!$H$8,B1186+1,""),B1186),"")</f>
        <v/>
      </c>
      <c r="C1187" s="62" t="str">
        <f>IFERROR(VLOOKUP(B1187,'FORMAÇÃO DE PREÇO'!B:D,2,FALSE),"")</f>
        <v/>
      </c>
      <c r="D1187" s="62" t="str">
        <f>IFERROR(VLOOKUP(B1187,'FORMAÇÃO DE PREÇO'!B:D,3,FALSE),"")</f>
        <v/>
      </c>
      <c r="E1187" s="107" t="str">
        <f t="shared" si="35"/>
        <v/>
      </c>
      <c r="F1187" s="107" t="str">
        <f>IF($B1186="","",IF($C1187=$C1184,INDEX('FORMAÇÃO DE PREÇO'!$H:$H,MATCH($B1187,'FORMAÇÃO DE PREÇO'!$B:$B)-18),IF($C1187=$C1185,"Código","")))</f>
        <v/>
      </c>
      <c r="G1187" s="108" t="str">
        <f t="array" ref="G1187">IF($B1186="","",IF($C1187=$C1184,UPPER(INDEX('BASE EDITAL'!$C:$C,EDITAL!B1187+1)),IF($C1187=$C1185,"Especificação do Objeto","")))</f>
        <v/>
      </c>
      <c r="H1187" s="109" t="str">
        <f t="array" ref="H1187">IF($B1186="","",IF($C1187=$C1184,INDEX('FORMAÇÃO DE PREÇO'!$M:$M,MATCH($B1187,'FORMAÇÃO DE PREÇO'!$B:$B)-14),IF($C1187=$C1185,"Unidade","")))</f>
        <v/>
      </c>
      <c r="I1187" s="109" t="str">
        <f>IF($B1186="","",IF($C1187=$C1184,INDEX('FORMAÇÃO DE PREÇO'!$M:$M,MATCH($B1187,'FORMAÇÃO DE PREÇO'!$B:$B)-16),IF($C1187=$C1185,"Quant.","")))</f>
        <v/>
      </c>
      <c r="J1187" s="68" t="str">
        <f>IF(AND(COUNTBLANK($B1184:$B1186)=2,$B1186="",$B1185="",MAX(C:C)&gt;1),"Total Estimado",IF($B1186="","",IF($C1187=$C1184,INDEX('FORMAÇÃO DE PREÇO'!$M:$M,MATCH($B1187,'FORMAÇÃO DE PREÇO'!$B:$B)-18),IF($C1187=$C1185,"Valor Unit. (R$)",IF(AND($C1187&lt;&gt;$C1186,$J1186&lt;&gt;""),"Subtotal","")))))</f>
        <v/>
      </c>
      <c r="K1187" s="100" t="str">
        <f>IFERROR(IF(AND(COUNTBLANK($B1184:$B1186)=2,$B1186="",$B1185="",MAX(C:C)&gt;1),SUM($K$3:K1186)/2,IF($B1186="","",IF($C1187=$C1184,ROUND(J1187*I1187,2),IF($C1187=$C1185,"Total Item (R$)",IF(AND($C1187&lt;&gt;$C1186,$J1186&lt;&gt;""),SUMIFS(K:K,C:C,C1186,J:J,"&lt;&gt;Subtotal"),""))))),"")</f>
        <v/>
      </c>
      <c r="L1187" s="100" t="str">
        <f t="shared" si="34"/>
        <v/>
      </c>
    </row>
    <row r="1188" spans="2:12" x14ac:dyDescent="0.25">
      <c r="B1188" s="62" t="str">
        <f>IFERROR(IF(C1187=C1184,IF(B1187+1&lt;='FORMAÇÃO DE PREÇO'!$H$8,B1187+1,""),B1187),"")</f>
        <v/>
      </c>
      <c r="C1188" s="62" t="str">
        <f>IFERROR(VLOOKUP(B1188,'FORMAÇÃO DE PREÇO'!B:D,2,FALSE),"")</f>
        <v/>
      </c>
      <c r="D1188" s="62" t="str">
        <f>IFERROR(VLOOKUP(B1188,'FORMAÇÃO DE PREÇO'!B:D,3,FALSE),"")</f>
        <v/>
      </c>
      <c r="E1188" s="107" t="str">
        <f t="shared" si="35"/>
        <v/>
      </c>
      <c r="F1188" s="107" t="str">
        <f>IF($B1187="","",IF($C1188=$C1185,INDEX('FORMAÇÃO DE PREÇO'!$H:$H,MATCH($B1188,'FORMAÇÃO DE PREÇO'!$B:$B)-18),IF($C1188=$C1186,"Código","")))</f>
        <v/>
      </c>
      <c r="G1188" s="108" t="str">
        <f t="array" ref="G1188">IF($B1187="","",IF($C1188=$C1185,UPPER(INDEX('BASE EDITAL'!$C:$C,EDITAL!B1188+1)),IF($C1188=$C1186,"Especificação do Objeto","")))</f>
        <v/>
      </c>
      <c r="H1188" s="109" t="str">
        <f t="array" ref="H1188">IF($B1187="","",IF($C1188=$C1185,INDEX('FORMAÇÃO DE PREÇO'!$M:$M,MATCH($B1188,'FORMAÇÃO DE PREÇO'!$B:$B)-14),IF($C1188=$C1186,"Unidade","")))</f>
        <v/>
      </c>
      <c r="I1188" s="109" t="str">
        <f>IF($B1187="","",IF($C1188=$C1185,INDEX('FORMAÇÃO DE PREÇO'!$M:$M,MATCH($B1188,'FORMAÇÃO DE PREÇO'!$B:$B)-16),IF($C1188=$C1186,"Quant.","")))</f>
        <v/>
      </c>
      <c r="J1188" s="68" t="str">
        <f>IF(AND(COUNTBLANK($B1185:$B1187)=2,$B1187="",$B1186="",MAX(C:C)&gt;1),"Total Estimado",IF($B1187="","",IF($C1188=$C1185,INDEX('FORMAÇÃO DE PREÇO'!$M:$M,MATCH($B1188,'FORMAÇÃO DE PREÇO'!$B:$B)-18),IF($C1188=$C1186,"Valor Unit. (R$)",IF(AND($C1188&lt;&gt;$C1187,$J1187&lt;&gt;""),"Subtotal","")))))</f>
        <v/>
      </c>
      <c r="K1188" s="100" t="str">
        <f>IFERROR(IF(AND(COUNTBLANK($B1185:$B1187)=2,$B1187="",$B1186="",MAX(C:C)&gt;1),SUM($K$3:K1187)/2,IF($B1187="","",IF($C1188=$C1185,ROUND(J1188*I1188,2),IF($C1188=$C1186,"Total Item (R$)",IF(AND($C1188&lt;&gt;$C1187,$J1187&lt;&gt;""),SUMIFS(K:K,C:C,C1187,J:J,"&lt;&gt;Subtotal"),""))))),"")</f>
        <v/>
      </c>
      <c r="L1188" s="100" t="str">
        <f t="shared" si="34"/>
        <v/>
      </c>
    </row>
    <row r="1189" spans="2:12" x14ac:dyDescent="0.25">
      <c r="B1189" s="62" t="str">
        <f>IFERROR(IF(C1188=C1185,IF(B1188+1&lt;='FORMAÇÃO DE PREÇO'!$H$8,B1188+1,""),B1188),"")</f>
        <v/>
      </c>
      <c r="C1189" s="62" t="str">
        <f>IFERROR(VLOOKUP(B1189,'FORMAÇÃO DE PREÇO'!B:D,2,FALSE),"")</f>
        <v/>
      </c>
      <c r="D1189" s="62" t="str">
        <f>IFERROR(VLOOKUP(B1189,'FORMAÇÃO DE PREÇO'!B:D,3,FALSE),"")</f>
        <v/>
      </c>
      <c r="E1189" s="107" t="str">
        <f t="shared" si="35"/>
        <v/>
      </c>
      <c r="F1189" s="107" t="str">
        <f>IF($B1188="","",IF($C1189=$C1186,INDEX('FORMAÇÃO DE PREÇO'!$H:$H,MATCH($B1189,'FORMAÇÃO DE PREÇO'!$B:$B)-18),IF($C1189=$C1187,"Código","")))</f>
        <v/>
      </c>
      <c r="G1189" s="108" t="str">
        <f t="array" ref="G1189">IF($B1188="","",IF($C1189=$C1186,UPPER(INDEX('BASE EDITAL'!$C:$C,EDITAL!B1189+1)),IF($C1189=$C1187,"Especificação do Objeto","")))</f>
        <v/>
      </c>
      <c r="H1189" s="109" t="str">
        <f t="array" ref="H1189">IF($B1188="","",IF($C1189=$C1186,INDEX('FORMAÇÃO DE PREÇO'!$M:$M,MATCH($B1189,'FORMAÇÃO DE PREÇO'!$B:$B)-14),IF($C1189=$C1187,"Unidade","")))</f>
        <v/>
      </c>
      <c r="I1189" s="109" t="str">
        <f>IF($B1188="","",IF($C1189=$C1186,INDEX('FORMAÇÃO DE PREÇO'!$M:$M,MATCH($B1189,'FORMAÇÃO DE PREÇO'!$B:$B)-16),IF($C1189=$C1187,"Quant.","")))</f>
        <v/>
      </c>
      <c r="J1189" s="68" t="str">
        <f>IF(AND(COUNTBLANK($B1186:$B1188)=2,$B1188="",$B1187="",MAX(C:C)&gt;1),"Total Estimado",IF($B1188="","",IF($C1189=$C1186,INDEX('FORMAÇÃO DE PREÇO'!$M:$M,MATCH($B1189,'FORMAÇÃO DE PREÇO'!$B:$B)-18),IF($C1189=$C1187,"Valor Unit. (R$)",IF(AND($C1189&lt;&gt;$C1188,$J1188&lt;&gt;""),"Subtotal","")))))</f>
        <v/>
      </c>
      <c r="K1189" s="100" t="str">
        <f>IFERROR(IF(AND(COUNTBLANK($B1186:$B1188)=2,$B1188="",$B1187="",MAX(C:C)&gt;1),SUM($K$3:K1188)/2,IF($B1188="","",IF($C1189=$C1186,ROUND(J1189*I1189,2),IF($C1189=$C1187,"Total Item (R$)",IF(AND($C1189&lt;&gt;$C1188,$J1188&lt;&gt;""),SUMIFS(K:K,C:C,C1188,J:J,"&lt;&gt;Subtotal"),""))))),"")</f>
        <v/>
      </c>
      <c r="L1189" s="100" t="str">
        <f t="shared" si="34"/>
        <v/>
      </c>
    </row>
    <row r="1190" spans="2:12" x14ac:dyDescent="0.25">
      <c r="B1190" s="62" t="str">
        <f>IFERROR(IF(C1189=C1186,IF(B1189+1&lt;='FORMAÇÃO DE PREÇO'!$H$8,B1189+1,""),B1189),"")</f>
        <v/>
      </c>
      <c r="C1190" s="62" t="str">
        <f>IFERROR(VLOOKUP(B1190,'FORMAÇÃO DE PREÇO'!B:D,2,FALSE),"")</f>
        <v/>
      </c>
      <c r="D1190" s="62" t="str">
        <f>IFERROR(VLOOKUP(B1190,'FORMAÇÃO DE PREÇO'!B:D,3,FALSE),"")</f>
        <v/>
      </c>
      <c r="E1190" s="107" t="str">
        <f t="shared" si="35"/>
        <v/>
      </c>
      <c r="F1190" s="107" t="str">
        <f>IF($B1189="","",IF($C1190=$C1187,INDEX('FORMAÇÃO DE PREÇO'!$H:$H,MATCH($B1190,'FORMAÇÃO DE PREÇO'!$B:$B)-18),IF($C1190=$C1188,"Código","")))</f>
        <v/>
      </c>
      <c r="G1190" s="108" t="str">
        <f t="array" ref="G1190">IF($B1189="","",IF($C1190=$C1187,UPPER(INDEX('BASE EDITAL'!$C:$C,EDITAL!B1190+1)),IF($C1190=$C1188,"Especificação do Objeto","")))</f>
        <v/>
      </c>
      <c r="H1190" s="109" t="str">
        <f t="array" ref="H1190">IF($B1189="","",IF($C1190=$C1187,INDEX('FORMAÇÃO DE PREÇO'!$M:$M,MATCH($B1190,'FORMAÇÃO DE PREÇO'!$B:$B)-14),IF($C1190=$C1188,"Unidade","")))</f>
        <v/>
      </c>
      <c r="I1190" s="109" t="str">
        <f>IF($B1189="","",IF($C1190=$C1187,INDEX('FORMAÇÃO DE PREÇO'!$M:$M,MATCH($B1190,'FORMAÇÃO DE PREÇO'!$B:$B)-16),IF($C1190=$C1188,"Quant.","")))</f>
        <v/>
      </c>
      <c r="J1190" s="68" t="str">
        <f>IF(AND(COUNTBLANK($B1187:$B1189)=2,$B1189="",$B1188="",MAX(C:C)&gt;1),"Total Estimado",IF($B1189="","",IF($C1190=$C1187,INDEX('FORMAÇÃO DE PREÇO'!$M:$M,MATCH($B1190,'FORMAÇÃO DE PREÇO'!$B:$B)-18),IF($C1190=$C1188,"Valor Unit. (R$)",IF(AND($C1190&lt;&gt;$C1189,$J1189&lt;&gt;""),"Subtotal","")))))</f>
        <v/>
      </c>
      <c r="K1190" s="100" t="str">
        <f>IFERROR(IF(AND(COUNTBLANK($B1187:$B1189)=2,$B1189="",$B1188="",MAX(C:C)&gt;1),SUM($K$3:K1189)/2,IF($B1189="","",IF($C1190=$C1187,ROUND(J1190*I1190,2),IF($C1190=$C1188,"Total Item (R$)",IF(AND($C1190&lt;&gt;$C1189,$J1189&lt;&gt;""),SUMIFS(K:K,C:C,C1189,J:J,"&lt;&gt;Subtotal"),""))))),"")</f>
        <v/>
      </c>
      <c r="L1190" s="100" t="str">
        <f t="shared" si="34"/>
        <v/>
      </c>
    </row>
    <row r="1191" spans="2:12" x14ac:dyDescent="0.25">
      <c r="B1191" s="62" t="str">
        <f>IFERROR(IF(C1190=C1187,IF(B1190+1&lt;='FORMAÇÃO DE PREÇO'!$H$8,B1190+1,""),B1190),"")</f>
        <v/>
      </c>
      <c r="C1191" s="62" t="str">
        <f>IFERROR(VLOOKUP(B1191,'FORMAÇÃO DE PREÇO'!B:D,2,FALSE),"")</f>
        <v/>
      </c>
      <c r="D1191" s="62" t="str">
        <f>IFERROR(VLOOKUP(B1191,'FORMAÇÃO DE PREÇO'!B:D,3,FALSE),"")</f>
        <v/>
      </c>
      <c r="E1191" s="107" t="str">
        <f t="shared" si="35"/>
        <v/>
      </c>
      <c r="F1191" s="107" t="str">
        <f>IF($B1190="","",IF($C1191=$C1188,INDEX('FORMAÇÃO DE PREÇO'!$H:$H,MATCH($B1191,'FORMAÇÃO DE PREÇO'!$B:$B)-18),IF($C1191=$C1189,"Código","")))</f>
        <v/>
      </c>
      <c r="G1191" s="108" t="str">
        <f t="array" ref="G1191">IF($B1190="","",IF($C1191=$C1188,UPPER(INDEX('BASE EDITAL'!$C:$C,EDITAL!B1191+1)),IF($C1191=$C1189,"Especificação do Objeto","")))</f>
        <v/>
      </c>
      <c r="H1191" s="109" t="str">
        <f t="array" ref="H1191">IF($B1190="","",IF($C1191=$C1188,INDEX('FORMAÇÃO DE PREÇO'!$M:$M,MATCH($B1191,'FORMAÇÃO DE PREÇO'!$B:$B)-14),IF($C1191=$C1189,"Unidade","")))</f>
        <v/>
      </c>
      <c r="I1191" s="109" t="str">
        <f>IF($B1190="","",IF($C1191=$C1188,INDEX('FORMAÇÃO DE PREÇO'!$M:$M,MATCH($B1191,'FORMAÇÃO DE PREÇO'!$B:$B)-16),IF($C1191=$C1189,"Quant.","")))</f>
        <v/>
      </c>
      <c r="J1191" s="68" t="str">
        <f>IF(AND(COUNTBLANK($B1188:$B1190)=2,$B1190="",$B1189="",MAX(C:C)&gt;1),"Total Estimado",IF($B1190="","",IF($C1191=$C1188,INDEX('FORMAÇÃO DE PREÇO'!$M:$M,MATCH($B1191,'FORMAÇÃO DE PREÇO'!$B:$B)-18),IF($C1191=$C1189,"Valor Unit. (R$)",IF(AND($C1191&lt;&gt;$C1190,$J1190&lt;&gt;""),"Subtotal","")))))</f>
        <v/>
      </c>
      <c r="K1191" s="100" t="str">
        <f>IFERROR(IF(AND(COUNTBLANK($B1188:$B1190)=2,$B1190="",$B1189="",MAX(C:C)&gt;1),SUM($K$3:K1190)/2,IF($B1190="","",IF($C1191=$C1188,ROUND(J1191*I1191,2),IF($C1191=$C1189,"Total Item (R$)",IF(AND($C1191&lt;&gt;$C1190,$J1190&lt;&gt;""),SUMIFS(K:K,C:C,C1190,J:J,"&lt;&gt;Subtotal"),""))))),"")</f>
        <v/>
      </c>
      <c r="L1191" s="100" t="str">
        <f t="shared" si="34"/>
        <v/>
      </c>
    </row>
    <row r="1192" spans="2:12" x14ac:dyDescent="0.25">
      <c r="B1192" s="62" t="str">
        <f>IFERROR(IF(C1191=C1188,IF(B1191+1&lt;='FORMAÇÃO DE PREÇO'!$H$8,B1191+1,""),B1191),"")</f>
        <v/>
      </c>
      <c r="C1192" s="62" t="str">
        <f>IFERROR(VLOOKUP(B1192,'FORMAÇÃO DE PREÇO'!B:D,2,FALSE),"")</f>
        <v/>
      </c>
      <c r="D1192" s="62" t="str">
        <f>IFERROR(VLOOKUP(B1192,'FORMAÇÃO DE PREÇO'!B:D,3,FALSE),"")</f>
        <v/>
      </c>
      <c r="E1192" s="107" t="str">
        <f t="shared" si="35"/>
        <v/>
      </c>
      <c r="F1192" s="107" t="str">
        <f>IF($B1191="","",IF($C1192=$C1189,INDEX('FORMAÇÃO DE PREÇO'!$H:$H,MATCH($B1192,'FORMAÇÃO DE PREÇO'!$B:$B)-18),IF($C1192=$C1190,"Código","")))</f>
        <v/>
      </c>
      <c r="G1192" s="108" t="str">
        <f t="array" ref="G1192">IF($B1191="","",IF($C1192=$C1189,UPPER(INDEX('BASE EDITAL'!$C:$C,EDITAL!B1192+1)),IF($C1192=$C1190,"Especificação do Objeto","")))</f>
        <v/>
      </c>
      <c r="H1192" s="109" t="str">
        <f t="array" ref="H1192">IF($B1191="","",IF($C1192=$C1189,INDEX('FORMAÇÃO DE PREÇO'!$M:$M,MATCH($B1192,'FORMAÇÃO DE PREÇO'!$B:$B)-14),IF($C1192=$C1190,"Unidade","")))</f>
        <v/>
      </c>
      <c r="I1192" s="109" t="str">
        <f>IF($B1191="","",IF($C1192=$C1189,INDEX('FORMAÇÃO DE PREÇO'!$M:$M,MATCH($B1192,'FORMAÇÃO DE PREÇO'!$B:$B)-16),IF($C1192=$C1190,"Quant.","")))</f>
        <v/>
      </c>
      <c r="J1192" s="68" t="str">
        <f>IF(AND(COUNTBLANK($B1189:$B1191)=2,$B1191="",$B1190="",MAX(C:C)&gt;1),"Total Estimado",IF($B1191="","",IF($C1192=$C1189,INDEX('FORMAÇÃO DE PREÇO'!$M:$M,MATCH($B1192,'FORMAÇÃO DE PREÇO'!$B:$B)-18),IF($C1192=$C1190,"Valor Unit. (R$)",IF(AND($C1192&lt;&gt;$C1191,$J1191&lt;&gt;""),"Subtotal","")))))</f>
        <v/>
      </c>
      <c r="K1192" s="100" t="str">
        <f>IFERROR(IF(AND(COUNTBLANK($B1189:$B1191)=2,$B1191="",$B1190="",MAX(C:C)&gt;1),SUM($K$3:K1191)/2,IF($B1191="","",IF($C1192=$C1189,ROUND(J1192*I1192,2),IF($C1192=$C1190,"Total Item (R$)",IF(AND($C1192&lt;&gt;$C1191,$J1191&lt;&gt;""),SUMIFS(K:K,C:C,C1191,J:J,"&lt;&gt;Subtotal"),""))))),"")</f>
        <v/>
      </c>
      <c r="L1192" s="100" t="str">
        <f t="shared" si="34"/>
        <v/>
      </c>
    </row>
    <row r="1193" spans="2:12" x14ac:dyDescent="0.25">
      <c r="B1193" s="62" t="str">
        <f>IFERROR(IF(C1192=C1189,IF(B1192+1&lt;='FORMAÇÃO DE PREÇO'!$H$8,B1192+1,""),B1192),"")</f>
        <v/>
      </c>
      <c r="C1193" s="62" t="str">
        <f>IFERROR(VLOOKUP(B1193,'FORMAÇÃO DE PREÇO'!B:D,2,FALSE),"")</f>
        <v/>
      </c>
      <c r="D1193" s="62" t="str">
        <f>IFERROR(VLOOKUP(B1193,'FORMAÇÃO DE PREÇO'!B:D,3,FALSE),"")</f>
        <v/>
      </c>
      <c r="E1193" s="107" t="str">
        <f t="shared" si="35"/>
        <v/>
      </c>
      <c r="F1193" s="107" t="str">
        <f>IF($B1192="","",IF($C1193=$C1190,INDEX('FORMAÇÃO DE PREÇO'!$H:$H,MATCH($B1193,'FORMAÇÃO DE PREÇO'!$B:$B)-18),IF($C1193=$C1191,"Código","")))</f>
        <v/>
      </c>
      <c r="G1193" s="108" t="str">
        <f t="array" ref="G1193">IF($B1192="","",IF($C1193=$C1190,UPPER(INDEX('BASE EDITAL'!$C:$C,EDITAL!B1193+1)),IF($C1193=$C1191,"Especificação do Objeto","")))</f>
        <v/>
      </c>
      <c r="H1193" s="109" t="str">
        <f t="array" ref="H1193">IF($B1192="","",IF($C1193=$C1190,INDEX('FORMAÇÃO DE PREÇO'!$M:$M,MATCH($B1193,'FORMAÇÃO DE PREÇO'!$B:$B)-14),IF($C1193=$C1191,"Unidade","")))</f>
        <v/>
      </c>
      <c r="I1193" s="109" t="str">
        <f>IF($B1192="","",IF($C1193=$C1190,INDEX('FORMAÇÃO DE PREÇO'!$M:$M,MATCH($B1193,'FORMAÇÃO DE PREÇO'!$B:$B)-16),IF($C1193=$C1191,"Quant.","")))</f>
        <v/>
      </c>
      <c r="J1193" s="68" t="str">
        <f>IF(AND(COUNTBLANK($B1190:$B1192)=2,$B1192="",$B1191="",MAX(C:C)&gt;1),"Total Estimado",IF($B1192="","",IF($C1193=$C1190,INDEX('FORMAÇÃO DE PREÇO'!$M:$M,MATCH($B1193,'FORMAÇÃO DE PREÇO'!$B:$B)-18),IF($C1193=$C1191,"Valor Unit. (R$)",IF(AND($C1193&lt;&gt;$C1192,$J1192&lt;&gt;""),"Subtotal","")))))</f>
        <v/>
      </c>
      <c r="K1193" s="100" t="str">
        <f>IFERROR(IF(AND(COUNTBLANK($B1190:$B1192)=2,$B1192="",$B1191="",MAX(C:C)&gt;1),SUM($K$3:K1192)/2,IF($B1192="","",IF($C1193=$C1190,ROUND(J1193*I1193,2),IF($C1193=$C1191,"Total Item (R$)",IF(AND($C1193&lt;&gt;$C1192,$J1192&lt;&gt;""),SUMIFS(K:K,C:C,C1192,J:J,"&lt;&gt;Subtotal"),""))))),"")</f>
        <v/>
      </c>
      <c r="L1193" s="100" t="str">
        <f t="shared" si="34"/>
        <v/>
      </c>
    </row>
    <row r="1194" spans="2:12" x14ac:dyDescent="0.25">
      <c r="B1194" s="62" t="str">
        <f>IFERROR(IF(C1193=C1190,IF(B1193+1&lt;='FORMAÇÃO DE PREÇO'!$H$8,B1193+1,""),B1193),"")</f>
        <v/>
      </c>
      <c r="C1194" s="62" t="str">
        <f>IFERROR(VLOOKUP(B1194,'FORMAÇÃO DE PREÇO'!B:D,2,FALSE),"")</f>
        <v/>
      </c>
      <c r="D1194" s="62" t="str">
        <f>IFERROR(VLOOKUP(B1194,'FORMAÇÃO DE PREÇO'!B:D,3,FALSE),"")</f>
        <v/>
      </c>
      <c r="E1194" s="107" t="str">
        <f t="shared" si="35"/>
        <v/>
      </c>
      <c r="F1194" s="107" t="str">
        <f>IF($B1193="","",IF($C1194=$C1191,INDEX('FORMAÇÃO DE PREÇO'!$H:$H,MATCH($B1194,'FORMAÇÃO DE PREÇO'!$B:$B)-18),IF($C1194=$C1192,"Código","")))</f>
        <v/>
      </c>
      <c r="G1194" s="108" t="str">
        <f t="array" ref="G1194">IF($B1193="","",IF($C1194=$C1191,UPPER(INDEX('BASE EDITAL'!$C:$C,EDITAL!B1194+1)),IF($C1194=$C1192,"Especificação do Objeto","")))</f>
        <v/>
      </c>
      <c r="H1194" s="109" t="str">
        <f t="array" ref="H1194">IF($B1193="","",IF($C1194=$C1191,INDEX('FORMAÇÃO DE PREÇO'!$M:$M,MATCH($B1194,'FORMAÇÃO DE PREÇO'!$B:$B)-14),IF($C1194=$C1192,"Unidade","")))</f>
        <v/>
      </c>
      <c r="I1194" s="109" t="str">
        <f>IF($B1193="","",IF($C1194=$C1191,INDEX('FORMAÇÃO DE PREÇO'!$M:$M,MATCH($B1194,'FORMAÇÃO DE PREÇO'!$B:$B)-16),IF($C1194=$C1192,"Quant.","")))</f>
        <v/>
      </c>
      <c r="J1194" s="68" t="str">
        <f>IF(AND(COUNTBLANK($B1191:$B1193)=2,$B1193="",$B1192="",MAX(C:C)&gt;1),"Total Estimado",IF($B1193="","",IF($C1194=$C1191,INDEX('FORMAÇÃO DE PREÇO'!$M:$M,MATCH($B1194,'FORMAÇÃO DE PREÇO'!$B:$B)-18),IF($C1194=$C1192,"Valor Unit. (R$)",IF(AND($C1194&lt;&gt;$C1193,$J1193&lt;&gt;""),"Subtotal","")))))</f>
        <v/>
      </c>
      <c r="K1194" s="100" t="str">
        <f>IFERROR(IF(AND(COUNTBLANK($B1191:$B1193)=2,$B1193="",$B1192="",MAX(C:C)&gt;1),SUM($K$3:K1193)/2,IF($B1193="","",IF($C1194=$C1191,ROUND(J1194*I1194,2),IF($C1194=$C1192,"Total Item (R$)",IF(AND($C1194&lt;&gt;$C1193,$J1193&lt;&gt;""),SUMIFS(K:K,C:C,C1193,J:J,"&lt;&gt;Subtotal"),""))))),"")</f>
        <v/>
      </c>
      <c r="L1194" s="100" t="str">
        <f t="shared" si="34"/>
        <v/>
      </c>
    </row>
    <row r="1195" spans="2:12" x14ac:dyDescent="0.25">
      <c r="B1195" s="62" t="str">
        <f>IFERROR(IF(C1194=C1191,IF(B1194+1&lt;='FORMAÇÃO DE PREÇO'!$H$8,B1194+1,""),B1194),"")</f>
        <v/>
      </c>
      <c r="C1195" s="62" t="str">
        <f>IFERROR(VLOOKUP(B1195,'FORMAÇÃO DE PREÇO'!B:D,2,FALSE),"")</f>
        <v/>
      </c>
      <c r="D1195" s="62" t="str">
        <f>IFERROR(VLOOKUP(B1195,'FORMAÇÃO DE PREÇO'!B:D,3,FALSE),"")</f>
        <v/>
      </c>
      <c r="E1195" s="107" t="str">
        <f t="shared" si="35"/>
        <v/>
      </c>
      <c r="F1195" s="107" t="str">
        <f>IF($B1194="","",IF($C1195=$C1192,INDEX('FORMAÇÃO DE PREÇO'!$H:$H,MATCH($B1195,'FORMAÇÃO DE PREÇO'!$B:$B)-18),IF($C1195=$C1193,"Código","")))</f>
        <v/>
      </c>
      <c r="G1195" s="108" t="str">
        <f t="array" ref="G1195">IF($B1194="","",IF($C1195=$C1192,UPPER(INDEX('BASE EDITAL'!$C:$C,EDITAL!B1195+1)),IF($C1195=$C1193,"Especificação do Objeto","")))</f>
        <v/>
      </c>
      <c r="H1195" s="109" t="str">
        <f t="array" ref="H1195">IF($B1194="","",IF($C1195=$C1192,INDEX('FORMAÇÃO DE PREÇO'!$M:$M,MATCH($B1195,'FORMAÇÃO DE PREÇO'!$B:$B)-14),IF($C1195=$C1193,"Unidade","")))</f>
        <v/>
      </c>
      <c r="I1195" s="109" t="str">
        <f>IF($B1194="","",IF($C1195=$C1192,INDEX('FORMAÇÃO DE PREÇO'!$M:$M,MATCH($B1195,'FORMAÇÃO DE PREÇO'!$B:$B)-16),IF($C1195=$C1193,"Quant.","")))</f>
        <v/>
      </c>
      <c r="J1195" s="68" t="str">
        <f>IF(AND(COUNTBLANK($B1192:$B1194)=2,$B1194="",$B1193="",MAX(C:C)&gt;1),"Total Estimado",IF($B1194="","",IF($C1195=$C1192,INDEX('FORMAÇÃO DE PREÇO'!$M:$M,MATCH($B1195,'FORMAÇÃO DE PREÇO'!$B:$B)-18),IF($C1195=$C1193,"Valor Unit. (R$)",IF(AND($C1195&lt;&gt;$C1194,$J1194&lt;&gt;""),"Subtotal","")))))</f>
        <v/>
      </c>
      <c r="K1195" s="100" t="str">
        <f>IFERROR(IF(AND(COUNTBLANK($B1192:$B1194)=2,$B1194="",$B1193="",MAX(C:C)&gt;1),SUM($K$3:K1194)/2,IF($B1194="","",IF($C1195=$C1192,ROUND(J1195*I1195,2),IF($C1195=$C1193,"Total Item (R$)",IF(AND($C1195&lt;&gt;$C1194,$J1194&lt;&gt;""),SUMIFS(K:K,C:C,C1194,J:J,"&lt;&gt;Subtotal"),""))))),"")</f>
        <v/>
      </c>
      <c r="L1195" s="100" t="str">
        <f t="shared" si="34"/>
        <v/>
      </c>
    </row>
    <row r="1196" spans="2:12" x14ac:dyDescent="0.25">
      <c r="B1196" s="62" t="str">
        <f>IFERROR(IF(C1195=C1192,IF(B1195+1&lt;='FORMAÇÃO DE PREÇO'!$H$8,B1195+1,""),B1195),"")</f>
        <v/>
      </c>
      <c r="C1196" s="62" t="str">
        <f>IFERROR(VLOOKUP(B1196,'FORMAÇÃO DE PREÇO'!B:D,2,FALSE),"")</f>
        <v/>
      </c>
      <c r="D1196" s="62" t="str">
        <f>IFERROR(VLOOKUP(B1196,'FORMAÇÃO DE PREÇO'!B:D,3,FALSE),"")</f>
        <v/>
      </c>
      <c r="E1196" s="107" t="str">
        <f t="shared" si="35"/>
        <v/>
      </c>
      <c r="F1196" s="107" t="str">
        <f>IF($B1195="","",IF($C1196=$C1193,INDEX('FORMAÇÃO DE PREÇO'!$H:$H,MATCH($B1196,'FORMAÇÃO DE PREÇO'!$B:$B)-18),IF($C1196=$C1194,"Código","")))</f>
        <v/>
      </c>
      <c r="G1196" s="108" t="str">
        <f t="array" ref="G1196">IF($B1195="","",IF($C1196=$C1193,UPPER(INDEX('BASE EDITAL'!$C:$C,EDITAL!B1196+1)),IF($C1196=$C1194,"Especificação do Objeto","")))</f>
        <v/>
      </c>
      <c r="H1196" s="109" t="str">
        <f t="array" ref="H1196">IF($B1195="","",IF($C1196=$C1193,INDEX('FORMAÇÃO DE PREÇO'!$M:$M,MATCH($B1196,'FORMAÇÃO DE PREÇO'!$B:$B)-14),IF($C1196=$C1194,"Unidade","")))</f>
        <v/>
      </c>
      <c r="I1196" s="109" t="str">
        <f>IF($B1195="","",IF($C1196=$C1193,INDEX('FORMAÇÃO DE PREÇO'!$M:$M,MATCH($B1196,'FORMAÇÃO DE PREÇO'!$B:$B)-16),IF($C1196=$C1194,"Quant.","")))</f>
        <v/>
      </c>
      <c r="J1196" s="68" t="str">
        <f>IF(AND(COUNTBLANK($B1193:$B1195)=2,$B1195="",$B1194="",MAX(C:C)&gt;1),"Total Estimado",IF($B1195="","",IF($C1196=$C1193,INDEX('FORMAÇÃO DE PREÇO'!$M:$M,MATCH($B1196,'FORMAÇÃO DE PREÇO'!$B:$B)-18),IF($C1196=$C1194,"Valor Unit. (R$)",IF(AND($C1196&lt;&gt;$C1195,$J1195&lt;&gt;""),"Subtotal","")))))</f>
        <v/>
      </c>
      <c r="K1196" s="100" t="str">
        <f>IFERROR(IF(AND(COUNTBLANK($B1193:$B1195)=2,$B1195="",$B1194="",MAX(C:C)&gt;1),SUM($K$3:K1195)/2,IF($B1195="","",IF($C1196=$C1193,ROUND(J1196*I1196,2),IF($C1196=$C1194,"Total Item (R$)",IF(AND($C1196&lt;&gt;$C1195,$J1195&lt;&gt;""),SUMIFS(K:K,C:C,C1195,J:J,"&lt;&gt;Subtotal"),""))))),"")</f>
        <v/>
      </c>
      <c r="L1196" s="100" t="str">
        <f t="shared" si="34"/>
        <v/>
      </c>
    </row>
    <row r="1197" spans="2:12" x14ac:dyDescent="0.25">
      <c r="B1197" s="62" t="str">
        <f>IFERROR(IF(C1196=C1193,IF(B1196+1&lt;='FORMAÇÃO DE PREÇO'!$H$8,B1196+1,""),B1196),"")</f>
        <v/>
      </c>
      <c r="C1197" s="62" t="str">
        <f>IFERROR(VLOOKUP(B1197,'FORMAÇÃO DE PREÇO'!B:D,2,FALSE),"")</f>
        <v/>
      </c>
      <c r="D1197" s="62" t="str">
        <f>IFERROR(VLOOKUP(B1197,'FORMAÇÃO DE PREÇO'!B:D,3,FALSE),"")</f>
        <v/>
      </c>
      <c r="E1197" s="107" t="str">
        <f t="shared" si="35"/>
        <v/>
      </c>
      <c r="F1197" s="107" t="str">
        <f>IF($B1196="","",IF($C1197=$C1194,INDEX('FORMAÇÃO DE PREÇO'!$H:$H,MATCH($B1197,'FORMAÇÃO DE PREÇO'!$B:$B)-18),IF($C1197=$C1195,"Código","")))</f>
        <v/>
      </c>
      <c r="G1197" s="108" t="str">
        <f t="array" ref="G1197">IF($B1196="","",IF($C1197=$C1194,UPPER(INDEX('BASE EDITAL'!$C:$C,EDITAL!B1197+1)),IF($C1197=$C1195,"Especificação do Objeto","")))</f>
        <v/>
      </c>
      <c r="H1197" s="109" t="str">
        <f t="array" ref="H1197">IF($B1196="","",IF($C1197=$C1194,INDEX('FORMAÇÃO DE PREÇO'!$M:$M,MATCH($B1197,'FORMAÇÃO DE PREÇO'!$B:$B)-14),IF($C1197=$C1195,"Unidade","")))</f>
        <v/>
      </c>
      <c r="I1197" s="109" t="str">
        <f>IF($B1196="","",IF($C1197=$C1194,INDEX('FORMAÇÃO DE PREÇO'!$M:$M,MATCH($B1197,'FORMAÇÃO DE PREÇO'!$B:$B)-16),IF($C1197=$C1195,"Quant.","")))</f>
        <v/>
      </c>
      <c r="J1197" s="68" t="str">
        <f>IF(AND(COUNTBLANK($B1194:$B1196)=2,$B1196="",$B1195="",MAX(C:C)&gt;1),"Total Estimado",IF($B1196="","",IF($C1197=$C1194,INDEX('FORMAÇÃO DE PREÇO'!$M:$M,MATCH($B1197,'FORMAÇÃO DE PREÇO'!$B:$B)-18),IF($C1197=$C1195,"Valor Unit. (R$)",IF(AND($C1197&lt;&gt;$C1196,$J1196&lt;&gt;""),"Subtotal","")))))</f>
        <v/>
      </c>
      <c r="K1197" s="100" t="str">
        <f>IFERROR(IF(AND(COUNTBLANK($B1194:$B1196)=2,$B1196="",$B1195="",MAX(C:C)&gt;1),SUM($K$3:K1196)/2,IF($B1196="","",IF($C1197=$C1194,ROUND(J1197*I1197,2),IF($C1197=$C1195,"Total Item (R$)",IF(AND($C1197&lt;&gt;$C1196,$J1196&lt;&gt;""),SUMIFS(K:K,C:C,C1196,J:J,"&lt;&gt;Subtotal"),""))))),"")</f>
        <v/>
      </c>
      <c r="L1197" s="100" t="str">
        <f t="shared" si="34"/>
        <v/>
      </c>
    </row>
    <row r="1198" spans="2:12" x14ac:dyDescent="0.25">
      <c r="B1198" s="62" t="str">
        <f>IFERROR(IF(C1197=C1194,IF(B1197+1&lt;='FORMAÇÃO DE PREÇO'!$H$8,B1197+1,""),B1197),"")</f>
        <v/>
      </c>
      <c r="C1198" s="62" t="str">
        <f>IFERROR(VLOOKUP(B1198,'FORMAÇÃO DE PREÇO'!B:D,2,FALSE),"")</f>
        <v/>
      </c>
      <c r="D1198" s="62" t="str">
        <f>IFERROR(VLOOKUP(B1198,'FORMAÇÃO DE PREÇO'!B:D,3,FALSE),"")</f>
        <v/>
      </c>
      <c r="E1198" s="107" t="str">
        <f t="shared" si="35"/>
        <v/>
      </c>
      <c r="F1198" s="107" t="str">
        <f>IF($B1197="","",IF($C1198=$C1195,INDEX('FORMAÇÃO DE PREÇO'!$H:$H,MATCH($B1198,'FORMAÇÃO DE PREÇO'!$B:$B)-18),IF($C1198=$C1196,"Código","")))</f>
        <v/>
      </c>
      <c r="G1198" s="108" t="str">
        <f t="array" ref="G1198">IF($B1197="","",IF($C1198=$C1195,UPPER(INDEX('BASE EDITAL'!$C:$C,EDITAL!B1198+1)),IF($C1198=$C1196,"Especificação do Objeto","")))</f>
        <v/>
      </c>
      <c r="H1198" s="109" t="str">
        <f t="array" ref="H1198">IF($B1197="","",IF($C1198=$C1195,INDEX('FORMAÇÃO DE PREÇO'!$M:$M,MATCH($B1198,'FORMAÇÃO DE PREÇO'!$B:$B)-14),IF($C1198=$C1196,"Unidade","")))</f>
        <v/>
      </c>
      <c r="I1198" s="109" t="str">
        <f>IF($B1197="","",IF($C1198=$C1195,INDEX('FORMAÇÃO DE PREÇO'!$M:$M,MATCH($B1198,'FORMAÇÃO DE PREÇO'!$B:$B)-16),IF($C1198=$C1196,"Quant.","")))</f>
        <v/>
      </c>
      <c r="J1198" s="68" t="str">
        <f>IF(AND(COUNTBLANK($B1195:$B1197)=2,$B1197="",$B1196="",MAX(C:C)&gt;1),"Total Estimado",IF($B1197="","",IF($C1198=$C1195,INDEX('FORMAÇÃO DE PREÇO'!$M:$M,MATCH($B1198,'FORMAÇÃO DE PREÇO'!$B:$B)-18),IF($C1198=$C1196,"Valor Unit. (R$)",IF(AND($C1198&lt;&gt;$C1197,$J1197&lt;&gt;""),"Subtotal","")))))</f>
        <v/>
      </c>
      <c r="K1198" s="100" t="str">
        <f>IFERROR(IF(AND(COUNTBLANK($B1195:$B1197)=2,$B1197="",$B1196="",MAX(C:C)&gt;1),SUM($K$3:K1197)/2,IF($B1197="","",IF($C1198=$C1195,ROUND(J1198*I1198,2),IF($C1198=$C1196,"Total Item (R$)",IF(AND($C1198&lt;&gt;$C1197,$J1197&lt;&gt;""),SUMIFS(K:K,C:C,C1197,J:J,"&lt;&gt;Subtotal"),""))))),"")</f>
        <v/>
      </c>
      <c r="L1198" s="100" t="str">
        <f t="shared" si="34"/>
        <v/>
      </c>
    </row>
    <row r="1199" spans="2:12" x14ac:dyDescent="0.25">
      <c r="B1199" s="62" t="str">
        <f>IFERROR(IF(C1198=C1195,IF(B1198+1&lt;='FORMAÇÃO DE PREÇO'!$H$8,B1198+1,""),B1198),"")</f>
        <v/>
      </c>
      <c r="C1199" s="62" t="str">
        <f>IFERROR(VLOOKUP(B1199,'FORMAÇÃO DE PREÇO'!B:D,2,FALSE),"")</f>
        <v/>
      </c>
      <c r="D1199" s="62" t="str">
        <f>IFERROR(VLOOKUP(B1199,'FORMAÇÃO DE PREÇO'!B:D,3,FALSE),"")</f>
        <v/>
      </c>
      <c r="E1199" s="107" t="str">
        <f t="shared" si="35"/>
        <v/>
      </c>
      <c r="F1199" s="107" t="str">
        <f>IF($B1198="","",IF($C1199=$C1196,INDEX('FORMAÇÃO DE PREÇO'!$H:$H,MATCH($B1199,'FORMAÇÃO DE PREÇO'!$B:$B)-18),IF($C1199=$C1197,"Código","")))</f>
        <v/>
      </c>
      <c r="G1199" s="108" t="str">
        <f t="array" ref="G1199">IF($B1198="","",IF($C1199=$C1196,UPPER(INDEX('BASE EDITAL'!$C:$C,EDITAL!B1199+1)),IF($C1199=$C1197,"Especificação do Objeto","")))</f>
        <v/>
      </c>
      <c r="H1199" s="109" t="str">
        <f t="array" ref="H1199">IF($B1198="","",IF($C1199=$C1196,INDEX('FORMAÇÃO DE PREÇO'!$M:$M,MATCH($B1199,'FORMAÇÃO DE PREÇO'!$B:$B)-14),IF($C1199=$C1197,"Unidade","")))</f>
        <v/>
      </c>
      <c r="I1199" s="109" t="str">
        <f>IF($B1198="","",IF($C1199=$C1196,INDEX('FORMAÇÃO DE PREÇO'!$M:$M,MATCH($B1199,'FORMAÇÃO DE PREÇO'!$B:$B)-16),IF($C1199=$C1197,"Quant.","")))</f>
        <v/>
      </c>
      <c r="J1199" s="68" t="str">
        <f>IF(AND(COUNTBLANK($B1196:$B1198)=2,$B1198="",$B1197="",MAX(C:C)&gt;1),"Total Estimado",IF($B1198="","",IF($C1199=$C1196,INDEX('FORMAÇÃO DE PREÇO'!$M:$M,MATCH($B1199,'FORMAÇÃO DE PREÇO'!$B:$B)-18),IF($C1199=$C1197,"Valor Unit. (R$)",IF(AND($C1199&lt;&gt;$C1198,$J1198&lt;&gt;""),"Subtotal","")))))</f>
        <v/>
      </c>
      <c r="K1199" s="100" t="str">
        <f>IFERROR(IF(AND(COUNTBLANK($B1196:$B1198)=2,$B1198="",$B1197="",MAX(C:C)&gt;1),SUM($K$3:K1198)/2,IF($B1198="","",IF($C1199=$C1196,ROUND(J1199*I1199,2),IF($C1199=$C1197,"Total Item (R$)",IF(AND($C1199&lt;&gt;$C1198,$J1198&lt;&gt;""),SUMIFS(K:K,C:C,C1198,J:J,"&lt;&gt;Subtotal"),""))))),"")</f>
        <v/>
      </c>
      <c r="L1199" s="100" t="str">
        <f t="shared" si="34"/>
        <v/>
      </c>
    </row>
    <row r="1200" spans="2:12" x14ac:dyDescent="0.25">
      <c r="B1200" s="62" t="str">
        <f>IFERROR(IF(C1199=C1196,IF(B1199+1&lt;='FORMAÇÃO DE PREÇO'!$H$8,B1199+1,""),B1199),"")</f>
        <v/>
      </c>
      <c r="C1200" s="62" t="str">
        <f>IFERROR(VLOOKUP(B1200,'FORMAÇÃO DE PREÇO'!B:D,2,FALSE),"")</f>
        <v/>
      </c>
      <c r="D1200" s="62" t="str">
        <f>IFERROR(VLOOKUP(B1200,'FORMAÇÃO DE PREÇO'!B:D,3,FALSE),"")</f>
        <v/>
      </c>
      <c r="E1200" s="107" t="str">
        <f t="shared" si="35"/>
        <v/>
      </c>
      <c r="F1200" s="107" t="str">
        <f>IF($B1199="","",IF($C1200=$C1197,INDEX('FORMAÇÃO DE PREÇO'!$H:$H,MATCH($B1200,'FORMAÇÃO DE PREÇO'!$B:$B)-18),IF($C1200=$C1198,"Código","")))</f>
        <v/>
      </c>
      <c r="G1200" s="108" t="str">
        <f t="array" ref="G1200">IF($B1199="","",IF($C1200=$C1197,UPPER(INDEX('BASE EDITAL'!$C:$C,EDITAL!B1200+1)),IF($C1200=$C1198,"Especificação do Objeto","")))</f>
        <v/>
      </c>
      <c r="H1200" s="109" t="str">
        <f t="array" ref="H1200">IF($B1199="","",IF($C1200=$C1197,INDEX('FORMAÇÃO DE PREÇO'!$M:$M,MATCH($B1200,'FORMAÇÃO DE PREÇO'!$B:$B)-14),IF($C1200=$C1198,"Unidade","")))</f>
        <v/>
      </c>
      <c r="I1200" s="109" t="str">
        <f>IF($B1199="","",IF($C1200=$C1197,INDEX('FORMAÇÃO DE PREÇO'!$M:$M,MATCH($B1200,'FORMAÇÃO DE PREÇO'!$B:$B)-16),IF($C1200=$C1198,"Quant.","")))</f>
        <v/>
      </c>
      <c r="J1200" s="68" t="str">
        <f>IF(AND(COUNTBLANK($B1197:$B1199)=2,$B1199="",$B1198="",MAX(C:C)&gt;1),"Total Estimado",IF($B1199="","",IF($C1200=$C1197,INDEX('FORMAÇÃO DE PREÇO'!$M:$M,MATCH($B1200,'FORMAÇÃO DE PREÇO'!$B:$B)-18),IF($C1200=$C1198,"Valor Unit. (R$)",IF(AND($C1200&lt;&gt;$C1199,$J1199&lt;&gt;""),"Subtotal","")))))</f>
        <v/>
      </c>
      <c r="K1200" s="100" t="str">
        <f>IFERROR(IF(AND(COUNTBLANK($B1197:$B1199)=2,$B1199="",$B1198="",MAX(C:C)&gt;1),SUM($K$3:K1199)/2,IF($B1199="","",IF($C1200=$C1197,ROUND(J1200*I1200,2),IF($C1200=$C1198,"Total Item (R$)",IF(AND($C1200&lt;&gt;$C1199,$J1199&lt;&gt;""),SUMIFS(K:K,C:C,C1199,J:J,"&lt;&gt;Subtotal"),""))))),"")</f>
        <v/>
      </c>
      <c r="L1200" s="100" t="str">
        <f t="shared" si="34"/>
        <v/>
      </c>
    </row>
    <row r="1201" spans="2:12" x14ac:dyDescent="0.25">
      <c r="B1201" s="62" t="str">
        <f>IFERROR(IF(C1200=C1197,IF(B1200+1&lt;='FORMAÇÃO DE PREÇO'!$H$8,B1200+1,""),B1200),"")</f>
        <v/>
      </c>
      <c r="C1201" s="62" t="str">
        <f>IFERROR(VLOOKUP(B1201,'FORMAÇÃO DE PREÇO'!B:D,2,FALSE),"")</f>
        <v/>
      </c>
      <c r="D1201" s="62" t="str">
        <f>IFERROR(VLOOKUP(B1201,'FORMAÇÃO DE PREÇO'!B:D,3,FALSE),"")</f>
        <v/>
      </c>
      <c r="E1201" s="107" t="str">
        <f t="shared" si="35"/>
        <v/>
      </c>
      <c r="F1201" s="107" t="str">
        <f>IF($B1200="","",IF($C1201=$C1198,INDEX('FORMAÇÃO DE PREÇO'!$H:$H,MATCH($B1201,'FORMAÇÃO DE PREÇO'!$B:$B)-18),IF($C1201=$C1199,"Código","")))</f>
        <v/>
      </c>
      <c r="G1201" s="108" t="str">
        <f t="array" ref="G1201">IF($B1200="","",IF($C1201=$C1198,UPPER(INDEX('BASE EDITAL'!$C:$C,EDITAL!B1201+1)),IF($C1201=$C1199,"Especificação do Objeto","")))</f>
        <v/>
      </c>
      <c r="H1201" s="109" t="str">
        <f t="array" ref="H1201">IF($B1200="","",IF($C1201=$C1198,INDEX('FORMAÇÃO DE PREÇO'!$M:$M,MATCH($B1201,'FORMAÇÃO DE PREÇO'!$B:$B)-14),IF($C1201=$C1199,"Unidade","")))</f>
        <v/>
      </c>
      <c r="I1201" s="109" t="str">
        <f>IF($B1200="","",IF($C1201=$C1198,INDEX('FORMAÇÃO DE PREÇO'!$M:$M,MATCH($B1201,'FORMAÇÃO DE PREÇO'!$B:$B)-16),IF($C1201=$C1199,"Quant.","")))</f>
        <v/>
      </c>
      <c r="J1201" s="68" t="str">
        <f>IF(AND(COUNTBLANK($B1198:$B1200)=2,$B1200="",$B1199="",MAX(C:C)&gt;1),"Total Estimado",IF($B1200="","",IF($C1201=$C1198,INDEX('FORMAÇÃO DE PREÇO'!$M:$M,MATCH($B1201,'FORMAÇÃO DE PREÇO'!$B:$B)-18),IF($C1201=$C1199,"Valor Unit. (R$)",IF(AND($C1201&lt;&gt;$C1200,$J1200&lt;&gt;""),"Subtotal","")))))</f>
        <v/>
      </c>
      <c r="K1201" s="100" t="str">
        <f>IFERROR(IF(AND(COUNTBLANK($B1198:$B1200)=2,$B1200="",$B1199="",MAX(C:C)&gt;1),SUM($K$3:K1200)/2,IF($B1200="","",IF($C1201=$C1198,ROUND(J1201*I1201,2),IF($C1201=$C1199,"Total Item (R$)",IF(AND($C1201&lt;&gt;$C1200,$J1200&lt;&gt;""),SUMIFS(K:K,C:C,C1200,J:J,"&lt;&gt;Subtotal"),""))))),"")</f>
        <v/>
      </c>
      <c r="L1201" s="100" t="str">
        <f t="shared" si="34"/>
        <v/>
      </c>
    </row>
    <row r="1202" spans="2:12" x14ac:dyDescent="0.25">
      <c r="B1202" s="62" t="str">
        <f>IFERROR(IF(C1201=C1198,IF(B1201+1&lt;='FORMAÇÃO DE PREÇO'!$H$8,B1201+1,""),B1201),"")</f>
        <v/>
      </c>
      <c r="C1202" s="62" t="str">
        <f>IFERROR(VLOOKUP(B1202,'FORMAÇÃO DE PREÇO'!B:D,2,FALSE),"")</f>
        <v/>
      </c>
      <c r="D1202" s="62" t="str">
        <f>IFERROR(VLOOKUP(B1202,'FORMAÇÃO DE PREÇO'!B:D,3,FALSE),"")</f>
        <v/>
      </c>
      <c r="E1202" s="107" t="str">
        <f t="shared" si="35"/>
        <v/>
      </c>
      <c r="F1202" s="107" t="str">
        <f>IF($B1201="","",IF($C1202=$C1199,INDEX('FORMAÇÃO DE PREÇO'!$H:$H,MATCH($B1202,'FORMAÇÃO DE PREÇO'!$B:$B)-18),IF($C1202=$C1200,"Código","")))</f>
        <v/>
      </c>
      <c r="G1202" s="108" t="str">
        <f t="array" ref="G1202">IF($B1201="","",IF($C1202=$C1199,UPPER(INDEX('BASE EDITAL'!$C:$C,EDITAL!B1202+1)),IF($C1202=$C1200,"Especificação do Objeto","")))</f>
        <v/>
      </c>
      <c r="H1202" s="109" t="str">
        <f t="array" ref="H1202">IF($B1201="","",IF($C1202=$C1199,INDEX('FORMAÇÃO DE PREÇO'!$M:$M,MATCH($B1202,'FORMAÇÃO DE PREÇO'!$B:$B)-14),IF($C1202=$C1200,"Unidade","")))</f>
        <v/>
      </c>
      <c r="I1202" s="109" t="str">
        <f>IF($B1201="","",IF($C1202=$C1199,INDEX('FORMAÇÃO DE PREÇO'!$M:$M,MATCH($B1202,'FORMAÇÃO DE PREÇO'!$B:$B)-16),IF($C1202=$C1200,"Quant.","")))</f>
        <v/>
      </c>
      <c r="J1202" s="68" t="str">
        <f>IF(AND(COUNTBLANK($B1199:$B1201)=2,$B1201="",$B1200="",MAX(C:C)&gt;1),"Total Estimado",IF($B1201="","",IF($C1202=$C1199,INDEX('FORMAÇÃO DE PREÇO'!$M:$M,MATCH($B1202,'FORMAÇÃO DE PREÇO'!$B:$B)-18),IF($C1202=$C1200,"Valor Unit. (R$)",IF(AND($C1202&lt;&gt;$C1201,$J1201&lt;&gt;""),"Subtotal","")))))</f>
        <v/>
      </c>
      <c r="K1202" s="100" t="str">
        <f>IFERROR(IF(AND(COUNTBLANK($B1199:$B1201)=2,$B1201="",$B1200="",MAX(C:C)&gt;1),SUM($K$3:K1201)/2,IF($B1201="","",IF($C1202=$C1199,ROUND(J1202*I1202,2),IF($C1202=$C1200,"Total Item (R$)",IF(AND($C1202&lt;&gt;$C1201,$J1201&lt;&gt;""),SUMIFS(K:K,C:C,C1201,J:J,"&lt;&gt;Subtotal"),""))))),"")</f>
        <v/>
      </c>
      <c r="L1202" s="100" t="str">
        <f t="shared" si="34"/>
        <v/>
      </c>
    </row>
    <row r="1203" spans="2:12" x14ac:dyDescent="0.25">
      <c r="B1203" s="62" t="str">
        <f>IFERROR(IF(C1202=C1199,IF(B1202+1&lt;='FORMAÇÃO DE PREÇO'!$H$8,B1202+1,""),B1202),"")</f>
        <v/>
      </c>
      <c r="C1203" s="62" t="str">
        <f>IFERROR(VLOOKUP(B1203,'FORMAÇÃO DE PREÇO'!B:D,2,FALSE),"")</f>
        <v/>
      </c>
      <c r="D1203" s="62" t="str">
        <f>IFERROR(VLOOKUP(B1203,'FORMAÇÃO DE PREÇO'!B:D,3,FALSE),"")</f>
        <v/>
      </c>
      <c r="E1203" s="107" t="str">
        <f t="shared" si="35"/>
        <v/>
      </c>
      <c r="F1203" s="107" t="str">
        <f>IF($B1202="","",IF($C1203=$C1200,INDEX('FORMAÇÃO DE PREÇO'!$H:$H,MATCH($B1203,'FORMAÇÃO DE PREÇO'!$B:$B)-18),IF($C1203=$C1201,"Código","")))</f>
        <v/>
      </c>
      <c r="G1203" s="108" t="str">
        <f t="array" ref="G1203">IF($B1202="","",IF($C1203=$C1200,UPPER(INDEX('BASE EDITAL'!$C:$C,EDITAL!B1203+1)),IF($C1203=$C1201,"Especificação do Objeto","")))</f>
        <v/>
      </c>
      <c r="H1203" s="109" t="str">
        <f t="array" ref="H1203">IF($B1202="","",IF($C1203=$C1200,INDEX('FORMAÇÃO DE PREÇO'!$M:$M,MATCH($B1203,'FORMAÇÃO DE PREÇO'!$B:$B)-14),IF($C1203=$C1201,"Unidade","")))</f>
        <v/>
      </c>
      <c r="I1203" s="109" t="str">
        <f>IF($B1202="","",IF($C1203=$C1200,INDEX('FORMAÇÃO DE PREÇO'!$M:$M,MATCH($B1203,'FORMAÇÃO DE PREÇO'!$B:$B)-16),IF($C1203=$C1201,"Quant.","")))</f>
        <v/>
      </c>
      <c r="J1203" s="68" t="str">
        <f>IF(AND(COUNTBLANK($B1200:$B1202)=2,$B1202="",$B1201="",MAX(C:C)&gt;1),"Total Estimado",IF($B1202="","",IF($C1203=$C1200,INDEX('FORMAÇÃO DE PREÇO'!$M:$M,MATCH($B1203,'FORMAÇÃO DE PREÇO'!$B:$B)-18),IF($C1203=$C1201,"Valor Unit. (R$)",IF(AND($C1203&lt;&gt;$C1202,$J1202&lt;&gt;""),"Subtotal","")))))</f>
        <v/>
      </c>
      <c r="K1203" s="100" t="str">
        <f>IFERROR(IF(AND(COUNTBLANK($B1200:$B1202)=2,$B1202="",$B1201="",MAX(C:C)&gt;1),SUM($K$3:K1202)/2,IF($B1202="","",IF($C1203=$C1200,ROUND(J1203*I1203,2),IF($C1203=$C1201,"Total Item (R$)",IF(AND($C1203&lt;&gt;$C1202,$J1202&lt;&gt;""),SUMIFS(K:K,C:C,C1202,J:J,"&lt;&gt;Subtotal"),""))))),"")</f>
        <v/>
      </c>
      <c r="L1203" s="100" t="str">
        <f t="shared" si="34"/>
        <v/>
      </c>
    </row>
    <row r="1204" spans="2:12" x14ac:dyDescent="0.25">
      <c r="B1204" s="62" t="str">
        <f>IFERROR(IF(C1203=C1200,IF(B1203+1&lt;='FORMAÇÃO DE PREÇO'!$H$8,B1203+1,""),B1203),"")</f>
        <v/>
      </c>
      <c r="C1204" s="62" t="str">
        <f>IFERROR(VLOOKUP(B1204,'FORMAÇÃO DE PREÇO'!B:D,2,FALSE),"")</f>
        <v/>
      </c>
      <c r="D1204" s="62" t="str">
        <f>IFERROR(VLOOKUP(B1204,'FORMAÇÃO DE PREÇO'!B:D,3,FALSE),"")</f>
        <v/>
      </c>
      <c r="E1204" s="107" t="str">
        <f t="shared" si="35"/>
        <v/>
      </c>
      <c r="F1204" s="107" t="str">
        <f>IF($B1203="","",IF($C1204=$C1201,INDEX('FORMAÇÃO DE PREÇO'!$H:$H,MATCH($B1204,'FORMAÇÃO DE PREÇO'!$B:$B)-18),IF($C1204=$C1202,"Código","")))</f>
        <v/>
      </c>
      <c r="G1204" s="108" t="str">
        <f t="array" ref="G1204">IF($B1203="","",IF($C1204=$C1201,UPPER(INDEX('BASE EDITAL'!$C:$C,EDITAL!B1204+1)),IF($C1204=$C1202,"Especificação do Objeto","")))</f>
        <v/>
      </c>
      <c r="H1204" s="109" t="str">
        <f t="array" ref="H1204">IF($B1203="","",IF($C1204=$C1201,INDEX('FORMAÇÃO DE PREÇO'!$M:$M,MATCH($B1204,'FORMAÇÃO DE PREÇO'!$B:$B)-14),IF($C1204=$C1202,"Unidade","")))</f>
        <v/>
      </c>
      <c r="I1204" s="109" t="str">
        <f>IF($B1203="","",IF($C1204=$C1201,INDEX('FORMAÇÃO DE PREÇO'!$M:$M,MATCH($B1204,'FORMAÇÃO DE PREÇO'!$B:$B)-16),IF($C1204=$C1202,"Quant.","")))</f>
        <v/>
      </c>
      <c r="J1204" s="68" t="str">
        <f>IF(AND(COUNTBLANK($B1201:$B1203)=2,$B1203="",$B1202="",MAX(C:C)&gt;1),"Total Estimado",IF($B1203="","",IF($C1204=$C1201,INDEX('FORMAÇÃO DE PREÇO'!$M:$M,MATCH($B1204,'FORMAÇÃO DE PREÇO'!$B:$B)-18),IF($C1204=$C1202,"Valor Unit. (R$)",IF(AND($C1204&lt;&gt;$C1203,$J1203&lt;&gt;""),"Subtotal","")))))</f>
        <v/>
      </c>
      <c r="K1204" s="100" t="str">
        <f>IFERROR(IF(AND(COUNTBLANK($B1201:$B1203)=2,$B1203="",$B1202="",MAX(C:C)&gt;1),SUM($K$3:K1203)/2,IF($B1203="","",IF($C1204=$C1201,ROUND(J1204*I1204,2),IF($C1204=$C1202,"Total Item (R$)",IF(AND($C1204&lt;&gt;$C1203,$J1203&lt;&gt;""),SUMIFS(K:K,C:C,C1203,J:J,"&lt;&gt;Subtotal"),""))))),"")</f>
        <v/>
      </c>
      <c r="L1204" s="100" t="str">
        <f t="shared" si="34"/>
        <v/>
      </c>
    </row>
    <row r="1205" spans="2:12" x14ac:dyDescent="0.25">
      <c r="B1205" s="62" t="str">
        <f>IFERROR(IF(C1204=C1201,IF(B1204+1&lt;='FORMAÇÃO DE PREÇO'!$H$8,B1204+1,""),B1204),"")</f>
        <v/>
      </c>
      <c r="C1205" s="62" t="str">
        <f>IFERROR(VLOOKUP(B1205,'FORMAÇÃO DE PREÇO'!B:D,2,FALSE),"")</f>
        <v/>
      </c>
      <c r="D1205" s="62" t="str">
        <f>IFERROR(VLOOKUP(B1205,'FORMAÇÃO DE PREÇO'!B:D,3,FALSE),"")</f>
        <v/>
      </c>
      <c r="E1205" s="107" t="str">
        <f t="shared" si="35"/>
        <v/>
      </c>
      <c r="F1205" s="107" t="str">
        <f>IF($B1204="","",IF($C1205=$C1202,INDEX('FORMAÇÃO DE PREÇO'!$H:$H,MATCH($B1205,'FORMAÇÃO DE PREÇO'!$B:$B)-18),IF($C1205=$C1203,"Código","")))</f>
        <v/>
      </c>
      <c r="G1205" s="108" t="str">
        <f t="array" ref="G1205">IF($B1204="","",IF($C1205=$C1202,UPPER(INDEX('BASE EDITAL'!$C:$C,EDITAL!B1205+1)),IF($C1205=$C1203,"Especificação do Objeto","")))</f>
        <v/>
      </c>
      <c r="H1205" s="109" t="str">
        <f t="array" ref="H1205">IF($B1204="","",IF($C1205=$C1202,INDEX('FORMAÇÃO DE PREÇO'!$M:$M,MATCH($B1205,'FORMAÇÃO DE PREÇO'!$B:$B)-14),IF($C1205=$C1203,"Unidade","")))</f>
        <v/>
      </c>
      <c r="I1205" s="109" t="str">
        <f>IF($B1204="","",IF($C1205=$C1202,INDEX('FORMAÇÃO DE PREÇO'!$M:$M,MATCH($B1205,'FORMAÇÃO DE PREÇO'!$B:$B)-16),IF($C1205=$C1203,"Quant.","")))</f>
        <v/>
      </c>
      <c r="J1205" s="68" t="str">
        <f>IF(AND(COUNTBLANK($B1202:$B1204)=2,$B1204="",$B1203="",MAX(C:C)&gt;1),"Total Estimado",IF($B1204="","",IF($C1205=$C1202,INDEX('FORMAÇÃO DE PREÇO'!$M:$M,MATCH($B1205,'FORMAÇÃO DE PREÇO'!$B:$B)-18),IF($C1205=$C1203,"Valor Unit. (R$)",IF(AND($C1205&lt;&gt;$C1204,$J1204&lt;&gt;""),"Subtotal","")))))</f>
        <v/>
      </c>
      <c r="K1205" s="100" t="str">
        <f>IFERROR(IF(AND(COUNTBLANK($B1202:$B1204)=2,$B1204="",$B1203="",MAX(C:C)&gt;1),SUM($K$3:K1204)/2,IF($B1204="","",IF($C1205=$C1202,ROUND(J1205*I1205,2),IF($C1205=$C1203,"Total Item (R$)",IF(AND($C1205&lt;&gt;$C1204,$J1204&lt;&gt;""),SUMIFS(K:K,C:C,C1204,J:J,"&lt;&gt;Subtotal"),""))))),"")</f>
        <v/>
      </c>
      <c r="L1205" s="100" t="str">
        <f t="shared" si="34"/>
        <v/>
      </c>
    </row>
    <row r="1206" spans="2:12" x14ac:dyDescent="0.25">
      <c r="B1206" s="62" t="str">
        <f>IFERROR(IF(C1205=C1202,IF(B1205+1&lt;='FORMAÇÃO DE PREÇO'!$H$8,B1205+1,""),B1205),"")</f>
        <v/>
      </c>
      <c r="C1206" s="62" t="str">
        <f>IFERROR(VLOOKUP(B1206,'FORMAÇÃO DE PREÇO'!B:D,2,FALSE),"")</f>
        <v/>
      </c>
      <c r="D1206" s="62" t="str">
        <f>IFERROR(VLOOKUP(B1206,'FORMAÇÃO DE PREÇO'!B:D,3,FALSE),"")</f>
        <v/>
      </c>
      <c r="E1206" s="107" t="str">
        <f t="shared" si="35"/>
        <v/>
      </c>
      <c r="F1206" s="107" t="str">
        <f>IF($B1205="","",IF($C1206=$C1203,INDEX('FORMAÇÃO DE PREÇO'!$H:$H,MATCH($B1206,'FORMAÇÃO DE PREÇO'!$B:$B)-18),IF($C1206=$C1204,"Código","")))</f>
        <v/>
      </c>
      <c r="G1206" s="108" t="str">
        <f t="array" ref="G1206">IF($B1205="","",IF($C1206=$C1203,UPPER(INDEX('BASE EDITAL'!$C:$C,EDITAL!B1206+1)),IF($C1206=$C1204,"Especificação do Objeto","")))</f>
        <v/>
      </c>
      <c r="H1206" s="109" t="str">
        <f t="array" ref="H1206">IF($B1205="","",IF($C1206=$C1203,INDEX('FORMAÇÃO DE PREÇO'!$M:$M,MATCH($B1206,'FORMAÇÃO DE PREÇO'!$B:$B)-14),IF($C1206=$C1204,"Unidade","")))</f>
        <v/>
      </c>
      <c r="I1206" s="109" t="str">
        <f>IF($B1205="","",IF($C1206=$C1203,INDEX('FORMAÇÃO DE PREÇO'!$M:$M,MATCH($B1206,'FORMAÇÃO DE PREÇO'!$B:$B)-16),IF($C1206=$C1204,"Quant.","")))</f>
        <v/>
      </c>
      <c r="J1206" s="68" t="str">
        <f>IF(AND(COUNTBLANK($B1203:$B1205)=2,$B1205="",$B1204="",MAX(C:C)&gt;1),"Total Estimado",IF($B1205="","",IF($C1206=$C1203,INDEX('FORMAÇÃO DE PREÇO'!$M:$M,MATCH($B1206,'FORMAÇÃO DE PREÇO'!$B:$B)-18),IF($C1206=$C1204,"Valor Unit. (R$)",IF(AND($C1206&lt;&gt;$C1205,$J1205&lt;&gt;""),"Subtotal","")))))</f>
        <v/>
      </c>
      <c r="K1206" s="100" t="str">
        <f>IFERROR(IF(AND(COUNTBLANK($B1203:$B1205)=2,$B1205="",$B1204="",MAX(C:C)&gt;1),SUM($K$3:K1205)/2,IF($B1205="","",IF($C1206=$C1203,ROUND(J1206*I1206,2),IF($C1206=$C1204,"Total Item (R$)",IF(AND($C1206&lt;&gt;$C1205,$J1205&lt;&gt;""),SUMIFS(K:K,C:C,C1205,J:J,"&lt;&gt;Subtotal"),""))))),"")</f>
        <v/>
      </c>
      <c r="L1206" s="100" t="str">
        <f t="shared" si="34"/>
        <v/>
      </c>
    </row>
    <row r="1207" spans="2:12" x14ac:dyDescent="0.25">
      <c r="B1207" s="62" t="str">
        <f>IFERROR(IF(C1206=C1203,IF(B1206+1&lt;='FORMAÇÃO DE PREÇO'!$H$8,B1206+1,""),B1206),"")</f>
        <v/>
      </c>
      <c r="C1207" s="62" t="str">
        <f>IFERROR(VLOOKUP(B1207,'FORMAÇÃO DE PREÇO'!B:D,2,FALSE),"")</f>
        <v/>
      </c>
      <c r="D1207" s="62" t="str">
        <f>IFERROR(VLOOKUP(B1207,'FORMAÇÃO DE PREÇO'!B:D,3,FALSE),"")</f>
        <v/>
      </c>
      <c r="E1207" s="107" t="str">
        <f t="shared" si="35"/>
        <v/>
      </c>
      <c r="F1207" s="107" t="str">
        <f>IF($B1206="","",IF($C1207=$C1204,INDEX('FORMAÇÃO DE PREÇO'!$H:$H,MATCH($B1207,'FORMAÇÃO DE PREÇO'!$B:$B)-18),IF($C1207=$C1205,"Código","")))</f>
        <v/>
      </c>
      <c r="G1207" s="108" t="str">
        <f t="array" ref="G1207">IF($B1206="","",IF($C1207=$C1204,UPPER(INDEX('BASE EDITAL'!$C:$C,EDITAL!B1207+1)),IF($C1207=$C1205,"Especificação do Objeto","")))</f>
        <v/>
      </c>
      <c r="H1207" s="109" t="str">
        <f t="array" ref="H1207">IF($B1206="","",IF($C1207=$C1204,INDEX('FORMAÇÃO DE PREÇO'!$M:$M,MATCH($B1207,'FORMAÇÃO DE PREÇO'!$B:$B)-14),IF($C1207=$C1205,"Unidade","")))</f>
        <v/>
      </c>
      <c r="I1207" s="109" t="str">
        <f>IF($B1206="","",IF($C1207=$C1204,INDEX('FORMAÇÃO DE PREÇO'!$M:$M,MATCH($B1207,'FORMAÇÃO DE PREÇO'!$B:$B)-16),IF($C1207=$C1205,"Quant.","")))</f>
        <v/>
      </c>
      <c r="J1207" s="68" t="str">
        <f>IF(AND(COUNTBLANK($B1204:$B1206)=2,$B1206="",$B1205="",MAX(C:C)&gt;1),"Total Estimado",IF($B1206="","",IF($C1207=$C1204,INDEX('FORMAÇÃO DE PREÇO'!$M:$M,MATCH($B1207,'FORMAÇÃO DE PREÇO'!$B:$B)-18),IF($C1207=$C1205,"Valor Unit. (R$)",IF(AND($C1207&lt;&gt;$C1206,$J1206&lt;&gt;""),"Subtotal","")))))</f>
        <v/>
      </c>
      <c r="K1207" s="100" t="str">
        <f>IFERROR(IF(AND(COUNTBLANK($B1204:$B1206)=2,$B1206="",$B1205="",MAX(C:C)&gt;1),SUM($K$3:K1206)/2,IF($B1206="","",IF($C1207=$C1204,ROUND(J1207*I1207,2),IF($C1207=$C1205,"Total Item (R$)",IF(AND($C1207&lt;&gt;$C1206,$J1206&lt;&gt;""),SUMIFS(K:K,C:C,C1206,J:J,"&lt;&gt;Subtotal"),""))))),"")</f>
        <v/>
      </c>
      <c r="L1207" s="100" t="str">
        <f t="shared" si="34"/>
        <v/>
      </c>
    </row>
    <row r="1208" spans="2:12" x14ac:dyDescent="0.25">
      <c r="B1208" s="62" t="str">
        <f>IFERROR(IF(C1207=C1204,IF(B1207+1&lt;='FORMAÇÃO DE PREÇO'!$H$8,B1207+1,""),B1207),"")</f>
        <v/>
      </c>
      <c r="C1208" s="62" t="str">
        <f>IFERROR(VLOOKUP(B1208,'FORMAÇÃO DE PREÇO'!B:D,2,FALSE),"")</f>
        <v/>
      </c>
      <c r="D1208" s="62" t="str">
        <f>IFERROR(VLOOKUP(B1208,'FORMAÇÃO DE PREÇO'!B:D,3,FALSE),"")</f>
        <v/>
      </c>
      <c r="E1208" s="107" t="str">
        <f t="shared" si="35"/>
        <v/>
      </c>
      <c r="F1208" s="107" t="str">
        <f>IF($B1207="","",IF($C1208=$C1205,INDEX('FORMAÇÃO DE PREÇO'!$H:$H,MATCH($B1208,'FORMAÇÃO DE PREÇO'!$B:$B)-18),IF($C1208=$C1206,"Código","")))</f>
        <v/>
      </c>
      <c r="G1208" s="108" t="str">
        <f t="array" ref="G1208">IF($B1207="","",IF($C1208=$C1205,UPPER(INDEX('BASE EDITAL'!$C:$C,EDITAL!B1208+1)),IF($C1208=$C1206,"Especificação do Objeto","")))</f>
        <v/>
      </c>
      <c r="H1208" s="109" t="str">
        <f t="array" ref="H1208">IF($B1207="","",IF($C1208=$C1205,INDEX('FORMAÇÃO DE PREÇO'!$M:$M,MATCH($B1208,'FORMAÇÃO DE PREÇO'!$B:$B)-14),IF($C1208=$C1206,"Unidade","")))</f>
        <v/>
      </c>
      <c r="I1208" s="109" t="str">
        <f>IF($B1207="","",IF($C1208=$C1205,INDEX('FORMAÇÃO DE PREÇO'!$M:$M,MATCH($B1208,'FORMAÇÃO DE PREÇO'!$B:$B)-16),IF($C1208=$C1206,"Quant.","")))</f>
        <v/>
      </c>
      <c r="J1208" s="68" t="str">
        <f>IF(AND(COUNTBLANK($B1205:$B1207)=2,$B1207="",$B1206="",MAX(C:C)&gt;1),"Total Estimado",IF($B1207="","",IF($C1208=$C1205,INDEX('FORMAÇÃO DE PREÇO'!$M:$M,MATCH($B1208,'FORMAÇÃO DE PREÇO'!$B:$B)-18),IF($C1208=$C1206,"Valor Unit. (R$)",IF(AND($C1208&lt;&gt;$C1207,$J1207&lt;&gt;""),"Subtotal","")))))</f>
        <v/>
      </c>
      <c r="K1208" s="100" t="str">
        <f>IFERROR(IF(AND(COUNTBLANK($B1205:$B1207)=2,$B1207="",$B1206="",MAX(C:C)&gt;1),SUM($K$3:K1207)/2,IF($B1207="","",IF($C1208=$C1205,ROUND(J1208*I1208,2),IF($C1208=$C1206,"Total Item (R$)",IF(AND($C1208&lt;&gt;$C1207,$J1207&lt;&gt;""),SUMIFS(K:K,C:C,C1207,J:J,"&lt;&gt;Subtotal"),""))))),"")</f>
        <v/>
      </c>
      <c r="L1208" s="100" t="str">
        <f t="shared" si="34"/>
        <v/>
      </c>
    </row>
    <row r="1209" spans="2:12" x14ac:dyDescent="0.25">
      <c r="B1209" s="62" t="str">
        <f>IFERROR(IF(C1208=C1205,IF(B1208+1&lt;='FORMAÇÃO DE PREÇO'!$H$8,B1208+1,""),B1208),"")</f>
        <v/>
      </c>
      <c r="C1209" s="62" t="str">
        <f>IFERROR(VLOOKUP(B1209,'FORMAÇÃO DE PREÇO'!B:D,2,FALSE),"")</f>
        <v/>
      </c>
      <c r="D1209" s="62" t="str">
        <f>IFERROR(VLOOKUP(B1209,'FORMAÇÃO DE PREÇO'!B:D,3,FALSE),"")</f>
        <v/>
      </c>
      <c r="E1209" s="107" t="str">
        <f t="shared" si="35"/>
        <v/>
      </c>
      <c r="F1209" s="107" t="str">
        <f>IF($B1208="","",IF($C1209=$C1206,INDEX('FORMAÇÃO DE PREÇO'!$H:$H,MATCH($B1209,'FORMAÇÃO DE PREÇO'!$B:$B)-18),IF($C1209=$C1207,"Código","")))</f>
        <v/>
      </c>
      <c r="G1209" s="108" t="str">
        <f t="array" ref="G1209">IF($B1208="","",IF($C1209=$C1206,UPPER(INDEX('BASE EDITAL'!$C:$C,EDITAL!B1209+1)),IF($C1209=$C1207,"Especificação do Objeto","")))</f>
        <v/>
      </c>
      <c r="H1209" s="109" t="str">
        <f t="array" ref="H1209">IF($B1208="","",IF($C1209=$C1206,INDEX('FORMAÇÃO DE PREÇO'!$M:$M,MATCH($B1209,'FORMAÇÃO DE PREÇO'!$B:$B)-14),IF($C1209=$C1207,"Unidade","")))</f>
        <v/>
      </c>
      <c r="I1209" s="109" t="str">
        <f>IF($B1208="","",IF($C1209=$C1206,INDEX('FORMAÇÃO DE PREÇO'!$M:$M,MATCH($B1209,'FORMAÇÃO DE PREÇO'!$B:$B)-16),IF($C1209=$C1207,"Quant.","")))</f>
        <v/>
      </c>
      <c r="J1209" s="68" t="str">
        <f>IF(AND(COUNTBLANK($B1206:$B1208)=2,$B1208="",$B1207="",MAX(C:C)&gt;1),"Total Estimado",IF($B1208="","",IF($C1209=$C1206,INDEX('FORMAÇÃO DE PREÇO'!$M:$M,MATCH($B1209,'FORMAÇÃO DE PREÇO'!$B:$B)-18),IF($C1209=$C1207,"Valor Unit. (R$)",IF(AND($C1209&lt;&gt;$C1208,$J1208&lt;&gt;""),"Subtotal","")))))</f>
        <v/>
      </c>
      <c r="K1209" s="100" t="str">
        <f>IFERROR(IF(AND(COUNTBLANK($B1206:$B1208)=2,$B1208="",$B1207="",MAX(C:C)&gt;1),SUM($K$3:K1208)/2,IF($B1208="","",IF($C1209=$C1206,ROUND(J1209*I1209,2),IF($C1209=$C1207,"Total Item (R$)",IF(AND($C1209&lt;&gt;$C1208,$J1208&lt;&gt;""),SUMIFS(K:K,C:C,C1208,J:J,"&lt;&gt;Subtotal"),""))))),"")</f>
        <v/>
      </c>
      <c r="L1209" s="100" t="str">
        <f t="shared" si="34"/>
        <v/>
      </c>
    </row>
    <row r="1210" spans="2:12" x14ac:dyDescent="0.25">
      <c r="B1210" s="62" t="str">
        <f>IFERROR(IF(C1209=C1206,IF(B1209+1&lt;='FORMAÇÃO DE PREÇO'!$H$8,B1209+1,""),B1209),"")</f>
        <v/>
      </c>
      <c r="C1210" s="62" t="str">
        <f>IFERROR(VLOOKUP(B1210,'FORMAÇÃO DE PREÇO'!B:D,2,FALSE),"")</f>
        <v/>
      </c>
      <c r="D1210" s="62" t="str">
        <f>IFERROR(VLOOKUP(B1210,'FORMAÇÃO DE PREÇO'!B:D,3,FALSE),"")</f>
        <v/>
      </c>
      <c r="E1210" s="107" t="str">
        <f t="shared" si="35"/>
        <v/>
      </c>
      <c r="F1210" s="107" t="str">
        <f>IF($B1209="","",IF($C1210=$C1207,INDEX('FORMAÇÃO DE PREÇO'!$H:$H,MATCH($B1210,'FORMAÇÃO DE PREÇO'!$B:$B)-18),IF($C1210=$C1208,"Código","")))</f>
        <v/>
      </c>
      <c r="G1210" s="108" t="str">
        <f t="array" ref="G1210">IF($B1209="","",IF($C1210=$C1207,UPPER(INDEX('BASE EDITAL'!$C:$C,EDITAL!B1210+1)),IF($C1210=$C1208,"Especificação do Objeto","")))</f>
        <v/>
      </c>
      <c r="H1210" s="109" t="str">
        <f t="array" ref="H1210">IF($B1209="","",IF($C1210=$C1207,INDEX('FORMAÇÃO DE PREÇO'!$M:$M,MATCH($B1210,'FORMAÇÃO DE PREÇO'!$B:$B)-14),IF($C1210=$C1208,"Unidade","")))</f>
        <v/>
      </c>
      <c r="I1210" s="109" t="str">
        <f>IF($B1209="","",IF($C1210=$C1207,INDEX('FORMAÇÃO DE PREÇO'!$M:$M,MATCH($B1210,'FORMAÇÃO DE PREÇO'!$B:$B)-16),IF($C1210=$C1208,"Quant.","")))</f>
        <v/>
      </c>
      <c r="J1210" s="68" t="str">
        <f>IF(AND(COUNTBLANK($B1207:$B1209)=2,$B1209="",$B1208="",MAX(C:C)&gt;1),"Total Estimado",IF($B1209="","",IF($C1210=$C1207,INDEX('FORMAÇÃO DE PREÇO'!$M:$M,MATCH($B1210,'FORMAÇÃO DE PREÇO'!$B:$B)-18),IF($C1210=$C1208,"Valor Unit. (R$)",IF(AND($C1210&lt;&gt;$C1209,$J1209&lt;&gt;""),"Subtotal","")))))</f>
        <v/>
      </c>
      <c r="K1210" s="100" t="str">
        <f>IFERROR(IF(AND(COUNTBLANK($B1207:$B1209)=2,$B1209="",$B1208="",MAX(C:C)&gt;1),SUM($K$3:K1209)/2,IF($B1209="","",IF($C1210=$C1207,ROUND(J1210*I1210,2),IF($C1210=$C1208,"Total Item (R$)",IF(AND($C1210&lt;&gt;$C1209,$J1209&lt;&gt;""),SUMIFS(K:K,C:C,C1209,J:J,"&lt;&gt;Subtotal"),""))))),"")</f>
        <v/>
      </c>
      <c r="L1210" s="100" t="str">
        <f t="shared" si="34"/>
        <v/>
      </c>
    </row>
    <row r="1211" spans="2:12" x14ac:dyDescent="0.25">
      <c r="B1211" s="62" t="str">
        <f>IFERROR(IF(C1210=C1207,IF(B1210+1&lt;='FORMAÇÃO DE PREÇO'!$H$8,B1210+1,""),B1210),"")</f>
        <v/>
      </c>
      <c r="C1211" s="62" t="str">
        <f>IFERROR(VLOOKUP(B1211,'FORMAÇÃO DE PREÇO'!B:D,2,FALSE),"")</f>
        <v/>
      </c>
      <c r="D1211" s="62" t="str">
        <f>IFERROR(VLOOKUP(B1211,'FORMAÇÃO DE PREÇO'!B:D,3,FALSE),"")</f>
        <v/>
      </c>
      <c r="E1211" s="107" t="str">
        <f t="shared" si="35"/>
        <v/>
      </c>
      <c r="F1211" s="107" t="str">
        <f>IF($B1210="","",IF($C1211=$C1208,INDEX('FORMAÇÃO DE PREÇO'!$H:$H,MATCH($B1211,'FORMAÇÃO DE PREÇO'!$B:$B)-18),IF($C1211=$C1209,"Código","")))</f>
        <v/>
      </c>
      <c r="G1211" s="108" t="str">
        <f t="array" ref="G1211">IF($B1210="","",IF($C1211=$C1208,UPPER(INDEX('BASE EDITAL'!$C:$C,EDITAL!B1211+1)),IF($C1211=$C1209,"Especificação do Objeto","")))</f>
        <v/>
      </c>
      <c r="H1211" s="109" t="str">
        <f t="array" ref="H1211">IF($B1210="","",IF($C1211=$C1208,INDEX('FORMAÇÃO DE PREÇO'!$M:$M,MATCH($B1211,'FORMAÇÃO DE PREÇO'!$B:$B)-14),IF($C1211=$C1209,"Unidade","")))</f>
        <v/>
      </c>
      <c r="I1211" s="109" t="str">
        <f>IF($B1210="","",IF($C1211=$C1208,INDEX('FORMAÇÃO DE PREÇO'!$M:$M,MATCH($B1211,'FORMAÇÃO DE PREÇO'!$B:$B)-16),IF($C1211=$C1209,"Quant.","")))</f>
        <v/>
      </c>
      <c r="J1211" s="68" t="str">
        <f>IF(AND(COUNTBLANK($B1208:$B1210)=2,$B1210="",$B1209="",MAX(C:C)&gt;1),"Total Estimado",IF($B1210="","",IF($C1211=$C1208,INDEX('FORMAÇÃO DE PREÇO'!$M:$M,MATCH($B1211,'FORMAÇÃO DE PREÇO'!$B:$B)-18),IF($C1211=$C1209,"Valor Unit. (R$)",IF(AND($C1211&lt;&gt;$C1210,$J1210&lt;&gt;""),"Subtotal","")))))</f>
        <v/>
      </c>
      <c r="K1211" s="100" t="str">
        <f>IFERROR(IF(AND(COUNTBLANK($B1208:$B1210)=2,$B1210="",$B1209="",MAX(C:C)&gt;1),SUM($K$3:K1210)/2,IF($B1210="","",IF($C1211=$C1208,ROUND(J1211*I1211,2),IF($C1211=$C1209,"Total Item (R$)",IF(AND($C1211&lt;&gt;$C1210,$J1210&lt;&gt;""),SUMIFS(K:K,C:C,C1210,J:J,"&lt;&gt;Subtotal"),""))))),"")</f>
        <v/>
      </c>
      <c r="L1211" s="100" t="str">
        <f t="shared" si="34"/>
        <v/>
      </c>
    </row>
    <row r="1212" spans="2:12" x14ac:dyDescent="0.25">
      <c r="B1212" s="62" t="str">
        <f>IFERROR(IF(C1211=C1208,IF(B1211+1&lt;='FORMAÇÃO DE PREÇO'!$H$8,B1211+1,""),B1211),"")</f>
        <v/>
      </c>
      <c r="C1212" s="62" t="str">
        <f>IFERROR(VLOOKUP(B1212,'FORMAÇÃO DE PREÇO'!B:D,2,FALSE),"")</f>
        <v/>
      </c>
      <c r="D1212" s="62" t="str">
        <f>IFERROR(VLOOKUP(B1212,'FORMAÇÃO DE PREÇO'!B:D,3,FALSE),"")</f>
        <v/>
      </c>
      <c r="E1212" s="107" t="str">
        <f t="shared" si="35"/>
        <v/>
      </c>
      <c r="F1212" s="107" t="str">
        <f>IF($B1211="","",IF($C1212=$C1209,INDEX('FORMAÇÃO DE PREÇO'!$H:$H,MATCH($B1212,'FORMAÇÃO DE PREÇO'!$B:$B)-18),IF($C1212=$C1210,"Código","")))</f>
        <v/>
      </c>
      <c r="G1212" s="108" t="str">
        <f t="array" ref="G1212">IF($B1211="","",IF($C1212=$C1209,UPPER(INDEX('BASE EDITAL'!$C:$C,EDITAL!B1212+1)),IF($C1212=$C1210,"Especificação do Objeto","")))</f>
        <v/>
      </c>
      <c r="H1212" s="109" t="str">
        <f t="array" ref="H1212">IF($B1211="","",IF($C1212=$C1209,INDEX('FORMAÇÃO DE PREÇO'!$M:$M,MATCH($B1212,'FORMAÇÃO DE PREÇO'!$B:$B)-14),IF($C1212=$C1210,"Unidade","")))</f>
        <v/>
      </c>
      <c r="I1212" s="109" t="str">
        <f>IF($B1211="","",IF($C1212=$C1209,INDEX('FORMAÇÃO DE PREÇO'!$M:$M,MATCH($B1212,'FORMAÇÃO DE PREÇO'!$B:$B)-16),IF($C1212=$C1210,"Quant.","")))</f>
        <v/>
      </c>
      <c r="J1212" s="68" t="str">
        <f>IF(AND(COUNTBLANK($B1209:$B1211)=2,$B1211="",$B1210="",MAX(C:C)&gt;1),"Total Estimado",IF($B1211="","",IF($C1212=$C1209,INDEX('FORMAÇÃO DE PREÇO'!$M:$M,MATCH($B1212,'FORMAÇÃO DE PREÇO'!$B:$B)-18),IF($C1212=$C1210,"Valor Unit. (R$)",IF(AND($C1212&lt;&gt;$C1211,$J1211&lt;&gt;""),"Subtotal","")))))</f>
        <v/>
      </c>
      <c r="K1212" s="100" t="str">
        <f>IFERROR(IF(AND(COUNTBLANK($B1209:$B1211)=2,$B1211="",$B1210="",MAX(C:C)&gt;1),SUM($K$3:K1211)/2,IF($B1211="","",IF($C1212=$C1209,ROUND(J1212*I1212,2),IF($C1212=$C1210,"Total Item (R$)",IF(AND($C1212&lt;&gt;$C1211,$J1211&lt;&gt;""),SUMIFS(K:K,C:C,C1211,J:J,"&lt;&gt;Subtotal"),""))))),"")</f>
        <v/>
      </c>
      <c r="L1212" s="100" t="str">
        <f t="shared" si="34"/>
        <v/>
      </c>
    </row>
    <row r="1213" spans="2:12" x14ac:dyDescent="0.25">
      <c r="B1213" s="62" t="str">
        <f>IFERROR(IF(C1212=C1209,IF(B1212+1&lt;='FORMAÇÃO DE PREÇO'!$H$8,B1212+1,""),B1212),"")</f>
        <v/>
      </c>
      <c r="C1213" s="62" t="str">
        <f>IFERROR(VLOOKUP(B1213,'FORMAÇÃO DE PREÇO'!B:D,2,FALSE),"")</f>
        <v/>
      </c>
      <c r="D1213" s="62" t="str">
        <f>IFERROR(VLOOKUP(B1213,'FORMAÇÃO DE PREÇO'!B:D,3,FALSE),"")</f>
        <v/>
      </c>
      <c r="E1213" s="107" t="str">
        <f t="shared" si="35"/>
        <v/>
      </c>
      <c r="F1213" s="107" t="str">
        <f>IF($B1212="","",IF($C1213=$C1210,INDEX('FORMAÇÃO DE PREÇO'!$H:$H,MATCH($B1213,'FORMAÇÃO DE PREÇO'!$B:$B)-18),IF($C1213=$C1211,"Código","")))</f>
        <v/>
      </c>
      <c r="G1213" s="108" t="str">
        <f t="array" ref="G1213">IF($B1212="","",IF($C1213=$C1210,UPPER(INDEX('BASE EDITAL'!$C:$C,EDITAL!B1213+1)),IF($C1213=$C1211,"Especificação do Objeto","")))</f>
        <v/>
      </c>
      <c r="H1213" s="109" t="str">
        <f t="array" ref="H1213">IF($B1212="","",IF($C1213=$C1210,INDEX('FORMAÇÃO DE PREÇO'!$M:$M,MATCH($B1213,'FORMAÇÃO DE PREÇO'!$B:$B)-14),IF($C1213=$C1211,"Unidade","")))</f>
        <v/>
      </c>
      <c r="I1213" s="109" t="str">
        <f>IF($B1212="","",IF($C1213=$C1210,INDEX('FORMAÇÃO DE PREÇO'!$M:$M,MATCH($B1213,'FORMAÇÃO DE PREÇO'!$B:$B)-16),IF($C1213=$C1211,"Quant.","")))</f>
        <v/>
      </c>
      <c r="J1213" s="68" t="str">
        <f>IF(AND(COUNTBLANK($B1210:$B1212)=2,$B1212="",$B1211="",MAX(C:C)&gt;1),"Total Estimado",IF($B1212="","",IF($C1213=$C1210,INDEX('FORMAÇÃO DE PREÇO'!$M:$M,MATCH($B1213,'FORMAÇÃO DE PREÇO'!$B:$B)-18),IF($C1213=$C1211,"Valor Unit. (R$)",IF(AND($C1213&lt;&gt;$C1212,$J1212&lt;&gt;""),"Subtotal","")))))</f>
        <v/>
      </c>
      <c r="K1213" s="100" t="str">
        <f>IFERROR(IF(AND(COUNTBLANK($B1210:$B1212)=2,$B1212="",$B1211="",MAX(C:C)&gt;1),SUM($K$3:K1212)/2,IF($B1212="","",IF($C1213=$C1210,ROUND(J1213*I1213,2),IF($C1213=$C1211,"Total Item (R$)",IF(AND($C1213&lt;&gt;$C1212,$J1212&lt;&gt;""),SUMIFS(K:K,C:C,C1212,J:J,"&lt;&gt;Subtotal"),""))))),"")</f>
        <v/>
      </c>
      <c r="L1213" s="100" t="str">
        <f t="shared" si="34"/>
        <v/>
      </c>
    </row>
    <row r="1214" spans="2:12" x14ac:dyDescent="0.25">
      <c r="B1214" s="62" t="str">
        <f>IFERROR(IF(C1213=C1210,IF(B1213+1&lt;='FORMAÇÃO DE PREÇO'!$H$8,B1213+1,""),B1213),"")</f>
        <v/>
      </c>
      <c r="C1214" s="62" t="str">
        <f>IFERROR(VLOOKUP(B1214,'FORMAÇÃO DE PREÇO'!B:D,2,FALSE),"")</f>
        <v/>
      </c>
      <c r="D1214" s="62" t="str">
        <f>IFERROR(VLOOKUP(B1214,'FORMAÇÃO DE PREÇO'!B:D,3,FALSE),"")</f>
        <v/>
      </c>
      <c r="E1214" s="107" t="str">
        <f t="shared" si="35"/>
        <v/>
      </c>
      <c r="F1214" s="107" t="str">
        <f>IF($B1213="","",IF($C1214=$C1211,INDEX('FORMAÇÃO DE PREÇO'!$H:$H,MATCH($B1214,'FORMAÇÃO DE PREÇO'!$B:$B)-18),IF($C1214=$C1212,"Código","")))</f>
        <v/>
      </c>
      <c r="G1214" s="108" t="str">
        <f t="array" ref="G1214">IF($B1213="","",IF($C1214=$C1211,UPPER(INDEX('BASE EDITAL'!$C:$C,EDITAL!B1214+1)),IF($C1214=$C1212,"Especificação do Objeto","")))</f>
        <v/>
      </c>
      <c r="H1214" s="109" t="str">
        <f t="array" ref="H1214">IF($B1213="","",IF($C1214=$C1211,INDEX('FORMAÇÃO DE PREÇO'!$M:$M,MATCH($B1214,'FORMAÇÃO DE PREÇO'!$B:$B)-14),IF($C1214=$C1212,"Unidade","")))</f>
        <v/>
      </c>
      <c r="I1214" s="109" t="str">
        <f>IF($B1213="","",IF($C1214=$C1211,INDEX('FORMAÇÃO DE PREÇO'!$M:$M,MATCH($B1214,'FORMAÇÃO DE PREÇO'!$B:$B)-16),IF($C1214=$C1212,"Quant.","")))</f>
        <v/>
      </c>
      <c r="J1214" s="68" t="str">
        <f>IF(AND(COUNTBLANK($B1211:$B1213)=2,$B1213="",$B1212="",MAX(C:C)&gt;1),"Total Estimado",IF($B1213="","",IF($C1214=$C1211,INDEX('FORMAÇÃO DE PREÇO'!$M:$M,MATCH($B1214,'FORMAÇÃO DE PREÇO'!$B:$B)-18),IF($C1214=$C1212,"Valor Unit. (R$)",IF(AND($C1214&lt;&gt;$C1213,$J1213&lt;&gt;""),"Subtotal","")))))</f>
        <v/>
      </c>
      <c r="K1214" s="100" t="str">
        <f>IFERROR(IF(AND(COUNTBLANK($B1211:$B1213)=2,$B1213="",$B1212="",MAX(C:C)&gt;1),SUM($K$3:K1213)/2,IF($B1213="","",IF($C1214=$C1211,ROUND(J1214*I1214,2),IF($C1214=$C1212,"Total Item (R$)",IF(AND($C1214&lt;&gt;$C1213,$J1213&lt;&gt;""),SUMIFS(K:K,C:C,C1213,J:J,"&lt;&gt;Subtotal"),""))))),"")</f>
        <v/>
      </c>
      <c r="L1214" s="100" t="str">
        <f t="shared" si="34"/>
        <v/>
      </c>
    </row>
    <row r="1215" spans="2:12" x14ac:dyDescent="0.25">
      <c r="B1215" s="62" t="str">
        <f>IFERROR(IF(C1214=C1211,IF(B1214+1&lt;='FORMAÇÃO DE PREÇO'!$H$8,B1214+1,""),B1214),"")</f>
        <v/>
      </c>
      <c r="C1215" s="62" t="str">
        <f>IFERROR(VLOOKUP(B1215,'FORMAÇÃO DE PREÇO'!B:D,2,FALSE),"")</f>
        <v/>
      </c>
      <c r="D1215" s="62" t="str">
        <f>IFERROR(VLOOKUP(B1215,'FORMAÇÃO DE PREÇO'!B:D,3,FALSE),"")</f>
        <v/>
      </c>
      <c r="E1215" s="107" t="str">
        <f t="shared" si="35"/>
        <v/>
      </c>
      <c r="F1215" s="107" t="str">
        <f>IF($B1214="","",IF($C1215=$C1212,INDEX('FORMAÇÃO DE PREÇO'!$H:$H,MATCH($B1215,'FORMAÇÃO DE PREÇO'!$B:$B)-18),IF($C1215=$C1213,"Código","")))</f>
        <v/>
      </c>
      <c r="G1215" s="108" t="str">
        <f t="array" ref="G1215">IF($B1214="","",IF($C1215=$C1212,UPPER(INDEX('BASE EDITAL'!$C:$C,EDITAL!B1215+1)),IF($C1215=$C1213,"Especificação do Objeto","")))</f>
        <v/>
      </c>
      <c r="H1215" s="109" t="str">
        <f t="array" ref="H1215">IF($B1214="","",IF($C1215=$C1212,INDEX('FORMAÇÃO DE PREÇO'!$M:$M,MATCH($B1215,'FORMAÇÃO DE PREÇO'!$B:$B)-14),IF($C1215=$C1213,"Unidade","")))</f>
        <v/>
      </c>
      <c r="I1215" s="109" t="str">
        <f>IF($B1214="","",IF($C1215=$C1212,INDEX('FORMAÇÃO DE PREÇO'!$M:$M,MATCH($B1215,'FORMAÇÃO DE PREÇO'!$B:$B)-16),IF($C1215=$C1213,"Quant.","")))</f>
        <v/>
      </c>
      <c r="J1215" s="68" t="str">
        <f>IF(AND(COUNTBLANK($B1212:$B1214)=2,$B1214="",$B1213="",MAX(C:C)&gt;1),"Total Estimado",IF($B1214="","",IF($C1215=$C1212,INDEX('FORMAÇÃO DE PREÇO'!$M:$M,MATCH($B1215,'FORMAÇÃO DE PREÇO'!$B:$B)-18),IF($C1215=$C1213,"Valor Unit. (R$)",IF(AND($C1215&lt;&gt;$C1214,$J1214&lt;&gt;""),"Subtotal","")))))</f>
        <v/>
      </c>
      <c r="K1215" s="100" t="str">
        <f>IFERROR(IF(AND(COUNTBLANK($B1212:$B1214)=2,$B1214="",$B1213="",MAX(C:C)&gt;1),SUM($K$3:K1214)/2,IF($B1214="","",IF($C1215=$C1212,ROUND(J1215*I1215,2),IF($C1215=$C1213,"Total Item (R$)",IF(AND($C1215&lt;&gt;$C1214,$J1214&lt;&gt;""),SUMIFS(K:K,C:C,C1214,J:J,"&lt;&gt;Subtotal"),""))))),"")</f>
        <v/>
      </c>
      <c r="L1215" s="100" t="str">
        <f t="shared" si="34"/>
        <v/>
      </c>
    </row>
    <row r="1216" spans="2:12" x14ac:dyDescent="0.25">
      <c r="B1216" s="62" t="str">
        <f>IFERROR(IF(C1215=C1212,IF(B1215+1&lt;='FORMAÇÃO DE PREÇO'!$H$8,B1215+1,""),B1215),"")</f>
        <v/>
      </c>
      <c r="C1216" s="62" t="str">
        <f>IFERROR(VLOOKUP(B1216,'FORMAÇÃO DE PREÇO'!B:D,2,FALSE),"")</f>
        <v/>
      </c>
      <c r="D1216" s="62" t="str">
        <f>IFERROR(VLOOKUP(B1216,'FORMAÇÃO DE PREÇO'!B:D,3,FALSE),"")</f>
        <v/>
      </c>
      <c r="E1216" s="107" t="str">
        <f t="shared" si="35"/>
        <v/>
      </c>
      <c r="F1216" s="107" t="str">
        <f>IF($B1215="","",IF($C1216=$C1213,INDEX('FORMAÇÃO DE PREÇO'!$H:$H,MATCH($B1216,'FORMAÇÃO DE PREÇO'!$B:$B)-18),IF($C1216=$C1214,"Código","")))</f>
        <v/>
      </c>
      <c r="G1216" s="108" t="str">
        <f t="array" ref="G1216">IF($B1215="","",IF($C1216=$C1213,UPPER(INDEX('BASE EDITAL'!$C:$C,EDITAL!B1216+1)),IF($C1216=$C1214,"Especificação do Objeto","")))</f>
        <v/>
      </c>
      <c r="H1216" s="109" t="str">
        <f t="array" ref="H1216">IF($B1215="","",IF($C1216=$C1213,INDEX('FORMAÇÃO DE PREÇO'!$M:$M,MATCH($B1216,'FORMAÇÃO DE PREÇO'!$B:$B)-14),IF($C1216=$C1214,"Unidade","")))</f>
        <v/>
      </c>
      <c r="I1216" s="109" t="str">
        <f>IF($B1215="","",IF($C1216=$C1213,INDEX('FORMAÇÃO DE PREÇO'!$M:$M,MATCH($B1216,'FORMAÇÃO DE PREÇO'!$B:$B)-16),IF($C1216=$C1214,"Quant.","")))</f>
        <v/>
      </c>
      <c r="J1216" s="68" t="str">
        <f>IF(AND(COUNTBLANK($B1213:$B1215)=2,$B1215="",$B1214="",MAX(C:C)&gt;1),"Total Estimado",IF($B1215="","",IF($C1216=$C1213,INDEX('FORMAÇÃO DE PREÇO'!$M:$M,MATCH($B1216,'FORMAÇÃO DE PREÇO'!$B:$B)-18),IF($C1216=$C1214,"Valor Unit. (R$)",IF(AND($C1216&lt;&gt;$C1215,$J1215&lt;&gt;""),"Subtotal","")))))</f>
        <v/>
      </c>
      <c r="K1216" s="100" t="str">
        <f>IFERROR(IF(AND(COUNTBLANK($B1213:$B1215)=2,$B1215="",$B1214="",MAX(C:C)&gt;1),SUM($K$3:K1215)/2,IF($B1215="","",IF($C1216=$C1213,ROUND(J1216*I1216,2),IF($C1216=$C1214,"Total Item (R$)",IF(AND($C1216&lt;&gt;$C1215,$J1215&lt;&gt;""),SUMIFS(K:K,C:C,C1215,J:J,"&lt;&gt;Subtotal"),""))))),"")</f>
        <v/>
      </c>
      <c r="L1216" s="100" t="str">
        <f t="shared" si="34"/>
        <v/>
      </c>
    </row>
    <row r="1217" spans="2:12" x14ac:dyDescent="0.25">
      <c r="B1217" s="62" t="str">
        <f>IFERROR(IF(C1216=C1213,IF(B1216+1&lt;='FORMAÇÃO DE PREÇO'!$H$8,B1216+1,""),B1216),"")</f>
        <v/>
      </c>
      <c r="C1217" s="62" t="str">
        <f>IFERROR(VLOOKUP(B1217,'FORMAÇÃO DE PREÇO'!B:D,2,FALSE),"")</f>
        <v/>
      </c>
      <c r="D1217" s="62" t="str">
        <f>IFERROR(VLOOKUP(B1217,'FORMAÇÃO DE PREÇO'!B:D,3,FALSE),"")</f>
        <v/>
      </c>
      <c r="E1217" s="107" t="str">
        <f t="shared" si="35"/>
        <v/>
      </c>
      <c r="F1217" s="107" t="str">
        <f>IF($B1216="","",IF($C1217=$C1214,INDEX('FORMAÇÃO DE PREÇO'!$H:$H,MATCH($B1217,'FORMAÇÃO DE PREÇO'!$B:$B)-18),IF($C1217=$C1215,"Código","")))</f>
        <v/>
      </c>
      <c r="G1217" s="108" t="str">
        <f t="array" ref="G1217">IF($B1216="","",IF($C1217=$C1214,UPPER(INDEX('BASE EDITAL'!$C:$C,EDITAL!B1217+1)),IF($C1217=$C1215,"Especificação do Objeto","")))</f>
        <v/>
      </c>
      <c r="H1217" s="109" t="str">
        <f t="array" ref="H1217">IF($B1216="","",IF($C1217=$C1214,INDEX('FORMAÇÃO DE PREÇO'!$M:$M,MATCH($B1217,'FORMAÇÃO DE PREÇO'!$B:$B)-14),IF($C1217=$C1215,"Unidade","")))</f>
        <v/>
      </c>
      <c r="I1217" s="109" t="str">
        <f>IF($B1216="","",IF($C1217=$C1214,INDEX('FORMAÇÃO DE PREÇO'!$M:$M,MATCH($B1217,'FORMAÇÃO DE PREÇO'!$B:$B)-16),IF($C1217=$C1215,"Quant.","")))</f>
        <v/>
      </c>
      <c r="J1217" s="68" t="str">
        <f>IF(AND(COUNTBLANK($B1214:$B1216)=2,$B1216="",$B1215="",MAX(C:C)&gt;1),"Total Estimado",IF($B1216="","",IF($C1217=$C1214,INDEX('FORMAÇÃO DE PREÇO'!$M:$M,MATCH($B1217,'FORMAÇÃO DE PREÇO'!$B:$B)-18),IF($C1217=$C1215,"Valor Unit. (R$)",IF(AND($C1217&lt;&gt;$C1216,$J1216&lt;&gt;""),"Subtotal","")))))</f>
        <v/>
      </c>
      <c r="K1217" s="100" t="str">
        <f>IFERROR(IF(AND(COUNTBLANK($B1214:$B1216)=2,$B1216="",$B1215="",MAX(C:C)&gt;1),SUM($K$3:K1216)/2,IF($B1216="","",IF($C1217=$C1214,ROUND(J1217*I1217,2),IF($C1217=$C1215,"Total Item (R$)",IF(AND($C1217&lt;&gt;$C1216,$J1216&lt;&gt;""),SUMIFS(K:K,C:C,C1216,J:J,"&lt;&gt;Subtotal"),""))))),"")</f>
        <v/>
      </c>
      <c r="L1217" s="100" t="str">
        <f t="shared" si="34"/>
        <v/>
      </c>
    </row>
    <row r="1218" spans="2:12" x14ac:dyDescent="0.25">
      <c r="B1218" s="62" t="str">
        <f>IFERROR(IF(C1217=C1214,IF(B1217+1&lt;='FORMAÇÃO DE PREÇO'!$H$8,B1217+1,""),B1217),"")</f>
        <v/>
      </c>
      <c r="C1218" s="62" t="str">
        <f>IFERROR(VLOOKUP(B1218,'FORMAÇÃO DE PREÇO'!B:D,2,FALSE),"")</f>
        <v/>
      </c>
      <c r="D1218" s="62" t="str">
        <f>IFERROR(VLOOKUP(B1218,'FORMAÇÃO DE PREÇO'!B:D,3,FALSE),"")</f>
        <v/>
      </c>
      <c r="E1218" s="107" t="str">
        <f t="shared" si="35"/>
        <v/>
      </c>
      <c r="F1218" s="107" t="str">
        <f>IF($B1217="","",IF($C1218=$C1215,INDEX('FORMAÇÃO DE PREÇO'!$H:$H,MATCH($B1218,'FORMAÇÃO DE PREÇO'!$B:$B)-18),IF($C1218=$C1216,"Código","")))</f>
        <v/>
      </c>
      <c r="G1218" s="108" t="str">
        <f t="array" ref="G1218">IF($B1217="","",IF($C1218=$C1215,UPPER(INDEX('BASE EDITAL'!$C:$C,EDITAL!B1218+1)),IF($C1218=$C1216,"Especificação do Objeto","")))</f>
        <v/>
      </c>
      <c r="H1218" s="109" t="str">
        <f t="array" ref="H1218">IF($B1217="","",IF($C1218=$C1215,INDEX('FORMAÇÃO DE PREÇO'!$M:$M,MATCH($B1218,'FORMAÇÃO DE PREÇO'!$B:$B)-14),IF($C1218=$C1216,"Unidade","")))</f>
        <v/>
      </c>
      <c r="I1218" s="109" t="str">
        <f>IF($B1217="","",IF($C1218=$C1215,INDEX('FORMAÇÃO DE PREÇO'!$M:$M,MATCH($B1218,'FORMAÇÃO DE PREÇO'!$B:$B)-16),IF($C1218=$C1216,"Quant.","")))</f>
        <v/>
      </c>
      <c r="J1218" s="68" t="str">
        <f>IF(AND(COUNTBLANK($B1215:$B1217)=2,$B1217="",$B1216="",MAX(C:C)&gt;1),"Total Estimado",IF($B1217="","",IF($C1218=$C1215,INDEX('FORMAÇÃO DE PREÇO'!$M:$M,MATCH($B1218,'FORMAÇÃO DE PREÇO'!$B:$B)-18),IF($C1218=$C1216,"Valor Unit. (R$)",IF(AND($C1218&lt;&gt;$C1217,$J1217&lt;&gt;""),"Subtotal","")))))</f>
        <v/>
      </c>
      <c r="K1218" s="100" t="str">
        <f>IFERROR(IF(AND(COUNTBLANK($B1215:$B1217)=2,$B1217="",$B1216="",MAX(C:C)&gt;1),SUM($K$3:K1217)/2,IF($B1217="","",IF($C1218=$C1215,ROUND(J1218*I1218,2),IF($C1218=$C1216,"Total Item (R$)",IF(AND($C1218&lt;&gt;$C1217,$J1217&lt;&gt;""),SUMIFS(K:K,C:C,C1217,J:J,"&lt;&gt;Subtotal"),""))))),"")</f>
        <v/>
      </c>
      <c r="L1218" s="100" t="str">
        <f t="shared" si="34"/>
        <v/>
      </c>
    </row>
    <row r="1219" spans="2:12" x14ac:dyDescent="0.25">
      <c r="B1219" s="62" t="str">
        <f>IFERROR(IF(C1218=C1215,IF(B1218+1&lt;='FORMAÇÃO DE PREÇO'!$H$8,B1218+1,""),B1218),"")</f>
        <v/>
      </c>
      <c r="C1219" s="62" t="str">
        <f>IFERROR(VLOOKUP(B1219,'FORMAÇÃO DE PREÇO'!B:D,2,FALSE),"")</f>
        <v/>
      </c>
      <c r="D1219" s="62" t="str">
        <f>IFERROR(VLOOKUP(B1219,'FORMAÇÃO DE PREÇO'!B:D,3,FALSE),"")</f>
        <v/>
      </c>
      <c r="E1219" s="107" t="str">
        <f t="shared" si="35"/>
        <v/>
      </c>
      <c r="F1219" s="107" t="str">
        <f>IF($B1218="","",IF($C1219=$C1216,INDEX('FORMAÇÃO DE PREÇO'!$H:$H,MATCH($B1219,'FORMAÇÃO DE PREÇO'!$B:$B)-18),IF($C1219=$C1217,"Código","")))</f>
        <v/>
      </c>
      <c r="G1219" s="108" t="str">
        <f t="array" ref="G1219">IF($B1218="","",IF($C1219=$C1216,UPPER(INDEX('BASE EDITAL'!$C:$C,EDITAL!B1219+1)),IF($C1219=$C1217,"Especificação do Objeto","")))</f>
        <v/>
      </c>
      <c r="H1219" s="109" t="str">
        <f t="array" ref="H1219">IF($B1218="","",IF($C1219=$C1216,INDEX('FORMAÇÃO DE PREÇO'!$M:$M,MATCH($B1219,'FORMAÇÃO DE PREÇO'!$B:$B)-14),IF($C1219=$C1217,"Unidade","")))</f>
        <v/>
      </c>
      <c r="I1219" s="109" t="str">
        <f>IF($B1218="","",IF($C1219=$C1216,INDEX('FORMAÇÃO DE PREÇO'!$M:$M,MATCH($B1219,'FORMAÇÃO DE PREÇO'!$B:$B)-16),IF($C1219=$C1217,"Quant.","")))</f>
        <v/>
      </c>
      <c r="J1219" s="68" t="str">
        <f>IF(AND(COUNTBLANK($B1216:$B1218)=2,$B1218="",$B1217="",MAX(C:C)&gt;1),"Total Estimado",IF($B1218="","",IF($C1219=$C1216,INDEX('FORMAÇÃO DE PREÇO'!$M:$M,MATCH($B1219,'FORMAÇÃO DE PREÇO'!$B:$B)-18),IF($C1219=$C1217,"Valor Unit. (R$)",IF(AND($C1219&lt;&gt;$C1218,$J1218&lt;&gt;""),"Subtotal","")))))</f>
        <v/>
      </c>
      <c r="K1219" s="100" t="str">
        <f>IFERROR(IF(AND(COUNTBLANK($B1216:$B1218)=2,$B1218="",$B1217="",MAX(C:C)&gt;1),SUM($K$3:K1218)/2,IF($B1218="","",IF($C1219=$C1216,ROUND(J1219*I1219,2),IF($C1219=$C1217,"Total Item (R$)",IF(AND($C1219&lt;&gt;$C1218,$J1218&lt;&gt;""),SUMIFS(K:K,C:C,C1218,J:J,"&lt;&gt;Subtotal"),""))))),"")</f>
        <v/>
      </c>
      <c r="L1219" s="100" t="str">
        <f t="shared" si="34"/>
        <v/>
      </c>
    </row>
    <row r="1220" spans="2:12" x14ac:dyDescent="0.25">
      <c r="B1220" s="62" t="str">
        <f>IFERROR(IF(C1219=C1216,IF(B1219+1&lt;='FORMAÇÃO DE PREÇO'!$H$8,B1219+1,""),B1219),"")</f>
        <v/>
      </c>
      <c r="C1220" s="62" t="str">
        <f>IFERROR(VLOOKUP(B1220,'FORMAÇÃO DE PREÇO'!B:D,2,FALSE),"")</f>
        <v/>
      </c>
      <c r="D1220" s="62" t="str">
        <f>IFERROR(VLOOKUP(B1220,'FORMAÇÃO DE PREÇO'!B:D,3,FALSE),"")</f>
        <v/>
      </c>
      <c r="E1220" s="107" t="str">
        <f t="shared" si="35"/>
        <v/>
      </c>
      <c r="F1220" s="107" t="str">
        <f>IF($B1219="","",IF($C1220=$C1217,INDEX('FORMAÇÃO DE PREÇO'!$H:$H,MATCH($B1220,'FORMAÇÃO DE PREÇO'!$B:$B)-18),IF($C1220=$C1218,"Código","")))</f>
        <v/>
      </c>
      <c r="G1220" s="108" t="str">
        <f t="array" ref="G1220">IF($B1219="","",IF($C1220=$C1217,UPPER(INDEX('BASE EDITAL'!$C:$C,EDITAL!B1220+1)),IF($C1220=$C1218,"Especificação do Objeto","")))</f>
        <v/>
      </c>
      <c r="H1220" s="109" t="str">
        <f t="array" ref="H1220">IF($B1219="","",IF($C1220=$C1217,INDEX('FORMAÇÃO DE PREÇO'!$M:$M,MATCH($B1220,'FORMAÇÃO DE PREÇO'!$B:$B)-14),IF($C1220=$C1218,"Unidade","")))</f>
        <v/>
      </c>
      <c r="I1220" s="109" t="str">
        <f>IF($B1219="","",IF($C1220=$C1217,INDEX('FORMAÇÃO DE PREÇO'!$M:$M,MATCH($B1220,'FORMAÇÃO DE PREÇO'!$B:$B)-16),IF($C1220=$C1218,"Quant.","")))</f>
        <v/>
      </c>
      <c r="J1220" s="68" t="str">
        <f>IF(AND(COUNTBLANK($B1217:$B1219)=2,$B1219="",$B1218="",MAX(C:C)&gt;1),"Total Estimado",IF($B1219="","",IF($C1220=$C1217,INDEX('FORMAÇÃO DE PREÇO'!$M:$M,MATCH($B1220,'FORMAÇÃO DE PREÇO'!$B:$B)-18),IF($C1220=$C1218,"Valor Unit. (R$)",IF(AND($C1220&lt;&gt;$C1219,$J1219&lt;&gt;""),"Subtotal","")))))</f>
        <v/>
      </c>
      <c r="K1220" s="100" t="str">
        <f>IFERROR(IF(AND(COUNTBLANK($B1217:$B1219)=2,$B1219="",$B1218="",MAX(C:C)&gt;1),SUM($K$3:K1219)/2,IF($B1219="","",IF($C1220=$C1217,ROUND(J1220*I1220,2),IF($C1220=$C1218,"Total Item (R$)",IF(AND($C1220&lt;&gt;$C1219,$J1219&lt;&gt;""),SUMIFS(K:K,C:C,C1219,J:J,"&lt;&gt;Subtotal"),""))))),"")</f>
        <v/>
      </c>
      <c r="L1220" s="100" t="str">
        <f t="shared" ref="L1220:L1283" si="36">IF($B1219="","",IF($C1220=$C1217,"",IF($C1220=$C1218,"Benefício ME/EPP","")))</f>
        <v/>
      </c>
    </row>
    <row r="1221" spans="2:12" x14ac:dyDescent="0.25">
      <c r="B1221" s="62" t="str">
        <f>IFERROR(IF(C1220=C1217,IF(B1220+1&lt;='FORMAÇÃO DE PREÇO'!$H$8,B1220+1,""),B1220),"")</f>
        <v/>
      </c>
      <c r="C1221" s="62" t="str">
        <f>IFERROR(VLOOKUP(B1221,'FORMAÇÃO DE PREÇO'!B:D,2,FALSE),"")</f>
        <v/>
      </c>
      <c r="D1221" s="62" t="str">
        <f>IFERROR(VLOOKUP(B1221,'FORMAÇÃO DE PREÇO'!B:D,3,FALSE),"")</f>
        <v/>
      </c>
      <c r="E1221" s="107" t="str">
        <f t="shared" si="35"/>
        <v/>
      </c>
      <c r="F1221" s="107" t="str">
        <f>IF($B1220="","",IF($C1221=$C1218,INDEX('FORMAÇÃO DE PREÇO'!$H:$H,MATCH($B1221,'FORMAÇÃO DE PREÇO'!$B:$B)-18),IF($C1221=$C1219,"Código","")))</f>
        <v/>
      </c>
      <c r="G1221" s="108" t="str">
        <f t="array" ref="G1221">IF($B1220="","",IF($C1221=$C1218,UPPER(INDEX('BASE EDITAL'!$C:$C,EDITAL!B1221+1)),IF($C1221=$C1219,"Especificação do Objeto","")))</f>
        <v/>
      </c>
      <c r="H1221" s="109" t="str">
        <f t="array" ref="H1221">IF($B1220="","",IF($C1221=$C1218,INDEX('FORMAÇÃO DE PREÇO'!$M:$M,MATCH($B1221,'FORMAÇÃO DE PREÇO'!$B:$B)-14),IF($C1221=$C1219,"Unidade","")))</f>
        <v/>
      </c>
      <c r="I1221" s="109" t="str">
        <f>IF($B1220="","",IF($C1221=$C1218,INDEX('FORMAÇÃO DE PREÇO'!$M:$M,MATCH($B1221,'FORMAÇÃO DE PREÇO'!$B:$B)-16),IF($C1221=$C1219,"Quant.","")))</f>
        <v/>
      </c>
      <c r="J1221" s="68" t="str">
        <f>IF(AND(COUNTBLANK($B1218:$B1220)=2,$B1220="",$B1219="",MAX(C:C)&gt;1),"Total Estimado",IF($B1220="","",IF($C1221=$C1218,INDEX('FORMAÇÃO DE PREÇO'!$M:$M,MATCH($B1221,'FORMAÇÃO DE PREÇO'!$B:$B)-18),IF($C1221=$C1219,"Valor Unit. (R$)",IF(AND($C1221&lt;&gt;$C1220,$J1220&lt;&gt;""),"Subtotal","")))))</f>
        <v/>
      </c>
      <c r="K1221" s="100" t="str">
        <f>IFERROR(IF(AND(COUNTBLANK($B1218:$B1220)=2,$B1220="",$B1219="",MAX(C:C)&gt;1),SUM($K$3:K1220)/2,IF($B1220="","",IF($C1221=$C1218,ROUND(J1221*I1221,2),IF($C1221=$C1219,"Total Item (R$)",IF(AND($C1221&lt;&gt;$C1220,$J1220&lt;&gt;""),SUMIFS(K:K,C:C,C1220,J:J,"&lt;&gt;Subtotal"),""))))),"")</f>
        <v/>
      </c>
      <c r="L1221" s="100" t="str">
        <f t="shared" si="36"/>
        <v/>
      </c>
    </row>
    <row r="1222" spans="2:12" x14ac:dyDescent="0.25">
      <c r="B1222" s="62" t="str">
        <f>IFERROR(IF(C1221=C1218,IF(B1221+1&lt;='FORMAÇÃO DE PREÇO'!$H$8,B1221+1,""),B1221),"")</f>
        <v/>
      </c>
      <c r="C1222" s="62" t="str">
        <f>IFERROR(VLOOKUP(B1222,'FORMAÇÃO DE PREÇO'!B:D,2,FALSE),"")</f>
        <v/>
      </c>
      <c r="D1222" s="62" t="str">
        <f>IFERROR(VLOOKUP(B1222,'FORMAÇÃO DE PREÇO'!B:D,3,FALSE),"")</f>
        <v/>
      </c>
      <c r="E1222" s="107" t="str">
        <f t="shared" si="35"/>
        <v/>
      </c>
      <c r="F1222" s="107" t="str">
        <f>IF($B1221="","",IF($C1222=$C1219,INDEX('FORMAÇÃO DE PREÇO'!$H:$H,MATCH($B1222,'FORMAÇÃO DE PREÇO'!$B:$B)-18),IF($C1222=$C1220,"Código","")))</f>
        <v/>
      </c>
      <c r="G1222" s="108" t="str">
        <f t="array" ref="G1222">IF($B1221="","",IF($C1222=$C1219,UPPER(INDEX('BASE EDITAL'!$C:$C,EDITAL!B1222+1)),IF($C1222=$C1220,"Especificação do Objeto","")))</f>
        <v/>
      </c>
      <c r="H1222" s="109" t="str">
        <f t="array" ref="H1222">IF($B1221="","",IF($C1222=$C1219,INDEX('FORMAÇÃO DE PREÇO'!$M:$M,MATCH($B1222,'FORMAÇÃO DE PREÇO'!$B:$B)-14),IF($C1222=$C1220,"Unidade","")))</f>
        <v/>
      </c>
      <c r="I1222" s="109" t="str">
        <f>IF($B1221="","",IF($C1222=$C1219,INDEX('FORMAÇÃO DE PREÇO'!$M:$M,MATCH($B1222,'FORMAÇÃO DE PREÇO'!$B:$B)-16),IF($C1222=$C1220,"Quant.","")))</f>
        <v/>
      </c>
      <c r="J1222" s="68" t="str">
        <f>IF(AND(COUNTBLANK($B1219:$B1221)=2,$B1221="",$B1220="",MAX(C:C)&gt;1),"Total Estimado",IF($B1221="","",IF($C1222=$C1219,INDEX('FORMAÇÃO DE PREÇO'!$M:$M,MATCH($B1222,'FORMAÇÃO DE PREÇO'!$B:$B)-18),IF($C1222=$C1220,"Valor Unit. (R$)",IF(AND($C1222&lt;&gt;$C1221,$J1221&lt;&gt;""),"Subtotal","")))))</f>
        <v/>
      </c>
      <c r="K1222" s="100" t="str">
        <f>IFERROR(IF(AND(COUNTBLANK($B1219:$B1221)=2,$B1221="",$B1220="",MAX(C:C)&gt;1),SUM($K$3:K1221)/2,IF($B1221="","",IF($C1222=$C1219,ROUND(J1222*I1222,2),IF($C1222=$C1220,"Total Item (R$)",IF(AND($C1222&lt;&gt;$C1221,$J1221&lt;&gt;""),SUMIFS(K:K,C:C,C1221,J:J,"&lt;&gt;Subtotal"),""))))),"")</f>
        <v/>
      </c>
      <c r="L1222" s="100" t="str">
        <f t="shared" si="36"/>
        <v/>
      </c>
    </row>
    <row r="1223" spans="2:12" x14ac:dyDescent="0.25">
      <c r="B1223" s="62" t="str">
        <f>IFERROR(IF(C1222=C1219,IF(B1222+1&lt;='FORMAÇÃO DE PREÇO'!$H$8,B1222+1,""),B1222),"")</f>
        <v/>
      </c>
      <c r="C1223" s="62" t="str">
        <f>IFERROR(VLOOKUP(B1223,'FORMAÇÃO DE PREÇO'!B:D,2,FALSE),"")</f>
        <v/>
      </c>
      <c r="D1223" s="62" t="str">
        <f>IFERROR(VLOOKUP(B1223,'FORMAÇÃO DE PREÇO'!B:D,3,FALSE),"")</f>
        <v/>
      </c>
      <c r="E1223" s="107" t="str">
        <f t="shared" ref="E1223:E1286" si="37">IF($B1222="","",IF($C1223=$C1220,D1223,IF($C1223=$C1221,"Item",IF(AND(MAX(C:C)&gt;1,$C1223=$C1222),CONCATENATE("LOTE ",C1223),""))))</f>
        <v/>
      </c>
      <c r="F1223" s="107" t="str">
        <f>IF($B1222="","",IF($C1223=$C1220,INDEX('FORMAÇÃO DE PREÇO'!$H:$H,MATCH($B1223,'FORMAÇÃO DE PREÇO'!$B:$B)-18),IF($C1223=$C1221,"Código","")))</f>
        <v/>
      </c>
      <c r="G1223" s="108" t="str">
        <f t="array" ref="G1223">IF($B1222="","",IF($C1223=$C1220,UPPER(INDEX('BASE EDITAL'!$C:$C,EDITAL!B1223+1)),IF($C1223=$C1221,"Especificação do Objeto","")))</f>
        <v/>
      </c>
      <c r="H1223" s="109" t="str">
        <f t="array" ref="H1223">IF($B1222="","",IF($C1223=$C1220,INDEX('FORMAÇÃO DE PREÇO'!$M:$M,MATCH($B1223,'FORMAÇÃO DE PREÇO'!$B:$B)-14),IF($C1223=$C1221,"Unidade","")))</f>
        <v/>
      </c>
      <c r="I1223" s="109" t="str">
        <f>IF($B1222="","",IF($C1223=$C1220,INDEX('FORMAÇÃO DE PREÇO'!$M:$M,MATCH($B1223,'FORMAÇÃO DE PREÇO'!$B:$B)-16),IF($C1223=$C1221,"Quant.","")))</f>
        <v/>
      </c>
      <c r="J1223" s="68" t="str">
        <f>IF(AND(COUNTBLANK($B1220:$B1222)=2,$B1222="",$B1221="",MAX(C:C)&gt;1),"Total Estimado",IF($B1222="","",IF($C1223=$C1220,INDEX('FORMAÇÃO DE PREÇO'!$M:$M,MATCH($B1223,'FORMAÇÃO DE PREÇO'!$B:$B)-18),IF($C1223=$C1221,"Valor Unit. (R$)",IF(AND($C1223&lt;&gt;$C1222,$J1222&lt;&gt;""),"Subtotal","")))))</f>
        <v/>
      </c>
      <c r="K1223" s="100" t="str">
        <f>IFERROR(IF(AND(COUNTBLANK($B1220:$B1222)=2,$B1222="",$B1221="",MAX(C:C)&gt;1),SUM($K$3:K1222)/2,IF($B1222="","",IF($C1223=$C1220,ROUND(J1223*I1223,2),IF($C1223=$C1221,"Total Item (R$)",IF(AND($C1223&lt;&gt;$C1222,$J1222&lt;&gt;""),SUMIFS(K:K,C:C,C1222,J:J,"&lt;&gt;Subtotal"),""))))),"")</f>
        <v/>
      </c>
      <c r="L1223" s="100" t="str">
        <f t="shared" si="36"/>
        <v/>
      </c>
    </row>
    <row r="1224" spans="2:12" x14ac:dyDescent="0.25">
      <c r="B1224" s="62" t="str">
        <f>IFERROR(IF(C1223=C1220,IF(B1223+1&lt;='FORMAÇÃO DE PREÇO'!$H$8,B1223+1,""),B1223),"")</f>
        <v/>
      </c>
      <c r="C1224" s="62" t="str">
        <f>IFERROR(VLOOKUP(B1224,'FORMAÇÃO DE PREÇO'!B:D,2,FALSE),"")</f>
        <v/>
      </c>
      <c r="D1224" s="62" t="str">
        <f>IFERROR(VLOOKUP(B1224,'FORMAÇÃO DE PREÇO'!B:D,3,FALSE),"")</f>
        <v/>
      </c>
      <c r="E1224" s="107" t="str">
        <f t="shared" si="37"/>
        <v/>
      </c>
      <c r="F1224" s="107" t="str">
        <f>IF($B1223="","",IF($C1224=$C1221,INDEX('FORMAÇÃO DE PREÇO'!$H:$H,MATCH($B1224,'FORMAÇÃO DE PREÇO'!$B:$B)-18),IF($C1224=$C1222,"Código","")))</f>
        <v/>
      </c>
      <c r="G1224" s="108" t="str">
        <f t="array" ref="G1224">IF($B1223="","",IF($C1224=$C1221,UPPER(INDEX('BASE EDITAL'!$C:$C,EDITAL!B1224+1)),IF($C1224=$C1222,"Especificação do Objeto","")))</f>
        <v/>
      </c>
      <c r="H1224" s="109" t="str">
        <f t="array" ref="H1224">IF($B1223="","",IF($C1224=$C1221,INDEX('FORMAÇÃO DE PREÇO'!$M:$M,MATCH($B1224,'FORMAÇÃO DE PREÇO'!$B:$B)-14),IF($C1224=$C1222,"Unidade","")))</f>
        <v/>
      </c>
      <c r="I1224" s="109" t="str">
        <f>IF($B1223="","",IF($C1224=$C1221,INDEX('FORMAÇÃO DE PREÇO'!$M:$M,MATCH($B1224,'FORMAÇÃO DE PREÇO'!$B:$B)-16),IF($C1224=$C1222,"Quant.","")))</f>
        <v/>
      </c>
      <c r="J1224" s="68" t="str">
        <f>IF(AND(COUNTBLANK($B1221:$B1223)=2,$B1223="",$B1222="",MAX(C:C)&gt;1),"Total Estimado",IF($B1223="","",IF($C1224=$C1221,INDEX('FORMAÇÃO DE PREÇO'!$M:$M,MATCH($B1224,'FORMAÇÃO DE PREÇO'!$B:$B)-18),IF($C1224=$C1222,"Valor Unit. (R$)",IF(AND($C1224&lt;&gt;$C1223,$J1223&lt;&gt;""),"Subtotal","")))))</f>
        <v/>
      </c>
      <c r="K1224" s="100" t="str">
        <f>IFERROR(IF(AND(COUNTBLANK($B1221:$B1223)=2,$B1223="",$B1222="",MAX(C:C)&gt;1),SUM($K$3:K1223)/2,IF($B1223="","",IF($C1224=$C1221,ROUND(J1224*I1224,2),IF($C1224=$C1222,"Total Item (R$)",IF(AND($C1224&lt;&gt;$C1223,$J1223&lt;&gt;""),SUMIFS(K:K,C:C,C1223,J:J,"&lt;&gt;Subtotal"),""))))),"")</f>
        <v/>
      </c>
      <c r="L1224" s="100" t="str">
        <f t="shared" si="36"/>
        <v/>
      </c>
    </row>
    <row r="1225" spans="2:12" x14ac:dyDescent="0.25">
      <c r="B1225" s="62" t="str">
        <f>IFERROR(IF(C1224=C1221,IF(B1224+1&lt;='FORMAÇÃO DE PREÇO'!$H$8,B1224+1,""),B1224),"")</f>
        <v/>
      </c>
      <c r="C1225" s="62" t="str">
        <f>IFERROR(VLOOKUP(B1225,'FORMAÇÃO DE PREÇO'!B:D,2,FALSE),"")</f>
        <v/>
      </c>
      <c r="D1225" s="62" t="str">
        <f>IFERROR(VLOOKUP(B1225,'FORMAÇÃO DE PREÇO'!B:D,3,FALSE),"")</f>
        <v/>
      </c>
      <c r="E1225" s="107" t="str">
        <f t="shared" si="37"/>
        <v/>
      </c>
      <c r="F1225" s="107" t="str">
        <f>IF($B1224="","",IF($C1225=$C1222,INDEX('FORMAÇÃO DE PREÇO'!$H:$H,MATCH($B1225,'FORMAÇÃO DE PREÇO'!$B:$B)-18),IF($C1225=$C1223,"Código","")))</f>
        <v/>
      </c>
      <c r="G1225" s="108" t="str">
        <f t="array" ref="G1225">IF($B1224="","",IF($C1225=$C1222,UPPER(INDEX('BASE EDITAL'!$C:$C,EDITAL!B1225+1)),IF($C1225=$C1223,"Especificação do Objeto","")))</f>
        <v/>
      </c>
      <c r="H1225" s="109" t="str">
        <f t="array" ref="H1225">IF($B1224="","",IF($C1225=$C1222,INDEX('FORMAÇÃO DE PREÇO'!$M:$M,MATCH($B1225,'FORMAÇÃO DE PREÇO'!$B:$B)-14),IF($C1225=$C1223,"Unidade","")))</f>
        <v/>
      </c>
      <c r="I1225" s="109" t="str">
        <f>IF($B1224="","",IF($C1225=$C1222,INDEX('FORMAÇÃO DE PREÇO'!$M:$M,MATCH($B1225,'FORMAÇÃO DE PREÇO'!$B:$B)-16),IF($C1225=$C1223,"Quant.","")))</f>
        <v/>
      </c>
      <c r="J1225" s="68" t="str">
        <f>IF(AND(COUNTBLANK($B1222:$B1224)=2,$B1224="",$B1223="",MAX(C:C)&gt;1),"Total Estimado",IF($B1224="","",IF($C1225=$C1222,INDEX('FORMAÇÃO DE PREÇO'!$M:$M,MATCH($B1225,'FORMAÇÃO DE PREÇO'!$B:$B)-18),IF($C1225=$C1223,"Valor Unit. (R$)",IF(AND($C1225&lt;&gt;$C1224,$J1224&lt;&gt;""),"Subtotal","")))))</f>
        <v/>
      </c>
      <c r="K1225" s="100" t="str">
        <f>IFERROR(IF(AND(COUNTBLANK($B1222:$B1224)=2,$B1224="",$B1223="",MAX(C:C)&gt;1),SUM($K$3:K1224)/2,IF($B1224="","",IF($C1225=$C1222,ROUND(J1225*I1225,2),IF($C1225=$C1223,"Total Item (R$)",IF(AND($C1225&lt;&gt;$C1224,$J1224&lt;&gt;""),SUMIFS(K:K,C:C,C1224,J:J,"&lt;&gt;Subtotal"),""))))),"")</f>
        <v/>
      </c>
      <c r="L1225" s="100" t="str">
        <f t="shared" si="36"/>
        <v/>
      </c>
    </row>
    <row r="1226" spans="2:12" x14ac:dyDescent="0.25">
      <c r="B1226" s="62" t="str">
        <f>IFERROR(IF(C1225=C1222,IF(B1225+1&lt;='FORMAÇÃO DE PREÇO'!$H$8,B1225+1,""),B1225),"")</f>
        <v/>
      </c>
      <c r="C1226" s="62" t="str">
        <f>IFERROR(VLOOKUP(B1226,'FORMAÇÃO DE PREÇO'!B:D,2,FALSE),"")</f>
        <v/>
      </c>
      <c r="D1226" s="62" t="str">
        <f>IFERROR(VLOOKUP(B1226,'FORMAÇÃO DE PREÇO'!B:D,3,FALSE),"")</f>
        <v/>
      </c>
      <c r="E1226" s="107" t="str">
        <f t="shared" si="37"/>
        <v/>
      </c>
      <c r="F1226" s="107" t="str">
        <f>IF($B1225="","",IF($C1226=$C1223,INDEX('FORMAÇÃO DE PREÇO'!$H:$H,MATCH($B1226,'FORMAÇÃO DE PREÇO'!$B:$B)-18),IF($C1226=$C1224,"Código","")))</f>
        <v/>
      </c>
      <c r="G1226" s="108" t="str">
        <f t="array" ref="G1226">IF($B1225="","",IF($C1226=$C1223,UPPER(INDEX('BASE EDITAL'!$C:$C,EDITAL!B1226+1)),IF($C1226=$C1224,"Especificação do Objeto","")))</f>
        <v/>
      </c>
      <c r="H1226" s="109" t="str">
        <f t="array" ref="H1226">IF($B1225="","",IF($C1226=$C1223,INDEX('FORMAÇÃO DE PREÇO'!$M:$M,MATCH($B1226,'FORMAÇÃO DE PREÇO'!$B:$B)-14),IF($C1226=$C1224,"Unidade","")))</f>
        <v/>
      </c>
      <c r="I1226" s="109" t="str">
        <f>IF($B1225="","",IF($C1226=$C1223,INDEX('FORMAÇÃO DE PREÇO'!$M:$M,MATCH($B1226,'FORMAÇÃO DE PREÇO'!$B:$B)-16),IF($C1226=$C1224,"Quant.","")))</f>
        <v/>
      </c>
      <c r="J1226" s="68" t="str">
        <f>IF(AND(COUNTBLANK($B1223:$B1225)=2,$B1225="",$B1224="",MAX(C:C)&gt;1),"Total Estimado",IF($B1225="","",IF($C1226=$C1223,INDEX('FORMAÇÃO DE PREÇO'!$M:$M,MATCH($B1226,'FORMAÇÃO DE PREÇO'!$B:$B)-18),IF($C1226=$C1224,"Valor Unit. (R$)",IF(AND($C1226&lt;&gt;$C1225,$J1225&lt;&gt;""),"Subtotal","")))))</f>
        <v/>
      </c>
      <c r="K1226" s="100" t="str">
        <f>IFERROR(IF(AND(COUNTBLANK($B1223:$B1225)=2,$B1225="",$B1224="",MAX(C:C)&gt;1),SUM($K$3:K1225)/2,IF($B1225="","",IF($C1226=$C1223,ROUND(J1226*I1226,2),IF($C1226=$C1224,"Total Item (R$)",IF(AND($C1226&lt;&gt;$C1225,$J1225&lt;&gt;""),SUMIFS(K:K,C:C,C1225,J:J,"&lt;&gt;Subtotal"),""))))),"")</f>
        <v/>
      </c>
      <c r="L1226" s="100" t="str">
        <f t="shared" si="36"/>
        <v/>
      </c>
    </row>
    <row r="1227" spans="2:12" x14ac:dyDescent="0.25">
      <c r="B1227" s="62" t="str">
        <f>IFERROR(IF(C1226=C1223,IF(B1226+1&lt;='FORMAÇÃO DE PREÇO'!$H$8,B1226+1,""),B1226),"")</f>
        <v/>
      </c>
      <c r="C1227" s="62" t="str">
        <f>IFERROR(VLOOKUP(B1227,'FORMAÇÃO DE PREÇO'!B:D,2,FALSE),"")</f>
        <v/>
      </c>
      <c r="D1227" s="62" t="str">
        <f>IFERROR(VLOOKUP(B1227,'FORMAÇÃO DE PREÇO'!B:D,3,FALSE),"")</f>
        <v/>
      </c>
      <c r="E1227" s="107" t="str">
        <f t="shared" si="37"/>
        <v/>
      </c>
      <c r="F1227" s="107" t="str">
        <f>IF($B1226="","",IF($C1227=$C1224,INDEX('FORMAÇÃO DE PREÇO'!$H:$H,MATCH($B1227,'FORMAÇÃO DE PREÇO'!$B:$B)-18),IF($C1227=$C1225,"Código","")))</f>
        <v/>
      </c>
      <c r="G1227" s="108" t="str">
        <f t="array" ref="G1227">IF($B1226="","",IF($C1227=$C1224,UPPER(INDEX('BASE EDITAL'!$C:$C,EDITAL!B1227+1)),IF($C1227=$C1225,"Especificação do Objeto","")))</f>
        <v/>
      </c>
      <c r="H1227" s="109" t="str">
        <f t="array" ref="H1227">IF($B1226="","",IF($C1227=$C1224,INDEX('FORMAÇÃO DE PREÇO'!$M:$M,MATCH($B1227,'FORMAÇÃO DE PREÇO'!$B:$B)-14),IF($C1227=$C1225,"Unidade","")))</f>
        <v/>
      </c>
      <c r="I1227" s="109" t="str">
        <f>IF($B1226="","",IF($C1227=$C1224,INDEX('FORMAÇÃO DE PREÇO'!$M:$M,MATCH($B1227,'FORMAÇÃO DE PREÇO'!$B:$B)-16),IF($C1227=$C1225,"Quant.","")))</f>
        <v/>
      </c>
      <c r="J1227" s="68" t="str">
        <f>IF(AND(COUNTBLANK($B1224:$B1226)=2,$B1226="",$B1225="",MAX(C:C)&gt;1),"Total Estimado",IF($B1226="","",IF($C1227=$C1224,INDEX('FORMAÇÃO DE PREÇO'!$M:$M,MATCH($B1227,'FORMAÇÃO DE PREÇO'!$B:$B)-18),IF($C1227=$C1225,"Valor Unit. (R$)",IF(AND($C1227&lt;&gt;$C1226,$J1226&lt;&gt;""),"Subtotal","")))))</f>
        <v/>
      </c>
      <c r="K1227" s="100" t="str">
        <f>IFERROR(IF(AND(COUNTBLANK($B1224:$B1226)=2,$B1226="",$B1225="",MAX(C:C)&gt;1),SUM($K$3:K1226)/2,IF($B1226="","",IF($C1227=$C1224,ROUND(J1227*I1227,2),IF($C1227=$C1225,"Total Item (R$)",IF(AND($C1227&lt;&gt;$C1226,$J1226&lt;&gt;""),SUMIFS(K:K,C:C,C1226,J:J,"&lt;&gt;Subtotal"),""))))),"")</f>
        <v/>
      </c>
      <c r="L1227" s="100" t="str">
        <f t="shared" si="36"/>
        <v/>
      </c>
    </row>
    <row r="1228" spans="2:12" x14ac:dyDescent="0.25">
      <c r="B1228" s="62" t="str">
        <f>IFERROR(IF(C1227=C1224,IF(B1227+1&lt;='FORMAÇÃO DE PREÇO'!$H$8,B1227+1,""),B1227),"")</f>
        <v/>
      </c>
      <c r="C1228" s="62" t="str">
        <f>IFERROR(VLOOKUP(B1228,'FORMAÇÃO DE PREÇO'!B:D,2,FALSE),"")</f>
        <v/>
      </c>
      <c r="D1228" s="62" t="str">
        <f>IFERROR(VLOOKUP(B1228,'FORMAÇÃO DE PREÇO'!B:D,3,FALSE),"")</f>
        <v/>
      </c>
      <c r="E1228" s="107" t="str">
        <f t="shared" si="37"/>
        <v/>
      </c>
      <c r="F1228" s="107" t="str">
        <f>IF($B1227="","",IF($C1228=$C1225,INDEX('FORMAÇÃO DE PREÇO'!$H:$H,MATCH($B1228,'FORMAÇÃO DE PREÇO'!$B:$B)-18),IF($C1228=$C1226,"Código","")))</f>
        <v/>
      </c>
      <c r="G1228" s="108" t="str">
        <f t="array" ref="G1228">IF($B1227="","",IF($C1228=$C1225,UPPER(INDEX('BASE EDITAL'!$C:$C,EDITAL!B1228+1)),IF($C1228=$C1226,"Especificação do Objeto","")))</f>
        <v/>
      </c>
      <c r="H1228" s="109" t="str">
        <f t="array" ref="H1228">IF($B1227="","",IF($C1228=$C1225,INDEX('FORMAÇÃO DE PREÇO'!$M:$M,MATCH($B1228,'FORMAÇÃO DE PREÇO'!$B:$B)-14),IF($C1228=$C1226,"Unidade","")))</f>
        <v/>
      </c>
      <c r="I1228" s="109" t="str">
        <f>IF($B1227="","",IF($C1228=$C1225,INDEX('FORMAÇÃO DE PREÇO'!$M:$M,MATCH($B1228,'FORMAÇÃO DE PREÇO'!$B:$B)-16),IF($C1228=$C1226,"Quant.","")))</f>
        <v/>
      </c>
      <c r="J1228" s="68" t="str">
        <f>IF(AND(COUNTBLANK($B1225:$B1227)=2,$B1227="",$B1226="",MAX(C:C)&gt;1),"Total Estimado",IF($B1227="","",IF($C1228=$C1225,INDEX('FORMAÇÃO DE PREÇO'!$M:$M,MATCH($B1228,'FORMAÇÃO DE PREÇO'!$B:$B)-18),IF($C1228=$C1226,"Valor Unit. (R$)",IF(AND($C1228&lt;&gt;$C1227,$J1227&lt;&gt;""),"Subtotal","")))))</f>
        <v/>
      </c>
      <c r="K1228" s="100" t="str">
        <f>IFERROR(IF(AND(COUNTBLANK($B1225:$B1227)=2,$B1227="",$B1226="",MAX(C:C)&gt;1),SUM($K$3:K1227)/2,IF($B1227="","",IF($C1228=$C1225,ROUND(J1228*I1228,2),IF($C1228=$C1226,"Total Item (R$)",IF(AND($C1228&lt;&gt;$C1227,$J1227&lt;&gt;""),SUMIFS(K:K,C:C,C1227,J:J,"&lt;&gt;Subtotal"),""))))),"")</f>
        <v/>
      </c>
      <c r="L1228" s="100" t="str">
        <f t="shared" si="36"/>
        <v/>
      </c>
    </row>
    <row r="1229" spans="2:12" x14ac:dyDescent="0.25">
      <c r="B1229" s="62" t="str">
        <f>IFERROR(IF(C1228=C1225,IF(B1228+1&lt;='FORMAÇÃO DE PREÇO'!$H$8,B1228+1,""),B1228),"")</f>
        <v/>
      </c>
      <c r="C1229" s="62" t="str">
        <f>IFERROR(VLOOKUP(B1229,'FORMAÇÃO DE PREÇO'!B:D,2,FALSE),"")</f>
        <v/>
      </c>
      <c r="D1229" s="62" t="str">
        <f>IFERROR(VLOOKUP(B1229,'FORMAÇÃO DE PREÇO'!B:D,3,FALSE),"")</f>
        <v/>
      </c>
      <c r="E1229" s="107" t="str">
        <f t="shared" si="37"/>
        <v/>
      </c>
      <c r="F1229" s="107" t="str">
        <f>IF($B1228="","",IF($C1229=$C1226,INDEX('FORMAÇÃO DE PREÇO'!$H:$H,MATCH($B1229,'FORMAÇÃO DE PREÇO'!$B:$B)-18),IF($C1229=$C1227,"Código","")))</f>
        <v/>
      </c>
      <c r="G1229" s="108" t="str">
        <f t="array" ref="G1229">IF($B1228="","",IF($C1229=$C1226,UPPER(INDEX('BASE EDITAL'!$C:$C,EDITAL!B1229+1)),IF($C1229=$C1227,"Especificação do Objeto","")))</f>
        <v/>
      </c>
      <c r="H1229" s="109" t="str">
        <f t="array" ref="H1229">IF($B1228="","",IF($C1229=$C1226,INDEX('FORMAÇÃO DE PREÇO'!$M:$M,MATCH($B1229,'FORMAÇÃO DE PREÇO'!$B:$B)-14),IF($C1229=$C1227,"Unidade","")))</f>
        <v/>
      </c>
      <c r="I1229" s="109" t="str">
        <f>IF($B1228="","",IF($C1229=$C1226,INDEX('FORMAÇÃO DE PREÇO'!$M:$M,MATCH($B1229,'FORMAÇÃO DE PREÇO'!$B:$B)-16),IF($C1229=$C1227,"Quant.","")))</f>
        <v/>
      </c>
      <c r="J1229" s="68" t="str">
        <f>IF(AND(COUNTBLANK($B1226:$B1228)=2,$B1228="",$B1227="",MAX(C:C)&gt;1),"Total Estimado",IF($B1228="","",IF($C1229=$C1226,INDEX('FORMAÇÃO DE PREÇO'!$M:$M,MATCH($B1229,'FORMAÇÃO DE PREÇO'!$B:$B)-18),IF($C1229=$C1227,"Valor Unit. (R$)",IF(AND($C1229&lt;&gt;$C1228,$J1228&lt;&gt;""),"Subtotal","")))))</f>
        <v/>
      </c>
      <c r="K1229" s="100" t="str">
        <f>IFERROR(IF(AND(COUNTBLANK($B1226:$B1228)=2,$B1228="",$B1227="",MAX(C:C)&gt;1),SUM($K$3:K1228)/2,IF($B1228="","",IF($C1229=$C1226,ROUND(J1229*I1229,2),IF($C1229=$C1227,"Total Item (R$)",IF(AND($C1229&lt;&gt;$C1228,$J1228&lt;&gt;""),SUMIFS(K:K,C:C,C1228,J:J,"&lt;&gt;Subtotal"),""))))),"")</f>
        <v/>
      </c>
      <c r="L1229" s="100" t="str">
        <f t="shared" si="36"/>
        <v/>
      </c>
    </row>
    <row r="1230" spans="2:12" x14ac:dyDescent="0.25">
      <c r="B1230" s="62" t="str">
        <f>IFERROR(IF(C1229=C1226,IF(B1229+1&lt;='FORMAÇÃO DE PREÇO'!$H$8,B1229+1,""),B1229),"")</f>
        <v/>
      </c>
      <c r="C1230" s="62" t="str">
        <f>IFERROR(VLOOKUP(B1230,'FORMAÇÃO DE PREÇO'!B:D,2,FALSE),"")</f>
        <v/>
      </c>
      <c r="D1230" s="62" t="str">
        <f>IFERROR(VLOOKUP(B1230,'FORMAÇÃO DE PREÇO'!B:D,3,FALSE),"")</f>
        <v/>
      </c>
      <c r="E1230" s="107" t="str">
        <f t="shared" si="37"/>
        <v/>
      </c>
      <c r="F1230" s="107" t="str">
        <f>IF($B1229="","",IF($C1230=$C1227,INDEX('FORMAÇÃO DE PREÇO'!$H:$H,MATCH($B1230,'FORMAÇÃO DE PREÇO'!$B:$B)-18),IF($C1230=$C1228,"Código","")))</f>
        <v/>
      </c>
      <c r="G1230" s="108" t="str">
        <f t="array" ref="G1230">IF($B1229="","",IF($C1230=$C1227,UPPER(INDEX('BASE EDITAL'!$C:$C,EDITAL!B1230+1)),IF($C1230=$C1228,"Especificação do Objeto","")))</f>
        <v/>
      </c>
      <c r="H1230" s="109" t="str">
        <f t="array" ref="H1230">IF($B1229="","",IF($C1230=$C1227,INDEX('FORMAÇÃO DE PREÇO'!$M:$M,MATCH($B1230,'FORMAÇÃO DE PREÇO'!$B:$B)-14),IF($C1230=$C1228,"Unidade","")))</f>
        <v/>
      </c>
      <c r="I1230" s="109" t="str">
        <f>IF($B1229="","",IF($C1230=$C1227,INDEX('FORMAÇÃO DE PREÇO'!$M:$M,MATCH($B1230,'FORMAÇÃO DE PREÇO'!$B:$B)-16),IF($C1230=$C1228,"Quant.","")))</f>
        <v/>
      </c>
      <c r="J1230" s="68" t="str">
        <f>IF(AND(COUNTBLANK($B1227:$B1229)=2,$B1229="",$B1228="",MAX(C:C)&gt;1),"Total Estimado",IF($B1229="","",IF($C1230=$C1227,INDEX('FORMAÇÃO DE PREÇO'!$M:$M,MATCH($B1230,'FORMAÇÃO DE PREÇO'!$B:$B)-18),IF($C1230=$C1228,"Valor Unit. (R$)",IF(AND($C1230&lt;&gt;$C1229,$J1229&lt;&gt;""),"Subtotal","")))))</f>
        <v/>
      </c>
      <c r="K1230" s="100" t="str">
        <f>IFERROR(IF(AND(COUNTBLANK($B1227:$B1229)=2,$B1229="",$B1228="",MAX(C:C)&gt;1),SUM($K$3:K1229)/2,IF($B1229="","",IF($C1230=$C1227,ROUND(J1230*I1230,2),IF($C1230=$C1228,"Total Item (R$)",IF(AND($C1230&lt;&gt;$C1229,$J1229&lt;&gt;""),SUMIFS(K:K,C:C,C1229,J:J,"&lt;&gt;Subtotal"),""))))),"")</f>
        <v/>
      </c>
      <c r="L1230" s="100" t="str">
        <f t="shared" si="36"/>
        <v/>
      </c>
    </row>
    <row r="1231" spans="2:12" x14ac:dyDescent="0.25">
      <c r="B1231" s="62" t="str">
        <f>IFERROR(IF(C1230=C1227,IF(B1230+1&lt;='FORMAÇÃO DE PREÇO'!$H$8,B1230+1,""),B1230),"")</f>
        <v/>
      </c>
      <c r="C1231" s="62" t="str">
        <f>IFERROR(VLOOKUP(B1231,'FORMAÇÃO DE PREÇO'!B:D,2,FALSE),"")</f>
        <v/>
      </c>
      <c r="D1231" s="62" t="str">
        <f>IFERROR(VLOOKUP(B1231,'FORMAÇÃO DE PREÇO'!B:D,3,FALSE),"")</f>
        <v/>
      </c>
      <c r="E1231" s="107" t="str">
        <f t="shared" si="37"/>
        <v/>
      </c>
      <c r="F1231" s="107" t="str">
        <f>IF($B1230="","",IF($C1231=$C1228,INDEX('FORMAÇÃO DE PREÇO'!$H:$H,MATCH($B1231,'FORMAÇÃO DE PREÇO'!$B:$B)-18),IF($C1231=$C1229,"Código","")))</f>
        <v/>
      </c>
      <c r="G1231" s="108" t="str">
        <f t="array" ref="G1231">IF($B1230="","",IF($C1231=$C1228,UPPER(INDEX('BASE EDITAL'!$C:$C,EDITAL!B1231+1)),IF($C1231=$C1229,"Especificação do Objeto","")))</f>
        <v/>
      </c>
      <c r="H1231" s="109" t="str">
        <f t="array" ref="H1231">IF($B1230="","",IF($C1231=$C1228,INDEX('FORMAÇÃO DE PREÇO'!$M:$M,MATCH($B1231,'FORMAÇÃO DE PREÇO'!$B:$B)-14),IF($C1231=$C1229,"Unidade","")))</f>
        <v/>
      </c>
      <c r="I1231" s="109" t="str">
        <f>IF($B1230="","",IF($C1231=$C1228,INDEX('FORMAÇÃO DE PREÇO'!$M:$M,MATCH($B1231,'FORMAÇÃO DE PREÇO'!$B:$B)-16),IF($C1231=$C1229,"Quant.","")))</f>
        <v/>
      </c>
      <c r="J1231" s="68" t="str">
        <f>IF(AND(COUNTBLANK($B1228:$B1230)=2,$B1230="",$B1229="",MAX(C:C)&gt;1),"Total Estimado",IF($B1230="","",IF($C1231=$C1228,INDEX('FORMAÇÃO DE PREÇO'!$M:$M,MATCH($B1231,'FORMAÇÃO DE PREÇO'!$B:$B)-18),IF($C1231=$C1229,"Valor Unit. (R$)",IF(AND($C1231&lt;&gt;$C1230,$J1230&lt;&gt;""),"Subtotal","")))))</f>
        <v/>
      </c>
      <c r="K1231" s="100" t="str">
        <f>IFERROR(IF(AND(COUNTBLANK($B1228:$B1230)=2,$B1230="",$B1229="",MAX(C:C)&gt;1),SUM($K$3:K1230)/2,IF($B1230="","",IF($C1231=$C1228,ROUND(J1231*I1231,2),IF($C1231=$C1229,"Total Item (R$)",IF(AND($C1231&lt;&gt;$C1230,$J1230&lt;&gt;""),SUMIFS(K:K,C:C,C1230,J:J,"&lt;&gt;Subtotal"),""))))),"")</f>
        <v/>
      </c>
      <c r="L1231" s="100" t="str">
        <f t="shared" si="36"/>
        <v/>
      </c>
    </row>
    <row r="1232" spans="2:12" x14ac:dyDescent="0.25">
      <c r="B1232" s="62" t="str">
        <f>IFERROR(IF(C1231=C1228,IF(B1231+1&lt;='FORMAÇÃO DE PREÇO'!$H$8,B1231+1,""),B1231),"")</f>
        <v/>
      </c>
      <c r="C1232" s="62" t="str">
        <f>IFERROR(VLOOKUP(B1232,'FORMAÇÃO DE PREÇO'!B:D,2,FALSE),"")</f>
        <v/>
      </c>
      <c r="D1232" s="62" t="str">
        <f>IFERROR(VLOOKUP(B1232,'FORMAÇÃO DE PREÇO'!B:D,3,FALSE),"")</f>
        <v/>
      </c>
      <c r="E1232" s="107" t="str">
        <f t="shared" si="37"/>
        <v/>
      </c>
      <c r="F1232" s="107" t="str">
        <f>IF($B1231="","",IF($C1232=$C1229,INDEX('FORMAÇÃO DE PREÇO'!$H:$H,MATCH($B1232,'FORMAÇÃO DE PREÇO'!$B:$B)-18),IF($C1232=$C1230,"Código","")))</f>
        <v/>
      </c>
      <c r="G1232" s="108" t="str">
        <f t="array" ref="G1232">IF($B1231="","",IF($C1232=$C1229,UPPER(INDEX('BASE EDITAL'!$C:$C,EDITAL!B1232+1)),IF($C1232=$C1230,"Especificação do Objeto","")))</f>
        <v/>
      </c>
      <c r="H1232" s="109" t="str">
        <f t="array" ref="H1232">IF($B1231="","",IF($C1232=$C1229,INDEX('FORMAÇÃO DE PREÇO'!$M:$M,MATCH($B1232,'FORMAÇÃO DE PREÇO'!$B:$B)-14),IF($C1232=$C1230,"Unidade","")))</f>
        <v/>
      </c>
      <c r="I1232" s="109" t="str">
        <f>IF($B1231="","",IF($C1232=$C1229,INDEX('FORMAÇÃO DE PREÇO'!$M:$M,MATCH($B1232,'FORMAÇÃO DE PREÇO'!$B:$B)-16),IF($C1232=$C1230,"Quant.","")))</f>
        <v/>
      </c>
      <c r="J1232" s="68" t="str">
        <f>IF(AND(COUNTBLANK($B1229:$B1231)=2,$B1231="",$B1230="",MAX(C:C)&gt;1),"Total Estimado",IF($B1231="","",IF($C1232=$C1229,INDEX('FORMAÇÃO DE PREÇO'!$M:$M,MATCH($B1232,'FORMAÇÃO DE PREÇO'!$B:$B)-18),IF($C1232=$C1230,"Valor Unit. (R$)",IF(AND($C1232&lt;&gt;$C1231,$J1231&lt;&gt;""),"Subtotal","")))))</f>
        <v/>
      </c>
      <c r="K1232" s="100" t="str">
        <f>IFERROR(IF(AND(COUNTBLANK($B1229:$B1231)=2,$B1231="",$B1230="",MAX(C:C)&gt;1),SUM($K$3:K1231)/2,IF($B1231="","",IF($C1232=$C1229,ROUND(J1232*I1232,2),IF($C1232=$C1230,"Total Item (R$)",IF(AND($C1232&lt;&gt;$C1231,$J1231&lt;&gt;""),SUMIFS(K:K,C:C,C1231,J:J,"&lt;&gt;Subtotal"),""))))),"")</f>
        <v/>
      </c>
      <c r="L1232" s="100" t="str">
        <f t="shared" si="36"/>
        <v/>
      </c>
    </row>
    <row r="1233" spans="2:12" x14ac:dyDescent="0.25">
      <c r="B1233" s="62" t="str">
        <f>IFERROR(IF(C1232=C1229,IF(B1232+1&lt;='FORMAÇÃO DE PREÇO'!$H$8,B1232+1,""),B1232),"")</f>
        <v/>
      </c>
      <c r="C1233" s="62" t="str">
        <f>IFERROR(VLOOKUP(B1233,'FORMAÇÃO DE PREÇO'!B:D,2,FALSE),"")</f>
        <v/>
      </c>
      <c r="D1233" s="62" t="str">
        <f>IFERROR(VLOOKUP(B1233,'FORMAÇÃO DE PREÇO'!B:D,3,FALSE),"")</f>
        <v/>
      </c>
      <c r="E1233" s="107" t="str">
        <f t="shared" si="37"/>
        <v/>
      </c>
      <c r="F1233" s="107" t="str">
        <f>IF($B1232="","",IF($C1233=$C1230,INDEX('FORMAÇÃO DE PREÇO'!$H:$H,MATCH($B1233,'FORMAÇÃO DE PREÇO'!$B:$B)-18),IF($C1233=$C1231,"Código","")))</f>
        <v/>
      </c>
      <c r="G1233" s="108" t="str">
        <f t="array" ref="G1233">IF($B1232="","",IF($C1233=$C1230,UPPER(INDEX('BASE EDITAL'!$C:$C,EDITAL!B1233+1)),IF($C1233=$C1231,"Especificação do Objeto","")))</f>
        <v/>
      </c>
      <c r="H1233" s="109" t="str">
        <f t="array" ref="H1233">IF($B1232="","",IF($C1233=$C1230,INDEX('FORMAÇÃO DE PREÇO'!$M:$M,MATCH($B1233,'FORMAÇÃO DE PREÇO'!$B:$B)-14),IF($C1233=$C1231,"Unidade","")))</f>
        <v/>
      </c>
      <c r="I1233" s="109" t="str">
        <f>IF($B1232="","",IF($C1233=$C1230,INDEX('FORMAÇÃO DE PREÇO'!$M:$M,MATCH($B1233,'FORMAÇÃO DE PREÇO'!$B:$B)-16),IF($C1233=$C1231,"Quant.","")))</f>
        <v/>
      </c>
      <c r="J1233" s="68" t="str">
        <f>IF(AND(COUNTBLANK($B1230:$B1232)=2,$B1232="",$B1231="",MAX(C:C)&gt;1),"Total Estimado",IF($B1232="","",IF($C1233=$C1230,INDEX('FORMAÇÃO DE PREÇO'!$M:$M,MATCH($B1233,'FORMAÇÃO DE PREÇO'!$B:$B)-18),IF($C1233=$C1231,"Valor Unit. (R$)",IF(AND($C1233&lt;&gt;$C1232,$J1232&lt;&gt;""),"Subtotal","")))))</f>
        <v/>
      </c>
      <c r="K1233" s="100" t="str">
        <f>IFERROR(IF(AND(COUNTBLANK($B1230:$B1232)=2,$B1232="",$B1231="",MAX(C:C)&gt;1),SUM($K$3:K1232)/2,IF($B1232="","",IF($C1233=$C1230,ROUND(J1233*I1233,2),IF($C1233=$C1231,"Total Item (R$)",IF(AND($C1233&lt;&gt;$C1232,$J1232&lt;&gt;""),SUMIFS(K:K,C:C,C1232,J:J,"&lt;&gt;Subtotal"),""))))),"")</f>
        <v/>
      </c>
      <c r="L1233" s="100" t="str">
        <f t="shared" si="36"/>
        <v/>
      </c>
    </row>
    <row r="1234" spans="2:12" x14ac:dyDescent="0.25">
      <c r="B1234" s="62" t="str">
        <f>IFERROR(IF(C1233=C1230,IF(B1233+1&lt;='FORMAÇÃO DE PREÇO'!$H$8,B1233+1,""),B1233),"")</f>
        <v/>
      </c>
      <c r="C1234" s="62" t="str">
        <f>IFERROR(VLOOKUP(B1234,'FORMAÇÃO DE PREÇO'!B:D,2,FALSE),"")</f>
        <v/>
      </c>
      <c r="D1234" s="62" t="str">
        <f>IFERROR(VLOOKUP(B1234,'FORMAÇÃO DE PREÇO'!B:D,3,FALSE),"")</f>
        <v/>
      </c>
      <c r="E1234" s="107" t="str">
        <f t="shared" si="37"/>
        <v/>
      </c>
      <c r="F1234" s="107" t="str">
        <f>IF($B1233="","",IF($C1234=$C1231,INDEX('FORMAÇÃO DE PREÇO'!$H:$H,MATCH($B1234,'FORMAÇÃO DE PREÇO'!$B:$B)-18),IF($C1234=$C1232,"Código","")))</f>
        <v/>
      </c>
      <c r="G1234" s="108" t="str">
        <f t="array" ref="G1234">IF($B1233="","",IF($C1234=$C1231,UPPER(INDEX('BASE EDITAL'!$C:$C,EDITAL!B1234+1)),IF($C1234=$C1232,"Especificação do Objeto","")))</f>
        <v/>
      </c>
      <c r="H1234" s="109" t="str">
        <f t="array" ref="H1234">IF($B1233="","",IF($C1234=$C1231,INDEX('FORMAÇÃO DE PREÇO'!$M:$M,MATCH($B1234,'FORMAÇÃO DE PREÇO'!$B:$B)-14),IF($C1234=$C1232,"Unidade","")))</f>
        <v/>
      </c>
      <c r="I1234" s="109" t="str">
        <f>IF($B1233="","",IF($C1234=$C1231,INDEX('FORMAÇÃO DE PREÇO'!$M:$M,MATCH($B1234,'FORMAÇÃO DE PREÇO'!$B:$B)-16),IF($C1234=$C1232,"Quant.","")))</f>
        <v/>
      </c>
      <c r="J1234" s="68" t="str">
        <f>IF(AND(COUNTBLANK($B1231:$B1233)=2,$B1233="",$B1232="",MAX(C:C)&gt;1),"Total Estimado",IF($B1233="","",IF($C1234=$C1231,INDEX('FORMAÇÃO DE PREÇO'!$M:$M,MATCH($B1234,'FORMAÇÃO DE PREÇO'!$B:$B)-18),IF($C1234=$C1232,"Valor Unit. (R$)",IF(AND($C1234&lt;&gt;$C1233,$J1233&lt;&gt;""),"Subtotal","")))))</f>
        <v/>
      </c>
      <c r="K1234" s="100" t="str">
        <f>IFERROR(IF(AND(COUNTBLANK($B1231:$B1233)=2,$B1233="",$B1232="",MAX(C:C)&gt;1),SUM($K$3:K1233)/2,IF($B1233="","",IF($C1234=$C1231,ROUND(J1234*I1234,2),IF($C1234=$C1232,"Total Item (R$)",IF(AND($C1234&lt;&gt;$C1233,$J1233&lt;&gt;""),SUMIFS(K:K,C:C,C1233,J:J,"&lt;&gt;Subtotal"),""))))),"")</f>
        <v/>
      </c>
      <c r="L1234" s="100" t="str">
        <f t="shared" si="36"/>
        <v/>
      </c>
    </row>
    <row r="1235" spans="2:12" x14ac:dyDescent="0.25">
      <c r="B1235" s="62" t="str">
        <f>IFERROR(IF(C1234=C1231,IF(B1234+1&lt;='FORMAÇÃO DE PREÇO'!$H$8,B1234+1,""),B1234),"")</f>
        <v/>
      </c>
      <c r="C1235" s="62" t="str">
        <f>IFERROR(VLOOKUP(B1235,'FORMAÇÃO DE PREÇO'!B:D,2,FALSE),"")</f>
        <v/>
      </c>
      <c r="D1235" s="62" t="str">
        <f>IFERROR(VLOOKUP(B1235,'FORMAÇÃO DE PREÇO'!B:D,3,FALSE),"")</f>
        <v/>
      </c>
      <c r="E1235" s="107" t="str">
        <f t="shared" si="37"/>
        <v/>
      </c>
      <c r="F1235" s="107" t="str">
        <f>IF($B1234="","",IF($C1235=$C1232,INDEX('FORMAÇÃO DE PREÇO'!$H:$H,MATCH($B1235,'FORMAÇÃO DE PREÇO'!$B:$B)-18),IF($C1235=$C1233,"Código","")))</f>
        <v/>
      </c>
      <c r="G1235" s="108" t="str">
        <f t="array" ref="G1235">IF($B1234="","",IF($C1235=$C1232,UPPER(INDEX('BASE EDITAL'!$C:$C,EDITAL!B1235+1)),IF($C1235=$C1233,"Especificação do Objeto","")))</f>
        <v/>
      </c>
      <c r="H1235" s="109" t="str">
        <f t="array" ref="H1235">IF($B1234="","",IF($C1235=$C1232,INDEX('FORMAÇÃO DE PREÇO'!$M:$M,MATCH($B1235,'FORMAÇÃO DE PREÇO'!$B:$B)-14),IF($C1235=$C1233,"Unidade","")))</f>
        <v/>
      </c>
      <c r="I1235" s="109" t="str">
        <f>IF($B1234="","",IF($C1235=$C1232,INDEX('FORMAÇÃO DE PREÇO'!$M:$M,MATCH($B1235,'FORMAÇÃO DE PREÇO'!$B:$B)-16),IF($C1235=$C1233,"Quant.","")))</f>
        <v/>
      </c>
      <c r="J1235" s="68" t="str">
        <f>IF(AND(COUNTBLANK($B1232:$B1234)=2,$B1234="",$B1233="",MAX(C:C)&gt;1),"Total Estimado",IF($B1234="","",IF($C1235=$C1232,INDEX('FORMAÇÃO DE PREÇO'!$M:$M,MATCH($B1235,'FORMAÇÃO DE PREÇO'!$B:$B)-18),IF($C1235=$C1233,"Valor Unit. (R$)",IF(AND($C1235&lt;&gt;$C1234,$J1234&lt;&gt;""),"Subtotal","")))))</f>
        <v/>
      </c>
      <c r="K1235" s="100" t="str">
        <f>IFERROR(IF(AND(COUNTBLANK($B1232:$B1234)=2,$B1234="",$B1233="",MAX(C:C)&gt;1),SUM($K$3:K1234)/2,IF($B1234="","",IF($C1235=$C1232,ROUND(J1235*I1235,2),IF($C1235=$C1233,"Total Item (R$)",IF(AND($C1235&lt;&gt;$C1234,$J1234&lt;&gt;""),SUMIFS(K:K,C:C,C1234,J:J,"&lt;&gt;Subtotal"),""))))),"")</f>
        <v/>
      </c>
      <c r="L1235" s="100" t="str">
        <f t="shared" si="36"/>
        <v/>
      </c>
    </row>
    <row r="1236" spans="2:12" x14ac:dyDescent="0.25">
      <c r="B1236" s="62" t="str">
        <f>IFERROR(IF(C1235=C1232,IF(B1235+1&lt;='FORMAÇÃO DE PREÇO'!$H$8,B1235+1,""),B1235),"")</f>
        <v/>
      </c>
      <c r="C1236" s="62" t="str">
        <f>IFERROR(VLOOKUP(B1236,'FORMAÇÃO DE PREÇO'!B:D,2,FALSE),"")</f>
        <v/>
      </c>
      <c r="D1236" s="62" t="str">
        <f>IFERROR(VLOOKUP(B1236,'FORMAÇÃO DE PREÇO'!B:D,3,FALSE),"")</f>
        <v/>
      </c>
      <c r="E1236" s="107" t="str">
        <f t="shared" si="37"/>
        <v/>
      </c>
      <c r="F1236" s="107" t="str">
        <f>IF($B1235="","",IF($C1236=$C1233,INDEX('FORMAÇÃO DE PREÇO'!$H:$H,MATCH($B1236,'FORMAÇÃO DE PREÇO'!$B:$B)-18),IF($C1236=$C1234,"Código","")))</f>
        <v/>
      </c>
      <c r="G1236" s="108" t="str">
        <f t="array" ref="G1236">IF($B1235="","",IF($C1236=$C1233,UPPER(INDEX('BASE EDITAL'!$C:$C,EDITAL!B1236+1)),IF($C1236=$C1234,"Especificação do Objeto","")))</f>
        <v/>
      </c>
      <c r="H1236" s="109" t="str">
        <f t="array" ref="H1236">IF($B1235="","",IF($C1236=$C1233,INDEX('FORMAÇÃO DE PREÇO'!$M:$M,MATCH($B1236,'FORMAÇÃO DE PREÇO'!$B:$B)-14),IF($C1236=$C1234,"Unidade","")))</f>
        <v/>
      </c>
      <c r="I1236" s="109" t="str">
        <f>IF($B1235="","",IF($C1236=$C1233,INDEX('FORMAÇÃO DE PREÇO'!$M:$M,MATCH($B1236,'FORMAÇÃO DE PREÇO'!$B:$B)-16),IF($C1236=$C1234,"Quant.","")))</f>
        <v/>
      </c>
      <c r="J1236" s="68" t="str">
        <f>IF(AND(COUNTBLANK($B1233:$B1235)=2,$B1235="",$B1234="",MAX(C:C)&gt;1),"Total Estimado",IF($B1235="","",IF($C1236=$C1233,INDEX('FORMAÇÃO DE PREÇO'!$M:$M,MATCH($B1236,'FORMAÇÃO DE PREÇO'!$B:$B)-18),IF($C1236=$C1234,"Valor Unit. (R$)",IF(AND($C1236&lt;&gt;$C1235,$J1235&lt;&gt;""),"Subtotal","")))))</f>
        <v/>
      </c>
      <c r="K1236" s="100" t="str">
        <f>IFERROR(IF(AND(COUNTBLANK($B1233:$B1235)=2,$B1235="",$B1234="",MAX(C:C)&gt;1),SUM($K$3:K1235)/2,IF($B1235="","",IF($C1236=$C1233,ROUND(J1236*I1236,2),IF($C1236=$C1234,"Total Item (R$)",IF(AND($C1236&lt;&gt;$C1235,$J1235&lt;&gt;""),SUMIFS(K:K,C:C,C1235,J:J,"&lt;&gt;Subtotal"),""))))),"")</f>
        <v/>
      </c>
      <c r="L1236" s="100" t="str">
        <f t="shared" si="36"/>
        <v/>
      </c>
    </row>
    <row r="1237" spans="2:12" x14ac:dyDescent="0.25">
      <c r="B1237" s="62" t="str">
        <f>IFERROR(IF(C1236=C1233,IF(B1236+1&lt;='FORMAÇÃO DE PREÇO'!$H$8,B1236+1,""),B1236),"")</f>
        <v/>
      </c>
      <c r="C1237" s="62" t="str">
        <f>IFERROR(VLOOKUP(B1237,'FORMAÇÃO DE PREÇO'!B:D,2,FALSE),"")</f>
        <v/>
      </c>
      <c r="D1237" s="62" t="str">
        <f>IFERROR(VLOOKUP(B1237,'FORMAÇÃO DE PREÇO'!B:D,3,FALSE),"")</f>
        <v/>
      </c>
      <c r="E1237" s="107" t="str">
        <f t="shared" si="37"/>
        <v/>
      </c>
      <c r="F1237" s="107" t="str">
        <f>IF($B1236="","",IF($C1237=$C1234,INDEX('FORMAÇÃO DE PREÇO'!$H:$H,MATCH($B1237,'FORMAÇÃO DE PREÇO'!$B:$B)-18),IF($C1237=$C1235,"Código","")))</f>
        <v/>
      </c>
      <c r="G1237" s="108" t="str">
        <f t="array" ref="G1237">IF($B1236="","",IF($C1237=$C1234,UPPER(INDEX('BASE EDITAL'!$C:$C,EDITAL!B1237+1)),IF($C1237=$C1235,"Especificação do Objeto","")))</f>
        <v/>
      </c>
      <c r="H1237" s="109" t="str">
        <f t="array" ref="H1237">IF($B1236="","",IF($C1237=$C1234,INDEX('FORMAÇÃO DE PREÇO'!$M:$M,MATCH($B1237,'FORMAÇÃO DE PREÇO'!$B:$B)-14),IF($C1237=$C1235,"Unidade","")))</f>
        <v/>
      </c>
      <c r="I1237" s="109" t="str">
        <f>IF($B1236="","",IF($C1237=$C1234,INDEX('FORMAÇÃO DE PREÇO'!$M:$M,MATCH($B1237,'FORMAÇÃO DE PREÇO'!$B:$B)-16),IF($C1237=$C1235,"Quant.","")))</f>
        <v/>
      </c>
      <c r="J1237" s="68" t="str">
        <f>IF(AND(COUNTBLANK($B1234:$B1236)=2,$B1236="",$B1235="",MAX(C:C)&gt;1),"Total Estimado",IF($B1236="","",IF($C1237=$C1234,INDEX('FORMAÇÃO DE PREÇO'!$M:$M,MATCH($B1237,'FORMAÇÃO DE PREÇO'!$B:$B)-18),IF($C1237=$C1235,"Valor Unit. (R$)",IF(AND($C1237&lt;&gt;$C1236,$J1236&lt;&gt;""),"Subtotal","")))))</f>
        <v/>
      </c>
      <c r="K1237" s="100" t="str">
        <f>IFERROR(IF(AND(COUNTBLANK($B1234:$B1236)=2,$B1236="",$B1235="",MAX(C:C)&gt;1),SUM($K$3:K1236)/2,IF($B1236="","",IF($C1237=$C1234,ROUND(J1237*I1237,2),IF($C1237=$C1235,"Total Item (R$)",IF(AND($C1237&lt;&gt;$C1236,$J1236&lt;&gt;""),SUMIFS(K:K,C:C,C1236,J:J,"&lt;&gt;Subtotal"),""))))),"")</f>
        <v/>
      </c>
      <c r="L1237" s="100" t="str">
        <f t="shared" si="36"/>
        <v/>
      </c>
    </row>
    <row r="1238" spans="2:12" x14ac:dyDescent="0.25">
      <c r="B1238" s="62" t="str">
        <f>IFERROR(IF(C1237=C1234,IF(B1237+1&lt;='FORMAÇÃO DE PREÇO'!$H$8,B1237+1,""),B1237),"")</f>
        <v/>
      </c>
      <c r="C1238" s="62" t="str">
        <f>IFERROR(VLOOKUP(B1238,'FORMAÇÃO DE PREÇO'!B:D,2,FALSE),"")</f>
        <v/>
      </c>
      <c r="D1238" s="62" t="str">
        <f>IFERROR(VLOOKUP(B1238,'FORMAÇÃO DE PREÇO'!B:D,3,FALSE),"")</f>
        <v/>
      </c>
      <c r="E1238" s="107" t="str">
        <f t="shared" si="37"/>
        <v/>
      </c>
      <c r="F1238" s="107" t="str">
        <f>IF($B1237="","",IF($C1238=$C1235,INDEX('FORMAÇÃO DE PREÇO'!$H:$H,MATCH($B1238,'FORMAÇÃO DE PREÇO'!$B:$B)-18),IF($C1238=$C1236,"Código","")))</f>
        <v/>
      </c>
      <c r="G1238" s="108" t="str">
        <f t="array" ref="G1238">IF($B1237="","",IF($C1238=$C1235,UPPER(INDEX('BASE EDITAL'!$C:$C,EDITAL!B1238+1)),IF($C1238=$C1236,"Especificação do Objeto","")))</f>
        <v/>
      </c>
      <c r="H1238" s="109" t="str">
        <f t="array" ref="H1238">IF($B1237="","",IF($C1238=$C1235,INDEX('FORMAÇÃO DE PREÇO'!$M:$M,MATCH($B1238,'FORMAÇÃO DE PREÇO'!$B:$B)-14),IF($C1238=$C1236,"Unidade","")))</f>
        <v/>
      </c>
      <c r="I1238" s="109" t="str">
        <f>IF($B1237="","",IF($C1238=$C1235,INDEX('FORMAÇÃO DE PREÇO'!$M:$M,MATCH($B1238,'FORMAÇÃO DE PREÇO'!$B:$B)-16),IF($C1238=$C1236,"Quant.","")))</f>
        <v/>
      </c>
      <c r="J1238" s="68" t="str">
        <f>IF(AND(COUNTBLANK($B1235:$B1237)=2,$B1237="",$B1236="",MAX(C:C)&gt;1),"Total Estimado",IF($B1237="","",IF($C1238=$C1235,INDEX('FORMAÇÃO DE PREÇO'!$M:$M,MATCH($B1238,'FORMAÇÃO DE PREÇO'!$B:$B)-18),IF($C1238=$C1236,"Valor Unit. (R$)",IF(AND($C1238&lt;&gt;$C1237,$J1237&lt;&gt;""),"Subtotal","")))))</f>
        <v/>
      </c>
      <c r="K1238" s="100" t="str">
        <f>IFERROR(IF(AND(COUNTBLANK($B1235:$B1237)=2,$B1237="",$B1236="",MAX(C:C)&gt;1),SUM($K$3:K1237)/2,IF($B1237="","",IF($C1238=$C1235,ROUND(J1238*I1238,2),IF($C1238=$C1236,"Total Item (R$)",IF(AND($C1238&lt;&gt;$C1237,$J1237&lt;&gt;""),SUMIFS(K:K,C:C,C1237,J:J,"&lt;&gt;Subtotal"),""))))),"")</f>
        <v/>
      </c>
      <c r="L1238" s="100" t="str">
        <f t="shared" si="36"/>
        <v/>
      </c>
    </row>
    <row r="1239" spans="2:12" x14ac:dyDescent="0.25">
      <c r="B1239" s="62" t="str">
        <f>IFERROR(IF(C1238=C1235,IF(B1238+1&lt;='FORMAÇÃO DE PREÇO'!$H$8,B1238+1,""),B1238),"")</f>
        <v/>
      </c>
      <c r="C1239" s="62" t="str">
        <f>IFERROR(VLOOKUP(B1239,'FORMAÇÃO DE PREÇO'!B:D,2,FALSE),"")</f>
        <v/>
      </c>
      <c r="D1239" s="62" t="str">
        <f>IFERROR(VLOOKUP(B1239,'FORMAÇÃO DE PREÇO'!B:D,3,FALSE),"")</f>
        <v/>
      </c>
      <c r="E1239" s="107" t="str">
        <f t="shared" si="37"/>
        <v/>
      </c>
      <c r="F1239" s="107" t="str">
        <f>IF($B1238="","",IF($C1239=$C1236,INDEX('FORMAÇÃO DE PREÇO'!$H:$H,MATCH($B1239,'FORMAÇÃO DE PREÇO'!$B:$B)-18),IF($C1239=$C1237,"Código","")))</f>
        <v/>
      </c>
      <c r="G1239" s="108" t="str">
        <f t="array" ref="G1239">IF($B1238="","",IF($C1239=$C1236,UPPER(INDEX('BASE EDITAL'!$C:$C,EDITAL!B1239+1)),IF($C1239=$C1237,"Especificação do Objeto","")))</f>
        <v/>
      </c>
      <c r="H1239" s="109" t="str">
        <f t="array" ref="H1239">IF($B1238="","",IF($C1239=$C1236,INDEX('FORMAÇÃO DE PREÇO'!$M:$M,MATCH($B1239,'FORMAÇÃO DE PREÇO'!$B:$B)-14),IF($C1239=$C1237,"Unidade","")))</f>
        <v/>
      </c>
      <c r="I1239" s="109" t="str">
        <f>IF($B1238="","",IF($C1239=$C1236,INDEX('FORMAÇÃO DE PREÇO'!$M:$M,MATCH($B1239,'FORMAÇÃO DE PREÇO'!$B:$B)-16),IF($C1239=$C1237,"Quant.","")))</f>
        <v/>
      </c>
      <c r="J1239" s="68" t="str">
        <f>IF(AND(COUNTBLANK($B1236:$B1238)=2,$B1238="",$B1237="",MAX(C:C)&gt;1),"Total Estimado",IF($B1238="","",IF($C1239=$C1236,INDEX('FORMAÇÃO DE PREÇO'!$M:$M,MATCH($B1239,'FORMAÇÃO DE PREÇO'!$B:$B)-18),IF($C1239=$C1237,"Valor Unit. (R$)",IF(AND($C1239&lt;&gt;$C1238,$J1238&lt;&gt;""),"Subtotal","")))))</f>
        <v/>
      </c>
      <c r="K1239" s="100" t="str">
        <f>IFERROR(IF(AND(COUNTBLANK($B1236:$B1238)=2,$B1238="",$B1237="",MAX(C:C)&gt;1),SUM($K$3:K1238)/2,IF($B1238="","",IF($C1239=$C1236,ROUND(J1239*I1239,2),IF($C1239=$C1237,"Total Item (R$)",IF(AND($C1239&lt;&gt;$C1238,$J1238&lt;&gt;""),SUMIFS(K:K,C:C,C1238,J:J,"&lt;&gt;Subtotal"),""))))),"")</f>
        <v/>
      </c>
      <c r="L1239" s="100" t="str">
        <f t="shared" si="36"/>
        <v/>
      </c>
    </row>
    <row r="1240" spans="2:12" x14ac:dyDescent="0.25">
      <c r="B1240" s="62" t="str">
        <f>IFERROR(IF(C1239=C1236,IF(B1239+1&lt;='FORMAÇÃO DE PREÇO'!$H$8,B1239+1,""),B1239),"")</f>
        <v/>
      </c>
      <c r="C1240" s="62" t="str">
        <f>IFERROR(VLOOKUP(B1240,'FORMAÇÃO DE PREÇO'!B:D,2,FALSE),"")</f>
        <v/>
      </c>
      <c r="D1240" s="62" t="str">
        <f>IFERROR(VLOOKUP(B1240,'FORMAÇÃO DE PREÇO'!B:D,3,FALSE),"")</f>
        <v/>
      </c>
      <c r="E1240" s="107" t="str">
        <f t="shared" si="37"/>
        <v/>
      </c>
      <c r="F1240" s="107" t="str">
        <f>IF($B1239="","",IF($C1240=$C1237,INDEX('FORMAÇÃO DE PREÇO'!$H:$H,MATCH($B1240,'FORMAÇÃO DE PREÇO'!$B:$B)-18),IF($C1240=$C1238,"Código","")))</f>
        <v/>
      </c>
      <c r="G1240" s="108" t="str">
        <f t="array" ref="G1240">IF($B1239="","",IF($C1240=$C1237,UPPER(INDEX('BASE EDITAL'!$C:$C,EDITAL!B1240+1)),IF($C1240=$C1238,"Especificação do Objeto","")))</f>
        <v/>
      </c>
      <c r="H1240" s="109" t="str">
        <f t="array" ref="H1240">IF($B1239="","",IF($C1240=$C1237,INDEX('FORMAÇÃO DE PREÇO'!$M:$M,MATCH($B1240,'FORMAÇÃO DE PREÇO'!$B:$B)-14),IF($C1240=$C1238,"Unidade","")))</f>
        <v/>
      </c>
      <c r="I1240" s="109" t="str">
        <f>IF($B1239="","",IF($C1240=$C1237,INDEX('FORMAÇÃO DE PREÇO'!$M:$M,MATCH($B1240,'FORMAÇÃO DE PREÇO'!$B:$B)-16),IF($C1240=$C1238,"Quant.","")))</f>
        <v/>
      </c>
      <c r="J1240" s="68" t="str">
        <f>IF(AND(COUNTBLANK($B1237:$B1239)=2,$B1239="",$B1238="",MAX(C:C)&gt;1),"Total Estimado",IF($B1239="","",IF($C1240=$C1237,INDEX('FORMAÇÃO DE PREÇO'!$M:$M,MATCH($B1240,'FORMAÇÃO DE PREÇO'!$B:$B)-18),IF($C1240=$C1238,"Valor Unit. (R$)",IF(AND($C1240&lt;&gt;$C1239,$J1239&lt;&gt;""),"Subtotal","")))))</f>
        <v/>
      </c>
      <c r="K1240" s="100" t="str">
        <f>IFERROR(IF(AND(COUNTBLANK($B1237:$B1239)=2,$B1239="",$B1238="",MAX(C:C)&gt;1),SUM($K$3:K1239)/2,IF($B1239="","",IF($C1240=$C1237,ROUND(J1240*I1240,2),IF($C1240=$C1238,"Total Item (R$)",IF(AND($C1240&lt;&gt;$C1239,$J1239&lt;&gt;""),SUMIFS(K:K,C:C,C1239,J:J,"&lt;&gt;Subtotal"),""))))),"")</f>
        <v/>
      </c>
      <c r="L1240" s="100" t="str">
        <f t="shared" si="36"/>
        <v/>
      </c>
    </row>
    <row r="1241" spans="2:12" x14ac:dyDescent="0.25">
      <c r="B1241" s="62" t="str">
        <f>IFERROR(IF(C1240=C1237,IF(B1240+1&lt;='FORMAÇÃO DE PREÇO'!$H$8,B1240+1,""),B1240),"")</f>
        <v/>
      </c>
      <c r="C1241" s="62" t="str">
        <f>IFERROR(VLOOKUP(B1241,'FORMAÇÃO DE PREÇO'!B:D,2,FALSE),"")</f>
        <v/>
      </c>
      <c r="D1241" s="62" t="str">
        <f>IFERROR(VLOOKUP(B1241,'FORMAÇÃO DE PREÇO'!B:D,3,FALSE),"")</f>
        <v/>
      </c>
      <c r="E1241" s="107" t="str">
        <f t="shared" si="37"/>
        <v/>
      </c>
      <c r="F1241" s="107" t="str">
        <f>IF($B1240="","",IF($C1241=$C1238,INDEX('FORMAÇÃO DE PREÇO'!$H:$H,MATCH($B1241,'FORMAÇÃO DE PREÇO'!$B:$B)-18),IF($C1241=$C1239,"Código","")))</f>
        <v/>
      </c>
      <c r="G1241" s="108" t="str">
        <f t="array" ref="G1241">IF($B1240="","",IF($C1241=$C1238,UPPER(INDEX('BASE EDITAL'!$C:$C,EDITAL!B1241+1)),IF($C1241=$C1239,"Especificação do Objeto","")))</f>
        <v/>
      </c>
      <c r="H1241" s="109" t="str">
        <f t="array" ref="H1241">IF($B1240="","",IF($C1241=$C1238,INDEX('FORMAÇÃO DE PREÇO'!$M:$M,MATCH($B1241,'FORMAÇÃO DE PREÇO'!$B:$B)-14),IF($C1241=$C1239,"Unidade","")))</f>
        <v/>
      </c>
      <c r="I1241" s="109" t="str">
        <f>IF($B1240="","",IF($C1241=$C1238,INDEX('FORMAÇÃO DE PREÇO'!$M:$M,MATCH($B1241,'FORMAÇÃO DE PREÇO'!$B:$B)-16),IF($C1241=$C1239,"Quant.","")))</f>
        <v/>
      </c>
      <c r="J1241" s="68" t="str">
        <f>IF(AND(COUNTBLANK($B1238:$B1240)=2,$B1240="",$B1239="",MAX(C:C)&gt;1),"Total Estimado",IF($B1240="","",IF($C1241=$C1238,INDEX('FORMAÇÃO DE PREÇO'!$M:$M,MATCH($B1241,'FORMAÇÃO DE PREÇO'!$B:$B)-18),IF($C1241=$C1239,"Valor Unit. (R$)",IF(AND($C1241&lt;&gt;$C1240,$J1240&lt;&gt;""),"Subtotal","")))))</f>
        <v/>
      </c>
      <c r="K1241" s="100" t="str">
        <f>IFERROR(IF(AND(COUNTBLANK($B1238:$B1240)=2,$B1240="",$B1239="",MAX(C:C)&gt;1),SUM($K$3:K1240)/2,IF($B1240="","",IF($C1241=$C1238,ROUND(J1241*I1241,2),IF($C1241=$C1239,"Total Item (R$)",IF(AND($C1241&lt;&gt;$C1240,$J1240&lt;&gt;""),SUMIFS(K:K,C:C,C1240,J:J,"&lt;&gt;Subtotal"),""))))),"")</f>
        <v/>
      </c>
      <c r="L1241" s="100" t="str">
        <f t="shared" si="36"/>
        <v/>
      </c>
    </row>
    <row r="1242" spans="2:12" x14ac:dyDescent="0.25">
      <c r="B1242" s="62" t="str">
        <f>IFERROR(IF(C1241=C1238,IF(B1241+1&lt;='FORMAÇÃO DE PREÇO'!$H$8,B1241+1,""),B1241),"")</f>
        <v/>
      </c>
      <c r="C1242" s="62" t="str">
        <f>IFERROR(VLOOKUP(B1242,'FORMAÇÃO DE PREÇO'!B:D,2,FALSE),"")</f>
        <v/>
      </c>
      <c r="D1242" s="62" t="str">
        <f>IFERROR(VLOOKUP(B1242,'FORMAÇÃO DE PREÇO'!B:D,3,FALSE),"")</f>
        <v/>
      </c>
      <c r="E1242" s="107" t="str">
        <f t="shared" si="37"/>
        <v/>
      </c>
      <c r="F1242" s="107" t="str">
        <f>IF($B1241="","",IF($C1242=$C1239,INDEX('FORMAÇÃO DE PREÇO'!$H:$H,MATCH($B1242,'FORMAÇÃO DE PREÇO'!$B:$B)-18),IF($C1242=$C1240,"Código","")))</f>
        <v/>
      </c>
      <c r="G1242" s="108" t="str">
        <f t="array" ref="G1242">IF($B1241="","",IF($C1242=$C1239,UPPER(INDEX('BASE EDITAL'!$C:$C,EDITAL!B1242+1)),IF($C1242=$C1240,"Especificação do Objeto","")))</f>
        <v/>
      </c>
      <c r="H1242" s="109" t="str">
        <f t="array" ref="H1242">IF($B1241="","",IF($C1242=$C1239,INDEX('FORMAÇÃO DE PREÇO'!$M:$M,MATCH($B1242,'FORMAÇÃO DE PREÇO'!$B:$B)-14),IF($C1242=$C1240,"Unidade","")))</f>
        <v/>
      </c>
      <c r="I1242" s="109" t="str">
        <f>IF($B1241="","",IF($C1242=$C1239,INDEX('FORMAÇÃO DE PREÇO'!$M:$M,MATCH($B1242,'FORMAÇÃO DE PREÇO'!$B:$B)-16),IF($C1242=$C1240,"Quant.","")))</f>
        <v/>
      </c>
      <c r="J1242" s="68" t="str">
        <f>IF(AND(COUNTBLANK($B1239:$B1241)=2,$B1241="",$B1240="",MAX(C:C)&gt;1),"Total Estimado",IF($B1241="","",IF($C1242=$C1239,INDEX('FORMAÇÃO DE PREÇO'!$M:$M,MATCH($B1242,'FORMAÇÃO DE PREÇO'!$B:$B)-18),IF($C1242=$C1240,"Valor Unit. (R$)",IF(AND($C1242&lt;&gt;$C1241,$J1241&lt;&gt;""),"Subtotal","")))))</f>
        <v/>
      </c>
      <c r="K1242" s="100" t="str">
        <f>IFERROR(IF(AND(COUNTBLANK($B1239:$B1241)=2,$B1241="",$B1240="",MAX(C:C)&gt;1),SUM($K$3:K1241)/2,IF($B1241="","",IF($C1242=$C1239,ROUND(J1242*I1242,2),IF($C1242=$C1240,"Total Item (R$)",IF(AND($C1242&lt;&gt;$C1241,$J1241&lt;&gt;""),SUMIFS(K:K,C:C,C1241,J:J,"&lt;&gt;Subtotal"),""))))),"")</f>
        <v/>
      </c>
      <c r="L1242" s="100" t="str">
        <f t="shared" si="36"/>
        <v/>
      </c>
    </row>
    <row r="1243" spans="2:12" x14ac:dyDescent="0.25">
      <c r="B1243" s="62" t="str">
        <f>IFERROR(IF(C1242=C1239,IF(B1242+1&lt;='FORMAÇÃO DE PREÇO'!$H$8,B1242+1,""),B1242),"")</f>
        <v/>
      </c>
      <c r="C1243" s="62" t="str">
        <f>IFERROR(VLOOKUP(B1243,'FORMAÇÃO DE PREÇO'!B:D,2,FALSE),"")</f>
        <v/>
      </c>
      <c r="D1243" s="62" t="str">
        <f>IFERROR(VLOOKUP(B1243,'FORMAÇÃO DE PREÇO'!B:D,3,FALSE),"")</f>
        <v/>
      </c>
      <c r="E1243" s="107" t="str">
        <f t="shared" si="37"/>
        <v/>
      </c>
      <c r="F1243" s="107" t="str">
        <f>IF($B1242="","",IF($C1243=$C1240,INDEX('FORMAÇÃO DE PREÇO'!$H:$H,MATCH($B1243,'FORMAÇÃO DE PREÇO'!$B:$B)-18),IF($C1243=$C1241,"Código","")))</f>
        <v/>
      </c>
      <c r="G1243" s="108" t="str">
        <f t="array" ref="G1243">IF($B1242="","",IF($C1243=$C1240,UPPER(INDEX('BASE EDITAL'!$C:$C,EDITAL!B1243+1)),IF($C1243=$C1241,"Especificação do Objeto","")))</f>
        <v/>
      </c>
      <c r="H1243" s="109" t="str">
        <f t="array" ref="H1243">IF($B1242="","",IF($C1243=$C1240,INDEX('FORMAÇÃO DE PREÇO'!$M:$M,MATCH($B1243,'FORMAÇÃO DE PREÇO'!$B:$B)-14),IF($C1243=$C1241,"Unidade","")))</f>
        <v/>
      </c>
      <c r="I1243" s="109" t="str">
        <f>IF($B1242="","",IF($C1243=$C1240,INDEX('FORMAÇÃO DE PREÇO'!$M:$M,MATCH($B1243,'FORMAÇÃO DE PREÇO'!$B:$B)-16),IF($C1243=$C1241,"Quant.","")))</f>
        <v/>
      </c>
      <c r="J1243" s="68" t="str">
        <f>IF(AND(COUNTBLANK($B1240:$B1242)=2,$B1242="",$B1241="",MAX(C:C)&gt;1),"Total Estimado",IF($B1242="","",IF($C1243=$C1240,INDEX('FORMAÇÃO DE PREÇO'!$M:$M,MATCH($B1243,'FORMAÇÃO DE PREÇO'!$B:$B)-18),IF($C1243=$C1241,"Valor Unit. (R$)",IF(AND($C1243&lt;&gt;$C1242,$J1242&lt;&gt;""),"Subtotal","")))))</f>
        <v/>
      </c>
      <c r="K1243" s="100" t="str">
        <f>IFERROR(IF(AND(COUNTBLANK($B1240:$B1242)=2,$B1242="",$B1241="",MAX(C:C)&gt;1),SUM($K$3:K1242)/2,IF($B1242="","",IF($C1243=$C1240,ROUND(J1243*I1243,2),IF($C1243=$C1241,"Total Item (R$)",IF(AND($C1243&lt;&gt;$C1242,$J1242&lt;&gt;""),SUMIFS(K:K,C:C,C1242,J:J,"&lt;&gt;Subtotal"),""))))),"")</f>
        <v/>
      </c>
      <c r="L1243" s="100" t="str">
        <f t="shared" si="36"/>
        <v/>
      </c>
    </row>
    <row r="1244" spans="2:12" x14ac:dyDescent="0.25">
      <c r="B1244" s="62" t="str">
        <f>IFERROR(IF(C1243=C1240,IF(B1243+1&lt;='FORMAÇÃO DE PREÇO'!$H$8,B1243+1,""),B1243),"")</f>
        <v/>
      </c>
      <c r="C1244" s="62" t="str">
        <f>IFERROR(VLOOKUP(B1244,'FORMAÇÃO DE PREÇO'!B:D,2,FALSE),"")</f>
        <v/>
      </c>
      <c r="D1244" s="62" t="str">
        <f>IFERROR(VLOOKUP(B1244,'FORMAÇÃO DE PREÇO'!B:D,3,FALSE),"")</f>
        <v/>
      </c>
      <c r="E1244" s="107" t="str">
        <f t="shared" si="37"/>
        <v/>
      </c>
      <c r="F1244" s="107" t="str">
        <f>IF($B1243="","",IF($C1244=$C1241,INDEX('FORMAÇÃO DE PREÇO'!$H:$H,MATCH($B1244,'FORMAÇÃO DE PREÇO'!$B:$B)-18),IF($C1244=$C1242,"Código","")))</f>
        <v/>
      </c>
      <c r="G1244" s="108" t="str">
        <f t="array" ref="G1244">IF($B1243="","",IF($C1244=$C1241,UPPER(INDEX('BASE EDITAL'!$C:$C,EDITAL!B1244+1)),IF($C1244=$C1242,"Especificação do Objeto","")))</f>
        <v/>
      </c>
      <c r="H1244" s="109" t="str">
        <f t="array" ref="H1244">IF($B1243="","",IF($C1244=$C1241,INDEX('FORMAÇÃO DE PREÇO'!$M:$M,MATCH($B1244,'FORMAÇÃO DE PREÇO'!$B:$B)-14),IF($C1244=$C1242,"Unidade","")))</f>
        <v/>
      </c>
      <c r="I1244" s="109" t="str">
        <f>IF($B1243="","",IF($C1244=$C1241,INDEX('FORMAÇÃO DE PREÇO'!$M:$M,MATCH($B1244,'FORMAÇÃO DE PREÇO'!$B:$B)-16),IF($C1244=$C1242,"Quant.","")))</f>
        <v/>
      </c>
      <c r="J1244" s="68" t="str">
        <f>IF(AND(COUNTBLANK($B1241:$B1243)=2,$B1243="",$B1242="",MAX(C:C)&gt;1),"Total Estimado",IF($B1243="","",IF($C1244=$C1241,INDEX('FORMAÇÃO DE PREÇO'!$M:$M,MATCH($B1244,'FORMAÇÃO DE PREÇO'!$B:$B)-18),IF($C1244=$C1242,"Valor Unit. (R$)",IF(AND($C1244&lt;&gt;$C1243,$J1243&lt;&gt;""),"Subtotal","")))))</f>
        <v/>
      </c>
      <c r="K1244" s="100" t="str">
        <f>IFERROR(IF(AND(COUNTBLANK($B1241:$B1243)=2,$B1243="",$B1242="",MAX(C:C)&gt;1),SUM($K$3:K1243)/2,IF($B1243="","",IF($C1244=$C1241,ROUND(J1244*I1244,2),IF($C1244=$C1242,"Total Item (R$)",IF(AND($C1244&lt;&gt;$C1243,$J1243&lt;&gt;""),SUMIFS(K:K,C:C,C1243,J:J,"&lt;&gt;Subtotal"),""))))),"")</f>
        <v/>
      </c>
      <c r="L1244" s="100" t="str">
        <f t="shared" si="36"/>
        <v/>
      </c>
    </row>
    <row r="1245" spans="2:12" x14ac:dyDescent="0.25">
      <c r="B1245" s="62" t="str">
        <f>IFERROR(IF(C1244=C1241,IF(B1244+1&lt;='FORMAÇÃO DE PREÇO'!$H$8,B1244+1,""),B1244),"")</f>
        <v/>
      </c>
      <c r="C1245" s="62" t="str">
        <f>IFERROR(VLOOKUP(B1245,'FORMAÇÃO DE PREÇO'!B:D,2,FALSE),"")</f>
        <v/>
      </c>
      <c r="D1245" s="62" t="str">
        <f>IFERROR(VLOOKUP(B1245,'FORMAÇÃO DE PREÇO'!B:D,3,FALSE),"")</f>
        <v/>
      </c>
      <c r="E1245" s="107" t="str">
        <f t="shared" si="37"/>
        <v/>
      </c>
      <c r="F1245" s="107" t="str">
        <f>IF($B1244="","",IF($C1245=$C1242,INDEX('FORMAÇÃO DE PREÇO'!$H:$H,MATCH($B1245,'FORMAÇÃO DE PREÇO'!$B:$B)-18),IF($C1245=$C1243,"Código","")))</f>
        <v/>
      </c>
      <c r="G1245" s="108" t="str">
        <f t="array" ref="G1245">IF($B1244="","",IF($C1245=$C1242,UPPER(INDEX('BASE EDITAL'!$C:$C,EDITAL!B1245+1)),IF($C1245=$C1243,"Especificação do Objeto","")))</f>
        <v/>
      </c>
      <c r="H1245" s="109" t="str">
        <f t="array" ref="H1245">IF($B1244="","",IF($C1245=$C1242,INDEX('FORMAÇÃO DE PREÇO'!$M:$M,MATCH($B1245,'FORMAÇÃO DE PREÇO'!$B:$B)-14),IF($C1245=$C1243,"Unidade","")))</f>
        <v/>
      </c>
      <c r="I1245" s="109" t="str">
        <f>IF($B1244="","",IF($C1245=$C1242,INDEX('FORMAÇÃO DE PREÇO'!$M:$M,MATCH($B1245,'FORMAÇÃO DE PREÇO'!$B:$B)-16),IF($C1245=$C1243,"Quant.","")))</f>
        <v/>
      </c>
      <c r="J1245" s="68" t="str">
        <f>IF(AND(COUNTBLANK($B1242:$B1244)=2,$B1244="",$B1243="",MAX(C:C)&gt;1),"Total Estimado",IF($B1244="","",IF($C1245=$C1242,INDEX('FORMAÇÃO DE PREÇO'!$M:$M,MATCH($B1245,'FORMAÇÃO DE PREÇO'!$B:$B)-18),IF($C1245=$C1243,"Valor Unit. (R$)",IF(AND($C1245&lt;&gt;$C1244,$J1244&lt;&gt;""),"Subtotal","")))))</f>
        <v/>
      </c>
      <c r="K1245" s="100" t="str">
        <f>IFERROR(IF(AND(COUNTBLANK($B1242:$B1244)=2,$B1244="",$B1243="",MAX(C:C)&gt;1),SUM($K$3:K1244)/2,IF($B1244="","",IF($C1245=$C1242,ROUND(J1245*I1245,2),IF($C1245=$C1243,"Total Item (R$)",IF(AND($C1245&lt;&gt;$C1244,$J1244&lt;&gt;""),SUMIFS(K:K,C:C,C1244,J:J,"&lt;&gt;Subtotal"),""))))),"")</f>
        <v/>
      </c>
      <c r="L1245" s="100" t="str">
        <f t="shared" si="36"/>
        <v/>
      </c>
    </row>
    <row r="1246" spans="2:12" x14ac:dyDescent="0.25">
      <c r="B1246" s="62" t="str">
        <f>IFERROR(IF(C1245=C1242,IF(B1245+1&lt;='FORMAÇÃO DE PREÇO'!$H$8,B1245+1,""),B1245),"")</f>
        <v/>
      </c>
      <c r="C1246" s="62" t="str">
        <f>IFERROR(VLOOKUP(B1246,'FORMAÇÃO DE PREÇO'!B:D,2,FALSE),"")</f>
        <v/>
      </c>
      <c r="D1246" s="62" t="str">
        <f>IFERROR(VLOOKUP(B1246,'FORMAÇÃO DE PREÇO'!B:D,3,FALSE),"")</f>
        <v/>
      </c>
      <c r="E1246" s="107" t="str">
        <f t="shared" si="37"/>
        <v/>
      </c>
      <c r="F1246" s="107" t="str">
        <f>IF($B1245="","",IF($C1246=$C1243,INDEX('FORMAÇÃO DE PREÇO'!$H:$H,MATCH($B1246,'FORMAÇÃO DE PREÇO'!$B:$B)-18),IF($C1246=$C1244,"Código","")))</f>
        <v/>
      </c>
      <c r="G1246" s="108" t="str">
        <f t="array" ref="G1246">IF($B1245="","",IF($C1246=$C1243,UPPER(INDEX('BASE EDITAL'!$C:$C,EDITAL!B1246+1)),IF($C1246=$C1244,"Especificação do Objeto","")))</f>
        <v/>
      </c>
      <c r="H1246" s="109" t="str">
        <f t="array" ref="H1246">IF($B1245="","",IF($C1246=$C1243,INDEX('FORMAÇÃO DE PREÇO'!$M:$M,MATCH($B1246,'FORMAÇÃO DE PREÇO'!$B:$B)-14),IF($C1246=$C1244,"Unidade","")))</f>
        <v/>
      </c>
      <c r="I1246" s="109" t="str">
        <f>IF($B1245="","",IF($C1246=$C1243,INDEX('FORMAÇÃO DE PREÇO'!$M:$M,MATCH($B1246,'FORMAÇÃO DE PREÇO'!$B:$B)-16),IF($C1246=$C1244,"Quant.","")))</f>
        <v/>
      </c>
      <c r="J1246" s="68" t="str">
        <f>IF(AND(COUNTBLANK($B1243:$B1245)=2,$B1245="",$B1244="",MAX(C:C)&gt;1),"Total Estimado",IF($B1245="","",IF($C1246=$C1243,INDEX('FORMAÇÃO DE PREÇO'!$M:$M,MATCH($B1246,'FORMAÇÃO DE PREÇO'!$B:$B)-18),IF($C1246=$C1244,"Valor Unit. (R$)",IF(AND($C1246&lt;&gt;$C1245,$J1245&lt;&gt;""),"Subtotal","")))))</f>
        <v/>
      </c>
      <c r="K1246" s="100" t="str">
        <f>IFERROR(IF(AND(COUNTBLANK($B1243:$B1245)=2,$B1245="",$B1244="",MAX(C:C)&gt;1),SUM($K$3:K1245)/2,IF($B1245="","",IF($C1246=$C1243,ROUND(J1246*I1246,2),IF($C1246=$C1244,"Total Item (R$)",IF(AND($C1246&lt;&gt;$C1245,$J1245&lt;&gt;""),SUMIFS(K:K,C:C,C1245,J:J,"&lt;&gt;Subtotal"),""))))),"")</f>
        <v/>
      </c>
      <c r="L1246" s="100" t="str">
        <f t="shared" si="36"/>
        <v/>
      </c>
    </row>
    <row r="1247" spans="2:12" x14ac:dyDescent="0.25">
      <c r="B1247" s="62" t="str">
        <f>IFERROR(IF(C1246=C1243,IF(B1246+1&lt;='FORMAÇÃO DE PREÇO'!$H$8,B1246+1,""),B1246),"")</f>
        <v/>
      </c>
      <c r="C1247" s="62" t="str">
        <f>IFERROR(VLOOKUP(B1247,'FORMAÇÃO DE PREÇO'!B:D,2,FALSE),"")</f>
        <v/>
      </c>
      <c r="D1247" s="62" t="str">
        <f>IFERROR(VLOOKUP(B1247,'FORMAÇÃO DE PREÇO'!B:D,3,FALSE),"")</f>
        <v/>
      </c>
      <c r="E1247" s="107" t="str">
        <f t="shared" si="37"/>
        <v/>
      </c>
      <c r="F1247" s="107" t="str">
        <f>IF($B1246="","",IF($C1247=$C1244,INDEX('FORMAÇÃO DE PREÇO'!$H:$H,MATCH($B1247,'FORMAÇÃO DE PREÇO'!$B:$B)-18),IF($C1247=$C1245,"Código","")))</f>
        <v/>
      </c>
      <c r="G1247" s="108" t="str">
        <f t="array" ref="G1247">IF($B1246="","",IF($C1247=$C1244,UPPER(INDEX('BASE EDITAL'!$C:$C,EDITAL!B1247+1)),IF($C1247=$C1245,"Especificação do Objeto","")))</f>
        <v/>
      </c>
      <c r="H1247" s="109" t="str">
        <f t="array" ref="H1247">IF($B1246="","",IF($C1247=$C1244,INDEX('FORMAÇÃO DE PREÇO'!$M:$M,MATCH($B1247,'FORMAÇÃO DE PREÇO'!$B:$B)-14),IF($C1247=$C1245,"Unidade","")))</f>
        <v/>
      </c>
      <c r="I1247" s="109" t="str">
        <f>IF($B1246="","",IF($C1247=$C1244,INDEX('FORMAÇÃO DE PREÇO'!$M:$M,MATCH($B1247,'FORMAÇÃO DE PREÇO'!$B:$B)-16),IF($C1247=$C1245,"Quant.","")))</f>
        <v/>
      </c>
      <c r="J1247" s="68" t="str">
        <f>IF(AND(COUNTBLANK($B1244:$B1246)=2,$B1246="",$B1245="",MAX(C:C)&gt;1),"Total Estimado",IF($B1246="","",IF($C1247=$C1244,INDEX('FORMAÇÃO DE PREÇO'!$M:$M,MATCH($B1247,'FORMAÇÃO DE PREÇO'!$B:$B)-18),IF($C1247=$C1245,"Valor Unit. (R$)",IF(AND($C1247&lt;&gt;$C1246,$J1246&lt;&gt;""),"Subtotal","")))))</f>
        <v/>
      </c>
      <c r="K1247" s="100" t="str">
        <f>IFERROR(IF(AND(COUNTBLANK($B1244:$B1246)=2,$B1246="",$B1245="",MAX(C:C)&gt;1),SUM($K$3:K1246)/2,IF($B1246="","",IF($C1247=$C1244,ROUND(J1247*I1247,2),IF($C1247=$C1245,"Total Item (R$)",IF(AND($C1247&lt;&gt;$C1246,$J1246&lt;&gt;""),SUMIFS(K:K,C:C,C1246,J:J,"&lt;&gt;Subtotal"),""))))),"")</f>
        <v/>
      </c>
      <c r="L1247" s="100" t="str">
        <f t="shared" si="36"/>
        <v/>
      </c>
    </row>
    <row r="1248" spans="2:12" x14ac:dyDescent="0.25">
      <c r="B1248" s="62" t="str">
        <f>IFERROR(IF(C1247=C1244,IF(B1247+1&lt;='FORMAÇÃO DE PREÇO'!$H$8,B1247+1,""),B1247),"")</f>
        <v/>
      </c>
      <c r="C1248" s="62" t="str">
        <f>IFERROR(VLOOKUP(B1248,'FORMAÇÃO DE PREÇO'!B:D,2,FALSE),"")</f>
        <v/>
      </c>
      <c r="D1248" s="62" t="str">
        <f>IFERROR(VLOOKUP(B1248,'FORMAÇÃO DE PREÇO'!B:D,3,FALSE),"")</f>
        <v/>
      </c>
      <c r="E1248" s="107" t="str">
        <f t="shared" si="37"/>
        <v/>
      </c>
      <c r="F1248" s="107" t="str">
        <f>IF($B1247="","",IF($C1248=$C1245,INDEX('FORMAÇÃO DE PREÇO'!$H:$H,MATCH($B1248,'FORMAÇÃO DE PREÇO'!$B:$B)-18),IF($C1248=$C1246,"Código","")))</f>
        <v/>
      </c>
      <c r="G1248" s="108" t="str">
        <f t="array" ref="G1248">IF($B1247="","",IF($C1248=$C1245,UPPER(INDEX('BASE EDITAL'!$C:$C,EDITAL!B1248+1)),IF($C1248=$C1246,"Especificação do Objeto","")))</f>
        <v/>
      </c>
      <c r="H1248" s="109" t="str">
        <f t="array" ref="H1248">IF($B1247="","",IF($C1248=$C1245,INDEX('FORMAÇÃO DE PREÇO'!$M:$M,MATCH($B1248,'FORMAÇÃO DE PREÇO'!$B:$B)-14),IF($C1248=$C1246,"Unidade","")))</f>
        <v/>
      </c>
      <c r="I1248" s="109" t="str">
        <f>IF($B1247="","",IF($C1248=$C1245,INDEX('FORMAÇÃO DE PREÇO'!$M:$M,MATCH($B1248,'FORMAÇÃO DE PREÇO'!$B:$B)-16),IF($C1248=$C1246,"Quant.","")))</f>
        <v/>
      </c>
      <c r="J1248" s="68" t="str">
        <f>IF(AND(COUNTBLANK($B1245:$B1247)=2,$B1247="",$B1246="",MAX(C:C)&gt;1),"Total Estimado",IF($B1247="","",IF($C1248=$C1245,INDEX('FORMAÇÃO DE PREÇO'!$M:$M,MATCH($B1248,'FORMAÇÃO DE PREÇO'!$B:$B)-18),IF($C1248=$C1246,"Valor Unit. (R$)",IF(AND($C1248&lt;&gt;$C1247,$J1247&lt;&gt;""),"Subtotal","")))))</f>
        <v/>
      </c>
      <c r="K1248" s="100" t="str">
        <f>IFERROR(IF(AND(COUNTBLANK($B1245:$B1247)=2,$B1247="",$B1246="",MAX(C:C)&gt;1),SUM($K$3:K1247)/2,IF($B1247="","",IF($C1248=$C1245,ROUND(J1248*I1248,2),IF($C1248=$C1246,"Total Item (R$)",IF(AND($C1248&lt;&gt;$C1247,$J1247&lt;&gt;""),SUMIFS(K:K,C:C,C1247,J:J,"&lt;&gt;Subtotal"),""))))),"")</f>
        <v/>
      </c>
      <c r="L1248" s="100" t="str">
        <f t="shared" si="36"/>
        <v/>
      </c>
    </row>
    <row r="1249" spans="2:12" x14ac:dyDescent="0.25">
      <c r="B1249" s="62" t="str">
        <f>IFERROR(IF(C1248=C1245,IF(B1248+1&lt;='FORMAÇÃO DE PREÇO'!$H$8,B1248+1,""),B1248),"")</f>
        <v/>
      </c>
      <c r="C1249" s="62" t="str">
        <f>IFERROR(VLOOKUP(B1249,'FORMAÇÃO DE PREÇO'!B:D,2,FALSE),"")</f>
        <v/>
      </c>
      <c r="D1249" s="62" t="str">
        <f>IFERROR(VLOOKUP(B1249,'FORMAÇÃO DE PREÇO'!B:D,3,FALSE),"")</f>
        <v/>
      </c>
      <c r="E1249" s="107" t="str">
        <f t="shared" si="37"/>
        <v/>
      </c>
      <c r="F1249" s="107" t="str">
        <f>IF($B1248="","",IF($C1249=$C1246,INDEX('FORMAÇÃO DE PREÇO'!$H:$H,MATCH($B1249,'FORMAÇÃO DE PREÇO'!$B:$B)-18),IF($C1249=$C1247,"Código","")))</f>
        <v/>
      </c>
      <c r="G1249" s="108" t="str">
        <f t="array" ref="G1249">IF($B1248="","",IF($C1249=$C1246,UPPER(INDEX('BASE EDITAL'!$C:$C,EDITAL!B1249+1)),IF($C1249=$C1247,"Especificação do Objeto","")))</f>
        <v/>
      </c>
      <c r="H1249" s="109" t="str">
        <f t="array" ref="H1249">IF($B1248="","",IF($C1249=$C1246,INDEX('FORMAÇÃO DE PREÇO'!$M:$M,MATCH($B1249,'FORMAÇÃO DE PREÇO'!$B:$B)-14),IF($C1249=$C1247,"Unidade","")))</f>
        <v/>
      </c>
      <c r="I1249" s="109" t="str">
        <f>IF($B1248="","",IF($C1249=$C1246,INDEX('FORMAÇÃO DE PREÇO'!$M:$M,MATCH($B1249,'FORMAÇÃO DE PREÇO'!$B:$B)-16),IF($C1249=$C1247,"Quant.","")))</f>
        <v/>
      </c>
      <c r="J1249" s="68" t="str">
        <f>IF(AND(COUNTBLANK($B1246:$B1248)=2,$B1248="",$B1247="",MAX(C:C)&gt;1),"Total Estimado",IF($B1248="","",IF($C1249=$C1246,INDEX('FORMAÇÃO DE PREÇO'!$M:$M,MATCH($B1249,'FORMAÇÃO DE PREÇO'!$B:$B)-18),IF($C1249=$C1247,"Valor Unit. (R$)",IF(AND($C1249&lt;&gt;$C1248,$J1248&lt;&gt;""),"Subtotal","")))))</f>
        <v/>
      </c>
      <c r="K1249" s="100" t="str">
        <f>IFERROR(IF(AND(COUNTBLANK($B1246:$B1248)=2,$B1248="",$B1247="",MAX(C:C)&gt;1),SUM($K$3:K1248)/2,IF($B1248="","",IF($C1249=$C1246,ROUND(J1249*I1249,2),IF($C1249=$C1247,"Total Item (R$)",IF(AND($C1249&lt;&gt;$C1248,$J1248&lt;&gt;""),SUMIFS(K:K,C:C,C1248,J:J,"&lt;&gt;Subtotal"),""))))),"")</f>
        <v/>
      </c>
      <c r="L1249" s="100" t="str">
        <f t="shared" si="36"/>
        <v/>
      </c>
    </row>
    <row r="1250" spans="2:12" x14ac:dyDescent="0.25">
      <c r="B1250" s="62" t="str">
        <f>IFERROR(IF(C1249=C1246,IF(B1249+1&lt;='FORMAÇÃO DE PREÇO'!$H$8,B1249+1,""),B1249),"")</f>
        <v/>
      </c>
      <c r="C1250" s="62" t="str">
        <f>IFERROR(VLOOKUP(B1250,'FORMAÇÃO DE PREÇO'!B:D,2,FALSE),"")</f>
        <v/>
      </c>
      <c r="D1250" s="62" t="str">
        <f>IFERROR(VLOOKUP(B1250,'FORMAÇÃO DE PREÇO'!B:D,3,FALSE),"")</f>
        <v/>
      </c>
      <c r="E1250" s="107" t="str">
        <f t="shared" si="37"/>
        <v/>
      </c>
      <c r="F1250" s="107" t="str">
        <f>IF($B1249="","",IF($C1250=$C1247,INDEX('FORMAÇÃO DE PREÇO'!$H:$H,MATCH($B1250,'FORMAÇÃO DE PREÇO'!$B:$B)-18),IF($C1250=$C1248,"Código","")))</f>
        <v/>
      </c>
      <c r="G1250" s="108" t="str">
        <f t="array" ref="G1250">IF($B1249="","",IF($C1250=$C1247,UPPER(INDEX('BASE EDITAL'!$C:$C,EDITAL!B1250+1)),IF($C1250=$C1248,"Especificação do Objeto","")))</f>
        <v/>
      </c>
      <c r="H1250" s="109" t="str">
        <f t="array" ref="H1250">IF($B1249="","",IF($C1250=$C1247,INDEX('FORMAÇÃO DE PREÇO'!$M:$M,MATCH($B1250,'FORMAÇÃO DE PREÇO'!$B:$B)-14),IF($C1250=$C1248,"Unidade","")))</f>
        <v/>
      </c>
      <c r="I1250" s="109" t="str">
        <f>IF($B1249="","",IF($C1250=$C1247,INDEX('FORMAÇÃO DE PREÇO'!$M:$M,MATCH($B1250,'FORMAÇÃO DE PREÇO'!$B:$B)-16),IF($C1250=$C1248,"Quant.","")))</f>
        <v/>
      </c>
      <c r="J1250" s="68" t="str">
        <f>IF(AND(COUNTBLANK($B1247:$B1249)=2,$B1249="",$B1248="",MAX(C:C)&gt;1),"Total Estimado",IF($B1249="","",IF($C1250=$C1247,INDEX('FORMAÇÃO DE PREÇO'!$M:$M,MATCH($B1250,'FORMAÇÃO DE PREÇO'!$B:$B)-18),IF($C1250=$C1248,"Valor Unit. (R$)",IF(AND($C1250&lt;&gt;$C1249,$J1249&lt;&gt;""),"Subtotal","")))))</f>
        <v/>
      </c>
      <c r="K1250" s="100" t="str">
        <f>IFERROR(IF(AND(COUNTBLANK($B1247:$B1249)=2,$B1249="",$B1248="",MAX(C:C)&gt;1),SUM($K$3:K1249)/2,IF($B1249="","",IF($C1250=$C1247,ROUND(J1250*I1250,2),IF($C1250=$C1248,"Total Item (R$)",IF(AND($C1250&lt;&gt;$C1249,$J1249&lt;&gt;""),SUMIFS(K:K,C:C,C1249,J:J,"&lt;&gt;Subtotal"),""))))),"")</f>
        <v/>
      </c>
      <c r="L1250" s="100" t="str">
        <f t="shared" si="36"/>
        <v/>
      </c>
    </row>
    <row r="1251" spans="2:12" x14ac:dyDescent="0.25">
      <c r="B1251" s="62" t="str">
        <f>IFERROR(IF(C1250=C1247,IF(B1250+1&lt;='FORMAÇÃO DE PREÇO'!$H$8,B1250+1,""),B1250),"")</f>
        <v/>
      </c>
      <c r="C1251" s="62" t="str">
        <f>IFERROR(VLOOKUP(B1251,'FORMAÇÃO DE PREÇO'!B:D,2,FALSE),"")</f>
        <v/>
      </c>
      <c r="D1251" s="62" t="str">
        <f>IFERROR(VLOOKUP(B1251,'FORMAÇÃO DE PREÇO'!B:D,3,FALSE),"")</f>
        <v/>
      </c>
      <c r="E1251" s="107" t="str">
        <f t="shared" si="37"/>
        <v/>
      </c>
      <c r="F1251" s="107" t="str">
        <f>IF($B1250="","",IF($C1251=$C1248,INDEX('FORMAÇÃO DE PREÇO'!$H:$H,MATCH($B1251,'FORMAÇÃO DE PREÇO'!$B:$B)-18),IF($C1251=$C1249,"Código","")))</f>
        <v/>
      </c>
      <c r="G1251" s="108" t="str">
        <f t="array" ref="G1251">IF($B1250="","",IF($C1251=$C1248,UPPER(INDEX('BASE EDITAL'!$C:$C,EDITAL!B1251+1)),IF($C1251=$C1249,"Especificação do Objeto","")))</f>
        <v/>
      </c>
      <c r="H1251" s="109" t="str">
        <f t="array" ref="H1251">IF($B1250="","",IF($C1251=$C1248,INDEX('FORMAÇÃO DE PREÇO'!$M:$M,MATCH($B1251,'FORMAÇÃO DE PREÇO'!$B:$B)-14),IF($C1251=$C1249,"Unidade","")))</f>
        <v/>
      </c>
      <c r="I1251" s="109" t="str">
        <f>IF($B1250="","",IF($C1251=$C1248,INDEX('FORMAÇÃO DE PREÇO'!$M:$M,MATCH($B1251,'FORMAÇÃO DE PREÇO'!$B:$B)-16),IF($C1251=$C1249,"Quant.","")))</f>
        <v/>
      </c>
      <c r="J1251" s="68" t="str">
        <f>IF(AND(COUNTBLANK($B1248:$B1250)=2,$B1250="",$B1249="",MAX(C:C)&gt;1),"Total Estimado",IF($B1250="","",IF($C1251=$C1248,INDEX('FORMAÇÃO DE PREÇO'!$M:$M,MATCH($B1251,'FORMAÇÃO DE PREÇO'!$B:$B)-18),IF($C1251=$C1249,"Valor Unit. (R$)",IF(AND($C1251&lt;&gt;$C1250,$J1250&lt;&gt;""),"Subtotal","")))))</f>
        <v/>
      </c>
      <c r="K1251" s="100" t="str">
        <f>IFERROR(IF(AND(COUNTBLANK($B1248:$B1250)=2,$B1250="",$B1249="",MAX(C:C)&gt;1),SUM($K$3:K1250)/2,IF($B1250="","",IF($C1251=$C1248,ROUND(J1251*I1251,2),IF($C1251=$C1249,"Total Item (R$)",IF(AND($C1251&lt;&gt;$C1250,$J1250&lt;&gt;""),SUMIFS(K:K,C:C,C1250,J:J,"&lt;&gt;Subtotal"),""))))),"")</f>
        <v/>
      </c>
      <c r="L1251" s="100" t="str">
        <f t="shared" si="36"/>
        <v/>
      </c>
    </row>
    <row r="1252" spans="2:12" x14ac:dyDescent="0.25">
      <c r="B1252" s="62" t="str">
        <f>IFERROR(IF(C1251=C1248,IF(B1251+1&lt;='FORMAÇÃO DE PREÇO'!$H$8,B1251+1,""),B1251),"")</f>
        <v/>
      </c>
      <c r="C1252" s="62" t="str">
        <f>IFERROR(VLOOKUP(B1252,'FORMAÇÃO DE PREÇO'!B:D,2,FALSE),"")</f>
        <v/>
      </c>
      <c r="D1252" s="62" t="str">
        <f>IFERROR(VLOOKUP(B1252,'FORMAÇÃO DE PREÇO'!B:D,3,FALSE),"")</f>
        <v/>
      </c>
      <c r="E1252" s="107" t="str">
        <f t="shared" si="37"/>
        <v/>
      </c>
      <c r="F1252" s="107" t="str">
        <f>IF($B1251="","",IF($C1252=$C1249,INDEX('FORMAÇÃO DE PREÇO'!$H:$H,MATCH($B1252,'FORMAÇÃO DE PREÇO'!$B:$B)-18),IF($C1252=$C1250,"Código","")))</f>
        <v/>
      </c>
      <c r="G1252" s="108" t="str">
        <f t="array" ref="G1252">IF($B1251="","",IF($C1252=$C1249,UPPER(INDEX('BASE EDITAL'!$C:$C,EDITAL!B1252+1)),IF($C1252=$C1250,"Especificação do Objeto","")))</f>
        <v/>
      </c>
      <c r="H1252" s="109" t="str">
        <f t="array" ref="H1252">IF($B1251="","",IF($C1252=$C1249,INDEX('FORMAÇÃO DE PREÇO'!$M:$M,MATCH($B1252,'FORMAÇÃO DE PREÇO'!$B:$B)-14),IF($C1252=$C1250,"Unidade","")))</f>
        <v/>
      </c>
      <c r="I1252" s="109" t="str">
        <f>IF($B1251="","",IF($C1252=$C1249,INDEX('FORMAÇÃO DE PREÇO'!$M:$M,MATCH($B1252,'FORMAÇÃO DE PREÇO'!$B:$B)-16),IF($C1252=$C1250,"Quant.","")))</f>
        <v/>
      </c>
      <c r="J1252" s="68" t="str">
        <f>IF(AND(COUNTBLANK($B1249:$B1251)=2,$B1251="",$B1250="",MAX(C:C)&gt;1),"Total Estimado",IF($B1251="","",IF($C1252=$C1249,INDEX('FORMAÇÃO DE PREÇO'!$M:$M,MATCH($B1252,'FORMAÇÃO DE PREÇO'!$B:$B)-18),IF($C1252=$C1250,"Valor Unit. (R$)",IF(AND($C1252&lt;&gt;$C1251,$J1251&lt;&gt;""),"Subtotal","")))))</f>
        <v/>
      </c>
      <c r="K1252" s="100" t="str">
        <f>IFERROR(IF(AND(COUNTBLANK($B1249:$B1251)=2,$B1251="",$B1250="",MAX(C:C)&gt;1),SUM($K$3:K1251)/2,IF($B1251="","",IF($C1252=$C1249,ROUND(J1252*I1252,2),IF($C1252=$C1250,"Total Item (R$)",IF(AND($C1252&lt;&gt;$C1251,$J1251&lt;&gt;""),SUMIFS(K:K,C:C,C1251,J:J,"&lt;&gt;Subtotal"),""))))),"")</f>
        <v/>
      </c>
      <c r="L1252" s="100" t="str">
        <f t="shared" si="36"/>
        <v/>
      </c>
    </row>
    <row r="1253" spans="2:12" x14ac:dyDescent="0.25">
      <c r="B1253" s="62" t="str">
        <f>IFERROR(IF(C1252=C1249,IF(B1252+1&lt;='FORMAÇÃO DE PREÇO'!$H$8,B1252+1,""),B1252),"")</f>
        <v/>
      </c>
      <c r="C1253" s="62" t="str">
        <f>IFERROR(VLOOKUP(B1253,'FORMAÇÃO DE PREÇO'!B:D,2,FALSE),"")</f>
        <v/>
      </c>
      <c r="D1253" s="62" t="str">
        <f>IFERROR(VLOOKUP(B1253,'FORMAÇÃO DE PREÇO'!B:D,3,FALSE),"")</f>
        <v/>
      </c>
      <c r="E1253" s="107" t="str">
        <f t="shared" si="37"/>
        <v/>
      </c>
      <c r="F1253" s="107" t="str">
        <f>IF($B1252="","",IF($C1253=$C1250,INDEX('FORMAÇÃO DE PREÇO'!$H:$H,MATCH($B1253,'FORMAÇÃO DE PREÇO'!$B:$B)-18),IF($C1253=$C1251,"Código","")))</f>
        <v/>
      </c>
      <c r="G1253" s="108" t="str">
        <f t="array" ref="G1253">IF($B1252="","",IF($C1253=$C1250,UPPER(INDEX('BASE EDITAL'!$C:$C,EDITAL!B1253+1)),IF($C1253=$C1251,"Especificação do Objeto","")))</f>
        <v/>
      </c>
      <c r="H1253" s="109" t="str">
        <f t="array" ref="H1253">IF($B1252="","",IF($C1253=$C1250,INDEX('FORMAÇÃO DE PREÇO'!$M:$M,MATCH($B1253,'FORMAÇÃO DE PREÇO'!$B:$B)-14),IF($C1253=$C1251,"Unidade","")))</f>
        <v/>
      </c>
      <c r="I1253" s="109" t="str">
        <f>IF($B1252="","",IF($C1253=$C1250,INDEX('FORMAÇÃO DE PREÇO'!$M:$M,MATCH($B1253,'FORMAÇÃO DE PREÇO'!$B:$B)-16),IF($C1253=$C1251,"Quant.","")))</f>
        <v/>
      </c>
      <c r="J1253" s="68" t="str">
        <f>IF(AND(COUNTBLANK($B1250:$B1252)=2,$B1252="",$B1251="",MAX(C:C)&gt;1),"Total Estimado",IF($B1252="","",IF($C1253=$C1250,INDEX('FORMAÇÃO DE PREÇO'!$M:$M,MATCH($B1253,'FORMAÇÃO DE PREÇO'!$B:$B)-18),IF($C1253=$C1251,"Valor Unit. (R$)",IF(AND($C1253&lt;&gt;$C1252,$J1252&lt;&gt;""),"Subtotal","")))))</f>
        <v/>
      </c>
      <c r="K1253" s="100" t="str">
        <f>IFERROR(IF(AND(COUNTBLANK($B1250:$B1252)=2,$B1252="",$B1251="",MAX(C:C)&gt;1),SUM($K$3:K1252)/2,IF($B1252="","",IF($C1253=$C1250,ROUND(J1253*I1253,2),IF($C1253=$C1251,"Total Item (R$)",IF(AND($C1253&lt;&gt;$C1252,$J1252&lt;&gt;""),SUMIFS(K:K,C:C,C1252,J:J,"&lt;&gt;Subtotal"),""))))),"")</f>
        <v/>
      </c>
      <c r="L1253" s="100" t="str">
        <f t="shared" si="36"/>
        <v/>
      </c>
    </row>
    <row r="1254" spans="2:12" x14ac:dyDescent="0.25">
      <c r="B1254" s="62" t="str">
        <f>IFERROR(IF(C1253=C1250,IF(B1253+1&lt;='FORMAÇÃO DE PREÇO'!$H$8,B1253+1,""),B1253),"")</f>
        <v/>
      </c>
      <c r="C1254" s="62" t="str">
        <f>IFERROR(VLOOKUP(B1254,'FORMAÇÃO DE PREÇO'!B:D,2,FALSE),"")</f>
        <v/>
      </c>
      <c r="D1254" s="62" t="str">
        <f>IFERROR(VLOOKUP(B1254,'FORMAÇÃO DE PREÇO'!B:D,3,FALSE),"")</f>
        <v/>
      </c>
      <c r="E1254" s="107" t="str">
        <f t="shared" si="37"/>
        <v/>
      </c>
      <c r="F1254" s="107" t="str">
        <f>IF($B1253="","",IF($C1254=$C1251,INDEX('FORMAÇÃO DE PREÇO'!$H:$H,MATCH($B1254,'FORMAÇÃO DE PREÇO'!$B:$B)-18),IF($C1254=$C1252,"Código","")))</f>
        <v/>
      </c>
      <c r="G1254" s="108" t="str">
        <f t="array" ref="G1254">IF($B1253="","",IF($C1254=$C1251,UPPER(INDEX('BASE EDITAL'!$C:$C,EDITAL!B1254+1)),IF($C1254=$C1252,"Especificação do Objeto","")))</f>
        <v/>
      </c>
      <c r="H1254" s="109" t="str">
        <f t="array" ref="H1254">IF($B1253="","",IF($C1254=$C1251,INDEX('FORMAÇÃO DE PREÇO'!$M:$M,MATCH($B1254,'FORMAÇÃO DE PREÇO'!$B:$B)-14),IF($C1254=$C1252,"Unidade","")))</f>
        <v/>
      </c>
      <c r="I1254" s="109" t="str">
        <f>IF($B1253="","",IF($C1254=$C1251,INDEX('FORMAÇÃO DE PREÇO'!$M:$M,MATCH($B1254,'FORMAÇÃO DE PREÇO'!$B:$B)-16),IF($C1254=$C1252,"Quant.","")))</f>
        <v/>
      </c>
      <c r="J1254" s="68" t="str">
        <f>IF(AND(COUNTBLANK($B1251:$B1253)=2,$B1253="",$B1252="",MAX(C:C)&gt;1),"Total Estimado",IF($B1253="","",IF($C1254=$C1251,INDEX('FORMAÇÃO DE PREÇO'!$M:$M,MATCH($B1254,'FORMAÇÃO DE PREÇO'!$B:$B)-18),IF($C1254=$C1252,"Valor Unit. (R$)",IF(AND($C1254&lt;&gt;$C1253,$J1253&lt;&gt;""),"Subtotal","")))))</f>
        <v/>
      </c>
      <c r="K1254" s="100" t="str">
        <f>IFERROR(IF(AND(COUNTBLANK($B1251:$B1253)=2,$B1253="",$B1252="",MAX(C:C)&gt;1),SUM($K$3:K1253)/2,IF($B1253="","",IF($C1254=$C1251,ROUND(J1254*I1254,2),IF($C1254=$C1252,"Total Item (R$)",IF(AND($C1254&lt;&gt;$C1253,$J1253&lt;&gt;""),SUMIFS(K:K,C:C,C1253,J:J,"&lt;&gt;Subtotal"),""))))),"")</f>
        <v/>
      </c>
      <c r="L1254" s="100" t="str">
        <f t="shared" si="36"/>
        <v/>
      </c>
    </row>
    <row r="1255" spans="2:12" x14ac:dyDescent="0.25">
      <c r="B1255" s="62" t="str">
        <f>IFERROR(IF(C1254=C1251,IF(B1254+1&lt;='FORMAÇÃO DE PREÇO'!$H$8,B1254+1,""),B1254),"")</f>
        <v/>
      </c>
      <c r="C1255" s="62" t="str">
        <f>IFERROR(VLOOKUP(B1255,'FORMAÇÃO DE PREÇO'!B:D,2,FALSE),"")</f>
        <v/>
      </c>
      <c r="D1255" s="62" t="str">
        <f>IFERROR(VLOOKUP(B1255,'FORMAÇÃO DE PREÇO'!B:D,3,FALSE),"")</f>
        <v/>
      </c>
      <c r="E1255" s="107" t="str">
        <f t="shared" si="37"/>
        <v/>
      </c>
      <c r="F1255" s="107" t="str">
        <f>IF($B1254="","",IF($C1255=$C1252,INDEX('FORMAÇÃO DE PREÇO'!$H:$H,MATCH($B1255,'FORMAÇÃO DE PREÇO'!$B:$B)-18),IF($C1255=$C1253,"Código","")))</f>
        <v/>
      </c>
      <c r="G1255" s="108" t="str">
        <f t="array" ref="G1255">IF($B1254="","",IF($C1255=$C1252,UPPER(INDEX('BASE EDITAL'!$C:$C,EDITAL!B1255+1)),IF($C1255=$C1253,"Especificação do Objeto","")))</f>
        <v/>
      </c>
      <c r="H1255" s="109" t="str">
        <f t="array" ref="H1255">IF($B1254="","",IF($C1255=$C1252,INDEX('FORMAÇÃO DE PREÇO'!$M:$M,MATCH($B1255,'FORMAÇÃO DE PREÇO'!$B:$B)-14),IF($C1255=$C1253,"Unidade","")))</f>
        <v/>
      </c>
      <c r="I1255" s="109" t="str">
        <f>IF($B1254="","",IF($C1255=$C1252,INDEX('FORMAÇÃO DE PREÇO'!$M:$M,MATCH($B1255,'FORMAÇÃO DE PREÇO'!$B:$B)-16),IF($C1255=$C1253,"Quant.","")))</f>
        <v/>
      </c>
      <c r="J1255" s="68" t="str">
        <f>IF(AND(COUNTBLANK($B1252:$B1254)=2,$B1254="",$B1253="",MAX(C:C)&gt;1),"Total Estimado",IF($B1254="","",IF($C1255=$C1252,INDEX('FORMAÇÃO DE PREÇO'!$M:$M,MATCH($B1255,'FORMAÇÃO DE PREÇO'!$B:$B)-18),IF($C1255=$C1253,"Valor Unit. (R$)",IF(AND($C1255&lt;&gt;$C1254,$J1254&lt;&gt;""),"Subtotal","")))))</f>
        <v/>
      </c>
      <c r="K1255" s="100" t="str">
        <f>IFERROR(IF(AND(COUNTBLANK($B1252:$B1254)=2,$B1254="",$B1253="",MAX(C:C)&gt;1),SUM($K$3:K1254)/2,IF($B1254="","",IF($C1255=$C1252,ROUND(J1255*I1255,2),IF($C1255=$C1253,"Total Item (R$)",IF(AND($C1255&lt;&gt;$C1254,$J1254&lt;&gt;""),SUMIFS(K:K,C:C,C1254,J:J,"&lt;&gt;Subtotal"),""))))),"")</f>
        <v/>
      </c>
      <c r="L1255" s="100" t="str">
        <f t="shared" si="36"/>
        <v/>
      </c>
    </row>
    <row r="1256" spans="2:12" x14ac:dyDescent="0.25">
      <c r="B1256" s="62" t="str">
        <f>IFERROR(IF(C1255=C1252,IF(B1255+1&lt;='FORMAÇÃO DE PREÇO'!$H$8,B1255+1,""),B1255),"")</f>
        <v/>
      </c>
      <c r="C1256" s="62" t="str">
        <f>IFERROR(VLOOKUP(B1256,'FORMAÇÃO DE PREÇO'!B:D,2,FALSE),"")</f>
        <v/>
      </c>
      <c r="D1256" s="62" t="str">
        <f>IFERROR(VLOOKUP(B1256,'FORMAÇÃO DE PREÇO'!B:D,3,FALSE),"")</f>
        <v/>
      </c>
      <c r="E1256" s="107" t="str">
        <f t="shared" si="37"/>
        <v/>
      </c>
      <c r="F1256" s="107" t="str">
        <f>IF($B1255="","",IF($C1256=$C1253,INDEX('FORMAÇÃO DE PREÇO'!$H:$H,MATCH($B1256,'FORMAÇÃO DE PREÇO'!$B:$B)-18),IF($C1256=$C1254,"Código","")))</f>
        <v/>
      </c>
      <c r="G1256" s="108" t="str">
        <f t="array" ref="G1256">IF($B1255="","",IF($C1256=$C1253,UPPER(INDEX('BASE EDITAL'!$C:$C,EDITAL!B1256+1)),IF($C1256=$C1254,"Especificação do Objeto","")))</f>
        <v/>
      </c>
      <c r="H1256" s="109" t="str">
        <f t="array" ref="H1256">IF($B1255="","",IF($C1256=$C1253,INDEX('FORMAÇÃO DE PREÇO'!$M:$M,MATCH($B1256,'FORMAÇÃO DE PREÇO'!$B:$B)-14),IF($C1256=$C1254,"Unidade","")))</f>
        <v/>
      </c>
      <c r="I1256" s="109" t="str">
        <f>IF($B1255="","",IF($C1256=$C1253,INDEX('FORMAÇÃO DE PREÇO'!$M:$M,MATCH($B1256,'FORMAÇÃO DE PREÇO'!$B:$B)-16),IF($C1256=$C1254,"Quant.","")))</f>
        <v/>
      </c>
      <c r="J1256" s="68" t="str">
        <f>IF(AND(COUNTBLANK($B1253:$B1255)=2,$B1255="",$B1254="",MAX(C:C)&gt;1),"Total Estimado",IF($B1255="","",IF($C1256=$C1253,INDEX('FORMAÇÃO DE PREÇO'!$M:$M,MATCH($B1256,'FORMAÇÃO DE PREÇO'!$B:$B)-18),IF($C1256=$C1254,"Valor Unit. (R$)",IF(AND($C1256&lt;&gt;$C1255,$J1255&lt;&gt;""),"Subtotal","")))))</f>
        <v/>
      </c>
      <c r="K1256" s="100" t="str">
        <f>IFERROR(IF(AND(COUNTBLANK($B1253:$B1255)=2,$B1255="",$B1254="",MAX(C:C)&gt;1),SUM($K$3:K1255)/2,IF($B1255="","",IF($C1256=$C1253,ROUND(J1256*I1256,2),IF($C1256=$C1254,"Total Item (R$)",IF(AND($C1256&lt;&gt;$C1255,$J1255&lt;&gt;""),SUMIFS(K:K,C:C,C1255,J:J,"&lt;&gt;Subtotal"),""))))),"")</f>
        <v/>
      </c>
      <c r="L1256" s="100" t="str">
        <f t="shared" si="36"/>
        <v/>
      </c>
    </row>
    <row r="1257" spans="2:12" x14ac:dyDescent="0.25">
      <c r="B1257" s="62" t="str">
        <f>IFERROR(IF(C1256=C1253,IF(B1256+1&lt;='FORMAÇÃO DE PREÇO'!$H$8,B1256+1,""),B1256),"")</f>
        <v/>
      </c>
      <c r="C1257" s="62" t="str">
        <f>IFERROR(VLOOKUP(B1257,'FORMAÇÃO DE PREÇO'!B:D,2,FALSE),"")</f>
        <v/>
      </c>
      <c r="D1257" s="62" t="str">
        <f>IFERROR(VLOOKUP(B1257,'FORMAÇÃO DE PREÇO'!B:D,3,FALSE),"")</f>
        <v/>
      </c>
      <c r="E1257" s="107" t="str">
        <f t="shared" si="37"/>
        <v/>
      </c>
      <c r="F1257" s="107" t="str">
        <f>IF($B1256="","",IF($C1257=$C1254,INDEX('FORMAÇÃO DE PREÇO'!$H:$H,MATCH($B1257,'FORMAÇÃO DE PREÇO'!$B:$B)-18),IF($C1257=$C1255,"Código","")))</f>
        <v/>
      </c>
      <c r="G1257" s="108" t="str">
        <f t="array" ref="G1257">IF($B1256="","",IF($C1257=$C1254,UPPER(INDEX('BASE EDITAL'!$C:$C,EDITAL!B1257+1)),IF($C1257=$C1255,"Especificação do Objeto","")))</f>
        <v/>
      </c>
      <c r="H1257" s="109" t="str">
        <f t="array" ref="H1257">IF($B1256="","",IF($C1257=$C1254,INDEX('FORMAÇÃO DE PREÇO'!$M:$M,MATCH($B1257,'FORMAÇÃO DE PREÇO'!$B:$B)-14),IF($C1257=$C1255,"Unidade","")))</f>
        <v/>
      </c>
      <c r="I1257" s="109" t="str">
        <f>IF($B1256="","",IF($C1257=$C1254,INDEX('FORMAÇÃO DE PREÇO'!$M:$M,MATCH($B1257,'FORMAÇÃO DE PREÇO'!$B:$B)-16),IF($C1257=$C1255,"Quant.","")))</f>
        <v/>
      </c>
      <c r="J1257" s="68" t="str">
        <f>IF(AND(COUNTBLANK($B1254:$B1256)=2,$B1256="",$B1255="",MAX(C:C)&gt;1),"Total Estimado",IF($B1256="","",IF($C1257=$C1254,INDEX('FORMAÇÃO DE PREÇO'!$M:$M,MATCH($B1257,'FORMAÇÃO DE PREÇO'!$B:$B)-18),IF($C1257=$C1255,"Valor Unit. (R$)",IF(AND($C1257&lt;&gt;$C1256,$J1256&lt;&gt;""),"Subtotal","")))))</f>
        <v/>
      </c>
      <c r="K1257" s="100" t="str">
        <f>IFERROR(IF(AND(COUNTBLANK($B1254:$B1256)=2,$B1256="",$B1255="",MAX(C:C)&gt;1),SUM($K$3:K1256)/2,IF($B1256="","",IF($C1257=$C1254,ROUND(J1257*I1257,2),IF($C1257=$C1255,"Total Item (R$)",IF(AND($C1257&lt;&gt;$C1256,$J1256&lt;&gt;""),SUMIFS(K:K,C:C,C1256,J:J,"&lt;&gt;Subtotal"),""))))),"")</f>
        <v/>
      </c>
      <c r="L1257" s="100" t="str">
        <f t="shared" si="36"/>
        <v/>
      </c>
    </row>
    <row r="1258" spans="2:12" x14ac:dyDescent="0.25">
      <c r="B1258" s="62" t="str">
        <f>IFERROR(IF(C1257=C1254,IF(B1257+1&lt;='FORMAÇÃO DE PREÇO'!$H$8,B1257+1,""),B1257),"")</f>
        <v/>
      </c>
      <c r="C1258" s="62" t="str">
        <f>IFERROR(VLOOKUP(B1258,'FORMAÇÃO DE PREÇO'!B:D,2,FALSE),"")</f>
        <v/>
      </c>
      <c r="D1258" s="62" t="str">
        <f>IFERROR(VLOOKUP(B1258,'FORMAÇÃO DE PREÇO'!B:D,3,FALSE),"")</f>
        <v/>
      </c>
      <c r="E1258" s="107" t="str">
        <f t="shared" si="37"/>
        <v/>
      </c>
      <c r="F1258" s="107" t="str">
        <f>IF($B1257="","",IF($C1258=$C1255,INDEX('FORMAÇÃO DE PREÇO'!$H:$H,MATCH($B1258,'FORMAÇÃO DE PREÇO'!$B:$B)-18),IF($C1258=$C1256,"Código","")))</f>
        <v/>
      </c>
      <c r="G1258" s="108" t="str">
        <f t="array" ref="G1258">IF($B1257="","",IF($C1258=$C1255,UPPER(INDEX('BASE EDITAL'!$C:$C,EDITAL!B1258+1)),IF($C1258=$C1256,"Especificação do Objeto","")))</f>
        <v/>
      </c>
      <c r="H1258" s="109" t="str">
        <f t="array" ref="H1258">IF($B1257="","",IF($C1258=$C1255,INDEX('FORMAÇÃO DE PREÇO'!$M:$M,MATCH($B1258,'FORMAÇÃO DE PREÇO'!$B:$B)-14),IF($C1258=$C1256,"Unidade","")))</f>
        <v/>
      </c>
      <c r="I1258" s="109" t="str">
        <f>IF($B1257="","",IF($C1258=$C1255,INDEX('FORMAÇÃO DE PREÇO'!$M:$M,MATCH($B1258,'FORMAÇÃO DE PREÇO'!$B:$B)-16),IF($C1258=$C1256,"Quant.","")))</f>
        <v/>
      </c>
      <c r="J1258" s="68" t="str">
        <f>IF(AND(COUNTBLANK($B1255:$B1257)=2,$B1257="",$B1256="",MAX(C:C)&gt;1),"Total Estimado",IF($B1257="","",IF($C1258=$C1255,INDEX('FORMAÇÃO DE PREÇO'!$M:$M,MATCH($B1258,'FORMAÇÃO DE PREÇO'!$B:$B)-18),IF($C1258=$C1256,"Valor Unit. (R$)",IF(AND($C1258&lt;&gt;$C1257,$J1257&lt;&gt;""),"Subtotal","")))))</f>
        <v/>
      </c>
      <c r="K1258" s="100" t="str">
        <f>IFERROR(IF(AND(COUNTBLANK($B1255:$B1257)=2,$B1257="",$B1256="",MAX(C:C)&gt;1),SUM($K$3:K1257)/2,IF($B1257="","",IF($C1258=$C1255,ROUND(J1258*I1258,2),IF($C1258=$C1256,"Total Item (R$)",IF(AND($C1258&lt;&gt;$C1257,$J1257&lt;&gt;""),SUMIFS(K:K,C:C,C1257,J:J,"&lt;&gt;Subtotal"),""))))),"")</f>
        <v/>
      </c>
      <c r="L1258" s="100" t="str">
        <f t="shared" si="36"/>
        <v/>
      </c>
    </row>
    <row r="1259" spans="2:12" x14ac:dyDescent="0.25">
      <c r="B1259" s="62" t="str">
        <f>IFERROR(IF(C1258=C1255,IF(B1258+1&lt;='FORMAÇÃO DE PREÇO'!$H$8,B1258+1,""),B1258),"")</f>
        <v/>
      </c>
      <c r="C1259" s="62" t="str">
        <f>IFERROR(VLOOKUP(B1259,'FORMAÇÃO DE PREÇO'!B:D,2,FALSE),"")</f>
        <v/>
      </c>
      <c r="D1259" s="62" t="str">
        <f>IFERROR(VLOOKUP(B1259,'FORMAÇÃO DE PREÇO'!B:D,3,FALSE),"")</f>
        <v/>
      </c>
      <c r="E1259" s="107" t="str">
        <f t="shared" si="37"/>
        <v/>
      </c>
      <c r="F1259" s="107" t="str">
        <f>IF($B1258="","",IF($C1259=$C1256,INDEX('FORMAÇÃO DE PREÇO'!$H:$H,MATCH($B1259,'FORMAÇÃO DE PREÇO'!$B:$B)-18),IF($C1259=$C1257,"Código","")))</f>
        <v/>
      </c>
      <c r="G1259" s="108" t="str">
        <f t="array" ref="G1259">IF($B1258="","",IF($C1259=$C1256,UPPER(INDEX('BASE EDITAL'!$C:$C,EDITAL!B1259+1)),IF($C1259=$C1257,"Especificação do Objeto","")))</f>
        <v/>
      </c>
      <c r="H1259" s="109" t="str">
        <f t="array" ref="H1259">IF($B1258="","",IF($C1259=$C1256,INDEX('FORMAÇÃO DE PREÇO'!$M:$M,MATCH($B1259,'FORMAÇÃO DE PREÇO'!$B:$B)-14),IF($C1259=$C1257,"Unidade","")))</f>
        <v/>
      </c>
      <c r="I1259" s="109" t="str">
        <f>IF($B1258="","",IF($C1259=$C1256,INDEX('FORMAÇÃO DE PREÇO'!$M:$M,MATCH($B1259,'FORMAÇÃO DE PREÇO'!$B:$B)-16),IF($C1259=$C1257,"Quant.","")))</f>
        <v/>
      </c>
      <c r="J1259" s="68" t="str">
        <f>IF(AND(COUNTBLANK($B1256:$B1258)=2,$B1258="",$B1257="",MAX(C:C)&gt;1),"Total Estimado",IF($B1258="","",IF($C1259=$C1256,INDEX('FORMAÇÃO DE PREÇO'!$M:$M,MATCH($B1259,'FORMAÇÃO DE PREÇO'!$B:$B)-18),IF($C1259=$C1257,"Valor Unit. (R$)",IF(AND($C1259&lt;&gt;$C1258,$J1258&lt;&gt;""),"Subtotal","")))))</f>
        <v/>
      </c>
      <c r="K1259" s="100" t="str">
        <f>IFERROR(IF(AND(COUNTBLANK($B1256:$B1258)=2,$B1258="",$B1257="",MAX(C:C)&gt;1),SUM($K$3:K1258)/2,IF($B1258="","",IF($C1259=$C1256,ROUND(J1259*I1259,2),IF($C1259=$C1257,"Total Item (R$)",IF(AND($C1259&lt;&gt;$C1258,$J1258&lt;&gt;""),SUMIFS(K:K,C:C,C1258,J:J,"&lt;&gt;Subtotal"),""))))),"")</f>
        <v/>
      </c>
      <c r="L1259" s="100" t="str">
        <f t="shared" si="36"/>
        <v/>
      </c>
    </row>
    <row r="1260" spans="2:12" x14ac:dyDescent="0.25">
      <c r="B1260" s="62" t="str">
        <f>IFERROR(IF(C1259=C1256,IF(B1259+1&lt;='FORMAÇÃO DE PREÇO'!$H$8,B1259+1,""),B1259),"")</f>
        <v/>
      </c>
      <c r="C1260" s="62" t="str">
        <f>IFERROR(VLOOKUP(B1260,'FORMAÇÃO DE PREÇO'!B:D,2,FALSE),"")</f>
        <v/>
      </c>
      <c r="D1260" s="62" t="str">
        <f>IFERROR(VLOOKUP(B1260,'FORMAÇÃO DE PREÇO'!B:D,3,FALSE),"")</f>
        <v/>
      </c>
      <c r="E1260" s="107" t="str">
        <f t="shared" si="37"/>
        <v/>
      </c>
      <c r="F1260" s="107" t="str">
        <f>IF($B1259="","",IF($C1260=$C1257,INDEX('FORMAÇÃO DE PREÇO'!$H:$H,MATCH($B1260,'FORMAÇÃO DE PREÇO'!$B:$B)-18),IF($C1260=$C1258,"Código","")))</f>
        <v/>
      </c>
      <c r="G1260" s="108" t="str">
        <f t="array" ref="G1260">IF($B1259="","",IF($C1260=$C1257,UPPER(INDEX('BASE EDITAL'!$C:$C,EDITAL!B1260+1)),IF($C1260=$C1258,"Especificação do Objeto","")))</f>
        <v/>
      </c>
      <c r="H1260" s="109" t="str">
        <f t="array" ref="H1260">IF($B1259="","",IF($C1260=$C1257,INDEX('FORMAÇÃO DE PREÇO'!$M:$M,MATCH($B1260,'FORMAÇÃO DE PREÇO'!$B:$B)-14),IF($C1260=$C1258,"Unidade","")))</f>
        <v/>
      </c>
      <c r="I1260" s="109" t="str">
        <f>IF($B1259="","",IF($C1260=$C1257,INDEX('FORMAÇÃO DE PREÇO'!$M:$M,MATCH($B1260,'FORMAÇÃO DE PREÇO'!$B:$B)-16),IF($C1260=$C1258,"Quant.","")))</f>
        <v/>
      </c>
      <c r="J1260" s="68" t="str">
        <f>IF(AND(COUNTBLANK($B1257:$B1259)=2,$B1259="",$B1258="",MAX(C:C)&gt;1),"Total Estimado",IF($B1259="","",IF($C1260=$C1257,INDEX('FORMAÇÃO DE PREÇO'!$M:$M,MATCH($B1260,'FORMAÇÃO DE PREÇO'!$B:$B)-18),IF($C1260=$C1258,"Valor Unit. (R$)",IF(AND($C1260&lt;&gt;$C1259,$J1259&lt;&gt;""),"Subtotal","")))))</f>
        <v/>
      </c>
      <c r="K1260" s="100" t="str">
        <f>IFERROR(IF(AND(COUNTBLANK($B1257:$B1259)=2,$B1259="",$B1258="",MAX(C:C)&gt;1),SUM($K$3:K1259)/2,IF($B1259="","",IF($C1260=$C1257,ROUND(J1260*I1260,2),IF($C1260=$C1258,"Total Item (R$)",IF(AND($C1260&lt;&gt;$C1259,$J1259&lt;&gt;""),SUMIFS(K:K,C:C,C1259,J:J,"&lt;&gt;Subtotal"),""))))),"")</f>
        <v/>
      </c>
      <c r="L1260" s="100" t="str">
        <f t="shared" si="36"/>
        <v/>
      </c>
    </row>
    <row r="1261" spans="2:12" x14ac:dyDescent="0.25">
      <c r="B1261" s="62" t="str">
        <f>IFERROR(IF(C1260=C1257,IF(B1260+1&lt;='FORMAÇÃO DE PREÇO'!$H$8,B1260+1,""),B1260),"")</f>
        <v/>
      </c>
      <c r="C1261" s="62" t="str">
        <f>IFERROR(VLOOKUP(B1261,'FORMAÇÃO DE PREÇO'!B:D,2,FALSE),"")</f>
        <v/>
      </c>
      <c r="D1261" s="62" t="str">
        <f>IFERROR(VLOOKUP(B1261,'FORMAÇÃO DE PREÇO'!B:D,3,FALSE),"")</f>
        <v/>
      </c>
      <c r="E1261" s="107" t="str">
        <f t="shared" si="37"/>
        <v/>
      </c>
      <c r="F1261" s="107" t="str">
        <f>IF($B1260="","",IF($C1261=$C1258,INDEX('FORMAÇÃO DE PREÇO'!$H:$H,MATCH($B1261,'FORMAÇÃO DE PREÇO'!$B:$B)-18),IF($C1261=$C1259,"Código","")))</f>
        <v/>
      </c>
      <c r="G1261" s="108" t="str">
        <f t="array" ref="G1261">IF($B1260="","",IF($C1261=$C1258,UPPER(INDEX('BASE EDITAL'!$C:$C,EDITAL!B1261+1)),IF($C1261=$C1259,"Especificação do Objeto","")))</f>
        <v/>
      </c>
      <c r="H1261" s="109" t="str">
        <f t="array" ref="H1261">IF($B1260="","",IF($C1261=$C1258,INDEX('FORMAÇÃO DE PREÇO'!$M:$M,MATCH($B1261,'FORMAÇÃO DE PREÇO'!$B:$B)-14),IF($C1261=$C1259,"Unidade","")))</f>
        <v/>
      </c>
      <c r="I1261" s="109" t="str">
        <f>IF($B1260="","",IF($C1261=$C1258,INDEX('FORMAÇÃO DE PREÇO'!$M:$M,MATCH($B1261,'FORMAÇÃO DE PREÇO'!$B:$B)-16),IF($C1261=$C1259,"Quant.","")))</f>
        <v/>
      </c>
      <c r="J1261" s="68" t="str">
        <f>IF(AND(COUNTBLANK($B1258:$B1260)=2,$B1260="",$B1259="",MAX(C:C)&gt;1),"Total Estimado",IF($B1260="","",IF($C1261=$C1258,INDEX('FORMAÇÃO DE PREÇO'!$M:$M,MATCH($B1261,'FORMAÇÃO DE PREÇO'!$B:$B)-18),IF($C1261=$C1259,"Valor Unit. (R$)",IF(AND($C1261&lt;&gt;$C1260,$J1260&lt;&gt;""),"Subtotal","")))))</f>
        <v/>
      </c>
      <c r="K1261" s="100" t="str">
        <f>IFERROR(IF(AND(COUNTBLANK($B1258:$B1260)=2,$B1260="",$B1259="",MAX(C:C)&gt;1),SUM($K$3:K1260)/2,IF($B1260="","",IF($C1261=$C1258,ROUND(J1261*I1261,2),IF($C1261=$C1259,"Total Item (R$)",IF(AND($C1261&lt;&gt;$C1260,$J1260&lt;&gt;""),SUMIFS(K:K,C:C,C1260,J:J,"&lt;&gt;Subtotal"),""))))),"")</f>
        <v/>
      </c>
      <c r="L1261" s="100" t="str">
        <f t="shared" si="36"/>
        <v/>
      </c>
    </row>
    <row r="1262" spans="2:12" x14ac:dyDescent="0.25">
      <c r="B1262" s="62" t="str">
        <f>IFERROR(IF(C1261=C1258,IF(B1261+1&lt;='FORMAÇÃO DE PREÇO'!$H$8,B1261+1,""),B1261),"")</f>
        <v/>
      </c>
      <c r="C1262" s="62" t="str">
        <f>IFERROR(VLOOKUP(B1262,'FORMAÇÃO DE PREÇO'!B:D,2,FALSE),"")</f>
        <v/>
      </c>
      <c r="D1262" s="62" t="str">
        <f>IFERROR(VLOOKUP(B1262,'FORMAÇÃO DE PREÇO'!B:D,3,FALSE),"")</f>
        <v/>
      </c>
      <c r="E1262" s="107" t="str">
        <f t="shared" si="37"/>
        <v/>
      </c>
      <c r="F1262" s="107" t="str">
        <f>IF($B1261="","",IF($C1262=$C1259,INDEX('FORMAÇÃO DE PREÇO'!$H:$H,MATCH($B1262,'FORMAÇÃO DE PREÇO'!$B:$B)-18),IF($C1262=$C1260,"Código","")))</f>
        <v/>
      </c>
      <c r="G1262" s="108" t="str">
        <f t="array" ref="G1262">IF($B1261="","",IF($C1262=$C1259,UPPER(INDEX('BASE EDITAL'!$C:$C,EDITAL!B1262+1)),IF($C1262=$C1260,"Especificação do Objeto","")))</f>
        <v/>
      </c>
      <c r="H1262" s="109" t="str">
        <f t="array" ref="H1262">IF($B1261="","",IF($C1262=$C1259,INDEX('FORMAÇÃO DE PREÇO'!$M:$M,MATCH($B1262,'FORMAÇÃO DE PREÇO'!$B:$B)-14),IF($C1262=$C1260,"Unidade","")))</f>
        <v/>
      </c>
      <c r="I1262" s="109" t="str">
        <f>IF($B1261="","",IF($C1262=$C1259,INDEX('FORMAÇÃO DE PREÇO'!$M:$M,MATCH($B1262,'FORMAÇÃO DE PREÇO'!$B:$B)-16),IF($C1262=$C1260,"Quant.","")))</f>
        <v/>
      </c>
      <c r="J1262" s="68" t="str">
        <f>IF(AND(COUNTBLANK($B1259:$B1261)=2,$B1261="",$B1260="",MAX(C:C)&gt;1),"Total Estimado",IF($B1261="","",IF($C1262=$C1259,INDEX('FORMAÇÃO DE PREÇO'!$M:$M,MATCH($B1262,'FORMAÇÃO DE PREÇO'!$B:$B)-18),IF($C1262=$C1260,"Valor Unit. (R$)",IF(AND($C1262&lt;&gt;$C1261,$J1261&lt;&gt;""),"Subtotal","")))))</f>
        <v/>
      </c>
      <c r="K1262" s="100" t="str">
        <f>IFERROR(IF(AND(COUNTBLANK($B1259:$B1261)=2,$B1261="",$B1260="",MAX(C:C)&gt;1),SUM($K$3:K1261)/2,IF($B1261="","",IF($C1262=$C1259,ROUND(J1262*I1262,2),IF($C1262=$C1260,"Total Item (R$)",IF(AND($C1262&lt;&gt;$C1261,$J1261&lt;&gt;""),SUMIFS(K:K,C:C,C1261,J:J,"&lt;&gt;Subtotal"),""))))),"")</f>
        <v/>
      </c>
      <c r="L1262" s="100" t="str">
        <f t="shared" si="36"/>
        <v/>
      </c>
    </row>
    <row r="1263" spans="2:12" x14ac:dyDescent="0.25">
      <c r="B1263" s="62" t="str">
        <f>IFERROR(IF(C1262=C1259,IF(B1262+1&lt;='FORMAÇÃO DE PREÇO'!$H$8,B1262+1,""),B1262),"")</f>
        <v/>
      </c>
      <c r="C1263" s="62" t="str">
        <f>IFERROR(VLOOKUP(B1263,'FORMAÇÃO DE PREÇO'!B:D,2,FALSE),"")</f>
        <v/>
      </c>
      <c r="D1263" s="62" t="str">
        <f>IFERROR(VLOOKUP(B1263,'FORMAÇÃO DE PREÇO'!B:D,3,FALSE),"")</f>
        <v/>
      </c>
      <c r="E1263" s="107" t="str">
        <f t="shared" si="37"/>
        <v/>
      </c>
      <c r="F1263" s="107" t="str">
        <f>IF($B1262="","",IF($C1263=$C1260,INDEX('FORMAÇÃO DE PREÇO'!$H:$H,MATCH($B1263,'FORMAÇÃO DE PREÇO'!$B:$B)-18),IF($C1263=$C1261,"Código","")))</f>
        <v/>
      </c>
      <c r="G1263" s="108" t="str">
        <f t="array" ref="G1263">IF($B1262="","",IF($C1263=$C1260,UPPER(INDEX('BASE EDITAL'!$C:$C,EDITAL!B1263+1)),IF($C1263=$C1261,"Especificação do Objeto","")))</f>
        <v/>
      </c>
      <c r="H1263" s="109" t="str">
        <f t="array" ref="H1263">IF($B1262="","",IF($C1263=$C1260,INDEX('FORMAÇÃO DE PREÇO'!$M:$M,MATCH($B1263,'FORMAÇÃO DE PREÇO'!$B:$B)-14),IF($C1263=$C1261,"Unidade","")))</f>
        <v/>
      </c>
      <c r="I1263" s="109" t="str">
        <f>IF($B1262="","",IF($C1263=$C1260,INDEX('FORMAÇÃO DE PREÇO'!$M:$M,MATCH($B1263,'FORMAÇÃO DE PREÇO'!$B:$B)-16),IF($C1263=$C1261,"Quant.","")))</f>
        <v/>
      </c>
      <c r="J1263" s="68" t="str">
        <f>IF(AND(COUNTBLANK($B1260:$B1262)=2,$B1262="",$B1261="",MAX(C:C)&gt;1),"Total Estimado",IF($B1262="","",IF($C1263=$C1260,INDEX('FORMAÇÃO DE PREÇO'!$M:$M,MATCH($B1263,'FORMAÇÃO DE PREÇO'!$B:$B)-18),IF($C1263=$C1261,"Valor Unit. (R$)",IF(AND($C1263&lt;&gt;$C1262,$J1262&lt;&gt;""),"Subtotal","")))))</f>
        <v/>
      </c>
      <c r="K1263" s="100" t="str">
        <f>IFERROR(IF(AND(COUNTBLANK($B1260:$B1262)=2,$B1262="",$B1261="",MAX(C:C)&gt;1),SUM($K$3:K1262)/2,IF($B1262="","",IF($C1263=$C1260,ROUND(J1263*I1263,2),IF($C1263=$C1261,"Total Item (R$)",IF(AND($C1263&lt;&gt;$C1262,$J1262&lt;&gt;""),SUMIFS(K:K,C:C,C1262,J:J,"&lt;&gt;Subtotal"),""))))),"")</f>
        <v/>
      </c>
      <c r="L1263" s="100" t="str">
        <f t="shared" si="36"/>
        <v/>
      </c>
    </row>
    <row r="1264" spans="2:12" x14ac:dyDescent="0.25">
      <c r="B1264" s="62" t="str">
        <f>IFERROR(IF(C1263=C1260,IF(B1263+1&lt;='FORMAÇÃO DE PREÇO'!$H$8,B1263+1,""),B1263),"")</f>
        <v/>
      </c>
      <c r="C1264" s="62" t="str">
        <f>IFERROR(VLOOKUP(B1264,'FORMAÇÃO DE PREÇO'!B:D,2,FALSE),"")</f>
        <v/>
      </c>
      <c r="D1264" s="62" t="str">
        <f>IFERROR(VLOOKUP(B1264,'FORMAÇÃO DE PREÇO'!B:D,3,FALSE),"")</f>
        <v/>
      </c>
      <c r="E1264" s="107" t="str">
        <f t="shared" si="37"/>
        <v/>
      </c>
      <c r="F1264" s="107" t="str">
        <f>IF($B1263="","",IF($C1264=$C1261,INDEX('FORMAÇÃO DE PREÇO'!$H:$H,MATCH($B1264,'FORMAÇÃO DE PREÇO'!$B:$B)-18),IF($C1264=$C1262,"Código","")))</f>
        <v/>
      </c>
      <c r="G1264" s="108" t="str">
        <f t="array" ref="G1264">IF($B1263="","",IF($C1264=$C1261,UPPER(INDEX('BASE EDITAL'!$C:$C,EDITAL!B1264+1)),IF($C1264=$C1262,"Especificação do Objeto","")))</f>
        <v/>
      </c>
      <c r="H1264" s="109" t="str">
        <f t="array" ref="H1264">IF($B1263="","",IF($C1264=$C1261,INDEX('FORMAÇÃO DE PREÇO'!$M:$M,MATCH($B1264,'FORMAÇÃO DE PREÇO'!$B:$B)-14),IF($C1264=$C1262,"Unidade","")))</f>
        <v/>
      </c>
      <c r="I1264" s="109" t="str">
        <f>IF($B1263="","",IF($C1264=$C1261,INDEX('FORMAÇÃO DE PREÇO'!$M:$M,MATCH($B1264,'FORMAÇÃO DE PREÇO'!$B:$B)-16),IF($C1264=$C1262,"Quant.","")))</f>
        <v/>
      </c>
      <c r="J1264" s="68" t="str">
        <f>IF(AND(COUNTBLANK($B1261:$B1263)=2,$B1263="",$B1262="",MAX(C:C)&gt;1),"Total Estimado",IF($B1263="","",IF($C1264=$C1261,INDEX('FORMAÇÃO DE PREÇO'!$M:$M,MATCH($B1264,'FORMAÇÃO DE PREÇO'!$B:$B)-18),IF($C1264=$C1262,"Valor Unit. (R$)",IF(AND($C1264&lt;&gt;$C1263,$J1263&lt;&gt;""),"Subtotal","")))))</f>
        <v/>
      </c>
      <c r="K1264" s="100" t="str">
        <f>IFERROR(IF(AND(COUNTBLANK($B1261:$B1263)=2,$B1263="",$B1262="",MAX(C:C)&gt;1),SUM($K$3:K1263)/2,IF($B1263="","",IF($C1264=$C1261,ROUND(J1264*I1264,2),IF($C1264=$C1262,"Total Item (R$)",IF(AND($C1264&lt;&gt;$C1263,$J1263&lt;&gt;""),SUMIFS(K:K,C:C,C1263,J:J,"&lt;&gt;Subtotal"),""))))),"")</f>
        <v/>
      </c>
      <c r="L1264" s="100" t="str">
        <f t="shared" si="36"/>
        <v/>
      </c>
    </row>
    <row r="1265" spans="2:12" x14ac:dyDescent="0.25">
      <c r="B1265" s="62" t="str">
        <f>IFERROR(IF(C1264=C1261,IF(B1264+1&lt;='FORMAÇÃO DE PREÇO'!$H$8,B1264+1,""),B1264),"")</f>
        <v/>
      </c>
      <c r="C1265" s="62" t="str">
        <f>IFERROR(VLOOKUP(B1265,'FORMAÇÃO DE PREÇO'!B:D,2,FALSE),"")</f>
        <v/>
      </c>
      <c r="D1265" s="62" t="str">
        <f>IFERROR(VLOOKUP(B1265,'FORMAÇÃO DE PREÇO'!B:D,3,FALSE),"")</f>
        <v/>
      </c>
      <c r="E1265" s="107" t="str">
        <f t="shared" si="37"/>
        <v/>
      </c>
      <c r="F1265" s="107" t="str">
        <f>IF($B1264="","",IF($C1265=$C1262,INDEX('FORMAÇÃO DE PREÇO'!$H:$H,MATCH($B1265,'FORMAÇÃO DE PREÇO'!$B:$B)-18),IF($C1265=$C1263,"Código","")))</f>
        <v/>
      </c>
      <c r="G1265" s="108" t="str">
        <f t="array" ref="G1265">IF($B1264="","",IF($C1265=$C1262,UPPER(INDEX('BASE EDITAL'!$C:$C,EDITAL!B1265+1)),IF($C1265=$C1263,"Especificação do Objeto","")))</f>
        <v/>
      </c>
      <c r="H1265" s="109" t="str">
        <f t="array" ref="H1265">IF($B1264="","",IF($C1265=$C1262,INDEX('FORMAÇÃO DE PREÇO'!$M:$M,MATCH($B1265,'FORMAÇÃO DE PREÇO'!$B:$B)-14),IF($C1265=$C1263,"Unidade","")))</f>
        <v/>
      </c>
      <c r="I1265" s="109" t="str">
        <f>IF($B1264="","",IF($C1265=$C1262,INDEX('FORMAÇÃO DE PREÇO'!$M:$M,MATCH($B1265,'FORMAÇÃO DE PREÇO'!$B:$B)-16),IF($C1265=$C1263,"Quant.","")))</f>
        <v/>
      </c>
      <c r="J1265" s="68" t="str">
        <f>IF(AND(COUNTBLANK($B1262:$B1264)=2,$B1264="",$B1263="",MAX(C:C)&gt;1),"Total Estimado",IF($B1264="","",IF($C1265=$C1262,INDEX('FORMAÇÃO DE PREÇO'!$M:$M,MATCH($B1265,'FORMAÇÃO DE PREÇO'!$B:$B)-18),IF($C1265=$C1263,"Valor Unit. (R$)",IF(AND($C1265&lt;&gt;$C1264,$J1264&lt;&gt;""),"Subtotal","")))))</f>
        <v/>
      </c>
      <c r="K1265" s="100" t="str">
        <f>IFERROR(IF(AND(COUNTBLANK($B1262:$B1264)=2,$B1264="",$B1263="",MAX(C:C)&gt;1),SUM($K$3:K1264)/2,IF($B1264="","",IF($C1265=$C1262,ROUND(J1265*I1265,2),IF($C1265=$C1263,"Total Item (R$)",IF(AND($C1265&lt;&gt;$C1264,$J1264&lt;&gt;""),SUMIFS(K:K,C:C,C1264,J:J,"&lt;&gt;Subtotal"),""))))),"")</f>
        <v/>
      </c>
      <c r="L1265" s="100" t="str">
        <f t="shared" si="36"/>
        <v/>
      </c>
    </row>
    <row r="1266" spans="2:12" x14ac:dyDescent="0.25">
      <c r="B1266" s="62" t="str">
        <f>IFERROR(IF(C1265=C1262,IF(B1265+1&lt;='FORMAÇÃO DE PREÇO'!$H$8,B1265+1,""),B1265),"")</f>
        <v/>
      </c>
      <c r="C1266" s="62" t="str">
        <f>IFERROR(VLOOKUP(B1266,'FORMAÇÃO DE PREÇO'!B:D,2,FALSE),"")</f>
        <v/>
      </c>
      <c r="D1266" s="62" t="str">
        <f>IFERROR(VLOOKUP(B1266,'FORMAÇÃO DE PREÇO'!B:D,3,FALSE),"")</f>
        <v/>
      </c>
      <c r="E1266" s="107" t="str">
        <f t="shared" si="37"/>
        <v/>
      </c>
      <c r="F1266" s="107" t="str">
        <f>IF($B1265="","",IF($C1266=$C1263,INDEX('FORMAÇÃO DE PREÇO'!$H:$H,MATCH($B1266,'FORMAÇÃO DE PREÇO'!$B:$B)-18),IF($C1266=$C1264,"Código","")))</f>
        <v/>
      </c>
      <c r="G1266" s="108" t="str">
        <f t="array" ref="G1266">IF($B1265="","",IF($C1266=$C1263,UPPER(INDEX('BASE EDITAL'!$C:$C,EDITAL!B1266+1)),IF($C1266=$C1264,"Especificação do Objeto","")))</f>
        <v/>
      </c>
      <c r="H1266" s="109" t="str">
        <f t="array" ref="H1266">IF($B1265="","",IF($C1266=$C1263,INDEX('FORMAÇÃO DE PREÇO'!$M:$M,MATCH($B1266,'FORMAÇÃO DE PREÇO'!$B:$B)-14),IF($C1266=$C1264,"Unidade","")))</f>
        <v/>
      </c>
      <c r="I1266" s="109" t="str">
        <f>IF($B1265="","",IF($C1266=$C1263,INDEX('FORMAÇÃO DE PREÇO'!$M:$M,MATCH($B1266,'FORMAÇÃO DE PREÇO'!$B:$B)-16),IF($C1266=$C1264,"Quant.","")))</f>
        <v/>
      </c>
      <c r="J1266" s="68" t="str">
        <f>IF(AND(COUNTBLANK($B1263:$B1265)=2,$B1265="",$B1264="",MAX(C:C)&gt;1),"Total Estimado",IF($B1265="","",IF($C1266=$C1263,INDEX('FORMAÇÃO DE PREÇO'!$M:$M,MATCH($B1266,'FORMAÇÃO DE PREÇO'!$B:$B)-18),IF($C1266=$C1264,"Valor Unit. (R$)",IF(AND($C1266&lt;&gt;$C1265,$J1265&lt;&gt;""),"Subtotal","")))))</f>
        <v/>
      </c>
      <c r="K1266" s="100" t="str">
        <f>IFERROR(IF(AND(COUNTBLANK($B1263:$B1265)=2,$B1265="",$B1264="",MAX(C:C)&gt;1),SUM($K$3:K1265)/2,IF($B1265="","",IF($C1266=$C1263,ROUND(J1266*I1266,2),IF($C1266=$C1264,"Total Item (R$)",IF(AND($C1266&lt;&gt;$C1265,$J1265&lt;&gt;""),SUMIFS(K:K,C:C,C1265,J:J,"&lt;&gt;Subtotal"),""))))),"")</f>
        <v/>
      </c>
      <c r="L1266" s="100" t="str">
        <f t="shared" si="36"/>
        <v/>
      </c>
    </row>
    <row r="1267" spans="2:12" x14ac:dyDescent="0.25">
      <c r="B1267" s="62" t="str">
        <f>IFERROR(IF(C1266=C1263,IF(B1266+1&lt;='FORMAÇÃO DE PREÇO'!$H$8,B1266+1,""),B1266),"")</f>
        <v/>
      </c>
      <c r="C1267" s="62" t="str">
        <f>IFERROR(VLOOKUP(B1267,'FORMAÇÃO DE PREÇO'!B:D,2,FALSE),"")</f>
        <v/>
      </c>
      <c r="D1267" s="62" t="str">
        <f>IFERROR(VLOOKUP(B1267,'FORMAÇÃO DE PREÇO'!B:D,3,FALSE),"")</f>
        <v/>
      </c>
      <c r="E1267" s="107" t="str">
        <f t="shared" si="37"/>
        <v/>
      </c>
      <c r="F1267" s="107" t="str">
        <f>IF($B1266="","",IF($C1267=$C1264,INDEX('FORMAÇÃO DE PREÇO'!$H:$H,MATCH($B1267,'FORMAÇÃO DE PREÇO'!$B:$B)-18),IF($C1267=$C1265,"Código","")))</f>
        <v/>
      </c>
      <c r="G1267" s="108" t="str">
        <f t="array" ref="G1267">IF($B1266="","",IF($C1267=$C1264,UPPER(INDEX('BASE EDITAL'!$C:$C,EDITAL!B1267+1)),IF($C1267=$C1265,"Especificação do Objeto","")))</f>
        <v/>
      </c>
      <c r="H1267" s="109" t="str">
        <f t="array" ref="H1267">IF($B1266="","",IF($C1267=$C1264,INDEX('FORMAÇÃO DE PREÇO'!$M:$M,MATCH($B1267,'FORMAÇÃO DE PREÇO'!$B:$B)-14),IF($C1267=$C1265,"Unidade","")))</f>
        <v/>
      </c>
      <c r="I1267" s="109" t="str">
        <f>IF($B1266="","",IF($C1267=$C1264,INDEX('FORMAÇÃO DE PREÇO'!$M:$M,MATCH($B1267,'FORMAÇÃO DE PREÇO'!$B:$B)-16),IF($C1267=$C1265,"Quant.","")))</f>
        <v/>
      </c>
      <c r="J1267" s="68" t="str">
        <f>IF(AND(COUNTBLANK($B1264:$B1266)=2,$B1266="",$B1265="",MAX(C:C)&gt;1),"Total Estimado",IF($B1266="","",IF($C1267=$C1264,INDEX('FORMAÇÃO DE PREÇO'!$M:$M,MATCH($B1267,'FORMAÇÃO DE PREÇO'!$B:$B)-18),IF($C1267=$C1265,"Valor Unit. (R$)",IF(AND($C1267&lt;&gt;$C1266,$J1266&lt;&gt;""),"Subtotal","")))))</f>
        <v/>
      </c>
      <c r="K1267" s="100" t="str">
        <f>IFERROR(IF(AND(COUNTBLANK($B1264:$B1266)=2,$B1266="",$B1265="",MAX(C:C)&gt;1),SUM($K$3:K1266)/2,IF($B1266="","",IF($C1267=$C1264,ROUND(J1267*I1267,2),IF($C1267=$C1265,"Total Item (R$)",IF(AND($C1267&lt;&gt;$C1266,$J1266&lt;&gt;""),SUMIFS(K:K,C:C,C1266,J:J,"&lt;&gt;Subtotal"),""))))),"")</f>
        <v/>
      </c>
      <c r="L1267" s="100" t="str">
        <f t="shared" si="36"/>
        <v/>
      </c>
    </row>
    <row r="1268" spans="2:12" x14ac:dyDescent="0.25">
      <c r="B1268" s="62" t="str">
        <f>IFERROR(IF(C1267=C1264,IF(B1267+1&lt;='FORMAÇÃO DE PREÇO'!$H$8,B1267+1,""),B1267),"")</f>
        <v/>
      </c>
      <c r="C1268" s="62" t="str">
        <f>IFERROR(VLOOKUP(B1268,'FORMAÇÃO DE PREÇO'!B:D,2,FALSE),"")</f>
        <v/>
      </c>
      <c r="D1268" s="62" t="str">
        <f>IFERROR(VLOOKUP(B1268,'FORMAÇÃO DE PREÇO'!B:D,3,FALSE),"")</f>
        <v/>
      </c>
      <c r="E1268" s="107" t="str">
        <f t="shared" si="37"/>
        <v/>
      </c>
      <c r="F1268" s="107" t="str">
        <f>IF($B1267="","",IF($C1268=$C1265,INDEX('FORMAÇÃO DE PREÇO'!$H:$H,MATCH($B1268,'FORMAÇÃO DE PREÇO'!$B:$B)-18),IF($C1268=$C1266,"Código","")))</f>
        <v/>
      </c>
      <c r="G1268" s="108" t="str">
        <f t="array" ref="G1268">IF($B1267="","",IF($C1268=$C1265,UPPER(INDEX('BASE EDITAL'!$C:$C,EDITAL!B1268+1)),IF($C1268=$C1266,"Especificação do Objeto","")))</f>
        <v/>
      </c>
      <c r="H1268" s="109" t="str">
        <f t="array" ref="H1268">IF($B1267="","",IF($C1268=$C1265,INDEX('FORMAÇÃO DE PREÇO'!$M:$M,MATCH($B1268,'FORMAÇÃO DE PREÇO'!$B:$B)-14),IF($C1268=$C1266,"Unidade","")))</f>
        <v/>
      </c>
      <c r="I1268" s="109" t="str">
        <f>IF($B1267="","",IF($C1268=$C1265,INDEX('FORMAÇÃO DE PREÇO'!$M:$M,MATCH($B1268,'FORMAÇÃO DE PREÇO'!$B:$B)-16),IF($C1268=$C1266,"Quant.","")))</f>
        <v/>
      </c>
      <c r="J1268" s="68" t="str">
        <f>IF(AND(COUNTBLANK($B1265:$B1267)=2,$B1267="",$B1266="",MAX(C:C)&gt;1),"Total Estimado",IF($B1267="","",IF($C1268=$C1265,INDEX('FORMAÇÃO DE PREÇO'!$M:$M,MATCH($B1268,'FORMAÇÃO DE PREÇO'!$B:$B)-18),IF($C1268=$C1266,"Valor Unit. (R$)",IF(AND($C1268&lt;&gt;$C1267,$J1267&lt;&gt;""),"Subtotal","")))))</f>
        <v/>
      </c>
      <c r="K1268" s="100" t="str">
        <f>IFERROR(IF(AND(COUNTBLANK($B1265:$B1267)=2,$B1267="",$B1266="",MAX(C:C)&gt;1),SUM($K$3:K1267)/2,IF($B1267="","",IF($C1268=$C1265,ROUND(J1268*I1268,2),IF($C1268=$C1266,"Total Item (R$)",IF(AND($C1268&lt;&gt;$C1267,$J1267&lt;&gt;""),SUMIFS(K:K,C:C,C1267,J:J,"&lt;&gt;Subtotal"),""))))),"")</f>
        <v/>
      </c>
      <c r="L1268" s="100" t="str">
        <f t="shared" si="36"/>
        <v/>
      </c>
    </row>
    <row r="1269" spans="2:12" x14ac:dyDescent="0.25">
      <c r="B1269" s="62" t="str">
        <f>IFERROR(IF(C1268=C1265,IF(B1268+1&lt;='FORMAÇÃO DE PREÇO'!$H$8,B1268+1,""),B1268),"")</f>
        <v/>
      </c>
      <c r="C1269" s="62" t="str">
        <f>IFERROR(VLOOKUP(B1269,'FORMAÇÃO DE PREÇO'!B:D,2,FALSE),"")</f>
        <v/>
      </c>
      <c r="D1269" s="62" t="str">
        <f>IFERROR(VLOOKUP(B1269,'FORMAÇÃO DE PREÇO'!B:D,3,FALSE),"")</f>
        <v/>
      </c>
      <c r="E1269" s="107" t="str">
        <f t="shared" si="37"/>
        <v/>
      </c>
      <c r="F1269" s="107" t="str">
        <f>IF($B1268="","",IF($C1269=$C1266,INDEX('FORMAÇÃO DE PREÇO'!$H:$H,MATCH($B1269,'FORMAÇÃO DE PREÇO'!$B:$B)-18),IF($C1269=$C1267,"Código","")))</f>
        <v/>
      </c>
      <c r="G1269" s="108" t="str">
        <f t="array" ref="G1269">IF($B1268="","",IF($C1269=$C1266,UPPER(INDEX('BASE EDITAL'!$C:$C,EDITAL!B1269+1)),IF($C1269=$C1267,"Especificação do Objeto","")))</f>
        <v/>
      </c>
      <c r="H1269" s="109" t="str">
        <f t="array" ref="H1269">IF($B1268="","",IF($C1269=$C1266,INDEX('FORMAÇÃO DE PREÇO'!$M:$M,MATCH($B1269,'FORMAÇÃO DE PREÇO'!$B:$B)-14),IF($C1269=$C1267,"Unidade","")))</f>
        <v/>
      </c>
      <c r="I1269" s="109" t="str">
        <f>IF($B1268="","",IF($C1269=$C1266,INDEX('FORMAÇÃO DE PREÇO'!$M:$M,MATCH($B1269,'FORMAÇÃO DE PREÇO'!$B:$B)-16),IF($C1269=$C1267,"Quant.","")))</f>
        <v/>
      </c>
      <c r="J1269" s="68" t="str">
        <f>IF(AND(COUNTBLANK($B1266:$B1268)=2,$B1268="",$B1267="",MAX(C:C)&gt;1),"Total Estimado",IF($B1268="","",IF($C1269=$C1266,INDEX('FORMAÇÃO DE PREÇO'!$M:$M,MATCH($B1269,'FORMAÇÃO DE PREÇO'!$B:$B)-18),IF($C1269=$C1267,"Valor Unit. (R$)",IF(AND($C1269&lt;&gt;$C1268,$J1268&lt;&gt;""),"Subtotal","")))))</f>
        <v/>
      </c>
      <c r="K1269" s="100" t="str">
        <f>IFERROR(IF(AND(COUNTBLANK($B1266:$B1268)=2,$B1268="",$B1267="",MAX(C:C)&gt;1),SUM($K$3:K1268)/2,IF($B1268="","",IF($C1269=$C1266,ROUND(J1269*I1269,2),IF($C1269=$C1267,"Total Item (R$)",IF(AND($C1269&lt;&gt;$C1268,$J1268&lt;&gt;""),SUMIFS(K:K,C:C,C1268,J:J,"&lt;&gt;Subtotal"),""))))),"")</f>
        <v/>
      </c>
      <c r="L1269" s="100" t="str">
        <f t="shared" si="36"/>
        <v/>
      </c>
    </row>
    <row r="1270" spans="2:12" x14ac:dyDescent="0.25">
      <c r="B1270" s="62" t="str">
        <f>IFERROR(IF(C1269=C1266,IF(B1269+1&lt;='FORMAÇÃO DE PREÇO'!$H$8,B1269+1,""),B1269),"")</f>
        <v/>
      </c>
      <c r="C1270" s="62" t="str">
        <f>IFERROR(VLOOKUP(B1270,'FORMAÇÃO DE PREÇO'!B:D,2,FALSE),"")</f>
        <v/>
      </c>
      <c r="D1270" s="62" t="str">
        <f>IFERROR(VLOOKUP(B1270,'FORMAÇÃO DE PREÇO'!B:D,3,FALSE),"")</f>
        <v/>
      </c>
      <c r="E1270" s="107" t="str">
        <f t="shared" si="37"/>
        <v/>
      </c>
      <c r="F1270" s="107" t="str">
        <f>IF($B1269="","",IF($C1270=$C1267,INDEX('FORMAÇÃO DE PREÇO'!$H:$H,MATCH($B1270,'FORMAÇÃO DE PREÇO'!$B:$B)-18),IF($C1270=$C1268,"Código","")))</f>
        <v/>
      </c>
      <c r="G1270" s="108" t="str">
        <f t="array" ref="G1270">IF($B1269="","",IF($C1270=$C1267,UPPER(INDEX('BASE EDITAL'!$C:$C,EDITAL!B1270+1)),IF($C1270=$C1268,"Especificação do Objeto","")))</f>
        <v/>
      </c>
      <c r="H1270" s="109" t="str">
        <f t="array" ref="H1270">IF($B1269="","",IF($C1270=$C1267,INDEX('FORMAÇÃO DE PREÇO'!$M:$M,MATCH($B1270,'FORMAÇÃO DE PREÇO'!$B:$B)-14),IF($C1270=$C1268,"Unidade","")))</f>
        <v/>
      </c>
      <c r="I1270" s="109" t="str">
        <f>IF($B1269="","",IF($C1270=$C1267,INDEX('FORMAÇÃO DE PREÇO'!$M:$M,MATCH($B1270,'FORMAÇÃO DE PREÇO'!$B:$B)-16),IF($C1270=$C1268,"Quant.","")))</f>
        <v/>
      </c>
      <c r="J1270" s="68" t="str">
        <f>IF(AND(COUNTBLANK($B1267:$B1269)=2,$B1269="",$B1268="",MAX(C:C)&gt;1),"Total Estimado",IF($B1269="","",IF($C1270=$C1267,INDEX('FORMAÇÃO DE PREÇO'!$M:$M,MATCH($B1270,'FORMAÇÃO DE PREÇO'!$B:$B)-18),IF($C1270=$C1268,"Valor Unit. (R$)",IF(AND($C1270&lt;&gt;$C1269,$J1269&lt;&gt;""),"Subtotal","")))))</f>
        <v/>
      </c>
      <c r="K1270" s="100" t="str">
        <f>IFERROR(IF(AND(COUNTBLANK($B1267:$B1269)=2,$B1269="",$B1268="",MAX(C:C)&gt;1),SUM($K$3:K1269)/2,IF($B1269="","",IF($C1270=$C1267,ROUND(J1270*I1270,2),IF($C1270=$C1268,"Total Item (R$)",IF(AND($C1270&lt;&gt;$C1269,$J1269&lt;&gt;""),SUMIFS(K:K,C:C,C1269,J:J,"&lt;&gt;Subtotal"),""))))),"")</f>
        <v/>
      </c>
      <c r="L1270" s="100" t="str">
        <f t="shared" si="36"/>
        <v/>
      </c>
    </row>
    <row r="1271" spans="2:12" x14ac:dyDescent="0.25">
      <c r="B1271" s="62" t="str">
        <f>IFERROR(IF(C1270=C1267,IF(B1270+1&lt;='FORMAÇÃO DE PREÇO'!$H$8,B1270+1,""),B1270),"")</f>
        <v/>
      </c>
      <c r="C1271" s="62" t="str">
        <f>IFERROR(VLOOKUP(B1271,'FORMAÇÃO DE PREÇO'!B:D,2,FALSE),"")</f>
        <v/>
      </c>
      <c r="D1271" s="62" t="str">
        <f>IFERROR(VLOOKUP(B1271,'FORMAÇÃO DE PREÇO'!B:D,3,FALSE),"")</f>
        <v/>
      </c>
      <c r="E1271" s="107" t="str">
        <f t="shared" si="37"/>
        <v/>
      </c>
      <c r="F1271" s="107" t="str">
        <f>IF($B1270="","",IF($C1271=$C1268,INDEX('FORMAÇÃO DE PREÇO'!$H:$H,MATCH($B1271,'FORMAÇÃO DE PREÇO'!$B:$B)-18),IF($C1271=$C1269,"Código","")))</f>
        <v/>
      </c>
      <c r="G1271" s="108" t="str">
        <f t="array" ref="G1271">IF($B1270="","",IF($C1271=$C1268,UPPER(INDEX('BASE EDITAL'!$C:$C,EDITAL!B1271+1)),IF($C1271=$C1269,"Especificação do Objeto","")))</f>
        <v/>
      </c>
      <c r="H1271" s="109" t="str">
        <f t="array" ref="H1271">IF($B1270="","",IF($C1271=$C1268,INDEX('FORMAÇÃO DE PREÇO'!$M:$M,MATCH($B1271,'FORMAÇÃO DE PREÇO'!$B:$B)-14),IF($C1271=$C1269,"Unidade","")))</f>
        <v/>
      </c>
      <c r="I1271" s="109" t="str">
        <f>IF($B1270="","",IF($C1271=$C1268,INDEX('FORMAÇÃO DE PREÇO'!$M:$M,MATCH($B1271,'FORMAÇÃO DE PREÇO'!$B:$B)-16),IF($C1271=$C1269,"Quant.","")))</f>
        <v/>
      </c>
      <c r="J1271" s="68" t="str">
        <f>IF(AND(COUNTBLANK($B1268:$B1270)=2,$B1270="",$B1269="",MAX(C:C)&gt;1),"Total Estimado",IF($B1270="","",IF($C1271=$C1268,INDEX('FORMAÇÃO DE PREÇO'!$M:$M,MATCH($B1271,'FORMAÇÃO DE PREÇO'!$B:$B)-18),IF($C1271=$C1269,"Valor Unit. (R$)",IF(AND($C1271&lt;&gt;$C1270,$J1270&lt;&gt;""),"Subtotal","")))))</f>
        <v/>
      </c>
      <c r="K1271" s="100" t="str">
        <f>IFERROR(IF(AND(COUNTBLANK($B1268:$B1270)=2,$B1270="",$B1269="",MAX(C:C)&gt;1),SUM($K$3:K1270)/2,IF($B1270="","",IF($C1271=$C1268,ROUND(J1271*I1271,2),IF($C1271=$C1269,"Total Item (R$)",IF(AND($C1271&lt;&gt;$C1270,$J1270&lt;&gt;""),SUMIFS(K:K,C:C,C1270,J:J,"&lt;&gt;Subtotal"),""))))),"")</f>
        <v/>
      </c>
      <c r="L1271" s="100" t="str">
        <f t="shared" si="36"/>
        <v/>
      </c>
    </row>
    <row r="1272" spans="2:12" x14ac:dyDescent="0.25">
      <c r="B1272" s="62" t="str">
        <f>IFERROR(IF(C1271=C1268,IF(B1271+1&lt;='FORMAÇÃO DE PREÇO'!$H$8,B1271+1,""),B1271),"")</f>
        <v/>
      </c>
      <c r="C1272" s="62" t="str">
        <f>IFERROR(VLOOKUP(B1272,'FORMAÇÃO DE PREÇO'!B:D,2,FALSE),"")</f>
        <v/>
      </c>
      <c r="D1272" s="62" t="str">
        <f>IFERROR(VLOOKUP(B1272,'FORMAÇÃO DE PREÇO'!B:D,3,FALSE),"")</f>
        <v/>
      </c>
      <c r="E1272" s="107" t="str">
        <f t="shared" si="37"/>
        <v/>
      </c>
      <c r="F1272" s="107" t="str">
        <f>IF($B1271="","",IF($C1272=$C1269,INDEX('FORMAÇÃO DE PREÇO'!$H:$H,MATCH($B1272,'FORMAÇÃO DE PREÇO'!$B:$B)-18),IF($C1272=$C1270,"Código","")))</f>
        <v/>
      </c>
      <c r="G1272" s="108" t="str">
        <f t="array" ref="G1272">IF($B1271="","",IF($C1272=$C1269,UPPER(INDEX('BASE EDITAL'!$C:$C,EDITAL!B1272+1)),IF($C1272=$C1270,"Especificação do Objeto","")))</f>
        <v/>
      </c>
      <c r="H1272" s="109" t="str">
        <f t="array" ref="H1272">IF($B1271="","",IF($C1272=$C1269,INDEX('FORMAÇÃO DE PREÇO'!$M:$M,MATCH($B1272,'FORMAÇÃO DE PREÇO'!$B:$B)-14),IF($C1272=$C1270,"Unidade","")))</f>
        <v/>
      </c>
      <c r="I1272" s="109" t="str">
        <f>IF($B1271="","",IF($C1272=$C1269,INDEX('FORMAÇÃO DE PREÇO'!$M:$M,MATCH($B1272,'FORMAÇÃO DE PREÇO'!$B:$B)-16),IF($C1272=$C1270,"Quant.","")))</f>
        <v/>
      </c>
      <c r="J1272" s="68" t="str">
        <f>IF(AND(COUNTBLANK($B1269:$B1271)=2,$B1271="",$B1270="",MAX(C:C)&gt;1),"Total Estimado",IF($B1271="","",IF($C1272=$C1269,INDEX('FORMAÇÃO DE PREÇO'!$M:$M,MATCH($B1272,'FORMAÇÃO DE PREÇO'!$B:$B)-18),IF($C1272=$C1270,"Valor Unit. (R$)",IF(AND($C1272&lt;&gt;$C1271,$J1271&lt;&gt;""),"Subtotal","")))))</f>
        <v/>
      </c>
      <c r="K1272" s="100" t="str">
        <f>IFERROR(IF(AND(COUNTBLANK($B1269:$B1271)=2,$B1271="",$B1270="",MAX(C:C)&gt;1),SUM($K$3:K1271)/2,IF($B1271="","",IF($C1272=$C1269,ROUND(J1272*I1272,2),IF($C1272=$C1270,"Total Item (R$)",IF(AND($C1272&lt;&gt;$C1271,$J1271&lt;&gt;""),SUMIFS(K:K,C:C,C1271,J:J,"&lt;&gt;Subtotal"),""))))),"")</f>
        <v/>
      </c>
      <c r="L1272" s="100" t="str">
        <f t="shared" si="36"/>
        <v/>
      </c>
    </row>
    <row r="1273" spans="2:12" x14ac:dyDescent="0.25">
      <c r="B1273" s="62" t="str">
        <f>IFERROR(IF(C1272=C1269,IF(B1272+1&lt;='FORMAÇÃO DE PREÇO'!$H$8,B1272+1,""),B1272),"")</f>
        <v/>
      </c>
      <c r="C1273" s="62" t="str">
        <f>IFERROR(VLOOKUP(B1273,'FORMAÇÃO DE PREÇO'!B:D,2,FALSE),"")</f>
        <v/>
      </c>
      <c r="D1273" s="62" t="str">
        <f>IFERROR(VLOOKUP(B1273,'FORMAÇÃO DE PREÇO'!B:D,3,FALSE),"")</f>
        <v/>
      </c>
      <c r="E1273" s="107" t="str">
        <f t="shared" si="37"/>
        <v/>
      </c>
      <c r="F1273" s="107" t="str">
        <f>IF($B1272="","",IF($C1273=$C1270,INDEX('FORMAÇÃO DE PREÇO'!$H:$H,MATCH($B1273,'FORMAÇÃO DE PREÇO'!$B:$B)-18),IF($C1273=$C1271,"Código","")))</f>
        <v/>
      </c>
      <c r="G1273" s="108" t="str">
        <f t="array" ref="G1273">IF($B1272="","",IF($C1273=$C1270,UPPER(INDEX('BASE EDITAL'!$C:$C,EDITAL!B1273+1)),IF($C1273=$C1271,"Especificação do Objeto","")))</f>
        <v/>
      </c>
      <c r="H1273" s="109" t="str">
        <f t="array" ref="H1273">IF($B1272="","",IF($C1273=$C1270,INDEX('FORMAÇÃO DE PREÇO'!$M:$M,MATCH($B1273,'FORMAÇÃO DE PREÇO'!$B:$B)-14),IF($C1273=$C1271,"Unidade","")))</f>
        <v/>
      </c>
      <c r="I1273" s="109" t="str">
        <f>IF($B1272="","",IF($C1273=$C1270,INDEX('FORMAÇÃO DE PREÇO'!$M:$M,MATCH($B1273,'FORMAÇÃO DE PREÇO'!$B:$B)-16),IF($C1273=$C1271,"Quant.","")))</f>
        <v/>
      </c>
      <c r="J1273" s="68" t="str">
        <f>IF(AND(COUNTBLANK($B1270:$B1272)=2,$B1272="",$B1271="",MAX(C:C)&gt;1),"Total Estimado",IF($B1272="","",IF($C1273=$C1270,INDEX('FORMAÇÃO DE PREÇO'!$M:$M,MATCH($B1273,'FORMAÇÃO DE PREÇO'!$B:$B)-18),IF($C1273=$C1271,"Valor Unit. (R$)",IF(AND($C1273&lt;&gt;$C1272,$J1272&lt;&gt;""),"Subtotal","")))))</f>
        <v/>
      </c>
      <c r="K1273" s="100" t="str">
        <f>IFERROR(IF(AND(COUNTBLANK($B1270:$B1272)=2,$B1272="",$B1271="",MAX(C:C)&gt;1),SUM($K$3:K1272)/2,IF($B1272="","",IF($C1273=$C1270,ROUND(J1273*I1273,2),IF($C1273=$C1271,"Total Item (R$)",IF(AND($C1273&lt;&gt;$C1272,$J1272&lt;&gt;""),SUMIFS(K:K,C:C,C1272,J:J,"&lt;&gt;Subtotal"),""))))),"")</f>
        <v/>
      </c>
      <c r="L1273" s="100" t="str">
        <f t="shared" si="36"/>
        <v/>
      </c>
    </row>
    <row r="1274" spans="2:12" x14ac:dyDescent="0.25">
      <c r="B1274" s="62" t="str">
        <f>IFERROR(IF(C1273=C1270,IF(B1273+1&lt;='FORMAÇÃO DE PREÇO'!$H$8,B1273+1,""),B1273),"")</f>
        <v/>
      </c>
      <c r="C1274" s="62" t="str">
        <f>IFERROR(VLOOKUP(B1274,'FORMAÇÃO DE PREÇO'!B:D,2,FALSE),"")</f>
        <v/>
      </c>
      <c r="D1274" s="62" t="str">
        <f>IFERROR(VLOOKUP(B1274,'FORMAÇÃO DE PREÇO'!B:D,3,FALSE),"")</f>
        <v/>
      </c>
      <c r="E1274" s="107" t="str">
        <f t="shared" si="37"/>
        <v/>
      </c>
      <c r="F1274" s="107" t="str">
        <f>IF($B1273="","",IF($C1274=$C1271,INDEX('FORMAÇÃO DE PREÇO'!$H:$H,MATCH($B1274,'FORMAÇÃO DE PREÇO'!$B:$B)-18),IF($C1274=$C1272,"Código","")))</f>
        <v/>
      </c>
      <c r="G1274" s="108" t="str">
        <f t="array" ref="G1274">IF($B1273="","",IF($C1274=$C1271,UPPER(INDEX('BASE EDITAL'!$C:$C,EDITAL!B1274+1)),IF($C1274=$C1272,"Especificação do Objeto","")))</f>
        <v/>
      </c>
      <c r="H1274" s="109" t="str">
        <f t="array" ref="H1274">IF($B1273="","",IF($C1274=$C1271,INDEX('FORMAÇÃO DE PREÇO'!$M:$M,MATCH($B1274,'FORMAÇÃO DE PREÇO'!$B:$B)-14),IF($C1274=$C1272,"Unidade","")))</f>
        <v/>
      </c>
      <c r="I1274" s="109" t="str">
        <f>IF($B1273="","",IF($C1274=$C1271,INDEX('FORMAÇÃO DE PREÇO'!$M:$M,MATCH($B1274,'FORMAÇÃO DE PREÇO'!$B:$B)-16),IF($C1274=$C1272,"Quant.","")))</f>
        <v/>
      </c>
      <c r="J1274" s="68" t="str">
        <f>IF(AND(COUNTBLANK($B1271:$B1273)=2,$B1273="",$B1272="",MAX(C:C)&gt;1),"Total Estimado",IF($B1273="","",IF($C1274=$C1271,INDEX('FORMAÇÃO DE PREÇO'!$M:$M,MATCH($B1274,'FORMAÇÃO DE PREÇO'!$B:$B)-18),IF($C1274=$C1272,"Valor Unit. (R$)",IF(AND($C1274&lt;&gt;$C1273,$J1273&lt;&gt;""),"Subtotal","")))))</f>
        <v/>
      </c>
      <c r="K1274" s="100" t="str">
        <f>IFERROR(IF(AND(COUNTBLANK($B1271:$B1273)=2,$B1273="",$B1272="",MAX(C:C)&gt;1),SUM($K$3:K1273)/2,IF($B1273="","",IF($C1274=$C1271,ROUND(J1274*I1274,2),IF($C1274=$C1272,"Total Item (R$)",IF(AND($C1274&lt;&gt;$C1273,$J1273&lt;&gt;""),SUMIFS(K:K,C:C,C1273,J:J,"&lt;&gt;Subtotal"),""))))),"")</f>
        <v/>
      </c>
      <c r="L1274" s="100" t="str">
        <f t="shared" si="36"/>
        <v/>
      </c>
    </row>
    <row r="1275" spans="2:12" x14ac:dyDescent="0.25">
      <c r="B1275" s="62" t="str">
        <f>IFERROR(IF(C1274=C1271,IF(B1274+1&lt;='FORMAÇÃO DE PREÇO'!$H$8,B1274+1,""),B1274),"")</f>
        <v/>
      </c>
      <c r="C1275" s="62" t="str">
        <f>IFERROR(VLOOKUP(B1275,'FORMAÇÃO DE PREÇO'!B:D,2,FALSE),"")</f>
        <v/>
      </c>
      <c r="D1275" s="62" t="str">
        <f>IFERROR(VLOOKUP(B1275,'FORMAÇÃO DE PREÇO'!B:D,3,FALSE),"")</f>
        <v/>
      </c>
      <c r="E1275" s="107" t="str">
        <f t="shared" si="37"/>
        <v/>
      </c>
      <c r="F1275" s="107" t="str">
        <f>IF($B1274="","",IF($C1275=$C1272,INDEX('FORMAÇÃO DE PREÇO'!$H:$H,MATCH($B1275,'FORMAÇÃO DE PREÇO'!$B:$B)-18),IF($C1275=$C1273,"Código","")))</f>
        <v/>
      </c>
      <c r="G1275" s="108" t="str">
        <f t="array" ref="G1275">IF($B1274="","",IF($C1275=$C1272,UPPER(INDEX('BASE EDITAL'!$C:$C,EDITAL!B1275+1)),IF($C1275=$C1273,"Especificação do Objeto","")))</f>
        <v/>
      </c>
      <c r="H1275" s="109" t="str">
        <f t="array" ref="H1275">IF($B1274="","",IF($C1275=$C1272,INDEX('FORMAÇÃO DE PREÇO'!$M:$M,MATCH($B1275,'FORMAÇÃO DE PREÇO'!$B:$B)-14),IF($C1275=$C1273,"Unidade","")))</f>
        <v/>
      </c>
      <c r="I1275" s="109" t="str">
        <f>IF($B1274="","",IF($C1275=$C1272,INDEX('FORMAÇÃO DE PREÇO'!$M:$M,MATCH($B1275,'FORMAÇÃO DE PREÇO'!$B:$B)-16),IF($C1275=$C1273,"Quant.","")))</f>
        <v/>
      </c>
      <c r="J1275" s="68" t="str">
        <f>IF(AND(COUNTBLANK($B1272:$B1274)=2,$B1274="",$B1273="",MAX(C:C)&gt;1),"Total Estimado",IF($B1274="","",IF($C1275=$C1272,INDEX('FORMAÇÃO DE PREÇO'!$M:$M,MATCH($B1275,'FORMAÇÃO DE PREÇO'!$B:$B)-18),IF($C1275=$C1273,"Valor Unit. (R$)",IF(AND($C1275&lt;&gt;$C1274,$J1274&lt;&gt;""),"Subtotal","")))))</f>
        <v/>
      </c>
      <c r="K1275" s="100" t="str">
        <f>IFERROR(IF(AND(COUNTBLANK($B1272:$B1274)=2,$B1274="",$B1273="",MAX(C:C)&gt;1),SUM($K$3:K1274)/2,IF($B1274="","",IF($C1275=$C1272,ROUND(J1275*I1275,2),IF($C1275=$C1273,"Total Item (R$)",IF(AND($C1275&lt;&gt;$C1274,$J1274&lt;&gt;""),SUMIFS(K:K,C:C,C1274,J:J,"&lt;&gt;Subtotal"),""))))),"")</f>
        <v/>
      </c>
      <c r="L1275" s="100" t="str">
        <f t="shared" si="36"/>
        <v/>
      </c>
    </row>
    <row r="1276" spans="2:12" x14ac:dyDescent="0.25">
      <c r="B1276" s="62" t="str">
        <f>IFERROR(IF(C1275=C1272,IF(B1275+1&lt;='FORMAÇÃO DE PREÇO'!$H$8,B1275+1,""),B1275),"")</f>
        <v/>
      </c>
      <c r="C1276" s="62" t="str">
        <f>IFERROR(VLOOKUP(B1276,'FORMAÇÃO DE PREÇO'!B:D,2,FALSE),"")</f>
        <v/>
      </c>
      <c r="D1276" s="62" t="str">
        <f>IFERROR(VLOOKUP(B1276,'FORMAÇÃO DE PREÇO'!B:D,3,FALSE),"")</f>
        <v/>
      </c>
      <c r="E1276" s="107" t="str">
        <f t="shared" si="37"/>
        <v/>
      </c>
      <c r="F1276" s="107" t="str">
        <f>IF($B1275="","",IF($C1276=$C1273,INDEX('FORMAÇÃO DE PREÇO'!$H:$H,MATCH($B1276,'FORMAÇÃO DE PREÇO'!$B:$B)-18),IF($C1276=$C1274,"Código","")))</f>
        <v/>
      </c>
      <c r="G1276" s="108" t="str">
        <f t="array" ref="G1276">IF($B1275="","",IF($C1276=$C1273,UPPER(INDEX('BASE EDITAL'!$C:$C,EDITAL!B1276+1)),IF($C1276=$C1274,"Especificação do Objeto","")))</f>
        <v/>
      </c>
      <c r="H1276" s="109" t="str">
        <f t="array" ref="H1276">IF($B1275="","",IF($C1276=$C1273,INDEX('FORMAÇÃO DE PREÇO'!$M:$M,MATCH($B1276,'FORMAÇÃO DE PREÇO'!$B:$B)-14),IF($C1276=$C1274,"Unidade","")))</f>
        <v/>
      </c>
      <c r="I1276" s="109" t="str">
        <f>IF($B1275="","",IF($C1276=$C1273,INDEX('FORMAÇÃO DE PREÇO'!$M:$M,MATCH($B1276,'FORMAÇÃO DE PREÇO'!$B:$B)-16),IF($C1276=$C1274,"Quant.","")))</f>
        <v/>
      </c>
      <c r="J1276" s="68" t="str">
        <f>IF(AND(COUNTBLANK($B1273:$B1275)=2,$B1275="",$B1274="",MAX(C:C)&gt;1),"Total Estimado",IF($B1275="","",IF($C1276=$C1273,INDEX('FORMAÇÃO DE PREÇO'!$M:$M,MATCH($B1276,'FORMAÇÃO DE PREÇO'!$B:$B)-18),IF($C1276=$C1274,"Valor Unit. (R$)",IF(AND($C1276&lt;&gt;$C1275,$J1275&lt;&gt;""),"Subtotal","")))))</f>
        <v/>
      </c>
      <c r="K1276" s="100" t="str">
        <f>IFERROR(IF(AND(COUNTBLANK($B1273:$B1275)=2,$B1275="",$B1274="",MAX(C:C)&gt;1),SUM($K$3:K1275)/2,IF($B1275="","",IF($C1276=$C1273,ROUND(J1276*I1276,2),IF($C1276=$C1274,"Total Item (R$)",IF(AND($C1276&lt;&gt;$C1275,$J1275&lt;&gt;""),SUMIFS(K:K,C:C,C1275,J:J,"&lt;&gt;Subtotal"),""))))),"")</f>
        <v/>
      </c>
      <c r="L1276" s="100" t="str">
        <f t="shared" si="36"/>
        <v/>
      </c>
    </row>
    <row r="1277" spans="2:12" x14ac:dyDescent="0.25">
      <c r="B1277" s="62" t="str">
        <f>IFERROR(IF(C1276=C1273,IF(B1276+1&lt;='FORMAÇÃO DE PREÇO'!$H$8,B1276+1,""),B1276),"")</f>
        <v/>
      </c>
      <c r="C1277" s="62" t="str">
        <f>IFERROR(VLOOKUP(B1277,'FORMAÇÃO DE PREÇO'!B:D,2,FALSE),"")</f>
        <v/>
      </c>
      <c r="D1277" s="62" t="str">
        <f>IFERROR(VLOOKUP(B1277,'FORMAÇÃO DE PREÇO'!B:D,3,FALSE),"")</f>
        <v/>
      </c>
      <c r="E1277" s="107" t="str">
        <f t="shared" si="37"/>
        <v/>
      </c>
      <c r="F1277" s="107" t="str">
        <f>IF($B1276="","",IF($C1277=$C1274,INDEX('FORMAÇÃO DE PREÇO'!$H:$H,MATCH($B1277,'FORMAÇÃO DE PREÇO'!$B:$B)-18),IF($C1277=$C1275,"Código","")))</f>
        <v/>
      </c>
      <c r="G1277" s="108" t="str">
        <f t="array" ref="G1277">IF($B1276="","",IF($C1277=$C1274,UPPER(INDEX('BASE EDITAL'!$C:$C,EDITAL!B1277+1)),IF($C1277=$C1275,"Especificação do Objeto","")))</f>
        <v/>
      </c>
      <c r="H1277" s="109" t="str">
        <f t="array" ref="H1277">IF($B1276="","",IF($C1277=$C1274,INDEX('FORMAÇÃO DE PREÇO'!$M:$M,MATCH($B1277,'FORMAÇÃO DE PREÇO'!$B:$B)-14),IF($C1277=$C1275,"Unidade","")))</f>
        <v/>
      </c>
      <c r="I1277" s="109" t="str">
        <f>IF($B1276="","",IF($C1277=$C1274,INDEX('FORMAÇÃO DE PREÇO'!$M:$M,MATCH($B1277,'FORMAÇÃO DE PREÇO'!$B:$B)-16),IF($C1277=$C1275,"Quant.","")))</f>
        <v/>
      </c>
      <c r="J1277" s="68" t="str">
        <f>IF(AND(COUNTBLANK($B1274:$B1276)=2,$B1276="",$B1275="",MAX(C:C)&gt;1),"Total Estimado",IF($B1276="","",IF($C1277=$C1274,INDEX('FORMAÇÃO DE PREÇO'!$M:$M,MATCH($B1277,'FORMAÇÃO DE PREÇO'!$B:$B)-18),IF($C1277=$C1275,"Valor Unit. (R$)",IF(AND($C1277&lt;&gt;$C1276,$J1276&lt;&gt;""),"Subtotal","")))))</f>
        <v/>
      </c>
      <c r="K1277" s="100" t="str">
        <f>IFERROR(IF(AND(COUNTBLANK($B1274:$B1276)=2,$B1276="",$B1275="",MAX(C:C)&gt;1),SUM($K$3:K1276)/2,IF($B1276="","",IF($C1277=$C1274,ROUND(J1277*I1277,2),IF($C1277=$C1275,"Total Item (R$)",IF(AND($C1277&lt;&gt;$C1276,$J1276&lt;&gt;""),SUMIFS(K:K,C:C,C1276,J:J,"&lt;&gt;Subtotal"),""))))),"")</f>
        <v/>
      </c>
      <c r="L1277" s="100" t="str">
        <f t="shared" si="36"/>
        <v/>
      </c>
    </row>
    <row r="1278" spans="2:12" x14ac:dyDescent="0.25">
      <c r="B1278" s="62" t="str">
        <f>IFERROR(IF(C1277=C1274,IF(B1277+1&lt;='FORMAÇÃO DE PREÇO'!$H$8,B1277+1,""),B1277),"")</f>
        <v/>
      </c>
      <c r="C1278" s="62" t="str">
        <f>IFERROR(VLOOKUP(B1278,'FORMAÇÃO DE PREÇO'!B:D,2,FALSE),"")</f>
        <v/>
      </c>
      <c r="D1278" s="62" t="str">
        <f>IFERROR(VLOOKUP(B1278,'FORMAÇÃO DE PREÇO'!B:D,3,FALSE),"")</f>
        <v/>
      </c>
      <c r="E1278" s="107" t="str">
        <f t="shared" si="37"/>
        <v/>
      </c>
      <c r="F1278" s="107" t="str">
        <f>IF($B1277="","",IF($C1278=$C1275,INDEX('FORMAÇÃO DE PREÇO'!$H:$H,MATCH($B1278,'FORMAÇÃO DE PREÇO'!$B:$B)-18),IF($C1278=$C1276,"Código","")))</f>
        <v/>
      </c>
      <c r="G1278" s="108" t="str">
        <f t="array" ref="G1278">IF($B1277="","",IF($C1278=$C1275,UPPER(INDEX('BASE EDITAL'!$C:$C,EDITAL!B1278+1)),IF($C1278=$C1276,"Especificação do Objeto","")))</f>
        <v/>
      </c>
      <c r="H1278" s="109" t="str">
        <f t="array" ref="H1278">IF($B1277="","",IF($C1278=$C1275,INDEX('FORMAÇÃO DE PREÇO'!$M:$M,MATCH($B1278,'FORMAÇÃO DE PREÇO'!$B:$B)-14),IF($C1278=$C1276,"Unidade","")))</f>
        <v/>
      </c>
      <c r="I1278" s="109" t="str">
        <f>IF($B1277="","",IF($C1278=$C1275,INDEX('FORMAÇÃO DE PREÇO'!$M:$M,MATCH($B1278,'FORMAÇÃO DE PREÇO'!$B:$B)-16),IF($C1278=$C1276,"Quant.","")))</f>
        <v/>
      </c>
      <c r="J1278" s="68" t="str">
        <f>IF(AND(COUNTBLANK($B1275:$B1277)=2,$B1277="",$B1276="",MAX(C:C)&gt;1),"Total Estimado",IF($B1277="","",IF($C1278=$C1275,INDEX('FORMAÇÃO DE PREÇO'!$M:$M,MATCH($B1278,'FORMAÇÃO DE PREÇO'!$B:$B)-18),IF($C1278=$C1276,"Valor Unit. (R$)",IF(AND($C1278&lt;&gt;$C1277,$J1277&lt;&gt;""),"Subtotal","")))))</f>
        <v/>
      </c>
      <c r="K1278" s="100" t="str">
        <f>IFERROR(IF(AND(COUNTBLANK($B1275:$B1277)=2,$B1277="",$B1276="",MAX(C:C)&gt;1),SUM($K$3:K1277)/2,IF($B1277="","",IF($C1278=$C1275,ROUND(J1278*I1278,2),IF($C1278=$C1276,"Total Item (R$)",IF(AND($C1278&lt;&gt;$C1277,$J1277&lt;&gt;""),SUMIFS(K:K,C:C,C1277,J:J,"&lt;&gt;Subtotal"),""))))),"")</f>
        <v/>
      </c>
      <c r="L1278" s="100" t="str">
        <f t="shared" si="36"/>
        <v/>
      </c>
    </row>
    <row r="1279" spans="2:12" x14ac:dyDescent="0.25">
      <c r="B1279" s="62" t="str">
        <f>IFERROR(IF(C1278=C1275,IF(B1278+1&lt;='FORMAÇÃO DE PREÇO'!$H$8,B1278+1,""),B1278),"")</f>
        <v/>
      </c>
      <c r="C1279" s="62" t="str">
        <f>IFERROR(VLOOKUP(B1279,'FORMAÇÃO DE PREÇO'!B:D,2,FALSE),"")</f>
        <v/>
      </c>
      <c r="D1279" s="62" t="str">
        <f>IFERROR(VLOOKUP(B1279,'FORMAÇÃO DE PREÇO'!B:D,3,FALSE),"")</f>
        <v/>
      </c>
      <c r="E1279" s="107" t="str">
        <f t="shared" si="37"/>
        <v/>
      </c>
      <c r="F1279" s="107" t="str">
        <f>IF($B1278="","",IF($C1279=$C1276,INDEX('FORMAÇÃO DE PREÇO'!$H:$H,MATCH($B1279,'FORMAÇÃO DE PREÇO'!$B:$B)-18),IF($C1279=$C1277,"Código","")))</f>
        <v/>
      </c>
      <c r="G1279" s="108" t="str">
        <f t="array" ref="G1279">IF($B1278="","",IF($C1279=$C1276,UPPER(INDEX('BASE EDITAL'!$C:$C,EDITAL!B1279+1)),IF($C1279=$C1277,"Especificação do Objeto","")))</f>
        <v/>
      </c>
      <c r="H1279" s="109" t="str">
        <f t="array" ref="H1279">IF($B1278="","",IF($C1279=$C1276,INDEX('FORMAÇÃO DE PREÇO'!$M:$M,MATCH($B1279,'FORMAÇÃO DE PREÇO'!$B:$B)-14),IF($C1279=$C1277,"Unidade","")))</f>
        <v/>
      </c>
      <c r="I1279" s="109" t="str">
        <f>IF($B1278="","",IF($C1279=$C1276,INDEX('FORMAÇÃO DE PREÇO'!$M:$M,MATCH($B1279,'FORMAÇÃO DE PREÇO'!$B:$B)-16),IF($C1279=$C1277,"Quant.","")))</f>
        <v/>
      </c>
      <c r="J1279" s="68" t="str">
        <f>IF(AND(COUNTBLANK($B1276:$B1278)=2,$B1278="",$B1277="",MAX(C:C)&gt;1),"Total Estimado",IF($B1278="","",IF($C1279=$C1276,INDEX('FORMAÇÃO DE PREÇO'!$M:$M,MATCH($B1279,'FORMAÇÃO DE PREÇO'!$B:$B)-18),IF($C1279=$C1277,"Valor Unit. (R$)",IF(AND($C1279&lt;&gt;$C1278,$J1278&lt;&gt;""),"Subtotal","")))))</f>
        <v/>
      </c>
      <c r="K1279" s="100" t="str">
        <f>IFERROR(IF(AND(COUNTBLANK($B1276:$B1278)=2,$B1278="",$B1277="",MAX(C:C)&gt;1),SUM($K$3:K1278)/2,IF($B1278="","",IF($C1279=$C1276,ROUND(J1279*I1279,2),IF($C1279=$C1277,"Total Item (R$)",IF(AND($C1279&lt;&gt;$C1278,$J1278&lt;&gt;""),SUMIFS(K:K,C:C,C1278,J:J,"&lt;&gt;Subtotal"),""))))),"")</f>
        <v/>
      </c>
      <c r="L1279" s="100" t="str">
        <f t="shared" si="36"/>
        <v/>
      </c>
    </row>
    <row r="1280" spans="2:12" x14ac:dyDescent="0.25">
      <c r="B1280" s="62" t="str">
        <f>IFERROR(IF(C1279=C1276,IF(B1279+1&lt;='FORMAÇÃO DE PREÇO'!$H$8,B1279+1,""),B1279),"")</f>
        <v/>
      </c>
      <c r="C1280" s="62" t="str">
        <f>IFERROR(VLOOKUP(B1280,'FORMAÇÃO DE PREÇO'!B:D,2,FALSE),"")</f>
        <v/>
      </c>
      <c r="D1280" s="62" t="str">
        <f>IFERROR(VLOOKUP(B1280,'FORMAÇÃO DE PREÇO'!B:D,3,FALSE),"")</f>
        <v/>
      </c>
      <c r="E1280" s="107" t="str">
        <f t="shared" si="37"/>
        <v/>
      </c>
      <c r="F1280" s="107" t="str">
        <f>IF($B1279="","",IF($C1280=$C1277,INDEX('FORMAÇÃO DE PREÇO'!$H:$H,MATCH($B1280,'FORMAÇÃO DE PREÇO'!$B:$B)-18),IF($C1280=$C1278,"Código","")))</f>
        <v/>
      </c>
      <c r="G1280" s="108" t="str">
        <f t="array" ref="G1280">IF($B1279="","",IF($C1280=$C1277,UPPER(INDEX('BASE EDITAL'!$C:$C,EDITAL!B1280+1)),IF($C1280=$C1278,"Especificação do Objeto","")))</f>
        <v/>
      </c>
      <c r="H1280" s="109" t="str">
        <f t="array" ref="H1280">IF($B1279="","",IF($C1280=$C1277,INDEX('FORMAÇÃO DE PREÇO'!$M:$M,MATCH($B1280,'FORMAÇÃO DE PREÇO'!$B:$B)-14),IF($C1280=$C1278,"Unidade","")))</f>
        <v/>
      </c>
      <c r="I1280" s="109" t="str">
        <f>IF($B1279="","",IF($C1280=$C1277,INDEX('FORMAÇÃO DE PREÇO'!$M:$M,MATCH($B1280,'FORMAÇÃO DE PREÇO'!$B:$B)-16),IF($C1280=$C1278,"Quant.","")))</f>
        <v/>
      </c>
      <c r="J1280" s="68" t="str">
        <f>IF(AND(COUNTBLANK($B1277:$B1279)=2,$B1279="",$B1278="",MAX(C:C)&gt;1),"Total Estimado",IF($B1279="","",IF($C1280=$C1277,INDEX('FORMAÇÃO DE PREÇO'!$M:$M,MATCH($B1280,'FORMAÇÃO DE PREÇO'!$B:$B)-18),IF($C1280=$C1278,"Valor Unit. (R$)",IF(AND($C1280&lt;&gt;$C1279,$J1279&lt;&gt;""),"Subtotal","")))))</f>
        <v/>
      </c>
      <c r="K1280" s="100" t="str">
        <f>IFERROR(IF(AND(COUNTBLANK($B1277:$B1279)=2,$B1279="",$B1278="",MAX(C:C)&gt;1),SUM($K$3:K1279)/2,IF($B1279="","",IF($C1280=$C1277,ROUND(J1280*I1280,2),IF($C1280=$C1278,"Total Item (R$)",IF(AND($C1280&lt;&gt;$C1279,$J1279&lt;&gt;""),SUMIFS(K:K,C:C,C1279,J:J,"&lt;&gt;Subtotal"),""))))),"")</f>
        <v/>
      </c>
      <c r="L1280" s="100" t="str">
        <f t="shared" si="36"/>
        <v/>
      </c>
    </row>
    <row r="1281" spans="2:12" x14ac:dyDescent="0.25">
      <c r="B1281" s="62" t="str">
        <f>IFERROR(IF(C1280=C1277,IF(B1280+1&lt;='FORMAÇÃO DE PREÇO'!$H$8,B1280+1,""),B1280),"")</f>
        <v/>
      </c>
      <c r="C1281" s="62" t="str">
        <f>IFERROR(VLOOKUP(B1281,'FORMAÇÃO DE PREÇO'!B:D,2,FALSE),"")</f>
        <v/>
      </c>
      <c r="D1281" s="62" t="str">
        <f>IFERROR(VLOOKUP(B1281,'FORMAÇÃO DE PREÇO'!B:D,3,FALSE),"")</f>
        <v/>
      </c>
      <c r="E1281" s="107" t="str">
        <f t="shared" si="37"/>
        <v/>
      </c>
      <c r="F1281" s="107" t="str">
        <f>IF($B1280="","",IF($C1281=$C1278,INDEX('FORMAÇÃO DE PREÇO'!$H:$H,MATCH($B1281,'FORMAÇÃO DE PREÇO'!$B:$B)-18),IF($C1281=$C1279,"Código","")))</f>
        <v/>
      </c>
      <c r="G1281" s="108" t="str">
        <f t="array" ref="G1281">IF($B1280="","",IF($C1281=$C1278,UPPER(INDEX('BASE EDITAL'!$C:$C,EDITAL!B1281+1)),IF($C1281=$C1279,"Especificação do Objeto","")))</f>
        <v/>
      </c>
      <c r="H1281" s="109" t="str">
        <f t="array" ref="H1281">IF($B1280="","",IF($C1281=$C1278,INDEX('FORMAÇÃO DE PREÇO'!$M:$M,MATCH($B1281,'FORMAÇÃO DE PREÇO'!$B:$B)-14),IF($C1281=$C1279,"Unidade","")))</f>
        <v/>
      </c>
      <c r="I1281" s="109" t="str">
        <f>IF($B1280="","",IF($C1281=$C1278,INDEX('FORMAÇÃO DE PREÇO'!$M:$M,MATCH($B1281,'FORMAÇÃO DE PREÇO'!$B:$B)-16),IF($C1281=$C1279,"Quant.","")))</f>
        <v/>
      </c>
      <c r="J1281" s="68" t="str">
        <f>IF(AND(COUNTBLANK($B1278:$B1280)=2,$B1280="",$B1279="",MAX(C:C)&gt;1),"Total Estimado",IF($B1280="","",IF($C1281=$C1278,INDEX('FORMAÇÃO DE PREÇO'!$M:$M,MATCH($B1281,'FORMAÇÃO DE PREÇO'!$B:$B)-18),IF($C1281=$C1279,"Valor Unit. (R$)",IF(AND($C1281&lt;&gt;$C1280,$J1280&lt;&gt;""),"Subtotal","")))))</f>
        <v/>
      </c>
      <c r="K1281" s="100" t="str">
        <f>IFERROR(IF(AND(COUNTBLANK($B1278:$B1280)=2,$B1280="",$B1279="",MAX(C:C)&gt;1),SUM($K$3:K1280)/2,IF($B1280="","",IF($C1281=$C1278,ROUND(J1281*I1281,2),IF($C1281=$C1279,"Total Item (R$)",IF(AND($C1281&lt;&gt;$C1280,$J1280&lt;&gt;""),SUMIFS(K:K,C:C,C1280,J:J,"&lt;&gt;Subtotal"),""))))),"")</f>
        <v/>
      </c>
      <c r="L1281" s="100" t="str">
        <f t="shared" si="36"/>
        <v/>
      </c>
    </row>
    <row r="1282" spans="2:12" x14ac:dyDescent="0.25">
      <c r="B1282" s="62" t="str">
        <f>IFERROR(IF(C1281=C1278,IF(B1281+1&lt;='FORMAÇÃO DE PREÇO'!$H$8,B1281+1,""),B1281),"")</f>
        <v/>
      </c>
      <c r="C1282" s="62" t="str">
        <f>IFERROR(VLOOKUP(B1282,'FORMAÇÃO DE PREÇO'!B:D,2,FALSE),"")</f>
        <v/>
      </c>
      <c r="D1282" s="62" t="str">
        <f>IFERROR(VLOOKUP(B1282,'FORMAÇÃO DE PREÇO'!B:D,3,FALSE),"")</f>
        <v/>
      </c>
      <c r="E1282" s="107" t="str">
        <f t="shared" si="37"/>
        <v/>
      </c>
      <c r="F1282" s="107" t="str">
        <f>IF($B1281="","",IF($C1282=$C1279,INDEX('FORMAÇÃO DE PREÇO'!$H:$H,MATCH($B1282,'FORMAÇÃO DE PREÇO'!$B:$B)-18),IF($C1282=$C1280,"Código","")))</f>
        <v/>
      </c>
      <c r="G1282" s="108" t="str">
        <f t="array" ref="G1282">IF($B1281="","",IF($C1282=$C1279,UPPER(INDEX('BASE EDITAL'!$C:$C,EDITAL!B1282+1)),IF($C1282=$C1280,"Especificação do Objeto","")))</f>
        <v/>
      </c>
      <c r="H1282" s="109" t="str">
        <f t="array" ref="H1282">IF($B1281="","",IF($C1282=$C1279,INDEX('FORMAÇÃO DE PREÇO'!$M:$M,MATCH($B1282,'FORMAÇÃO DE PREÇO'!$B:$B)-14),IF($C1282=$C1280,"Unidade","")))</f>
        <v/>
      </c>
      <c r="I1282" s="109" t="str">
        <f>IF($B1281="","",IF($C1282=$C1279,INDEX('FORMAÇÃO DE PREÇO'!$M:$M,MATCH($B1282,'FORMAÇÃO DE PREÇO'!$B:$B)-16),IF($C1282=$C1280,"Quant.","")))</f>
        <v/>
      </c>
      <c r="J1282" s="68" t="str">
        <f>IF(AND(COUNTBLANK($B1279:$B1281)=2,$B1281="",$B1280="",MAX(C:C)&gt;1),"Total Estimado",IF($B1281="","",IF($C1282=$C1279,INDEX('FORMAÇÃO DE PREÇO'!$M:$M,MATCH($B1282,'FORMAÇÃO DE PREÇO'!$B:$B)-18),IF($C1282=$C1280,"Valor Unit. (R$)",IF(AND($C1282&lt;&gt;$C1281,$J1281&lt;&gt;""),"Subtotal","")))))</f>
        <v/>
      </c>
      <c r="K1282" s="100" t="str">
        <f>IFERROR(IF(AND(COUNTBLANK($B1279:$B1281)=2,$B1281="",$B1280="",MAX(C:C)&gt;1),SUM($K$3:K1281)/2,IF($B1281="","",IF($C1282=$C1279,ROUND(J1282*I1282,2),IF($C1282=$C1280,"Total Item (R$)",IF(AND($C1282&lt;&gt;$C1281,$J1281&lt;&gt;""),SUMIFS(K:K,C:C,C1281,J:J,"&lt;&gt;Subtotal"),""))))),"")</f>
        <v/>
      </c>
      <c r="L1282" s="100" t="str">
        <f t="shared" si="36"/>
        <v/>
      </c>
    </row>
    <row r="1283" spans="2:12" x14ac:dyDescent="0.25">
      <c r="B1283" s="62" t="str">
        <f>IFERROR(IF(C1282=C1279,IF(B1282+1&lt;='FORMAÇÃO DE PREÇO'!$H$8,B1282+1,""),B1282),"")</f>
        <v/>
      </c>
      <c r="C1283" s="62" t="str">
        <f>IFERROR(VLOOKUP(B1283,'FORMAÇÃO DE PREÇO'!B:D,2,FALSE),"")</f>
        <v/>
      </c>
      <c r="D1283" s="62" t="str">
        <f>IFERROR(VLOOKUP(B1283,'FORMAÇÃO DE PREÇO'!B:D,3,FALSE),"")</f>
        <v/>
      </c>
      <c r="E1283" s="107" t="str">
        <f t="shared" si="37"/>
        <v/>
      </c>
      <c r="F1283" s="107" t="str">
        <f>IF($B1282="","",IF($C1283=$C1280,INDEX('FORMAÇÃO DE PREÇO'!$H:$H,MATCH($B1283,'FORMAÇÃO DE PREÇO'!$B:$B)-18),IF($C1283=$C1281,"Código","")))</f>
        <v/>
      </c>
      <c r="G1283" s="108" t="str">
        <f t="array" ref="G1283">IF($B1282="","",IF($C1283=$C1280,UPPER(INDEX('BASE EDITAL'!$C:$C,EDITAL!B1283+1)),IF($C1283=$C1281,"Especificação do Objeto","")))</f>
        <v/>
      </c>
      <c r="H1283" s="109" t="str">
        <f t="array" ref="H1283">IF($B1282="","",IF($C1283=$C1280,INDEX('FORMAÇÃO DE PREÇO'!$M:$M,MATCH($B1283,'FORMAÇÃO DE PREÇO'!$B:$B)-14),IF($C1283=$C1281,"Unidade","")))</f>
        <v/>
      </c>
      <c r="I1283" s="109" t="str">
        <f>IF($B1282="","",IF($C1283=$C1280,INDEX('FORMAÇÃO DE PREÇO'!$M:$M,MATCH($B1283,'FORMAÇÃO DE PREÇO'!$B:$B)-16),IF($C1283=$C1281,"Quant.","")))</f>
        <v/>
      </c>
      <c r="J1283" s="68" t="str">
        <f>IF(AND(COUNTBLANK($B1280:$B1282)=2,$B1282="",$B1281="",MAX(C:C)&gt;1),"Total Estimado",IF($B1282="","",IF($C1283=$C1280,INDEX('FORMAÇÃO DE PREÇO'!$M:$M,MATCH($B1283,'FORMAÇÃO DE PREÇO'!$B:$B)-18),IF($C1283=$C1281,"Valor Unit. (R$)",IF(AND($C1283&lt;&gt;$C1282,$J1282&lt;&gt;""),"Subtotal","")))))</f>
        <v/>
      </c>
      <c r="K1283" s="100" t="str">
        <f>IFERROR(IF(AND(COUNTBLANK($B1280:$B1282)=2,$B1282="",$B1281="",MAX(C:C)&gt;1),SUM($K$3:K1282)/2,IF($B1282="","",IF($C1283=$C1280,ROUND(J1283*I1283,2),IF($C1283=$C1281,"Total Item (R$)",IF(AND($C1283&lt;&gt;$C1282,$J1282&lt;&gt;""),SUMIFS(K:K,C:C,C1282,J:J,"&lt;&gt;Subtotal"),""))))),"")</f>
        <v/>
      </c>
      <c r="L1283" s="100" t="str">
        <f t="shared" si="36"/>
        <v/>
      </c>
    </row>
    <row r="1284" spans="2:12" x14ac:dyDescent="0.25">
      <c r="B1284" s="62" t="str">
        <f>IFERROR(IF(C1283=C1280,IF(B1283+1&lt;='FORMAÇÃO DE PREÇO'!$H$8,B1283+1,""),B1283),"")</f>
        <v/>
      </c>
      <c r="C1284" s="62" t="str">
        <f>IFERROR(VLOOKUP(B1284,'FORMAÇÃO DE PREÇO'!B:D,2,FALSE),"")</f>
        <v/>
      </c>
      <c r="D1284" s="62" t="str">
        <f>IFERROR(VLOOKUP(B1284,'FORMAÇÃO DE PREÇO'!B:D,3,FALSE),"")</f>
        <v/>
      </c>
      <c r="E1284" s="107" t="str">
        <f t="shared" si="37"/>
        <v/>
      </c>
      <c r="F1284" s="107" t="str">
        <f>IF($B1283="","",IF($C1284=$C1281,INDEX('FORMAÇÃO DE PREÇO'!$H:$H,MATCH($B1284,'FORMAÇÃO DE PREÇO'!$B:$B)-18),IF($C1284=$C1282,"Código","")))</f>
        <v/>
      </c>
      <c r="G1284" s="108" t="str">
        <f t="array" ref="G1284">IF($B1283="","",IF($C1284=$C1281,UPPER(INDEX('BASE EDITAL'!$C:$C,EDITAL!B1284+1)),IF($C1284=$C1282,"Especificação do Objeto","")))</f>
        <v/>
      </c>
      <c r="H1284" s="109" t="str">
        <f t="array" ref="H1284">IF($B1283="","",IF($C1284=$C1281,INDEX('FORMAÇÃO DE PREÇO'!$M:$M,MATCH($B1284,'FORMAÇÃO DE PREÇO'!$B:$B)-14),IF($C1284=$C1282,"Unidade","")))</f>
        <v/>
      </c>
      <c r="I1284" s="109" t="str">
        <f>IF($B1283="","",IF($C1284=$C1281,INDEX('FORMAÇÃO DE PREÇO'!$M:$M,MATCH($B1284,'FORMAÇÃO DE PREÇO'!$B:$B)-16),IF($C1284=$C1282,"Quant.","")))</f>
        <v/>
      </c>
      <c r="J1284" s="68" t="str">
        <f>IF(AND(COUNTBLANK($B1281:$B1283)=2,$B1283="",$B1282="",MAX(C:C)&gt;1),"Total Estimado",IF($B1283="","",IF($C1284=$C1281,INDEX('FORMAÇÃO DE PREÇO'!$M:$M,MATCH($B1284,'FORMAÇÃO DE PREÇO'!$B:$B)-18),IF($C1284=$C1282,"Valor Unit. (R$)",IF(AND($C1284&lt;&gt;$C1283,$J1283&lt;&gt;""),"Subtotal","")))))</f>
        <v/>
      </c>
      <c r="K1284" s="100" t="str">
        <f>IFERROR(IF(AND(COUNTBLANK($B1281:$B1283)=2,$B1283="",$B1282="",MAX(C:C)&gt;1),SUM($K$3:K1283)/2,IF($B1283="","",IF($C1284=$C1281,ROUND(J1284*I1284,2),IF($C1284=$C1282,"Total Item (R$)",IF(AND($C1284&lt;&gt;$C1283,$J1283&lt;&gt;""),SUMIFS(K:K,C:C,C1283,J:J,"&lt;&gt;Subtotal"),""))))),"")</f>
        <v/>
      </c>
      <c r="L1284" s="100" t="str">
        <f t="shared" ref="L1284:L1347" si="38">IF($B1283="","",IF($C1284=$C1281,"",IF($C1284=$C1282,"Benefício ME/EPP","")))</f>
        <v/>
      </c>
    </row>
    <row r="1285" spans="2:12" x14ac:dyDescent="0.25">
      <c r="B1285" s="62" t="str">
        <f>IFERROR(IF(C1284=C1281,IF(B1284+1&lt;='FORMAÇÃO DE PREÇO'!$H$8,B1284+1,""),B1284),"")</f>
        <v/>
      </c>
      <c r="C1285" s="62" t="str">
        <f>IFERROR(VLOOKUP(B1285,'FORMAÇÃO DE PREÇO'!B:D,2,FALSE),"")</f>
        <v/>
      </c>
      <c r="D1285" s="62" t="str">
        <f>IFERROR(VLOOKUP(B1285,'FORMAÇÃO DE PREÇO'!B:D,3,FALSE),"")</f>
        <v/>
      </c>
      <c r="E1285" s="107" t="str">
        <f t="shared" si="37"/>
        <v/>
      </c>
      <c r="F1285" s="107" t="str">
        <f>IF($B1284="","",IF($C1285=$C1282,INDEX('FORMAÇÃO DE PREÇO'!$H:$H,MATCH($B1285,'FORMAÇÃO DE PREÇO'!$B:$B)-18),IF($C1285=$C1283,"Código","")))</f>
        <v/>
      </c>
      <c r="G1285" s="108" t="str">
        <f t="array" ref="G1285">IF($B1284="","",IF($C1285=$C1282,UPPER(INDEX('BASE EDITAL'!$C:$C,EDITAL!B1285+1)),IF($C1285=$C1283,"Especificação do Objeto","")))</f>
        <v/>
      </c>
      <c r="H1285" s="109" t="str">
        <f t="array" ref="H1285">IF($B1284="","",IF($C1285=$C1282,INDEX('FORMAÇÃO DE PREÇO'!$M:$M,MATCH($B1285,'FORMAÇÃO DE PREÇO'!$B:$B)-14),IF($C1285=$C1283,"Unidade","")))</f>
        <v/>
      </c>
      <c r="I1285" s="109" t="str">
        <f>IF($B1284="","",IF($C1285=$C1282,INDEX('FORMAÇÃO DE PREÇO'!$M:$M,MATCH($B1285,'FORMAÇÃO DE PREÇO'!$B:$B)-16),IF($C1285=$C1283,"Quant.","")))</f>
        <v/>
      </c>
      <c r="J1285" s="68" t="str">
        <f>IF(AND(COUNTBLANK($B1282:$B1284)=2,$B1284="",$B1283="",MAX(C:C)&gt;1),"Total Estimado",IF($B1284="","",IF($C1285=$C1282,INDEX('FORMAÇÃO DE PREÇO'!$M:$M,MATCH($B1285,'FORMAÇÃO DE PREÇO'!$B:$B)-18),IF($C1285=$C1283,"Valor Unit. (R$)",IF(AND($C1285&lt;&gt;$C1284,$J1284&lt;&gt;""),"Subtotal","")))))</f>
        <v/>
      </c>
      <c r="K1285" s="100" t="str">
        <f>IFERROR(IF(AND(COUNTBLANK($B1282:$B1284)=2,$B1284="",$B1283="",MAX(C:C)&gt;1),SUM($K$3:K1284)/2,IF($B1284="","",IF($C1285=$C1282,ROUND(J1285*I1285,2),IF($C1285=$C1283,"Total Item (R$)",IF(AND($C1285&lt;&gt;$C1284,$J1284&lt;&gt;""),SUMIFS(K:K,C:C,C1284,J:J,"&lt;&gt;Subtotal"),""))))),"")</f>
        <v/>
      </c>
      <c r="L1285" s="100" t="str">
        <f t="shared" si="38"/>
        <v/>
      </c>
    </row>
    <row r="1286" spans="2:12" x14ac:dyDescent="0.25">
      <c r="B1286" s="62" t="str">
        <f>IFERROR(IF(C1285=C1282,IF(B1285+1&lt;='FORMAÇÃO DE PREÇO'!$H$8,B1285+1,""),B1285),"")</f>
        <v/>
      </c>
      <c r="C1286" s="62" t="str">
        <f>IFERROR(VLOOKUP(B1286,'FORMAÇÃO DE PREÇO'!B:D,2,FALSE),"")</f>
        <v/>
      </c>
      <c r="D1286" s="62" t="str">
        <f>IFERROR(VLOOKUP(B1286,'FORMAÇÃO DE PREÇO'!B:D,3,FALSE),"")</f>
        <v/>
      </c>
      <c r="E1286" s="107" t="str">
        <f t="shared" si="37"/>
        <v/>
      </c>
      <c r="F1286" s="107" t="str">
        <f>IF($B1285="","",IF($C1286=$C1283,INDEX('FORMAÇÃO DE PREÇO'!$H:$H,MATCH($B1286,'FORMAÇÃO DE PREÇO'!$B:$B)-18),IF($C1286=$C1284,"Código","")))</f>
        <v/>
      </c>
      <c r="G1286" s="108" t="str">
        <f t="array" ref="G1286">IF($B1285="","",IF($C1286=$C1283,UPPER(INDEX('BASE EDITAL'!$C:$C,EDITAL!B1286+1)),IF($C1286=$C1284,"Especificação do Objeto","")))</f>
        <v/>
      </c>
      <c r="H1286" s="109" t="str">
        <f t="array" ref="H1286">IF($B1285="","",IF($C1286=$C1283,INDEX('FORMAÇÃO DE PREÇO'!$M:$M,MATCH($B1286,'FORMAÇÃO DE PREÇO'!$B:$B)-14),IF($C1286=$C1284,"Unidade","")))</f>
        <v/>
      </c>
      <c r="I1286" s="109" t="str">
        <f>IF($B1285="","",IF($C1286=$C1283,INDEX('FORMAÇÃO DE PREÇO'!$M:$M,MATCH($B1286,'FORMAÇÃO DE PREÇO'!$B:$B)-16),IF($C1286=$C1284,"Quant.","")))</f>
        <v/>
      </c>
      <c r="J1286" s="68" t="str">
        <f>IF(AND(COUNTBLANK($B1283:$B1285)=2,$B1285="",$B1284="",MAX(C:C)&gt;1),"Total Estimado",IF($B1285="","",IF($C1286=$C1283,INDEX('FORMAÇÃO DE PREÇO'!$M:$M,MATCH($B1286,'FORMAÇÃO DE PREÇO'!$B:$B)-18),IF($C1286=$C1284,"Valor Unit. (R$)",IF(AND($C1286&lt;&gt;$C1285,$J1285&lt;&gt;""),"Subtotal","")))))</f>
        <v/>
      </c>
      <c r="K1286" s="100" t="str">
        <f>IFERROR(IF(AND(COUNTBLANK($B1283:$B1285)=2,$B1285="",$B1284="",MAX(C:C)&gt;1),SUM($K$3:K1285)/2,IF($B1285="","",IF($C1286=$C1283,ROUND(J1286*I1286,2),IF($C1286=$C1284,"Total Item (R$)",IF(AND($C1286&lt;&gt;$C1285,$J1285&lt;&gt;""),SUMIFS(K:K,C:C,C1285,J:J,"&lt;&gt;Subtotal"),""))))),"")</f>
        <v/>
      </c>
      <c r="L1286" s="100" t="str">
        <f t="shared" si="38"/>
        <v/>
      </c>
    </row>
    <row r="1287" spans="2:12" x14ac:dyDescent="0.25">
      <c r="B1287" s="62" t="str">
        <f>IFERROR(IF(C1286=C1283,IF(B1286+1&lt;='FORMAÇÃO DE PREÇO'!$H$8,B1286+1,""),B1286),"")</f>
        <v/>
      </c>
      <c r="C1287" s="62" t="str">
        <f>IFERROR(VLOOKUP(B1287,'FORMAÇÃO DE PREÇO'!B:D,2,FALSE),"")</f>
        <v/>
      </c>
      <c r="D1287" s="62" t="str">
        <f>IFERROR(VLOOKUP(B1287,'FORMAÇÃO DE PREÇO'!B:D,3,FALSE),"")</f>
        <v/>
      </c>
      <c r="E1287" s="107" t="str">
        <f t="shared" ref="E1287:E1350" si="39">IF($B1286="","",IF($C1287=$C1284,D1287,IF($C1287=$C1285,"Item",IF(AND(MAX(C:C)&gt;1,$C1287=$C1286),CONCATENATE("LOTE ",C1287),""))))</f>
        <v/>
      </c>
      <c r="F1287" s="107" t="str">
        <f>IF($B1286="","",IF($C1287=$C1284,INDEX('FORMAÇÃO DE PREÇO'!$H:$H,MATCH($B1287,'FORMAÇÃO DE PREÇO'!$B:$B)-18),IF($C1287=$C1285,"Código","")))</f>
        <v/>
      </c>
      <c r="G1287" s="108" t="str">
        <f t="array" ref="G1287">IF($B1286="","",IF($C1287=$C1284,UPPER(INDEX('BASE EDITAL'!$C:$C,EDITAL!B1287+1)),IF($C1287=$C1285,"Especificação do Objeto","")))</f>
        <v/>
      </c>
      <c r="H1287" s="109" t="str">
        <f t="array" ref="H1287">IF($B1286="","",IF($C1287=$C1284,INDEX('FORMAÇÃO DE PREÇO'!$M:$M,MATCH($B1287,'FORMAÇÃO DE PREÇO'!$B:$B)-14),IF($C1287=$C1285,"Unidade","")))</f>
        <v/>
      </c>
      <c r="I1287" s="109" t="str">
        <f>IF($B1286="","",IF($C1287=$C1284,INDEX('FORMAÇÃO DE PREÇO'!$M:$M,MATCH($B1287,'FORMAÇÃO DE PREÇO'!$B:$B)-16),IF($C1287=$C1285,"Quant.","")))</f>
        <v/>
      </c>
      <c r="J1287" s="68" t="str">
        <f>IF(AND(COUNTBLANK($B1284:$B1286)=2,$B1286="",$B1285="",MAX(C:C)&gt;1),"Total Estimado",IF($B1286="","",IF($C1287=$C1284,INDEX('FORMAÇÃO DE PREÇO'!$M:$M,MATCH($B1287,'FORMAÇÃO DE PREÇO'!$B:$B)-18),IF($C1287=$C1285,"Valor Unit. (R$)",IF(AND($C1287&lt;&gt;$C1286,$J1286&lt;&gt;""),"Subtotal","")))))</f>
        <v/>
      </c>
      <c r="K1287" s="100" t="str">
        <f>IFERROR(IF(AND(COUNTBLANK($B1284:$B1286)=2,$B1286="",$B1285="",MAX(C:C)&gt;1),SUM($K$3:K1286)/2,IF($B1286="","",IF($C1287=$C1284,ROUND(J1287*I1287,2),IF($C1287=$C1285,"Total Item (R$)",IF(AND($C1287&lt;&gt;$C1286,$J1286&lt;&gt;""),SUMIFS(K:K,C:C,C1286,J:J,"&lt;&gt;Subtotal"),""))))),"")</f>
        <v/>
      </c>
      <c r="L1287" s="100" t="str">
        <f t="shared" si="38"/>
        <v/>
      </c>
    </row>
    <row r="1288" spans="2:12" x14ac:dyDescent="0.25">
      <c r="B1288" s="62" t="str">
        <f>IFERROR(IF(C1287=C1284,IF(B1287+1&lt;='FORMAÇÃO DE PREÇO'!$H$8,B1287+1,""),B1287),"")</f>
        <v/>
      </c>
      <c r="C1288" s="62" t="str">
        <f>IFERROR(VLOOKUP(B1288,'FORMAÇÃO DE PREÇO'!B:D,2,FALSE),"")</f>
        <v/>
      </c>
      <c r="D1288" s="62" t="str">
        <f>IFERROR(VLOOKUP(B1288,'FORMAÇÃO DE PREÇO'!B:D,3,FALSE),"")</f>
        <v/>
      </c>
      <c r="E1288" s="107" t="str">
        <f t="shared" si="39"/>
        <v/>
      </c>
      <c r="F1288" s="107" t="str">
        <f>IF($B1287="","",IF($C1288=$C1285,INDEX('FORMAÇÃO DE PREÇO'!$H:$H,MATCH($B1288,'FORMAÇÃO DE PREÇO'!$B:$B)-18),IF($C1288=$C1286,"Código","")))</f>
        <v/>
      </c>
      <c r="G1288" s="108" t="str">
        <f t="array" ref="G1288">IF($B1287="","",IF($C1288=$C1285,UPPER(INDEX('BASE EDITAL'!$C:$C,EDITAL!B1288+1)),IF($C1288=$C1286,"Especificação do Objeto","")))</f>
        <v/>
      </c>
      <c r="H1288" s="109" t="str">
        <f t="array" ref="H1288">IF($B1287="","",IF($C1288=$C1285,INDEX('FORMAÇÃO DE PREÇO'!$M:$M,MATCH($B1288,'FORMAÇÃO DE PREÇO'!$B:$B)-14),IF($C1288=$C1286,"Unidade","")))</f>
        <v/>
      </c>
      <c r="I1288" s="109" t="str">
        <f>IF($B1287="","",IF($C1288=$C1285,INDEX('FORMAÇÃO DE PREÇO'!$M:$M,MATCH($B1288,'FORMAÇÃO DE PREÇO'!$B:$B)-16),IF($C1288=$C1286,"Quant.","")))</f>
        <v/>
      </c>
      <c r="J1288" s="68" t="str">
        <f>IF(AND(COUNTBLANK($B1285:$B1287)=2,$B1287="",$B1286="",MAX(C:C)&gt;1),"Total Estimado",IF($B1287="","",IF($C1288=$C1285,INDEX('FORMAÇÃO DE PREÇO'!$M:$M,MATCH($B1288,'FORMAÇÃO DE PREÇO'!$B:$B)-18),IF($C1288=$C1286,"Valor Unit. (R$)",IF(AND($C1288&lt;&gt;$C1287,$J1287&lt;&gt;""),"Subtotal","")))))</f>
        <v/>
      </c>
      <c r="K1288" s="100" t="str">
        <f>IFERROR(IF(AND(COUNTBLANK($B1285:$B1287)=2,$B1287="",$B1286="",MAX(C:C)&gt;1),SUM($K$3:K1287)/2,IF($B1287="","",IF($C1288=$C1285,ROUND(J1288*I1288,2),IF($C1288=$C1286,"Total Item (R$)",IF(AND($C1288&lt;&gt;$C1287,$J1287&lt;&gt;""),SUMIFS(K:K,C:C,C1287,J:J,"&lt;&gt;Subtotal"),""))))),"")</f>
        <v/>
      </c>
      <c r="L1288" s="100" t="str">
        <f t="shared" si="38"/>
        <v/>
      </c>
    </row>
    <row r="1289" spans="2:12" x14ac:dyDescent="0.25">
      <c r="B1289" s="62" t="str">
        <f>IFERROR(IF(C1288=C1285,IF(B1288+1&lt;='FORMAÇÃO DE PREÇO'!$H$8,B1288+1,""),B1288),"")</f>
        <v/>
      </c>
      <c r="C1289" s="62" t="str">
        <f>IFERROR(VLOOKUP(B1289,'FORMAÇÃO DE PREÇO'!B:D,2,FALSE),"")</f>
        <v/>
      </c>
      <c r="D1289" s="62" t="str">
        <f>IFERROR(VLOOKUP(B1289,'FORMAÇÃO DE PREÇO'!B:D,3,FALSE),"")</f>
        <v/>
      </c>
      <c r="E1289" s="107" t="str">
        <f t="shared" si="39"/>
        <v/>
      </c>
      <c r="F1289" s="107" t="str">
        <f>IF($B1288="","",IF($C1289=$C1286,INDEX('FORMAÇÃO DE PREÇO'!$H:$H,MATCH($B1289,'FORMAÇÃO DE PREÇO'!$B:$B)-18),IF($C1289=$C1287,"Código","")))</f>
        <v/>
      </c>
      <c r="G1289" s="108" t="str">
        <f t="array" ref="G1289">IF($B1288="","",IF($C1289=$C1286,UPPER(INDEX('BASE EDITAL'!$C:$C,EDITAL!B1289+1)),IF($C1289=$C1287,"Especificação do Objeto","")))</f>
        <v/>
      </c>
      <c r="H1289" s="109" t="str">
        <f t="array" ref="H1289">IF($B1288="","",IF($C1289=$C1286,INDEX('FORMAÇÃO DE PREÇO'!$M:$M,MATCH($B1289,'FORMAÇÃO DE PREÇO'!$B:$B)-14),IF($C1289=$C1287,"Unidade","")))</f>
        <v/>
      </c>
      <c r="I1289" s="109" t="str">
        <f>IF($B1288="","",IF($C1289=$C1286,INDEX('FORMAÇÃO DE PREÇO'!$M:$M,MATCH($B1289,'FORMAÇÃO DE PREÇO'!$B:$B)-16),IF($C1289=$C1287,"Quant.","")))</f>
        <v/>
      </c>
      <c r="J1289" s="68" t="str">
        <f>IF(AND(COUNTBLANK($B1286:$B1288)=2,$B1288="",$B1287="",MAX(C:C)&gt;1),"Total Estimado",IF($B1288="","",IF($C1289=$C1286,INDEX('FORMAÇÃO DE PREÇO'!$M:$M,MATCH($B1289,'FORMAÇÃO DE PREÇO'!$B:$B)-18),IF($C1289=$C1287,"Valor Unit. (R$)",IF(AND($C1289&lt;&gt;$C1288,$J1288&lt;&gt;""),"Subtotal","")))))</f>
        <v/>
      </c>
      <c r="K1289" s="100" t="str">
        <f>IFERROR(IF(AND(COUNTBLANK($B1286:$B1288)=2,$B1288="",$B1287="",MAX(C:C)&gt;1),SUM($K$3:K1288)/2,IF($B1288="","",IF($C1289=$C1286,ROUND(J1289*I1289,2),IF($C1289=$C1287,"Total Item (R$)",IF(AND($C1289&lt;&gt;$C1288,$J1288&lt;&gt;""),SUMIFS(K:K,C:C,C1288,J:J,"&lt;&gt;Subtotal"),""))))),"")</f>
        <v/>
      </c>
      <c r="L1289" s="100" t="str">
        <f t="shared" si="38"/>
        <v/>
      </c>
    </row>
    <row r="1290" spans="2:12" x14ac:dyDescent="0.25">
      <c r="B1290" s="62" t="str">
        <f>IFERROR(IF(C1289=C1286,IF(B1289+1&lt;='FORMAÇÃO DE PREÇO'!$H$8,B1289+1,""),B1289),"")</f>
        <v/>
      </c>
      <c r="C1290" s="62" t="str">
        <f>IFERROR(VLOOKUP(B1290,'FORMAÇÃO DE PREÇO'!B:D,2,FALSE),"")</f>
        <v/>
      </c>
      <c r="D1290" s="62" t="str">
        <f>IFERROR(VLOOKUP(B1290,'FORMAÇÃO DE PREÇO'!B:D,3,FALSE),"")</f>
        <v/>
      </c>
      <c r="E1290" s="107" t="str">
        <f t="shared" si="39"/>
        <v/>
      </c>
      <c r="F1290" s="107" t="str">
        <f>IF($B1289="","",IF($C1290=$C1287,INDEX('FORMAÇÃO DE PREÇO'!$H:$H,MATCH($B1290,'FORMAÇÃO DE PREÇO'!$B:$B)-18),IF($C1290=$C1288,"Código","")))</f>
        <v/>
      </c>
      <c r="G1290" s="108" t="str">
        <f t="array" ref="G1290">IF($B1289="","",IF($C1290=$C1287,UPPER(INDEX('BASE EDITAL'!$C:$C,EDITAL!B1290+1)),IF($C1290=$C1288,"Especificação do Objeto","")))</f>
        <v/>
      </c>
      <c r="H1290" s="109" t="str">
        <f t="array" ref="H1290">IF($B1289="","",IF($C1290=$C1287,INDEX('FORMAÇÃO DE PREÇO'!$M:$M,MATCH($B1290,'FORMAÇÃO DE PREÇO'!$B:$B)-14),IF($C1290=$C1288,"Unidade","")))</f>
        <v/>
      </c>
      <c r="I1290" s="109" t="str">
        <f>IF($B1289="","",IF($C1290=$C1287,INDEX('FORMAÇÃO DE PREÇO'!$M:$M,MATCH($B1290,'FORMAÇÃO DE PREÇO'!$B:$B)-16),IF($C1290=$C1288,"Quant.","")))</f>
        <v/>
      </c>
      <c r="J1290" s="68" t="str">
        <f>IF(AND(COUNTBLANK($B1287:$B1289)=2,$B1289="",$B1288="",MAX(C:C)&gt;1),"Total Estimado",IF($B1289="","",IF($C1290=$C1287,INDEX('FORMAÇÃO DE PREÇO'!$M:$M,MATCH($B1290,'FORMAÇÃO DE PREÇO'!$B:$B)-18),IF($C1290=$C1288,"Valor Unit. (R$)",IF(AND($C1290&lt;&gt;$C1289,$J1289&lt;&gt;""),"Subtotal","")))))</f>
        <v/>
      </c>
      <c r="K1290" s="100" t="str">
        <f>IFERROR(IF(AND(COUNTBLANK($B1287:$B1289)=2,$B1289="",$B1288="",MAX(C:C)&gt;1),SUM($K$3:K1289)/2,IF($B1289="","",IF($C1290=$C1287,ROUND(J1290*I1290,2),IF($C1290=$C1288,"Total Item (R$)",IF(AND($C1290&lt;&gt;$C1289,$J1289&lt;&gt;""),SUMIFS(K:K,C:C,C1289,J:J,"&lt;&gt;Subtotal"),""))))),"")</f>
        <v/>
      </c>
      <c r="L1290" s="100" t="str">
        <f t="shared" si="38"/>
        <v/>
      </c>
    </row>
    <row r="1291" spans="2:12" x14ac:dyDescent="0.25">
      <c r="B1291" s="62" t="str">
        <f>IFERROR(IF(C1290=C1287,IF(B1290+1&lt;='FORMAÇÃO DE PREÇO'!$H$8,B1290+1,""),B1290),"")</f>
        <v/>
      </c>
      <c r="C1291" s="62" t="str">
        <f>IFERROR(VLOOKUP(B1291,'FORMAÇÃO DE PREÇO'!B:D,2,FALSE),"")</f>
        <v/>
      </c>
      <c r="D1291" s="62" t="str">
        <f>IFERROR(VLOOKUP(B1291,'FORMAÇÃO DE PREÇO'!B:D,3,FALSE),"")</f>
        <v/>
      </c>
      <c r="E1291" s="107" t="str">
        <f t="shared" si="39"/>
        <v/>
      </c>
      <c r="F1291" s="107" t="str">
        <f>IF($B1290="","",IF($C1291=$C1288,INDEX('FORMAÇÃO DE PREÇO'!$H:$H,MATCH($B1291,'FORMAÇÃO DE PREÇO'!$B:$B)-18),IF($C1291=$C1289,"Código","")))</f>
        <v/>
      </c>
      <c r="G1291" s="108" t="str">
        <f t="array" ref="G1291">IF($B1290="","",IF($C1291=$C1288,UPPER(INDEX('BASE EDITAL'!$C:$C,EDITAL!B1291+1)),IF($C1291=$C1289,"Especificação do Objeto","")))</f>
        <v/>
      </c>
      <c r="H1291" s="109" t="str">
        <f t="array" ref="H1291">IF($B1290="","",IF($C1291=$C1288,INDEX('FORMAÇÃO DE PREÇO'!$M:$M,MATCH($B1291,'FORMAÇÃO DE PREÇO'!$B:$B)-14),IF($C1291=$C1289,"Unidade","")))</f>
        <v/>
      </c>
      <c r="I1291" s="109" t="str">
        <f>IF($B1290="","",IF($C1291=$C1288,INDEX('FORMAÇÃO DE PREÇO'!$M:$M,MATCH($B1291,'FORMAÇÃO DE PREÇO'!$B:$B)-16),IF($C1291=$C1289,"Quant.","")))</f>
        <v/>
      </c>
      <c r="J1291" s="68" t="str">
        <f>IF(AND(COUNTBLANK($B1288:$B1290)=2,$B1290="",$B1289="",MAX(C:C)&gt;1),"Total Estimado",IF($B1290="","",IF($C1291=$C1288,INDEX('FORMAÇÃO DE PREÇO'!$M:$M,MATCH($B1291,'FORMAÇÃO DE PREÇO'!$B:$B)-18),IF($C1291=$C1289,"Valor Unit. (R$)",IF(AND($C1291&lt;&gt;$C1290,$J1290&lt;&gt;""),"Subtotal","")))))</f>
        <v/>
      </c>
      <c r="K1291" s="100" t="str">
        <f>IFERROR(IF(AND(COUNTBLANK($B1288:$B1290)=2,$B1290="",$B1289="",MAX(C:C)&gt;1),SUM($K$3:K1290)/2,IF($B1290="","",IF($C1291=$C1288,ROUND(J1291*I1291,2),IF($C1291=$C1289,"Total Item (R$)",IF(AND($C1291&lt;&gt;$C1290,$J1290&lt;&gt;""),SUMIFS(K:K,C:C,C1290,J:J,"&lt;&gt;Subtotal"),""))))),"")</f>
        <v/>
      </c>
      <c r="L1291" s="100" t="str">
        <f t="shared" si="38"/>
        <v/>
      </c>
    </row>
    <row r="1292" spans="2:12" x14ac:dyDescent="0.25">
      <c r="B1292" s="62" t="str">
        <f>IFERROR(IF(C1291=C1288,IF(B1291+1&lt;='FORMAÇÃO DE PREÇO'!$H$8,B1291+1,""),B1291),"")</f>
        <v/>
      </c>
      <c r="C1292" s="62" t="str">
        <f>IFERROR(VLOOKUP(B1292,'FORMAÇÃO DE PREÇO'!B:D,2,FALSE),"")</f>
        <v/>
      </c>
      <c r="D1292" s="62" t="str">
        <f>IFERROR(VLOOKUP(B1292,'FORMAÇÃO DE PREÇO'!B:D,3,FALSE),"")</f>
        <v/>
      </c>
      <c r="E1292" s="107" t="str">
        <f t="shared" si="39"/>
        <v/>
      </c>
      <c r="F1292" s="107" t="str">
        <f>IF($B1291="","",IF($C1292=$C1289,INDEX('FORMAÇÃO DE PREÇO'!$H:$H,MATCH($B1292,'FORMAÇÃO DE PREÇO'!$B:$B)-18),IF($C1292=$C1290,"Código","")))</f>
        <v/>
      </c>
      <c r="G1292" s="108" t="str">
        <f t="array" ref="G1292">IF($B1291="","",IF($C1292=$C1289,UPPER(INDEX('BASE EDITAL'!$C:$C,EDITAL!B1292+1)),IF($C1292=$C1290,"Especificação do Objeto","")))</f>
        <v/>
      </c>
      <c r="H1292" s="109" t="str">
        <f t="array" ref="H1292">IF($B1291="","",IF($C1292=$C1289,INDEX('FORMAÇÃO DE PREÇO'!$M:$M,MATCH($B1292,'FORMAÇÃO DE PREÇO'!$B:$B)-14),IF($C1292=$C1290,"Unidade","")))</f>
        <v/>
      </c>
      <c r="I1292" s="109" t="str">
        <f>IF($B1291="","",IF($C1292=$C1289,INDEX('FORMAÇÃO DE PREÇO'!$M:$M,MATCH($B1292,'FORMAÇÃO DE PREÇO'!$B:$B)-16),IF($C1292=$C1290,"Quant.","")))</f>
        <v/>
      </c>
      <c r="J1292" s="68" t="str">
        <f>IF(AND(COUNTBLANK($B1289:$B1291)=2,$B1291="",$B1290="",MAX(C:C)&gt;1),"Total Estimado",IF($B1291="","",IF($C1292=$C1289,INDEX('FORMAÇÃO DE PREÇO'!$M:$M,MATCH($B1292,'FORMAÇÃO DE PREÇO'!$B:$B)-18),IF($C1292=$C1290,"Valor Unit. (R$)",IF(AND($C1292&lt;&gt;$C1291,$J1291&lt;&gt;""),"Subtotal","")))))</f>
        <v/>
      </c>
      <c r="K1292" s="100" t="str">
        <f>IFERROR(IF(AND(COUNTBLANK($B1289:$B1291)=2,$B1291="",$B1290="",MAX(C:C)&gt;1),SUM($K$3:K1291)/2,IF($B1291="","",IF($C1292=$C1289,ROUND(J1292*I1292,2),IF($C1292=$C1290,"Total Item (R$)",IF(AND($C1292&lt;&gt;$C1291,$J1291&lt;&gt;""),SUMIFS(K:K,C:C,C1291,J:J,"&lt;&gt;Subtotal"),""))))),"")</f>
        <v/>
      </c>
      <c r="L1292" s="100" t="str">
        <f t="shared" si="38"/>
        <v/>
      </c>
    </row>
    <row r="1293" spans="2:12" x14ac:dyDescent="0.25">
      <c r="B1293" s="62" t="str">
        <f>IFERROR(IF(C1292=C1289,IF(B1292+1&lt;='FORMAÇÃO DE PREÇO'!$H$8,B1292+1,""),B1292),"")</f>
        <v/>
      </c>
      <c r="C1293" s="62" t="str">
        <f>IFERROR(VLOOKUP(B1293,'FORMAÇÃO DE PREÇO'!B:D,2,FALSE),"")</f>
        <v/>
      </c>
      <c r="D1293" s="62" t="str">
        <f>IFERROR(VLOOKUP(B1293,'FORMAÇÃO DE PREÇO'!B:D,3,FALSE),"")</f>
        <v/>
      </c>
      <c r="E1293" s="107" t="str">
        <f t="shared" si="39"/>
        <v/>
      </c>
      <c r="F1293" s="107" t="str">
        <f>IF($B1292="","",IF($C1293=$C1290,INDEX('FORMAÇÃO DE PREÇO'!$H:$H,MATCH($B1293,'FORMAÇÃO DE PREÇO'!$B:$B)-18),IF($C1293=$C1291,"Código","")))</f>
        <v/>
      </c>
      <c r="G1293" s="108" t="str">
        <f t="array" ref="G1293">IF($B1292="","",IF($C1293=$C1290,UPPER(INDEX('BASE EDITAL'!$C:$C,EDITAL!B1293+1)),IF($C1293=$C1291,"Especificação do Objeto","")))</f>
        <v/>
      </c>
      <c r="H1293" s="109" t="str">
        <f t="array" ref="H1293">IF($B1292="","",IF($C1293=$C1290,INDEX('FORMAÇÃO DE PREÇO'!$M:$M,MATCH($B1293,'FORMAÇÃO DE PREÇO'!$B:$B)-14),IF($C1293=$C1291,"Unidade","")))</f>
        <v/>
      </c>
      <c r="I1293" s="109" t="str">
        <f>IF($B1292="","",IF($C1293=$C1290,INDEX('FORMAÇÃO DE PREÇO'!$M:$M,MATCH($B1293,'FORMAÇÃO DE PREÇO'!$B:$B)-16),IF($C1293=$C1291,"Quant.","")))</f>
        <v/>
      </c>
      <c r="J1293" s="68" t="str">
        <f>IF(AND(COUNTBLANK($B1290:$B1292)=2,$B1292="",$B1291="",MAX(C:C)&gt;1),"Total Estimado",IF($B1292="","",IF($C1293=$C1290,INDEX('FORMAÇÃO DE PREÇO'!$M:$M,MATCH($B1293,'FORMAÇÃO DE PREÇO'!$B:$B)-18),IF($C1293=$C1291,"Valor Unit. (R$)",IF(AND($C1293&lt;&gt;$C1292,$J1292&lt;&gt;""),"Subtotal","")))))</f>
        <v/>
      </c>
      <c r="K1293" s="100" t="str">
        <f>IFERROR(IF(AND(COUNTBLANK($B1290:$B1292)=2,$B1292="",$B1291="",MAX(C:C)&gt;1),SUM($K$3:K1292)/2,IF($B1292="","",IF($C1293=$C1290,ROUND(J1293*I1293,2),IF($C1293=$C1291,"Total Item (R$)",IF(AND($C1293&lt;&gt;$C1292,$J1292&lt;&gt;""),SUMIFS(K:K,C:C,C1292,J:J,"&lt;&gt;Subtotal"),""))))),"")</f>
        <v/>
      </c>
      <c r="L1293" s="100" t="str">
        <f t="shared" si="38"/>
        <v/>
      </c>
    </row>
    <row r="1294" spans="2:12" x14ac:dyDescent="0.25">
      <c r="B1294" s="62" t="str">
        <f>IFERROR(IF(C1293=C1290,IF(B1293+1&lt;='FORMAÇÃO DE PREÇO'!$H$8,B1293+1,""),B1293),"")</f>
        <v/>
      </c>
      <c r="C1294" s="62" t="str">
        <f>IFERROR(VLOOKUP(B1294,'FORMAÇÃO DE PREÇO'!B:D,2,FALSE),"")</f>
        <v/>
      </c>
      <c r="D1294" s="62" t="str">
        <f>IFERROR(VLOOKUP(B1294,'FORMAÇÃO DE PREÇO'!B:D,3,FALSE),"")</f>
        <v/>
      </c>
      <c r="E1294" s="107" t="str">
        <f t="shared" si="39"/>
        <v/>
      </c>
      <c r="F1294" s="107" t="str">
        <f>IF($B1293="","",IF($C1294=$C1291,INDEX('FORMAÇÃO DE PREÇO'!$H:$H,MATCH($B1294,'FORMAÇÃO DE PREÇO'!$B:$B)-18),IF($C1294=$C1292,"Código","")))</f>
        <v/>
      </c>
      <c r="G1294" s="108" t="str">
        <f t="array" ref="G1294">IF($B1293="","",IF($C1294=$C1291,UPPER(INDEX('BASE EDITAL'!$C:$C,EDITAL!B1294+1)),IF($C1294=$C1292,"Especificação do Objeto","")))</f>
        <v/>
      </c>
      <c r="H1294" s="109" t="str">
        <f t="array" ref="H1294">IF($B1293="","",IF($C1294=$C1291,INDEX('FORMAÇÃO DE PREÇO'!$M:$M,MATCH($B1294,'FORMAÇÃO DE PREÇO'!$B:$B)-14),IF($C1294=$C1292,"Unidade","")))</f>
        <v/>
      </c>
      <c r="I1294" s="109" t="str">
        <f>IF($B1293="","",IF($C1294=$C1291,INDEX('FORMAÇÃO DE PREÇO'!$M:$M,MATCH($B1294,'FORMAÇÃO DE PREÇO'!$B:$B)-16),IF($C1294=$C1292,"Quant.","")))</f>
        <v/>
      </c>
      <c r="J1294" s="68" t="str">
        <f>IF(AND(COUNTBLANK($B1291:$B1293)=2,$B1293="",$B1292="",MAX(C:C)&gt;1),"Total Estimado",IF($B1293="","",IF($C1294=$C1291,INDEX('FORMAÇÃO DE PREÇO'!$M:$M,MATCH($B1294,'FORMAÇÃO DE PREÇO'!$B:$B)-18),IF($C1294=$C1292,"Valor Unit. (R$)",IF(AND($C1294&lt;&gt;$C1293,$J1293&lt;&gt;""),"Subtotal","")))))</f>
        <v/>
      </c>
      <c r="K1294" s="100" t="str">
        <f>IFERROR(IF(AND(COUNTBLANK($B1291:$B1293)=2,$B1293="",$B1292="",MAX(C:C)&gt;1),SUM($K$3:K1293)/2,IF($B1293="","",IF($C1294=$C1291,ROUND(J1294*I1294,2),IF($C1294=$C1292,"Total Item (R$)",IF(AND($C1294&lt;&gt;$C1293,$J1293&lt;&gt;""),SUMIFS(K:K,C:C,C1293,J:J,"&lt;&gt;Subtotal"),""))))),"")</f>
        <v/>
      </c>
      <c r="L1294" s="100" t="str">
        <f t="shared" si="38"/>
        <v/>
      </c>
    </row>
    <row r="1295" spans="2:12" x14ac:dyDescent="0.25">
      <c r="B1295" s="62" t="str">
        <f>IFERROR(IF(C1294=C1291,IF(B1294+1&lt;='FORMAÇÃO DE PREÇO'!$H$8,B1294+1,""),B1294),"")</f>
        <v/>
      </c>
      <c r="C1295" s="62" t="str">
        <f>IFERROR(VLOOKUP(B1295,'FORMAÇÃO DE PREÇO'!B:D,2,FALSE),"")</f>
        <v/>
      </c>
      <c r="D1295" s="62" t="str">
        <f>IFERROR(VLOOKUP(B1295,'FORMAÇÃO DE PREÇO'!B:D,3,FALSE),"")</f>
        <v/>
      </c>
      <c r="E1295" s="107" t="str">
        <f t="shared" si="39"/>
        <v/>
      </c>
      <c r="F1295" s="107" t="str">
        <f>IF($B1294="","",IF($C1295=$C1292,INDEX('FORMAÇÃO DE PREÇO'!$H:$H,MATCH($B1295,'FORMAÇÃO DE PREÇO'!$B:$B)-18),IF($C1295=$C1293,"Código","")))</f>
        <v/>
      </c>
      <c r="G1295" s="108" t="str">
        <f t="array" ref="G1295">IF($B1294="","",IF($C1295=$C1292,UPPER(INDEX('BASE EDITAL'!$C:$C,EDITAL!B1295+1)),IF($C1295=$C1293,"Especificação do Objeto","")))</f>
        <v/>
      </c>
      <c r="H1295" s="109" t="str">
        <f t="array" ref="H1295">IF($B1294="","",IF($C1295=$C1292,INDEX('FORMAÇÃO DE PREÇO'!$M:$M,MATCH($B1295,'FORMAÇÃO DE PREÇO'!$B:$B)-14),IF($C1295=$C1293,"Unidade","")))</f>
        <v/>
      </c>
      <c r="I1295" s="109" t="str">
        <f>IF($B1294="","",IF($C1295=$C1292,INDEX('FORMAÇÃO DE PREÇO'!$M:$M,MATCH($B1295,'FORMAÇÃO DE PREÇO'!$B:$B)-16),IF($C1295=$C1293,"Quant.","")))</f>
        <v/>
      </c>
      <c r="J1295" s="68" t="str">
        <f>IF(AND(COUNTBLANK($B1292:$B1294)=2,$B1294="",$B1293="",MAX(C:C)&gt;1),"Total Estimado",IF($B1294="","",IF($C1295=$C1292,INDEX('FORMAÇÃO DE PREÇO'!$M:$M,MATCH($B1295,'FORMAÇÃO DE PREÇO'!$B:$B)-18),IF($C1295=$C1293,"Valor Unit. (R$)",IF(AND($C1295&lt;&gt;$C1294,$J1294&lt;&gt;""),"Subtotal","")))))</f>
        <v/>
      </c>
      <c r="K1295" s="100" t="str">
        <f>IFERROR(IF(AND(COUNTBLANK($B1292:$B1294)=2,$B1294="",$B1293="",MAX(C:C)&gt;1),SUM($K$3:K1294)/2,IF($B1294="","",IF($C1295=$C1292,ROUND(J1295*I1295,2),IF($C1295=$C1293,"Total Item (R$)",IF(AND($C1295&lt;&gt;$C1294,$J1294&lt;&gt;""),SUMIFS(K:K,C:C,C1294,J:J,"&lt;&gt;Subtotal"),""))))),"")</f>
        <v/>
      </c>
      <c r="L1295" s="100" t="str">
        <f t="shared" si="38"/>
        <v/>
      </c>
    </row>
    <row r="1296" spans="2:12" x14ac:dyDescent="0.25">
      <c r="B1296" s="62" t="str">
        <f>IFERROR(IF(C1295=C1292,IF(B1295+1&lt;='FORMAÇÃO DE PREÇO'!$H$8,B1295+1,""),B1295),"")</f>
        <v/>
      </c>
      <c r="C1296" s="62" t="str">
        <f>IFERROR(VLOOKUP(B1296,'FORMAÇÃO DE PREÇO'!B:D,2,FALSE),"")</f>
        <v/>
      </c>
      <c r="D1296" s="62" t="str">
        <f>IFERROR(VLOOKUP(B1296,'FORMAÇÃO DE PREÇO'!B:D,3,FALSE),"")</f>
        <v/>
      </c>
      <c r="E1296" s="107" t="str">
        <f t="shared" si="39"/>
        <v/>
      </c>
      <c r="F1296" s="107" t="str">
        <f>IF($B1295="","",IF($C1296=$C1293,INDEX('FORMAÇÃO DE PREÇO'!$H:$H,MATCH($B1296,'FORMAÇÃO DE PREÇO'!$B:$B)-18),IF($C1296=$C1294,"Código","")))</f>
        <v/>
      </c>
      <c r="G1296" s="108" t="str">
        <f t="array" ref="G1296">IF($B1295="","",IF($C1296=$C1293,UPPER(INDEX('BASE EDITAL'!$C:$C,EDITAL!B1296+1)),IF($C1296=$C1294,"Especificação do Objeto","")))</f>
        <v/>
      </c>
      <c r="H1296" s="109" t="str">
        <f t="array" ref="H1296">IF($B1295="","",IF($C1296=$C1293,INDEX('FORMAÇÃO DE PREÇO'!$M:$M,MATCH($B1296,'FORMAÇÃO DE PREÇO'!$B:$B)-14),IF($C1296=$C1294,"Unidade","")))</f>
        <v/>
      </c>
      <c r="I1296" s="109" t="str">
        <f>IF($B1295="","",IF($C1296=$C1293,INDEX('FORMAÇÃO DE PREÇO'!$M:$M,MATCH($B1296,'FORMAÇÃO DE PREÇO'!$B:$B)-16),IF($C1296=$C1294,"Quant.","")))</f>
        <v/>
      </c>
      <c r="J1296" s="68" t="str">
        <f>IF(AND(COUNTBLANK($B1293:$B1295)=2,$B1295="",$B1294="",MAX(C:C)&gt;1),"Total Estimado",IF($B1295="","",IF($C1296=$C1293,INDEX('FORMAÇÃO DE PREÇO'!$M:$M,MATCH($B1296,'FORMAÇÃO DE PREÇO'!$B:$B)-18),IF($C1296=$C1294,"Valor Unit. (R$)",IF(AND($C1296&lt;&gt;$C1295,$J1295&lt;&gt;""),"Subtotal","")))))</f>
        <v/>
      </c>
      <c r="K1296" s="100" t="str">
        <f>IFERROR(IF(AND(COUNTBLANK($B1293:$B1295)=2,$B1295="",$B1294="",MAX(C:C)&gt;1),SUM($K$3:K1295)/2,IF($B1295="","",IF($C1296=$C1293,ROUND(J1296*I1296,2),IF($C1296=$C1294,"Total Item (R$)",IF(AND($C1296&lt;&gt;$C1295,$J1295&lt;&gt;""),SUMIFS(K:K,C:C,C1295,J:J,"&lt;&gt;Subtotal"),""))))),"")</f>
        <v/>
      </c>
      <c r="L1296" s="100" t="str">
        <f t="shared" si="38"/>
        <v/>
      </c>
    </row>
    <row r="1297" spans="2:12" x14ac:dyDescent="0.25">
      <c r="B1297" s="62" t="str">
        <f>IFERROR(IF(C1296=C1293,IF(B1296+1&lt;='FORMAÇÃO DE PREÇO'!$H$8,B1296+1,""),B1296),"")</f>
        <v/>
      </c>
      <c r="C1297" s="62" t="str">
        <f>IFERROR(VLOOKUP(B1297,'FORMAÇÃO DE PREÇO'!B:D,2,FALSE),"")</f>
        <v/>
      </c>
      <c r="D1297" s="62" t="str">
        <f>IFERROR(VLOOKUP(B1297,'FORMAÇÃO DE PREÇO'!B:D,3,FALSE),"")</f>
        <v/>
      </c>
      <c r="E1297" s="107" t="str">
        <f t="shared" si="39"/>
        <v/>
      </c>
      <c r="F1297" s="107" t="str">
        <f>IF($B1296="","",IF($C1297=$C1294,INDEX('FORMAÇÃO DE PREÇO'!$H:$H,MATCH($B1297,'FORMAÇÃO DE PREÇO'!$B:$B)-18),IF($C1297=$C1295,"Código","")))</f>
        <v/>
      </c>
      <c r="G1297" s="108" t="str">
        <f t="array" ref="G1297">IF($B1296="","",IF($C1297=$C1294,UPPER(INDEX('BASE EDITAL'!$C:$C,EDITAL!B1297+1)),IF($C1297=$C1295,"Especificação do Objeto","")))</f>
        <v/>
      </c>
      <c r="H1297" s="109" t="str">
        <f t="array" ref="H1297">IF($B1296="","",IF($C1297=$C1294,INDEX('FORMAÇÃO DE PREÇO'!$M:$M,MATCH($B1297,'FORMAÇÃO DE PREÇO'!$B:$B)-14),IF($C1297=$C1295,"Unidade","")))</f>
        <v/>
      </c>
      <c r="I1297" s="109" t="str">
        <f>IF($B1296="","",IF($C1297=$C1294,INDEX('FORMAÇÃO DE PREÇO'!$M:$M,MATCH($B1297,'FORMAÇÃO DE PREÇO'!$B:$B)-16),IF($C1297=$C1295,"Quant.","")))</f>
        <v/>
      </c>
      <c r="J1297" s="68" t="str">
        <f>IF(AND(COUNTBLANK($B1294:$B1296)=2,$B1296="",$B1295="",MAX(C:C)&gt;1),"Total Estimado",IF($B1296="","",IF($C1297=$C1294,INDEX('FORMAÇÃO DE PREÇO'!$M:$M,MATCH($B1297,'FORMAÇÃO DE PREÇO'!$B:$B)-18),IF($C1297=$C1295,"Valor Unit. (R$)",IF(AND($C1297&lt;&gt;$C1296,$J1296&lt;&gt;""),"Subtotal","")))))</f>
        <v/>
      </c>
      <c r="K1297" s="100" t="str">
        <f>IFERROR(IF(AND(COUNTBLANK($B1294:$B1296)=2,$B1296="",$B1295="",MAX(C:C)&gt;1),SUM($K$3:K1296)/2,IF($B1296="","",IF($C1297=$C1294,ROUND(J1297*I1297,2),IF($C1297=$C1295,"Total Item (R$)",IF(AND($C1297&lt;&gt;$C1296,$J1296&lt;&gt;""),SUMIFS(K:K,C:C,C1296,J:J,"&lt;&gt;Subtotal"),""))))),"")</f>
        <v/>
      </c>
      <c r="L1297" s="100" t="str">
        <f t="shared" si="38"/>
        <v/>
      </c>
    </row>
    <row r="1298" spans="2:12" x14ac:dyDescent="0.25">
      <c r="B1298" s="62" t="str">
        <f>IFERROR(IF(C1297=C1294,IF(B1297+1&lt;='FORMAÇÃO DE PREÇO'!$H$8,B1297+1,""),B1297),"")</f>
        <v/>
      </c>
      <c r="C1298" s="62" t="str">
        <f>IFERROR(VLOOKUP(B1298,'FORMAÇÃO DE PREÇO'!B:D,2,FALSE),"")</f>
        <v/>
      </c>
      <c r="D1298" s="62" t="str">
        <f>IFERROR(VLOOKUP(B1298,'FORMAÇÃO DE PREÇO'!B:D,3,FALSE),"")</f>
        <v/>
      </c>
      <c r="E1298" s="107" t="str">
        <f t="shared" si="39"/>
        <v/>
      </c>
      <c r="F1298" s="107" t="str">
        <f>IF($B1297="","",IF($C1298=$C1295,INDEX('FORMAÇÃO DE PREÇO'!$H:$H,MATCH($B1298,'FORMAÇÃO DE PREÇO'!$B:$B)-18),IF($C1298=$C1296,"Código","")))</f>
        <v/>
      </c>
      <c r="G1298" s="108" t="str">
        <f t="array" ref="G1298">IF($B1297="","",IF($C1298=$C1295,UPPER(INDEX('BASE EDITAL'!$C:$C,EDITAL!B1298+1)),IF($C1298=$C1296,"Especificação do Objeto","")))</f>
        <v/>
      </c>
      <c r="H1298" s="109" t="str">
        <f t="array" ref="H1298">IF($B1297="","",IF($C1298=$C1295,INDEX('FORMAÇÃO DE PREÇO'!$M:$M,MATCH($B1298,'FORMAÇÃO DE PREÇO'!$B:$B)-14),IF($C1298=$C1296,"Unidade","")))</f>
        <v/>
      </c>
      <c r="I1298" s="109" t="str">
        <f>IF($B1297="","",IF($C1298=$C1295,INDEX('FORMAÇÃO DE PREÇO'!$M:$M,MATCH($B1298,'FORMAÇÃO DE PREÇO'!$B:$B)-16),IF($C1298=$C1296,"Quant.","")))</f>
        <v/>
      </c>
      <c r="J1298" s="68" t="str">
        <f>IF(AND(COUNTBLANK($B1295:$B1297)=2,$B1297="",$B1296="",MAX(C:C)&gt;1),"Total Estimado",IF($B1297="","",IF($C1298=$C1295,INDEX('FORMAÇÃO DE PREÇO'!$M:$M,MATCH($B1298,'FORMAÇÃO DE PREÇO'!$B:$B)-18),IF($C1298=$C1296,"Valor Unit. (R$)",IF(AND($C1298&lt;&gt;$C1297,$J1297&lt;&gt;""),"Subtotal","")))))</f>
        <v/>
      </c>
      <c r="K1298" s="100" t="str">
        <f>IFERROR(IF(AND(COUNTBLANK($B1295:$B1297)=2,$B1297="",$B1296="",MAX(C:C)&gt;1),SUM($K$3:K1297)/2,IF($B1297="","",IF($C1298=$C1295,ROUND(J1298*I1298,2),IF($C1298=$C1296,"Total Item (R$)",IF(AND($C1298&lt;&gt;$C1297,$J1297&lt;&gt;""),SUMIFS(K:K,C:C,C1297,J:J,"&lt;&gt;Subtotal"),""))))),"")</f>
        <v/>
      </c>
      <c r="L1298" s="100" t="str">
        <f t="shared" si="38"/>
        <v/>
      </c>
    </row>
    <row r="1299" spans="2:12" x14ac:dyDescent="0.25">
      <c r="B1299" s="62" t="str">
        <f>IFERROR(IF(C1298=C1295,IF(B1298+1&lt;='FORMAÇÃO DE PREÇO'!$H$8,B1298+1,""),B1298),"")</f>
        <v/>
      </c>
      <c r="C1299" s="62" t="str">
        <f>IFERROR(VLOOKUP(B1299,'FORMAÇÃO DE PREÇO'!B:D,2,FALSE),"")</f>
        <v/>
      </c>
      <c r="D1299" s="62" t="str">
        <f>IFERROR(VLOOKUP(B1299,'FORMAÇÃO DE PREÇO'!B:D,3,FALSE),"")</f>
        <v/>
      </c>
      <c r="E1299" s="107" t="str">
        <f t="shared" si="39"/>
        <v/>
      </c>
      <c r="F1299" s="107" t="str">
        <f>IF($B1298="","",IF($C1299=$C1296,INDEX('FORMAÇÃO DE PREÇO'!$H:$H,MATCH($B1299,'FORMAÇÃO DE PREÇO'!$B:$B)-18),IF($C1299=$C1297,"Código","")))</f>
        <v/>
      </c>
      <c r="G1299" s="108" t="str">
        <f t="array" ref="G1299">IF($B1298="","",IF($C1299=$C1296,UPPER(INDEX('BASE EDITAL'!$C:$C,EDITAL!B1299+1)),IF($C1299=$C1297,"Especificação do Objeto","")))</f>
        <v/>
      </c>
      <c r="H1299" s="109" t="str">
        <f t="array" ref="H1299">IF($B1298="","",IF($C1299=$C1296,INDEX('FORMAÇÃO DE PREÇO'!$M:$M,MATCH($B1299,'FORMAÇÃO DE PREÇO'!$B:$B)-14),IF($C1299=$C1297,"Unidade","")))</f>
        <v/>
      </c>
      <c r="I1299" s="109" t="str">
        <f>IF($B1298="","",IF($C1299=$C1296,INDEX('FORMAÇÃO DE PREÇO'!$M:$M,MATCH($B1299,'FORMAÇÃO DE PREÇO'!$B:$B)-16),IF($C1299=$C1297,"Quant.","")))</f>
        <v/>
      </c>
      <c r="J1299" s="68" t="str">
        <f>IF(AND(COUNTBLANK($B1296:$B1298)=2,$B1298="",$B1297="",MAX(C:C)&gt;1),"Total Estimado",IF($B1298="","",IF($C1299=$C1296,INDEX('FORMAÇÃO DE PREÇO'!$M:$M,MATCH($B1299,'FORMAÇÃO DE PREÇO'!$B:$B)-18),IF($C1299=$C1297,"Valor Unit. (R$)",IF(AND($C1299&lt;&gt;$C1298,$J1298&lt;&gt;""),"Subtotal","")))))</f>
        <v/>
      </c>
      <c r="K1299" s="100" t="str">
        <f>IFERROR(IF(AND(COUNTBLANK($B1296:$B1298)=2,$B1298="",$B1297="",MAX(C:C)&gt;1),SUM($K$3:K1298)/2,IF($B1298="","",IF($C1299=$C1296,ROUND(J1299*I1299,2),IF($C1299=$C1297,"Total Item (R$)",IF(AND($C1299&lt;&gt;$C1298,$J1298&lt;&gt;""),SUMIFS(K:K,C:C,C1298,J:J,"&lt;&gt;Subtotal"),""))))),"")</f>
        <v/>
      </c>
      <c r="L1299" s="100" t="str">
        <f t="shared" si="38"/>
        <v/>
      </c>
    </row>
    <row r="1300" spans="2:12" x14ac:dyDescent="0.25">
      <c r="B1300" s="62" t="str">
        <f>IFERROR(IF(C1299=C1296,IF(B1299+1&lt;='FORMAÇÃO DE PREÇO'!$H$8,B1299+1,""),B1299),"")</f>
        <v/>
      </c>
      <c r="C1300" s="62" t="str">
        <f>IFERROR(VLOOKUP(B1300,'FORMAÇÃO DE PREÇO'!B:D,2,FALSE),"")</f>
        <v/>
      </c>
      <c r="D1300" s="62" t="str">
        <f>IFERROR(VLOOKUP(B1300,'FORMAÇÃO DE PREÇO'!B:D,3,FALSE),"")</f>
        <v/>
      </c>
      <c r="E1300" s="107" t="str">
        <f t="shared" si="39"/>
        <v/>
      </c>
      <c r="F1300" s="107" t="str">
        <f>IF($B1299="","",IF($C1300=$C1297,INDEX('FORMAÇÃO DE PREÇO'!$H:$H,MATCH($B1300,'FORMAÇÃO DE PREÇO'!$B:$B)-18),IF($C1300=$C1298,"Código","")))</f>
        <v/>
      </c>
      <c r="G1300" s="108" t="str">
        <f t="array" ref="G1300">IF($B1299="","",IF($C1300=$C1297,UPPER(INDEX('BASE EDITAL'!$C:$C,EDITAL!B1300+1)),IF($C1300=$C1298,"Especificação do Objeto","")))</f>
        <v/>
      </c>
      <c r="H1300" s="109" t="str">
        <f t="array" ref="H1300">IF($B1299="","",IF($C1300=$C1297,INDEX('FORMAÇÃO DE PREÇO'!$M:$M,MATCH($B1300,'FORMAÇÃO DE PREÇO'!$B:$B)-14),IF($C1300=$C1298,"Unidade","")))</f>
        <v/>
      </c>
      <c r="I1300" s="109" t="str">
        <f>IF($B1299="","",IF($C1300=$C1297,INDEX('FORMAÇÃO DE PREÇO'!$M:$M,MATCH($B1300,'FORMAÇÃO DE PREÇO'!$B:$B)-16),IF($C1300=$C1298,"Quant.","")))</f>
        <v/>
      </c>
      <c r="J1300" s="68" t="str">
        <f>IF(AND(COUNTBLANK($B1297:$B1299)=2,$B1299="",$B1298="",MAX(C:C)&gt;1),"Total Estimado",IF($B1299="","",IF($C1300=$C1297,INDEX('FORMAÇÃO DE PREÇO'!$M:$M,MATCH($B1300,'FORMAÇÃO DE PREÇO'!$B:$B)-18),IF($C1300=$C1298,"Valor Unit. (R$)",IF(AND($C1300&lt;&gt;$C1299,$J1299&lt;&gt;""),"Subtotal","")))))</f>
        <v/>
      </c>
      <c r="K1300" s="100" t="str">
        <f>IFERROR(IF(AND(COUNTBLANK($B1297:$B1299)=2,$B1299="",$B1298="",MAX(C:C)&gt;1),SUM($K$3:K1299)/2,IF($B1299="","",IF($C1300=$C1297,ROUND(J1300*I1300,2),IF($C1300=$C1298,"Total Item (R$)",IF(AND($C1300&lt;&gt;$C1299,$J1299&lt;&gt;""),SUMIFS(K:K,C:C,C1299,J:J,"&lt;&gt;Subtotal"),""))))),"")</f>
        <v/>
      </c>
      <c r="L1300" s="100" t="str">
        <f t="shared" si="38"/>
        <v/>
      </c>
    </row>
    <row r="1301" spans="2:12" x14ac:dyDescent="0.25">
      <c r="B1301" s="62" t="str">
        <f>IFERROR(IF(C1300=C1297,IF(B1300+1&lt;='FORMAÇÃO DE PREÇO'!$H$8,B1300+1,""),B1300),"")</f>
        <v/>
      </c>
      <c r="C1301" s="62" t="str">
        <f>IFERROR(VLOOKUP(B1301,'FORMAÇÃO DE PREÇO'!B:D,2,FALSE),"")</f>
        <v/>
      </c>
      <c r="D1301" s="62" t="str">
        <f>IFERROR(VLOOKUP(B1301,'FORMAÇÃO DE PREÇO'!B:D,3,FALSE),"")</f>
        <v/>
      </c>
      <c r="E1301" s="107" t="str">
        <f t="shared" si="39"/>
        <v/>
      </c>
      <c r="F1301" s="107" t="str">
        <f>IF($B1300="","",IF($C1301=$C1298,INDEX('FORMAÇÃO DE PREÇO'!$H:$H,MATCH($B1301,'FORMAÇÃO DE PREÇO'!$B:$B)-18),IF($C1301=$C1299,"Código","")))</f>
        <v/>
      </c>
      <c r="G1301" s="108" t="str">
        <f t="array" ref="G1301">IF($B1300="","",IF($C1301=$C1298,UPPER(INDEX('BASE EDITAL'!$C:$C,EDITAL!B1301+1)),IF($C1301=$C1299,"Especificação do Objeto","")))</f>
        <v/>
      </c>
      <c r="H1301" s="109" t="str">
        <f t="array" ref="H1301">IF($B1300="","",IF($C1301=$C1298,INDEX('FORMAÇÃO DE PREÇO'!$M:$M,MATCH($B1301,'FORMAÇÃO DE PREÇO'!$B:$B)-14),IF($C1301=$C1299,"Unidade","")))</f>
        <v/>
      </c>
      <c r="I1301" s="109" t="str">
        <f>IF($B1300="","",IF($C1301=$C1298,INDEX('FORMAÇÃO DE PREÇO'!$M:$M,MATCH($B1301,'FORMAÇÃO DE PREÇO'!$B:$B)-16),IF($C1301=$C1299,"Quant.","")))</f>
        <v/>
      </c>
      <c r="J1301" s="68" t="str">
        <f>IF(AND(COUNTBLANK($B1298:$B1300)=2,$B1300="",$B1299="",MAX(C:C)&gt;1),"Total Estimado",IF($B1300="","",IF($C1301=$C1298,INDEX('FORMAÇÃO DE PREÇO'!$M:$M,MATCH($B1301,'FORMAÇÃO DE PREÇO'!$B:$B)-18),IF($C1301=$C1299,"Valor Unit. (R$)",IF(AND($C1301&lt;&gt;$C1300,$J1300&lt;&gt;""),"Subtotal","")))))</f>
        <v/>
      </c>
      <c r="K1301" s="100" t="str">
        <f>IFERROR(IF(AND(COUNTBLANK($B1298:$B1300)=2,$B1300="",$B1299="",MAX(C:C)&gt;1),SUM($K$3:K1300)/2,IF($B1300="","",IF($C1301=$C1298,ROUND(J1301*I1301,2),IF($C1301=$C1299,"Total Item (R$)",IF(AND($C1301&lt;&gt;$C1300,$J1300&lt;&gt;""),SUMIFS(K:K,C:C,C1300,J:J,"&lt;&gt;Subtotal"),""))))),"")</f>
        <v/>
      </c>
      <c r="L1301" s="100" t="str">
        <f t="shared" si="38"/>
        <v/>
      </c>
    </row>
    <row r="1302" spans="2:12" x14ac:dyDescent="0.25">
      <c r="B1302" s="62" t="str">
        <f>IFERROR(IF(C1301=C1298,IF(B1301+1&lt;='FORMAÇÃO DE PREÇO'!$H$8,B1301+1,""),B1301),"")</f>
        <v/>
      </c>
      <c r="C1302" s="62" t="str">
        <f>IFERROR(VLOOKUP(B1302,'FORMAÇÃO DE PREÇO'!B:D,2,FALSE),"")</f>
        <v/>
      </c>
      <c r="D1302" s="62" t="str">
        <f>IFERROR(VLOOKUP(B1302,'FORMAÇÃO DE PREÇO'!B:D,3,FALSE),"")</f>
        <v/>
      </c>
      <c r="E1302" s="107" t="str">
        <f t="shared" si="39"/>
        <v/>
      </c>
      <c r="F1302" s="107" t="str">
        <f>IF($B1301="","",IF($C1302=$C1299,INDEX('FORMAÇÃO DE PREÇO'!$H:$H,MATCH($B1302,'FORMAÇÃO DE PREÇO'!$B:$B)-18),IF($C1302=$C1300,"Código","")))</f>
        <v/>
      </c>
      <c r="G1302" s="108" t="str">
        <f t="array" ref="G1302">IF($B1301="","",IF($C1302=$C1299,UPPER(INDEX('BASE EDITAL'!$C:$C,EDITAL!B1302+1)),IF($C1302=$C1300,"Especificação do Objeto","")))</f>
        <v/>
      </c>
      <c r="H1302" s="109" t="str">
        <f t="array" ref="H1302">IF($B1301="","",IF($C1302=$C1299,INDEX('FORMAÇÃO DE PREÇO'!$M:$M,MATCH($B1302,'FORMAÇÃO DE PREÇO'!$B:$B)-14),IF($C1302=$C1300,"Unidade","")))</f>
        <v/>
      </c>
      <c r="I1302" s="109" t="str">
        <f>IF($B1301="","",IF($C1302=$C1299,INDEX('FORMAÇÃO DE PREÇO'!$M:$M,MATCH($B1302,'FORMAÇÃO DE PREÇO'!$B:$B)-16),IF($C1302=$C1300,"Quant.","")))</f>
        <v/>
      </c>
      <c r="J1302" s="68" t="str">
        <f>IF(AND(COUNTBLANK($B1299:$B1301)=2,$B1301="",$B1300="",MAX(C:C)&gt;1),"Total Estimado",IF($B1301="","",IF($C1302=$C1299,INDEX('FORMAÇÃO DE PREÇO'!$M:$M,MATCH($B1302,'FORMAÇÃO DE PREÇO'!$B:$B)-18),IF($C1302=$C1300,"Valor Unit. (R$)",IF(AND($C1302&lt;&gt;$C1301,$J1301&lt;&gt;""),"Subtotal","")))))</f>
        <v/>
      </c>
      <c r="K1302" s="100" t="str">
        <f>IFERROR(IF(AND(COUNTBLANK($B1299:$B1301)=2,$B1301="",$B1300="",MAX(C:C)&gt;1),SUM($K$3:K1301)/2,IF($B1301="","",IF($C1302=$C1299,ROUND(J1302*I1302,2),IF($C1302=$C1300,"Total Item (R$)",IF(AND($C1302&lt;&gt;$C1301,$J1301&lt;&gt;""),SUMIFS(K:K,C:C,C1301,J:J,"&lt;&gt;Subtotal"),""))))),"")</f>
        <v/>
      </c>
      <c r="L1302" s="100" t="str">
        <f t="shared" si="38"/>
        <v/>
      </c>
    </row>
    <row r="1303" spans="2:12" x14ac:dyDescent="0.25">
      <c r="B1303" s="62" t="str">
        <f>IFERROR(IF(C1302=C1299,IF(B1302+1&lt;='FORMAÇÃO DE PREÇO'!$H$8,B1302+1,""),B1302),"")</f>
        <v/>
      </c>
      <c r="C1303" s="62" t="str">
        <f>IFERROR(VLOOKUP(B1303,'FORMAÇÃO DE PREÇO'!B:D,2,FALSE),"")</f>
        <v/>
      </c>
      <c r="D1303" s="62" t="str">
        <f>IFERROR(VLOOKUP(B1303,'FORMAÇÃO DE PREÇO'!B:D,3,FALSE),"")</f>
        <v/>
      </c>
      <c r="E1303" s="107" t="str">
        <f t="shared" si="39"/>
        <v/>
      </c>
      <c r="F1303" s="107" t="str">
        <f>IF($B1302="","",IF($C1303=$C1300,INDEX('FORMAÇÃO DE PREÇO'!$H:$H,MATCH($B1303,'FORMAÇÃO DE PREÇO'!$B:$B)-18),IF($C1303=$C1301,"Código","")))</f>
        <v/>
      </c>
      <c r="G1303" s="108" t="str">
        <f t="array" ref="G1303">IF($B1302="","",IF($C1303=$C1300,UPPER(INDEX('BASE EDITAL'!$C:$C,EDITAL!B1303+1)),IF($C1303=$C1301,"Especificação do Objeto","")))</f>
        <v/>
      </c>
      <c r="H1303" s="109" t="str">
        <f t="array" ref="H1303">IF($B1302="","",IF($C1303=$C1300,INDEX('FORMAÇÃO DE PREÇO'!$M:$M,MATCH($B1303,'FORMAÇÃO DE PREÇO'!$B:$B)-14),IF($C1303=$C1301,"Unidade","")))</f>
        <v/>
      </c>
      <c r="I1303" s="109" t="str">
        <f>IF($B1302="","",IF($C1303=$C1300,INDEX('FORMAÇÃO DE PREÇO'!$M:$M,MATCH($B1303,'FORMAÇÃO DE PREÇO'!$B:$B)-16),IF($C1303=$C1301,"Quant.","")))</f>
        <v/>
      </c>
      <c r="J1303" s="68" t="str">
        <f>IF(AND(COUNTBLANK($B1300:$B1302)=2,$B1302="",$B1301="",MAX(C:C)&gt;1),"Total Estimado",IF($B1302="","",IF($C1303=$C1300,INDEX('FORMAÇÃO DE PREÇO'!$M:$M,MATCH($B1303,'FORMAÇÃO DE PREÇO'!$B:$B)-18),IF($C1303=$C1301,"Valor Unit. (R$)",IF(AND($C1303&lt;&gt;$C1302,$J1302&lt;&gt;""),"Subtotal","")))))</f>
        <v/>
      </c>
      <c r="K1303" s="100" t="str">
        <f>IFERROR(IF(AND(COUNTBLANK($B1300:$B1302)=2,$B1302="",$B1301="",MAX(C:C)&gt;1),SUM($K$3:K1302)/2,IF($B1302="","",IF($C1303=$C1300,ROUND(J1303*I1303,2),IF($C1303=$C1301,"Total Item (R$)",IF(AND($C1303&lt;&gt;$C1302,$J1302&lt;&gt;""),SUMIFS(K:K,C:C,C1302,J:J,"&lt;&gt;Subtotal"),""))))),"")</f>
        <v/>
      </c>
      <c r="L1303" s="100" t="str">
        <f t="shared" si="38"/>
        <v/>
      </c>
    </row>
    <row r="1304" spans="2:12" x14ac:dyDescent="0.25">
      <c r="B1304" s="62" t="str">
        <f>IFERROR(IF(C1303=C1300,IF(B1303+1&lt;='FORMAÇÃO DE PREÇO'!$H$8,B1303+1,""),B1303),"")</f>
        <v/>
      </c>
      <c r="C1304" s="62" t="str">
        <f>IFERROR(VLOOKUP(B1304,'FORMAÇÃO DE PREÇO'!B:D,2,FALSE),"")</f>
        <v/>
      </c>
      <c r="D1304" s="62" t="str">
        <f>IFERROR(VLOOKUP(B1304,'FORMAÇÃO DE PREÇO'!B:D,3,FALSE),"")</f>
        <v/>
      </c>
      <c r="E1304" s="107" t="str">
        <f t="shared" si="39"/>
        <v/>
      </c>
      <c r="F1304" s="107" t="str">
        <f>IF($B1303="","",IF($C1304=$C1301,INDEX('FORMAÇÃO DE PREÇO'!$H:$H,MATCH($B1304,'FORMAÇÃO DE PREÇO'!$B:$B)-18),IF($C1304=$C1302,"Código","")))</f>
        <v/>
      </c>
      <c r="G1304" s="108" t="str">
        <f t="array" ref="G1304">IF($B1303="","",IF($C1304=$C1301,UPPER(INDEX('BASE EDITAL'!$C:$C,EDITAL!B1304+1)),IF($C1304=$C1302,"Especificação do Objeto","")))</f>
        <v/>
      </c>
      <c r="H1304" s="109" t="str">
        <f t="array" ref="H1304">IF($B1303="","",IF($C1304=$C1301,INDEX('FORMAÇÃO DE PREÇO'!$M:$M,MATCH($B1304,'FORMAÇÃO DE PREÇO'!$B:$B)-14),IF($C1304=$C1302,"Unidade","")))</f>
        <v/>
      </c>
      <c r="I1304" s="109" t="str">
        <f>IF($B1303="","",IF($C1304=$C1301,INDEX('FORMAÇÃO DE PREÇO'!$M:$M,MATCH($B1304,'FORMAÇÃO DE PREÇO'!$B:$B)-16),IF($C1304=$C1302,"Quant.","")))</f>
        <v/>
      </c>
      <c r="J1304" s="68" t="str">
        <f>IF(AND(COUNTBLANK($B1301:$B1303)=2,$B1303="",$B1302="",MAX(C:C)&gt;1),"Total Estimado",IF($B1303="","",IF($C1304=$C1301,INDEX('FORMAÇÃO DE PREÇO'!$M:$M,MATCH($B1304,'FORMAÇÃO DE PREÇO'!$B:$B)-18),IF($C1304=$C1302,"Valor Unit. (R$)",IF(AND($C1304&lt;&gt;$C1303,$J1303&lt;&gt;""),"Subtotal","")))))</f>
        <v/>
      </c>
      <c r="K1304" s="100" t="str">
        <f>IFERROR(IF(AND(COUNTBLANK($B1301:$B1303)=2,$B1303="",$B1302="",MAX(C:C)&gt;1),SUM($K$3:K1303)/2,IF($B1303="","",IF($C1304=$C1301,ROUND(J1304*I1304,2),IF($C1304=$C1302,"Total Item (R$)",IF(AND($C1304&lt;&gt;$C1303,$J1303&lt;&gt;""),SUMIFS(K:K,C:C,C1303,J:J,"&lt;&gt;Subtotal"),""))))),"")</f>
        <v/>
      </c>
      <c r="L1304" s="100" t="str">
        <f t="shared" si="38"/>
        <v/>
      </c>
    </row>
    <row r="1305" spans="2:12" x14ac:dyDescent="0.25">
      <c r="B1305" s="62" t="str">
        <f>IFERROR(IF(C1304=C1301,IF(B1304+1&lt;='FORMAÇÃO DE PREÇO'!$H$8,B1304+1,""),B1304),"")</f>
        <v/>
      </c>
      <c r="C1305" s="62" t="str">
        <f>IFERROR(VLOOKUP(B1305,'FORMAÇÃO DE PREÇO'!B:D,2,FALSE),"")</f>
        <v/>
      </c>
      <c r="D1305" s="62" t="str">
        <f>IFERROR(VLOOKUP(B1305,'FORMAÇÃO DE PREÇO'!B:D,3,FALSE),"")</f>
        <v/>
      </c>
      <c r="E1305" s="107" t="str">
        <f t="shared" si="39"/>
        <v/>
      </c>
      <c r="F1305" s="107" t="str">
        <f>IF($B1304="","",IF($C1305=$C1302,INDEX('FORMAÇÃO DE PREÇO'!$H:$H,MATCH($B1305,'FORMAÇÃO DE PREÇO'!$B:$B)-18),IF($C1305=$C1303,"Código","")))</f>
        <v/>
      </c>
      <c r="G1305" s="108" t="str">
        <f t="array" ref="G1305">IF($B1304="","",IF($C1305=$C1302,UPPER(INDEX('BASE EDITAL'!$C:$C,EDITAL!B1305+1)),IF($C1305=$C1303,"Especificação do Objeto","")))</f>
        <v/>
      </c>
      <c r="H1305" s="109" t="str">
        <f t="array" ref="H1305">IF($B1304="","",IF($C1305=$C1302,INDEX('FORMAÇÃO DE PREÇO'!$M:$M,MATCH($B1305,'FORMAÇÃO DE PREÇO'!$B:$B)-14),IF($C1305=$C1303,"Unidade","")))</f>
        <v/>
      </c>
      <c r="I1305" s="109" t="str">
        <f>IF($B1304="","",IF($C1305=$C1302,INDEX('FORMAÇÃO DE PREÇO'!$M:$M,MATCH($B1305,'FORMAÇÃO DE PREÇO'!$B:$B)-16),IF($C1305=$C1303,"Quant.","")))</f>
        <v/>
      </c>
      <c r="J1305" s="68" t="str">
        <f>IF(AND(COUNTBLANK($B1302:$B1304)=2,$B1304="",$B1303="",MAX(C:C)&gt;1),"Total Estimado",IF($B1304="","",IF($C1305=$C1302,INDEX('FORMAÇÃO DE PREÇO'!$M:$M,MATCH($B1305,'FORMAÇÃO DE PREÇO'!$B:$B)-18),IF($C1305=$C1303,"Valor Unit. (R$)",IF(AND($C1305&lt;&gt;$C1304,$J1304&lt;&gt;""),"Subtotal","")))))</f>
        <v/>
      </c>
      <c r="K1305" s="100" t="str">
        <f>IFERROR(IF(AND(COUNTBLANK($B1302:$B1304)=2,$B1304="",$B1303="",MAX(C:C)&gt;1),SUM($K$3:K1304)/2,IF($B1304="","",IF($C1305=$C1302,ROUND(J1305*I1305,2),IF($C1305=$C1303,"Total Item (R$)",IF(AND($C1305&lt;&gt;$C1304,$J1304&lt;&gt;""),SUMIFS(K:K,C:C,C1304,J:J,"&lt;&gt;Subtotal"),""))))),"")</f>
        <v/>
      </c>
      <c r="L1305" s="100" t="str">
        <f t="shared" si="38"/>
        <v/>
      </c>
    </row>
    <row r="1306" spans="2:12" x14ac:dyDescent="0.25">
      <c r="B1306" s="62" t="str">
        <f>IFERROR(IF(C1305=C1302,IF(B1305+1&lt;='FORMAÇÃO DE PREÇO'!$H$8,B1305+1,""),B1305),"")</f>
        <v/>
      </c>
      <c r="C1306" s="62" t="str">
        <f>IFERROR(VLOOKUP(B1306,'FORMAÇÃO DE PREÇO'!B:D,2,FALSE),"")</f>
        <v/>
      </c>
      <c r="D1306" s="62" t="str">
        <f>IFERROR(VLOOKUP(B1306,'FORMAÇÃO DE PREÇO'!B:D,3,FALSE),"")</f>
        <v/>
      </c>
      <c r="E1306" s="107" t="str">
        <f t="shared" si="39"/>
        <v/>
      </c>
      <c r="F1306" s="107" t="str">
        <f>IF($B1305="","",IF($C1306=$C1303,INDEX('FORMAÇÃO DE PREÇO'!$H:$H,MATCH($B1306,'FORMAÇÃO DE PREÇO'!$B:$B)-18),IF($C1306=$C1304,"Código","")))</f>
        <v/>
      </c>
      <c r="G1306" s="108" t="str">
        <f t="array" ref="G1306">IF($B1305="","",IF($C1306=$C1303,UPPER(INDEX('BASE EDITAL'!$C:$C,EDITAL!B1306+1)),IF($C1306=$C1304,"Especificação do Objeto","")))</f>
        <v/>
      </c>
      <c r="H1306" s="109" t="str">
        <f t="array" ref="H1306">IF($B1305="","",IF($C1306=$C1303,INDEX('FORMAÇÃO DE PREÇO'!$M:$M,MATCH($B1306,'FORMAÇÃO DE PREÇO'!$B:$B)-14),IF($C1306=$C1304,"Unidade","")))</f>
        <v/>
      </c>
      <c r="I1306" s="109" t="str">
        <f>IF($B1305="","",IF($C1306=$C1303,INDEX('FORMAÇÃO DE PREÇO'!$M:$M,MATCH($B1306,'FORMAÇÃO DE PREÇO'!$B:$B)-16),IF($C1306=$C1304,"Quant.","")))</f>
        <v/>
      </c>
      <c r="J1306" s="68" t="str">
        <f>IF(AND(COUNTBLANK($B1303:$B1305)=2,$B1305="",$B1304="",MAX(C:C)&gt;1),"Total Estimado",IF($B1305="","",IF($C1306=$C1303,INDEX('FORMAÇÃO DE PREÇO'!$M:$M,MATCH($B1306,'FORMAÇÃO DE PREÇO'!$B:$B)-18),IF($C1306=$C1304,"Valor Unit. (R$)",IF(AND($C1306&lt;&gt;$C1305,$J1305&lt;&gt;""),"Subtotal","")))))</f>
        <v/>
      </c>
      <c r="K1306" s="100" t="str">
        <f>IFERROR(IF(AND(COUNTBLANK($B1303:$B1305)=2,$B1305="",$B1304="",MAX(C:C)&gt;1),SUM($K$3:K1305)/2,IF($B1305="","",IF($C1306=$C1303,ROUND(J1306*I1306,2),IF($C1306=$C1304,"Total Item (R$)",IF(AND($C1306&lt;&gt;$C1305,$J1305&lt;&gt;""),SUMIFS(K:K,C:C,C1305,J:J,"&lt;&gt;Subtotal"),""))))),"")</f>
        <v/>
      </c>
      <c r="L1306" s="100" t="str">
        <f t="shared" si="38"/>
        <v/>
      </c>
    </row>
    <row r="1307" spans="2:12" x14ac:dyDescent="0.25">
      <c r="B1307" s="62" t="str">
        <f>IFERROR(IF(C1306=C1303,IF(B1306+1&lt;='FORMAÇÃO DE PREÇO'!$H$8,B1306+1,""),B1306),"")</f>
        <v/>
      </c>
      <c r="C1307" s="62" t="str">
        <f>IFERROR(VLOOKUP(B1307,'FORMAÇÃO DE PREÇO'!B:D,2,FALSE),"")</f>
        <v/>
      </c>
      <c r="D1307" s="62" t="str">
        <f>IFERROR(VLOOKUP(B1307,'FORMAÇÃO DE PREÇO'!B:D,3,FALSE),"")</f>
        <v/>
      </c>
      <c r="E1307" s="107" t="str">
        <f t="shared" si="39"/>
        <v/>
      </c>
      <c r="F1307" s="107" t="str">
        <f>IF($B1306="","",IF($C1307=$C1304,INDEX('FORMAÇÃO DE PREÇO'!$H:$H,MATCH($B1307,'FORMAÇÃO DE PREÇO'!$B:$B)-18),IF($C1307=$C1305,"Código","")))</f>
        <v/>
      </c>
      <c r="G1307" s="108" t="str">
        <f t="array" ref="G1307">IF($B1306="","",IF($C1307=$C1304,UPPER(INDEX('BASE EDITAL'!$C:$C,EDITAL!B1307+1)),IF($C1307=$C1305,"Especificação do Objeto","")))</f>
        <v/>
      </c>
      <c r="H1307" s="109" t="str">
        <f t="array" ref="H1307">IF($B1306="","",IF($C1307=$C1304,INDEX('FORMAÇÃO DE PREÇO'!$M:$M,MATCH($B1307,'FORMAÇÃO DE PREÇO'!$B:$B)-14),IF($C1307=$C1305,"Unidade","")))</f>
        <v/>
      </c>
      <c r="I1307" s="109" t="str">
        <f>IF($B1306="","",IF($C1307=$C1304,INDEX('FORMAÇÃO DE PREÇO'!$M:$M,MATCH($B1307,'FORMAÇÃO DE PREÇO'!$B:$B)-16),IF($C1307=$C1305,"Quant.","")))</f>
        <v/>
      </c>
      <c r="J1307" s="68" t="str">
        <f>IF(AND(COUNTBLANK($B1304:$B1306)=2,$B1306="",$B1305="",MAX(C:C)&gt;1),"Total Estimado",IF($B1306="","",IF($C1307=$C1304,INDEX('FORMAÇÃO DE PREÇO'!$M:$M,MATCH($B1307,'FORMAÇÃO DE PREÇO'!$B:$B)-18),IF($C1307=$C1305,"Valor Unit. (R$)",IF(AND($C1307&lt;&gt;$C1306,$J1306&lt;&gt;""),"Subtotal","")))))</f>
        <v/>
      </c>
      <c r="K1307" s="100" t="str">
        <f>IFERROR(IF(AND(COUNTBLANK($B1304:$B1306)=2,$B1306="",$B1305="",MAX(C:C)&gt;1),SUM($K$3:K1306)/2,IF($B1306="","",IF($C1307=$C1304,ROUND(J1307*I1307,2),IF($C1307=$C1305,"Total Item (R$)",IF(AND($C1307&lt;&gt;$C1306,$J1306&lt;&gt;""),SUMIFS(K:K,C:C,C1306,J:J,"&lt;&gt;Subtotal"),""))))),"")</f>
        <v/>
      </c>
      <c r="L1307" s="100" t="str">
        <f t="shared" si="38"/>
        <v/>
      </c>
    </row>
    <row r="1308" spans="2:12" x14ac:dyDescent="0.25">
      <c r="B1308" s="62" t="str">
        <f>IFERROR(IF(C1307=C1304,IF(B1307+1&lt;='FORMAÇÃO DE PREÇO'!$H$8,B1307+1,""),B1307),"")</f>
        <v/>
      </c>
      <c r="C1308" s="62" t="str">
        <f>IFERROR(VLOOKUP(B1308,'FORMAÇÃO DE PREÇO'!B:D,2,FALSE),"")</f>
        <v/>
      </c>
      <c r="D1308" s="62" t="str">
        <f>IFERROR(VLOOKUP(B1308,'FORMAÇÃO DE PREÇO'!B:D,3,FALSE),"")</f>
        <v/>
      </c>
      <c r="E1308" s="107" t="str">
        <f t="shared" si="39"/>
        <v/>
      </c>
      <c r="F1308" s="107" t="str">
        <f>IF($B1307="","",IF($C1308=$C1305,INDEX('FORMAÇÃO DE PREÇO'!$H:$H,MATCH($B1308,'FORMAÇÃO DE PREÇO'!$B:$B)-18),IF($C1308=$C1306,"Código","")))</f>
        <v/>
      </c>
      <c r="G1308" s="108" t="str">
        <f t="array" ref="G1308">IF($B1307="","",IF($C1308=$C1305,UPPER(INDEX('BASE EDITAL'!$C:$C,EDITAL!B1308+1)),IF($C1308=$C1306,"Especificação do Objeto","")))</f>
        <v/>
      </c>
      <c r="H1308" s="109" t="str">
        <f t="array" ref="H1308">IF($B1307="","",IF($C1308=$C1305,INDEX('FORMAÇÃO DE PREÇO'!$M:$M,MATCH($B1308,'FORMAÇÃO DE PREÇO'!$B:$B)-14),IF($C1308=$C1306,"Unidade","")))</f>
        <v/>
      </c>
      <c r="I1308" s="109" t="str">
        <f>IF($B1307="","",IF($C1308=$C1305,INDEX('FORMAÇÃO DE PREÇO'!$M:$M,MATCH($B1308,'FORMAÇÃO DE PREÇO'!$B:$B)-16),IF($C1308=$C1306,"Quant.","")))</f>
        <v/>
      </c>
      <c r="J1308" s="68" t="str">
        <f>IF(AND(COUNTBLANK($B1305:$B1307)=2,$B1307="",$B1306="",MAX(C:C)&gt;1),"Total Estimado",IF($B1307="","",IF($C1308=$C1305,INDEX('FORMAÇÃO DE PREÇO'!$M:$M,MATCH($B1308,'FORMAÇÃO DE PREÇO'!$B:$B)-18),IF($C1308=$C1306,"Valor Unit. (R$)",IF(AND($C1308&lt;&gt;$C1307,$J1307&lt;&gt;""),"Subtotal","")))))</f>
        <v/>
      </c>
      <c r="K1308" s="100" t="str">
        <f>IFERROR(IF(AND(COUNTBLANK($B1305:$B1307)=2,$B1307="",$B1306="",MAX(C:C)&gt;1),SUM($K$3:K1307)/2,IF($B1307="","",IF($C1308=$C1305,ROUND(J1308*I1308,2),IF($C1308=$C1306,"Total Item (R$)",IF(AND($C1308&lt;&gt;$C1307,$J1307&lt;&gt;""),SUMIFS(K:K,C:C,C1307,J:J,"&lt;&gt;Subtotal"),""))))),"")</f>
        <v/>
      </c>
      <c r="L1308" s="100" t="str">
        <f t="shared" si="38"/>
        <v/>
      </c>
    </row>
    <row r="1309" spans="2:12" x14ac:dyDescent="0.25">
      <c r="B1309" s="62" t="str">
        <f>IFERROR(IF(C1308=C1305,IF(B1308+1&lt;='FORMAÇÃO DE PREÇO'!$H$8,B1308+1,""),B1308),"")</f>
        <v/>
      </c>
      <c r="C1309" s="62" t="str">
        <f>IFERROR(VLOOKUP(B1309,'FORMAÇÃO DE PREÇO'!B:D,2,FALSE),"")</f>
        <v/>
      </c>
      <c r="D1309" s="62" t="str">
        <f>IFERROR(VLOOKUP(B1309,'FORMAÇÃO DE PREÇO'!B:D,3,FALSE),"")</f>
        <v/>
      </c>
      <c r="E1309" s="107" t="str">
        <f t="shared" si="39"/>
        <v/>
      </c>
      <c r="F1309" s="107" t="str">
        <f>IF($B1308="","",IF($C1309=$C1306,INDEX('FORMAÇÃO DE PREÇO'!$H:$H,MATCH($B1309,'FORMAÇÃO DE PREÇO'!$B:$B)-18),IF($C1309=$C1307,"Código","")))</f>
        <v/>
      </c>
      <c r="G1309" s="108" t="str">
        <f t="array" ref="G1309">IF($B1308="","",IF($C1309=$C1306,UPPER(INDEX('BASE EDITAL'!$C:$C,EDITAL!B1309+1)),IF($C1309=$C1307,"Especificação do Objeto","")))</f>
        <v/>
      </c>
      <c r="H1309" s="109" t="str">
        <f t="array" ref="H1309">IF($B1308="","",IF($C1309=$C1306,INDEX('FORMAÇÃO DE PREÇO'!$M:$M,MATCH($B1309,'FORMAÇÃO DE PREÇO'!$B:$B)-14),IF($C1309=$C1307,"Unidade","")))</f>
        <v/>
      </c>
      <c r="I1309" s="109" t="str">
        <f>IF($B1308="","",IF($C1309=$C1306,INDEX('FORMAÇÃO DE PREÇO'!$M:$M,MATCH($B1309,'FORMAÇÃO DE PREÇO'!$B:$B)-16),IF($C1309=$C1307,"Quant.","")))</f>
        <v/>
      </c>
      <c r="J1309" s="68" t="str">
        <f>IF(AND(COUNTBLANK($B1306:$B1308)=2,$B1308="",$B1307="",MAX(C:C)&gt;1),"Total Estimado",IF($B1308="","",IF($C1309=$C1306,INDEX('FORMAÇÃO DE PREÇO'!$M:$M,MATCH($B1309,'FORMAÇÃO DE PREÇO'!$B:$B)-18),IF($C1309=$C1307,"Valor Unit. (R$)",IF(AND($C1309&lt;&gt;$C1308,$J1308&lt;&gt;""),"Subtotal","")))))</f>
        <v/>
      </c>
      <c r="K1309" s="100" t="str">
        <f>IFERROR(IF(AND(COUNTBLANK($B1306:$B1308)=2,$B1308="",$B1307="",MAX(C:C)&gt;1),SUM($K$3:K1308)/2,IF($B1308="","",IF($C1309=$C1306,ROUND(J1309*I1309,2),IF($C1309=$C1307,"Total Item (R$)",IF(AND($C1309&lt;&gt;$C1308,$J1308&lt;&gt;""),SUMIFS(K:K,C:C,C1308,J:J,"&lt;&gt;Subtotal"),""))))),"")</f>
        <v/>
      </c>
      <c r="L1309" s="100" t="str">
        <f t="shared" si="38"/>
        <v/>
      </c>
    </row>
    <row r="1310" spans="2:12" x14ac:dyDescent="0.25">
      <c r="B1310" s="62" t="str">
        <f>IFERROR(IF(C1309=C1306,IF(B1309+1&lt;='FORMAÇÃO DE PREÇO'!$H$8,B1309+1,""),B1309),"")</f>
        <v/>
      </c>
      <c r="C1310" s="62" t="str">
        <f>IFERROR(VLOOKUP(B1310,'FORMAÇÃO DE PREÇO'!B:D,2,FALSE),"")</f>
        <v/>
      </c>
      <c r="D1310" s="62" t="str">
        <f>IFERROR(VLOOKUP(B1310,'FORMAÇÃO DE PREÇO'!B:D,3,FALSE),"")</f>
        <v/>
      </c>
      <c r="E1310" s="107" t="str">
        <f t="shared" si="39"/>
        <v/>
      </c>
      <c r="F1310" s="107" t="str">
        <f>IF($B1309="","",IF($C1310=$C1307,INDEX('FORMAÇÃO DE PREÇO'!$H:$H,MATCH($B1310,'FORMAÇÃO DE PREÇO'!$B:$B)-18),IF($C1310=$C1308,"Código","")))</f>
        <v/>
      </c>
      <c r="G1310" s="108" t="str">
        <f t="array" ref="G1310">IF($B1309="","",IF($C1310=$C1307,UPPER(INDEX('BASE EDITAL'!$C:$C,EDITAL!B1310+1)),IF($C1310=$C1308,"Especificação do Objeto","")))</f>
        <v/>
      </c>
      <c r="H1310" s="109" t="str">
        <f t="array" ref="H1310">IF($B1309="","",IF($C1310=$C1307,INDEX('FORMAÇÃO DE PREÇO'!$M:$M,MATCH($B1310,'FORMAÇÃO DE PREÇO'!$B:$B)-14),IF($C1310=$C1308,"Unidade","")))</f>
        <v/>
      </c>
      <c r="I1310" s="109" t="str">
        <f>IF($B1309="","",IF($C1310=$C1307,INDEX('FORMAÇÃO DE PREÇO'!$M:$M,MATCH($B1310,'FORMAÇÃO DE PREÇO'!$B:$B)-16),IF($C1310=$C1308,"Quant.","")))</f>
        <v/>
      </c>
      <c r="J1310" s="68" t="str">
        <f>IF(AND(COUNTBLANK($B1307:$B1309)=2,$B1309="",$B1308="",MAX(C:C)&gt;1),"Total Estimado",IF($B1309="","",IF($C1310=$C1307,INDEX('FORMAÇÃO DE PREÇO'!$M:$M,MATCH($B1310,'FORMAÇÃO DE PREÇO'!$B:$B)-18),IF($C1310=$C1308,"Valor Unit. (R$)",IF(AND($C1310&lt;&gt;$C1309,$J1309&lt;&gt;""),"Subtotal","")))))</f>
        <v/>
      </c>
      <c r="K1310" s="100" t="str">
        <f>IFERROR(IF(AND(COUNTBLANK($B1307:$B1309)=2,$B1309="",$B1308="",MAX(C:C)&gt;1),SUM($K$3:K1309)/2,IF($B1309="","",IF($C1310=$C1307,ROUND(J1310*I1310,2),IF($C1310=$C1308,"Total Item (R$)",IF(AND($C1310&lt;&gt;$C1309,$J1309&lt;&gt;""),SUMIFS(K:K,C:C,C1309,J:J,"&lt;&gt;Subtotal"),""))))),"")</f>
        <v/>
      </c>
      <c r="L1310" s="100" t="str">
        <f t="shared" si="38"/>
        <v/>
      </c>
    </row>
    <row r="1311" spans="2:12" x14ac:dyDescent="0.25">
      <c r="B1311" s="62" t="str">
        <f>IFERROR(IF(C1310=C1307,IF(B1310+1&lt;='FORMAÇÃO DE PREÇO'!$H$8,B1310+1,""),B1310),"")</f>
        <v/>
      </c>
      <c r="C1311" s="62" t="str">
        <f>IFERROR(VLOOKUP(B1311,'FORMAÇÃO DE PREÇO'!B:D,2,FALSE),"")</f>
        <v/>
      </c>
      <c r="D1311" s="62" t="str">
        <f>IFERROR(VLOOKUP(B1311,'FORMAÇÃO DE PREÇO'!B:D,3,FALSE),"")</f>
        <v/>
      </c>
      <c r="E1311" s="107" t="str">
        <f t="shared" si="39"/>
        <v/>
      </c>
      <c r="F1311" s="107" t="str">
        <f>IF($B1310="","",IF($C1311=$C1308,INDEX('FORMAÇÃO DE PREÇO'!$H:$H,MATCH($B1311,'FORMAÇÃO DE PREÇO'!$B:$B)-18),IF($C1311=$C1309,"Código","")))</f>
        <v/>
      </c>
      <c r="G1311" s="108" t="str">
        <f t="array" ref="G1311">IF($B1310="","",IF($C1311=$C1308,UPPER(INDEX('BASE EDITAL'!$C:$C,EDITAL!B1311+1)),IF($C1311=$C1309,"Especificação do Objeto","")))</f>
        <v/>
      </c>
      <c r="H1311" s="109" t="str">
        <f t="array" ref="H1311">IF($B1310="","",IF($C1311=$C1308,INDEX('FORMAÇÃO DE PREÇO'!$M:$M,MATCH($B1311,'FORMAÇÃO DE PREÇO'!$B:$B)-14),IF($C1311=$C1309,"Unidade","")))</f>
        <v/>
      </c>
      <c r="I1311" s="109" t="str">
        <f>IF($B1310="","",IF($C1311=$C1308,INDEX('FORMAÇÃO DE PREÇO'!$M:$M,MATCH($B1311,'FORMAÇÃO DE PREÇO'!$B:$B)-16),IF($C1311=$C1309,"Quant.","")))</f>
        <v/>
      </c>
      <c r="J1311" s="68" t="str">
        <f>IF(AND(COUNTBLANK($B1308:$B1310)=2,$B1310="",$B1309="",MAX(C:C)&gt;1),"Total Estimado",IF($B1310="","",IF($C1311=$C1308,INDEX('FORMAÇÃO DE PREÇO'!$M:$M,MATCH($B1311,'FORMAÇÃO DE PREÇO'!$B:$B)-18),IF($C1311=$C1309,"Valor Unit. (R$)",IF(AND($C1311&lt;&gt;$C1310,$J1310&lt;&gt;""),"Subtotal","")))))</f>
        <v/>
      </c>
      <c r="K1311" s="100" t="str">
        <f>IFERROR(IF(AND(COUNTBLANK($B1308:$B1310)=2,$B1310="",$B1309="",MAX(C:C)&gt;1),SUM($K$3:K1310)/2,IF($B1310="","",IF($C1311=$C1308,ROUND(J1311*I1311,2),IF($C1311=$C1309,"Total Item (R$)",IF(AND($C1311&lt;&gt;$C1310,$J1310&lt;&gt;""),SUMIFS(K:K,C:C,C1310,J:J,"&lt;&gt;Subtotal"),""))))),"")</f>
        <v/>
      </c>
      <c r="L1311" s="100" t="str">
        <f t="shared" si="38"/>
        <v/>
      </c>
    </row>
    <row r="1312" spans="2:12" x14ac:dyDescent="0.25">
      <c r="B1312" s="62" t="str">
        <f>IFERROR(IF(C1311=C1308,IF(B1311+1&lt;='FORMAÇÃO DE PREÇO'!$H$8,B1311+1,""),B1311),"")</f>
        <v/>
      </c>
      <c r="C1312" s="62" t="str">
        <f>IFERROR(VLOOKUP(B1312,'FORMAÇÃO DE PREÇO'!B:D,2,FALSE),"")</f>
        <v/>
      </c>
      <c r="D1312" s="62" t="str">
        <f>IFERROR(VLOOKUP(B1312,'FORMAÇÃO DE PREÇO'!B:D,3,FALSE),"")</f>
        <v/>
      </c>
      <c r="E1312" s="107" t="str">
        <f t="shared" si="39"/>
        <v/>
      </c>
      <c r="F1312" s="107" t="str">
        <f>IF($B1311="","",IF($C1312=$C1309,INDEX('FORMAÇÃO DE PREÇO'!$H:$H,MATCH($B1312,'FORMAÇÃO DE PREÇO'!$B:$B)-18),IF($C1312=$C1310,"Código","")))</f>
        <v/>
      </c>
      <c r="G1312" s="108" t="str">
        <f t="array" ref="G1312">IF($B1311="","",IF($C1312=$C1309,UPPER(INDEX('BASE EDITAL'!$C:$C,EDITAL!B1312+1)),IF($C1312=$C1310,"Especificação do Objeto","")))</f>
        <v/>
      </c>
      <c r="H1312" s="109" t="str">
        <f t="array" ref="H1312">IF($B1311="","",IF($C1312=$C1309,INDEX('FORMAÇÃO DE PREÇO'!$M:$M,MATCH($B1312,'FORMAÇÃO DE PREÇO'!$B:$B)-14),IF($C1312=$C1310,"Unidade","")))</f>
        <v/>
      </c>
      <c r="I1312" s="109" t="str">
        <f>IF($B1311="","",IF($C1312=$C1309,INDEX('FORMAÇÃO DE PREÇO'!$M:$M,MATCH($B1312,'FORMAÇÃO DE PREÇO'!$B:$B)-16),IF($C1312=$C1310,"Quant.","")))</f>
        <v/>
      </c>
      <c r="J1312" s="68" t="str">
        <f>IF(AND(COUNTBLANK($B1309:$B1311)=2,$B1311="",$B1310="",MAX(C:C)&gt;1),"Total Estimado",IF($B1311="","",IF($C1312=$C1309,INDEX('FORMAÇÃO DE PREÇO'!$M:$M,MATCH($B1312,'FORMAÇÃO DE PREÇO'!$B:$B)-18),IF($C1312=$C1310,"Valor Unit. (R$)",IF(AND($C1312&lt;&gt;$C1311,$J1311&lt;&gt;""),"Subtotal","")))))</f>
        <v/>
      </c>
      <c r="K1312" s="100" t="str">
        <f>IFERROR(IF(AND(COUNTBLANK($B1309:$B1311)=2,$B1311="",$B1310="",MAX(C:C)&gt;1),SUM($K$3:K1311)/2,IF($B1311="","",IF($C1312=$C1309,ROUND(J1312*I1312,2),IF($C1312=$C1310,"Total Item (R$)",IF(AND($C1312&lt;&gt;$C1311,$J1311&lt;&gt;""),SUMIFS(K:K,C:C,C1311,J:J,"&lt;&gt;Subtotal"),""))))),"")</f>
        <v/>
      </c>
      <c r="L1312" s="100" t="str">
        <f t="shared" si="38"/>
        <v/>
      </c>
    </row>
    <row r="1313" spans="2:12" x14ac:dyDescent="0.25">
      <c r="B1313" s="62" t="str">
        <f>IFERROR(IF(C1312=C1309,IF(B1312+1&lt;='FORMAÇÃO DE PREÇO'!$H$8,B1312+1,""),B1312),"")</f>
        <v/>
      </c>
      <c r="C1313" s="62" t="str">
        <f>IFERROR(VLOOKUP(B1313,'FORMAÇÃO DE PREÇO'!B:D,2,FALSE),"")</f>
        <v/>
      </c>
      <c r="D1313" s="62" t="str">
        <f>IFERROR(VLOOKUP(B1313,'FORMAÇÃO DE PREÇO'!B:D,3,FALSE),"")</f>
        <v/>
      </c>
      <c r="E1313" s="107" t="str">
        <f t="shared" si="39"/>
        <v/>
      </c>
      <c r="F1313" s="107" t="str">
        <f>IF($B1312="","",IF($C1313=$C1310,INDEX('FORMAÇÃO DE PREÇO'!$H:$H,MATCH($B1313,'FORMAÇÃO DE PREÇO'!$B:$B)-18),IF($C1313=$C1311,"Código","")))</f>
        <v/>
      </c>
      <c r="G1313" s="108" t="str">
        <f t="array" ref="G1313">IF($B1312="","",IF($C1313=$C1310,UPPER(INDEX('BASE EDITAL'!$C:$C,EDITAL!B1313+1)),IF($C1313=$C1311,"Especificação do Objeto","")))</f>
        <v/>
      </c>
      <c r="H1313" s="109" t="str">
        <f t="array" ref="H1313">IF($B1312="","",IF($C1313=$C1310,INDEX('FORMAÇÃO DE PREÇO'!$M:$M,MATCH($B1313,'FORMAÇÃO DE PREÇO'!$B:$B)-14),IF($C1313=$C1311,"Unidade","")))</f>
        <v/>
      </c>
      <c r="I1313" s="109" t="str">
        <f>IF($B1312="","",IF($C1313=$C1310,INDEX('FORMAÇÃO DE PREÇO'!$M:$M,MATCH($B1313,'FORMAÇÃO DE PREÇO'!$B:$B)-16),IF($C1313=$C1311,"Quant.","")))</f>
        <v/>
      </c>
      <c r="J1313" s="68" t="str">
        <f>IF(AND(COUNTBLANK($B1310:$B1312)=2,$B1312="",$B1311="",MAX(C:C)&gt;1),"Total Estimado",IF($B1312="","",IF($C1313=$C1310,INDEX('FORMAÇÃO DE PREÇO'!$M:$M,MATCH($B1313,'FORMAÇÃO DE PREÇO'!$B:$B)-18),IF($C1313=$C1311,"Valor Unit. (R$)",IF(AND($C1313&lt;&gt;$C1312,$J1312&lt;&gt;""),"Subtotal","")))))</f>
        <v/>
      </c>
      <c r="K1313" s="100" t="str">
        <f>IFERROR(IF(AND(COUNTBLANK($B1310:$B1312)=2,$B1312="",$B1311="",MAX(C:C)&gt;1),SUM($K$3:K1312)/2,IF($B1312="","",IF($C1313=$C1310,ROUND(J1313*I1313,2),IF($C1313=$C1311,"Total Item (R$)",IF(AND($C1313&lt;&gt;$C1312,$J1312&lt;&gt;""),SUMIFS(K:K,C:C,C1312,J:J,"&lt;&gt;Subtotal"),""))))),"")</f>
        <v/>
      </c>
      <c r="L1313" s="100" t="str">
        <f t="shared" si="38"/>
        <v/>
      </c>
    </row>
    <row r="1314" spans="2:12" x14ac:dyDescent="0.25">
      <c r="B1314" s="62" t="str">
        <f>IFERROR(IF(C1313=C1310,IF(B1313+1&lt;='FORMAÇÃO DE PREÇO'!$H$8,B1313+1,""),B1313),"")</f>
        <v/>
      </c>
      <c r="C1314" s="62" t="str">
        <f>IFERROR(VLOOKUP(B1314,'FORMAÇÃO DE PREÇO'!B:D,2,FALSE),"")</f>
        <v/>
      </c>
      <c r="D1314" s="62" t="str">
        <f>IFERROR(VLOOKUP(B1314,'FORMAÇÃO DE PREÇO'!B:D,3,FALSE),"")</f>
        <v/>
      </c>
      <c r="E1314" s="107" t="str">
        <f t="shared" si="39"/>
        <v/>
      </c>
      <c r="F1314" s="107" t="str">
        <f>IF($B1313="","",IF($C1314=$C1311,INDEX('FORMAÇÃO DE PREÇO'!$H:$H,MATCH($B1314,'FORMAÇÃO DE PREÇO'!$B:$B)-18),IF($C1314=$C1312,"Código","")))</f>
        <v/>
      </c>
      <c r="G1314" s="108" t="str">
        <f t="array" ref="G1314">IF($B1313="","",IF($C1314=$C1311,UPPER(INDEX('BASE EDITAL'!$C:$C,EDITAL!B1314+1)),IF($C1314=$C1312,"Especificação do Objeto","")))</f>
        <v/>
      </c>
      <c r="H1314" s="109" t="str">
        <f t="array" ref="H1314">IF($B1313="","",IF($C1314=$C1311,INDEX('FORMAÇÃO DE PREÇO'!$M:$M,MATCH($B1314,'FORMAÇÃO DE PREÇO'!$B:$B)-14),IF($C1314=$C1312,"Unidade","")))</f>
        <v/>
      </c>
      <c r="I1314" s="109" t="str">
        <f>IF($B1313="","",IF($C1314=$C1311,INDEX('FORMAÇÃO DE PREÇO'!$M:$M,MATCH($B1314,'FORMAÇÃO DE PREÇO'!$B:$B)-16),IF($C1314=$C1312,"Quant.","")))</f>
        <v/>
      </c>
      <c r="J1314" s="68" t="str">
        <f>IF(AND(COUNTBLANK($B1311:$B1313)=2,$B1313="",$B1312="",MAX(C:C)&gt;1),"Total Estimado",IF($B1313="","",IF($C1314=$C1311,INDEX('FORMAÇÃO DE PREÇO'!$M:$M,MATCH($B1314,'FORMAÇÃO DE PREÇO'!$B:$B)-18),IF($C1314=$C1312,"Valor Unit. (R$)",IF(AND($C1314&lt;&gt;$C1313,$J1313&lt;&gt;""),"Subtotal","")))))</f>
        <v/>
      </c>
      <c r="K1314" s="100" t="str">
        <f>IFERROR(IF(AND(COUNTBLANK($B1311:$B1313)=2,$B1313="",$B1312="",MAX(C:C)&gt;1),SUM($K$3:K1313)/2,IF($B1313="","",IF($C1314=$C1311,ROUND(J1314*I1314,2),IF($C1314=$C1312,"Total Item (R$)",IF(AND($C1314&lt;&gt;$C1313,$J1313&lt;&gt;""),SUMIFS(K:K,C:C,C1313,J:J,"&lt;&gt;Subtotal"),""))))),"")</f>
        <v/>
      </c>
      <c r="L1314" s="100" t="str">
        <f t="shared" si="38"/>
        <v/>
      </c>
    </row>
    <row r="1315" spans="2:12" x14ac:dyDescent="0.25">
      <c r="B1315" s="62" t="str">
        <f>IFERROR(IF(C1314=C1311,IF(B1314+1&lt;='FORMAÇÃO DE PREÇO'!$H$8,B1314+1,""),B1314),"")</f>
        <v/>
      </c>
      <c r="C1315" s="62" t="str">
        <f>IFERROR(VLOOKUP(B1315,'FORMAÇÃO DE PREÇO'!B:D,2,FALSE),"")</f>
        <v/>
      </c>
      <c r="D1315" s="62" t="str">
        <f>IFERROR(VLOOKUP(B1315,'FORMAÇÃO DE PREÇO'!B:D,3,FALSE),"")</f>
        <v/>
      </c>
      <c r="E1315" s="107" t="str">
        <f t="shared" si="39"/>
        <v/>
      </c>
      <c r="F1315" s="107" t="str">
        <f>IF($B1314="","",IF($C1315=$C1312,INDEX('FORMAÇÃO DE PREÇO'!$H:$H,MATCH($B1315,'FORMAÇÃO DE PREÇO'!$B:$B)-18),IF($C1315=$C1313,"Código","")))</f>
        <v/>
      </c>
      <c r="G1315" s="108" t="str">
        <f t="array" ref="G1315">IF($B1314="","",IF($C1315=$C1312,UPPER(INDEX('BASE EDITAL'!$C:$C,EDITAL!B1315+1)),IF($C1315=$C1313,"Especificação do Objeto","")))</f>
        <v/>
      </c>
      <c r="H1315" s="109" t="str">
        <f t="array" ref="H1315">IF($B1314="","",IF($C1315=$C1312,INDEX('FORMAÇÃO DE PREÇO'!$M:$M,MATCH($B1315,'FORMAÇÃO DE PREÇO'!$B:$B)-14),IF($C1315=$C1313,"Unidade","")))</f>
        <v/>
      </c>
      <c r="I1315" s="109" t="str">
        <f>IF($B1314="","",IF($C1315=$C1312,INDEX('FORMAÇÃO DE PREÇO'!$M:$M,MATCH($B1315,'FORMAÇÃO DE PREÇO'!$B:$B)-16),IF($C1315=$C1313,"Quant.","")))</f>
        <v/>
      </c>
      <c r="J1315" s="68" t="str">
        <f>IF(AND(COUNTBLANK($B1312:$B1314)=2,$B1314="",$B1313="",MAX(C:C)&gt;1),"Total Estimado",IF($B1314="","",IF($C1315=$C1312,INDEX('FORMAÇÃO DE PREÇO'!$M:$M,MATCH($B1315,'FORMAÇÃO DE PREÇO'!$B:$B)-18),IF($C1315=$C1313,"Valor Unit. (R$)",IF(AND($C1315&lt;&gt;$C1314,$J1314&lt;&gt;""),"Subtotal","")))))</f>
        <v/>
      </c>
      <c r="K1315" s="100" t="str">
        <f>IFERROR(IF(AND(COUNTBLANK($B1312:$B1314)=2,$B1314="",$B1313="",MAX(C:C)&gt;1),SUM($K$3:K1314)/2,IF($B1314="","",IF($C1315=$C1312,ROUND(J1315*I1315,2),IF($C1315=$C1313,"Total Item (R$)",IF(AND($C1315&lt;&gt;$C1314,$J1314&lt;&gt;""),SUMIFS(K:K,C:C,C1314,J:J,"&lt;&gt;Subtotal"),""))))),"")</f>
        <v/>
      </c>
      <c r="L1315" s="100" t="str">
        <f t="shared" si="38"/>
        <v/>
      </c>
    </row>
    <row r="1316" spans="2:12" x14ac:dyDescent="0.25">
      <c r="B1316" s="62" t="str">
        <f>IFERROR(IF(C1315=C1312,IF(B1315+1&lt;='FORMAÇÃO DE PREÇO'!$H$8,B1315+1,""),B1315),"")</f>
        <v/>
      </c>
      <c r="C1316" s="62" t="str">
        <f>IFERROR(VLOOKUP(B1316,'FORMAÇÃO DE PREÇO'!B:D,2,FALSE),"")</f>
        <v/>
      </c>
      <c r="D1316" s="62" t="str">
        <f>IFERROR(VLOOKUP(B1316,'FORMAÇÃO DE PREÇO'!B:D,3,FALSE),"")</f>
        <v/>
      </c>
      <c r="E1316" s="107" t="str">
        <f t="shared" si="39"/>
        <v/>
      </c>
      <c r="F1316" s="107" t="str">
        <f>IF($B1315="","",IF($C1316=$C1313,INDEX('FORMAÇÃO DE PREÇO'!$H:$H,MATCH($B1316,'FORMAÇÃO DE PREÇO'!$B:$B)-18),IF($C1316=$C1314,"Código","")))</f>
        <v/>
      </c>
      <c r="G1316" s="108" t="str">
        <f t="array" ref="G1316">IF($B1315="","",IF($C1316=$C1313,UPPER(INDEX('BASE EDITAL'!$C:$C,EDITAL!B1316+1)),IF($C1316=$C1314,"Especificação do Objeto","")))</f>
        <v/>
      </c>
      <c r="H1316" s="109" t="str">
        <f t="array" ref="H1316">IF($B1315="","",IF($C1316=$C1313,INDEX('FORMAÇÃO DE PREÇO'!$M:$M,MATCH($B1316,'FORMAÇÃO DE PREÇO'!$B:$B)-14),IF($C1316=$C1314,"Unidade","")))</f>
        <v/>
      </c>
      <c r="I1316" s="109" t="str">
        <f>IF($B1315="","",IF($C1316=$C1313,INDEX('FORMAÇÃO DE PREÇO'!$M:$M,MATCH($B1316,'FORMAÇÃO DE PREÇO'!$B:$B)-16),IF($C1316=$C1314,"Quant.","")))</f>
        <v/>
      </c>
      <c r="J1316" s="68" t="str">
        <f>IF(AND(COUNTBLANK($B1313:$B1315)=2,$B1315="",$B1314="",MAX(C:C)&gt;1),"Total Estimado",IF($B1315="","",IF($C1316=$C1313,INDEX('FORMAÇÃO DE PREÇO'!$M:$M,MATCH($B1316,'FORMAÇÃO DE PREÇO'!$B:$B)-18),IF($C1316=$C1314,"Valor Unit. (R$)",IF(AND($C1316&lt;&gt;$C1315,$J1315&lt;&gt;""),"Subtotal","")))))</f>
        <v/>
      </c>
      <c r="K1316" s="100" t="str">
        <f>IFERROR(IF(AND(COUNTBLANK($B1313:$B1315)=2,$B1315="",$B1314="",MAX(C:C)&gt;1),SUM($K$3:K1315)/2,IF($B1315="","",IF($C1316=$C1313,ROUND(J1316*I1316,2),IF($C1316=$C1314,"Total Item (R$)",IF(AND($C1316&lt;&gt;$C1315,$J1315&lt;&gt;""),SUMIFS(K:K,C:C,C1315,J:J,"&lt;&gt;Subtotal"),""))))),"")</f>
        <v/>
      </c>
      <c r="L1316" s="100" t="str">
        <f t="shared" si="38"/>
        <v/>
      </c>
    </row>
    <row r="1317" spans="2:12" x14ac:dyDescent="0.25">
      <c r="B1317" s="62" t="str">
        <f>IFERROR(IF(C1316=C1313,IF(B1316+1&lt;='FORMAÇÃO DE PREÇO'!$H$8,B1316+1,""),B1316),"")</f>
        <v/>
      </c>
      <c r="C1317" s="62" t="str">
        <f>IFERROR(VLOOKUP(B1317,'FORMAÇÃO DE PREÇO'!B:D,2,FALSE),"")</f>
        <v/>
      </c>
      <c r="D1317" s="62" t="str">
        <f>IFERROR(VLOOKUP(B1317,'FORMAÇÃO DE PREÇO'!B:D,3,FALSE),"")</f>
        <v/>
      </c>
      <c r="E1317" s="107" t="str">
        <f t="shared" si="39"/>
        <v/>
      </c>
      <c r="F1317" s="107" t="str">
        <f>IF($B1316="","",IF($C1317=$C1314,INDEX('FORMAÇÃO DE PREÇO'!$H:$H,MATCH($B1317,'FORMAÇÃO DE PREÇO'!$B:$B)-18),IF($C1317=$C1315,"Código","")))</f>
        <v/>
      </c>
      <c r="G1317" s="108" t="str">
        <f t="array" ref="G1317">IF($B1316="","",IF($C1317=$C1314,UPPER(INDEX('BASE EDITAL'!$C:$C,EDITAL!B1317+1)),IF($C1317=$C1315,"Especificação do Objeto","")))</f>
        <v/>
      </c>
      <c r="H1317" s="109" t="str">
        <f t="array" ref="H1317">IF($B1316="","",IF($C1317=$C1314,INDEX('FORMAÇÃO DE PREÇO'!$M:$M,MATCH($B1317,'FORMAÇÃO DE PREÇO'!$B:$B)-14),IF($C1317=$C1315,"Unidade","")))</f>
        <v/>
      </c>
      <c r="I1317" s="109" t="str">
        <f>IF($B1316="","",IF($C1317=$C1314,INDEX('FORMAÇÃO DE PREÇO'!$M:$M,MATCH($B1317,'FORMAÇÃO DE PREÇO'!$B:$B)-16),IF($C1317=$C1315,"Quant.","")))</f>
        <v/>
      </c>
      <c r="J1317" s="68" t="str">
        <f>IF(AND(COUNTBLANK($B1314:$B1316)=2,$B1316="",$B1315="",MAX(C:C)&gt;1),"Total Estimado",IF($B1316="","",IF($C1317=$C1314,INDEX('FORMAÇÃO DE PREÇO'!$M:$M,MATCH($B1317,'FORMAÇÃO DE PREÇO'!$B:$B)-18),IF($C1317=$C1315,"Valor Unit. (R$)",IF(AND($C1317&lt;&gt;$C1316,$J1316&lt;&gt;""),"Subtotal","")))))</f>
        <v/>
      </c>
      <c r="K1317" s="100" t="str">
        <f>IFERROR(IF(AND(COUNTBLANK($B1314:$B1316)=2,$B1316="",$B1315="",MAX(C:C)&gt;1),SUM($K$3:K1316)/2,IF($B1316="","",IF($C1317=$C1314,ROUND(J1317*I1317,2),IF($C1317=$C1315,"Total Item (R$)",IF(AND($C1317&lt;&gt;$C1316,$J1316&lt;&gt;""),SUMIFS(K:K,C:C,C1316,J:J,"&lt;&gt;Subtotal"),""))))),"")</f>
        <v/>
      </c>
      <c r="L1317" s="100" t="str">
        <f t="shared" si="38"/>
        <v/>
      </c>
    </row>
    <row r="1318" spans="2:12" x14ac:dyDescent="0.25">
      <c r="B1318" s="62" t="str">
        <f>IFERROR(IF(C1317=C1314,IF(B1317+1&lt;='FORMAÇÃO DE PREÇO'!$H$8,B1317+1,""),B1317),"")</f>
        <v/>
      </c>
      <c r="C1318" s="62" t="str">
        <f>IFERROR(VLOOKUP(B1318,'FORMAÇÃO DE PREÇO'!B:D,2,FALSE),"")</f>
        <v/>
      </c>
      <c r="D1318" s="62" t="str">
        <f>IFERROR(VLOOKUP(B1318,'FORMAÇÃO DE PREÇO'!B:D,3,FALSE),"")</f>
        <v/>
      </c>
      <c r="E1318" s="107" t="str">
        <f t="shared" si="39"/>
        <v/>
      </c>
      <c r="F1318" s="107" t="str">
        <f>IF($B1317="","",IF($C1318=$C1315,INDEX('FORMAÇÃO DE PREÇO'!$H:$H,MATCH($B1318,'FORMAÇÃO DE PREÇO'!$B:$B)-18),IF($C1318=$C1316,"Código","")))</f>
        <v/>
      </c>
      <c r="G1318" s="108" t="str">
        <f t="array" ref="G1318">IF($B1317="","",IF($C1318=$C1315,UPPER(INDEX('BASE EDITAL'!$C:$C,EDITAL!B1318+1)),IF($C1318=$C1316,"Especificação do Objeto","")))</f>
        <v/>
      </c>
      <c r="H1318" s="109" t="str">
        <f t="array" ref="H1318">IF($B1317="","",IF($C1318=$C1315,INDEX('FORMAÇÃO DE PREÇO'!$M:$M,MATCH($B1318,'FORMAÇÃO DE PREÇO'!$B:$B)-14),IF($C1318=$C1316,"Unidade","")))</f>
        <v/>
      </c>
      <c r="I1318" s="109" t="str">
        <f>IF($B1317="","",IF($C1318=$C1315,INDEX('FORMAÇÃO DE PREÇO'!$M:$M,MATCH($B1318,'FORMAÇÃO DE PREÇO'!$B:$B)-16),IF($C1318=$C1316,"Quant.","")))</f>
        <v/>
      </c>
      <c r="J1318" s="68" t="str">
        <f>IF(AND(COUNTBLANK($B1315:$B1317)=2,$B1317="",$B1316="",MAX(C:C)&gt;1),"Total Estimado",IF($B1317="","",IF($C1318=$C1315,INDEX('FORMAÇÃO DE PREÇO'!$M:$M,MATCH($B1318,'FORMAÇÃO DE PREÇO'!$B:$B)-18),IF($C1318=$C1316,"Valor Unit. (R$)",IF(AND($C1318&lt;&gt;$C1317,$J1317&lt;&gt;""),"Subtotal","")))))</f>
        <v/>
      </c>
      <c r="K1318" s="100" t="str">
        <f>IFERROR(IF(AND(COUNTBLANK($B1315:$B1317)=2,$B1317="",$B1316="",MAX(C:C)&gt;1),SUM($K$3:K1317)/2,IF($B1317="","",IF($C1318=$C1315,ROUND(J1318*I1318,2),IF($C1318=$C1316,"Total Item (R$)",IF(AND($C1318&lt;&gt;$C1317,$J1317&lt;&gt;""),SUMIFS(K:K,C:C,C1317,J:J,"&lt;&gt;Subtotal"),""))))),"")</f>
        <v/>
      </c>
      <c r="L1318" s="100" t="str">
        <f t="shared" si="38"/>
        <v/>
      </c>
    </row>
    <row r="1319" spans="2:12" x14ac:dyDescent="0.25">
      <c r="B1319" s="62" t="str">
        <f>IFERROR(IF(C1318=C1315,IF(B1318+1&lt;='FORMAÇÃO DE PREÇO'!$H$8,B1318+1,""),B1318),"")</f>
        <v/>
      </c>
      <c r="C1319" s="62" t="str">
        <f>IFERROR(VLOOKUP(B1319,'FORMAÇÃO DE PREÇO'!B:D,2,FALSE),"")</f>
        <v/>
      </c>
      <c r="D1319" s="62" t="str">
        <f>IFERROR(VLOOKUP(B1319,'FORMAÇÃO DE PREÇO'!B:D,3,FALSE),"")</f>
        <v/>
      </c>
      <c r="E1319" s="107" t="str">
        <f t="shared" si="39"/>
        <v/>
      </c>
      <c r="F1319" s="107" t="str">
        <f>IF($B1318="","",IF($C1319=$C1316,INDEX('FORMAÇÃO DE PREÇO'!$H:$H,MATCH($B1319,'FORMAÇÃO DE PREÇO'!$B:$B)-18),IF($C1319=$C1317,"Código","")))</f>
        <v/>
      </c>
      <c r="G1319" s="108" t="str">
        <f t="array" ref="G1319">IF($B1318="","",IF($C1319=$C1316,UPPER(INDEX('BASE EDITAL'!$C:$C,EDITAL!B1319+1)),IF($C1319=$C1317,"Especificação do Objeto","")))</f>
        <v/>
      </c>
      <c r="H1319" s="109" t="str">
        <f t="array" ref="H1319">IF($B1318="","",IF($C1319=$C1316,INDEX('FORMAÇÃO DE PREÇO'!$M:$M,MATCH($B1319,'FORMAÇÃO DE PREÇO'!$B:$B)-14),IF($C1319=$C1317,"Unidade","")))</f>
        <v/>
      </c>
      <c r="I1319" s="109" t="str">
        <f>IF($B1318="","",IF($C1319=$C1316,INDEX('FORMAÇÃO DE PREÇO'!$M:$M,MATCH($B1319,'FORMAÇÃO DE PREÇO'!$B:$B)-16),IF($C1319=$C1317,"Quant.","")))</f>
        <v/>
      </c>
      <c r="J1319" s="68" t="str">
        <f>IF(AND(COUNTBLANK($B1316:$B1318)=2,$B1318="",$B1317="",MAX(C:C)&gt;1),"Total Estimado",IF($B1318="","",IF($C1319=$C1316,INDEX('FORMAÇÃO DE PREÇO'!$M:$M,MATCH($B1319,'FORMAÇÃO DE PREÇO'!$B:$B)-18),IF($C1319=$C1317,"Valor Unit. (R$)",IF(AND($C1319&lt;&gt;$C1318,$J1318&lt;&gt;""),"Subtotal","")))))</f>
        <v/>
      </c>
      <c r="K1319" s="100" t="str">
        <f>IFERROR(IF(AND(COUNTBLANK($B1316:$B1318)=2,$B1318="",$B1317="",MAX(C:C)&gt;1),SUM($K$3:K1318)/2,IF($B1318="","",IF($C1319=$C1316,ROUND(J1319*I1319,2),IF($C1319=$C1317,"Total Item (R$)",IF(AND($C1319&lt;&gt;$C1318,$J1318&lt;&gt;""),SUMIFS(K:K,C:C,C1318,J:J,"&lt;&gt;Subtotal"),""))))),"")</f>
        <v/>
      </c>
      <c r="L1319" s="100" t="str">
        <f t="shared" si="38"/>
        <v/>
      </c>
    </row>
    <row r="1320" spans="2:12" x14ac:dyDescent="0.25">
      <c r="B1320" s="62" t="str">
        <f>IFERROR(IF(C1319=C1316,IF(B1319+1&lt;='FORMAÇÃO DE PREÇO'!$H$8,B1319+1,""),B1319),"")</f>
        <v/>
      </c>
      <c r="C1320" s="62" t="str">
        <f>IFERROR(VLOOKUP(B1320,'FORMAÇÃO DE PREÇO'!B:D,2,FALSE),"")</f>
        <v/>
      </c>
      <c r="D1320" s="62" t="str">
        <f>IFERROR(VLOOKUP(B1320,'FORMAÇÃO DE PREÇO'!B:D,3,FALSE),"")</f>
        <v/>
      </c>
      <c r="E1320" s="107" t="str">
        <f t="shared" si="39"/>
        <v/>
      </c>
      <c r="F1320" s="107" t="str">
        <f>IF($B1319="","",IF($C1320=$C1317,INDEX('FORMAÇÃO DE PREÇO'!$H:$H,MATCH($B1320,'FORMAÇÃO DE PREÇO'!$B:$B)-18),IF($C1320=$C1318,"Código","")))</f>
        <v/>
      </c>
      <c r="G1320" s="108" t="str">
        <f t="array" ref="G1320">IF($B1319="","",IF($C1320=$C1317,UPPER(INDEX('BASE EDITAL'!$C:$C,EDITAL!B1320+1)),IF($C1320=$C1318,"Especificação do Objeto","")))</f>
        <v/>
      </c>
      <c r="H1320" s="109" t="str">
        <f t="array" ref="H1320">IF($B1319="","",IF($C1320=$C1317,INDEX('FORMAÇÃO DE PREÇO'!$M:$M,MATCH($B1320,'FORMAÇÃO DE PREÇO'!$B:$B)-14),IF($C1320=$C1318,"Unidade","")))</f>
        <v/>
      </c>
      <c r="I1320" s="109" t="str">
        <f>IF($B1319="","",IF($C1320=$C1317,INDEX('FORMAÇÃO DE PREÇO'!$M:$M,MATCH($B1320,'FORMAÇÃO DE PREÇO'!$B:$B)-16),IF($C1320=$C1318,"Quant.","")))</f>
        <v/>
      </c>
      <c r="J1320" s="68" t="str">
        <f>IF(AND(COUNTBLANK($B1317:$B1319)=2,$B1319="",$B1318="",MAX(C:C)&gt;1),"Total Estimado",IF($B1319="","",IF($C1320=$C1317,INDEX('FORMAÇÃO DE PREÇO'!$M:$M,MATCH($B1320,'FORMAÇÃO DE PREÇO'!$B:$B)-18),IF($C1320=$C1318,"Valor Unit. (R$)",IF(AND($C1320&lt;&gt;$C1319,$J1319&lt;&gt;""),"Subtotal","")))))</f>
        <v/>
      </c>
      <c r="K1320" s="100" t="str">
        <f>IFERROR(IF(AND(COUNTBLANK($B1317:$B1319)=2,$B1319="",$B1318="",MAX(C:C)&gt;1),SUM($K$3:K1319)/2,IF($B1319="","",IF($C1320=$C1317,ROUND(J1320*I1320,2),IF($C1320=$C1318,"Total Item (R$)",IF(AND($C1320&lt;&gt;$C1319,$J1319&lt;&gt;""),SUMIFS(K:K,C:C,C1319,J:J,"&lt;&gt;Subtotal"),""))))),"")</f>
        <v/>
      </c>
      <c r="L1320" s="100" t="str">
        <f t="shared" si="38"/>
        <v/>
      </c>
    </row>
    <row r="1321" spans="2:12" x14ac:dyDescent="0.25">
      <c r="B1321" s="62" t="str">
        <f>IFERROR(IF(C1320=C1317,IF(B1320+1&lt;='FORMAÇÃO DE PREÇO'!$H$8,B1320+1,""),B1320),"")</f>
        <v/>
      </c>
      <c r="C1321" s="62" t="str">
        <f>IFERROR(VLOOKUP(B1321,'FORMAÇÃO DE PREÇO'!B:D,2,FALSE),"")</f>
        <v/>
      </c>
      <c r="D1321" s="62" t="str">
        <f>IFERROR(VLOOKUP(B1321,'FORMAÇÃO DE PREÇO'!B:D,3,FALSE),"")</f>
        <v/>
      </c>
      <c r="E1321" s="107" t="str">
        <f t="shared" si="39"/>
        <v/>
      </c>
      <c r="F1321" s="107" t="str">
        <f>IF($B1320="","",IF($C1321=$C1318,INDEX('FORMAÇÃO DE PREÇO'!$H:$H,MATCH($B1321,'FORMAÇÃO DE PREÇO'!$B:$B)-18),IF($C1321=$C1319,"Código","")))</f>
        <v/>
      </c>
      <c r="G1321" s="108" t="str">
        <f t="array" ref="G1321">IF($B1320="","",IF($C1321=$C1318,UPPER(INDEX('BASE EDITAL'!$C:$C,EDITAL!B1321+1)),IF($C1321=$C1319,"Especificação do Objeto","")))</f>
        <v/>
      </c>
      <c r="H1321" s="109" t="str">
        <f t="array" ref="H1321">IF($B1320="","",IF($C1321=$C1318,INDEX('FORMAÇÃO DE PREÇO'!$M:$M,MATCH($B1321,'FORMAÇÃO DE PREÇO'!$B:$B)-14),IF($C1321=$C1319,"Unidade","")))</f>
        <v/>
      </c>
      <c r="I1321" s="109" t="str">
        <f>IF($B1320="","",IF($C1321=$C1318,INDEX('FORMAÇÃO DE PREÇO'!$M:$M,MATCH($B1321,'FORMAÇÃO DE PREÇO'!$B:$B)-16),IF($C1321=$C1319,"Quant.","")))</f>
        <v/>
      </c>
      <c r="J1321" s="68" t="str">
        <f>IF(AND(COUNTBLANK($B1318:$B1320)=2,$B1320="",$B1319="",MAX(C:C)&gt;1),"Total Estimado",IF($B1320="","",IF($C1321=$C1318,INDEX('FORMAÇÃO DE PREÇO'!$M:$M,MATCH($B1321,'FORMAÇÃO DE PREÇO'!$B:$B)-18),IF($C1321=$C1319,"Valor Unit. (R$)",IF(AND($C1321&lt;&gt;$C1320,$J1320&lt;&gt;""),"Subtotal","")))))</f>
        <v/>
      </c>
      <c r="K1321" s="100" t="str">
        <f>IFERROR(IF(AND(COUNTBLANK($B1318:$B1320)=2,$B1320="",$B1319="",MAX(C:C)&gt;1),SUM($K$3:K1320)/2,IF($B1320="","",IF($C1321=$C1318,ROUND(J1321*I1321,2),IF($C1321=$C1319,"Total Item (R$)",IF(AND($C1321&lt;&gt;$C1320,$J1320&lt;&gt;""),SUMIFS(K:K,C:C,C1320,J:J,"&lt;&gt;Subtotal"),""))))),"")</f>
        <v/>
      </c>
      <c r="L1321" s="100" t="str">
        <f t="shared" si="38"/>
        <v/>
      </c>
    </row>
    <row r="1322" spans="2:12" x14ac:dyDescent="0.25">
      <c r="B1322" s="62" t="str">
        <f>IFERROR(IF(C1321=C1318,IF(B1321+1&lt;='FORMAÇÃO DE PREÇO'!$H$8,B1321+1,""),B1321),"")</f>
        <v/>
      </c>
      <c r="C1322" s="62" t="str">
        <f>IFERROR(VLOOKUP(B1322,'FORMAÇÃO DE PREÇO'!B:D,2,FALSE),"")</f>
        <v/>
      </c>
      <c r="D1322" s="62" t="str">
        <f>IFERROR(VLOOKUP(B1322,'FORMAÇÃO DE PREÇO'!B:D,3,FALSE),"")</f>
        <v/>
      </c>
      <c r="E1322" s="107" t="str">
        <f t="shared" si="39"/>
        <v/>
      </c>
      <c r="F1322" s="107" t="str">
        <f>IF($B1321="","",IF($C1322=$C1319,INDEX('FORMAÇÃO DE PREÇO'!$H:$H,MATCH($B1322,'FORMAÇÃO DE PREÇO'!$B:$B)-18),IF($C1322=$C1320,"Código","")))</f>
        <v/>
      </c>
      <c r="G1322" s="108" t="str">
        <f t="array" ref="G1322">IF($B1321="","",IF($C1322=$C1319,UPPER(INDEX('BASE EDITAL'!$C:$C,EDITAL!B1322+1)),IF($C1322=$C1320,"Especificação do Objeto","")))</f>
        <v/>
      </c>
      <c r="H1322" s="109" t="str">
        <f t="array" ref="H1322">IF($B1321="","",IF($C1322=$C1319,INDEX('FORMAÇÃO DE PREÇO'!$M:$M,MATCH($B1322,'FORMAÇÃO DE PREÇO'!$B:$B)-14),IF($C1322=$C1320,"Unidade","")))</f>
        <v/>
      </c>
      <c r="I1322" s="109" t="str">
        <f>IF($B1321="","",IF($C1322=$C1319,INDEX('FORMAÇÃO DE PREÇO'!$M:$M,MATCH($B1322,'FORMAÇÃO DE PREÇO'!$B:$B)-16),IF($C1322=$C1320,"Quant.","")))</f>
        <v/>
      </c>
      <c r="J1322" s="68" t="str">
        <f>IF(AND(COUNTBLANK($B1319:$B1321)=2,$B1321="",$B1320="",MAX(C:C)&gt;1),"Total Estimado",IF($B1321="","",IF($C1322=$C1319,INDEX('FORMAÇÃO DE PREÇO'!$M:$M,MATCH($B1322,'FORMAÇÃO DE PREÇO'!$B:$B)-18),IF($C1322=$C1320,"Valor Unit. (R$)",IF(AND($C1322&lt;&gt;$C1321,$J1321&lt;&gt;""),"Subtotal","")))))</f>
        <v/>
      </c>
      <c r="K1322" s="100" t="str">
        <f>IFERROR(IF(AND(COUNTBLANK($B1319:$B1321)=2,$B1321="",$B1320="",MAX(C:C)&gt;1),SUM($K$3:K1321)/2,IF($B1321="","",IF($C1322=$C1319,ROUND(J1322*I1322,2),IF($C1322=$C1320,"Total Item (R$)",IF(AND($C1322&lt;&gt;$C1321,$J1321&lt;&gt;""),SUMIFS(K:K,C:C,C1321,J:J,"&lt;&gt;Subtotal"),""))))),"")</f>
        <v/>
      </c>
      <c r="L1322" s="100" t="str">
        <f t="shared" si="38"/>
        <v/>
      </c>
    </row>
    <row r="1323" spans="2:12" x14ac:dyDescent="0.25">
      <c r="B1323" s="62" t="str">
        <f>IFERROR(IF(C1322=C1319,IF(B1322+1&lt;='FORMAÇÃO DE PREÇO'!$H$8,B1322+1,""),B1322),"")</f>
        <v/>
      </c>
      <c r="C1323" s="62" t="str">
        <f>IFERROR(VLOOKUP(B1323,'FORMAÇÃO DE PREÇO'!B:D,2,FALSE),"")</f>
        <v/>
      </c>
      <c r="D1323" s="62" t="str">
        <f>IFERROR(VLOOKUP(B1323,'FORMAÇÃO DE PREÇO'!B:D,3,FALSE),"")</f>
        <v/>
      </c>
      <c r="E1323" s="107" t="str">
        <f t="shared" si="39"/>
        <v/>
      </c>
      <c r="F1323" s="107" t="str">
        <f>IF($B1322="","",IF($C1323=$C1320,INDEX('FORMAÇÃO DE PREÇO'!$H:$H,MATCH($B1323,'FORMAÇÃO DE PREÇO'!$B:$B)-18),IF($C1323=$C1321,"Código","")))</f>
        <v/>
      </c>
      <c r="G1323" s="108" t="str">
        <f t="array" ref="G1323">IF($B1322="","",IF($C1323=$C1320,UPPER(INDEX('BASE EDITAL'!$C:$C,EDITAL!B1323+1)),IF($C1323=$C1321,"Especificação do Objeto","")))</f>
        <v/>
      </c>
      <c r="H1323" s="109" t="str">
        <f t="array" ref="H1323">IF($B1322="","",IF($C1323=$C1320,INDEX('FORMAÇÃO DE PREÇO'!$M:$M,MATCH($B1323,'FORMAÇÃO DE PREÇO'!$B:$B)-14),IF($C1323=$C1321,"Unidade","")))</f>
        <v/>
      </c>
      <c r="I1323" s="109" t="str">
        <f>IF($B1322="","",IF($C1323=$C1320,INDEX('FORMAÇÃO DE PREÇO'!$M:$M,MATCH($B1323,'FORMAÇÃO DE PREÇO'!$B:$B)-16),IF($C1323=$C1321,"Quant.","")))</f>
        <v/>
      </c>
      <c r="J1323" s="68" t="str">
        <f>IF(AND(COUNTBLANK($B1320:$B1322)=2,$B1322="",$B1321="",MAX(C:C)&gt;1),"Total Estimado",IF($B1322="","",IF($C1323=$C1320,INDEX('FORMAÇÃO DE PREÇO'!$M:$M,MATCH($B1323,'FORMAÇÃO DE PREÇO'!$B:$B)-18),IF($C1323=$C1321,"Valor Unit. (R$)",IF(AND($C1323&lt;&gt;$C1322,$J1322&lt;&gt;""),"Subtotal","")))))</f>
        <v/>
      </c>
      <c r="K1323" s="100" t="str">
        <f>IFERROR(IF(AND(COUNTBLANK($B1320:$B1322)=2,$B1322="",$B1321="",MAX(C:C)&gt;1),SUM($K$3:K1322)/2,IF($B1322="","",IF($C1323=$C1320,ROUND(J1323*I1323,2),IF($C1323=$C1321,"Total Item (R$)",IF(AND($C1323&lt;&gt;$C1322,$J1322&lt;&gt;""),SUMIFS(K:K,C:C,C1322,J:J,"&lt;&gt;Subtotal"),""))))),"")</f>
        <v/>
      </c>
      <c r="L1323" s="100" t="str">
        <f t="shared" si="38"/>
        <v/>
      </c>
    </row>
    <row r="1324" spans="2:12" x14ac:dyDescent="0.25">
      <c r="B1324" s="62" t="str">
        <f>IFERROR(IF(C1323=C1320,IF(B1323+1&lt;='FORMAÇÃO DE PREÇO'!$H$8,B1323+1,""),B1323),"")</f>
        <v/>
      </c>
      <c r="C1324" s="62" t="str">
        <f>IFERROR(VLOOKUP(B1324,'FORMAÇÃO DE PREÇO'!B:D,2,FALSE),"")</f>
        <v/>
      </c>
      <c r="D1324" s="62" t="str">
        <f>IFERROR(VLOOKUP(B1324,'FORMAÇÃO DE PREÇO'!B:D,3,FALSE),"")</f>
        <v/>
      </c>
      <c r="E1324" s="107" t="str">
        <f t="shared" si="39"/>
        <v/>
      </c>
      <c r="F1324" s="107" t="str">
        <f>IF($B1323="","",IF($C1324=$C1321,INDEX('FORMAÇÃO DE PREÇO'!$H:$H,MATCH($B1324,'FORMAÇÃO DE PREÇO'!$B:$B)-18),IF($C1324=$C1322,"Código","")))</f>
        <v/>
      </c>
      <c r="G1324" s="108" t="str">
        <f t="array" ref="G1324">IF($B1323="","",IF($C1324=$C1321,UPPER(INDEX('BASE EDITAL'!$C:$C,EDITAL!B1324+1)),IF($C1324=$C1322,"Especificação do Objeto","")))</f>
        <v/>
      </c>
      <c r="H1324" s="109" t="str">
        <f t="array" ref="H1324">IF($B1323="","",IF($C1324=$C1321,INDEX('FORMAÇÃO DE PREÇO'!$M:$M,MATCH($B1324,'FORMAÇÃO DE PREÇO'!$B:$B)-14),IF($C1324=$C1322,"Unidade","")))</f>
        <v/>
      </c>
      <c r="I1324" s="109" t="str">
        <f>IF($B1323="","",IF($C1324=$C1321,INDEX('FORMAÇÃO DE PREÇO'!$M:$M,MATCH($B1324,'FORMAÇÃO DE PREÇO'!$B:$B)-16),IF($C1324=$C1322,"Quant.","")))</f>
        <v/>
      </c>
      <c r="J1324" s="68" t="str">
        <f>IF(AND(COUNTBLANK($B1321:$B1323)=2,$B1323="",$B1322="",MAX(C:C)&gt;1),"Total Estimado",IF($B1323="","",IF($C1324=$C1321,INDEX('FORMAÇÃO DE PREÇO'!$M:$M,MATCH($B1324,'FORMAÇÃO DE PREÇO'!$B:$B)-18),IF($C1324=$C1322,"Valor Unit. (R$)",IF(AND($C1324&lt;&gt;$C1323,$J1323&lt;&gt;""),"Subtotal","")))))</f>
        <v/>
      </c>
      <c r="K1324" s="100" t="str">
        <f>IFERROR(IF(AND(COUNTBLANK($B1321:$B1323)=2,$B1323="",$B1322="",MAX(C:C)&gt;1),SUM($K$3:K1323)/2,IF($B1323="","",IF($C1324=$C1321,ROUND(J1324*I1324,2),IF($C1324=$C1322,"Total Item (R$)",IF(AND($C1324&lt;&gt;$C1323,$J1323&lt;&gt;""),SUMIFS(K:K,C:C,C1323,J:J,"&lt;&gt;Subtotal"),""))))),"")</f>
        <v/>
      </c>
      <c r="L1324" s="100" t="str">
        <f t="shared" si="38"/>
        <v/>
      </c>
    </row>
    <row r="1325" spans="2:12" x14ac:dyDescent="0.25">
      <c r="B1325" s="62" t="str">
        <f>IFERROR(IF(C1324=C1321,IF(B1324+1&lt;='FORMAÇÃO DE PREÇO'!$H$8,B1324+1,""),B1324),"")</f>
        <v/>
      </c>
      <c r="C1325" s="62" t="str">
        <f>IFERROR(VLOOKUP(B1325,'FORMAÇÃO DE PREÇO'!B:D,2,FALSE),"")</f>
        <v/>
      </c>
      <c r="D1325" s="62" t="str">
        <f>IFERROR(VLOOKUP(B1325,'FORMAÇÃO DE PREÇO'!B:D,3,FALSE),"")</f>
        <v/>
      </c>
      <c r="E1325" s="107" t="str">
        <f t="shared" si="39"/>
        <v/>
      </c>
      <c r="F1325" s="107" t="str">
        <f>IF($B1324="","",IF($C1325=$C1322,INDEX('FORMAÇÃO DE PREÇO'!$H:$H,MATCH($B1325,'FORMAÇÃO DE PREÇO'!$B:$B)-18),IF($C1325=$C1323,"Código","")))</f>
        <v/>
      </c>
      <c r="G1325" s="108" t="str">
        <f t="array" ref="G1325">IF($B1324="","",IF($C1325=$C1322,UPPER(INDEX('BASE EDITAL'!$C:$C,EDITAL!B1325+1)),IF($C1325=$C1323,"Especificação do Objeto","")))</f>
        <v/>
      </c>
      <c r="H1325" s="109" t="str">
        <f t="array" ref="H1325">IF($B1324="","",IF($C1325=$C1322,INDEX('FORMAÇÃO DE PREÇO'!$M:$M,MATCH($B1325,'FORMAÇÃO DE PREÇO'!$B:$B)-14),IF($C1325=$C1323,"Unidade","")))</f>
        <v/>
      </c>
      <c r="I1325" s="109" t="str">
        <f>IF($B1324="","",IF($C1325=$C1322,INDEX('FORMAÇÃO DE PREÇO'!$M:$M,MATCH($B1325,'FORMAÇÃO DE PREÇO'!$B:$B)-16),IF($C1325=$C1323,"Quant.","")))</f>
        <v/>
      </c>
      <c r="J1325" s="68" t="str">
        <f>IF(AND(COUNTBLANK($B1322:$B1324)=2,$B1324="",$B1323="",MAX(C:C)&gt;1),"Total Estimado",IF($B1324="","",IF($C1325=$C1322,INDEX('FORMAÇÃO DE PREÇO'!$M:$M,MATCH($B1325,'FORMAÇÃO DE PREÇO'!$B:$B)-18),IF($C1325=$C1323,"Valor Unit. (R$)",IF(AND($C1325&lt;&gt;$C1324,$J1324&lt;&gt;""),"Subtotal","")))))</f>
        <v/>
      </c>
      <c r="K1325" s="100" t="str">
        <f>IFERROR(IF(AND(COUNTBLANK($B1322:$B1324)=2,$B1324="",$B1323="",MAX(C:C)&gt;1),SUM($K$3:K1324)/2,IF($B1324="","",IF($C1325=$C1322,ROUND(J1325*I1325,2),IF($C1325=$C1323,"Total Item (R$)",IF(AND($C1325&lt;&gt;$C1324,$J1324&lt;&gt;""),SUMIFS(K:K,C:C,C1324,J:J,"&lt;&gt;Subtotal"),""))))),"")</f>
        <v/>
      </c>
      <c r="L1325" s="100" t="str">
        <f t="shared" si="38"/>
        <v/>
      </c>
    </row>
    <row r="1326" spans="2:12" x14ac:dyDescent="0.25">
      <c r="B1326" s="62" t="str">
        <f>IFERROR(IF(C1325=C1322,IF(B1325+1&lt;='FORMAÇÃO DE PREÇO'!$H$8,B1325+1,""),B1325),"")</f>
        <v/>
      </c>
      <c r="C1326" s="62" t="str">
        <f>IFERROR(VLOOKUP(B1326,'FORMAÇÃO DE PREÇO'!B:D,2,FALSE),"")</f>
        <v/>
      </c>
      <c r="D1326" s="62" t="str">
        <f>IFERROR(VLOOKUP(B1326,'FORMAÇÃO DE PREÇO'!B:D,3,FALSE),"")</f>
        <v/>
      </c>
      <c r="E1326" s="107" t="str">
        <f t="shared" si="39"/>
        <v/>
      </c>
      <c r="F1326" s="107" t="str">
        <f>IF($B1325="","",IF($C1326=$C1323,INDEX('FORMAÇÃO DE PREÇO'!$H:$H,MATCH($B1326,'FORMAÇÃO DE PREÇO'!$B:$B)-18),IF($C1326=$C1324,"Código","")))</f>
        <v/>
      </c>
      <c r="G1326" s="108" t="str">
        <f t="array" ref="G1326">IF($B1325="","",IF($C1326=$C1323,UPPER(INDEX('BASE EDITAL'!$C:$C,EDITAL!B1326+1)),IF($C1326=$C1324,"Especificação do Objeto","")))</f>
        <v/>
      </c>
      <c r="H1326" s="109" t="str">
        <f t="array" ref="H1326">IF($B1325="","",IF($C1326=$C1323,INDEX('FORMAÇÃO DE PREÇO'!$M:$M,MATCH($B1326,'FORMAÇÃO DE PREÇO'!$B:$B)-14),IF($C1326=$C1324,"Unidade","")))</f>
        <v/>
      </c>
      <c r="I1326" s="109" t="str">
        <f>IF($B1325="","",IF($C1326=$C1323,INDEX('FORMAÇÃO DE PREÇO'!$M:$M,MATCH($B1326,'FORMAÇÃO DE PREÇO'!$B:$B)-16),IF($C1326=$C1324,"Quant.","")))</f>
        <v/>
      </c>
      <c r="J1326" s="68" t="str">
        <f>IF(AND(COUNTBLANK($B1323:$B1325)=2,$B1325="",$B1324="",MAX(C:C)&gt;1),"Total Estimado",IF($B1325="","",IF($C1326=$C1323,INDEX('FORMAÇÃO DE PREÇO'!$M:$M,MATCH($B1326,'FORMAÇÃO DE PREÇO'!$B:$B)-18),IF($C1326=$C1324,"Valor Unit. (R$)",IF(AND($C1326&lt;&gt;$C1325,$J1325&lt;&gt;""),"Subtotal","")))))</f>
        <v/>
      </c>
      <c r="K1326" s="100" t="str">
        <f>IFERROR(IF(AND(COUNTBLANK($B1323:$B1325)=2,$B1325="",$B1324="",MAX(C:C)&gt;1),SUM($K$3:K1325)/2,IF($B1325="","",IF($C1326=$C1323,ROUND(J1326*I1326,2),IF($C1326=$C1324,"Total Item (R$)",IF(AND($C1326&lt;&gt;$C1325,$J1325&lt;&gt;""),SUMIFS(K:K,C:C,C1325,J:J,"&lt;&gt;Subtotal"),""))))),"")</f>
        <v/>
      </c>
      <c r="L1326" s="100" t="str">
        <f t="shared" si="38"/>
        <v/>
      </c>
    </row>
    <row r="1327" spans="2:12" x14ac:dyDescent="0.25">
      <c r="B1327" s="62" t="str">
        <f>IFERROR(IF(C1326=C1323,IF(B1326+1&lt;='FORMAÇÃO DE PREÇO'!$H$8,B1326+1,""),B1326),"")</f>
        <v/>
      </c>
      <c r="C1327" s="62" t="str">
        <f>IFERROR(VLOOKUP(B1327,'FORMAÇÃO DE PREÇO'!B:D,2,FALSE),"")</f>
        <v/>
      </c>
      <c r="D1327" s="62" t="str">
        <f>IFERROR(VLOOKUP(B1327,'FORMAÇÃO DE PREÇO'!B:D,3,FALSE),"")</f>
        <v/>
      </c>
      <c r="E1327" s="107" t="str">
        <f t="shared" si="39"/>
        <v/>
      </c>
      <c r="F1327" s="107" t="str">
        <f>IF($B1326="","",IF($C1327=$C1324,INDEX('FORMAÇÃO DE PREÇO'!$H:$H,MATCH($B1327,'FORMAÇÃO DE PREÇO'!$B:$B)-18),IF($C1327=$C1325,"Código","")))</f>
        <v/>
      </c>
      <c r="G1327" s="108" t="str">
        <f t="array" ref="G1327">IF($B1326="","",IF($C1327=$C1324,UPPER(INDEX('BASE EDITAL'!$C:$C,EDITAL!B1327+1)),IF($C1327=$C1325,"Especificação do Objeto","")))</f>
        <v/>
      </c>
      <c r="H1327" s="109" t="str">
        <f t="array" ref="H1327">IF($B1326="","",IF($C1327=$C1324,INDEX('FORMAÇÃO DE PREÇO'!$M:$M,MATCH($B1327,'FORMAÇÃO DE PREÇO'!$B:$B)-14),IF($C1327=$C1325,"Unidade","")))</f>
        <v/>
      </c>
      <c r="I1327" s="109" t="str">
        <f>IF($B1326="","",IF($C1327=$C1324,INDEX('FORMAÇÃO DE PREÇO'!$M:$M,MATCH($B1327,'FORMAÇÃO DE PREÇO'!$B:$B)-16),IF($C1327=$C1325,"Quant.","")))</f>
        <v/>
      </c>
      <c r="J1327" s="68" t="str">
        <f>IF(AND(COUNTBLANK($B1324:$B1326)=2,$B1326="",$B1325="",MAX(C:C)&gt;1),"Total Estimado",IF($B1326="","",IF($C1327=$C1324,INDEX('FORMAÇÃO DE PREÇO'!$M:$M,MATCH($B1327,'FORMAÇÃO DE PREÇO'!$B:$B)-18),IF($C1327=$C1325,"Valor Unit. (R$)",IF(AND($C1327&lt;&gt;$C1326,$J1326&lt;&gt;""),"Subtotal","")))))</f>
        <v/>
      </c>
      <c r="K1327" s="100" t="str">
        <f>IFERROR(IF(AND(COUNTBLANK($B1324:$B1326)=2,$B1326="",$B1325="",MAX(C:C)&gt;1),SUM($K$3:K1326)/2,IF($B1326="","",IF($C1327=$C1324,ROUND(J1327*I1327,2),IF($C1327=$C1325,"Total Item (R$)",IF(AND($C1327&lt;&gt;$C1326,$J1326&lt;&gt;""),SUMIFS(K:K,C:C,C1326,J:J,"&lt;&gt;Subtotal"),""))))),"")</f>
        <v/>
      </c>
      <c r="L1327" s="100" t="str">
        <f t="shared" si="38"/>
        <v/>
      </c>
    </row>
    <row r="1328" spans="2:12" x14ac:dyDescent="0.25">
      <c r="B1328" s="62" t="str">
        <f>IFERROR(IF(C1327=C1324,IF(B1327+1&lt;='FORMAÇÃO DE PREÇO'!$H$8,B1327+1,""),B1327),"")</f>
        <v/>
      </c>
      <c r="C1328" s="62" t="str">
        <f>IFERROR(VLOOKUP(B1328,'FORMAÇÃO DE PREÇO'!B:D,2,FALSE),"")</f>
        <v/>
      </c>
      <c r="D1328" s="62" t="str">
        <f>IFERROR(VLOOKUP(B1328,'FORMAÇÃO DE PREÇO'!B:D,3,FALSE),"")</f>
        <v/>
      </c>
      <c r="E1328" s="107" t="str">
        <f t="shared" si="39"/>
        <v/>
      </c>
      <c r="F1328" s="107" t="str">
        <f>IF($B1327="","",IF($C1328=$C1325,INDEX('FORMAÇÃO DE PREÇO'!$H:$H,MATCH($B1328,'FORMAÇÃO DE PREÇO'!$B:$B)-18),IF($C1328=$C1326,"Código","")))</f>
        <v/>
      </c>
      <c r="G1328" s="108" t="str">
        <f t="array" ref="G1328">IF($B1327="","",IF($C1328=$C1325,UPPER(INDEX('BASE EDITAL'!$C:$C,EDITAL!B1328+1)),IF($C1328=$C1326,"Especificação do Objeto","")))</f>
        <v/>
      </c>
      <c r="H1328" s="109" t="str">
        <f t="array" ref="H1328">IF($B1327="","",IF($C1328=$C1325,INDEX('FORMAÇÃO DE PREÇO'!$M:$M,MATCH($B1328,'FORMAÇÃO DE PREÇO'!$B:$B)-14),IF($C1328=$C1326,"Unidade","")))</f>
        <v/>
      </c>
      <c r="I1328" s="109" t="str">
        <f>IF($B1327="","",IF($C1328=$C1325,INDEX('FORMAÇÃO DE PREÇO'!$M:$M,MATCH($B1328,'FORMAÇÃO DE PREÇO'!$B:$B)-16),IF($C1328=$C1326,"Quant.","")))</f>
        <v/>
      </c>
      <c r="J1328" s="68" t="str">
        <f>IF(AND(COUNTBLANK($B1325:$B1327)=2,$B1327="",$B1326="",MAX(C:C)&gt;1),"Total Estimado",IF($B1327="","",IF($C1328=$C1325,INDEX('FORMAÇÃO DE PREÇO'!$M:$M,MATCH($B1328,'FORMAÇÃO DE PREÇO'!$B:$B)-18),IF($C1328=$C1326,"Valor Unit. (R$)",IF(AND($C1328&lt;&gt;$C1327,$J1327&lt;&gt;""),"Subtotal","")))))</f>
        <v/>
      </c>
      <c r="K1328" s="100" t="str">
        <f>IFERROR(IF(AND(COUNTBLANK($B1325:$B1327)=2,$B1327="",$B1326="",MAX(C:C)&gt;1),SUM($K$3:K1327)/2,IF($B1327="","",IF($C1328=$C1325,ROUND(J1328*I1328,2),IF($C1328=$C1326,"Total Item (R$)",IF(AND($C1328&lt;&gt;$C1327,$J1327&lt;&gt;""),SUMIFS(K:K,C:C,C1327,J:J,"&lt;&gt;Subtotal"),""))))),"")</f>
        <v/>
      </c>
      <c r="L1328" s="100" t="str">
        <f t="shared" si="38"/>
        <v/>
      </c>
    </row>
    <row r="1329" spans="2:12" x14ac:dyDescent="0.25">
      <c r="B1329" s="62" t="str">
        <f>IFERROR(IF(C1328=C1325,IF(B1328+1&lt;='FORMAÇÃO DE PREÇO'!$H$8,B1328+1,""),B1328),"")</f>
        <v/>
      </c>
      <c r="C1329" s="62" t="str">
        <f>IFERROR(VLOOKUP(B1329,'FORMAÇÃO DE PREÇO'!B:D,2,FALSE),"")</f>
        <v/>
      </c>
      <c r="D1329" s="62" t="str">
        <f>IFERROR(VLOOKUP(B1329,'FORMAÇÃO DE PREÇO'!B:D,3,FALSE),"")</f>
        <v/>
      </c>
      <c r="E1329" s="107" t="str">
        <f t="shared" si="39"/>
        <v/>
      </c>
      <c r="F1329" s="107" t="str">
        <f>IF($B1328="","",IF($C1329=$C1326,INDEX('FORMAÇÃO DE PREÇO'!$H:$H,MATCH($B1329,'FORMAÇÃO DE PREÇO'!$B:$B)-18),IF($C1329=$C1327,"Código","")))</f>
        <v/>
      </c>
      <c r="G1329" s="108" t="str">
        <f t="array" ref="G1329">IF($B1328="","",IF($C1329=$C1326,UPPER(INDEX('BASE EDITAL'!$C:$C,EDITAL!B1329+1)),IF($C1329=$C1327,"Especificação do Objeto","")))</f>
        <v/>
      </c>
      <c r="H1329" s="109" t="str">
        <f t="array" ref="H1329">IF($B1328="","",IF($C1329=$C1326,INDEX('FORMAÇÃO DE PREÇO'!$M:$M,MATCH($B1329,'FORMAÇÃO DE PREÇO'!$B:$B)-14),IF($C1329=$C1327,"Unidade","")))</f>
        <v/>
      </c>
      <c r="I1329" s="109" t="str">
        <f>IF($B1328="","",IF($C1329=$C1326,INDEX('FORMAÇÃO DE PREÇO'!$M:$M,MATCH($B1329,'FORMAÇÃO DE PREÇO'!$B:$B)-16),IF($C1329=$C1327,"Quant.","")))</f>
        <v/>
      </c>
      <c r="J1329" s="68" t="str">
        <f>IF(AND(COUNTBLANK($B1326:$B1328)=2,$B1328="",$B1327="",MAX(C:C)&gt;1),"Total Estimado",IF($B1328="","",IF($C1329=$C1326,INDEX('FORMAÇÃO DE PREÇO'!$M:$M,MATCH($B1329,'FORMAÇÃO DE PREÇO'!$B:$B)-18),IF($C1329=$C1327,"Valor Unit. (R$)",IF(AND($C1329&lt;&gt;$C1328,$J1328&lt;&gt;""),"Subtotal","")))))</f>
        <v/>
      </c>
      <c r="K1329" s="100" t="str">
        <f>IFERROR(IF(AND(COUNTBLANK($B1326:$B1328)=2,$B1328="",$B1327="",MAX(C:C)&gt;1),SUM($K$3:K1328)/2,IF($B1328="","",IF($C1329=$C1326,ROUND(J1329*I1329,2),IF($C1329=$C1327,"Total Item (R$)",IF(AND($C1329&lt;&gt;$C1328,$J1328&lt;&gt;""),SUMIFS(K:K,C:C,C1328,J:J,"&lt;&gt;Subtotal"),""))))),"")</f>
        <v/>
      </c>
      <c r="L1329" s="100" t="str">
        <f t="shared" si="38"/>
        <v/>
      </c>
    </row>
    <row r="1330" spans="2:12" x14ac:dyDescent="0.25">
      <c r="B1330" s="62" t="str">
        <f>IFERROR(IF(C1329=C1326,IF(B1329+1&lt;='FORMAÇÃO DE PREÇO'!$H$8,B1329+1,""),B1329),"")</f>
        <v/>
      </c>
      <c r="C1330" s="62" t="str">
        <f>IFERROR(VLOOKUP(B1330,'FORMAÇÃO DE PREÇO'!B:D,2,FALSE),"")</f>
        <v/>
      </c>
      <c r="D1330" s="62" t="str">
        <f>IFERROR(VLOOKUP(B1330,'FORMAÇÃO DE PREÇO'!B:D,3,FALSE),"")</f>
        <v/>
      </c>
      <c r="E1330" s="107" t="str">
        <f t="shared" si="39"/>
        <v/>
      </c>
      <c r="F1330" s="107" t="str">
        <f>IF($B1329="","",IF($C1330=$C1327,INDEX('FORMAÇÃO DE PREÇO'!$H:$H,MATCH($B1330,'FORMAÇÃO DE PREÇO'!$B:$B)-18),IF($C1330=$C1328,"Código","")))</f>
        <v/>
      </c>
      <c r="G1330" s="108" t="str">
        <f t="array" ref="G1330">IF($B1329="","",IF($C1330=$C1327,UPPER(INDEX('BASE EDITAL'!$C:$C,EDITAL!B1330+1)),IF($C1330=$C1328,"Especificação do Objeto","")))</f>
        <v/>
      </c>
      <c r="H1330" s="109" t="str">
        <f t="array" ref="H1330">IF($B1329="","",IF($C1330=$C1327,INDEX('FORMAÇÃO DE PREÇO'!$M:$M,MATCH($B1330,'FORMAÇÃO DE PREÇO'!$B:$B)-14),IF($C1330=$C1328,"Unidade","")))</f>
        <v/>
      </c>
      <c r="I1330" s="109" t="str">
        <f>IF($B1329="","",IF($C1330=$C1327,INDEX('FORMAÇÃO DE PREÇO'!$M:$M,MATCH($B1330,'FORMAÇÃO DE PREÇO'!$B:$B)-16),IF($C1330=$C1328,"Quant.","")))</f>
        <v/>
      </c>
      <c r="J1330" s="68" t="str">
        <f>IF(AND(COUNTBLANK($B1327:$B1329)=2,$B1329="",$B1328="",MAX(C:C)&gt;1),"Total Estimado",IF($B1329="","",IF($C1330=$C1327,INDEX('FORMAÇÃO DE PREÇO'!$M:$M,MATCH($B1330,'FORMAÇÃO DE PREÇO'!$B:$B)-18),IF($C1330=$C1328,"Valor Unit. (R$)",IF(AND($C1330&lt;&gt;$C1329,$J1329&lt;&gt;""),"Subtotal","")))))</f>
        <v/>
      </c>
      <c r="K1330" s="100" t="str">
        <f>IFERROR(IF(AND(COUNTBLANK($B1327:$B1329)=2,$B1329="",$B1328="",MAX(C:C)&gt;1),SUM($K$3:K1329)/2,IF($B1329="","",IF($C1330=$C1327,ROUND(J1330*I1330,2),IF($C1330=$C1328,"Total Item (R$)",IF(AND($C1330&lt;&gt;$C1329,$J1329&lt;&gt;""),SUMIFS(K:K,C:C,C1329,J:J,"&lt;&gt;Subtotal"),""))))),"")</f>
        <v/>
      </c>
      <c r="L1330" s="100" t="str">
        <f t="shared" si="38"/>
        <v/>
      </c>
    </row>
    <row r="1331" spans="2:12" x14ac:dyDescent="0.25">
      <c r="B1331" s="62" t="str">
        <f>IFERROR(IF(C1330=C1327,IF(B1330+1&lt;='FORMAÇÃO DE PREÇO'!$H$8,B1330+1,""),B1330),"")</f>
        <v/>
      </c>
      <c r="C1331" s="62" t="str">
        <f>IFERROR(VLOOKUP(B1331,'FORMAÇÃO DE PREÇO'!B:D,2,FALSE),"")</f>
        <v/>
      </c>
      <c r="D1331" s="62" t="str">
        <f>IFERROR(VLOOKUP(B1331,'FORMAÇÃO DE PREÇO'!B:D,3,FALSE),"")</f>
        <v/>
      </c>
      <c r="E1331" s="107" t="str">
        <f t="shared" si="39"/>
        <v/>
      </c>
      <c r="F1331" s="107" t="str">
        <f>IF($B1330="","",IF($C1331=$C1328,INDEX('FORMAÇÃO DE PREÇO'!$H:$H,MATCH($B1331,'FORMAÇÃO DE PREÇO'!$B:$B)-18),IF($C1331=$C1329,"Código","")))</f>
        <v/>
      </c>
      <c r="G1331" s="108" t="str">
        <f t="array" ref="G1331">IF($B1330="","",IF($C1331=$C1328,UPPER(INDEX('BASE EDITAL'!$C:$C,EDITAL!B1331+1)),IF($C1331=$C1329,"Especificação do Objeto","")))</f>
        <v/>
      </c>
      <c r="H1331" s="109" t="str">
        <f t="array" ref="H1331">IF($B1330="","",IF($C1331=$C1328,INDEX('FORMAÇÃO DE PREÇO'!$M:$M,MATCH($B1331,'FORMAÇÃO DE PREÇO'!$B:$B)-14),IF($C1331=$C1329,"Unidade","")))</f>
        <v/>
      </c>
      <c r="I1331" s="109" t="str">
        <f>IF($B1330="","",IF($C1331=$C1328,INDEX('FORMAÇÃO DE PREÇO'!$M:$M,MATCH($B1331,'FORMAÇÃO DE PREÇO'!$B:$B)-16),IF($C1331=$C1329,"Quant.","")))</f>
        <v/>
      </c>
      <c r="J1331" s="68" t="str">
        <f>IF(AND(COUNTBLANK($B1328:$B1330)=2,$B1330="",$B1329="",MAX(C:C)&gt;1),"Total Estimado",IF($B1330="","",IF($C1331=$C1328,INDEX('FORMAÇÃO DE PREÇO'!$M:$M,MATCH($B1331,'FORMAÇÃO DE PREÇO'!$B:$B)-18),IF($C1331=$C1329,"Valor Unit. (R$)",IF(AND($C1331&lt;&gt;$C1330,$J1330&lt;&gt;""),"Subtotal","")))))</f>
        <v/>
      </c>
      <c r="K1331" s="100" t="str">
        <f>IFERROR(IF(AND(COUNTBLANK($B1328:$B1330)=2,$B1330="",$B1329="",MAX(C:C)&gt;1),SUM($K$3:K1330)/2,IF($B1330="","",IF($C1331=$C1328,ROUND(J1331*I1331,2),IF($C1331=$C1329,"Total Item (R$)",IF(AND($C1331&lt;&gt;$C1330,$J1330&lt;&gt;""),SUMIFS(K:K,C:C,C1330,J:J,"&lt;&gt;Subtotal"),""))))),"")</f>
        <v/>
      </c>
      <c r="L1331" s="100" t="str">
        <f t="shared" si="38"/>
        <v/>
      </c>
    </row>
    <row r="1332" spans="2:12" x14ac:dyDescent="0.25">
      <c r="B1332" s="62" t="str">
        <f>IFERROR(IF(C1331=C1328,IF(B1331+1&lt;='FORMAÇÃO DE PREÇO'!$H$8,B1331+1,""),B1331),"")</f>
        <v/>
      </c>
      <c r="C1332" s="62" t="str">
        <f>IFERROR(VLOOKUP(B1332,'FORMAÇÃO DE PREÇO'!B:D,2,FALSE),"")</f>
        <v/>
      </c>
      <c r="D1332" s="62" t="str">
        <f>IFERROR(VLOOKUP(B1332,'FORMAÇÃO DE PREÇO'!B:D,3,FALSE),"")</f>
        <v/>
      </c>
      <c r="E1332" s="107" t="str">
        <f t="shared" si="39"/>
        <v/>
      </c>
      <c r="F1332" s="107" t="str">
        <f>IF($B1331="","",IF($C1332=$C1329,INDEX('FORMAÇÃO DE PREÇO'!$H:$H,MATCH($B1332,'FORMAÇÃO DE PREÇO'!$B:$B)-18),IF($C1332=$C1330,"Código","")))</f>
        <v/>
      </c>
      <c r="G1332" s="108" t="str">
        <f t="array" ref="G1332">IF($B1331="","",IF($C1332=$C1329,UPPER(INDEX('BASE EDITAL'!$C:$C,EDITAL!B1332+1)),IF($C1332=$C1330,"Especificação do Objeto","")))</f>
        <v/>
      </c>
      <c r="H1332" s="109" t="str">
        <f t="array" ref="H1332">IF($B1331="","",IF($C1332=$C1329,INDEX('FORMAÇÃO DE PREÇO'!$M:$M,MATCH($B1332,'FORMAÇÃO DE PREÇO'!$B:$B)-14),IF($C1332=$C1330,"Unidade","")))</f>
        <v/>
      </c>
      <c r="I1332" s="109" t="str">
        <f>IF($B1331="","",IF($C1332=$C1329,INDEX('FORMAÇÃO DE PREÇO'!$M:$M,MATCH($B1332,'FORMAÇÃO DE PREÇO'!$B:$B)-16),IF($C1332=$C1330,"Quant.","")))</f>
        <v/>
      </c>
      <c r="J1332" s="68" t="str">
        <f>IF(AND(COUNTBLANK($B1329:$B1331)=2,$B1331="",$B1330="",MAX(C:C)&gt;1),"Total Estimado",IF($B1331="","",IF($C1332=$C1329,INDEX('FORMAÇÃO DE PREÇO'!$M:$M,MATCH($B1332,'FORMAÇÃO DE PREÇO'!$B:$B)-18),IF($C1332=$C1330,"Valor Unit. (R$)",IF(AND($C1332&lt;&gt;$C1331,$J1331&lt;&gt;""),"Subtotal","")))))</f>
        <v/>
      </c>
      <c r="K1332" s="100" t="str">
        <f>IFERROR(IF(AND(COUNTBLANK($B1329:$B1331)=2,$B1331="",$B1330="",MAX(C:C)&gt;1),SUM($K$3:K1331)/2,IF($B1331="","",IF($C1332=$C1329,ROUND(J1332*I1332,2),IF($C1332=$C1330,"Total Item (R$)",IF(AND($C1332&lt;&gt;$C1331,$J1331&lt;&gt;""),SUMIFS(K:K,C:C,C1331,J:J,"&lt;&gt;Subtotal"),""))))),"")</f>
        <v/>
      </c>
      <c r="L1332" s="100" t="str">
        <f t="shared" si="38"/>
        <v/>
      </c>
    </row>
    <row r="1333" spans="2:12" x14ac:dyDescent="0.25">
      <c r="B1333" s="62" t="str">
        <f>IFERROR(IF(C1332=C1329,IF(B1332+1&lt;='FORMAÇÃO DE PREÇO'!$H$8,B1332+1,""),B1332),"")</f>
        <v/>
      </c>
      <c r="C1333" s="62" t="str">
        <f>IFERROR(VLOOKUP(B1333,'FORMAÇÃO DE PREÇO'!B:D,2,FALSE),"")</f>
        <v/>
      </c>
      <c r="D1333" s="62" t="str">
        <f>IFERROR(VLOOKUP(B1333,'FORMAÇÃO DE PREÇO'!B:D,3,FALSE),"")</f>
        <v/>
      </c>
      <c r="E1333" s="107" t="str">
        <f t="shared" si="39"/>
        <v/>
      </c>
      <c r="F1333" s="107" t="str">
        <f>IF($B1332="","",IF($C1333=$C1330,INDEX('FORMAÇÃO DE PREÇO'!$H:$H,MATCH($B1333,'FORMAÇÃO DE PREÇO'!$B:$B)-18),IF($C1333=$C1331,"Código","")))</f>
        <v/>
      </c>
      <c r="G1333" s="108" t="str">
        <f t="array" ref="G1333">IF($B1332="","",IF($C1333=$C1330,UPPER(INDEX('BASE EDITAL'!$C:$C,EDITAL!B1333+1)),IF($C1333=$C1331,"Especificação do Objeto","")))</f>
        <v/>
      </c>
      <c r="H1333" s="109" t="str">
        <f t="array" ref="H1333">IF($B1332="","",IF($C1333=$C1330,INDEX('FORMAÇÃO DE PREÇO'!$M:$M,MATCH($B1333,'FORMAÇÃO DE PREÇO'!$B:$B)-14),IF($C1333=$C1331,"Unidade","")))</f>
        <v/>
      </c>
      <c r="I1333" s="109" t="str">
        <f>IF($B1332="","",IF($C1333=$C1330,INDEX('FORMAÇÃO DE PREÇO'!$M:$M,MATCH($B1333,'FORMAÇÃO DE PREÇO'!$B:$B)-16),IF($C1333=$C1331,"Quant.","")))</f>
        <v/>
      </c>
      <c r="J1333" s="68" t="str">
        <f>IF(AND(COUNTBLANK($B1330:$B1332)=2,$B1332="",$B1331="",MAX(C:C)&gt;1),"Total Estimado",IF($B1332="","",IF($C1333=$C1330,INDEX('FORMAÇÃO DE PREÇO'!$M:$M,MATCH($B1333,'FORMAÇÃO DE PREÇO'!$B:$B)-18),IF($C1333=$C1331,"Valor Unit. (R$)",IF(AND($C1333&lt;&gt;$C1332,$J1332&lt;&gt;""),"Subtotal","")))))</f>
        <v/>
      </c>
      <c r="K1333" s="100" t="str">
        <f>IFERROR(IF(AND(COUNTBLANK($B1330:$B1332)=2,$B1332="",$B1331="",MAX(C:C)&gt;1),SUM($K$3:K1332)/2,IF($B1332="","",IF($C1333=$C1330,ROUND(J1333*I1333,2),IF($C1333=$C1331,"Total Item (R$)",IF(AND($C1333&lt;&gt;$C1332,$J1332&lt;&gt;""),SUMIFS(K:K,C:C,C1332,J:J,"&lt;&gt;Subtotal"),""))))),"")</f>
        <v/>
      </c>
      <c r="L1333" s="100" t="str">
        <f t="shared" si="38"/>
        <v/>
      </c>
    </row>
    <row r="1334" spans="2:12" x14ac:dyDescent="0.25">
      <c r="B1334" s="62" t="str">
        <f>IFERROR(IF(C1333=C1330,IF(B1333+1&lt;='FORMAÇÃO DE PREÇO'!$H$8,B1333+1,""),B1333),"")</f>
        <v/>
      </c>
      <c r="C1334" s="62" t="str">
        <f>IFERROR(VLOOKUP(B1334,'FORMAÇÃO DE PREÇO'!B:D,2,FALSE),"")</f>
        <v/>
      </c>
      <c r="D1334" s="62" t="str">
        <f>IFERROR(VLOOKUP(B1334,'FORMAÇÃO DE PREÇO'!B:D,3,FALSE),"")</f>
        <v/>
      </c>
      <c r="E1334" s="107" t="str">
        <f t="shared" si="39"/>
        <v/>
      </c>
      <c r="F1334" s="107" t="str">
        <f>IF($B1333="","",IF($C1334=$C1331,INDEX('FORMAÇÃO DE PREÇO'!$H:$H,MATCH($B1334,'FORMAÇÃO DE PREÇO'!$B:$B)-18),IF($C1334=$C1332,"Código","")))</f>
        <v/>
      </c>
      <c r="G1334" s="108" t="str">
        <f t="array" ref="G1334">IF($B1333="","",IF($C1334=$C1331,UPPER(INDEX('BASE EDITAL'!$C:$C,EDITAL!B1334+1)),IF($C1334=$C1332,"Especificação do Objeto","")))</f>
        <v/>
      </c>
      <c r="H1334" s="109" t="str">
        <f t="array" ref="H1334">IF($B1333="","",IF($C1334=$C1331,INDEX('FORMAÇÃO DE PREÇO'!$M:$M,MATCH($B1334,'FORMAÇÃO DE PREÇO'!$B:$B)-14),IF($C1334=$C1332,"Unidade","")))</f>
        <v/>
      </c>
      <c r="I1334" s="109" t="str">
        <f>IF($B1333="","",IF($C1334=$C1331,INDEX('FORMAÇÃO DE PREÇO'!$M:$M,MATCH($B1334,'FORMAÇÃO DE PREÇO'!$B:$B)-16),IF($C1334=$C1332,"Quant.","")))</f>
        <v/>
      </c>
      <c r="J1334" s="68" t="str">
        <f>IF(AND(COUNTBLANK($B1331:$B1333)=2,$B1333="",$B1332="",MAX(C:C)&gt;1),"Total Estimado",IF($B1333="","",IF($C1334=$C1331,INDEX('FORMAÇÃO DE PREÇO'!$M:$M,MATCH($B1334,'FORMAÇÃO DE PREÇO'!$B:$B)-18),IF($C1334=$C1332,"Valor Unit. (R$)",IF(AND($C1334&lt;&gt;$C1333,$J1333&lt;&gt;""),"Subtotal","")))))</f>
        <v/>
      </c>
      <c r="K1334" s="100" t="str">
        <f>IFERROR(IF(AND(COUNTBLANK($B1331:$B1333)=2,$B1333="",$B1332="",MAX(C:C)&gt;1),SUM($K$3:K1333)/2,IF($B1333="","",IF($C1334=$C1331,ROUND(J1334*I1334,2),IF($C1334=$C1332,"Total Item (R$)",IF(AND($C1334&lt;&gt;$C1333,$J1333&lt;&gt;""),SUMIFS(K:K,C:C,C1333,J:J,"&lt;&gt;Subtotal"),""))))),"")</f>
        <v/>
      </c>
      <c r="L1334" s="100" t="str">
        <f t="shared" si="38"/>
        <v/>
      </c>
    </row>
    <row r="1335" spans="2:12" x14ac:dyDescent="0.25">
      <c r="B1335" s="62" t="str">
        <f>IFERROR(IF(C1334=C1331,IF(B1334+1&lt;='FORMAÇÃO DE PREÇO'!$H$8,B1334+1,""),B1334),"")</f>
        <v/>
      </c>
      <c r="C1335" s="62" t="str">
        <f>IFERROR(VLOOKUP(B1335,'FORMAÇÃO DE PREÇO'!B:D,2,FALSE),"")</f>
        <v/>
      </c>
      <c r="D1335" s="62" t="str">
        <f>IFERROR(VLOOKUP(B1335,'FORMAÇÃO DE PREÇO'!B:D,3,FALSE),"")</f>
        <v/>
      </c>
      <c r="E1335" s="107" t="str">
        <f t="shared" si="39"/>
        <v/>
      </c>
      <c r="F1335" s="107" t="str">
        <f>IF($B1334="","",IF($C1335=$C1332,INDEX('FORMAÇÃO DE PREÇO'!$H:$H,MATCH($B1335,'FORMAÇÃO DE PREÇO'!$B:$B)-18),IF($C1335=$C1333,"Código","")))</f>
        <v/>
      </c>
      <c r="G1335" s="108" t="str">
        <f t="array" ref="G1335">IF($B1334="","",IF($C1335=$C1332,UPPER(INDEX('BASE EDITAL'!$C:$C,EDITAL!B1335+1)),IF($C1335=$C1333,"Especificação do Objeto","")))</f>
        <v/>
      </c>
      <c r="H1335" s="109" t="str">
        <f t="array" ref="H1335">IF($B1334="","",IF($C1335=$C1332,INDEX('FORMAÇÃO DE PREÇO'!$M:$M,MATCH($B1335,'FORMAÇÃO DE PREÇO'!$B:$B)-14),IF($C1335=$C1333,"Unidade","")))</f>
        <v/>
      </c>
      <c r="I1335" s="109" t="str">
        <f>IF($B1334="","",IF($C1335=$C1332,INDEX('FORMAÇÃO DE PREÇO'!$M:$M,MATCH($B1335,'FORMAÇÃO DE PREÇO'!$B:$B)-16),IF($C1335=$C1333,"Quant.","")))</f>
        <v/>
      </c>
      <c r="J1335" s="68" t="str">
        <f>IF(AND(COUNTBLANK($B1332:$B1334)=2,$B1334="",$B1333="",MAX(C:C)&gt;1),"Total Estimado",IF($B1334="","",IF($C1335=$C1332,INDEX('FORMAÇÃO DE PREÇO'!$M:$M,MATCH($B1335,'FORMAÇÃO DE PREÇO'!$B:$B)-18),IF($C1335=$C1333,"Valor Unit. (R$)",IF(AND($C1335&lt;&gt;$C1334,$J1334&lt;&gt;""),"Subtotal","")))))</f>
        <v/>
      </c>
      <c r="K1335" s="100" t="str">
        <f>IFERROR(IF(AND(COUNTBLANK($B1332:$B1334)=2,$B1334="",$B1333="",MAX(C:C)&gt;1),SUM($K$3:K1334)/2,IF($B1334="","",IF($C1335=$C1332,ROUND(J1335*I1335,2),IF($C1335=$C1333,"Total Item (R$)",IF(AND($C1335&lt;&gt;$C1334,$J1334&lt;&gt;""),SUMIFS(K:K,C:C,C1334,J:J,"&lt;&gt;Subtotal"),""))))),"")</f>
        <v/>
      </c>
      <c r="L1335" s="100" t="str">
        <f t="shared" si="38"/>
        <v/>
      </c>
    </row>
    <row r="1336" spans="2:12" x14ac:dyDescent="0.25">
      <c r="B1336" s="62" t="str">
        <f>IFERROR(IF(C1335=C1332,IF(B1335+1&lt;='FORMAÇÃO DE PREÇO'!$H$8,B1335+1,""),B1335),"")</f>
        <v/>
      </c>
      <c r="C1336" s="62" t="str">
        <f>IFERROR(VLOOKUP(B1336,'FORMAÇÃO DE PREÇO'!B:D,2,FALSE),"")</f>
        <v/>
      </c>
      <c r="D1336" s="62" t="str">
        <f>IFERROR(VLOOKUP(B1336,'FORMAÇÃO DE PREÇO'!B:D,3,FALSE),"")</f>
        <v/>
      </c>
      <c r="E1336" s="107" t="str">
        <f t="shared" si="39"/>
        <v/>
      </c>
      <c r="F1336" s="107" t="str">
        <f>IF($B1335="","",IF($C1336=$C1333,INDEX('FORMAÇÃO DE PREÇO'!$H:$H,MATCH($B1336,'FORMAÇÃO DE PREÇO'!$B:$B)-18),IF($C1336=$C1334,"Código","")))</f>
        <v/>
      </c>
      <c r="G1336" s="108" t="str">
        <f t="array" ref="G1336">IF($B1335="","",IF($C1336=$C1333,UPPER(INDEX('BASE EDITAL'!$C:$C,EDITAL!B1336+1)),IF($C1336=$C1334,"Especificação do Objeto","")))</f>
        <v/>
      </c>
      <c r="H1336" s="109" t="str">
        <f t="array" ref="H1336">IF($B1335="","",IF($C1336=$C1333,INDEX('FORMAÇÃO DE PREÇO'!$M:$M,MATCH($B1336,'FORMAÇÃO DE PREÇO'!$B:$B)-14),IF($C1336=$C1334,"Unidade","")))</f>
        <v/>
      </c>
      <c r="I1336" s="109" t="str">
        <f>IF($B1335="","",IF($C1336=$C1333,INDEX('FORMAÇÃO DE PREÇO'!$M:$M,MATCH($B1336,'FORMAÇÃO DE PREÇO'!$B:$B)-16),IF($C1336=$C1334,"Quant.","")))</f>
        <v/>
      </c>
      <c r="J1336" s="68" t="str">
        <f>IF(AND(COUNTBLANK($B1333:$B1335)=2,$B1335="",$B1334="",MAX(C:C)&gt;1),"Total Estimado",IF($B1335="","",IF($C1336=$C1333,INDEX('FORMAÇÃO DE PREÇO'!$M:$M,MATCH($B1336,'FORMAÇÃO DE PREÇO'!$B:$B)-18),IF($C1336=$C1334,"Valor Unit. (R$)",IF(AND($C1336&lt;&gt;$C1335,$J1335&lt;&gt;""),"Subtotal","")))))</f>
        <v/>
      </c>
      <c r="K1336" s="100" t="str">
        <f>IFERROR(IF(AND(COUNTBLANK($B1333:$B1335)=2,$B1335="",$B1334="",MAX(C:C)&gt;1),SUM($K$3:K1335)/2,IF($B1335="","",IF($C1336=$C1333,ROUND(J1336*I1336,2),IF($C1336=$C1334,"Total Item (R$)",IF(AND($C1336&lt;&gt;$C1335,$J1335&lt;&gt;""),SUMIFS(K:K,C:C,C1335,J:J,"&lt;&gt;Subtotal"),""))))),"")</f>
        <v/>
      </c>
      <c r="L1336" s="100" t="str">
        <f t="shared" si="38"/>
        <v/>
      </c>
    </row>
    <row r="1337" spans="2:12" x14ac:dyDescent="0.25">
      <c r="B1337" s="62" t="str">
        <f>IFERROR(IF(C1336=C1333,IF(B1336+1&lt;='FORMAÇÃO DE PREÇO'!$H$8,B1336+1,""),B1336),"")</f>
        <v/>
      </c>
      <c r="C1337" s="62" t="str">
        <f>IFERROR(VLOOKUP(B1337,'FORMAÇÃO DE PREÇO'!B:D,2,FALSE),"")</f>
        <v/>
      </c>
      <c r="D1337" s="62" t="str">
        <f>IFERROR(VLOOKUP(B1337,'FORMAÇÃO DE PREÇO'!B:D,3,FALSE),"")</f>
        <v/>
      </c>
      <c r="E1337" s="107" t="str">
        <f t="shared" si="39"/>
        <v/>
      </c>
      <c r="F1337" s="107" t="str">
        <f>IF($B1336="","",IF($C1337=$C1334,INDEX('FORMAÇÃO DE PREÇO'!$H:$H,MATCH($B1337,'FORMAÇÃO DE PREÇO'!$B:$B)-18),IF($C1337=$C1335,"Código","")))</f>
        <v/>
      </c>
      <c r="G1337" s="108" t="str">
        <f t="array" ref="G1337">IF($B1336="","",IF($C1337=$C1334,UPPER(INDEX('BASE EDITAL'!$C:$C,EDITAL!B1337+1)),IF($C1337=$C1335,"Especificação do Objeto","")))</f>
        <v/>
      </c>
      <c r="H1337" s="109" t="str">
        <f t="array" ref="H1337">IF($B1336="","",IF($C1337=$C1334,INDEX('FORMAÇÃO DE PREÇO'!$M:$M,MATCH($B1337,'FORMAÇÃO DE PREÇO'!$B:$B)-14),IF($C1337=$C1335,"Unidade","")))</f>
        <v/>
      </c>
      <c r="I1337" s="109" t="str">
        <f>IF($B1336="","",IF($C1337=$C1334,INDEX('FORMAÇÃO DE PREÇO'!$M:$M,MATCH($B1337,'FORMAÇÃO DE PREÇO'!$B:$B)-16),IF($C1337=$C1335,"Quant.","")))</f>
        <v/>
      </c>
      <c r="J1337" s="68" t="str">
        <f>IF(AND(COUNTBLANK($B1334:$B1336)=2,$B1336="",$B1335="",MAX(C:C)&gt;1),"Total Estimado",IF($B1336="","",IF($C1337=$C1334,INDEX('FORMAÇÃO DE PREÇO'!$M:$M,MATCH($B1337,'FORMAÇÃO DE PREÇO'!$B:$B)-18),IF($C1337=$C1335,"Valor Unit. (R$)",IF(AND($C1337&lt;&gt;$C1336,$J1336&lt;&gt;""),"Subtotal","")))))</f>
        <v/>
      </c>
      <c r="K1337" s="100" t="str">
        <f>IFERROR(IF(AND(COUNTBLANK($B1334:$B1336)=2,$B1336="",$B1335="",MAX(C:C)&gt;1),SUM($K$3:K1336)/2,IF($B1336="","",IF($C1337=$C1334,ROUND(J1337*I1337,2),IF($C1337=$C1335,"Total Item (R$)",IF(AND($C1337&lt;&gt;$C1336,$J1336&lt;&gt;""),SUMIFS(K:K,C:C,C1336,J:J,"&lt;&gt;Subtotal"),""))))),"")</f>
        <v/>
      </c>
      <c r="L1337" s="100" t="str">
        <f t="shared" si="38"/>
        <v/>
      </c>
    </row>
    <row r="1338" spans="2:12" x14ac:dyDescent="0.25">
      <c r="B1338" s="62" t="str">
        <f>IFERROR(IF(C1337=C1334,IF(B1337+1&lt;='FORMAÇÃO DE PREÇO'!$H$8,B1337+1,""),B1337),"")</f>
        <v/>
      </c>
      <c r="C1338" s="62" t="str">
        <f>IFERROR(VLOOKUP(B1338,'FORMAÇÃO DE PREÇO'!B:D,2,FALSE),"")</f>
        <v/>
      </c>
      <c r="D1338" s="62" t="str">
        <f>IFERROR(VLOOKUP(B1338,'FORMAÇÃO DE PREÇO'!B:D,3,FALSE),"")</f>
        <v/>
      </c>
      <c r="E1338" s="107" t="str">
        <f t="shared" si="39"/>
        <v/>
      </c>
      <c r="F1338" s="107" t="str">
        <f>IF($B1337="","",IF($C1338=$C1335,INDEX('FORMAÇÃO DE PREÇO'!$H:$H,MATCH($B1338,'FORMAÇÃO DE PREÇO'!$B:$B)-18),IF($C1338=$C1336,"Código","")))</f>
        <v/>
      </c>
      <c r="G1338" s="108" t="str">
        <f t="array" ref="G1338">IF($B1337="","",IF($C1338=$C1335,UPPER(INDEX('BASE EDITAL'!$C:$C,EDITAL!B1338+1)),IF($C1338=$C1336,"Especificação do Objeto","")))</f>
        <v/>
      </c>
      <c r="H1338" s="109" t="str">
        <f t="array" ref="H1338">IF($B1337="","",IF($C1338=$C1335,INDEX('FORMAÇÃO DE PREÇO'!$M:$M,MATCH($B1338,'FORMAÇÃO DE PREÇO'!$B:$B)-14),IF($C1338=$C1336,"Unidade","")))</f>
        <v/>
      </c>
      <c r="I1338" s="109" t="str">
        <f>IF($B1337="","",IF($C1338=$C1335,INDEX('FORMAÇÃO DE PREÇO'!$M:$M,MATCH($B1338,'FORMAÇÃO DE PREÇO'!$B:$B)-16),IF($C1338=$C1336,"Quant.","")))</f>
        <v/>
      </c>
      <c r="J1338" s="68" t="str">
        <f>IF(AND(COUNTBLANK($B1335:$B1337)=2,$B1337="",$B1336="",MAX(C:C)&gt;1),"Total Estimado",IF($B1337="","",IF($C1338=$C1335,INDEX('FORMAÇÃO DE PREÇO'!$M:$M,MATCH($B1338,'FORMAÇÃO DE PREÇO'!$B:$B)-18),IF($C1338=$C1336,"Valor Unit. (R$)",IF(AND($C1338&lt;&gt;$C1337,$J1337&lt;&gt;""),"Subtotal","")))))</f>
        <v/>
      </c>
      <c r="K1338" s="100" t="str">
        <f>IFERROR(IF(AND(COUNTBLANK($B1335:$B1337)=2,$B1337="",$B1336="",MAX(C:C)&gt;1),SUM($K$3:K1337)/2,IF($B1337="","",IF($C1338=$C1335,ROUND(J1338*I1338,2),IF($C1338=$C1336,"Total Item (R$)",IF(AND($C1338&lt;&gt;$C1337,$J1337&lt;&gt;""),SUMIFS(K:K,C:C,C1337,J:J,"&lt;&gt;Subtotal"),""))))),"")</f>
        <v/>
      </c>
      <c r="L1338" s="100" t="str">
        <f t="shared" si="38"/>
        <v/>
      </c>
    </row>
    <row r="1339" spans="2:12" x14ac:dyDescent="0.25">
      <c r="B1339" s="62" t="str">
        <f>IFERROR(IF(C1338=C1335,IF(B1338+1&lt;='FORMAÇÃO DE PREÇO'!$H$8,B1338+1,""),B1338),"")</f>
        <v/>
      </c>
      <c r="C1339" s="62" t="str">
        <f>IFERROR(VLOOKUP(B1339,'FORMAÇÃO DE PREÇO'!B:D,2,FALSE),"")</f>
        <v/>
      </c>
      <c r="D1339" s="62" t="str">
        <f>IFERROR(VLOOKUP(B1339,'FORMAÇÃO DE PREÇO'!B:D,3,FALSE),"")</f>
        <v/>
      </c>
      <c r="E1339" s="107" t="str">
        <f t="shared" si="39"/>
        <v/>
      </c>
      <c r="F1339" s="107" t="str">
        <f>IF($B1338="","",IF($C1339=$C1336,INDEX('FORMAÇÃO DE PREÇO'!$H:$H,MATCH($B1339,'FORMAÇÃO DE PREÇO'!$B:$B)-18),IF($C1339=$C1337,"Código","")))</f>
        <v/>
      </c>
      <c r="G1339" s="108" t="str">
        <f t="array" ref="G1339">IF($B1338="","",IF($C1339=$C1336,UPPER(INDEX('BASE EDITAL'!$C:$C,EDITAL!B1339+1)),IF($C1339=$C1337,"Especificação do Objeto","")))</f>
        <v/>
      </c>
      <c r="H1339" s="109" t="str">
        <f t="array" ref="H1339">IF($B1338="","",IF($C1339=$C1336,INDEX('FORMAÇÃO DE PREÇO'!$M:$M,MATCH($B1339,'FORMAÇÃO DE PREÇO'!$B:$B)-14),IF($C1339=$C1337,"Unidade","")))</f>
        <v/>
      </c>
      <c r="I1339" s="109" t="str">
        <f>IF($B1338="","",IF($C1339=$C1336,INDEX('FORMAÇÃO DE PREÇO'!$M:$M,MATCH($B1339,'FORMAÇÃO DE PREÇO'!$B:$B)-16),IF($C1339=$C1337,"Quant.","")))</f>
        <v/>
      </c>
      <c r="J1339" s="68" t="str">
        <f>IF(AND(COUNTBLANK($B1336:$B1338)=2,$B1338="",$B1337="",MAX(C:C)&gt;1),"Total Estimado",IF($B1338="","",IF($C1339=$C1336,INDEX('FORMAÇÃO DE PREÇO'!$M:$M,MATCH($B1339,'FORMAÇÃO DE PREÇO'!$B:$B)-18),IF($C1339=$C1337,"Valor Unit. (R$)",IF(AND($C1339&lt;&gt;$C1338,$J1338&lt;&gt;""),"Subtotal","")))))</f>
        <v/>
      </c>
      <c r="K1339" s="100" t="str">
        <f>IFERROR(IF(AND(COUNTBLANK($B1336:$B1338)=2,$B1338="",$B1337="",MAX(C:C)&gt;1),SUM($K$3:K1338)/2,IF($B1338="","",IF($C1339=$C1336,ROUND(J1339*I1339,2),IF($C1339=$C1337,"Total Item (R$)",IF(AND($C1339&lt;&gt;$C1338,$J1338&lt;&gt;""),SUMIFS(K:K,C:C,C1338,J:J,"&lt;&gt;Subtotal"),""))))),"")</f>
        <v/>
      </c>
      <c r="L1339" s="100" t="str">
        <f t="shared" si="38"/>
        <v/>
      </c>
    </row>
    <row r="1340" spans="2:12" x14ac:dyDescent="0.25">
      <c r="B1340" s="62" t="str">
        <f>IFERROR(IF(C1339=C1336,IF(B1339+1&lt;='FORMAÇÃO DE PREÇO'!$H$8,B1339+1,""),B1339),"")</f>
        <v/>
      </c>
      <c r="C1340" s="62" t="str">
        <f>IFERROR(VLOOKUP(B1340,'FORMAÇÃO DE PREÇO'!B:D,2,FALSE),"")</f>
        <v/>
      </c>
      <c r="D1340" s="62" t="str">
        <f>IFERROR(VLOOKUP(B1340,'FORMAÇÃO DE PREÇO'!B:D,3,FALSE),"")</f>
        <v/>
      </c>
      <c r="E1340" s="107" t="str">
        <f t="shared" si="39"/>
        <v/>
      </c>
      <c r="F1340" s="107" t="str">
        <f>IF($B1339="","",IF($C1340=$C1337,INDEX('FORMAÇÃO DE PREÇO'!$H:$H,MATCH($B1340,'FORMAÇÃO DE PREÇO'!$B:$B)-18),IF($C1340=$C1338,"Código","")))</f>
        <v/>
      </c>
      <c r="G1340" s="108" t="str">
        <f t="array" ref="G1340">IF($B1339="","",IF($C1340=$C1337,UPPER(INDEX('BASE EDITAL'!$C:$C,EDITAL!B1340+1)),IF($C1340=$C1338,"Especificação do Objeto","")))</f>
        <v/>
      </c>
      <c r="H1340" s="109" t="str">
        <f t="array" ref="H1340">IF($B1339="","",IF($C1340=$C1337,INDEX('FORMAÇÃO DE PREÇO'!$M:$M,MATCH($B1340,'FORMAÇÃO DE PREÇO'!$B:$B)-14),IF($C1340=$C1338,"Unidade","")))</f>
        <v/>
      </c>
      <c r="I1340" s="109" t="str">
        <f>IF($B1339="","",IF($C1340=$C1337,INDEX('FORMAÇÃO DE PREÇO'!$M:$M,MATCH($B1340,'FORMAÇÃO DE PREÇO'!$B:$B)-16),IF($C1340=$C1338,"Quant.","")))</f>
        <v/>
      </c>
      <c r="J1340" s="68" t="str">
        <f>IF(AND(COUNTBLANK($B1337:$B1339)=2,$B1339="",$B1338="",MAX(C:C)&gt;1),"Total Estimado",IF($B1339="","",IF($C1340=$C1337,INDEX('FORMAÇÃO DE PREÇO'!$M:$M,MATCH($B1340,'FORMAÇÃO DE PREÇO'!$B:$B)-18),IF($C1340=$C1338,"Valor Unit. (R$)",IF(AND($C1340&lt;&gt;$C1339,$J1339&lt;&gt;""),"Subtotal","")))))</f>
        <v/>
      </c>
      <c r="K1340" s="100" t="str">
        <f>IFERROR(IF(AND(COUNTBLANK($B1337:$B1339)=2,$B1339="",$B1338="",MAX(C:C)&gt;1),SUM($K$3:K1339)/2,IF($B1339="","",IF($C1340=$C1337,ROUND(J1340*I1340,2),IF($C1340=$C1338,"Total Item (R$)",IF(AND($C1340&lt;&gt;$C1339,$J1339&lt;&gt;""),SUMIFS(K:K,C:C,C1339,J:J,"&lt;&gt;Subtotal"),""))))),"")</f>
        <v/>
      </c>
      <c r="L1340" s="100" t="str">
        <f t="shared" si="38"/>
        <v/>
      </c>
    </row>
    <row r="1341" spans="2:12" x14ac:dyDescent="0.25">
      <c r="B1341" s="62" t="str">
        <f>IFERROR(IF(C1340=C1337,IF(B1340+1&lt;='FORMAÇÃO DE PREÇO'!$H$8,B1340+1,""),B1340),"")</f>
        <v/>
      </c>
      <c r="C1341" s="62" t="str">
        <f>IFERROR(VLOOKUP(B1341,'FORMAÇÃO DE PREÇO'!B:D,2,FALSE),"")</f>
        <v/>
      </c>
      <c r="D1341" s="62" t="str">
        <f>IFERROR(VLOOKUP(B1341,'FORMAÇÃO DE PREÇO'!B:D,3,FALSE),"")</f>
        <v/>
      </c>
      <c r="E1341" s="107" t="str">
        <f t="shared" si="39"/>
        <v/>
      </c>
      <c r="F1341" s="107" t="str">
        <f>IF($B1340="","",IF($C1341=$C1338,INDEX('FORMAÇÃO DE PREÇO'!$H:$H,MATCH($B1341,'FORMAÇÃO DE PREÇO'!$B:$B)-18),IF($C1341=$C1339,"Código","")))</f>
        <v/>
      </c>
      <c r="G1341" s="108" t="str">
        <f t="array" ref="G1341">IF($B1340="","",IF($C1341=$C1338,UPPER(INDEX('BASE EDITAL'!$C:$C,EDITAL!B1341+1)),IF($C1341=$C1339,"Especificação do Objeto","")))</f>
        <v/>
      </c>
      <c r="H1341" s="109" t="str">
        <f t="array" ref="H1341">IF($B1340="","",IF($C1341=$C1338,INDEX('FORMAÇÃO DE PREÇO'!$M:$M,MATCH($B1341,'FORMAÇÃO DE PREÇO'!$B:$B)-14),IF($C1341=$C1339,"Unidade","")))</f>
        <v/>
      </c>
      <c r="I1341" s="109" t="str">
        <f>IF($B1340="","",IF($C1341=$C1338,INDEX('FORMAÇÃO DE PREÇO'!$M:$M,MATCH($B1341,'FORMAÇÃO DE PREÇO'!$B:$B)-16),IF($C1341=$C1339,"Quant.","")))</f>
        <v/>
      </c>
      <c r="J1341" s="68" t="str">
        <f>IF(AND(COUNTBLANK($B1338:$B1340)=2,$B1340="",$B1339="",MAX(C:C)&gt;1),"Total Estimado",IF($B1340="","",IF($C1341=$C1338,INDEX('FORMAÇÃO DE PREÇO'!$M:$M,MATCH($B1341,'FORMAÇÃO DE PREÇO'!$B:$B)-18),IF($C1341=$C1339,"Valor Unit. (R$)",IF(AND($C1341&lt;&gt;$C1340,$J1340&lt;&gt;""),"Subtotal","")))))</f>
        <v/>
      </c>
      <c r="K1341" s="100" t="str">
        <f>IFERROR(IF(AND(COUNTBLANK($B1338:$B1340)=2,$B1340="",$B1339="",MAX(C:C)&gt;1),SUM($K$3:K1340)/2,IF($B1340="","",IF($C1341=$C1338,ROUND(J1341*I1341,2),IF($C1341=$C1339,"Total Item (R$)",IF(AND($C1341&lt;&gt;$C1340,$J1340&lt;&gt;""),SUMIFS(K:K,C:C,C1340,J:J,"&lt;&gt;Subtotal"),""))))),"")</f>
        <v/>
      </c>
      <c r="L1341" s="100" t="str">
        <f t="shared" si="38"/>
        <v/>
      </c>
    </row>
    <row r="1342" spans="2:12" x14ac:dyDescent="0.25">
      <c r="B1342" s="62" t="str">
        <f>IFERROR(IF(C1341=C1338,IF(B1341+1&lt;='FORMAÇÃO DE PREÇO'!$H$8,B1341+1,""),B1341),"")</f>
        <v/>
      </c>
      <c r="C1342" s="62" t="str">
        <f>IFERROR(VLOOKUP(B1342,'FORMAÇÃO DE PREÇO'!B:D,2,FALSE),"")</f>
        <v/>
      </c>
      <c r="D1342" s="62" t="str">
        <f>IFERROR(VLOOKUP(B1342,'FORMAÇÃO DE PREÇO'!B:D,3,FALSE),"")</f>
        <v/>
      </c>
      <c r="E1342" s="107" t="str">
        <f t="shared" si="39"/>
        <v/>
      </c>
      <c r="F1342" s="107" t="str">
        <f>IF($B1341="","",IF($C1342=$C1339,INDEX('FORMAÇÃO DE PREÇO'!$H:$H,MATCH($B1342,'FORMAÇÃO DE PREÇO'!$B:$B)-18),IF($C1342=$C1340,"Código","")))</f>
        <v/>
      </c>
      <c r="G1342" s="108" t="str">
        <f t="array" ref="G1342">IF($B1341="","",IF($C1342=$C1339,UPPER(INDEX('BASE EDITAL'!$C:$C,EDITAL!B1342+1)),IF($C1342=$C1340,"Especificação do Objeto","")))</f>
        <v/>
      </c>
      <c r="H1342" s="109" t="str">
        <f t="array" ref="H1342">IF($B1341="","",IF($C1342=$C1339,INDEX('FORMAÇÃO DE PREÇO'!$M:$M,MATCH($B1342,'FORMAÇÃO DE PREÇO'!$B:$B)-14),IF($C1342=$C1340,"Unidade","")))</f>
        <v/>
      </c>
      <c r="I1342" s="109" t="str">
        <f>IF($B1341="","",IF($C1342=$C1339,INDEX('FORMAÇÃO DE PREÇO'!$M:$M,MATCH($B1342,'FORMAÇÃO DE PREÇO'!$B:$B)-16),IF($C1342=$C1340,"Quant.","")))</f>
        <v/>
      </c>
      <c r="J1342" s="68" t="str">
        <f>IF(AND(COUNTBLANK($B1339:$B1341)=2,$B1341="",$B1340="",MAX(C:C)&gt;1),"Total Estimado",IF($B1341="","",IF($C1342=$C1339,INDEX('FORMAÇÃO DE PREÇO'!$M:$M,MATCH($B1342,'FORMAÇÃO DE PREÇO'!$B:$B)-18),IF($C1342=$C1340,"Valor Unit. (R$)",IF(AND($C1342&lt;&gt;$C1341,$J1341&lt;&gt;""),"Subtotal","")))))</f>
        <v/>
      </c>
      <c r="K1342" s="100" t="str">
        <f>IFERROR(IF(AND(COUNTBLANK($B1339:$B1341)=2,$B1341="",$B1340="",MAX(C:C)&gt;1),SUM($K$3:K1341)/2,IF($B1341="","",IF($C1342=$C1339,ROUND(J1342*I1342,2),IF($C1342=$C1340,"Total Item (R$)",IF(AND($C1342&lt;&gt;$C1341,$J1341&lt;&gt;""),SUMIFS(K:K,C:C,C1341,J:J,"&lt;&gt;Subtotal"),""))))),"")</f>
        <v/>
      </c>
      <c r="L1342" s="100" t="str">
        <f t="shared" si="38"/>
        <v/>
      </c>
    </row>
    <row r="1343" spans="2:12" x14ac:dyDescent="0.25">
      <c r="B1343" s="62" t="str">
        <f>IFERROR(IF(C1342=C1339,IF(B1342+1&lt;='FORMAÇÃO DE PREÇO'!$H$8,B1342+1,""),B1342),"")</f>
        <v/>
      </c>
      <c r="C1343" s="62" t="str">
        <f>IFERROR(VLOOKUP(B1343,'FORMAÇÃO DE PREÇO'!B:D,2,FALSE),"")</f>
        <v/>
      </c>
      <c r="D1343" s="62" t="str">
        <f>IFERROR(VLOOKUP(B1343,'FORMAÇÃO DE PREÇO'!B:D,3,FALSE),"")</f>
        <v/>
      </c>
      <c r="E1343" s="107" t="str">
        <f t="shared" si="39"/>
        <v/>
      </c>
      <c r="F1343" s="107" t="str">
        <f>IF($B1342="","",IF($C1343=$C1340,INDEX('FORMAÇÃO DE PREÇO'!$H:$H,MATCH($B1343,'FORMAÇÃO DE PREÇO'!$B:$B)-18),IF($C1343=$C1341,"Código","")))</f>
        <v/>
      </c>
      <c r="G1343" s="108" t="str">
        <f t="array" ref="G1343">IF($B1342="","",IF($C1343=$C1340,UPPER(INDEX('BASE EDITAL'!$C:$C,EDITAL!B1343+1)),IF($C1343=$C1341,"Especificação do Objeto","")))</f>
        <v/>
      </c>
      <c r="H1343" s="109" t="str">
        <f t="array" ref="H1343">IF($B1342="","",IF($C1343=$C1340,INDEX('FORMAÇÃO DE PREÇO'!$M:$M,MATCH($B1343,'FORMAÇÃO DE PREÇO'!$B:$B)-14),IF($C1343=$C1341,"Unidade","")))</f>
        <v/>
      </c>
      <c r="I1343" s="109" t="str">
        <f>IF($B1342="","",IF($C1343=$C1340,INDEX('FORMAÇÃO DE PREÇO'!$M:$M,MATCH($B1343,'FORMAÇÃO DE PREÇO'!$B:$B)-16),IF($C1343=$C1341,"Quant.","")))</f>
        <v/>
      </c>
      <c r="J1343" s="68" t="str">
        <f>IF(AND(COUNTBLANK($B1340:$B1342)=2,$B1342="",$B1341="",MAX(C:C)&gt;1),"Total Estimado",IF($B1342="","",IF($C1343=$C1340,INDEX('FORMAÇÃO DE PREÇO'!$M:$M,MATCH($B1343,'FORMAÇÃO DE PREÇO'!$B:$B)-18),IF($C1343=$C1341,"Valor Unit. (R$)",IF(AND($C1343&lt;&gt;$C1342,$J1342&lt;&gt;""),"Subtotal","")))))</f>
        <v/>
      </c>
      <c r="K1343" s="100" t="str">
        <f>IFERROR(IF(AND(COUNTBLANK($B1340:$B1342)=2,$B1342="",$B1341="",MAX(C:C)&gt;1),SUM($K$3:K1342)/2,IF($B1342="","",IF($C1343=$C1340,ROUND(J1343*I1343,2),IF($C1343=$C1341,"Total Item (R$)",IF(AND($C1343&lt;&gt;$C1342,$J1342&lt;&gt;""),SUMIFS(K:K,C:C,C1342,J:J,"&lt;&gt;Subtotal"),""))))),"")</f>
        <v/>
      </c>
      <c r="L1343" s="100" t="str">
        <f t="shared" si="38"/>
        <v/>
      </c>
    </row>
    <row r="1344" spans="2:12" x14ac:dyDescent="0.25">
      <c r="B1344" s="62" t="str">
        <f>IFERROR(IF(C1343=C1340,IF(B1343+1&lt;='FORMAÇÃO DE PREÇO'!$H$8,B1343+1,""),B1343),"")</f>
        <v/>
      </c>
      <c r="C1344" s="62" t="str">
        <f>IFERROR(VLOOKUP(B1344,'FORMAÇÃO DE PREÇO'!B:D,2,FALSE),"")</f>
        <v/>
      </c>
      <c r="D1344" s="62" t="str">
        <f>IFERROR(VLOOKUP(B1344,'FORMAÇÃO DE PREÇO'!B:D,3,FALSE),"")</f>
        <v/>
      </c>
      <c r="E1344" s="107" t="str">
        <f t="shared" si="39"/>
        <v/>
      </c>
      <c r="F1344" s="107" t="str">
        <f>IF($B1343="","",IF($C1344=$C1341,INDEX('FORMAÇÃO DE PREÇO'!$H:$H,MATCH($B1344,'FORMAÇÃO DE PREÇO'!$B:$B)-18),IF($C1344=$C1342,"Código","")))</f>
        <v/>
      </c>
      <c r="G1344" s="108" t="str">
        <f t="array" ref="G1344">IF($B1343="","",IF($C1344=$C1341,UPPER(INDEX('BASE EDITAL'!$C:$C,EDITAL!B1344+1)),IF($C1344=$C1342,"Especificação do Objeto","")))</f>
        <v/>
      </c>
      <c r="H1344" s="109" t="str">
        <f t="array" ref="H1344">IF($B1343="","",IF($C1344=$C1341,INDEX('FORMAÇÃO DE PREÇO'!$M:$M,MATCH($B1344,'FORMAÇÃO DE PREÇO'!$B:$B)-14),IF($C1344=$C1342,"Unidade","")))</f>
        <v/>
      </c>
      <c r="I1344" s="109" t="str">
        <f>IF($B1343="","",IF($C1344=$C1341,INDEX('FORMAÇÃO DE PREÇO'!$M:$M,MATCH($B1344,'FORMAÇÃO DE PREÇO'!$B:$B)-16),IF($C1344=$C1342,"Quant.","")))</f>
        <v/>
      </c>
      <c r="J1344" s="68" t="str">
        <f>IF(AND(COUNTBLANK($B1341:$B1343)=2,$B1343="",$B1342="",MAX(C:C)&gt;1),"Total Estimado",IF($B1343="","",IF($C1344=$C1341,INDEX('FORMAÇÃO DE PREÇO'!$M:$M,MATCH($B1344,'FORMAÇÃO DE PREÇO'!$B:$B)-18),IF($C1344=$C1342,"Valor Unit. (R$)",IF(AND($C1344&lt;&gt;$C1343,$J1343&lt;&gt;""),"Subtotal","")))))</f>
        <v/>
      </c>
      <c r="K1344" s="100" t="str">
        <f>IFERROR(IF(AND(COUNTBLANK($B1341:$B1343)=2,$B1343="",$B1342="",MAX(C:C)&gt;1),SUM($K$3:K1343)/2,IF($B1343="","",IF($C1344=$C1341,ROUND(J1344*I1344,2),IF($C1344=$C1342,"Total Item (R$)",IF(AND($C1344&lt;&gt;$C1343,$J1343&lt;&gt;""),SUMIFS(K:K,C:C,C1343,J:J,"&lt;&gt;Subtotal"),""))))),"")</f>
        <v/>
      </c>
      <c r="L1344" s="100" t="str">
        <f t="shared" si="38"/>
        <v/>
      </c>
    </row>
    <row r="1345" spans="2:12" x14ac:dyDescent="0.25">
      <c r="B1345" s="62" t="str">
        <f>IFERROR(IF(C1344=C1341,IF(B1344+1&lt;='FORMAÇÃO DE PREÇO'!$H$8,B1344+1,""),B1344),"")</f>
        <v/>
      </c>
      <c r="C1345" s="62" t="str">
        <f>IFERROR(VLOOKUP(B1345,'FORMAÇÃO DE PREÇO'!B:D,2,FALSE),"")</f>
        <v/>
      </c>
      <c r="D1345" s="62" t="str">
        <f>IFERROR(VLOOKUP(B1345,'FORMAÇÃO DE PREÇO'!B:D,3,FALSE),"")</f>
        <v/>
      </c>
      <c r="E1345" s="107" t="str">
        <f t="shared" si="39"/>
        <v/>
      </c>
      <c r="F1345" s="107" t="str">
        <f>IF($B1344="","",IF($C1345=$C1342,INDEX('FORMAÇÃO DE PREÇO'!$H:$H,MATCH($B1345,'FORMAÇÃO DE PREÇO'!$B:$B)-18),IF($C1345=$C1343,"Código","")))</f>
        <v/>
      </c>
      <c r="G1345" s="108" t="str">
        <f t="array" ref="G1345">IF($B1344="","",IF($C1345=$C1342,UPPER(INDEX('BASE EDITAL'!$C:$C,EDITAL!B1345+1)),IF($C1345=$C1343,"Especificação do Objeto","")))</f>
        <v/>
      </c>
      <c r="H1345" s="109" t="str">
        <f t="array" ref="H1345">IF($B1344="","",IF($C1345=$C1342,INDEX('FORMAÇÃO DE PREÇO'!$M:$M,MATCH($B1345,'FORMAÇÃO DE PREÇO'!$B:$B)-14),IF($C1345=$C1343,"Unidade","")))</f>
        <v/>
      </c>
      <c r="I1345" s="109" t="str">
        <f>IF($B1344="","",IF($C1345=$C1342,INDEX('FORMAÇÃO DE PREÇO'!$M:$M,MATCH($B1345,'FORMAÇÃO DE PREÇO'!$B:$B)-16),IF($C1345=$C1343,"Quant.","")))</f>
        <v/>
      </c>
      <c r="J1345" s="68" t="str">
        <f>IF(AND(COUNTBLANK($B1342:$B1344)=2,$B1344="",$B1343="",MAX(C:C)&gt;1),"Total Estimado",IF($B1344="","",IF($C1345=$C1342,INDEX('FORMAÇÃO DE PREÇO'!$M:$M,MATCH($B1345,'FORMAÇÃO DE PREÇO'!$B:$B)-18),IF($C1345=$C1343,"Valor Unit. (R$)",IF(AND($C1345&lt;&gt;$C1344,$J1344&lt;&gt;""),"Subtotal","")))))</f>
        <v/>
      </c>
      <c r="K1345" s="100" t="str">
        <f>IFERROR(IF(AND(COUNTBLANK($B1342:$B1344)=2,$B1344="",$B1343="",MAX(C:C)&gt;1),SUM($K$3:K1344)/2,IF($B1344="","",IF($C1345=$C1342,ROUND(J1345*I1345,2),IF($C1345=$C1343,"Total Item (R$)",IF(AND($C1345&lt;&gt;$C1344,$J1344&lt;&gt;""),SUMIFS(K:K,C:C,C1344,J:J,"&lt;&gt;Subtotal"),""))))),"")</f>
        <v/>
      </c>
      <c r="L1345" s="100" t="str">
        <f t="shared" si="38"/>
        <v/>
      </c>
    </row>
    <row r="1346" spans="2:12" x14ac:dyDescent="0.25">
      <c r="B1346" s="62" t="str">
        <f>IFERROR(IF(C1345=C1342,IF(B1345+1&lt;='FORMAÇÃO DE PREÇO'!$H$8,B1345+1,""),B1345),"")</f>
        <v/>
      </c>
      <c r="C1346" s="62" t="str">
        <f>IFERROR(VLOOKUP(B1346,'FORMAÇÃO DE PREÇO'!B:D,2,FALSE),"")</f>
        <v/>
      </c>
      <c r="D1346" s="62" t="str">
        <f>IFERROR(VLOOKUP(B1346,'FORMAÇÃO DE PREÇO'!B:D,3,FALSE),"")</f>
        <v/>
      </c>
      <c r="E1346" s="107" t="str">
        <f t="shared" si="39"/>
        <v/>
      </c>
      <c r="F1346" s="107" t="str">
        <f>IF($B1345="","",IF($C1346=$C1343,INDEX('FORMAÇÃO DE PREÇO'!$H:$H,MATCH($B1346,'FORMAÇÃO DE PREÇO'!$B:$B)-18),IF($C1346=$C1344,"Código","")))</f>
        <v/>
      </c>
      <c r="G1346" s="108" t="str">
        <f t="array" ref="G1346">IF($B1345="","",IF($C1346=$C1343,UPPER(INDEX('BASE EDITAL'!$C:$C,EDITAL!B1346+1)),IF($C1346=$C1344,"Especificação do Objeto","")))</f>
        <v/>
      </c>
      <c r="H1346" s="109" t="str">
        <f t="array" ref="H1346">IF($B1345="","",IF($C1346=$C1343,INDEX('FORMAÇÃO DE PREÇO'!$M:$M,MATCH($B1346,'FORMAÇÃO DE PREÇO'!$B:$B)-14),IF($C1346=$C1344,"Unidade","")))</f>
        <v/>
      </c>
      <c r="I1346" s="109" t="str">
        <f>IF($B1345="","",IF($C1346=$C1343,INDEX('FORMAÇÃO DE PREÇO'!$M:$M,MATCH($B1346,'FORMAÇÃO DE PREÇO'!$B:$B)-16),IF($C1346=$C1344,"Quant.","")))</f>
        <v/>
      </c>
      <c r="J1346" s="68" t="str">
        <f>IF(AND(COUNTBLANK($B1343:$B1345)=2,$B1345="",$B1344="",MAX(C:C)&gt;1),"Total Estimado",IF($B1345="","",IF($C1346=$C1343,INDEX('FORMAÇÃO DE PREÇO'!$M:$M,MATCH($B1346,'FORMAÇÃO DE PREÇO'!$B:$B)-18),IF($C1346=$C1344,"Valor Unit. (R$)",IF(AND($C1346&lt;&gt;$C1345,$J1345&lt;&gt;""),"Subtotal","")))))</f>
        <v/>
      </c>
      <c r="K1346" s="100" t="str">
        <f>IFERROR(IF(AND(COUNTBLANK($B1343:$B1345)=2,$B1345="",$B1344="",MAX(C:C)&gt;1),SUM($K$3:K1345)/2,IF($B1345="","",IF($C1346=$C1343,ROUND(J1346*I1346,2),IF($C1346=$C1344,"Total Item (R$)",IF(AND($C1346&lt;&gt;$C1345,$J1345&lt;&gt;""),SUMIFS(K:K,C:C,C1345,J:J,"&lt;&gt;Subtotal"),""))))),"")</f>
        <v/>
      </c>
      <c r="L1346" s="100" t="str">
        <f t="shared" si="38"/>
        <v/>
      </c>
    </row>
    <row r="1347" spans="2:12" x14ac:dyDescent="0.25">
      <c r="B1347" s="62" t="str">
        <f>IFERROR(IF(C1346=C1343,IF(B1346+1&lt;='FORMAÇÃO DE PREÇO'!$H$8,B1346+1,""),B1346),"")</f>
        <v/>
      </c>
      <c r="C1347" s="62" t="str">
        <f>IFERROR(VLOOKUP(B1347,'FORMAÇÃO DE PREÇO'!B:D,2,FALSE),"")</f>
        <v/>
      </c>
      <c r="D1347" s="62" t="str">
        <f>IFERROR(VLOOKUP(B1347,'FORMAÇÃO DE PREÇO'!B:D,3,FALSE),"")</f>
        <v/>
      </c>
      <c r="E1347" s="107" t="str">
        <f t="shared" si="39"/>
        <v/>
      </c>
      <c r="F1347" s="107" t="str">
        <f>IF($B1346="","",IF($C1347=$C1344,INDEX('FORMAÇÃO DE PREÇO'!$H:$H,MATCH($B1347,'FORMAÇÃO DE PREÇO'!$B:$B)-18),IF($C1347=$C1345,"Código","")))</f>
        <v/>
      </c>
      <c r="G1347" s="108" t="str">
        <f t="array" ref="G1347">IF($B1346="","",IF($C1347=$C1344,UPPER(INDEX('BASE EDITAL'!$C:$C,EDITAL!B1347+1)),IF($C1347=$C1345,"Especificação do Objeto","")))</f>
        <v/>
      </c>
      <c r="H1347" s="109" t="str">
        <f t="array" ref="H1347">IF($B1346="","",IF($C1347=$C1344,INDEX('FORMAÇÃO DE PREÇO'!$M:$M,MATCH($B1347,'FORMAÇÃO DE PREÇO'!$B:$B)-14),IF($C1347=$C1345,"Unidade","")))</f>
        <v/>
      </c>
      <c r="I1347" s="109" t="str">
        <f>IF($B1346="","",IF($C1347=$C1344,INDEX('FORMAÇÃO DE PREÇO'!$M:$M,MATCH($B1347,'FORMAÇÃO DE PREÇO'!$B:$B)-16),IF($C1347=$C1345,"Quant.","")))</f>
        <v/>
      </c>
      <c r="J1347" s="68" t="str">
        <f>IF(AND(COUNTBLANK($B1344:$B1346)=2,$B1346="",$B1345="",MAX(C:C)&gt;1),"Total Estimado",IF($B1346="","",IF($C1347=$C1344,INDEX('FORMAÇÃO DE PREÇO'!$M:$M,MATCH($B1347,'FORMAÇÃO DE PREÇO'!$B:$B)-18),IF($C1347=$C1345,"Valor Unit. (R$)",IF(AND($C1347&lt;&gt;$C1346,$J1346&lt;&gt;""),"Subtotal","")))))</f>
        <v/>
      </c>
      <c r="K1347" s="100" t="str">
        <f>IFERROR(IF(AND(COUNTBLANK($B1344:$B1346)=2,$B1346="",$B1345="",MAX(C:C)&gt;1),SUM($K$3:K1346)/2,IF($B1346="","",IF($C1347=$C1344,ROUND(J1347*I1347,2),IF($C1347=$C1345,"Total Item (R$)",IF(AND($C1347&lt;&gt;$C1346,$J1346&lt;&gt;""),SUMIFS(K:K,C:C,C1346,J:J,"&lt;&gt;Subtotal"),""))))),"")</f>
        <v/>
      </c>
      <c r="L1347" s="100" t="str">
        <f t="shared" si="38"/>
        <v/>
      </c>
    </row>
    <row r="1348" spans="2:12" x14ac:dyDescent="0.25">
      <c r="B1348" s="62" t="str">
        <f>IFERROR(IF(C1347=C1344,IF(B1347+1&lt;='FORMAÇÃO DE PREÇO'!$H$8,B1347+1,""),B1347),"")</f>
        <v/>
      </c>
      <c r="C1348" s="62" t="str">
        <f>IFERROR(VLOOKUP(B1348,'FORMAÇÃO DE PREÇO'!B:D,2,FALSE),"")</f>
        <v/>
      </c>
      <c r="D1348" s="62" t="str">
        <f>IFERROR(VLOOKUP(B1348,'FORMAÇÃO DE PREÇO'!B:D,3,FALSE),"")</f>
        <v/>
      </c>
      <c r="E1348" s="107" t="str">
        <f t="shared" si="39"/>
        <v/>
      </c>
      <c r="F1348" s="107" t="str">
        <f>IF($B1347="","",IF($C1348=$C1345,INDEX('FORMAÇÃO DE PREÇO'!$H:$H,MATCH($B1348,'FORMAÇÃO DE PREÇO'!$B:$B)-18),IF($C1348=$C1346,"Código","")))</f>
        <v/>
      </c>
      <c r="G1348" s="108" t="str">
        <f t="array" ref="G1348">IF($B1347="","",IF($C1348=$C1345,UPPER(INDEX('BASE EDITAL'!$C:$C,EDITAL!B1348+1)),IF($C1348=$C1346,"Especificação do Objeto","")))</f>
        <v/>
      </c>
      <c r="H1348" s="109" t="str">
        <f t="array" ref="H1348">IF($B1347="","",IF($C1348=$C1345,INDEX('FORMAÇÃO DE PREÇO'!$M:$M,MATCH($B1348,'FORMAÇÃO DE PREÇO'!$B:$B)-14),IF($C1348=$C1346,"Unidade","")))</f>
        <v/>
      </c>
      <c r="I1348" s="109" t="str">
        <f>IF($B1347="","",IF($C1348=$C1345,INDEX('FORMAÇÃO DE PREÇO'!$M:$M,MATCH($B1348,'FORMAÇÃO DE PREÇO'!$B:$B)-16),IF($C1348=$C1346,"Quant.","")))</f>
        <v/>
      </c>
      <c r="J1348" s="68" t="str">
        <f>IF(AND(COUNTBLANK($B1345:$B1347)=2,$B1347="",$B1346="",MAX(C:C)&gt;1),"Total Estimado",IF($B1347="","",IF($C1348=$C1345,INDEX('FORMAÇÃO DE PREÇO'!$M:$M,MATCH($B1348,'FORMAÇÃO DE PREÇO'!$B:$B)-18),IF($C1348=$C1346,"Valor Unit. (R$)",IF(AND($C1348&lt;&gt;$C1347,$J1347&lt;&gt;""),"Subtotal","")))))</f>
        <v/>
      </c>
      <c r="K1348" s="100" t="str">
        <f>IFERROR(IF(AND(COUNTBLANK($B1345:$B1347)=2,$B1347="",$B1346="",MAX(C:C)&gt;1),SUM($K$3:K1347)/2,IF($B1347="","",IF($C1348=$C1345,ROUND(J1348*I1348,2),IF($C1348=$C1346,"Total Item (R$)",IF(AND($C1348&lt;&gt;$C1347,$J1347&lt;&gt;""),SUMIFS(K:K,C:C,C1347,J:J,"&lt;&gt;Subtotal"),""))))),"")</f>
        <v/>
      </c>
      <c r="L1348" s="100" t="str">
        <f t="shared" ref="L1348:L1411" si="40">IF($B1347="","",IF($C1348=$C1345,"",IF($C1348=$C1346,"Benefício ME/EPP","")))</f>
        <v/>
      </c>
    </row>
    <row r="1349" spans="2:12" x14ac:dyDescent="0.25">
      <c r="B1349" s="62" t="str">
        <f>IFERROR(IF(C1348=C1345,IF(B1348+1&lt;='FORMAÇÃO DE PREÇO'!$H$8,B1348+1,""),B1348),"")</f>
        <v/>
      </c>
      <c r="C1349" s="62" t="str">
        <f>IFERROR(VLOOKUP(B1349,'FORMAÇÃO DE PREÇO'!B:D,2,FALSE),"")</f>
        <v/>
      </c>
      <c r="D1349" s="62" t="str">
        <f>IFERROR(VLOOKUP(B1349,'FORMAÇÃO DE PREÇO'!B:D,3,FALSE),"")</f>
        <v/>
      </c>
      <c r="E1349" s="107" t="str">
        <f t="shared" si="39"/>
        <v/>
      </c>
      <c r="F1349" s="107" t="str">
        <f>IF($B1348="","",IF($C1349=$C1346,INDEX('FORMAÇÃO DE PREÇO'!$H:$H,MATCH($B1349,'FORMAÇÃO DE PREÇO'!$B:$B)-18),IF($C1349=$C1347,"Código","")))</f>
        <v/>
      </c>
      <c r="G1349" s="108" t="str">
        <f t="array" ref="G1349">IF($B1348="","",IF($C1349=$C1346,UPPER(INDEX('BASE EDITAL'!$C:$C,EDITAL!B1349+1)),IF($C1349=$C1347,"Especificação do Objeto","")))</f>
        <v/>
      </c>
      <c r="H1349" s="109" t="str">
        <f t="array" ref="H1349">IF($B1348="","",IF($C1349=$C1346,INDEX('FORMAÇÃO DE PREÇO'!$M:$M,MATCH($B1349,'FORMAÇÃO DE PREÇO'!$B:$B)-14),IF($C1349=$C1347,"Unidade","")))</f>
        <v/>
      </c>
      <c r="I1349" s="109" t="str">
        <f>IF($B1348="","",IF($C1349=$C1346,INDEX('FORMAÇÃO DE PREÇO'!$M:$M,MATCH($B1349,'FORMAÇÃO DE PREÇO'!$B:$B)-16),IF($C1349=$C1347,"Quant.","")))</f>
        <v/>
      </c>
      <c r="J1349" s="68" t="str">
        <f>IF(AND(COUNTBLANK($B1346:$B1348)=2,$B1348="",$B1347="",MAX(C:C)&gt;1),"Total Estimado",IF($B1348="","",IF($C1349=$C1346,INDEX('FORMAÇÃO DE PREÇO'!$M:$M,MATCH($B1349,'FORMAÇÃO DE PREÇO'!$B:$B)-18),IF($C1349=$C1347,"Valor Unit. (R$)",IF(AND($C1349&lt;&gt;$C1348,$J1348&lt;&gt;""),"Subtotal","")))))</f>
        <v/>
      </c>
      <c r="K1349" s="100" t="str">
        <f>IFERROR(IF(AND(COUNTBLANK($B1346:$B1348)=2,$B1348="",$B1347="",MAX(C:C)&gt;1),SUM($K$3:K1348)/2,IF($B1348="","",IF($C1349=$C1346,ROUND(J1349*I1349,2),IF($C1349=$C1347,"Total Item (R$)",IF(AND($C1349&lt;&gt;$C1348,$J1348&lt;&gt;""),SUMIFS(K:K,C:C,C1348,J:J,"&lt;&gt;Subtotal"),""))))),"")</f>
        <v/>
      </c>
      <c r="L1349" s="100" t="str">
        <f t="shared" si="40"/>
        <v/>
      </c>
    </row>
    <row r="1350" spans="2:12" x14ac:dyDescent="0.25">
      <c r="B1350" s="62" t="str">
        <f>IFERROR(IF(C1349=C1346,IF(B1349+1&lt;='FORMAÇÃO DE PREÇO'!$H$8,B1349+1,""),B1349),"")</f>
        <v/>
      </c>
      <c r="C1350" s="62" t="str">
        <f>IFERROR(VLOOKUP(B1350,'FORMAÇÃO DE PREÇO'!B:D,2,FALSE),"")</f>
        <v/>
      </c>
      <c r="D1350" s="62" t="str">
        <f>IFERROR(VLOOKUP(B1350,'FORMAÇÃO DE PREÇO'!B:D,3,FALSE),"")</f>
        <v/>
      </c>
      <c r="E1350" s="107" t="str">
        <f t="shared" si="39"/>
        <v/>
      </c>
      <c r="F1350" s="107" t="str">
        <f>IF($B1349="","",IF($C1350=$C1347,INDEX('FORMAÇÃO DE PREÇO'!$H:$H,MATCH($B1350,'FORMAÇÃO DE PREÇO'!$B:$B)-18),IF($C1350=$C1348,"Código","")))</f>
        <v/>
      </c>
      <c r="G1350" s="108" t="str">
        <f t="array" ref="G1350">IF($B1349="","",IF($C1350=$C1347,UPPER(INDEX('BASE EDITAL'!$C:$C,EDITAL!B1350+1)),IF($C1350=$C1348,"Especificação do Objeto","")))</f>
        <v/>
      </c>
      <c r="H1350" s="109" t="str">
        <f t="array" ref="H1350">IF($B1349="","",IF($C1350=$C1347,INDEX('FORMAÇÃO DE PREÇO'!$M:$M,MATCH($B1350,'FORMAÇÃO DE PREÇO'!$B:$B)-14),IF($C1350=$C1348,"Unidade","")))</f>
        <v/>
      </c>
      <c r="I1350" s="109" t="str">
        <f>IF($B1349="","",IF($C1350=$C1347,INDEX('FORMAÇÃO DE PREÇO'!$M:$M,MATCH($B1350,'FORMAÇÃO DE PREÇO'!$B:$B)-16),IF($C1350=$C1348,"Quant.","")))</f>
        <v/>
      </c>
      <c r="J1350" s="68" t="str">
        <f>IF(AND(COUNTBLANK($B1347:$B1349)=2,$B1349="",$B1348="",MAX(C:C)&gt;1),"Total Estimado",IF($B1349="","",IF($C1350=$C1347,INDEX('FORMAÇÃO DE PREÇO'!$M:$M,MATCH($B1350,'FORMAÇÃO DE PREÇO'!$B:$B)-18),IF($C1350=$C1348,"Valor Unit. (R$)",IF(AND($C1350&lt;&gt;$C1349,$J1349&lt;&gt;""),"Subtotal","")))))</f>
        <v/>
      </c>
      <c r="K1350" s="100" t="str">
        <f>IFERROR(IF(AND(COUNTBLANK($B1347:$B1349)=2,$B1349="",$B1348="",MAX(C:C)&gt;1),SUM($K$3:K1349)/2,IF($B1349="","",IF($C1350=$C1347,ROUND(J1350*I1350,2),IF($C1350=$C1348,"Total Item (R$)",IF(AND($C1350&lt;&gt;$C1349,$J1349&lt;&gt;""),SUMIFS(K:K,C:C,C1349,J:J,"&lt;&gt;Subtotal"),""))))),"")</f>
        <v/>
      </c>
      <c r="L1350" s="100" t="str">
        <f t="shared" si="40"/>
        <v/>
      </c>
    </row>
    <row r="1351" spans="2:12" x14ac:dyDescent="0.25">
      <c r="B1351" s="62" t="str">
        <f>IFERROR(IF(C1350=C1347,IF(B1350+1&lt;='FORMAÇÃO DE PREÇO'!$H$8,B1350+1,""),B1350),"")</f>
        <v/>
      </c>
      <c r="C1351" s="62" t="str">
        <f>IFERROR(VLOOKUP(B1351,'FORMAÇÃO DE PREÇO'!B:D,2,FALSE),"")</f>
        <v/>
      </c>
      <c r="D1351" s="62" t="str">
        <f>IFERROR(VLOOKUP(B1351,'FORMAÇÃO DE PREÇO'!B:D,3,FALSE),"")</f>
        <v/>
      </c>
      <c r="E1351" s="107" t="str">
        <f t="shared" ref="E1351:E1414" si="41">IF($B1350="","",IF($C1351=$C1348,D1351,IF($C1351=$C1349,"Item",IF(AND(MAX(C:C)&gt;1,$C1351=$C1350),CONCATENATE("LOTE ",C1351),""))))</f>
        <v/>
      </c>
      <c r="F1351" s="107" t="str">
        <f>IF($B1350="","",IF($C1351=$C1348,INDEX('FORMAÇÃO DE PREÇO'!$H:$H,MATCH($B1351,'FORMAÇÃO DE PREÇO'!$B:$B)-18),IF($C1351=$C1349,"Código","")))</f>
        <v/>
      </c>
      <c r="G1351" s="108" t="str">
        <f t="array" ref="G1351">IF($B1350="","",IF($C1351=$C1348,UPPER(INDEX('BASE EDITAL'!$C:$C,EDITAL!B1351+1)),IF($C1351=$C1349,"Especificação do Objeto","")))</f>
        <v/>
      </c>
      <c r="H1351" s="109" t="str">
        <f t="array" ref="H1351">IF($B1350="","",IF($C1351=$C1348,INDEX('FORMAÇÃO DE PREÇO'!$M:$M,MATCH($B1351,'FORMAÇÃO DE PREÇO'!$B:$B)-14),IF($C1351=$C1349,"Unidade","")))</f>
        <v/>
      </c>
      <c r="I1351" s="109" t="str">
        <f>IF($B1350="","",IF($C1351=$C1348,INDEX('FORMAÇÃO DE PREÇO'!$M:$M,MATCH($B1351,'FORMAÇÃO DE PREÇO'!$B:$B)-16),IF($C1351=$C1349,"Quant.","")))</f>
        <v/>
      </c>
      <c r="J1351" s="68" t="str">
        <f>IF(AND(COUNTBLANK($B1348:$B1350)=2,$B1350="",$B1349="",MAX(C:C)&gt;1),"Total Estimado",IF($B1350="","",IF($C1351=$C1348,INDEX('FORMAÇÃO DE PREÇO'!$M:$M,MATCH($B1351,'FORMAÇÃO DE PREÇO'!$B:$B)-18),IF($C1351=$C1349,"Valor Unit. (R$)",IF(AND($C1351&lt;&gt;$C1350,$J1350&lt;&gt;""),"Subtotal","")))))</f>
        <v/>
      </c>
      <c r="K1351" s="100" t="str">
        <f>IFERROR(IF(AND(COUNTBLANK($B1348:$B1350)=2,$B1350="",$B1349="",MAX(C:C)&gt;1),SUM($K$3:K1350)/2,IF($B1350="","",IF($C1351=$C1348,ROUND(J1351*I1351,2),IF($C1351=$C1349,"Total Item (R$)",IF(AND($C1351&lt;&gt;$C1350,$J1350&lt;&gt;""),SUMIFS(K:K,C:C,C1350,J:J,"&lt;&gt;Subtotal"),""))))),"")</f>
        <v/>
      </c>
      <c r="L1351" s="100" t="str">
        <f t="shared" si="40"/>
        <v/>
      </c>
    </row>
    <row r="1352" spans="2:12" x14ac:dyDescent="0.25">
      <c r="B1352" s="62" t="str">
        <f>IFERROR(IF(C1351=C1348,IF(B1351+1&lt;='FORMAÇÃO DE PREÇO'!$H$8,B1351+1,""),B1351),"")</f>
        <v/>
      </c>
      <c r="C1352" s="62" t="str">
        <f>IFERROR(VLOOKUP(B1352,'FORMAÇÃO DE PREÇO'!B:D,2,FALSE),"")</f>
        <v/>
      </c>
      <c r="D1352" s="62" t="str">
        <f>IFERROR(VLOOKUP(B1352,'FORMAÇÃO DE PREÇO'!B:D,3,FALSE),"")</f>
        <v/>
      </c>
      <c r="E1352" s="107" t="str">
        <f t="shared" si="41"/>
        <v/>
      </c>
      <c r="F1352" s="107" t="str">
        <f>IF($B1351="","",IF($C1352=$C1349,INDEX('FORMAÇÃO DE PREÇO'!$H:$H,MATCH($B1352,'FORMAÇÃO DE PREÇO'!$B:$B)-18),IF($C1352=$C1350,"Código","")))</f>
        <v/>
      </c>
      <c r="G1352" s="108" t="str">
        <f t="array" ref="G1352">IF($B1351="","",IF($C1352=$C1349,UPPER(INDEX('BASE EDITAL'!$C:$C,EDITAL!B1352+1)),IF($C1352=$C1350,"Especificação do Objeto","")))</f>
        <v/>
      </c>
      <c r="H1352" s="109" t="str">
        <f t="array" ref="H1352">IF($B1351="","",IF($C1352=$C1349,INDEX('FORMAÇÃO DE PREÇO'!$M:$M,MATCH($B1352,'FORMAÇÃO DE PREÇO'!$B:$B)-14),IF($C1352=$C1350,"Unidade","")))</f>
        <v/>
      </c>
      <c r="I1352" s="109" t="str">
        <f>IF($B1351="","",IF($C1352=$C1349,INDEX('FORMAÇÃO DE PREÇO'!$M:$M,MATCH($B1352,'FORMAÇÃO DE PREÇO'!$B:$B)-16),IF($C1352=$C1350,"Quant.","")))</f>
        <v/>
      </c>
      <c r="J1352" s="68" t="str">
        <f>IF(AND(COUNTBLANK($B1349:$B1351)=2,$B1351="",$B1350="",MAX(C:C)&gt;1),"Total Estimado",IF($B1351="","",IF($C1352=$C1349,INDEX('FORMAÇÃO DE PREÇO'!$M:$M,MATCH($B1352,'FORMAÇÃO DE PREÇO'!$B:$B)-18),IF($C1352=$C1350,"Valor Unit. (R$)",IF(AND($C1352&lt;&gt;$C1351,$J1351&lt;&gt;""),"Subtotal","")))))</f>
        <v/>
      </c>
      <c r="K1352" s="100" t="str">
        <f>IFERROR(IF(AND(COUNTBLANK($B1349:$B1351)=2,$B1351="",$B1350="",MAX(C:C)&gt;1),SUM($K$3:K1351)/2,IF($B1351="","",IF($C1352=$C1349,ROUND(J1352*I1352,2),IF($C1352=$C1350,"Total Item (R$)",IF(AND($C1352&lt;&gt;$C1351,$J1351&lt;&gt;""),SUMIFS(K:K,C:C,C1351,J:J,"&lt;&gt;Subtotal"),""))))),"")</f>
        <v/>
      </c>
      <c r="L1352" s="100" t="str">
        <f t="shared" si="40"/>
        <v/>
      </c>
    </row>
    <row r="1353" spans="2:12" x14ac:dyDescent="0.25">
      <c r="B1353" s="62" t="str">
        <f>IFERROR(IF(C1352=C1349,IF(B1352+1&lt;='FORMAÇÃO DE PREÇO'!$H$8,B1352+1,""),B1352),"")</f>
        <v/>
      </c>
      <c r="C1353" s="62" t="str">
        <f>IFERROR(VLOOKUP(B1353,'FORMAÇÃO DE PREÇO'!B:D,2,FALSE),"")</f>
        <v/>
      </c>
      <c r="D1353" s="62" t="str">
        <f>IFERROR(VLOOKUP(B1353,'FORMAÇÃO DE PREÇO'!B:D,3,FALSE),"")</f>
        <v/>
      </c>
      <c r="E1353" s="107" t="str">
        <f t="shared" si="41"/>
        <v/>
      </c>
      <c r="F1353" s="107" t="str">
        <f>IF($B1352="","",IF($C1353=$C1350,INDEX('FORMAÇÃO DE PREÇO'!$H:$H,MATCH($B1353,'FORMAÇÃO DE PREÇO'!$B:$B)-18),IF($C1353=$C1351,"Código","")))</f>
        <v/>
      </c>
      <c r="G1353" s="108" t="str">
        <f t="array" ref="G1353">IF($B1352="","",IF($C1353=$C1350,UPPER(INDEX('BASE EDITAL'!$C:$C,EDITAL!B1353+1)),IF($C1353=$C1351,"Especificação do Objeto","")))</f>
        <v/>
      </c>
      <c r="H1353" s="109" t="str">
        <f t="array" ref="H1353">IF($B1352="","",IF($C1353=$C1350,INDEX('FORMAÇÃO DE PREÇO'!$M:$M,MATCH($B1353,'FORMAÇÃO DE PREÇO'!$B:$B)-14),IF($C1353=$C1351,"Unidade","")))</f>
        <v/>
      </c>
      <c r="I1353" s="109" t="str">
        <f>IF($B1352="","",IF($C1353=$C1350,INDEX('FORMAÇÃO DE PREÇO'!$M:$M,MATCH($B1353,'FORMAÇÃO DE PREÇO'!$B:$B)-16),IF($C1353=$C1351,"Quant.","")))</f>
        <v/>
      </c>
      <c r="J1353" s="68" t="str">
        <f>IF(AND(COUNTBLANK($B1350:$B1352)=2,$B1352="",$B1351="",MAX(C:C)&gt;1),"Total Estimado",IF($B1352="","",IF($C1353=$C1350,INDEX('FORMAÇÃO DE PREÇO'!$M:$M,MATCH($B1353,'FORMAÇÃO DE PREÇO'!$B:$B)-18),IF($C1353=$C1351,"Valor Unit. (R$)",IF(AND($C1353&lt;&gt;$C1352,$J1352&lt;&gt;""),"Subtotal","")))))</f>
        <v/>
      </c>
      <c r="K1353" s="100" t="str">
        <f>IFERROR(IF(AND(COUNTBLANK($B1350:$B1352)=2,$B1352="",$B1351="",MAX(C:C)&gt;1),SUM($K$3:K1352)/2,IF($B1352="","",IF($C1353=$C1350,ROUND(J1353*I1353,2),IF($C1353=$C1351,"Total Item (R$)",IF(AND($C1353&lt;&gt;$C1352,$J1352&lt;&gt;""),SUMIFS(K:K,C:C,C1352,J:J,"&lt;&gt;Subtotal"),""))))),"")</f>
        <v/>
      </c>
      <c r="L1353" s="100" t="str">
        <f t="shared" si="40"/>
        <v/>
      </c>
    </row>
    <row r="1354" spans="2:12" x14ac:dyDescent="0.25">
      <c r="B1354" s="62" t="str">
        <f>IFERROR(IF(C1353=C1350,IF(B1353+1&lt;='FORMAÇÃO DE PREÇO'!$H$8,B1353+1,""),B1353),"")</f>
        <v/>
      </c>
      <c r="C1354" s="62" t="str">
        <f>IFERROR(VLOOKUP(B1354,'FORMAÇÃO DE PREÇO'!B:D,2,FALSE),"")</f>
        <v/>
      </c>
      <c r="D1354" s="62" t="str">
        <f>IFERROR(VLOOKUP(B1354,'FORMAÇÃO DE PREÇO'!B:D,3,FALSE),"")</f>
        <v/>
      </c>
      <c r="E1354" s="107" t="str">
        <f t="shared" si="41"/>
        <v/>
      </c>
      <c r="F1354" s="107" t="str">
        <f>IF($B1353="","",IF($C1354=$C1351,INDEX('FORMAÇÃO DE PREÇO'!$H:$H,MATCH($B1354,'FORMAÇÃO DE PREÇO'!$B:$B)-18),IF($C1354=$C1352,"Código","")))</f>
        <v/>
      </c>
      <c r="G1354" s="108" t="str">
        <f t="array" ref="G1354">IF($B1353="","",IF($C1354=$C1351,UPPER(INDEX('BASE EDITAL'!$C:$C,EDITAL!B1354+1)),IF($C1354=$C1352,"Especificação do Objeto","")))</f>
        <v/>
      </c>
      <c r="H1354" s="109" t="str">
        <f t="array" ref="H1354">IF($B1353="","",IF($C1354=$C1351,INDEX('FORMAÇÃO DE PREÇO'!$M:$M,MATCH($B1354,'FORMAÇÃO DE PREÇO'!$B:$B)-14),IF($C1354=$C1352,"Unidade","")))</f>
        <v/>
      </c>
      <c r="I1354" s="109" t="str">
        <f>IF($B1353="","",IF($C1354=$C1351,INDEX('FORMAÇÃO DE PREÇO'!$M:$M,MATCH($B1354,'FORMAÇÃO DE PREÇO'!$B:$B)-16),IF($C1354=$C1352,"Quant.","")))</f>
        <v/>
      </c>
      <c r="J1354" s="68" t="str">
        <f>IF(AND(COUNTBLANK($B1351:$B1353)=2,$B1353="",$B1352="",MAX(C:C)&gt;1),"Total Estimado",IF($B1353="","",IF($C1354=$C1351,INDEX('FORMAÇÃO DE PREÇO'!$M:$M,MATCH($B1354,'FORMAÇÃO DE PREÇO'!$B:$B)-18),IF($C1354=$C1352,"Valor Unit. (R$)",IF(AND($C1354&lt;&gt;$C1353,$J1353&lt;&gt;""),"Subtotal","")))))</f>
        <v/>
      </c>
      <c r="K1354" s="100" t="str">
        <f>IFERROR(IF(AND(COUNTBLANK($B1351:$B1353)=2,$B1353="",$B1352="",MAX(C:C)&gt;1),SUM($K$3:K1353)/2,IF($B1353="","",IF($C1354=$C1351,ROUND(J1354*I1354,2),IF($C1354=$C1352,"Total Item (R$)",IF(AND($C1354&lt;&gt;$C1353,$J1353&lt;&gt;""),SUMIFS(K:K,C:C,C1353,J:J,"&lt;&gt;Subtotal"),""))))),"")</f>
        <v/>
      </c>
      <c r="L1354" s="100" t="str">
        <f t="shared" si="40"/>
        <v/>
      </c>
    </row>
    <row r="1355" spans="2:12" x14ac:dyDescent="0.25">
      <c r="B1355" s="62" t="str">
        <f>IFERROR(IF(C1354=C1351,IF(B1354+1&lt;='FORMAÇÃO DE PREÇO'!$H$8,B1354+1,""),B1354),"")</f>
        <v/>
      </c>
      <c r="C1355" s="62" t="str">
        <f>IFERROR(VLOOKUP(B1355,'FORMAÇÃO DE PREÇO'!B:D,2,FALSE),"")</f>
        <v/>
      </c>
      <c r="D1355" s="62" t="str">
        <f>IFERROR(VLOOKUP(B1355,'FORMAÇÃO DE PREÇO'!B:D,3,FALSE),"")</f>
        <v/>
      </c>
      <c r="E1355" s="107" t="str">
        <f t="shared" si="41"/>
        <v/>
      </c>
      <c r="F1355" s="107" t="str">
        <f>IF($B1354="","",IF($C1355=$C1352,INDEX('FORMAÇÃO DE PREÇO'!$H:$H,MATCH($B1355,'FORMAÇÃO DE PREÇO'!$B:$B)-18),IF($C1355=$C1353,"Código","")))</f>
        <v/>
      </c>
      <c r="G1355" s="108" t="str">
        <f t="array" ref="G1355">IF($B1354="","",IF($C1355=$C1352,UPPER(INDEX('BASE EDITAL'!$C:$C,EDITAL!B1355+1)),IF($C1355=$C1353,"Especificação do Objeto","")))</f>
        <v/>
      </c>
      <c r="H1355" s="109" t="str">
        <f t="array" ref="H1355">IF($B1354="","",IF($C1355=$C1352,INDEX('FORMAÇÃO DE PREÇO'!$M:$M,MATCH($B1355,'FORMAÇÃO DE PREÇO'!$B:$B)-14),IF($C1355=$C1353,"Unidade","")))</f>
        <v/>
      </c>
      <c r="I1355" s="109" t="str">
        <f>IF($B1354="","",IF($C1355=$C1352,INDEX('FORMAÇÃO DE PREÇO'!$M:$M,MATCH($B1355,'FORMAÇÃO DE PREÇO'!$B:$B)-16),IF($C1355=$C1353,"Quant.","")))</f>
        <v/>
      </c>
      <c r="J1355" s="68" t="str">
        <f>IF(AND(COUNTBLANK($B1352:$B1354)=2,$B1354="",$B1353="",MAX(C:C)&gt;1),"Total Estimado",IF($B1354="","",IF($C1355=$C1352,INDEX('FORMAÇÃO DE PREÇO'!$M:$M,MATCH($B1355,'FORMAÇÃO DE PREÇO'!$B:$B)-18),IF($C1355=$C1353,"Valor Unit. (R$)",IF(AND($C1355&lt;&gt;$C1354,$J1354&lt;&gt;""),"Subtotal","")))))</f>
        <v/>
      </c>
      <c r="K1355" s="100" t="str">
        <f>IFERROR(IF(AND(COUNTBLANK($B1352:$B1354)=2,$B1354="",$B1353="",MAX(C:C)&gt;1),SUM($K$3:K1354)/2,IF($B1354="","",IF($C1355=$C1352,ROUND(J1355*I1355,2),IF($C1355=$C1353,"Total Item (R$)",IF(AND($C1355&lt;&gt;$C1354,$J1354&lt;&gt;""),SUMIFS(K:K,C:C,C1354,J:J,"&lt;&gt;Subtotal"),""))))),"")</f>
        <v/>
      </c>
      <c r="L1355" s="100" t="str">
        <f t="shared" si="40"/>
        <v/>
      </c>
    </row>
    <row r="1356" spans="2:12" x14ac:dyDescent="0.25">
      <c r="B1356" s="62" t="str">
        <f>IFERROR(IF(C1355=C1352,IF(B1355+1&lt;='FORMAÇÃO DE PREÇO'!$H$8,B1355+1,""),B1355),"")</f>
        <v/>
      </c>
      <c r="C1356" s="62" t="str">
        <f>IFERROR(VLOOKUP(B1356,'FORMAÇÃO DE PREÇO'!B:D,2,FALSE),"")</f>
        <v/>
      </c>
      <c r="D1356" s="62" t="str">
        <f>IFERROR(VLOOKUP(B1356,'FORMAÇÃO DE PREÇO'!B:D,3,FALSE),"")</f>
        <v/>
      </c>
      <c r="E1356" s="107" t="str">
        <f t="shared" si="41"/>
        <v/>
      </c>
      <c r="F1356" s="107" t="str">
        <f>IF($B1355="","",IF($C1356=$C1353,INDEX('FORMAÇÃO DE PREÇO'!$H:$H,MATCH($B1356,'FORMAÇÃO DE PREÇO'!$B:$B)-18),IF($C1356=$C1354,"Código","")))</f>
        <v/>
      </c>
      <c r="G1356" s="108" t="str">
        <f t="array" ref="G1356">IF($B1355="","",IF($C1356=$C1353,UPPER(INDEX('BASE EDITAL'!$C:$C,EDITAL!B1356+1)),IF($C1356=$C1354,"Especificação do Objeto","")))</f>
        <v/>
      </c>
      <c r="H1356" s="109" t="str">
        <f t="array" ref="H1356">IF($B1355="","",IF($C1356=$C1353,INDEX('FORMAÇÃO DE PREÇO'!$M:$M,MATCH($B1356,'FORMAÇÃO DE PREÇO'!$B:$B)-14),IF($C1356=$C1354,"Unidade","")))</f>
        <v/>
      </c>
      <c r="I1356" s="109" t="str">
        <f>IF($B1355="","",IF($C1356=$C1353,INDEX('FORMAÇÃO DE PREÇO'!$M:$M,MATCH($B1356,'FORMAÇÃO DE PREÇO'!$B:$B)-16),IF($C1356=$C1354,"Quant.","")))</f>
        <v/>
      </c>
      <c r="J1356" s="68" t="str">
        <f>IF(AND(COUNTBLANK($B1353:$B1355)=2,$B1355="",$B1354="",MAX(C:C)&gt;1),"Total Estimado",IF($B1355="","",IF($C1356=$C1353,INDEX('FORMAÇÃO DE PREÇO'!$M:$M,MATCH($B1356,'FORMAÇÃO DE PREÇO'!$B:$B)-18),IF($C1356=$C1354,"Valor Unit. (R$)",IF(AND($C1356&lt;&gt;$C1355,$J1355&lt;&gt;""),"Subtotal","")))))</f>
        <v/>
      </c>
      <c r="K1356" s="100" t="str">
        <f>IFERROR(IF(AND(COUNTBLANK($B1353:$B1355)=2,$B1355="",$B1354="",MAX(C:C)&gt;1),SUM($K$3:K1355)/2,IF($B1355="","",IF($C1356=$C1353,ROUND(J1356*I1356,2),IF($C1356=$C1354,"Total Item (R$)",IF(AND($C1356&lt;&gt;$C1355,$J1355&lt;&gt;""),SUMIFS(K:K,C:C,C1355,J:J,"&lt;&gt;Subtotal"),""))))),"")</f>
        <v/>
      </c>
      <c r="L1356" s="100" t="str">
        <f t="shared" si="40"/>
        <v/>
      </c>
    </row>
    <row r="1357" spans="2:12" x14ac:dyDescent="0.25">
      <c r="B1357" s="62" t="str">
        <f>IFERROR(IF(C1356=C1353,IF(B1356+1&lt;='FORMAÇÃO DE PREÇO'!$H$8,B1356+1,""),B1356),"")</f>
        <v/>
      </c>
      <c r="C1357" s="62" t="str">
        <f>IFERROR(VLOOKUP(B1357,'FORMAÇÃO DE PREÇO'!B:D,2,FALSE),"")</f>
        <v/>
      </c>
      <c r="D1357" s="62" t="str">
        <f>IFERROR(VLOOKUP(B1357,'FORMAÇÃO DE PREÇO'!B:D,3,FALSE),"")</f>
        <v/>
      </c>
      <c r="E1357" s="107" t="str">
        <f t="shared" si="41"/>
        <v/>
      </c>
      <c r="F1357" s="107" t="str">
        <f>IF($B1356="","",IF($C1357=$C1354,INDEX('FORMAÇÃO DE PREÇO'!$H:$H,MATCH($B1357,'FORMAÇÃO DE PREÇO'!$B:$B)-18),IF($C1357=$C1355,"Código","")))</f>
        <v/>
      </c>
      <c r="G1357" s="108" t="str">
        <f t="array" ref="G1357">IF($B1356="","",IF($C1357=$C1354,UPPER(INDEX('BASE EDITAL'!$C:$C,EDITAL!B1357+1)),IF($C1357=$C1355,"Especificação do Objeto","")))</f>
        <v/>
      </c>
      <c r="H1357" s="109" t="str">
        <f t="array" ref="H1357">IF($B1356="","",IF($C1357=$C1354,INDEX('FORMAÇÃO DE PREÇO'!$M:$M,MATCH($B1357,'FORMAÇÃO DE PREÇO'!$B:$B)-14),IF($C1357=$C1355,"Unidade","")))</f>
        <v/>
      </c>
      <c r="I1357" s="109" t="str">
        <f>IF($B1356="","",IF($C1357=$C1354,INDEX('FORMAÇÃO DE PREÇO'!$M:$M,MATCH($B1357,'FORMAÇÃO DE PREÇO'!$B:$B)-16),IF($C1357=$C1355,"Quant.","")))</f>
        <v/>
      </c>
      <c r="J1357" s="68" t="str">
        <f>IF(AND(COUNTBLANK($B1354:$B1356)=2,$B1356="",$B1355="",MAX(C:C)&gt;1),"Total Estimado",IF($B1356="","",IF($C1357=$C1354,INDEX('FORMAÇÃO DE PREÇO'!$M:$M,MATCH($B1357,'FORMAÇÃO DE PREÇO'!$B:$B)-18),IF($C1357=$C1355,"Valor Unit. (R$)",IF(AND($C1357&lt;&gt;$C1356,$J1356&lt;&gt;""),"Subtotal","")))))</f>
        <v/>
      </c>
      <c r="K1357" s="100" t="str">
        <f>IFERROR(IF(AND(COUNTBLANK($B1354:$B1356)=2,$B1356="",$B1355="",MAX(C:C)&gt;1),SUM($K$3:K1356)/2,IF($B1356="","",IF($C1357=$C1354,ROUND(J1357*I1357,2),IF($C1357=$C1355,"Total Item (R$)",IF(AND($C1357&lt;&gt;$C1356,$J1356&lt;&gt;""),SUMIFS(K:K,C:C,C1356,J:J,"&lt;&gt;Subtotal"),""))))),"")</f>
        <v/>
      </c>
      <c r="L1357" s="100" t="str">
        <f t="shared" si="40"/>
        <v/>
      </c>
    </row>
    <row r="1358" spans="2:12" x14ac:dyDescent="0.25">
      <c r="B1358" s="62" t="str">
        <f>IFERROR(IF(C1357=C1354,IF(B1357+1&lt;='FORMAÇÃO DE PREÇO'!$H$8,B1357+1,""),B1357),"")</f>
        <v/>
      </c>
      <c r="C1358" s="62" t="str">
        <f>IFERROR(VLOOKUP(B1358,'FORMAÇÃO DE PREÇO'!B:D,2,FALSE),"")</f>
        <v/>
      </c>
      <c r="D1358" s="62" t="str">
        <f>IFERROR(VLOOKUP(B1358,'FORMAÇÃO DE PREÇO'!B:D,3,FALSE),"")</f>
        <v/>
      </c>
      <c r="E1358" s="107" t="str">
        <f t="shared" si="41"/>
        <v/>
      </c>
      <c r="F1358" s="107" t="str">
        <f>IF($B1357="","",IF($C1358=$C1355,INDEX('FORMAÇÃO DE PREÇO'!$H:$H,MATCH($B1358,'FORMAÇÃO DE PREÇO'!$B:$B)-18),IF($C1358=$C1356,"Código","")))</f>
        <v/>
      </c>
      <c r="G1358" s="108" t="str">
        <f t="array" ref="G1358">IF($B1357="","",IF($C1358=$C1355,UPPER(INDEX('BASE EDITAL'!$C:$C,EDITAL!B1358+1)),IF($C1358=$C1356,"Especificação do Objeto","")))</f>
        <v/>
      </c>
      <c r="H1358" s="109" t="str">
        <f t="array" ref="H1358">IF($B1357="","",IF($C1358=$C1355,INDEX('FORMAÇÃO DE PREÇO'!$M:$M,MATCH($B1358,'FORMAÇÃO DE PREÇO'!$B:$B)-14),IF($C1358=$C1356,"Unidade","")))</f>
        <v/>
      </c>
      <c r="I1358" s="109" t="str">
        <f>IF($B1357="","",IF($C1358=$C1355,INDEX('FORMAÇÃO DE PREÇO'!$M:$M,MATCH($B1358,'FORMAÇÃO DE PREÇO'!$B:$B)-16),IF($C1358=$C1356,"Quant.","")))</f>
        <v/>
      </c>
      <c r="J1358" s="68" t="str">
        <f>IF(AND(COUNTBLANK($B1355:$B1357)=2,$B1357="",$B1356="",MAX(C:C)&gt;1),"Total Estimado",IF($B1357="","",IF($C1358=$C1355,INDEX('FORMAÇÃO DE PREÇO'!$M:$M,MATCH($B1358,'FORMAÇÃO DE PREÇO'!$B:$B)-18),IF($C1358=$C1356,"Valor Unit. (R$)",IF(AND($C1358&lt;&gt;$C1357,$J1357&lt;&gt;""),"Subtotal","")))))</f>
        <v/>
      </c>
      <c r="K1358" s="100" t="str">
        <f>IFERROR(IF(AND(COUNTBLANK($B1355:$B1357)=2,$B1357="",$B1356="",MAX(C:C)&gt;1),SUM($K$3:K1357)/2,IF($B1357="","",IF($C1358=$C1355,ROUND(J1358*I1358,2),IF($C1358=$C1356,"Total Item (R$)",IF(AND($C1358&lt;&gt;$C1357,$J1357&lt;&gt;""),SUMIFS(K:K,C:C,C1357,J:J,"&lt;&gt;Subtotal"),""))))),"")</f>
        <v/>
      </c>
      <c r="L1358" s="100" t="str">
        <f t="shared" si="40"/>
        <v/>
      </c>
    </row>
    <row r="1359" spans="2:12" x14ac:dyDescent="0.25">
      <c r="B1359" s="62" t="str">
        <f>IFERROR(IF(C1358=C1355,IF(B1358+1&lt;='FORMAÇÃO DE PREÇO'!$H$8,B1358+1,""),B1358),"")</f>
        <v/>
      </c>
      <c r="C1359" s="62" t="str">
        <f>IFERROR(VLOOKUP(B1359,'FORMAÇÃO DE PREÇO'!B:D,2,FALSE),"")</f>
        <v/>
      </c>
      <c r="D1359" s="62" t="str">
        <f>IFERROR(VLOOKUP(B1359,'FORMAÇÃO DE PREÇO'!B:D,3,FALSE),"")</f>
        <v/>
      </c>
      <c r="E1359" s="107" t="str">
        <f t="shared" si="41"/>
        <v/>
      </c>
      <c r="F1359" s="107" t="str">
        <f>IF($B1358="","",IF($C1359=$C1356,INDEX('FORMAÇÃO DE PREÇO'!$H:$H,MATCH($B1359,'FORMAÇÃO DE PREÇO'!$B:$B)-18),IF($C1359=$C1357,"Código","")))</f>
        <v/>
      </c>
      <c r="G1359" s="108" t="str">
        <f t="array" ref="G1359">IF($B1358="","",IF($C1359=$C1356,UPPER(INDEX('BASE EDITAL'!$C:$C,EDITAL!B1359+1)),IF($C1359=$C1357,"Especificação do Objeto","")))</f>
        <v/>
      </c>
      <c r="H1359" s="109" t="str">
        <f t="array" ref="H1359">IF($B1358="","",IF($C1359=$C1356,INDEX('FORMAÇÃO DE PREÇO'!$M:$M,MATCH($B1359,'FORMAÇÃO DE PREÇO'!$B:$B)-14),IF($C1359=$C1357,"Unidade","")))</f>
        <v/>
      </c>
      <c r="I1359" s="109" t="str">
        <f>IF($B1358="","",IF($C1359=$C1356,INDEX('FORMAÇÃO DE PREÇO'!$M:$M,MATCH($B1359,'FORMAÇÃO DE PREÇO'!$B:$B)-16),IF($C1359=$C1357,"Quant.","")))</f>
        <v/>
      </c>
      <c r="J1359" s="68" t="str">
        <f>IF(AND(COUNTBLANK($B1356:$B1358)=2,$B1358="",$B1357="",MAX(C:C)&gt;1),"Total Estimado",IF($B1358="","",IF($C1359=$C1356,INDEX('FORMAÇÃO DE PREÇO'!$M:$M,MATCH($B1359,'FORMAÇÃO DE PREÇO'!$B:$B)-18),IF($C1359=$C1357,"Valor Unit. (R$)",IF(AND($C1359&lt;&gt;$C1358,$J1358&lt;&gt;""),"Subtotal","")))))</f>
        <v/>
      </c>
      <c r="K1359" s="100" t="str">
        <f>IFERROR(IF(AND(COUNTBLANK($B1356:$B1358)=2,$B1358="",$B1357="",MAX(C:C)&gt;1),SUM($K$3:K1358)/2,IF($B1358="","",IF($C1359=$C1356,ROUND(J1359*I1359,2),IF($C1359=$C1357,"Total Item (R$)",IF(AND($C1359&lt;&gt;$C1358,$J1358&lt;&gt;""),SUMIFS(K:K,C:C,C1358,J:J,"&lt;&gt;Subtotal"),""))))),"")</f>
        <v/>
      </c>
      <c r="L1359" s="100" t="str">
        <f t="shared" si="40"/>
        <v/>
      </c>
    </row>
    <row r="1360" spans="2:12" x14ac:dyDescent="0.25">
      <c r="B1360" s="62" t="str">
        <f>IFERROR(IF(C1359=C1356,IF(B1359+1&lt;='FORMAÇÃO DE PREÇO'!$H$8,B1359+1,""),B1359),"")</f>
        <v/>
      </c>
      <c r="C1360" s="62" t="str">
        <f>IFERROR(VLOOKUP(B1360,'FORMAÇÃO DE PREÇO'!B:D,2,FALSE),"")</f>
        <v/>
      </c>
      <c r="D1360" s="62" t="str">
        <f>IFERROR(VLOOKUP(B1360,'FORMAÇÃO DE PREÇO'!B:D,3,FALSE),"")</f>
        <v/>
      </c>
      <c r="E1360" s="107" t="str">
        <f t="shared" si="41"/>
        <v/>
      </c>
      <c r="F1360" s="107" t="str">
        <f>IF($B1359="","",IF($C1360=$C1357,INDEX('FORMAÇÃO DE PREÇO'!$H:$H,MATCH($B1360,'FORMAÇÃO DE PREÇO'!$B:$B)-18),IF($C1360=$C1358,"Código","")))</f>
        <v/>
      </c>
      <c r="G1360" s="108" t="str">
        <f t="array" ref="G1360">IF($B1359="","",IF($C1360=$C1357,UPPER(INDEX('BASE EDITAL'!$C:$C,EDITAL!B1360+1)),IF($C1360=$C1358,"Especificação do Objeto","")))</f>
        <v/>
      </c>
      <c r="H1360" s="109" t="str">
        <f t="array" ref="H1360">IF($B1359="","",IF($C1360=$C1357,INDEX('FORMAÇÃO DE PREÇO'!$M:$M,MATCH($B1360,'FORMAÇÃO DE PREÇO'!$B:$B)-14),IF($C1360=$C1358,"Unidade","")))</f>
        <v/>
      </c>
      <c r="I1360" s="109" t="str">
        <f>IF($B1359="","",IF($C1360=$C1357,INDEX('FORMAÇÃO DE PREÇO'!$M:$M,MATCH($B1360,'FORMAÇÃO DE PREÇO'!$B:$B)-16),IF($C1360=$C1358,"Quant.","")))</f>
        <v/>
      </c>
      <c r="J1360" s="68" t="str">
        <f>IF(AND(COUNTBLANK($B1357:$B1359)=2,$B1359="",$B1358="",MAX(C:C)&gt;1),"Total Estimado",IF($B1359="","",IF($C1360=$C1357,INDEX('FORMAÇÃO DE PREÇO'!$M:$M,MATCH($B1360,'FORMAÇÃO DE PREÇO'!$B:$B)-18),IF($C1360=$C1358,"Valor Unit. (R$)",IF(AND($C1360&lt;&gt;$C1359,$J1359&lt;&gt;""),"Subtotal","")))))</f>
        <v/>
      </c>
      <c r="K1360" s="100" t="str">
        <f>IFERROR(IF(AND(COUNTBLANK($B1357:$B1359)=2,$B1359="",$B1358="",MAX(C:C)&gt;1),SUM($K$3:K1359)/2,IF($B1359="","",IF($C1360=$C1357,ROUND(J1360*I1360,2),IF($C1360=$C1358,"Total Item (R$)",IF(AND($C1360&lt;&gt;$C1359,$J1359&lt;&gt;""),SUMIFS(K:K,C:C,C1359,J:J,"&lt;&gt;Subtotal"),""))))),"")</f>
        <v/>
      </c>
      <c r="L1360" s="100" t="str">
        <f t="shared" si="40"/>
        <v/>
      </c>
    </row>
    <row r="1361" spans="2:12" x14ac:dyDescent="0.25">
      <c r="B1361" s="62" t="str">
        <f>IFERROR(IF(C1360=C1357,IF(B1360+1&lt;='FORMAÇÃO DE PREÇO'!$H$8,B1360+1,""),B1360),"")</f>
        <v/>
      </c>
      <c r="C1361" s="62" t="str">
        <f>IFERROR(VLOOKUP(B1361,'FORMAÇÃO DE PREÇO'!B:D,2,FALSE),"")</f>
        <v/>
      </c>
      <c r="D1361" s="62" t="str">
        <f>IFERROR(VLOOKUP(B1361,'FORMAÇÃO DE PREÇO'!B:D,3,FALSE),"")</f>
        <v/>
      </c>
      <c r="E1361" s="107" t="str">
        <f t="shared" si="41"/>
        <v/>
      </c>
      <c r="F1361" s="107" t="str">
        <f>IF($B1360="","",IF($C1361=$C1358,INDEX('FORMAÇÃO DE PREÇO'!$H:$H,MATCH($B1361,'FORMAÇÃO DE PREÇO'!$B:$B)-18),IF($C1361=$C1359,"Código","")))</f>
        <v/>
      </c>
      <c r="G1361" s="108" t="str">
        <f t="array" ref="G1361">IF($B1360="","",IF($C1361=$C1358,UPPER(INDEX('BASE EDITAL'!$C:$C,EDITAL!B1361+1)),IF($C1361=$C1359,"Especificação do Objeto","")))</f>
        <v/>
      </c>
      <c r="H1361" s="109" t="str">
        <f t="array" ref="H1361">IF($B1360="","",IF($C1361=$C1358,INDEX('FORMAÇÃO DE PREÇO'!$M:$M,MATCH($B1361,'FORMAÇÃO DE PREÇO'!$B:$B)-14),IF($C1361=$C1359,"Unidade","")))</f>
        <v/>
      </c>
      <c r="I1361" s="109" t="str">
        <f>IF($B1360="","",IF($C1361=$C1358,INDEX('FORMAÇÃO DE PREÇO'!$M:$M,MATCH($B1361,'FORMAÇÃO DE PREÇO'!$B:$B)-16),IF($C1361=$C1359,"Quant.","")))</f>
        <v/>
      </c>
      <c r="J1361" s="68" t="str">
        <f>IF(AND(COUNTBLANK($B1358:$B1360)=2,$B1360="",$B1359="",MAX(C:C)&gt;1),"Total Estimado",IF($B1360="","",IF($C1361=$C1358,INDEX('FORMAÇÃO DE PREÇO'!$M:$M,MATCH($B1361,'FORMAÇÃO DE PREÇO'!$B:$B)-18),IF($C1361=$C1359,"Valor Unit. (R$)",IF(AND($C1361&lt;&gt;$C1360,$J1360&lt;&gt;""),"Subtotal","")))))</f>
        <v/>
      </c>
      <c r="K1361" s="100" t="str">
        <f>IFERROR(IF(AND(COUNTBLANK($B1358:$B1360)=2,$B1360="",$B1359="",MAX(C:C)&gt;1),SUM($K$3:K1360)/2,IF($B1360="","",IF($C1361=$C1358,ROUND(J1361*I1361,2),IF($C1361=$C1359,"Total Item (R$)",IF(AND($C1361&lt;&gt;$C1360,$J1360&lt;&gt;""),SUMIFS(K:K,C:C,C1360,J:J,"&lt;&gt;Subtotal"),""))))),"")</f>
        <v/>
      </c>
      <c r="L1361" s="100" t="str">
        <f t="shared" si="40"/>
        <v/>
      </c>
    </row>
    <row r="1362" spans="2:12" x14ac:dyDescent="0.25">
      <c r="B1362" s="62" t="str">
        <f>IFERROR(IF(C1361=C1358,IF(B1361+1&lt;='FORMAÇÃO DE PREÇO'!$H$8,B1361+1,""),B1361),"")</f>
        <v/>
      </c>
      <c r="C1362" s="62" t="str">
        <f>IFERROR(VLOOKUP(B1362,'FORMAÇÃO DE PREÇO'!B:D,2,FALSE),"")</f>
        <v/>
      </c>
      <c r="D1362" s="62" t="str">
        <f>IFERROR(VLOOKUP(B1362,'FORMAÇÃO DE PREÇO'!B:D,3,FALSE),"")</f>
        <v/>
      </c>
      <c r="E1362" s="107" t="str">
        <f t="shared" si="41"/>
        <v/>
      </c>
      <c r="F1362" s="107" t="str">
        <f>IF($B1361="","",IF($C1362=$C1359,INDEX('FORMAÇÃO DE PREÇO'!$H:$H,MATCH($B1362,'FORMAÇÃO DE PREÇO'!$B:$B)-18),IF($C1362=$C1360,"Código","")))</f>
        <v/>
      </c>
      <c r="G1362" s="108" t="str">
        <f t="array" ref="G1362">IF($B1361="","",IF($C1362=$C1359,UPPER(INDEX('BASE EDITAL'!$C:$C,EDITAL!B1362+1)),IF($C1362=$C1360,"Especificação do Objeto","")))</f>
        <v/>
      </c>
      <c r="H1362" s="109" t="str">
        <f t="array" ref="H1362">IF($B1361="","",IF($C1362=$C1359,INDEX('FORMAÇÃO DE PREÇO'!$M:$M,MATCH($B1362,'FORMAÇÃO DE PREÇO'!$B:$B)-14),IF($C1362=$C1360,"Unidade","")))</f>
        <v/>
      </c>
      <c r="I1362" s="109" t="str">
        <f>IF($B1361="","",IF($C1362=$C1359,INDEX('FORMAÇÃO DE PREÇO'!$M:$M,MATCH($B1362,'FORMAÇÃO DE PREÇO'!$B:$B)-16),IF($C1362=$C1360,"Quant.","")))</f>
        <v/>
      </c>
      <c r="J1362" s="68" t="str">
        <f>IF(AND(COUNTBLANK($B1359:$B1361)=2,$B1361="",$B1360="",MAX(C:C)&gt;1),"Total Estimado",IF($B1361="","",IF($C1362=$C1359,INDEX('FORMAÇÃO DE PREÇO'!$M:$M,MATCH($B1362,'FORMAÇÃO DE PREÇO'!$B:$B)-18),IF($C1362=$C1360,"Valor Unit. (R$)",IF(AND($C1362&lt;&gt;$C1361,$J1361&lt;&gt;""),"Subtotal","")))))</f>
        <v/>
      </c>
      <c r="K1362" s="100" t="str">
        <f>IFERROR(IF(AND(COUNTBLANK($B1359:$B1361)=2,$B1361="",$B1360="",MAX(C:C)&gt;1),SUM($K$3:K1361)/2,IF($B1361="","",IF($C1362=$C1359,ROUND(J1362*I1362,2),IF($C1362=$C1360,"Total Item (R$)",IF(AND($C1362&lt;&gt;$C1361,$J1361&lt;&gt;""),SUMIFS(K:K,C:C,C1361,J:J,"&lt;&gt;Subtotal"),""))))),"")</f>
        <v/>
      </c>
      <c r="L1362" s="100" t="str">
        <f t="shared" si="40"/>
        <v/>
      </c>
    </row>
    <row r="1363" spans="2:12" x14ac:dyDescent="0.25">
      <c r="B1363" s="62" t="str">
        <f>IFERROR(IF(C1362=C1359,IF(B1362+1&lt;='FORMAÇÃO DE PREÇO'!$H$8,B1362+1,""),B1362),"")</f>
        <v/>
      </c>
      <c r="C1363" s="62" t="str">
        <f>IFERROR(VLOOKUP(B1363,'FORMAÇÃO DE PREÇO'!B:D,2,FALSE),"")</f>
        <v/>
      </c>
      <c r="D1363" s="62" t="str">
        <f>IFERROR(VLOOKUP(B1363,'FORMAÇÃO DE PREÇO'!B:D,3,FALSE),"")</f>
        <v/>
      </c>
      <c r="E1363" s="107" t="str">
        <f t="shared" si="41"/>
        <v/>
      </c>
      <c r="F1363" s="107" t="str">
        <f>IF($B1362="","",IF($C1363=$C1360,INDEX('FORMAÇÃO DE PREÇO'!$H:$H,MATCH($B1363,'FORMAÇÃO DE PREÇO'!$B:$B)-18),IF($C1363=$C1361,"Código","")))</f>
        <v/>
      </c>
      <c r="G1363" s="108" t="str">
        <f t="array" ref="G1363">IF($B1362="","",IF($C1363=$C1360,UPPER(INDEX('BASE EDITAL'!$C:$C,EDITAL!B1363+1)),IF($C1363=$C1361,"Especificação do Objeto","")))</f>
        <v/>
      </c>
      <c r="H1363" s="109" t="str">
        <f t="array" ref="H1363">IF($B1362="","",IF($C1363=$C1360,INDEX('FORMAÇÃO DE PREÇO'!$M:$M,MATCH($B1363,'FORMAÇÃO DE PREÇO'!$B:$B)-14),IF($C1363=$C1361,"Unidade","")))</f>
        <v/>
      </c>
      <c r="I1363" s="109" t="str">
        <f>IF($B1362="","",IF($C1363=$C1360,INDEX('FORMAÇÃO DE PREÇO'!$M:$M,MATCH($B1363,'FORMAÇÃO DE PREÇO'!$B:$B)-16),IF($C1363=$C1361,"Quant.","")))</f>
        <v/>
      </c>
      <c r="J1363" s="68" t="str">
        <f>IF(AND(COUNTBLANK($B1360:$B1362)=2,$B1362="",$B1361="",MAX(C:C)&gt;1),"Total Estimado",IF($B1362="","",IF($C1363=$C1360,INDEX('FORMAÇÃO DE PREÇO'!$M:$M,MATCH($B1363,'FORMAÇÃO DE PREÇO'!$B:$B)-18),IF($C1363=$C1361,"Valor Unit. (R$)",IF(AND($C1363&lt;&gt;$C1362,$J1362&lt;&gt;""),"Subtotal","")))))</f>
        <v/>
      </c>
      <c r="K1363" s="100" t="str">
        <f>IFERROR(IF(AND(COUNTBLANK($B1360:$B1362)=2,$B1362="",$B1361="",MAX(C:C)&gt;1),SUM($K$3:K1362)/2,IF($B1362="","",IF($C1363=$C1360,ROUND(J1363*I1363,2),IF($C1363=$C1361,"Total Item (R$)",IF(AND($C1363&lt;&gt;$C1362,$J1362&lt;&gt;""),SUMIFS(K:K,C:C,C1362,J:J,"&lt;&gt;Subtotal"),""))))),"")</f>
        <v/>
      </c>
      <c r="L1363" s="100" t="str">
        <f t="shared" si="40"/>
        <v/>
      </c>
    </row>
    <row r="1364" spans="2:12" x14ac:dyDescent="0.25">
      <c r="B1364" s="62" t="str">
        <f>IFERROR(IF(C1363=C1360,IF(B1363+1&lt;='FORMAÇÃO DE PREÇO'!$H$8,B1363+1,""),B1363),"")</f>
        <v/>
      </c>
      <c r="C1364" s="62" t="str">
        <f>IFERROR(VLOOKUP(B1364,'FORMAÇÃO DE PREÇO'!B:D,2,FALSE),"")</f>
        <v/>
      </c>
      <c r="D1364" s="62" t="str">
        <f>IFERROR(VLOOKUP(B1364,'FORMAÇÃO DE PREÇO'!B:D,3,FALSE),"")</f>
        <v/>
      </c>
      <c r="E1364" s="107" t="str">
        <f t="shared" si="41"/>
        <v/>
      </c>
      <c r="F1364" s="107" t="str">
        <f>IF($B1363="","",IF($C1364=$C1361,INDEX('FORMAÇÃO DE PREÇO'!$H:$H,MATCH($B1364,'FORMAÇÃO DE PREÇO'!$B:$B)-18),IF($C1364=$C1362,"Código","")))</f>
        <v/>
      </c>
      <c r="G1364" s="108" t="str">
        <f t="array" ref="G1364">IF($B1363="","",IF($C1364=$C1361,UPPER(INDEX('BASE EDITAL'!$C:$C,EDITAL!B1364+1)),IF($C1364=$C1362,"Especificação do Objeto","")))</f>
        <v/>
      </c>
      <c r="H1364" s="109" t="str">
        <f t="array" ref="H1364">IF($B1363="","",IF($C1364=$C1361,INDEX('FORMAÇÃO DE PREÇO'!$M:$M,MATCH($B1364,'FORMAÇÃO DE PREÇO'!$B:$B)-14),IF($C1364=$C1362,"Unidade","")))</f>
        <v/>
      </c>
      <c r="I1364" s="109" t="str">
        <f>IF($B1363="","",IF($C1364=$C1361,INDEX('FORMAÇÃO DE PREÇO'!$M:$M,MATCH($B1364,'FORMAÇÃO DE PREÇO'!$B:$B)-16),IF($C1364=$C1362,"Quant.","")))</f>
        <v/>
      </c>
      <c r="J1364" s="68" t="str">
        <f>IF(AND(COUNTBLANK($B1361:$B1363)=2,$B1363="",$B1362="",MAX(C:C)&gt;1),"Total Estimado",IF($B1363="","",IF($C1364=$C1361,INDEX('FORMAÇÃO DE PREÇO'!$M:$M,MATCH($B1364,'FORMAÇÃO DE PREÇO'!$B:$B)-18),IF($C1364=$C1362,"Valor Unit. (R$)",IF(AND($C1364&lt;&gt;$C1363,$J1363&lt;&gt;""),"Subtotal","")))))</f>
        <v/>
      </c>
      <c r="K1364" s="100" t="str">
        <f>IFERROR(IF(AND(COUNTBLANK($B1361:$B1363)=2,$B1363="",$B1362="",MAX(C:C)&gt;1),SUM($K$3:K1363)/2,IF($B1363="","",IF($C1364=$C1361,ROUND(J1364*I1364,2),IF($C1364=$C1362,"Total Item (R$)",IF(AND($C1364&lt;&gt;$C1363,$J1363&lt;&gt;""),SUMIFS(K:K,C:C,C1363,J:J,"&lt;&gt;Subtotal"),""))))),"")</f>
        <v/>
      </c>
      <c r="L1364" s="100" t="str">
        <f t="shared" si="40"/>
        <v/>
      </c>
    </row>
    <row r="1365" spans="2:12" x14ac:dyDescent="0.25">
      <c r="B1365" s="62" t="str">
        <f>IFERROR(IF(C1364=C1361,IF(B1364+1&lt;='FORMAÇÃO DE PREÇO'!$H$8,B1364+1,""),B1364),"")</f>
        <v/>
      </c>
      <c r="C1365" s="62" t="str">
        <f>IFERROR(VLOOKUP(B1365,'FORMAÇÃO DE PREÇO'!B:D,2,FALSE),"")</f>
        <v/>
      </c>
      <c r="D1365" s="62" t="str">
        <f>IFERROR(VLOOKUP(B1365,'FORMAÇÃO DE PREÇO'!B:D,3,FALSE),"")</f>
        <v/>
      </c>
      <c r="E1365" s="107" t="str">
        <f t="shared" si="41"/>
        <v/>
      </c>
      <c r="F1365" s="107" t="str">
        <f>IF($B1364="","",IF($C1365=$C1362,INDEX('FORMAÇÃO DE PREÇO'!$H:$H,MATCH($B1365,'FORMAÇÃO DE PREÇO'!$B:$B)-18),IF($C1365=$C1363,"Código","")))</f>
        <v/>
      </c>
      <c r="G1365" s="108" t="str">
        <f t="array" ref="G1365">IF($B1364="","",IF($C1365=$C1362,UPPER(INDEX('BASE EDITAL'!$C:$C,EDITAL!B1365+1)),IF($C1365=$C1363,"Especificação do Objeto","")))</f>
        <v/>
      </c>
      <c r="H1365" s="109" t="str">
        <f t="array" ref="H1365">IF($B1364="","",IF($C1365=$C1362,INDEX('FORMAÇÃO DE PREÇO'!$M:$M,MATCH($B1365,'FORMAÇÃO DE PREÇO'!$B:$B)-14),IF($C1365=$C1363,"Unidade","")))</f>
        <v/>
      </c>
      <c r="I1365" s="109" t="str">
        <f>IF($B1364="","",IF($C1365=$C1362,INDEX('FORMAÇÃO DE PREÇO'!$M:$M,MATCH($B1365,'FORMAÇÃO DE PREÇO'!$B:$B)-16),IF($C1365=$C1363,"Quant.","")))</f>
        <v/>
      </c>
      <c r="J1365" s="68" t="str">
        <f>IF(AND(COUNTBLANK($B1362:$B1364)=2,$B1364="",$B1363="",MAX(C:C)&gt;1),"Total Estimado",IF($B1364="","",IF($C1365=$C1362,INDEX('FORMAÇÃO DE PREÇO'!$M:$M,MATCH($B1365,'FORMAÇÃO DE PREÇO'!$B:$B)-18),IF($C1365=$C1363,"Valor Unit. (R$)",IF(AND($C1365&lt;&gt;$C1364,$J1364&lt;&gt;""),"Subtotal","")))))</f>
        <v/>
      </c>
      <c r="K1365" s="100" t="str">
        <f>IFERROR(IF(AND(COUNTBLANK($B1362:$B1364)=2,$B1364="",$B1363="",MAX(C:C)&gt;1),SUM($K$3:K1364)/2,IF($B1364="","",IF($C1365=$C1362,ROUND(J1365*I1365,2),IF($C1365=$C1363,"Total Item (R$)",IF(AND($C1365&lt;&gt;$C1364,$J1364&lt;&gt;""),SUMIFS(K:K,C:C,C1364,J:J,"&lt;&gt;Subtotal"),""))))),"")</f>
        <v/>
      </c>
      <c r="L1365" s="100" t="str">
        <f t="shared" si="40"/>
        <v/>
      </c>
    </row>
    <row r="1366" spans="2:12" x14ac:dyDescent="0.25">
      <c r="B1366" s="62" t="str">
        <f>IFERROR(IF(C1365=C1362,IF(B1365+1&lt;='FORMAÇÃO DE PREÇO'!$H$8,B1365+1,""),B1365),"")</f>
        <v/>
      </c>
      <c r="C1366" s="62" t="str">
        <f>IFERROR(VLOOKUP(B1366,'FORMAÇÃO DE PREÇO'!B:D,2,FALSE),"")</f>
        <v/>
      </c>
      <c r="D1366" s="62" t="str">
        <f>IFERROR(VLOOKUP(B1366,'FORMAÇÃO DE PREÇO'!B:D,3,FALSE),"")</f>
        <v/>
      </c>
      <c r="E1366" s="107" t="str">
        <f t="shared" si="41"/>
        <v/>
      </c>
      <c r="F1366" s="107" t="str">
        <f>IF($B1365="","",IF($C1366=$C1363,INDEX('FORMAÇÃO DE PREÇO'!$H:$H,MATCH($B1366,'FORMAÇÃO DE PREÇO'!$B:$B)-18),IF($C1366=$C1364,"Código","")))</f>
        <v/>
      </c>
      <c r="G1366" s="108" t="str">
        <f t="array" ref="G1366">IF($B1365="","",IF($C1366=$C1363,UPPER(INDEX('BASE EDITAL'!$C:$C,EDITAL!B1366+1)),IF($C1366=$C1364,"Especificação do Objeto","")))</f>
        <v/>
      </c>
      <c r="H1366" s="109" t="str">
        <f t="array" ref="H1366">IF($B1365="","",IF($C1366=$C1363,INDEX('FORMAÇÃO DE PREÇO'!$M:$M,MATCH($B1366,'FORMAÇÃO DE PREÇO'!$B:$B)-14),IF($C1366=$C1364,"Unidade","")))</f>
        <v/>
      </c>
      <c r="I1366" s="109" t="str">
        <f>IF($B1365="","",IF($C1366=$C1363,INDEX('FORMAÇÃO DE PREÇO'!$M:$M,MATCH($B1366,'FORMAÇÃO DE PREÇO'!$B:$B)-16),IF($C1366=$C1364,"Quant.","")))</f>
        <v/>
      </c>
      <c r="J1366" s="68" t="str">
        <f>IF(AND(COUNTBLANK($B1363:$B1365)=2,$B1365="",$B1364="",MAX(C:C)&gt;1),"Total Estimado",IF($B1365="","",IF($C1366=$C1363,INDEX('FORMAÇÃO DE PREÇO'!$M:$M,MATCH($B1366,'FORMAÇÃO DE PREÇO'!$B:$B)-18),IF($C1366=$C1364,"Valor Unit. (R$)",IF(AND($C1366&lt;&gt;$C1365,$J1365&lt;&gt;""),"Subtotal","")))))</f>
        <v/>
      </c>
      <c r="K1366" s="100" t="str">
        <f>IFERROR(IF(AND(COUNTBLANK($B1363:$B1365)=2,$B1365="",$B1364="",MAX(C:C)&gt;1),SUM($K$3:K1365)/2,IF($B1365="","",IF($C1366=$C1363,ROUND(J1366*I1366,2),IF($C1366=$C1364,"Total Item (R$)",IF(AND($C1366&lt;&gt;$C1365,$J1365&lt;&gt;""),SUMIFS(K:K,C:C,C1365,J:J,"&lt;&gt;Subtotal"),""))))),"")</f>
        <v/>
      </c>
      <c r="L1366" s="100" t="str">
        <f t="shared" si="40"/>
        <v/>
      </c>
    </row>
    <row r="1367" spans="2:12" x14ac:dyDescent="0.25">
      <c r="B1367" s="62" t="str">
        <f>IFERROR(IF(C1366=C1363,IF(B1366+1&lt;='FORMAÇÃO DE PREÇO'!$H$8,B1366+1,""),B1366),"")</f>
        <v/>
      </c>
      <c r="C1367" s="62" t="str">
        <f>IFERROR(VLOOKUP(B1367,'FORMAÇÃO DE PREÇO'!B:D,2,FALSE),"")</f>
        <v/>
      </c>
      <c r="D1367" s="62" t="str">
        <f>IFERROR(VLOOKUP(B1367,'FORMAÇÃO DE PREÇO'!B:D,3,FALSE),"")</f>
        <v/>
      </c>
      <c r="E1367" s="107" t="str">
        <f t="shared" si="41"/>
        <v/>
      </c>
      <c r="F1367" s="107" t="str">
        <f>IF($B1366="","",IF($C1367=$C1364,INDEX('FORMAÇÃO DE PREÇO'!$H:$H,MATCH($B1367,'FORMAÇÃO DE PREÇO'!$B:$B)-18),IF($C1367=$C1365,"Código","")))</f>
        <v/>
      </c>
      <c r="G1367" s="108" t="str">
        <f t="array" ref="G1367">IF($B1366="","",IF($C1367=$C1364,UPPER(INDEX('BASE EDITAL'!$C:$C,EDITAL!B1367+1)),IF($C1367=$C1365,"Especificação do Objeto","")))</f>
        <v/>
      </c>
      <c r="H1367" s="109" t="str">
        <f t="array" ref="H1367">IF($B1366="","",IF($C1367=$C1364,INDEX('FORMAÇÃO DE PREÇO'!$M:$M,MATCH($B1367,'FORMAÇÃO DE PREÇO'!$B:$B)-14),IF($C1367=$C1365,"Unidade","")))</f>
        <v/>
      </c>
      <c r="I1367" s="109" t="str">
        <f>IF($B1366="","",IF($C1367=$C1364,INDEX('FORMAÇÃO DE PREÇO'!$M:$M,MATCH($B1367,'FORMAÇÃO DE PREÇO'!$B:$B)-16),IF($C1367=$C1365,"Quant.","")))</f>
        <v/>
      </c>
      <c r="J1367" s="68" t="str">
        <f>IF(AND(COUNTBLANK($B1364:$B1366)=2,$B1366="",$B1365="",MAX(C:C)&gt;1),"Total Estimado",IF($B1366="","",IF($C1367=$C1364,INDEX('FORMAÇÃO DE PREÇO'!$M:$M,MATCH($B1367,'FORMAÇÃO DE PREÇO'!$B:$B)-18),IF($C1367=$C1365,"Valor Unit. (R$)",IF(AND($C1367&lt;&gt;$C1366,$J1366&lt;&gt;""),"Subtotal","")))))</f>
        <v/>
      </c>
      <c r="K1367" s="100" t="str">
        <f>IFERROR(IF(AND(COUNTBLANK($B1364:$B1366)=2,$B1366="",$B1365="",MAX(C:C)&gt;1),SUM($K$3:K1366)/2,IF($B1366="","",IF($C1367=$C1364,ROUND(J1367*I1367,2),IF($C1367=$C1365,"Total Item (R$)",IF(AND($C1367&lt;&gt;$C1366,$J1366&lt;&gt;""),SUMIFS(K:K,C:C,C1366,J:J,"&lt;&gt;Subtotal"),""))))),"")</f>
        <v/>
      </c>
      <c r="L1367" s="100" t="str">
        <f t="shared" si="40"/>
        <v/>
      </c>
    </row>
    <row r="1368" spans="2:12" x14ac:dyDescent="0.25">
      <c r="B1368" s="62" t="str">
        <f>IFERROR(IF(C1367=C1364,IF(B1367+1&lt;='FORMAÇÃO DE PREÇO'!$H$8,B1367+1,""),B1367),"")</f>
        <v/>
      </c>
      <c r="C1368" s="62" t="str">
        <f>IFERROR(VLOOKUP(B1368,'FORMAÇÃO DE PREÇO'!B:D,2,FALSE),"")</f>
        <v/>
      </c>
      <c r="D1368" s="62" t="str">
        <f>IFERROR(VLOOKUP(B1368,'FORMAÇÃO DE PREÇO'!B:D,3,FALSE),"")</f>
        <v/>
      </c>
      <c r="E1368" s="107" t="str">
        <f t="shared" si="41"/>
        <v/>
      </c>
      <c r="F1368" s="107" t="str">
        <f>IF($B1367="","",IF($C1368=$C1365,INDEX('FORMAÇÃO DE PREÇO'!$H:$H,MATCH($B1368,'FORMAÇÃO DE PREÇO'!$B:$B)-18),IF($C1368=$C1366,"Código","")))</f>
        <v/>
      </c>
      <c r="G1368" s="108" t="str">
        <f t="array" ref="G1368">IF($B1367="","",IF($C1368=$C1365,UPPER(INDEX('BASE EDITAL'!$C:$C,EDITAL!B1368+1)),IF($C1368=$C1366,"Especificação do Objeto","")))</f>
        <v/>
      </c>
      <c r="H1368" s="109" t="str">
        <f t="array" ref="H1368">IF($B1367="","",IF($C1368=$C1365,INDEX('FORMAÇÃO DE PREÇO'!$M:$M,MATCH($B1368,'FORMAÇÃO DE PREÇO'!$B:$B)-14),IF($C1368=$C1366,"Unidade","")))</f>
        <v/>
      </c>
      <c r="I1368" s="109" t="str">
        <f>IF($B1367="","",IF($C1368=$C1365,INDEX('FORMAÇÃO DE PREÇO'!$M:$M,MATCH($B1368,'FORMAÇÃO DE PREÇO'!$B:$B)-16),IF($C1368=$C1366,"Quant.","")))</f>
        <v/>
      </c>
      <c r="J1368" s="68" t="str">
        <f>IF(AND(COUNTBLANK($B1365:$B1367)=2,$B1367="",$B1366="",MAX(C:C)&gt;1),"Total Estimado",IF($B1367="","",IF($C1368=$C1365,INDEX('FORMAÇÃO DE PREÇO'!$M:$M,MATCH($B1368,'FORMAÇÃO DE PREÇO'!$B:$B)-18),IF($C1368=$C1366,"Valor Unit. (R$)",IF(AND($C1368&lt;&gt;$C1367,$J1367&lt;&gt;""),"Subtotal","")))))</f>
        <v/>
      </c>
      <c r="K1368" s="100" t="str">
        <f>IFERROR(IF(AND(COUNTBLANK($B1365:$B1367)=2,$B1367="",$B1366="",MAX(C:C)&gt;1),SUM($K$3:K1367)/2,IF($B1367="","",IF($C1368=$C1365,ROUND(J1368*I1368,2),IF($C1368=$C1366,"Total Item (R$)",IF(AND($C1368&lt;&gt;$C1367,$J1367&lt;&gt;""),SUMIFS(K:K,C:C,C1367,J:J,"&lt;&gt;Subtotal"),""))))),"")</f>
        <v/>
      </c>
      <c r="L1368" s="100" t="str">
        <f t="shared" si="40"/>
        <v/>
      </c>
    </row>
    <row r="1369" spans="2:12" x14ac:dyDescent="0.25">
      <c r="B1369" s="62" t="str">
        <f>IFERROR(IF(C1368=C1365,IF(B1368+1&lt;='FORMAÇÃO DE PREÇO'!$H$8,B1368+1,""),B1368),"")</f>
        <v/>
      </c>
      <c r="C1369" s="62" t="str">
        <f>IFERROR(VLOOKUP(B1369,'FORMAÇÃO DE PREÇO'!B:D,2,FALSE),"")</f>
        <v/>
      </c>
      <c r="D1369" s="62" t="str">
        <f>IFERROR(VLOOKUP(B1369,'FORMAÇÃO DE PREÇO'!B:D,3,FALSE),"")</f>
        <v/>
      </c>
      <c r="E1369" s="107" t="str">
        <f t="shared" si="41"/>
        <v/>
      </c>
      <c r="F1369" s="107" t="str">
        <f>IF($B1368="","",IF($C1369=$C1366,INDEX('FORMAÇÃO DE PREÇO'!$H:$H,MATCH($B1369,'FORMAÇÃO DE PREÇO'!$B:$B)-18),IF($C1369=$C1367,"Código","")))</f>
        <v/>
      </c>
      <c r="G1369" s="108" t="str">
        <f t="array" ref="G1369">IF($B1368="","",IF($C1369=$C1366,UPPER(INDEX('BASE EDITAL'!$C:$C,EDITAL!B1369+1)),IF($C1369=$C1367,"Especificação do Objeto","")))</f>
        <v/>
      </c>
      <c r="H1369" s="109" t="str">
        <f t="array" ref="H1369">IF($B1368="","",IF($C1369=$C1366,INDEX('FORMAÇÃO DE PREÇO'!$M:$M,MATCH($B1369,'FORMAÇÃO DE PREÇO'!$B:$B)-14),IF($C1369=$C1367,"Unidade","")))</f>
        <v/>
      </c>
      <c r="I1369" s="109" t="str">
        <f>IF($B1368="","",IF($C1369=$C1366,INDEX('FORMAÇÃO DE PREÇO'!$M:$M,MATCH($B1369,'FORMAÇÃO DE PREÇO'!$B:$B)-16),IF($C1369=$C1367,"Quant.","")))</f>
        <v/>
      </c>
      <c r="J1369" s="68" t="str">
        <f>IF(AND(COUNTBLANK($B1366:$B1368)=2,$B1368="",$B1367="",MAX(C:C)&gt;1),"Total Estimado",IF($B1368="","",IF($C1369=$C1366,INDEX('FORMAÇÃO DE PREÇO'!$M:$M,MATCH($B1369,'FORMAÇÃO DE PREÇO'!$B:$B)-18),IF($C1369=$C1367,"Valor Unit. (R$)",IF(AND($C1369&lt;&gt;$C1368,$J1368&lt;&gt;""),"Subtotal","")))))</f>
        <v/>
      </c>
      <c r="K1369" s="100" t="str">
        <f>IFERROR(IF(AND(COUNTBLANK($B1366:$B1368)=2,$B1368="",$B1367="",MAX(C:C)&gt;1),SUM($K$3:K1368)/2,IF($B1368="","",IF($C1369=$C1366,ROUND(J1369*I1369,2),IF($C1369=$C1367,"Total Item (R$)",IF(AND($C1369&lt;&gt;$C1368,$J1368&lt;&gt;""),SUMIFS(K:K,C:C,C1368,J:J,"&lt;&gt;Subtotal"),""))))),"")</f>
        <v/>
      </c>
      <c r="L1369" s="100" t="str">
        <f t="shared" si="40"/>
        <v/>
      </c>
    </row>
    <row r="1370" spans="2:12" x14ac:dyDescent="0.25">
      <c r="B1370" s="62" t="str">
        <f>IFERROR(IF(C1369=C1366,IF(B1369+1&lt;='FORMAÇÃO DE PREÇO'!$H$8,B1369+1,""),B1369),"")</f>
        <v/>
      </c>
      <c r="C1370" s="62" t="str">
        <f>IFERROR(VLOOKUP(B1370,'FORMAÇÃO DE PREÇO'!B:D,2,FALSE),"")</f>
        <v/>
      </c>
      <c r="D1370" s="62" t="str">
        <f>IFERROR(VLOOKUP(B1370,'FORMAÇÃO DE PREÇO'!B:D,3,FALSE),"")</f>
        <v/>
      </c>
      <c r="E1370" s="107" t="str">
        <f t="shared" si="41"/>
        <v/>
      </c>
      <c r="F1370" s="107" t="str">
        <f>IF($B1369="","",IF($C1370=$C1367,INDEX('FORMAÇÃO DE PREÇO'!$H:$H,MATCH($B1370,'FORMAÇÃO DE PREÇO'!$B:$B)-18),IF($C1370=$C1368,"Código","")))</f>
        <v/>
      </c>
      <c r="G1370" s="108" t="str">
        <f t="array" ref="G1370">IF($B1369="","",IF($C1370=$C1367,UPPER(INDEX('BASE EDITAL'!$C:$C,EDITAL!B1370+1)),IF($C1370=$C1368,"Especificação do Objeto","")))</f>
        <v/>
      </c>
      <c r="H1370" s="109" t="str">
        <f t="array" ref="H1370">IF($B1369="","",IF($C1370=$C1367,INDEX('FORMAÇÃO DE PREÇO'!$M:$M,MATCH($B1370,'FORMAÇÃO DE PREÇO'!$B:$B)-14),IF($C1370=$C1368,"Unidade","")))</f>
        <v/>
      </c>
      <c r="I1370" s="109" t="str">
        <f>IF($B1369="","",IF($C1370=$C1367,INDEX('FORMAÇÃO DE PREÇO'!$M:$M,MATCH($B1370,'FORMAÇÃO DE PREÇO'!$B:$B)-16),IF($C1370=$C1368,"Quant.","")))</f>
        <v/>
      </c>
      <c r="J1370" s="68" t="str">
        <f>IF(AND(COUNTBLANK($B1367:$B1369)=2,$B1369="",$B1368="",MAX(C:C)&gt;1),"Total Estimado",IF($B1369="","",IF($C1370=$C1367,INDEX('FORMAÇÃO DE PREÇO'!$M:$M,MATCH($B1370,'FORMAÇÃO DE PREÇO'!$B:$B)-18),IF($C1370=$C1368,"Valor Unit. (R$)",IF(AND($C1370&lt;&gt;$C1369,$J1369&lt;&gt;""),"Subtotal","")))))</f>
        <v/>
      </c>
      <c r="K1370" s="100" t="str">
        <f>IFERROR(IF(AND(COUNTBLANK($B1367:$B1369)=2,$B1369="",$B1368="",MAX(C:C)&gt;1),SUM($K$3:K1369)/2,IF($B1369="","",IF($C1370=$C1367,ROUND(J1370*I1370,2),IF($C1370=$C1368,"Total Item (R$)",IF(AND($C1370&lt;&gt;$C1369,$J1369&lt;&gt;""),SUMIFS(K:K,C:C,C1369,J:J,"&lt;&gt;Subtotal"),""))))),"")</f>
        <v/>
      </c>
      <c r="L1370" s="100" t="str">
        <f t="shared" si="40"/>
        <v/>
      </c>
    </row>
    <row r="1371" spans="2:12" x14ac:dyDescent="0.25">
      <c r="B1371" s="62" t="str">
        <f>IFERROR(IF(C1370=C1367,IF(B1370+1&lt;='FORMAÇÃO DE PREÇO'!$H$8,B1370+1,""),B1370),"")</f>
        <v/>
      </c>
      <c r="C1371" s="62" t="str">
        <f>IFERROR(VLOOKUP(B1371,'FORMAÇÃO DE PREÇO'!B:D,2,FALSE),"")</f>
        <v/>
      </c>
      <c r="D1371" s="62" t="str">
        <f>IFERROR(VLOOKUP(B1371,'FORMAÇÃO DE PREÇO'!B:D,3,FALSE),"")</f>
        <v/>
      </c>
      <c r="E1371" s="107" t="str">
        <f t="shared" si="41"/>
        <v/>
      </c>
      <c r="F1371" s="107" t="str">
        <f>IF($B1370="","",IF($C1371=$C1368,INDEX('FORMAÇÃO DE PREÇO'!$H:$H,MATCH($B1371,'FORMAÇÃO DE PREÇO'!$B:$B)-18),IF($C1371=$C1369,"Código","")))</f>
        <v/>
      </c>
      <c r="G1371" s="108" t="str">
        <f t="array" ref="G1371">IF($B1370="","",IF($C1371=$C1368,UPPER(INDEX('BASE EDITAL'!$C:$C,EDITAL!B1371+1)),IF($C1371=$C1369,"Especificação do Objeto","")))</f>
        <v/>
      </c>
      <c r="H1371" s="109" t="str">
        <f t="array" ref="H1371">IF($B1370="","",IF($C1371=$C1368,INDEX('FORMAÇÃO DE PREÇO'!$M:$M,MATCH($B1371,'FORMAÇÃO DE PREÇO'!$B:$B)-14),IF($C1371=$C1369,"Unidade","")))</f>
        <v/>
      </c>
      <c r="I1371" s="109" t="str">
        <f>IF($B1370="","",IF($C1371=$C1368,INDEX('FORMAÇÃO DE PREÇO'!$M:$M,MATCH($B1371,'FORMAÇÃO DE PREÇO'!$B:$B)-16),IF($C1371=$C1369,"Quant.","")))</f>
        <v/>
      </c>
      <c r="J1371" s="68" t="str">
        <f>IF(AND(COUNTBLANK($B1368:$B1370)=2,$B1370="",$B1369="",MAX(C:C)&gt;1),"Total Estimado",IF($B1370="","",IF($C1371=$C1368,INDEX('FORMAÇÃO DE PREÇO'!$M:$M,MATCH($B1371,'FORMAÇÃO DE PREÇO'!$B:$B)-18),IF($C1371=$C1369,"Valor Unit. (R$)",IF(AND($C1371&lt;&gt;$C1370,$J1370&lt;&gt;""),"Subtotal","")))))</f>
        <v/>
      </c>
      <c r="K1371" s="100" t="str">
        <f>IFERROR(IF(AND(COUNTBLANK($B1368:$B1370)=2,$B1370="",$B1369="",MAX(C:C)&gt;1),SUM($K$3:K1370)/2,IF($B1370="","",IF($C1371=$C1368,ROUND(J1371*I1371,2),IF($C1371=$C1369,"Total Item (R$)",IF(AND($C1371&lt;&gt;$C1370,$J1370&lt;&gt;""),SUMIFS(K:K,C:C,C1370,J:J,"&lt;&gt;Subtotal"),""))))),"")</f>
        <v/>
      </c>
      <c r="L1371" s="100" t="str">
        <f t="shared" si="40"/>
        <v/>
      </c>
    </row>
    <row r="1372" spans="2:12" x14ac:dyDescent="0.25">
      <c r="B1372" s="62" t="str">
        <f>IFERROR(IF(C1371=C1368,IF(B1371+1&lt;='FORMAÇÃO DE PREÇO'!$H$8,B1371+1,""),B1371),"")</f>
        <v/>
      </c>
      <c r="C1372" s="62" t="str">
        <f>IFERROR(VLOOKUP(B1372,'FORMAÇÃO DE PREÇO'!B:D,2,FALSE),"")</f>
        <v/>
      </c>
      <c r="D1372" s="62" t="str">
        <f>IFERROR(VLOOKUP(B1372,'FORMAÇÃO DE PREÇO'!B:D,3,FALSE),"")</f>
        <v/>
      </c>
      <c r="E1372" s="107" t="str">
        <f t="shared" si="41"/>
        <v/>
      </c>
      <c r="F1372" s="107" t="str">
        <f>IF($B1371="","",IF($C1372=$C1369,INDEX('FORMAÇÃO DE PREÇO'!$H:$H,MATCH($B1372,'FORMAÇÃO DE PREÇO'!$B:$B)-18),IF($C1372=$C1370,"Código","")))</f>
        <v/>
      </c>
      <c r="G1372" s="108" t="str">
        <f t="array" ref="G1372">IF($B1371="","",IF($C1372=$C1369,UPPER(INDEX('BASE EDITAL'!$C:$C,EDITAL!B1372+1)),IF($C1372=$C1370,"Especificação do Objeto","")))</f>
        <v/>
      </c>
      <c r="H1372" s="109" t="str">
        <f t="array" ref="H1372">IF($B1371="","",IF($C1372=$C1369,INDEX('FORMAÇÃO DE PREÇO'!$M:$M,MATCH($B1372,'FORMAÇÃO DE PREÇO'!$B:$B)-14),IF($C1372=$C1370,"Unidade","")))</f>
        <v/>
      </c>
      <c r="I1372" s="109" t="str">
        <f>IF($B1371="","",IF($C1372=$C1369,INDEX('FORMAÇÃO DE PREÇO'!$M:$M,MATCH($B1372,'FORMAÇÃO DE PREÇO'!$B:$B)-16),IF($C1372=$C1370,"Quant.","")))</f>
        <v/>
      </c>
      <c r="J1372" s="68" t="str">
        <f>IF(AND(COUNTBLANK($B1369:$B1371)=2,$B1371="",$B1370="",MAX(C:C)&gt;1),"Total Estimado",IF($B1371="","",IF($C1372=$C1369,INDEX('FORMAÇÃO DE PREÇO'!$M:$M,MATCH($B1372,'FORMAÇÃO DE PREÇO'!$B:$B)-18),IF($C1372=$C1370,"Valor Unit. (R$)",IF(AND($C1372&lt;&gt;$C1371,$J1371&lt;&gt;""),"Subtotal","")))))</f>
        <v/>
      </c>
      <c r="K1372" s="100" t="str">
        <f>IFERROR(IF(AND(COUNTBLANK($B1369:$B1371)=2,$B1371="",$B1370="",MAX(C:C)&gt;1),SUM($K$3:K1371)/2,IF($B1371="","",IF($C1372=$C1369,ROUND(J1372*I1372,2),IF($C1372=$C1370,"Total Item (R$)",IF(AND($C1372&lt;&gt;$C1371,$J1371&lt;&gt;""),SUMIFS(K:K,C:C,C1371,J:J,"&lt;&gt;Subtotal"),""))))),"")</f>
        <v/>
      </c>
      <c r="L1372" s="100" t="str">
        <f t="shared" si="40"/>
        <v/>
      </c>
    </row>
    <row r="1373" spans="2:12" x14ac:dyDescent="0.25">
      <c r="B1373" s="62" t="str">
        <f>IFERROR(IF(C1372=C1369,IF(B1372+1&lt;='FORMAÇÃO DE PREÇO'!$H$8,B1372+1,""),B1372),"")</f>
        <v/>
      </c>
      <c r="C1373" s="62" t="str">
        <f>IFERROR(VLOOKUP(B1373,'FORMAÇÃO DE PREÇO'!B:D,2,FALSE),"")</f>
        <v/>
      </c>
      <c r="D1373" s="62" t="str">
        <f>IFERROR(VLOOKUP(B1373,'FORMAÇÃO DE PREÇO'!B:D,3,FALSE),"")</f>
        <v/>
      </c>
      <c r="E1373" s="107" t="str">
        <f t="shared" si="41"/>
        <v/>
      </c>
      <c r="F1373" s="107" t="str">
        <f>IF($B1372="","",IF($C1373=$C1370,INDEX('FORMAÇÃO DE PREÇO'!$H:$H,MATCH($B1373,'FORMAÇÃO DE PREÇO'!$B:$B)-18),IF($C1373=$C1371,"Código","")))</f>
        <v/>
      </c>
      <c r="G1373" s="108" t="str">
        <f t="array" ref="G1373">IF($B1372="","",IF($C1373=$C1370,UPPER(INDEX('BASE EDITAL'!$C:$C,EDITAL!B1373+1)),IF($C1373=$C1371,"Especificação do Objeto","")))</f>
        <v/>
      </c>
      <c r="H1373" s="109" t="str">
        <f t="array" ref="H1373">IF($B1372="","",IF($C1373=$C1370,INDEX('FORMAÇÃO DE PREÇO'!$M:$M,MATCH($B1373,'FORMAÇÃO DE PREÇO'!$B:$B)-14),IF($C1373=$C1371,"Unidade","")))</f>
        <v/>
      </c>
      <c r="I1373" s="109" t="str">
        <f>IF($B1372="","",IF($C1373=$C1370,INDEX('FORMAÇÃO DE PREÇO'!$M:$M,MATCH($B1373,'FORMAÇÃO DE PREÇO'!$B:$B)-16),IF($C1373=$C1371,"Quant.","")))</f>
        <v/>
      </c>
      <c r="J1373" s="68" t="str">
        <f>IF(AND(COUNTBLANK($B1370:$B1372)=2,$B1372="",$B1371="",MAX(C:C)&gt;1),"Total Estimado",IF($B1372="","",IF($C1373=$C1370,INDEX('FORMAÇÃO DE PREÇO'!$M:$M,MATCH($B1373,'FORMAÇÃO DE PREÇO'!$B:$B)-18),IF($C1373=$C1371,"Valor Unit. (R$)",IF(AND($C1373&lt;&gt;$C1372,$J1372&lt;&gt;""),"Subtotal","")))))</f>
        <v/>
      </c>
      <c r="K1373" s="100" t="str">
        <f>IFERROR(IF(AND(COUNTBLANK($B1370:$B1372)=2,$B1372="",$B1371="",MAX(C:C)&gt;1),SUM($K$3:K1372)/2,IF($B1372="","",IF($C1373=$C1370,ROUND(J1373*I1373,2),IF($C1373=$C1371,"Total Item (R$)",IF(AND($C1373&lt;&gt;$C1372,$J1372&lt;&gt;""),SUMIFS(K:K,C:C,C1372,J:J,"&lt;&gt;Subtotal"),""))))),"")</f>
        <v/>
      </c>
      <c r="L1373" s="100" t="str">
        <f t="shared" si="40"/>
        <v/>
      </c>
    </row>
    <row r="1374" spans="2:12" x14ac:dyDescent="0.25">
      <c r="B1374" s="62" t="str">
        <f>IFERROR(IF(C1373=C1370,IF(B1373+1&lt;='FORMAÇÃO DE PREÇO'!$H$8,B1373+1,""),B1373),"")</f>
        <v/>
      </c>
      <c r="C1374" s="62" t="str">
        <f>IFERROR(VLOOKUP(B1374,'FORMAÇÃO DE PREÇO'!B:D,2,FALSE),"")</f>
        <v/>
      </c>
      <c r="D1374" s="62" t="str">
        <f>IFERROR(VLOOKUP(B1374,'FORMAÇÃO DE PREÇO'!B:D,3,FALSE),"")</f>
        <v/>
      </c>
      <c r="E1374" s="107" t="str">
        <f t="shared" si="41"/>
        <v/>
      </c>
      <c r="F1374" s="107" t="str">
        <f>IF($B1373="","",IF($C1374=$C1371,INDEX('FORMAÇÃO DE PREÇO'!$H:$H,MATCH($B1374,'FORMAÇÃO DE PREÇO'!$B:$B)-18),IF($C1374=$C1372,"Código","")))</f>
        <v/>
      </c>
      <c r="G1374" s="108" t="str">
        <f t="array" ref="G1374">IF($B1373="","",IF($C1374=$C1371,UPPER(INDEX('BASE EDITAL'!$C:$C,EDITAL!B1374+1)),IF($C1374=$C1372,"Especificação do Objeto","")))</f>
        <v/>
      </c>
      <c r="H1374" s="109" t="str">
        <f t="array" ref="H1374">IF($B1373="","",IF($C1374=$C1371,INDEX('FORMAÇÃO DE PREÇO'!$M:$M,MATCH($B1374,'FORMAÇÃO DE PREÇO'!$B:$B)-14),IF($C1374=$C1372,"Unidade","")))</f>
        <v/>
      </c>
      <c r="I1374" s="109" t="str">
        <f>IF($B1373="","",IF($C1374=$C1371,INDEX('FORMAÇÃO DE PREÇO'!$M:$M,MATCH($B1374,'FORMAÇÃO DE PREÇO'!$B:$B)-16),IF($C1374=$C1372,"Quant.","")))</f>
        <v/>
      </c>
      <c r="J1374" s="68" t="str">
        <f>IF(AND(COUNTBLANK($B1371:$B1373)=2,$B1373="",$B1372="",MAX(C:C)&gt;1),"Total Estimado",IF($B1373="","",IF($C1374=$C1371,INDEX('FORMAÇÃO DE PREÇO'!$M:$M,MATCH($B1374,'FORMAÇÃO DE PREÇO'!$B:$B)-18),IF($C1374=$C1372,"Valor Unit. (R$)",IF(AND($C1374&lt;&gt;$C1373,$J1373&lt;&gt;""),"Subtotal","")))))</f>
        <v/>
      </c>
      <c r="K1374" s="100" t="str">
        <f>IFERROR(IF(AND(COUNTBLANK($B1371:$B1373)=2,$B1373="",$B1372="",MAX(C:C)&gt;1),SUM($K$3:K1373)/2,IF($B1373="","",IF($C1374=$C1371,ROUND(J1374*I1374,2),IF($C1374=$C1372,"Total Item (R$)",IF(AND($C1374&lt;&gt;$C1373,$J1373&lt;&gt;""),SUMIFS(K:K,C:C,C1373,J:J,"&lt;&gt;Subtotal"),""))))),"")</f>
        <v/>
      </c>
      <c r="L1374" s="100" t="str">
        <f t="shared" si="40"/>
        <v/>
      </c>
    </row>
    <row r="1375" spans="2:12" x14ac:dyDescent="0.25">
      <c r="B1375" s="62" t="str">
        <f>IFERROR(IF(C1374=C1371,IF(B1374+1&lt;='FORMAÇÃO DE PREÇO'!$H$8,B1374+1,""),B1374),"")</f>
        <v/>
      </c>
      <c r="C1375" s="62" t="str">
        <f>IFERROR(VLOOKUP(B1375,'FORMAÇÃO DE PREÇO'!B:D,2,FALSE),"")</f>
        <v/>
      </c>
      <c r="D1375" s="62" t="str">
        <f>IFERROR(VLOOKUP(B1375,'FORMAÇÃO DE PREÇO'!B:D,3,FALSE),"")</f>
        <v/>
      </c>
      <c r="E1375" s="107" t="str">
        <f t="shared" si="41"/>
        <v/>
      </c>
      <c r="F1375" s="107" t="str">
        <f>IF($B1374="","",IF($C1375=$C1372,INDEX('FORMAÇÃO DE PREÇO'!$H:$H,MATCH($B1375,'FORMAÇÃO DE PREÇO'!$B:$B)-18),IF($C1375=$C1373,"Código","")))</f>
        <v/>
      </c>
      <c r="G1375" s="108" t="str">
        <f t="array" ref="G1375">IF($B1374="","",IF($C1375=$C1372,UPPER(INDEX('BASE EDITAL'!$C:$C,EDITAL!B1375+1)),IF($C1375=$C1373,"Especificação do Objeto","")))</f>
        <v/>
      </c>
      <c r="H1375" s="109" t="str">
        <f t="array" ref="H1375">IF($B1374="","",IF($C1375=$C1372,INDEX('FORMAÇÃO DE PREÇO'!$M:$M,MATCH($B1375,'FORMAÇÃO DE PREÇO'!$B:$B)-14),IF($C1375=$C1373,"Unidade","")))</f>
        <v/>
      </c>
      <c r="I1375" s="109" t="str">
        <f>IF($B1374="","",IF($C1375=$C1372,INDEX('FORMAÇÃO DE PREÇO'!$M:$M,MATCH($B1375,'FORMAÇÃO DE PREÇO'!$B:$B)-16),IF($C1375=$C1373,"Quant.","")))</f>
        <v/>
      </c>
      <c r="J1375" s="68" t="str">
        <f>IF(AND(COUNTBLANK($B1372:$B1374)=2,$B1374="",$B1373="",MAX(C:C)&gt;1),"Total Estimado",IF($B1374="","",IF($C1375=$C1372,INDEX('FORMAÇÃO DE PREÇO'!$M:$M,MATCH($B1375,'FORMAÇÃO DE PREÇO'!$B:$B)-18),IF($C1375=$C1373,"Valor Unit. (R$)",IF(AND($C1375&lt;&gt;$C1374,$J1374&lt;&gt;""),"Subtotal","")))))</f>
        <v/>
      </c>
      <c r="K1375" s="100" t="str">
        <f>IFERROR(IF(AND(COUNTBLANK($B1372:$B1374)=2,$B1374="",$B1373="",MAX(C:C)&gt;1),SUM($K$3:K1374)/2,IF($B1374="","",IF($C1375=$C1372,ROUND(J1375*I1375,2),IF($C1375=$C1373,"Total Item (R$)",IF(AND($C1375&lt;&gt;$C1374,$J1374&lt;&gt;""),SUMIFS(K:K,C:C,C1374,J:J,"&lt;&gt;Subtotal"),""))))),"")</f>
        <v/>
      </c>
      <c r="L1375" s="100" t="str">
        <f t="shared" si="40"/>
        <v/>
      </c>
    </row>
    <row r="1376" spans="2:12" x14ac:dyDescent="0.25">
      <c r="B1376" s="62" t="str">
        <f>IFERROR(IF(C1375=C1372,IF(B1375+1&lt;='FORMAÇÃO DE PREÇO'!$H$8,B1375+1,""),B1375),"")</f>
        <v/>
      </c>
      <c r="C1376" s="62" t="str">
        <f>IFERROR(VLOOKUP(B1376,'FORMAÇÃO DE PREÇO'!B:D,2,FALSE),"")</f>
        <v/>
      </c>
      <c r="D1376" s="62" t="str">
        <f>IFERROR(VLOOKUP(B1376,'FORMAÇÃO DE PREÇO'!B:D,3,FALSE),"")</f>
        <v/>
      </c>
      <c r="E1376" s="107" t="str">
        <f t="shared" si="41"/>
        <v/>
      </c>
      <c r="F1376" s="107" t="str">
        <f>IF($B1375="","",IF($C1376=$C1373,INDEX('FORMAÇÃO DE PREÇO'!$H:$H,MATCH($B1376,'FORMAÇÃO DE PREÇO'!$B:$B)-18),IF($C1376=$C1374,"Código","")))</f>
        <v/>
      </c>
      <c r="G1376" s="108" t="str">
        <f t="array" ref="G1376">IF($B1375="","",IF($C1376=$C1373,UPPER(INDEX('BASE EDITAL'!$C:$C,EDITAL!B1376+1)),IF($C1376=$C1374,"Especificação do Objeto","")))</f>
        <v/>
      </c>
      <c r="H1376" s="109" t="str">
        <f t="array" ref="H1376">IF($B1375="","",IF($C1376=$C1373,INDEX('FORMAÇÃO DE PREÇO'!$M:$M,MATCH($B1376,'FORMAÇÃO DE PREÇO'!$B:$B)-14),IF($C1376=$C1374,"Unidade","")))</f>
        <v/>
      </c>
      <c r="I1376" s="109" t="str">
        <f>IF($B1375="","",IF($C1376=$C1373,INDEX('FORMAÇÃO DE PREÇO'!$M:$M,MATCH($B1376,'FORMAÇÃO DE PREÇO'!$B:$B)-16),IF($C1376=$C1374,"Quant.","")))</f>
        <v/>
      </c>
      <c r="J1376" s="68" t="str">
        <f>IF(AND(COUNTBLANK($B1373:$B1375)=2,$B1375="",$B1374="",MAX(C:C)&gt;1),"Total Estimado",IF($B1375="","",IF($C1376=$C1373,INDEX('FORMAÇÃO DE PREÇO'!$M:$M,MATCH($B1376,'FORMAÇÃO DE PREÇO'!$B:$B)-18),IF($C1376=$C1374,"Valor Unit. (R$)",IF(AND($C1376&lt;&gt;$C1375,$J1375&lt;&gt;""),"Subtotal","")))))</f>
        <v/>
      </c>
      <c r="K1376" s="100" t="str">
        <f>IFERROR(IF(AND(COUNTBLANK($B1373:$B1375)=2,$B1375="",$B1374="",MAX(C:C)&gt;1),SUM($K$3:K1375)/2,IF($B1375="","",IF($C1376=$C1373,ROUND(J1376*I1376,2),IF($C1376=$C1374,"Total Item (R$)",IF(AND($C1376&lt;&gt;$C1375,$J1375&lt;&gt;""),SUMIFS(K:K,C:C,C1375,J:J,"&lt;&gt;Subtotal"),""))))),"")</f>
        <v/>
      </c>
      <c r="L1376" s="100" t="str">
        <f t="shared" si="40"/>
        <v/>
      </c>
    </row>
    <row r="1377" spans="2:12" x14ac:dyDescent="0.25">
      <c r="B1377" s="62" t="str">
        <f>IFERROR(IF(C1376=C1373,IF(B1376+1&lt;='FORMAÇÃO DE PREÇO'!$H$8,B1376+1,""),B1376),"")</f>
        <v/>
      </c>
      <c r="C1377" s="62" t="str">
        <f>IFERROR(VLOOKUP(B1377,'FORMAÇÃO DE PREÇO'!B:D,2,FALSE),"")</f>
        <v/>
      </c>
      <c r="D1377" s="62" t="str">
        <f>IFERROR(VLOOKUP(B1377,'FORMAÇÃO DE PREÇO'!B:D,3,FALSE),"")</f>
        <v/>
      </c>
      <c r="E1377" s="107" t="str">
        <f t="shared" si="41"/>
        <v/>
      </c>
      <c r="F1377" s="107" t="str">
        <f>IF($B1376="","",IF($C1377=$C1374,INDEX('FORMAÇÃO DE PREÇO'!$H:$H,MATCH($B1377,'FORMAÇÃO DE PREÇO'!$B:$B)-18),IF($C1377=$C1375,"Código","")))</f>
        <v/>
      </c>
      <c r="G1377" s="108" t="str">
        <f t="array" ref="G1377">IF($B1376="","",IF($C1377=$C1374,UPPER(INDEX('BASE EDITAL'!$C:$C,EDITAL!B1377+1)),IF($C1377=$C1375,"Especificação do Objeto","")))</f>
        <v/>
      </c>
      <c r="H1377" s="109" t="str">
        <f t="array" ref="H1377">IF($B1376="","",IF($C1377=$C1374,INDEX('FORMAÇÃO DE PREÇO'!$M:$M,MATCH($B1377,'FORMAÇÃO DE PREÇO'!$B:$B)-14),IF($C1377=$C1375,"Unidade","")))</f>
        <v/>
      </c>
      <c r="I1377" s="109" t="str">
        <f>IF($B1376="","",IF($C1377=$C1374,INDEX('FORMAÇÃO DE PREÇO'!$M:$M,MATCH($B1377,'FORMAÇÃO DE PREÇO'!$B:$B)-16),IF($C1377=$C1375,"Quant.","")))</f>
        <v/>
      </c>
      <c r="J1377" s="68" t="str">
        <f>IF(AND(COUNTBLANK($B1374:$B1376)=2,$B1376="",$B1375="",MAX(C:C)&gt;1),"Total Estimado",IF($B1376="","",IF($C1377=$C1374,INDEX('FORMAÇÃO DE PREÇO'!$M:$M,MATCH($B1377,'FORMAÇÃO DE PREÇO'!$B:$B)-18),IF($C1377=$C1375,"Valor Unit. (R$)",IF(AND($C1377&lt;&gt;$C1376,$J1376&lt;&gt;""),"Subtotal","")))))</f>
        <v/>
      </c>
      <c r="K1377" s="100" t="str">
        <f>IFERROR(IF(AND(COUNTBLANK($B1374:$B1376)=2,$B1376="",$B1375="",MAX(C:C)&gt;1),SUM($K$3:K1376)/2,IF($B1376="","",IF($C1377=$C1374,ROUND(J1377*I1377,2),IF($C1377=$C1375,"Total Item (R$)",IF(AND($C1377&lt;&gt;$C1376,$J1376&lt;&gt;""),SUMIFS(K:K,C:C,C1376,J:J,"&lt;&gt;Subtotal"),""))))),"")</f>
        <v/>
      </c>
      <c r="L1377" s="100" t="str">
        <f t="shared" si="40"/>
        <v/>
      </c>
    </row>
    <row r="1378" spans="2:12" x14ac:dyDescent="0.25">
      <c r="B1378" s="62" t="str">
        <f>IFERROR(IF(C1377=C1374,IF(B1377+1&lt;='FORMAÇÃO DE PREÇO'!$H$8,B1377+1,""),B1377),"")</f>
        <v/>
      </c>
      <c r="C1378" s="62" t="str">
        <f>IFERROR(VLOOKUP(B1378,'FORMAÇÃO DE PREÇO'!B:D,2,FALSE),"")</f>
        <v/>
      </c>
      <c r="D1378" s="62" t="str">
        <f>IFERROR(VLOOKUP(B1378,'FORMAÇÃO DE PREÇO'!B:D,3,FALSE),"")</f>
        <v/>
      </c>
      <c r="E1378" s="107" t="str">
        <f t="shared" si="41"/>
        <v/>
      </c>
      <c r="F1378" s="107" t="str">
        <f>IF($B1377="","",IF($C1378=$C1375,INDEX('FORMAÇÃO DE PREÇO'!$H:$H,MATCH($B1378,'FORMAÇÃO DE PREÇO'!$B:$B)-18),IF($C1378=$C1376,"Código","")))</f>
        <v/>
      </c>
      <c r="G1378" s="108" t="str">
        <f t="array" ref="G1378">IF($B1377="","",IF($C1378=$C1375,UPPER(INDEX('BASE EDITAL'!$C:$C,EDITAL!B1378+1)),IF($C1378=$C1376,"Especificação do Objeto","")))</f>
        <v/>
      </c>
      <c r="H1378" s="109" t="str">
        <f t="array" ref="H1378">IF($B1377="","",IF($C1378=$C1375,INDEX('FORMAÇÃO DE PREÇO'!$M:$M,MATCH($B1378,'FORMAÇÃO DE PREÇO'!$B:$B)-14),IF($C1378=$C1376,"Unidade","")))</f>
        <v/>
      </c>
      <c r="I1378" s="109" t="str">
        <f>IF($B1377="","",IF($C1378=$C1375,INDEX('FORMAÇÃO DE PREÇO'!$M:$M,MATCH($B1378,'FORMAÇÃO DE PREÇO'!$B:$B)-16),IF($C1378=$C1376,"Quant.","")))</f>
        <v/>
      </c>
      <c r="J1378" s="68" t="str">
        <f>IF(AND(COUNTBLANK($B1375:$B1377)=2,$B1377="",$B1376="",MAX(C:C)&gt;1),"Total Estimado",IF($B1377="","",IF($C1378=$C1375,INDEX('FORMAÇÃO DE PREÇO'!$M:$M,MATCH($B1378,'FORMAÇÃO DE PREÇO'!$B:$B)-18),IF($C1378=$C1376,"Valor Unit. (R$)",IF(AND($C1378&lt;&gt;$C1377,$J1377&lt;&gt;""),"Subtotal","")))))</f>
        <v/>
      </c>
      <c r="K1378" s="100" t="str">
        <f>IFERROR(IF(AND(COUNTBLANK($B1375:$B1377)=2,$B1377="",$B1376="",MAX(C:C)&gt;1),SUM($K$3:K1377)/2,IF($B1377="","",IF($C1378=$C1375,ROUND(J1378*I1378,2),IF($C1378=$C1376,"Total Item (R$)",IF(AND($C1378&lt;&gt;$C1377,$J1377&lt;&gt;""),SUMIFS(K:K,C:C,C1377,J:J,"&lt;&gt;Subtotal"),""))))),"")</f>
        <v/>
      </c>
      <c r="L1378" s="100" t="str">
        <f t="shared" si="40"/>
        <v/>
      </c>
    </row>
    <row r="1379" spans="2:12" x14ac:dyDescent="0.25">
      <c r="B1379" s="62" t="str">
        <f>IFERROR(IF(C1378=C1375,IF(B1378+1&lt;='FORMAÇÃO DE PREÇO'!$H$8,B1378+1,""),B1378),"")</f>
        <v/>
      </c>
      <c r="C1379" s="62" t="str">
        <f>IFERROR(VLOOKUP(B1379,'FORMAÇÃO DE PREÇO'!B:D,2,FALSE),"")</f>
        <v/>
      </c>
      <c r="D1379" s="62" t="str">
        <f>IFERROR(VLOOKUP(B1379,'FORMAÇÃO DE PREÇO'!B:D,3,FALSE),"")</f>
        <v/>
      </c>
      <c r="E1379" s="107" t="str">
        <f t="shared" si="41"/>
        <v/>
      </c>
      <c r="F1379" s="107" t="str">
        <f>IF($B1378="","",IF($C1379=$C1376,INDEX('FORMAÇÃO DE PREÇO'!$H:$H,MATCH($B1379,'FORMAÇÃO DE PREÇO'!$B:$B)-18),IF($C1379=$C1377,"Código","")))</f>
        <v/>
      </c>
      <c r="G1379" s="108" t="str">
        <f t="array" ref="G1379">IF($B1378="","",IF($C1379=$C1376,UPPER(INDEX('BASE EDITAL'!$C:$C,EDITAL!B1379+1)),IF($C1379=$C1377,"Especificação do Objeto","")))</f>
        <v/>
      </c>
      <c r="H1379" s="109" t="str">
        <f t="array" ref="H1379">IF($B1378="","",IF($C1379=$C1376,INDEX('FORMAÇÃO DE PREÇO'!$M:$M,MATCH($B1379,'FORMAÇÃO DE PREÇO'!$B:$B)-14),IF($C1379=$C1377,"Unidade","")))</f>
        <v/>
      </c>
      <c r="I1379" s="109" t="str">
        <f>IF($B1378="","",IF($C1379=$C1376,INDEX('FORMAÇÃO DE PREÇO'!$M:$M,MATCH($B1379,'FORMAÇÃO DE PREÇO'!$B:$B)-16),IF($C1379=$C1377,"Quant.","")))</f>
        <v/>
      </c>
      <c r="J1379" s="68" t="str">
        <f>IF(AND(COUNTBLANK($B1376:$B1378)=2,$B1378="",$B1377="",MAX(C:C)&gt;1),"Total Estimado",IF($B1378="","",IF($C1379=$C1376,INDEX('FORMAÇÃO DE PREÇO'!$M:$M,MATCH($B1379,'FORMAÇÃO DE PREÇO'!$B:$B)-18),IF($C1379=$C1377,"Valor Unit. (R$)",IF(AND($C1379&lt;&gt;$C1378,$J1378&lt;&gt;""),"Subtotal","")))))</f>
        <v/>
      </c>
      <c r="K1379" s="100" t="str">
        <f>IFERROR(IF(AND(COUNTBLANK($B1376:$B1378)=2,$B1378="",$B1377="",MAX(C:C)&gt;1),SUM($K$3:K1378)/2,IF($B1378="","",IF($C1379=$C1376,ROUND(J1379*I1379,2),IF($C1379=$C1377,"Total Item (R$)",IF(AND($C1379&lt;&gt;$C1378,$J1378&lt;&gt;""),SUMIFS(K:K,C:C,C1378,J:J,"&lt;&gt;Subtotal"),""))))),"")</f>
        <v/>
      </c>
      <c r="L1379" s="100" t="str">
        <f t="shared" si="40"/>
        <v/>
      </c>
    </row>
    <row r="1380" spans="2:12" x14ac:dyDescent="0.25">
      <c r="B1380" s="62" t="str">
        <f>IFERROR(IF(C1379=C1376,IF(B1379+1&lt;='FORMAÇÃO DE PREÇO'!$H$8,B1379+1,""),B1379),"")</f>
        <v/>
      </c>
      <c r="C1380" s="62" t="str">
        <f>IFERROR(VLOOKUP(B1380,'FORMAÇÃO DE PREÇO'!B:D,2,FALSE),"")</f>
        <v/>
      </c>
      <c r="D1380" s="62" t="str">
        <f>IFERROR(VLOOKUP(B1380,'FORMAÇÃO DE PREÇO'!B:D,3,FALSE),"")</f>
        <v/>
      </c>
      <c r="E1380" s="107" t="str">
        <f t="shared" si="41"/>
        <v/>
      </c>
      <c r="F1380" s="107" t="str">
        <f>IF($B1379="","",IF($C1380=$C1377,INDEX('FORMAÇÃO DE PREÇO'!$H:$H,MATCH($B1380,'FORMAÇÃO DE PREÇO'!$B:$B)-18),IF($C1380=$C1378,"Código","")))</f>
        <v/>
      </c>
      <c r="G1380" s="108" t="str">
        <f t="array" ref="G1380">IF($B1379="","",IF($C1380=$C1377,UPPER(INDEX('BASE EDITAL'!$C:$C,EDITAL!B1380+1)),IF($C1380=$C1378,"Especificação do Objeto","")))</f>
        <v/>
      </c>
      <c r="H1380" s="109" t="str">
        <f t="array" ref="H1380">IF($B1379="","",IF($C1380=$C1377,INDEX('FORMAÇÃO DE PREÇO'!$M:$M,MATCH($B1380,'FORMAÇÃO DE PREÇO'!$B:$B)-14),IF($C1380=$C1378,"Unidade","")))</f>
        <v/>
      </c>
      <c r="I1380" s="109" t="str">
        <f>IF($B1379="","",IF($C1380=$C1377,INDEX('FORMAÇÃO DE PREÇO'!$M:$M,MATCH($B1380,'FORMAÇÃO DE PREÇO'!$B:$B)-16),IF($C1380=$C1378,"Quant.","")))</f>
        <v/>
      </c>
      <c r="J1380" s="68" t="str">
        <f>IF(AND(COUNTBLANK($B1377:$B1379)=2,$B1379="",$B1378="",MAX(C:C)&gt;1),"Total Estimado",IF($B1379="","",IF($C1380=$C1377,INDEX('FORMAÇÃO DE PREÇO'!$M:$M,MATCH($B1380,'FORMAÇÃO DE PREÇO'!$B:$B)-18),IF($C1380=$C1378,"Valor Unit. (R$)",IF(AND($C1380&lt;&gt;$C1379,$J1379&lt;&gt;""),"Subtotal","")))))</f>
        <v/>
      </c>
      <c r="K1380" s="100" t="str">
        <f>IFERROR(IF(AND(COUNTBLANK($B1377:$B1379)=2,$B1379="",$B1378="",MAX(C:C)&gt;1),SUM($K$3:K1379)/2,IF($B1379="","",IF($C1380=$C1377,ROUND(J1380*I1380,2),IF($C1380=$C1378,"Total Item (R$)",IF(AND($C1380&lt;&gt;$C1379,$J1379&lt;&gt;""),SUMIFS(K:K,C:C,C1379,J:J,"&lt;&gt;Subtotal"),""))))),"")</f>
        <v/>
      </c>
      <c r="L1380" s="100" t="str">
        <f t="shared" si="40"/>
        <v/>
      </c>
    </row>
    <row r="1381" spans="2:12" x14ac:dyDescent="0.25">
      <c r="B1381" s="62" t="str">
        <f>IFERROR(IF(C1380=C1377,IF(B1380+1&lt;='FORMAÇÃO DE PREÇO'!$H$8,B1380+1,""),B1380),"")</f>
        <v/>
      </c>
      <c r="C1381" s="62" t="str">
        <f>IFERROR(VLOOKUP(B1381,'FORMAÇÃO DE PREÇO'!B:D,2,FALSE),"")</f>
        <v/>
      </c>
      <c r="D1381" s="62" t="str">
        <f>IFERROR(VLOOKUP(B1381,'FORMAÇÃO DE PREÇO'!B:D,3,FALSE),"")</f>
        <v/>
      </c>
      <c r="E1381" s="107" t="str">
        <f t="shared" si="41"/>
        <v/>
      </c>
      <c r="F1381" s="107" t="str">
        <f>IF($B1380="","",IF($C1381=$C1378,INDEX('FORMAÇÃO DE PREÇO'!$H:$H,MATCH($B1381,'FORMAÇÃO DE PREÇO'!$B:$B)-18),IF($C1381=$C1379,"Código","")))</f>
        <v/>
      </c>
      <c r="G1381" s="108" t="str">
        <f t="array" ref="G1381">IF($B1380="","",IF($C1381=$C1378,UPPER(INDEX('BASE EDITAL'!$C:$C,EDITAL!B1381+1)),IF($C1381=$C1379,"Especificação do Objeto","")))</f>
        <v/>
      </c>
      <c r="H1381" s="109" t="str">
        <f t="array" ref="H1381">IF($B1380="","",IF($C1381=$C1378,INDEX('FORMAÇÃO DE PREÇO'!$M:$M,MATCH($B1381,'FORMAÇÃO DE PREÇO'!$B:$B)-14),IF($C1381=$C1379,"Unidade","")))</f>
        <v/>
      </c>
      <c r="I1381" s="109" t="str">
        <f>IF($B1380="","",IF($C1381=$C1378,INDEX('FORMAÇÃO DE PREÇO'!$M:$M,MATCH($B1381,'FORMAÇÃO DE PREÇO'!$B:$B)-16),IF($C1381=$C1379,"Quant.","")))</f>
        <v/>
      </c>
      <c r="J1381" s="68" t="str">
        <f>IF(AND(COUNTBLANK($B1378:$B1380)=2,$B1380="",$B1379="",MAX(C:C)&gt;1),"Total Estimado",IF($B1380="","",IF($C1381=$C1378,INDEX('FORMAÇÃO DE PREÇO'!$M:$M,MATCH($B1381,'FORMAÇÃO DE PREÇO'!$B:$B)-18),IF($C1381=$C1379,"Valor Unit. (R$)",IF(AND($C1381&lt;&gt;$C1380,$J1380&lt;&gt;""),"Subtotal","")))))</f>
        <v/>
      </c>
      <c r="K1381" s="100" t="str">
        <f>IFERROR(IF(AND(COUNTBLANK($B1378:$B1380)=2,$B1380="",$B1379="",MAX(C:C)&gt;1),SUM($K$3:K1380)/2,IF($B1380="","",IF($C1381=$C1378,ROUND(J1381*I1381,2),IF($C1381=$C1379,"Total Item (R$)",IF(AND($C1381&lt;&gt;$C1380,$J1380&lt;&gt;""),SUMIFS(K:K,C:C,C1380,J:J,"&lt;&gt;Subtotal"),""))))),"")</f>
        <v/>
      </c>
      <c r="L1381" s="100" t="str">
        <f t="shared" si="40"/>
        <v/>
      </c>
    </row>
    <row r="1382" spans="2:12" x14ac:dyDescent="0.25">
      <c r="B1382" s="62" t="str">
        <f>IFERROR(IF(C1381=C1378,IF(B1381+1&lt;='FORMAÇÃO DE PREÇO'!$H$8,B1381+1,""),B1381),"")</f>
        <v/>
      </c>
      <c r="C1382" s="62" t="str">
        <f>IFERROR(VLOOKUP(B1382,'FORMAÇÃO DE PREÇO'!B:D,2,FALSE),"")</f>
        <v/>
      </c>
      <c r="D1382" s="62" t="str">
        <f>IFERROR(VLOOKUP(B1382,'FORMAÇÃO DE PREÇO'!B:D,3,FALSE),"")</f>
        <v/>
      </c>
      <c r="E1382" s="107" t="str">
        <f t="shared" si="41"/>
        <v/>
      </c>
      <c r="F1382" s="107" t="str">
        <f>IF($B1381="","",IF($C1382=$C1379,INDEX('FORMAÇÃO DE PREÇO'!$H:$H,MATCH($B1382,'FORMAÇÃO DE PREÇO'!$B:$B)-18),IF($C1382=$C1380,"Código","")))</f>
        <v/>
      </c>
      <c r="G1382" s="108" t="str">
        <f t="array" ref="G1382">IF($B1381="","",IF($C1382=$C1379,UPPER(INDEX('BASE EDITAL'!$C:$C,EDITAL!B1382+1)),IF($C1382=$C1380,"Especificação do Objeto","")))</f>
        <v/>
      </c>
      <c r="H1382" s="109" t="str">
        <f t="array" ref="H1382">IF($B1381="","",IF($C1382=$C1379,INDEX('FORMAÇÃO DE PREÇO'!$M:$M,MATCH($B1382,'FORMAÇÃO DE PREÇO'!$B:$B)-14),IF($C1382=$C1380,"Unidade","")))</f>
        <v/>
      </c>
      <c r="I1382" s="109" t="str">
        <f>IF($B1381="","",IF($C1382=$C1379,INDEX('FORMAÇÃO DE PREÇO'!$M:$M,MATCH($B1382,'FORMAÇÃO DE PREÇO'!$B:$B)-16),IF($C1382=$C1380,"Quant.","")))</f>
        <v/>
      </c>
      <c r="J1382" s="68" t="str">
        <f>IF(AND(COUNTBLANK($B1379:$B1381)=2,$B1381="",$B1380="",MAX(C:C)&gt;1),"Total Estimado",IF($B1381="","",IF($C1382=$C1379,INDEX('FORMAÇÃO DE PREÇO'!$M:$M,MATCH($B1382,'FORMAÇÃO DE PREÇO'!$B:$B)-18),IF($C1382=$C1380,"Valor Unit. (R$)",IF(AND($C1382&lt;&gt;$C1381,$J1381&lt;&gt;""),"Subtotal","")))))</f>
        <v/>
      </c>
      <c r="K1382" s="100" t="str">
        <f>IFERROR(IF(AND(COUNTBLANK($B1379:$B1381)=2,$B1381="",$B1380="",MAX(C:C)&gt;1),SUM($K$3:K1381)/2,IF($B1381="","",IF($C1382=$C1379,ROUND(J1382*I1382,2),IF($C1382=$C1380,"Total Item (R$)",IF(AND($C1382&lt;&gt;$C1381,$J1381&lt;&gt;""),SUMIFS(K:K,C:C,C1381,J:J,"&lt;&gt;Subtotal"),""))))),"")</f>
        <v/>
      </c>
      <c r="L1382" s="100" t="str">
        <f t="shared" si="40"/>
        <v/>
      </c>
    </row>
    <row r="1383" spans="2:12" x14ac:dyDescent="0.25">
      <c r="B1383" s="62" t="str">
        <f>IFERROR(IF(C1382=C1379,IF(B1382+1&lt;='FORMAÇÃO DE PREÇO'!$H$8,B1382+1,""),B1382),"")</f>
        <v/>
      </c>
      <c r="C1383" s="62" t="str">
        <f>IFERROR(VLOOKUP(B1383,'FORMAÇÃO DE PREÇO'!B:D,2,FALSE),"")</f>
        <v/>
      </c>
      <c r="D1383" s="62" t="str">
        <f>IFERROR(VLOOKUP(B1383,'FORMAÇÃO DE PREÇO'!B:D,3,FALSE),"")</f>
        <v/>
      </c>
      <c r="E1383" s="107" t="str">
        <f t="shared" si="41"/>
        <v/>
      </c>
      <c r="F1383" s="107" t="str">
        <f>IF($B1382="","",IF($C1383=$C1380,INDEX('FORMAÇÃO DE PREÇO'!$H:$H,MATCH($B1383,'FORMAÇÃO DE PREÇO'!$B:$B)-18),IF($C1383=$C1381,"Código","")))</f>
        <v/>
      </c>
      <c r="G1383" s="108" t="str">
        <f t="array" ref="G1383">IF($B1382="","",IF($C1383=$C1380,UPPER(INDEX('BASE EDITAL'!$C:$C,EDITAL!B1383+1)),IF($C1383=$C1381,"Especificação do Objeto","")))</f>
        <v/>
      </c>
      <c r="H1383" s="109" t="str">
        <f t="array" ref="H1383">IF($B1382="","",IF($C1383=$C1380,INDEX('FORMAÇÃO DE PREÇO'!$M:$M,MATCH($B1383,'FORMAÇÃO DE PREÇO'!$B:$B)-14),IF($C1383=$C1381,"Unidade","")))</f>
        <v/>
      </c>
      <c r="I1383" s="109" t="str">
        <f>IF($B1382="","",IF($C1383=$C1380,INDEX('FORMAÇÃO DE PREÇO'!$M:$M,MATCH($B1383,'FORMAÇÃO DE PREÇO'!$B:$B)-16),IF($C1383=$C1381,"Quant.","")))</f>
        <v/>
      </c>
      <c r="J1383" s="68" t="str">
        <f>IF(AND(COUNTBLANK($B1380:$B1382)=2,$B1382="",$B1381="",MAX(C:C)&gt;1),"Total Estimado",IF($B1382="","",IF($C1383=$C1380,INDEX('FORMAÇÃO DE PREÇO'!$M:$M,MATCH($B1383,'FORMAÇÃO DE PREÇO'!$B:$B)-18),IF($C1383=$C1381,"Valor Unit. (R$)",IF(AND($C1383&lt;&gt;$C1382,$J1382&lt;&gt;""),"Subtotal","")))))</f>
        <v/>
      </c>
      <c r="K1383" s="100" t="str">
        <f>IFERROR(IF(AND(COUNTBLANK($B1380:$B1382)=2,$B1382="",$B1381="",MAX(C:C)&gt;1),SUM($K$3:K1382)/2,IF($B1382="","",IF($C1383=$C1380,ROUND(J1383*I1383,2),IF($C1383=$C1381,"Total Item (R$)",IF(AND($C1383&lt;&gt;$C1382,$J1382&lt;&gt;""),SUMIFS(K:K,C:C,C1382,J:J,"&lt;&gt;Subtotal"),""))))),"")</f>
        <v/>
      </c>
      <c r="L1383" s="100" t="str">
        <f t="shared" si="40"/>
        <v/>
      </c>
    </row>
    <row r="1384" spans="2:12" x14ac:dyDescent="0.25">
      <c r="B1384" s="62" t="str">
        <f>IFERROR(IF(C1383=C1380,IF(B1383+1&lt;='FORMAÇÃO DE PREÇO'!$H$8,B1383+1,""),B1383),"")</f>
        <v/>
      </c>
      <c r="C1384" s="62" t="str">
        <f>IFERROR(VLOOKUP(B1384,'FORMAÇÃO DE PREÇO'!B:D,2,FALSE),"")</f>
        <v/>
      </c>
      <c r="D1384" s="62" t="str">
        <f>IFERROR(VLOOKUP(B1384,'FORMAÇÃO DE PREÇO'!B:D,3,FALSE),"")</f>
        <v/>
      </c>
      <c r="E1384" s="107" t="str">
        <f t="shared" si="41"/>
        <v/>
      </c>
      <c r="F1384" s="107" t="str">
        <f>IF($B1383="","",IF($C1384=$C1381,INDEX('FORMAÇÃO DE PREÇO'!$H:$H,MATCH($B1384,'FORMAÇÃO DE PREÇO'!$B:$B)-18),IF($C1384=$C1382,"Código","")))</f>
        <v/>
      </c>
      <c r="G1384" s="108" t="str">
        <f t="array" ref="G1384">IF($B1383="","",IF($C1384=$C1381,UPPER(INDEX('BASE EDITAL'!$C:$C,EDITAL!B1384+1)),IF($C1384=$C1382,"Especificação do Objeto","")))</f>
        <v/>
      </c>
      <c r="H1384" s="109" t="str">
        <f t="array" ref="H1384">IF($B1383="","",IF($C1384=$C1381,INDEX('FORMAÇÃO DE PREÇO'!$M:$M,MATCH($B1384,'FORMAÇÃO DE PREÇO'!$B:$B)-14),IF($C1384=$C1382,"Unidade","")))</f>
        <v/>
      </c>
      <c r="I1384" s="109" t="str">
        <f>IF($B1383="","",IF($C1384=$C1381,INDEX('FORMAÇÃO DE PREÇO'!$M:$M,MATCH($B1384,'FORMAÇÃO DE PREÇO'!$B:$B)-16),IF($C1384=$C1382,"Quant.","")))</f>
        <v/>
      </c>
      <c r="J1384" s="68" t="str">
        <f>IF(AND(COUNTBLANK($B1381:$B1383)=2,$B1383="",$B1382="",MAX(C:C)&gt;1),"Total Estimado",IF($B1383="","",IF($C1384=$C1381,INDEX('FORMAÇÃO DE PREÇO'!$M:$M,MATCH($B1384,'FORMAÇÃO DE PREÇO'!$B:$B)-18),IF($C1384=$C1382,"Valor Unit. (R$)",IF(AND($C1384&lt;&gt;$C1383,$J1383&lt;&gt;""),"Subtotal","")))))</f>
        <v/>
      </c>
      <c r="K1384" s="100" t="str">
        <f>IFERROR(IF(AND(COUNTBLANK($B1381:$B1383)=2,$B1383="",$B1382="",MAX(C:C)&gt;1),SUM($K$3:K1383)/2,IF($B1383="","",IF($C1384=$C1381,ROUND(J1384*I1384,2),IF($C1384=$C1382,"Total Item (R$)",IF(AND($C1384&lt;&gt;$C1383,$J1383&lt;&gt;""),SUMIFS(K:K,C:C,C1383,J:J,"&lt;&gt;Subtotal"),""))))),"")</f>
        <v/>
      </c>
      <c r="L1384" s="100" t="str">
        <f t="shared" si="40"/>
        <v/>
      </c>
    </row>
    <row r="1385" spans="2:12" x14ac:dyDescent="0.25">
      <c r="B1385" s="62" t="str">
        <f>IFERROR(IF(C1384=C1381,IF(B1384+1&lt;='FORMAÇÃO DE PREÇO'!$H$8,B1384+1,""),B1384),"")</f>
        <v/>
      </c>
      <c r="C1385" s="62" t="str">
        <f>IFERROR(VLOOKUP(B1385,'FORMAÇÃO DE PREÇO'!B:D,2,FALSE),"")</f>
        <v/>
      </c>
      <c r="D1385" s="62" t="str">
        <f>IFERROR(VLOOKUP(B1385,'FORMAÇÃO DE PREÇO'!B:D,3,FALSE),"")</f>
        <v/>
      </c>
      <c r="E1385" s="107" t="str">
        <f t="shared" si="41"/>
        <v/>
      </c>
      <c r="F1385" s="107" t="str">
        <f>IF($B1384="","",IF($C1385=$C1382,INDEX('FORMAÇÃO DE PREÇO'!$H:$H,MATCH($B1385,'FORMAÇÃO DE PREÇO'!$B:$B)-18),IF($C1385=$C1383,"Código","")))</f>
        <v/>
      </c>
      <c r="G1385" s="108" t="str">
        <f t="array" ref="G1385">IF($B1384="","",IF($C1385=$C1382,UPPER(INDEX('BASE EDITAL'!$C:$C,EDITAL!B1385+1)),IF($C1385=$C1383,"Especificação do Objeto","")))</f>
        <v/>
      </c>
      <c r="H1385" s="109" t="str">
        <f t="array" ref="H1385">IF($B1384="","",IF($C1385=$C1382,INDEX('FORMAÇÃO DE PREÇO'!$M:$M,MATCH($B1385,'FORMAÇÃO DE PREÇO'!$B:$B)-14),IF($C1385=$C1383,"Unidade","")))</f>
        <v/>
      </c>
      <c r="I1385" s="109" t="str">
        <f>IF($B1384="","",IF($C1385=$C1382,INDEX('FORMAÇÃO DE PREÇO'!$M:$M,MATCH($B1385,'FORMAÇÃO DE PREÇO'!$B:$B)-16),IF($C1385=$C1383,"Quant.","")))</f>
        <v/>
      </c>
      <c r="J1385" s="68" t="str">
        <f>IF(AND(COUNTBLANK($B1382:$B1384)=2,$B1384="",$B1383="",MAX(C:C)&gt;1),"Total Estimado",IF($B1384="","",IF($C1385=$C1382,INDEX('FORMAÇÃO DE PREÇO'!$M:$M,MATCH($B1385,'FORMAÇÃO DE PREÇO'!$B:$B)-18),IF($C1385=$C1383,"Valor Unit. (R$)",IF(AND($C1385&lt;&gt;$C1384,$J1384&lt;&gt;""),"Subtotal","")))))</f>
        <v/>
      </c>
      <c r="K1385" s="100" t="str">
        <f>IFERROR(IF(AND(COUNTBLANK($B1382:$B1384)=2,$B1384="",$B1383="",MAX(C:C)&gt;1),SUM($K$3:K1384)/2,IF($B1384="","",IF($C1385=$C1382,ROUND(J1385*I1385,2),IF($C1385=$C1383,"Total Item (R$)",IF(AND($C1385&lt;&gt;$C1384,$J1384&lt;&gt;""),SUMIFS(K:K,C:C,C1384,J:J,"&lt;&gt;Subtotal"),""))))),"")</f>
        <v/>
      </c>
      <c r="L1385" s="100" t="str">
        <f t="shared" si="40"/>
        <v/>
      </c>
    </row>
    <row r="1386" spans="2:12" x14ac:dyDescent="0.25">
      <c r="B1386" s="62" t="str">
        <f>IFERROR(IF(C1385=C1382,IF(B1385+1&lt;='FORMAÇÃO DE PREÇO'!$H$8,B1385+1,""),B1385),"")</f>
        <v/>
      </c>
      <c r="C1386" s="62" t="str">
        <f>IFERROR(VLOOKUP(B1386,'FORMAÇÃO DE PREÇO'!B:D,2,FALSE),"")</f>
        <v/>
      </c>
      <c r="D1386" s="62" t="str">
        <f>IFERROR(VLOOKUP(B1386,'FORMAÇÃO DE PREÇO'!B:D,3,FALSE),"")</f>
        <v/>
      </c>
      <c r="E1386" s="107" t="str">
        <f t="shared" si="41"/>
        <v/>
      </c>
      <c r="F1386" s="107" t="str">
        <f>IF($B1385="","",IF($C1386=$C1383,INDEX('FORMAÇÃO DE PREÇO'!$H:$H,MATCH($B1386,'FORMAÇÃO DE PREÇO'!$B:$B)-18),IF($C1386=$C1384,"Código","")))</f>
        <v/>
      </c>
      <c r="G1386" s="108" t="str">
        <f t="array" ref="G1386">IF($B1385="","",IF($C1386=$C1383,UPPER(INDEX('BASE EDITAL'!$C:$C,EDITAL!B1386+1)),IF($C1386=$C1384,"Especificação do Objeto","")))</f>
        <v/>
      </c>
      <c r="H1386" s="109" t="str">
        <f t="array" ref="H1386">IF($B1385="","",IF($C1386=$C1383,INDEX('FORMAÇÃO DE PREÇO'!$M:$M,MATCH($B1386,'FORMAÇÃO DE PREÇO'!$B:$B)-14),IF($C1386=$C1384,"Unidade","")))</f>
        <v/>
      </c>
      <c r="I1386" s="109" t="str">
        <f>IF($B1385="","",IF($C1386=$C1383,INDEX('FORMAÇÃO DE PREÇO'!$M:$M,MATCH($B1386,'FORMAÇÃO DE PREÇO'!$B:$B)-16),IF($C1386=$C1384,"Quant.","")))</f>
        <v/>
      </c>
      <c r="J1386" s="68" t="str">
        <f>IF(AND(COUNTBLANK($B1383:$B1385)=2,$B1385="",$B1384="",MAX(C:C)&gt;1),"Total Estimado",IF($B1385="","",IF($C1386=$C1383,INDEX('FORMAÇÃO DE PREÇO'!$M:$M,MATCH($B1386,'FORMAÇÃO DE PREÇO'!$B:$B)-18),IF($C1386=$C1384,"Valor Unit. (R$)",IF(AND($C1386&lt;&gt;$C1385,$J1385&lt;&gt;""),"Subtotal","")))))</f>
        <v/>
      </c>
      <c r="K1386" s="100" t="str">
        <f>IFERROR(IF(AND(COUNTBLANK($B1383:$B1385)=2,$B1385="",$B1384="",MAX(C:C)&gt;1),SUM($K$3:K1385)/2,IF($B1385="","",IF($C1386=$C1383,ROUND(J1386*I1386,2),IF($C1386=$C1384,"Total Item (R$)",IF(AND($C1386&lt;&gt;$C1385,$J1385&lt;&gt;""),SUMIFS(K:K,C:C,C1385,J:J,"&lt;&gt;Subtotal"),""))))),"")</f>
        <v/>
      </c>
      <c r="L1386" s="100" t="str">
        <f t="shared" si="40"/>
        <v/>
      </c>
    </row>
    <row r="1387" spans="2:12" x14ac:dyDescent="0.25">
      <c r="B1387" s="62" t="str">
        <f>IFERROR(IF(C1386=C1383,IF(B1386+1&lt;='FORMAÇÃO DE PREÇO'!$H$8,B1386+1,""),B1386),"")</f>
        <v/>
      </c>
      <c r="C1387" s="62" t="str">
        <f>IFERROR(VLOOKUP(B1387,'FORMAÇÃO DE PREÇO'!B:D,2,FALSE),"")</f>
        <v/>
      </c>
      <c r="D1387" s="62" t="str">
        <f>IFERROR(VLOOKUP(B1387,'FORMAÇÃO DE PREÇO'!B:D,3,FALSE),"")</f>
        <v/>
      </c>
      <c r="E1387" s="107" t="str">
        <f t="shared" si="41"/>
        <v/>
      </c>
      <c r="F1387" s="107" t="str">
        <f>IF($B1386="","",IF($C1387=$C1384,INDEX('FORMAÇÃO DE PREÇO'!$H:$H,MATCH($B1387,'FORMAÇÃO DE PREÇO'!$B:$B)-18),IF($C1387=$C1385,"Código","")))</f>
        <v/>
      </c>
      <c r="G1387" s="108" t="str">
        <f t="array" ref="G1387">IF($B1386="","",IF($C1387=$C1384,UPPER(INDEX('BASE EDITAL'!$C:$C,EDITAL!B1387+1)),IF($C1387=$C1385,"Especificação do Objeto","")))</f>
        <v/>
      </c>
      <c r="H1387" s="109" t="str">
        <f t="array" ref="H1387">IF($B1386="","",IF($C1387=$C1384,INDEX('FORMAÇÃO DE PREÇO'!$M:$M,MATCH($B1387,'FORMAÇÃO DE PREÇO'!$B:$B)-14),IF($C1387=$C1385,"Unidade","")))</f>
        <v/>
      </c>
      <c r="I1387" s="109" t="str">
        <f>IF($B1386="","",IF($C1387=$C1384,INDEX('FORMAÇÃO DE PREÇO'!$M:$M,MATCH($B1387,'FORMAÇÃO DE PREÇO'!$B:$B)-16),IF($C1387=$C1385,"Quant.","")))</f>
        <v/>
      </c>
      <c r="J1387" s="68" t="str">
        <f>IF(AND(COUNTBLANK($B1384:$B1386)=2,$B1386="",$B1385="",MAX(C:C)&gt;1),"Total Estimado",IF($B1386="","",IF($C1387=$C1384,INDEX('FORMAÇÃO DE PREÇO'!$M:$M,MATCH($B1387,'FORMAÇÃO DE PREÇO'!$B:$B)-18),IF($C1387=$C1385,"Valor Unit. (R$)",IF(AND($C1387&lt;&gt;$C1386,$J1386&lt;&gt;""),"Subtotal","")))))</f>
        <v/>
      </c>
      <c r="K1387" s="100" t="str">
        <f>IFERROR(IF(AND(COUNTBLANK($B1384:$B1386)=2,$B1386="",$B1385="",MAX(C:C)&gt;1),SUM($K$3:K1386)/2,IF($B1386="","",IF($C1387=$C1384,ROUND(J1387*I1387,2),IF($C1387=$C1385,"Total Item (R$)",IF(AND($C1387&lt;&gt;$C1386,$J1386&lt;&gt;""),SUMIFS(K:K,C:C,C1386,J:J,"&lt;&gt;Subtotal"),""))))),"")</f>
        <v/>
      </c>
      <c r="L1387" s="100" t="str">
        <f t="shared" si="40"/>
        <v/>
      </c>
    </row>
    <row r="1388" spans="2:12" x14ac:dyDescent="0.25">
      <c r="B1388" s="62" t="str">
        <f>IFERROR(IF(C1387=C1384,IF(B1387+1&lt;='FORMAÇÃO DE PREÇO'!$H$8,B1387+1,""),B1387),"")</f>
        <v/>
      </c>
      <c r="C1388" s="62" t="str">
        <f>IFERROR(VLOOKUP(B1388,'FORMAÇÃO DE PREÇO'!B:D,2,FALSE),"")</f>
        <v/>
      </c>
      <c r="D1388" s="62" t="str">
        <f>IFERROR(VLOOKUP(B1388,'FORMAÇÃO DE PREÇO'!B:D,3,FALSE),"")</f>
        <v/>
      </c>
      <c r="E1388" s="107" t="str">
        <f t="shared" si="41"/>
        <v/>
      </c>
      <c r="F1388" s="107" t="str">
        <f>IF($B1387="","",IF($C1388=$C1385,INDEX('FORMAÇÃO DE PREÇO'!$H:$H,MATCH($B1388,'FORMAÇÃO DE PREÇO'!$B:$B)-18),IF($C1388=$C1386,"Código","")))</f>
        <v/>
      </c>
      <c r="G1388" s="108" t="str">
        <f t="array" ref="G1388">IF($B1387="","",IF($C1388=$C1385,UPPER(INDEX('BASE EDITAL'!$C:$C,EDITAL!B1388+1)),IF($C1388=$C1386,"Especificação do Objeto","")))</f>
        <v/>
      </c>
      <c r="H1388" s="109" t="str">
        <f t="array" ref="H1388">IF($B1387="","",IF($C1388=$C1385,INDEX('FORMAÇÃO DE PREÇO'!$M:$M,MATCH($B1388,'FORMAÇÃO DE PREÇO'!$B:$B)-14),IF($C1388=$C1386,"Unidade","")))</f>
        <v/>
      </c>
      <c r="I1388" s="109" t="str">
        <f>IF($B1387="","",IF($C1388=$C1385,INDEX('FORMAÇÃO DE PREÇO'!$M:$M,MATCH($B1388,'FORMAÇÃO DE PREÇO'!$B:$B)-16),IF($C1388=$C1386,"Quant.","")))</f>
        <v/>
      </c>
      <c r="J1388" s="68" t="str">
        <f>IF(AND(COUNTBLANK($B1385:$B1387)=2,$B1387="",$B1386="",MAX(C:C)&gt;1),"Total Estimado",IF($B1387="","",IF($C1388=$C1385,INDEX('FORMAÇÃO DE PREÇO'!$M:$M,MATCH($B1388,'FORMAÇÃO DE PREÇO'!$B:$B)-18),IF($C1388=$C1386,"Valor Unit. (R$)",IF(AND($C1388&lt;&gt;$C1387,$J1387&lt;&gt;""),"Subtotal","")))))</f>
        <v/>
      </c>
      <c r="K1388" s="100" t="str">
        <f>IFERROR(IF(AND(COUNTBLANK($B1385:$B1387)=2,$B1387="",$B1386="",MAX(C:C)&gt;1),SUM($K$3:K1387)/2,IF($B1387="","",IF($C1388=$C1385,ROUND(J1388*I1388,2),IF($C1388=$C1386,"Total Item (R$)",IF(AND($C1388&lt;&gt;$C1387,$J1387&lt;&gt;""),SUMIFS(K:K,C:C,C1387,J:J,"&lt;&gt;Subtotal"),""))))),"")</f>
        <v/>
      </c>
      <c r="L1388" s="100" t="str">
        <f t="shared" si="40"/>
        <v/>
      </c>
    </row>
    <row r="1389" spans="2:12" x14ac:dyDescent="0.25">
      <c r="B1389" s="62" t="str">
        <f>IFERROR(IF(C1388=C1385,IF(B1388+1&lt;='FORMAÇÃO DE PREÇO'!$H$8,B1388+1,""),B1388),"")</f>
        <v/>
      </c>
      <c r="C1389" s="62" t="str">
        <f>IFERROR(VLOOKUP(B1389,'FORMAÇÃO DE PREÇO'!B:D,2,FALSE),"")</f>
        <v/>
      </c>
      <c r="D1389" s="62" t="str">
        <f>IFERROR(VLOOKUP(B1389,'FORMAÇÃO DE PREÇO'!B:D,3,FALSE),"")</f>
        <v/>
      </c>
      <c r="E1389" s="107" t="str">
        <f t="shared" si="41"/>
        <v/>
      </c>
      <c r="F1389" s="107" t="str">
        <f>IF($B1388="","",IF($C1389=$C1386,INDEX('FORMAÇÃO DE PREÇO'!$H:$H,MATCH($B1389,'FORMAÇÃO DE PREÇO'!$B:$B)-18),IF($C1389=$C1387,"Código","")))</f>
        <v/>
      </c>
      <c r="G1389" s="108" t="str">
        <f t="array" ref="G1389">IF($B1388="","",IF($C1389=$C1386,UPPER(INDEX('BASE EDITAL'!$C:$C,EDITAL!B1389+1)),IF($C1389=$C1387,"Especificação do Objeto","")))</f>
        <v/>
      </c>
      <c r="H1389" s="109" t="str">
        <f t="array" ref="H1389">IF($B1388="","",IF($C1389=$C1386,INDEX('FORMAÇÃO DE PREÇO'!$M:$M,MATCH($B1389,'FORMAÇÃO DE PREÇO'!$B:$B)-14),IF($C1389=$C1387,"Unidade","")))</f>
        <v/>
      </c>
      <c r="I1389" s="109" t="str">
        <f>IF($B1388="","",IF($C1389=$C1386,INDEX('FORMAÇÃO DE PREÇO'!$M:$M,MATCH($B1389,'FORMAÇÃO DE PREÇO'!$B:$B)-16),IF($C1389=$C1387,"Quant.","")))</f>
        <v/>
      </c>
      <c r="J1389" s="68" t="str">
        <f>IF(AND(COUNTBLANK($B1386:$B1388)=2,$B1388="",$B1387="",MAX(C:C)&gt;1),"Total Estimado",IF($B1388="","",IF($C1389=$C1386,INDEX('FORMAÇÃO DE PREÇO'!$M:$M,MATCH($B1389,'FORMAÇÃO DE PREÇO'!$B:$B)-18),IF($C1389=$C1387,"Valor Unit. (R$)",IF(AND($C1389&lt;&gt;$C1388,$J1388&lt;&gt;""),"Subtotal","")))))</f>
        <v/>
      </c>
      <c r="K1389" s="100" t="str">
        <f>IFERROR(IF(AND(COUNTBLANK($B1386:$B1388)=2,$B1388="",$B1387="",MAX(C:C)&gt;1),SUM($K$3:K1388)/2,IF($B1388="","",IF($C1389=$C1386,ROUND(J1389*I1389,2),IF($C1389=$C1387,"Total Item (R$)",IF(AND($C1389&lt;&gt;$C1388,$J1388&lt;&gt;""),SUMIFS(K:K,C:C,C1388,J:J,"&lt;&gt;Subtotal"),""))))),"")</f>
        <v/>
      </c>
      <c r="L1389" s="100" t="str">
        <f t="shared" si="40"/>
        <v/>
      </c>
    </row>
    <row r="1390" spans="2:12" x14ac:dyDescent="0.25">
      <c r="B1390" s="62" t="str">
        <f>IFERROR(IF(C1389=C1386,IF(B1389+1&lt;='FORMAÇÃO DE PREÇO'!$H$8,B1389+1,""),B1389),"")</f>
        <v/>
      </c>
      <c r="C1390" s="62" t="str">
        <f>IFERROR(VLOOKUP(B1390,'FORMAÇÃO DE PREÇO'!B:D,2,FALSE),"")</f>
        <v/>
      </c>
      <c r="D1390" s="62" t="str">
        <f>IFERROR(VLOOKUP(B1390,'FORMAÇÃO DE PREÇO'!B:D,3,FALSE),"")</f>
        <v/>
      </c>
      <c r="E1390" s="107" t="str">
        <f t="shared" si="41"/>
        <v/>
      </c>
      <c r="F1390" s="107" t="str">
        <f>IF($B1389="","",IF($C1390=$C1387,INDEX('FORMAÇÃO DE PREÇO'!$H:$H,MATCH($B1390,'FORMAÇÃO DE PREÇO'!$B:$B)-18),IF($C1390=$C1388,"Código","")))</f>
        <v/>
      </c>
      <c r="G1390" s="108" t="str">
        <f t="array" ref="G1390">IF($B1389="","",IF($C1390=$C1387,UPPER(INDEX('BASE EDITAL'!$C:$C,EDITAL!B1390+1)),IF($C1390=$C1388,"Especificação do Objeto","")))</f>
        <v/>
      </c>
      <c r="H1390" s="109" t="str">
        <f t="array" ref="H1390">IF($B1389="","",IF($C1390=$C1387,INDEX('FORMAÇÃO DE PREÇO'!$M:$M,MATCH($B1390,'FORMAÇÃO DE PREÇO'!$B:$B)-14),IF($C1390=$C1388,"Unidade","")))</f>
        <v/>
      </c>
      <c r="I1390" s="109" t="str">
        <f>IF($B1389="","",IF($C1390=$C1387,INDEX('FORMAÇÃO DE PREÇO'!$M:$M,MATCH($B1390,'FORMAÇÃO DE PREÇO'!$B:$B)-16),IF($C1390=$C1388,"Quant.","")))</f>
        <v/>
      </c>
      <c r="J1390" s="68" t="str">
        <f>IF(AND(COUNTBLANK($B1387:$B1389)=2,$B1389="",$B1388="",MAX(C:C)&gt;1),"Total Estimado",IF($B1389="","",IF($C1390=$C1387,INDEX('FORMAÇÃO DE PREÇO'!$M:$M,MATCH($B1390,'FORMAÇÃO DE PREÇO'!$B:$B)-18),IF($C1390=$C1388,"Valor Unit. (R$)",IF(AND($C1390&lt;&gt;$C1389,$J1389&lt;&gt;""),"Subtotal","")))))</f>
        <v/>
      </c>
      <c r="K1390" s="100" t="str">
        <f>IFERROR(IF(AND(COUNTBLANK($B1387:$B1389)=2,$B1389="",$B1388="",MAX(C:C)&gt;1),SUM($K$3:K1389)/2,IF($B1389="","",IF($C1390=$C1387,ROUND(J1390*I1390,2),IF($C1390=$C1388,"Total Item (R$)",IF(AND($C1390&lt;&gt;$C1389,$J1389&lt;&gt;""),SUMIFS(K:K,C:C,C1389,J:J,"&lt;&gt;Subtotal"),""))))),"")</f>
        <v/>
      </c>
      <c r="L1390" s="100" t="str">
        <f t="shared" si="40"/>
        <v/>
      </c>
    </row>
    <row r="1391" spans="2:12" x14ac:dyDescent="0.25">
      <c r="B1391" s="62" t="str">
        <f>IFERROR(IF(C1390=C1387,IF(B1390+1&lt;='FORMAÇÃO DE PREÇO'!$H$8,B1390+1,""),B1390),"")</f>
        <v/>
      </c>
      <c r="C1391" s="62" t="str">
        <f>IFERROR(VLOOKUP(B1391,'FORMAÇÃO DE PREÇO'!B:D,2,FALSE),"")</f>
        <v/>
      </c>
      <c r="D1391" s="62" t="str">
        <f>IFERROR(VLOOKUP(B1391,'FORMAÇÃO DE PREÇO'!B:D,3,FALSE),"")</f>
        <v/>
      </c>
      <c r="E1391" s="107" t="str">
        <f t="shared" si="41"/>
        <v/>
      </c>
      <c r="F1391" s="107" t="str">
        <f>IF($B1390="","",IF($C1391=$C1388,INDEX('FORMAÇÃO DE PREÇO'!$H:$H,MATCH($B1391,'FORMAÇÃO DE PREÇO'!$B:$B)-18),IF($C1391=$C1389,"Código","")))</f>
        <v/>
      </c>
      <c r="G1391" s="108" t="str">
        <f t="array" ref="G1391">IF($B1390="","",IF($C1391=$C1388,UPPER(INDEX('BASE EDITAL'!$C:$C,EDITAL!B1391+1)),IF($C1391=$C1389,"Especificação do Objeto","")))</f>
        <v/>
      </c>
      <c r="H1391" s="109" t="str">
        <f t="array" ref="H1391">IF($B1390="","",IF($C1391=$C1388,INDEX('FORMAÇÃO DE PREÇO'!$M:$M,MATCH($B1391,'FORMAÇÃO DE PREÇO'!$B:$B)-14),IF($C1391=$C1389,"Unidade","")))</f>
        <v/>
      </c>
      <c r="I1391" s="109" t="str">
        <f>IF($B1390="","",IF($C1391=$C1388,INDEX('FORMAÇÃO DE PREÇO'!$M:$M,MATCH($B1391,'FORMAÇÃO DE PREÇO'!$B:$B)-16),IF($C1391=$C1389,"Quant.","")))</f>
        <v/>
      </c>
      <c r="J1391" s="68" t="str">
        <f>IF(AND(COUNTBLANK($B1388:$B1390)=2,$B1390="",$B1389="",MAX(C:C)&gt;1),"Total Estimado",IF($B1390="","",IF($C1391=$C1388,INDEX('FORMAÇÃO DE PREÇO'!$M:$M,MATCH($B1391,'FORMAÇÃO DE PREÇO'!$B:$B)-18),IF($C1391=$C1389,"Valor Unit. (R$)",IF(AND($C1391&lt;&gt;$C1390,$J1390&lt;&gt;""),"Subtotal","")))))</f>
        <v/>
      </c>
      <c r="K1391" s="100" t="str">
        <f>IFERROR(IF(AND(COUNTBLANK($B1388:$B1390)=2,$B1390="",$B1389="",MAX(C:C)&gt;1),SUM($K$3:K1390)/2,IF($B1390="","",IF($C1391=$C1388,ROUND(J1391*I1391,2),IF($C1391=$C1389,"Total Item (R$)",IF(AND($C1391&lt;&gt;$C1390,$J1390&lt;&gt;""),SUMIFS(K:K,C:C,C1390,J:J,"&lt;&gt;Subtotal"),""))))),"")</f>
        <v/>
      </c>
      <c r="L1391" s="100" t="str">
        <f t="shared" si="40"/>
        <v/>
      </c>
    </row>
    <row r="1392" spans="2:12" x14ac:dyDescent="0.25">
      <c r="B1392" s="62" t="str">
        <f>IFERROR(IF(C1391=C1388,IF(B1391+1&lt;='FORMAÇÃO DE PREÇO'!$H$8,B1391+1,""),B1391),"")</f>
        <v/>
      </c>
      <c r="C1392" s="62" t="str">
        <f>IFERROR(VLOOKUP(B1392,'FORMAÇÃO DE PREÇO'!B:D,2,FALSE),"")</f>
        <v/>
      </c>
      <c r="D1392" s="62" t="str">
        <f>IFERROR(VLOOKUP(B1392,'FORMAÇÃO DE PREÇO'!B:D,3,FALSE),"")</f>
        <v/>
      </c>
      <c r="E1392" s="107" t="str">
        <f t="shared" si="41"/>
        <v/>
      </c>
      <c r="F1392" s="107" t="str">
        <f>IF($B1391="","",IF($C1392=$C1389,INDEX('FORMAÇÃO DE PREÇO'!$H:$H,MATCH($B1392,'FORMAÇÃO DE PREÇO'!$B:$B)-18),IF($C1392=$C1390,"Código","")))</f>
        <v/>
      </c>
      <c r="G1392" s="108" t="str">
        <f t="array" ref="G1392">IF($B1391="","",IF($C1392=$C1389,UPPER(INDEX('BASE EDITAL'!$C:$C,EDITAL!B1392+1)),IF($C1392=$C1390,"Especificação do Objeto","")))</f>
        <v/>
      </c>
      <c r="H1392" s="109" t="str">
        <f t="array" ref="H1392">IF($B1391="","",IF($C1392=$C1389,INDEX('FORMAÇÃO DE PREÇO'!$M:$M,MATCH($B1392,'FORMAÇÃO DE PREÇO'!$B:$B)-14),IF($C1392=$C1390,"Unidade","")))</f>
        <v/>
      </c>
      <c r="I1392" s="109" t="str">
        <f>IF($B1391="","",IF($C1392=$C1389,INDEX('FORMAÇÃO DE PREÇO'!$M:$M,MATCH($B1392,'FORMAÇÃO DE PREÇO'!$B:$B)-16),IF($C1392=$C1390,"Quant.","")))</f>
        <v/>
      </c>
      <c r="J1392" s="68" t="str">
        <f>IF(AND(COUNTBLANK($B1389:$B1391)=2,$B1391="",$B1390="",MAX(C:C)&gt;1),"Total Estimado",IF($B1391="","",IF($C1392=$C1389,INDEX('FORMAÇÃO DE PREÇO'!$M:$M,MATCH($B1392,'FORMAÇÃO DE PREÇO'!$B:$B)-18),IF($C1392=$C1390,"Valor Unit. (R$)",IF(AND($C1392&lt;&gt;$C1391,$J1391&lt;&gt;""),"Subtotal","")))))</f>
        <v/>
      </c>
      <c r="K1392" s="100" t="str">
        <f>IFERROR(IF(AND(COUNTBLANK($B1389:$B1391)=2,$B1391="",$B1390="",MAX(C:C)&gt;1),SUM($K$3:K1391)/2,IF($B1391="","",IF($C1392=$C1389,ROUND(J1392*I1392,2),IF($C1392=$C1390,"Total Item (R$)",IF(AND($C1392&lt;&gt;$C1391,$J1391&lt;&gt;""),SUMIFS(K:K,C:C,C1391,J:J,"&lt;&gt;Subtotal"),""))))),"")</f>
        <v/>
      </c>
      <c r="L1392" s="100" t="str">
        <f t="shared" si="40"/>
        <v/>
      </c>
    </row>
    <row r="1393" spans="2:12" x14ac:dyDescent="0.25">
      <c r="B1393" s="62" t="str">
        <f>IFERROR(IF(C1392=C1389,IF(B1392+1&lt;='FORMAÇÃO DE PREÇO'!$H$8,B1392+1,""),B1392),"")</f>
        <v/>
      </c>
      <c r="C1393" s="62" t="str">
        <f>IFERROR(VLOOKUP(B1393,'FORMAÇÃO DE PREÇO'!B:D,2,FALSE),"")</f>
        <v/>
      </c>
      <c r="D1393" s="62" t="str">
        <f>IFERROR(VLOOKUP(B1393,'FORMAÇÃO DE PREÇO'!B:D,3,FALSE),"")</f>
        <v/>
      </c>
      <c r="E1393" s="107" t="str">
        <f t="shared" si="41"/>
        <v/>
      </c>
      <c r="F1393" s="107" t="str">
        <f>IF($B1392="","",IF($C1393=$C1390,INDEX('FORMAÇÃO DE PREÇO'!$H:$H,MATCH($B1393,'FORMAÇÃO DE PREÇO'!$B:$B)-18),IF($C1393=$C1391,"Código","")))</f>
        <v/>
      </c>
      <c r="G1393" s="108" t="str">
        <f t="array" ref="G1393">IF($B1392="","",IF($C1393=$C1390,UPPER(INDEX('BASE EDITAL'!$C:$C,EDITAL!B1393+1)),IF($C1393=$C1391,"Especificação do Objeto","")))</f>
        <v/>
      </c>
      <c r="H1393" s="109" t="str">
        <f t="array" ref="H1393">IF($B1392="","",IF($C1393=$C1390,INDEX('FORMAÇÃO DE PREÇO'!$M:$M,MATCH($B1393,'FORMAÇÃO DE PREÇO'!$B:$B)-14),IF($C1393=$C1391,"Unidade","")))</f>
        <v/>
      </c>
      <c r="I1393" s="109" t="str">
        <f>IF($B1392="","",IF($C1393=$C1390,INDEX('FORMAÇÃO DE PREÇO'!$M:$M,MATCH($B1393,'FORMAÇÃO DE PREÇO'!$B:$B)-16),IF($C1393=$C1391,"Quant.","")))</f>
        <v/>
      </c>
      <c r="J1393" s="68" t="str">
        <f>IF(AND(COUNTBLANK($B1390:$B1392)=2,$B1392="",$B1391="",MAX(C:C)&gt;1),"Total Estimado",IF($B1392="","",IF($C1393=$C1390,INDEX('FORMAÇÃO DE PREÇO'!$M:$M,MATCH($B1393,'FORMAÇÃO DE PREÇO'!$B:$B)-18),IF($C1393=$C1391,"Valor Unit. (R$)",IF(AND($C1393&lt;&gt;$C1392,$J1392&lt;&gt;""),"Subtotal","")))))</f>
        <v/>
      </c>
      <c r="K1393" s="100" t="str">
        <f>IFERROR(IF(AND(COUNTBLANK($B1390:$B1392)=2,$B1392="",$B1391="",MAX(C:C)&gt;1),SUM($K$3:K1392)/2,IF($B1392="","",IF($C1393=$C1390,ROUND(J1393*I1393,2),IF($C1393=$C1391,"Total Item (R$)",IF(AND($C1393&lt;&gt;$C1392,$J1392&lt;&gt;""),SUMIFS(K:K,C:C,C1392,J:J,"&lt;&gt;Subtotal"),""))))),"")</f>
        <v/>
      </c>
      <c r="L1393" s="100" t="str">
        <f t="shared" si="40"/>
        <v/>
      </c>
    </row>
    <row r="1394" spans="2:12" x14ac:dyDescent="0.25">
      <c r="B1394" s="62" t="str">
        <f>IFERROR(IF(C1393=C1390,IF(B1393+1&lt;='FORMAÇÃO DE PREÇO'!$H$8,B1393+1,""),B1393),"")</f>
        <v/>
      </c>
      <c r="C1394" s="62" t="str">
        <f>IFERROR(VLOOKUP(B1394,'FORMAÇÃO DE PREÇO'!B:D,2,FALSE),"")</f>
        <v/>
      </c>
      <c r="D1394" s="62" t="str">
        <f>IFERROR(VLOOKUP(B1394,'FORMAÇÃO DE PREÇO'!B:D,3,FALSE),"")</f>
        <v/>
      </c>
      <c r="E1394" s="107" t="str">
        <f t="shared" si="41"/>
        <v/>
      </c>
      <c r="F1394" s="107" t="str">
        <f>IF($B1393="","",IF($C1394=$C1391,INDEX('FORMAÇÃO DE PREÇO'!$H:$H,MATCH($B1394,'FORMAÇÃO DE PREÇO'!$B:$B)-18),IF($C1394=$C1392,"Código","")))</f>
        <v/>
      </c>
      <c r="G1394" s="108" t="str">
        <f t="array" ref="G1394">IF($B1393="","",IF($C1394=$C1391,UPPER(INDEX('BASE EDITAL'!$C:$C,EDITAL!B1394+1)),IF($C1394=$C1392,"Especificação do Objeto","")))</f>
        <v/>
      </c>
      <c r="H1394" s="109" t="str">
        <f t="array" ref="H1394">IF($B1393="","",IF($C1394=$C1391,INDEX('FORMAÇÃO DE PREÇO'!$M:$M,MATCH($B1394,'FORMAÇÃO DE PREÇO'!$B:$B)-14),IF($C1394=$C1392,"Unidade","")))</f>
        <v/>
      </c>
      <c r="I1394" s="109" t="str">
        <f>IF($B1393="","",IF($C1394=$C1391,INDEX('FORMAÇÃO DE PREÇO'!$M:$M,MATCH($B1394,'FORMAÇÃO DE PREÇO'!$B:$B)-16),IF($C1394=$C1392,"Quant.","")))</f>
        <v/>
      </c>
      <c r="J1394" s="68" t="str">
        <f>IF(AND(COUNTBLANK($B1391:$B1393)=2,$B1393="",$B1392="",MAX(C:C)&gt;1),"Total Estimado",IF($B1393="","",IF($C1394=$C1391,INDEX('FORMAÇÃO DE PREÇO'!$M:$M,MATCH($B1394,'FORMAÇÃO DE PREÇO'!$B:$B)-18),IF($C1394=$C1392,"Valor Unit. (R$)",IF(AND($C1394&lt;&gt;$C1393,$J1393&lt;&gt;""),"Subtotal","")))))</f>
        <v/>
      </c>
      <c r="K1394" s="100" t="str">
        <f>IFERROR(IF(AND(COUNTBLANK($B1391:$B1393)=2,$B1393="",$B1392="",MAX(C:C)&gt;1),SUM($K$3:K1393)/2,IF($B1393="","",IF($C1394=$C1391,ROUND(J1394*I1394,2),IF($C1394=$C1392,"Total Item (R$)",IF(AND($C1394&lt;&gt;$C1393,$J1393&lt;&gt;""),SUMIFS(K:K,C:C,C1393,J:J,"&lt;&gt;Subtotal"),""))))),"")</f>
        <v/>
      </c>
      <c r="L1394" s="100" t="str">
        <f t="shared" si="40"/>
        <v/>
      </c>
    </row>
    <row r="1395" spans="2:12" x14ac:dyDescent="0.25">
      <c r="B1395" s="62" t="str">
        <f>IFERROR(IF(C1394=C1391,IF(B1394+1&lt;='FORMAÇÃO DE PREÇO'!$H$8,B1394+1,""),B1394),"")</f>
        <v/>
      </c>
      <c r="C1395" s="62" t="str">
        <f>IFERROR(VLOOKUP(B1395,'FORMAÇÃO DE PREÇO'!B:D,2,FALSE),"")</f>
        <v/>
      </c>
      <c r="D1395" s="62" t="str">
        <f>IFERROR(VLOOKUP(B1395,'FORMAÇÃO DE PREÇO'!B:D,3,FALSE),"")</f>
        <v/>
      </c>
      <c r="E1395" s="107" t="str">
        <f t="shared" si="41"/>
        <v/>
      </c>
      <c r="F1395" s="107" t="str">
        <f>IF($B1394="","",IF($C1395=$C1392,INDEX('FORMAÇÃO DE PREÇO'!$H:$H,MATCH($B1395,'FORMAÇÃO DE PREÇO'!$B:$B)-18),IF($C1395=$C1393,"Código","")))</f>
        <v/>
      </c>
      <c r="G1395" s="108" t="str">
        <f t="array" ref="G1395">IF($B1394="","",IF($C1395=$C1392,UPPER(INDEX('BASE EDITAL'!$C:$C,EDITAL!B1395+1)),IF($C1395=$C1393,"Especificação do Objeto","")))</f>
        <v/>
      </c>
      <c r="H1395" s="109" t="str">
        <f t="array" ref="H1395">IF($B1394="","",IF($C1395=$C1392,INDEX('FORMAÇÃO DE PREÇO'!$M:$M,MATCH($B1395,'FORMAÇÃO DE PREÇO'!$B:$B)-14),IF($C1395=$C1393,"Unidade","")))</f>
        <v/>
      </c>
      <c r="I1395" s="109" t="str">
        <f>IF($B1394="","",IF($C1395=$C1392,INDEX('FORMAÇÃO DE PREÇO'!$M:$M,MATCH($B1395,'FORMAÇÃO DE PREÇO'!$B:$B)-16),IF($C1395=$C1393,"Quant.","")))</f>
        <v/>
      </c>
      <c r="J1395" s="68" t="str">
        <f>IF(AND(COUNTBLANK($B1392:$B1394)=2,$B1394="",$B1393="",MAX(C:C)&gt;1),"Total Estimado",IF($B1394="","",IF($C1395=$C1392,INDEX('FORMAÇÃO DE PREÇO'!$M:$M,MATCH($B1395,'FORMAÇÃO DE PREÇO'!$B:$B)-18),IF($C1395=$C1393,"Valor Unit. (R$)",IF(AND($C1395&lt;&gt;$C1394,$J1394&lt;&gt;""),"Subtotal","")))))</f>
        <v/>
      </c>
      <c r="K1395" s="100" t="str">
        <f>IFERROR(IF(AND(COUNTBLANK($B1392:$B1394)=2,$B1394="",$B1393="",MAX(C:C)&gt;1),SUM($K$3:K1394)/2,IF($B1394="","",IF($C1395=$C1392,ROUND(J1395*I1395,2),IF($C1395=$C1393,"Total Item (R$)",IF(AND($C1395&lt;&gt;$C1394,$J1394&lt;&gt;""),SUMIFS(K:K,C:C,C1394,J:J,"&lt;&gt;Subtotal"),""))))),"")</f>
        <v/>
      </c>
      <c r="L1395" s="100" t="str">
        <f t="shared" si="40"/>
        <v/>
      </c>
    </row>
    <row r="1396" spans="2:12" x14ac:dyDescent="0.25">
      <c r="B1396" s="62" t="str">
        <f>IFERROR(IF(C1395=C1392,IF(B1395+1&lt;='FORMAÇÃO DE PREÇO'!$H$8,B1395+1,""),B1395),"")</f>
        <v/>
      </c>
      <c r="C1396" s="62" t="str">
        <f>IFERROR(VLOOKUP(B1396,'FORMAÇÃO DE PREÇO'!B:D,2,FALSE),"")</f>
        <v/>
      </c>
      <c r="D1396" s="62" t="str">
        <f>IFERROR(VLOOKUP(B1396,'FORMAÇÃO DE PREÇO'!B:D,3,FALSE),"")</f>
        <v/>
      </c>
      <c r="E1396" s="107" t="str">
        <f t="shared" si="41"/>
        <v/>
      </c>
      <c r="F1396" s="107" t="str">
        <f>IF($B1395="","",IF($C1396=$C1393,INDEX('FORMAÇÃO DE PREÇO'!$H:$H,MATCH($B1396,'FORMAÇÃO DE PREÇO'!$B:$B)-18),IF($C1396=$C1394,"Código","")))</f>
        <v/>
      </c>
      <c r="G1396" s="108" t="str">
        <f t="array" ref="G1396">IF($B1395="","",IF($C1396=$C1393,UPPER(INDEX('BASE EDITAL'!$C:$C,EDITAL!B1396+1)),IF($C1396=$C1394,"Especificação do Objeto","")))</f>
        <v/>
      </c>
      <c r="H1396" s="109" t="str">
        <f t="array" ref="H1396">IF($B1395="","",IF($C1396=$C1393,INDEX('FORMAÇÃO DE PREÇO'!$M:$M,MATCH($B1396,'FORMAÇÃO DE PREÇO'!$B:$B)-14),IF($C1396=$C1394,"Unidade","")))</f>
        <v/>
      </c>
      <c r="I1396" s="109" t="str">
        <f>IF($B1395="","",IF($C1396=$C1393,INDEX('FORMAÇÃO DE PREÇO'!$M:$M,MATCH($B1396,'FORMAÇÃO DE PREÇO'!$B:$B)-16),IF($C1396=$C1394,"Quant.","")))</f>
        <v/>
      </c>
      <c r="J1396" s="68" t="str">
        <f>IF(AND(COUNTBLANK($B1393:$B1395)=2,$B1395="",$B1394="",MAX(C:C)&gt;1),"Total Estimado",IF($B1395="","",IF($C1396=$C1393,INDEX('FORMAÇÃO DE PREÇO'!$M:$M,MATCH($B1396,'FORMAÇÃO DE PREÇO'!$B:$B)-18),IF($C1396=$C1394,"Valor Unit. (R$)",IF(AND($C1396&lt;&gt;$C1395,$J1395&lt;&gt;""),"Subtotal","")))))</f>
        <v/>
      </c>
      <c r="K1396" s="100" t="str">
        <f>IFERROR(IF(AND(COUNTBLANK($B1393:$B1395)=2,$B1395="",$B1394="",MAX(C:C)&gt;1),SUM($K$3:K1395)/2,IF($B1395="","",IF($C1396=$C1393,ROUND(J1396*I1396,2),IF($C1396=$C1394,"Total Item (R$)",IF(AND($C1396&lt;&gt;$C1395,$J1395&lt;&gt;""),SUMIFS(K:K,C:C,C1395,J:J,"&lt;&gt;Subtotal"),""))))),"")</f>
        <v/>
      </c>
      <c r="L1396" s="100" t="str">
        <f t="shared" si="40"/>
        <v/>
      </c>
    </row>
    <row r="1397" spans="2:12" x14ac:dyDescent="0.25">
      <c r="B1397" s="62" t="str">
        <f>IFERROR(IF(C1396=C1393,IF(B1396+1&lt;='FORMAÇÃO DE PREÇO'!$H$8,B1396+1,""),B1396),"")</f>
        <v/>
      </c>
      <c r="C1397" s="62" t="str">
        <f>IFERROR(VLOOKUP(B1397,'FORMAÇÃO DE PREÇO'!B:D,2,FALSE),"")</f>
        <v/>
      </c>
      <c r="D1397" s="62" t="str">
        <f>IFERROR(VLOOKUP(B1397,'FORMAÇÃO DE PREÇO'!B:D,3,FALSE),"")</f>
        <v/>
      </c>
      <c r="E1397" s="107" t="str">
        <f t="shared" si="41"/>
        <v/>
      </c>
      <c r="F1397" s="107" t="str">
        <f>IF($B1396="","",IF($C1397=$C1394,INDEX('FORMAÇÃO DE PREÇO'!$H:$H,MATCH($B1397,'FORMAÇÃO DE PREÇO'!$B:$B)-18),IF($C1397=$C1395,"Código","")))</f>
        <v/>
      </c>
      <c r="G1397" s="108" t="str">
        <f t="array" ref="G1397">IF($B1396="","",IF($C1397=$C1394,UPPER(INDEX('BASE EDITAL'!$C:$C,EDITAL!B1397+1)),IF($C1397=$C1395,"Especificação do Objeto","")))</f>
        <v/>
      </c>
      <c r="H1397" s="109" t="str">
        <f t="array" ref="H1397">IF($B1396="","",IF($C1397=$C1394,INDEX('FORMAÇÃO DE PREÇO'!$M:$M,MATCH($B1397,'FORMAÇÃO DE PREÇO'!$B:$B)-14),IF($C1397=$C1395,"Unidade","")))</f>
        <v/>
      </c>
      <c r="I1397" s="109" t="str">
        <f>IF($B1396="","",IF($C1397=$C1394,INDEX('FORMAÇÃO DE PREÇO'!$M:$M,MATCH($B1397,'FORMAÇÃO DE PREÇO'!$B:$B)-16),IF($C1397=$C1395,"Quant.","")))</f>
        <v/>
      </c>
      <c r="J1397" s="68" t="str">
        <f>IF(AND(COUNTBLANK($B1394:$B1396)=2,$B1396="",$B1395="",MAX(C:C)&gt;1),"Total Estimado",IF($B1396="","",IF($C1397=$C1394,INDEX('FORMAÇÃO DE PREÇO'!$M:$M,MATCH($B1397,'FORMAÇÃO DE PREÇO'!$B:$B)-18),IF($C1397=$C1395,"Valor Unit. (R$)",IF(AND($C1397&lt;&gt;$C1396,$J1396&lt;&gt;""),"Subtotal","")))))</f>
        <v/>
      </c>
      <c r="K1397" s="100" t="str">
        <f>IFERROR(IF(AND(COUNTBLANK($B1394:$B1396)=2,$B1396="",$B1395="",MAX(C:C)&gt;1),SUM($K$3:K1396)/2,IF($B1396="","",IF($C1397=$C1394,ROUND(J1397*I1397,2),IF($C1397=$C1395,"Total Item (R$)",IF(AND($C1397&lt;&gt;$C1396,$J1396&lt;&gt;""),SUMIFS(K:K,C:C,C1396,J:J,"&lt;&gt;Subtotal"),""))))),"")</f>
        <v/>
      </c>
      <c r="L1397" s="100" t="str">
        <f t="shared" si="40"/>
        <v/>
      </c>
    </row>
    <row r="1398" spans="2:12" x14ac:dyDescent="0.25">
      <c r="B1398" s="62" t="str">
        <f>IFERROR(IF(C1397=C1394,IF(B1397+1&lt;='FORMAÇÃO DE PREÇO'!$H$8,B1397+1,""),B1397),"")</f>
        <v/>
      </c>
      <c r="C1398" s="62" t="str">
        <f>IFERROR(VLOOKUP(B1398,'FORMAÇÃO DE PREÇO'!B:D,2,FALSE),"")</f>
        <v/>
      </c>
      <c r="D1398" s="62" t="str">
        <f>IFERROR(VLOOKUP(B1398,'FORMAÇÃO DE PREÇO'!B:D,3,FALSE),"")</f>
        <v/>
      </c>
      <c r="E1398" s="107" t="str">
        <f t="shared" si="41"/>
        <v/>
      </c>
      <c r="F1398" s="107" t="str">
        <f>IF($B1397="","",IF($C1398=$C1395,INDEX('FORMAÇÃO DE PREÇO'!$H:$H,MATCH($B1398,'FORMAÇÃO DE PREÇO'!$B:$B)-18),IF($C1398=$C1396,"Código","")))</f>
        <v/>
      </c>
      <c r="G1398" s="108" t="str">
        <f t="array" ref="G1398">IF($B1397="","",IF($C1398=$C1395,UPPER(INDEX('BASE EDITAL'!$C:$C,EDITAL!B1398+1)),IF($C1398=$C1396,"Especificação do Objeto","")))</f>
        <v/>
      </c>
      <c r="H1398" s="109" t="str">
        <f t="array" ref="H1398">IF($B1397="","",IF($C1398=$C1395,INDEX('FORMAÇÃO DE PREÇO'!$M:$M,MATCH($B1398,'FORMAÇÃO DE PREÇO'!$B:$B)-14),IF($C1398=$C1396,"Unidade","")))</f>
        <v/>
      </c>
      <c r="I1398" s="109" t="str">
        <f>IF($B1397="","",IF($C1398=$C1395,INDEX('FORMAÇÃO DE PREÇO'!$M:$M,MATCH($B1398,'FORMAÇÃO DE PREÇO'!$B:$B)-16),IF($C1398=$C1396,"Quant.","")))</f>
        <v/>
      </c>
      <c r="J1398" s="68" t="str">
        <f>IF(AND(COUNTBLANK($B1395:$B1397)=2,$B1397="",$B1396="",MAX(C:C)&gt;1),"Total Estimado",IF($B1397="","",IF($C1398=$C1395,INDEX('FORMAÇÃO DE PREÇO'!$M:$M,MATCH($B1398,'FORMAÇÃO DE PREÇO'!$B:$B)-18),IF($C1398=$C1396,"Valor Unit. (R$)",IF(AND($C1398&lt;&gt;$C1397,$J1397&lt;&gt;""),"Subtotal","")))))</f>
        <v/>
      </c>
      <c r="K1398" s="100" t="str">
        <f>IFERROR(IF(AND(COUNTBLANK($B1395:$B1397)=2,$B1397="",$B1396="",MAX(C:C)&gt;1),SUM($K$3:K1397)/2,IF($B1397="","",IF($C1398=$C1395,ROUND(J1398*I1398,2),IF($C1398=$C1396,"Total Item (R$)",IF(AND($C1398&lt;&gt;$C1397,$J1397&lt;&gt;""),SUMIFS(K:K,C:C,C1397,J:J,"&lt;&gt;Subtotal"),""))))),"")</f>
        <v/>
      </c>
      <c r="L1398" s="100" t="str">
        <f t="shared" si="40"/>
        <v/>
      </c>
    </row>
    <row r="1399" spans="2:12" x14ac:dyDescent="0.25">
      <c r="B1399" s="62" t="str">
        <f>IFERROR(IF(C1398=C1395,IF(B1398+1&lt;='FORMAÇÃO DE PREÇO'!$H$8,B1398+1,""),B1398),"")</f>
        <v/>
      </c>
      <c r="C1399" s="62" t="str">
        <f>IFERROR(VLOOKUP(B1399,'FORMAÇÃO DE PREÇO'!B:D,2,FALSE),"")</f>
        <v/>
      </c>
      <c r="D1399" s="62" t="str">
        <f>IFERROR(VLOOKUP(B1399,'FORMAÇÃO DE PREÇO'!B:D,3,FALSE),"")</f>
        <v/>
      </c>
      <c r="E1399" s="107" t="str">
        <f t="shared" si="41"/>
        <v/>
      </c>
      <c r="F1399" s="107" t="str">
        <f>IF($B1398="","",IF($C1399=$C1396,INDEX('FORMAÇÃO DE PREÇO'!$H:$H,MATCH($B1399,'FORMAÇÃO DE PREÇO'!$B:$B)-18),IF($C1399=$C1397,"Código","")))</f>
        <v/>
      </c>
      <c r="G1399" s="108" t="str">
        <f t="array" ref="G1399">IF($B1398="","",IF($C1399=$C1396,UPPER(INDEX('BASE EDITAL'!$C:$C,EDITAL!B1399+1)),IF($C1399=$C1397,"Especificação do Objeto","")))</f>
        <v/>
      </c>
      <c r="H1399" s="109" t="str">
        <f t="array" ref="H1399">IF($B1398="","",IF($C1399=$C1396,INDEX('FORMAÇÃO DE PREÇO'!$M:$M,MATCH($B1399,'FORMAÇÃO DE PREÇO'!$B:$B)-14),IF($C1399=$C1397,"Unidade","")))</f>
        <v/>
      </c>
      <c r="I1399" s="109" t="str">
        <f>IF($B1398="","",IF($C1399=$C1396,INDEX('FORMAÇÃO DE PREÇO'!$M:$M,MATCH($B1399,'FORMAÇÃO DE PREÇO'!$B:$B)-16),IF($C1399=$C1397,"Quant.","")))</f>
        <v/>
      </c>
      <c r="J1399" s="68" t="str">
        <f>IF(AND(COUNTBLANK($B1396:$B1398)=2,$B1398="",$B1397="",MAX(C:C)&gt;1),"Total Estimado",IF($B1398="","",IF($C1399=$C1396,INDEX('FORMAÇÃO DE PREÇO'!$M:$M,MATCH($B1399,'FORMAÇÃO DE PREÇO'!$B:$B)-18),IF($C1399=$C1397,"Valor Unit. (R$)",IF(AND($C1399&lt;&gt;$C1398,$J1398&lt;&gt;""),"Subtotal","")))))</f>
        <v/>
      </c>
      <c r="K1399" s="100" t="str">
        <f>IFERROR(IF(AND(COUNTBLANK($B1396:$B1398)=2,$B1398="",$B1397="",MAX(C:C)&gt;1),SUM($K$3:K1398)/2,IF($B1398="","",IF($C1399=$C1396,ROUND(J1399*I1399,2),IF($C1399=$C1397,"Total Item (R$)",IF(AND($C1399&lt;&gt;$C1398,$J1398&lt;&gt;""),SUMIFS(K:K,C:C,C1398,J:J,"&lt;&gt;Subtotal"),""))))),"")</f>
        <v/>
      </c>
      <c r="L1399" s="100" t="str">
        <f t="shared" si="40"/>
        <v/>
      </c>
    </row>
    <row r="1400" spans="2:12" x14ac:dyDescent="0.25">
      <c r="B1400" s="62" t="str">
        <f>IFERROR(IF(C1399=C1396,IF(B1399+1&lt;='FORMAÇÃO DE PREÇO'!$H$8,B1399+1,""),B1399),"")</f>
        <v/>
      </c>
      <c r="C1400" s="62" t="str">
        <f>IFERROR(VLOOKUP(B1400,'FORMAÇÃO DE PREÇO'!B:D,2,FALSE),"")</f>
        <v/>
      </c>
      <c r="D1400" s="62" t="str">
        <f>IFERROR(VLOOKUP(B1400,'FORMAÇÃO DE PREÇO'!B:D,3,FALSE),"")</f>
        <v/>
      </c>
      <c r="E1400" s="107" t="str">
        <f t="shared" si="41"/>
        <v/>
      </c>
      <c r="F1400" s="107" t="str">
        <f>IF($B1399="","",IF($C1400=$C1397,INDEX('FORMAÇÃO DE PREÇO'!$H:$H,MATCH($B1400,'FORMAÇÃO DE PREÇO'!$B:$B)-18),IF($C1400=$C1398,"Código","")))</f>
        <v/>
      </c>
      <c r="G1400" s="108" t="str">
        <f t="array" ref="G1400">IF($B1399="","",IF($C1400=$C1397,UPPER(INDEX('BASE EDITAL'!$C:$C,EDITAL!B1400+1)),IF($C1400=$C1398,"Especificação do Objeto","")))</f>
        <v/>
      </c>
      <c r="H1400" s="109" t="str">
        <f t="array" ref="H1400">IF($B1399="","",IF($C1400=$C1397,INDEX('FORMAÇÃO DE PREÇO'!$M:$M,MATCH($B1400,'FORMAÇÃO DE PREÇO'!$B:$B)-14),IF($C1400=$C1398,"Unidade","")))</f>
        <v/>
      </c>
      <c r="I1400" s="109" t="str">
        <f>IF($B1399="","",IF($C1400=$C1397,INDEX('FORMAÇÃO DE PREÇO'!$M:$M,MATCH($B1400,'FORMAÇÃO DE PREÇO'!$B:$B)-16),IF($C1400=$C1398,"Quant.","")))</f>
        <v/>
      </c>
      <c r="J1400" s="68" t="str">
        <f>IF(AND(COUNTBLANK($B1397:$B1399)=2,$B1399="",$B1398="",MAX(C:C)&gt;1),"Total Estimado",IF($B1399="","",IF($C1400=$C1397,INDEX('FORMAÇÃO DE PREÇO'!$M:$M,MATCH($B1400,'FORMAÇÃO DE PREÇO'!$B:$B)-18),IF($C1400=$C1398,"Valor Unit. (R$)",IF(AND($C1400&lt;&gt;$C1399,$J1399&lt;&gt;""),"Subtotal","")))))</f>
        <v/>
      </c>
      <c r="K1400" s="100" t="str">
        <f>IFERROR(IF(AND(COUNTBLANK($B1397:$B1399)=2,$B1399="",$B1398="",MAX(C:C)&gt;1),SUM($K$3:K1399)/2,IF($B1399="","",IF($C1400=$C1397,ROUND(J1400*I1400,2),IF($C1400=$C1398,"Total Item (R$)",IF(AND($C1400&lt;&gt;$C1399,$J1399&lt;&gt;""),SUMIFS(K:K,C:C,C1399,J:J,"&lt;&gt;Subtotal"),""))))),"")</f>
        <v/>
      </c>
      <c r="L1400" s="100" t="str">
        <f t="shared" si="40"/>
        <v/>
      </c>
    </row>
    <row r="1401" spans="2:12" x14ac:dyDescent="0.25">
      <c r="B1401" s="62" t="str">
        <f>IFERROR(IF(C1400=C1397,IF(B1400+1&lt;='FORMAÇÃO DE PREÇO'!$H$8,B1400+1,""),B1400),"")</f>
        <v/>
      </c>
      <c r="C1401" s="62" t="str">
        <f>IFERROR(VLOOKUP(B1401,'FORMAÇÃO DE PREÇO'!B:D,2,FALSE),"")</f>
        <v/>
      </c>
      <c r="D1401" s="62" t="str">
        <f>IFERROR(VLOOKUP(B1401,'FORMAÇÃO DE PREÇO'!B:D,3,FALSE),"")</f>
        <v/>
      </c>
      <c r="E1401" s="107" t="str">
        <f t="shared" si="41"/>
        <v/>
      </c>
      <c r="F1401" s="107" t="str">
        <f>IF($B1400="","",IF($C1401=$C1398,INDEX('FORMAÇÃO DE PREÇO'!$H:$H,MATCH($B1401,'FORMAÇÃO DE PREÇO'!$B:$B)-18),IF($C1401=$C1399,"Código","")))</f>
        <v/>
      </c>
      <c r="G1401" s="108" t="str">
        <f t="array" ref="G1401">IF($B1400="","",IF($C1401=$C1398,UPPER(INDEX('BASE EDITAL'!$C:$C,EDITAL!B1401+1)),IF($C1401=$C1399,"Especificação do Objeto","")))</f>
        <v/>
      </c>
      <c r="H1401" s="109" t="str">
        <f t="array" ref="H1401">IF($B1400="","",IF($C1401=$C1398,INDEX('FORMAÇÃO DE PREÇO'!$M:$M,MATCH($B1401,'FORMAÇÃO DE PREÇO'!$B:$B)-14),IF($C1401=$C1399,"Unidade","")))</f>
        <v/>
      </c>
      <c r="I1401" s="109" t="str">
        <f>IF($B1400="","",IF($C1401=$C1398,INDEX('FORMAÇÃO DE PREÇO'!$M:$M,MATCH($B1401,'FORMAÇÃO DE PREÇO'!$B:$B)-16),IF($C1401=$C1399,"Quant.","")))</f>
        <v/>
      </c>
      <c r="J1401" s="68" t="str">
        <f>IF(AND(COUNTBLANK($B1398:$B1400)=2,$B1400="",$B1399="",MAX(C:C)&gt;1),"Total Estimado",IF($B1400="","",IF($C1401=$C1398,INDEX('FORMAÇÃO DE PREÇO'!$M:$M,MATCH($B1401,'FORMAÇÃO DE PREÇO'!$B:$B)-18),IF($C1401=$C1399,"Valor Unit. (R$)",IF(AND($C1401&lt;&gt;$C1400,$J1400&lt;&gt;""),"Subtotal","")))))</f>
        <v/>
      </c>
      <c r="K1401" s="100" t="str">
        <f>IFERROR(IF(AND(COUNTBLANK($B1398:$B1400)=2,$B1400="",$B1399="",MAX(C:C)&gt;1),SUM($K$3:K1400)/2,IF($B1400="","",IF($C1401=$C1398,ROUND(J1401*I1401,2),IF($C1401=$C1399,"Total Item (R$)",IF(AND($C1401&lt;&gt;$C1400,$J1400&lt;&gt;""),SUMIFS(K:K,C:C,C1400,J:J,"&lt;&gt;Subtotal"),""))))),"")</f>
        <v/>
      </c>
      <c r="L1401" s="100" t="str">
        <f t="shared" si="40"/>
        <v/>
      </c>
    </row>
    <row r="1402" spans="2:12" x14ac:dyDescent="0.25">
      <c r="B1402" s="62" t="str">
        <f>IFERROR(IF(C1401=C1398,IF(B1401+1&lt;='FORMAÇÃO DE PREÇO'!$H$8,B1401+1,""),B1401),"")</f>
        <v/>
      </c>
      <c r="C1402" s="62" t="str">
        <f>IFERROR(VLOOKUP(B1402,'FORMAÇÃO DE PREÇO'!B:D,2,FALSE),"")</f>
        <v/>
      </c>
      <c r="D1402" s="62" t="str">
        <f>IFERROR(VLOOKUP(B1402,'FORMAÇÃO DE PREÇO'!B:D,3,FALSE),"")</f>
        <v/>
      </c>
      <c r="E1402" s="107" t="str">
        <f t="shared" si="41"/>
        <v/>
      </c>
      <c r="F1402" s="107" t="str">
        <f>IF($B1401="","",IF($C1402=$C1399,INDEX('FORMAÇÃO DE PREÇO'!$H:$H,MATCH($B1402,'FORMAÇÃO DE PREÇO'!$B:$B)-18),IF($C1402=$C1400,"Código","")))</f>
        <v/>
      </c>
      <c r="G1402" s="108" t="str">
        <f t="array" ref="G1402">IF($B1401="","",IF($C1402=$C1399,UPPER(INDEX('BASE EDITAL'!$C:$C,EDITAL!B1402+1)),IF($C1402=$C1400,"Especificação do Objeto","")))</f>
        <v/>
      </c>
      <c r="H1402" s="109" t="str">
        <f t="array" ref="H1402">IF($B1401="","",IF($C1402=$C1399,INDEX('FORMAÇÃO DE PREÇO'!$M:$M,MATCH($B1402,'FORMAÇÃO DE PREÇO'!$B:$B)-14),IF($C1402=$C1400,"Unidade","")))</f>
        <v/>
      </c>
      <c r="I1402" s="109" t="str">
        <f>IF($B1401="","",IF($C1402=$C1399,INDEX('FORMAÇÃO DE PREÇO'!$M:$M,MATCH($B1402,'FORMAÇÃO DE PREÇO'!$B:$B)-16),IF($C1402=$C1400,"Quant.","")))</f>
        <v/>
      </c>
      <c r="J1402" s="68" t="str">
        <f>IF(AND(COUNTBLANK($B1399:$B1401)=2,$B1401="",$B1400="",MAX(C:C)&gt;1),"Total Estimado",IF($B1401="","",IF($C1402=$C1399,INDEX('FORMAÇÃO DE PREÇO'!$M:$M,MATCH($B1402,'FORMAÇÃO DE PREÇO'!$B:$B)-18),IF($C1402=$C1400,"Valor Unit. (R$)",IF(AND($C1402&lt;&gt;$C1401,$J1401&lt;&gt;""),"Subtotal","")))))</f>
        <v/>
      </c>
      <c r="K1402" s="100" t="str">
        <f>IFERROR(IF(AND(COUNTBLANK($B1399:$B1401)=2,$B1401="",$B1400="",MAX(C:C)&gt;1),SUM($K$3:K1401)/2,IF($B1401="","",IF($C1402=$C1399,ROUND(J1402*I1402,2),IF($C1402=$C1400,"Total Item (R$)",IF(AND($C1402&lt;&gt;$C1401,$J1401&lt;&gt;""),SUMIFS(K:K,C:C,C1401,J:J,"&lt;&gt;Subtotal"),""))))),"")</f>
        <v/>
      </c>
      <c r="L1402" s="100" t="str">
        <f t="shared" si="40"/>
        <v/>
      </c>
    </row>
    <row r="1403" spans="2:12" x14ac:dyDescent="0.25">
      <c r="B1403" s="62" t="str">
        <f>IFERROR(IF(C1402=C1399,IF(B1402+1&lt;='FORMAÇÃO DE PREÇO'!$H$8,B1402+1,""),B1402),"")</f>
        <v/>
      </c>
      <c r="C1403" s="62" t="str">
        <f>IFERROR(VLOOKUP(B1403,'FORMAÇÃO DE PREÇO'!B:D,2,FALSE),"")</f>
        <v/>
      </c>
      <c r="D1403" s="62" t="str">
        <f>IFERROR(VLOOKUP(B1403,'FORMAÇÃO DE PREÇO'!B:D,3,FALSE),"")</f>
        <v/>
      </c>
      <c r="E1403" s="107" t="str">
        <f t="shared" si="41"/>
        <v/>
      </c>
      <c r="F1403" s="107" t="str">
        <f>IF($B1402="","",IF($C1403=$C1400,INDEX('FORMAÇÃO DE PREÇO'!$H:$H,MATCH($B1403,'FORMAÇÃO DE PREÇO'!$B:$B)-18),IF($C1403=$C1401,"Código","")))</f>
        <v/>
      </c>
      <c r="G1403" s="108" t="str">
        <f t="array" ref="G1403">IF($B1402="","",IF($C1403=$C1400,UPPER(INDEX('BASE EDITAL'!$C:$C,EDITAL!B1403+1)),IF($C1403=$C1401,"Especificação do Objeto","")))</f>
        <v/>
      </c>
      <c r="H1403" s="109" t="str">
        <f t="array" ref="H1403">IF($B1402="","",IF($C1403=$C1400,INDEX('FORMAÇÃO DE PREÇO'!$M:$M,MATCH($B1403,'FORMAÇÃO DE PREÇO'!$B:$B)-14),IF($C1403=$C1401,"Unidade","")))</f>
        <v/>
      </c>
      <c r="I1403" s="109" t="str">
        <f>IF($B1402="","",IF($C1403=$C1400,INDEX('FORMAÇÃO DE PREÇO'!$M:$M,MATCH($B1403,'FORMAÇÃO DE PREÇO'!$B:$B)-16),IF($C1403=$C1401,"Quant.","")))</f>
        <v/>
      </c>
      <c r="J1403" s="68" t="str">
        <f>IF(AND(COUNTBLANK($B1400:$B1402)=2,$B1402="",$B1401="",MAX(C:C)&gt;1),"Total Estimado",IF($B1402="","",IF($C1403=$C1400,INDEX('FORMAÇÃO DE PREÇO'!$M:$M,MATCH($B1403,'FORMAÇÃO DE PREÇO'!$B:$B)-18),IF($C1403=$C1401,"Valor Unit. (R$)",IF(AND($C1403&lt;&gt;$C1402,$J1402&lt;&gt;""),"Subtotal","")))))</f>
        <v/>
      </c>
      <c r="K1403" s="100" t="str">
        <f>IFERROR(IF(AND(COUNTBLANK($B1400:$B1402)=2,$B1402="",$B1401="",MAX(C:C)&gt;1),SUM($K$3:K1402)/2,IF($B1402="","",IF($C1403=$C1400,ROUND(J1403*I1403,2),IF($C1403=$C1401,"Total Item (R$)",IF(AND($C1403&lt;&gt;$C1402,$J1402&lt;&gt;""),SUMIFS(K:K,C:C,C1402,J:J,"&lt;&gt;Subtotal"),""))))),"")</f>
        <v/>
      </c>
      <c r="L1403" s="100" t="str">
        <f t="shared" si="40"/>
        <v/>
      </c>
    </row>
    <row r="1404" spans="2:12" x14ac:dyDescent="0.25">
      <c r="B1404" s="62" t="str">
        <f>IFERROR(IF(C1403=C1400,IF(B1403+1&lt;='FORMAÇÃO DE PREÇO'!$H$8,B1403+1,""),B1403),"")</f>
        <v/>
      </c>
      <c r="C1404" s="62" t="str">
        <f>IFERROR(VLOOKUP(B1404,'FORMAÇÃO DE PREÇO'!B:D,2,FALSE),"")</f>
        <v/>
      </c>
      <c r="D1404" s="62" t="str">
        <f>IFERROR(VLOOKUP(B1404,'FORMAÇÃO DE PREÇO'!B:D,3,FALSE),"")</f>
        <v/>
      </c>
      <c r="E1404" s="107" t="str">
        <f t="shared" si="41"/>
        <v/>
      </c>
      <c r="F1404" s="107" t="str">
        <f>IF($B1403="","",IF($C1404=$C1401,INDEX('FORMAÇÃO DE PREÇO'!$H:$H,MATCH($B1404,'FORMAÇÃO DE PREÇO'!$B:$B)-18),IF($C1404=$C1402,"Código","")))</f>
        <v/>
      </c>
      <c r="G1404" s="108" t="str">
        <f t="array" ref="G1404">IF($B1403="","",IF($C1404=$C1401,UPPER(INDEX('BASE EDITAL'!$C:$C,EDITAL!B1404+1)),IF($C1404=$C1402,"Especificação do Objeto","")))</f>
        <v/>
      </c>
      <c r="H1404" s="109" t="str">
        <f t="array" ref="H1404">IF($B1403="","",IF($C1404=$C1401,INDEX('FORMAÇÃO DE PREÇO'!$M:$M,MATCH($B1404,'FORMAÇÃO DE PREÇO'!$B:$B)-14),IF($C1404=$C1402,"Unidade","")))</f>
        <v/>
      </c>
      <c r="I1404" s="109" t="str">
        <f>IF($B1403="","",IF($C1404=$C1401,INDEX('FORMAÇÃO DE PREÇO'!$M:$M,MATCH($B1404,'FORMAÇÃO DE PREÇO'!$B:$B)-16),IF($C1404=$C1402,"Quant.","")))</f>
        <v/>
      </c>
      <c r="J1404" s="68" t="str">
        <f>IF(AND(COUNTBLANK($B1401:$B1403)=2,$B1403="",$B1402="",MAX(C:C)&gt;1),"Total Estimado",IF($B1403="","",IF($C1404=$C1401,INDEX('FORMAÇÃO DE PREÇO'!$M:$M,MATCH($B1404,'FORMAÇÃO DE PREÇO'!$B:$B)-18),IF($C1404=$C1402,"Valor Unit. (R$)",IF(AND($C1404&lt;&gt;$C1403,$J1403&lt;&gt;""),"Subtotal","")))))</f>
        <v/>
      </c>
      <c r="K1404" s="100" t="str">
        <f>IFERROR(IF(AND(COUNTBLANK($B1401:$B1403)=2,$B1403="",$B1402="",MAX(C:C)&gt;1),SUM($K$3:K1403)/2,IF($B1403="","",IF($C1404=$C1401,ROUND(J1404*I1404,2),IF($C1404=$C1402,"Total Item (R$)",IF(AND($C1404&lt;&gt;$C1403,$J1403&lt;&gt;""),SUMIFS(K:K,C:C,C1403,J:J,"&lt;&gt;Subtotal"),""))))),"")</f>
        <v/>
      </c>
      <c r="L1404" s="100" t="str">
        <f t="shared" si="40"/>
        <v/>
      </c>
    </row>
    <row r="1405" spans="2:12" x14ac:dyDescent="0.25">
      <c r="B1405" s="62" t="str">
        <f>IFERROR(IF(C1404=C1401,IF(B1404+1&lt;='FORMAÇÃO DE PREÇO'!$H$8,B1404+1,""),B1404),"")</f>
        <v/>
      </c>
      <c r="C1405" s="62" t="str">
        <f>IFERROR(VLOOKUP(B1405,'FORMAÇÃO DE PREÇO'!B:D,2,FALSE),"")</f>
        <v/>
      </c>
      <c r="D1405" s="62" t="str">
        <f>IFERROR(VLOOKUP(B1405,'FORMAÇÃO DE PREÇO'!B:D,3,FALSE),"")</f>
        <v/>
      </c>
      <c r="E1405" s="107" t="str">
        <f t="shared" si="41"/>
        <v/>
      </c>
      <c r="F1405" s="107" t="str">
        <f>IF($B1404="","",IF($C1405=$C1402,INDEX('FORMAÇÃO DE PREÇO'!$H:$H,MATCH($B1405,'FORMAÇÃO DE PREÇO'!$B:$B)-18),IF($C1405=$C1403,"Código","")))</f>
        <v/>
      </c>
      <c r="G1405" s="108" t="str">
        <f t="array" ref="G1405">IF($B1404="","",IF($C1405=$C1402,UPPER(INDEX('BASE EDITAL'!$C:$C,EDITAL!B1405+1)),IF($C1405=$C1403,"Especificação do Objeto","")))</f>
        <v/>
      </c>
      <c r="H1405" s="109" t="str">
        <f t="array" ref="H1405">IF($B1404="","",IF($C1405=$C1402,INDEX('FORMAÇÃO DE PREÇO'!$M:$M,MATCH($B1405,'FORMAÇÃO DE PREÇO'!$B:$B)-14),IF($C1405=$C1403,"Unidade","")))</f>
        <v/>
      </c>
      <c r="I1405" s="109" t="str">
        <f>IF($B1404="","",IF($C1405=$C1402,INDEX('FORMAÇÃO DE PREÇO'!$M:$M,MATCH($B1405,'FORMAÇÃO DE PREÇO'!$B:$B)-16),IF($C1405=$C1403,"Quant.","")))</f>
        <v/>
      </c>
      <c r="J1405" s="68" t="str">
        <f>IF(AND(COUNTBLANK($B1402:$B1404)=2,$B1404="",$B1403="",MAX(C:C)&gt;1),"Total Estimado",IF($B1404="","",IF($C1405=$C1402,INDEX('FORMAÇÃO DE PREÇO'!$M:$M,MATCH($B1405,'FORMAÇÃO DE PREÇO'!$B:$B)-18),IF($C1405=$C1403,"Valor Unit. (R$)",IF(AND($C1405&lt;&gt;$C1404,$J1404&lt;&gt;""),"Subtotal","")))))</f>
        <v/>
      </c>
      <c r="K1405" s="100" t="str">
        <f>IFERROR(IF(AND(COUNTBLANK($B1402:$B1404)=2,$B1404="",$B1403="",MAX(C:C)&gt;1),SUM($K$3:K1404)/2,IF($B1404="","",IF($C1405=$C1402,ROUND(J1405*I1405,2),IF($C1405=$C1403,"Total Item (R$)",IF(AND($C1405&lt;&gt;$C1404,$J1404&lt;&gt;""),SUMIFS(K:K,C:C,C1404,J:J,"&lt;&gt;Subtotal"),""))))),"")</f>
        <v/>
      </c>
      <c r="L1405" s="100" t="str">
        <f t="shared" si="40"/>
        <v/>
      </c>
    </row>
    <row r="1406" spans="2:12" x14ac:dyDescent="0.25">
      <c r="B1406" s="62" t="str">
        <f>IFERROR(IF(C1405=C1402,IF(B1405+1&lt;='FORMAÇÃO DE PREÇO'!$H$8,B1405+1,""),B1405),"")</f>
        <v/>
      </c>
      <c r="C1406" s="62" t="str">
        <f>IFERROR(VLOOKUP(B1406,'FORMAÇÃO DE PREÇO'!B:D,2,FALSE),"")</f>
        <v/>
      </c>
      <c r="D1406" s="62" t="str">
        <f>IFERROR(VLOOKUP(B1406,'FORMAÇÃO DE PREÇO'!B:D,3,FALSE),"")</f>
        <v/>
      </c>
      <c r="E1406" s="107" t="str">
        <f t="shared" si="41"/>
        <v/>
      </c>
      <c r="F1406" s="107" t="str">
        <f>IF($B1405="","",IF($C1406=$C1403,INDEX('FORMAÇÃO DE PREÇO'!$H:$H,MATCH($B1406,'FORMAÇÃO DE PREÇO'!$B:$B)-18),IF($C1406=$C1404,"Código","")))</f>
        <v/>
      </c>
      <c r="G1406" s="108" t="str">
        <f t="array" ref="G1406">IF($B1405="","",IF($C1406=$C1403,UPPER(INDEX('BASE EDITAL'!$C:$C,EDITAL!B1406+1)),IF($C1406=$C1404,"Especificação do Objeto","")))</f>
        <v/>
      </c>
      <c r="H1406" s="109" t="str">
        <f t="array" ref="H1406">IF($B1405="","",IF($C1406=$C1403,INDEX('FORMAÇÃO DE PREÇO'!$M:$M,MATCH($B1406,'FORMAÇÃO DE PREÇO'!$B:$B)-14),IF($C1406=$C1404,"Unidade","")))</f>
        <v/>
      </c>
      <c r="I1406" s="109" t="str">
        <f>IF($B1405="","",IF($C1406=$C1403,INDEX('FORMAÇÃO DE PREÇO'!$M:$M,MATCH($B1406,'FORMAÇÃO DE PREÇO'!$B:$B)-16),IF($C1406=$C1404,"Quant.","")))</f>
        <v/>
      </c>
      <c r="J1406" s="68" t="str">
        <f>IF(AND(COUNTBLANK($B1403:$B1405)=2,$B1405="",$B1404="",MAX(C:C)&gt;1),"Total Estimado",IF($B1405="","",IF($C1406=$C1403,INDEX('FORMAÇÃO DE PREÇO'!$M:$M,MATCH($B1406,'FORMAÇÃO DE PREÇO'!$B:$B)-18),IF($C1406=$C1404,"Valor Unit. (R$)",IF(AND($C1406&lt;&gt;$C1405,$J1405&lt;&gt;""),"Subtotal","")))))</f>
        <v/>
      </c>
      <c r="K1406" s="100" t="str">
        <f>IFERROR(IF(AND(COUNTBLANK($B1403:$B1405)=2,$B1405="",$B1404="",MAX(C:C)&gt;1),SUM($K$3:K1405)/2,IF($B1405="","",IF($C1406=$C1403,ROUND(J1406*I1406,2),IF($C1406=$C1404,"Total Item (R$)",IF(AND($C1406&lt;&gt;$C1405,$J1405&lt;&gt;""),SUMIFS(K:K,C:C,C1405,J:J,"&lt;&gt;Subtotal"),""))))),"")</f>
        <v/>
      </c>
      <c r="L1406" s="100" t="str">
        <f t="shared" si="40"/>
        <v/>
      </c>
    </row>
    <row r="1407" spans="2:12" x14ac:dyDescent="0.25">
      <c r="B1407" s="62" t="str">
        <f>IFERROR(IF(C1406=C1403,IF(B1406+1&lt;='FORMAÇÃO DE PREÇO'!$H$8,B1406+1,""),B1406),"")</f>
        <v/>
      </c>
      <c r="C1407" s="62" t="str">
        <f>IFERROR(VLOOKUP(B1407,'FORMAÇÃO DE PREÇO'!B:D,2,FALSE),"")</f>
        <v/>
      </c>
      <c r="D1407" s="62" t="str">
        <f>IFERROR(VLOOKUP(B1407,'FORMAÇÃO DE PREÇO'!B:D,3,FALSE),"")</f>
        <v/>
      </c>
      <c r="E1407" s="107" t="str">
        <f t="shared" si="41"/>
        <v/>
      </c>
      <c r="F1407" s="107" t="str">
        <f>IF($B1406="","",IF($C1407=$C1404,INDEX('FORMAÇÃO DE PREÇO'!$H:$H,MATCH($B1407,'FORMAÇÃO DE PREÇO'!$B:$B)-18),IF($C1407=$C1405,"Código","")))</f>
        <v/>
      </c>
      <c r="G1407" s="108" t="str">
        <f t="array" ref="G1407">IF($B1406="","",IF($C1407=$C1404,UPPER(INDEX('BASE EDITAL'!$C:$C,EDITAL!B1407+1)),IF($C1407=$C1405,"Especificação do Objeto","")))</f>
        <v/>
      </c>
      <c r="H1407" s="109" t="str">
        <f t="array" ref="H1407">IF($B1406="","",IF($C1407=$C1404,INDEX('FORMAÇÃO DE PREÇO'!$M:$M,MATCH($B1407,'FORMAÇÃO DE PREÇO'!$B:$B)-14),IF($C1407=$C1405,"Unidade","")))</f>
        <v/>
      </c>
      <c r="I1407" s="109" t="str">
        <f>IF($B1406="","",IF($C1407=$C1404,INDEX('FORMAÇÃO DE PREÇO'!$M:$M,MATCH($B1407,'FORMAÇÃO DE PREÇO'!$B:$B)-16),IF($C1407=$C1405,"Quant.","")))</f>
        <v/>
      </c>
      <c r="J1407" s="68" t="str">
        <f>IF(AND(COUNTBLANK($B1404:$B1406)=2,$B1406="",$B1405="",MAX(C:C)&gt;1),"Total Estimado",IF($B1406="","",IF($C1407=$C1404,INDEX('FORMAÇÃO DE PREÇO'!$M:$M,MATCH($B1407,'FORMAÇÃO DE PREÇO'!$B:$B)-18),IF($C1407=$C1405,"Valor Unit. (R$)",IF(AND($C1407&lt;&gt;$C1406,$J1406&lt;&gt;""),"Subtotal","")))))</f>
        <v/>
      </c>
      <c r="K1407" s="100" t="str">
        <f>IFERROR(IF(AND(COUNTBLANK($B1404:$B1406)=2,$B1406="",$B1405="",MAX(C:C)&gt;1),SUM($K$3:K1406)/2,IF($B1406="","",IF($C1407=$C1404,ROUND(J1407*I1407,2),IF($C1407=$C1405,"Total Item (R$)",IF(AND($C1407&lt;&gt;$C1406,$J1406&lt;&gt;""),SUMIFS(K:K,C:C,C1406,J:J,"&lt;&gt;Subtotal"),""))))),"")</f>
        <v/>
      </c>
      <c r="L1407" s="100" t="str">
        <f t="shared" si="40"/>
        <v/>
      </c>
    </row>
    <row r="1408" spans="2:12" x14ac:dyDescent="0.25">
      <c r="B1408" s="62" t="str">
        <f>IFERROR(IF(C1407=C1404,IF(B1407+1&lt;='FORMAÇÃO DE PREÇO'!$H$8,B1407+1,""),B1407),"")</f>
        <v/>
      </c>
      <c r="C1408" s="62" t="str">
        <f>IFERROR(VLOOKUP(B1408,'FORMAÇÃO DE PREÇO'!B:D,2,FALSE),"")</f>
        <v/>
      </c>
      <c r="D1408" s="62" t="str">
        <f>IFERROR(VLOOKUP(B1408,'FORMAÇÃO DE PREÇO'!B:D,3,FALSE),"")</f>
        <v/>
      </c>
      <c r="E1408" s="107" t="str">
        <f t="shared" si="41"/>
        <v/>
      </c>
      <c r="F1408" s="107" t="str">
        <f>IF($B1407="","",IF($C1408=$C1405,INDEX('FORMAÇÃO DE PREÇO'!$H:$H,MATCH($B1408,'FORMAÇÃO DE PREÇO'!$B:$B)-18),IF($C1408=$C1406,"Código","")))</f>
        <v/>
      </c>
      <c r="G1408" s="108" t="str">
        <f t="array" ref="G1408">IF($B1407="","",IF($C1408=$C1405,UPPER(INDEX('BASE EDITAL'!$C:$C,EDITAL!B1408+1)),IF($C1408=$C1406,"Especificação do Objeto","")))</f>
        <v/>
      </c>
      <c r="H1408" s="109" t="str">
        <f t="array" ref="H1408">IF($B1407="","",IF($C1408=$C1405,INDEX('FORMAÇÃO DE PREÇO'!$M:$M,MATCH($B1408,'FORMAÇÃO DE PREÇO'!$B:$B)-14),IF($C1408=$C1406,"Unidade","")))</f>
        <v/>
      </c>
      <c r="I1408" s="109" t="str">
        <f>IF($B1407="","",IF($C1408=$C1405,INDEX('FORMAÇÃO DE PREÇO'!$M:$M,MATCH($B1408,'FORMAÇÃO DE PREÇO'!$B:$B)-16),IF($C1408=$C1406,"Quant.","")))</f>
        <v/>
      </c>
      <c r="J1408" s="68" t="str">
        <f>IF(AND(COUNTBLANK($B1405:$B1407)=2,$B1407="",$B1406="",MAX(C:C)&gt;1),"Total Estimado",IF($B1407="","",IF($C1408=$C1405,INDEX('FORMAÇÃO DE PREÇO'!$M:$M,MATCH($B1408,'FORMAÇÃO DE PREÇO'!$B:$B)-18),IF($C1408=$C1406,"Valor Unit. (R$)",IF(AND($C1408&lt;&gt;$C1407,$J1407&lt;&gt;""),"Subtotal","")))))</f>
        <v/>
      </c>
      <c r="K1408" s="100" t="str">
        <f>IFERROR(IF(AND(COUNTBLANK($B1405:$B1407)=2,$B1407="",$B1406="",MAX(C:C)&gt;1),SUM($K$3:K1407)/2,IF($B1407="","",IF($C1408=$C1405,ROUND(J1408*I1408,2),IF($C1408=$C1406,"Total Item (R$)",IF(AND($C1408&lt;&gt;$C1407,$J1407&lt;&gt;""),SUMIFS(K:K,C:C,C1407,J:J,"&lt;&gt;Subtotal"),""))))),"")</f>
        <v/>
      </c>
      <c r="L1408" s="100" t="str">
        <f t="shared" si="40"/>
        <v/>
      </c>
    </row>
    <row r="1409" spans="2:12" x14ac:dyDescent="0.25">
      <c r="B1409" s="62" t="str">
        <f>IFERROR(IF(C1408=C1405,IF(B1408+1&lt;='FORMAÇÃO DE PREÇO'!$H$8,B1408+1,""),B1408),"")</f>
        <v/>
      </c>
      <c r="C1409" s="62" t="str">
        <f>IFERROR(VLOOKUP(B1409,'FORMAÇÃO DE PREÇO'!B:D,2,FALSE),"")</f>
        <v/>
      </c>
      <c r="D1409" s="62" t="str">
        <f>IFERROR(VLOOKUP(B1409,'FORMAÇÃO DE PREÇO'!B:D,3,FALSE),"")</f>
        <v/>
      </c>
      <c r="E1409" s="107" t="str">
        <f t="shared" si="41"/>
        <v/>
      </c>
      <c r="F1409" s="107" t="str">
        <f>IF($B1408="","",IF($C1409=$C1406,INDEX('FORMAÇÃO DE PREÇO'!$H:$H,MATCH($B1409,'FORMAÇÃO DE PREÇO'!$B:$B)-18),IF($C1409=$C1407,"Código","")))</f>
        <v/>
      </c>
      <c r="G1409" s="108" t="str">
        <f t="array" ref="G1409">IF($B1408="","",IF($C1409=$C1406,UPPER(INDEX('BASE EDITAL'!$C:$C,EDITAL!B1409+1)),IF($C1409=$C1407,"Especificação do Objeto","")))</f>
        <v/>
      </c>
      <c r="H1409" s="109" t="str">
        <f t="array" ref="H1409">IF($B1408="","",IF($C1409=$C1406,INDEX('FORMAÇÃO DE PREÇO'!$M:$M,MATCH($B1409,'FORMAÇÃO DE PREÇO'!$B:$B)-14),IF($C1409=$C1407,"Unidade","")))</f>
        <v/>
      </c>
      <c r="I1409" s="109" t="str">
        <f>IF($B1408="","",IF($C1409=$C1406,INDEX('FORMAÇÃO DE PREÇO'!$M:$M,MATCH($B1409,'FORMAÇÃO DE PREÇO'!$B:$B)-16),IF($C1409=$C1407,"Quant.","")))</f>
        <v/>
      </c>
      <c r="J1409" s="68" t="str">
        <f>IF(AND(COUNTBLANK($B1406:$B1408)=2,$B1408="",$B1407="",MAX(C:C)&gt;1),"Total Estimado",IF($B1408="","",IF($C1409=$C1406,INDEX('FORMAÇÃO DE PREÇO'!$M:$M,MATCH($B1409,'FORMAÇÃO DE PREÇO'!$B:$B)-18),IF($C1409=$C1407,"Valor Unit. (R$)",IF(AND($C1409&lt;&gt;$C1408,$J1408&lt;&gt;""),"Subtotal","")))))</f>
        <v/>
      </c>
      <c r="K1409" s="100" t="str">
        <f>IFERROR(IF(AND(COUNTBLANK($B1406:$B1408)=2,$B1408="",$B1407="",MAX(C:C)&gt;1),SUM($K$3:K1408)/2,IF($B1408="","",IF($C1409=$C1406,ROUND(J1409*I1409,2),IF($C1409=$C1407,"Total Item (R$)",IF(AND($C1409&lt;&gt;$C1408,$J1408&lt;&gt;""),SUMIFS(K:K,C:C,C1408,J:J,"&lt;&gt;Subtotal"),""))))),"")</f>
        <v/>
      </c>
      <c r="L1409" s="100" t="str">
        <f t="shared" si="40"/>
        <v/>
      </c>
    </row>
    <row r="1410" spans="2:12" x14ac:dyDescent="0.25">
      <c r="B1410" s="62" t="str">
        <f>IFERROR(IF(C1409=C1406,IF(B1409+1&lt;='FORMAÇÃO DE PREÇO'!$H$8,B1409+1,""),B1409),"")</f>
        <v/>
      </c>
      <c r="C1410" s="62" t="str">
        <f>IFERROR(VLOOKUP(B1410,'FORMAÇÃO DE PREÇO'!B:D,2,FALSE),"")</f>
        <v/>
      </c>
      <c r="D1410" s="62" t="str">
        <f>IFERROR(VLOOKUP(B1410,'FORMAÇÃO DE PREÇO'!B:D,3,FALSE),"")</f>
        <v/>
      </c>
      <c r="E1410" s="107" t="str">
        <f t="shared" si="41"/>
        <v/>
      </c>
      <c r="F1410" s="107" t="str">
        <f>IF($B1409="","",IF($C1410=$C1407,INDEX('FORMAÇÃO DE PREÇO'!$H:$H,MATCH($B1410,'FORMAÇÃO DE PREÇO'!$B:$B)-18),IF($C1410=$C1408,"Código","")))</f>
        <v/>
      </c>
      <c r="G1410" s="108" t="str">
        <f t="array" ref="G1410">IF($B1409="","",IF($C1410=$C1407,UPPER(INDEX('BASE EDITAL'!$C:$C,EDITAL!B1410+1)),IF($C1410=$C1408,"Especificação do Objeto","")))</f>
        <v/>
      </c>
      <c r="H1410" s="109" t="str">
        <f t="array" ref="H1410">IF($B1409="","",IF($C1410=$C1407,INDEX('FORMAÇÃO DE PREÇO'!$M:$M,MATCH($B1410,'FORMAÇÃO DE PREÇO'!$B:$B)-14),IF($C1410=$C1408,"Unidade","")))</f>
        <v/>
      </c>
      <c r="I1410" s="109" t="str">
        <f>IF($B1409="","",IF($C1410=$C1407,INDEX('FORMAÇÃO DE PREÇO'!$M:$M,MATCH($B1410,'FORMAÇÃO DE PREÇO'!$B:$B)-16),IF($C1410=$C1408,"Quant.","")))</f>
        <v/>
      </c>
      <c r="J1410" s="68" t="str">
        <f>IF(AND(COUNTBLANK($B1407:$B1409)=2,$B1409="",$B1408="",MAX(C:C)&gt;1),"Total Estimado",IF($B1409="","",IF($C1410=$C1407,INDEX('FORMAÇÃO DE PREÇO'!$M:$M,MATCH($B1410,'FORMAÇÃO DE PREÇO'!$B:$B)-18),IF($C1410=$C1408,"Valor Unit. (R$)",IF(AND($C1410&lt;&gt;$C1409,$J1409&lt;&gt;""),"Subtotal","")))))</f>
        <v/>
      </c>
      <c r="K1410" s="100" t="str">
        <f>IFERROR(IF(AND(COUNTBLANK($B1407:$B1409)=2,$B1409="",$B1408="",MAX(C:C)&gt;1),SUM($K$3:K1409)/2,IF($B1409="","",IF($C1410=$C1407,ROUND(J1410*I1410,2),IF($C1410=$C1408,"Total Item (R$)",IF(AND($C1410&lt;&gt;$C1409,$J1409&lt;&gt;""),SUMIFS(K:K,C:C,C1409,J:J,"&lt;&gt;Subtotal"),""))))),"")</f>
        <v/>
      </c>
      <c r="L1410" s="100" t="str">
        <f t="shared" si="40"/>
        <v/>
      </c>
    </row>
    <row r="1411" spans="2:12" x14ac:dyDescent="0.25">
      <c r="B1411" s="62" t="str">
        <f>IFERROR(IF(C1410=C1407,IF(B1410+1&lt;='FORMAÇÃO DE PREÇO'!$H$8,B1410+1,""),B1410),"")</f>
        <v/>
      </c>
      <c r="C1411" s="62" t="str">
        <f>IFERROR(VLOOKUP(B1411,'FORMAÇÃO DE PREÇO'!B:D,2,FALSE),"")</f>
        <v/>
      </c>
      <c r="D1411" s="62" t="str">
        <f>IFERROR(VLOOKUP(B1411,'FORMAÇÃO DE PREÇO'!B:D,3,FALSE),"")</f>
        <v/>
      </c>
      <c r="E1411" s="107" t="str">
        <f t="shared" si="41"/>
        <v/>
      </c>
      <c r="F1411" s="107" t="str">
        <f>IF($B1410="","",IF($C1411=$C1408,INDEX('FORMAÇÃO DE PREÇO'!$H:$H,MATCH($B1411,'FORMAÇÃO DE PREÇO'!$B:$B)-18),IF($C1411=$C1409,"Código","")))</f>
        <v/>
      </c>
      <c r="G1411" s="108" t="str">
        <f t="array" ref="G1411">IF($B1410="","",IF($C1411=$C1408,UPPER(INDEX('BASE EDITAL'!$C:$C,EDITAL!B1411+1)),IF($C1411=$C1409,"Especificação do Objeto","")))</f>
        <v/>
      </c>
      <c r="H1411" s="109" t="str">
        <f t="array" ref="H1411">IF($B1410="","",IF($C1411=$C1408,INDEX('FORMAÇÃO DE PREÇO'!$M:$M,MATCH($B1411,'FORMAÇÃO DE PREÇO'!$B:$B)-14),IF($C1411=$C1409,"Unidade","")))</f>
        <v/>
      </c>
      <c r="I1411" s="109" t="str">
        <f>IF($B1410="","",IF($C1411=$C1408,INDEX('FORMAÇÃO DE PREÇO'!$M:$M,MATCH($B1411,'FORMAÇÃO DE PREÇO'!$B:$B)-16),IF($C1411=$C1409,"Quant.","")))</f>
        <v/>
      </c>
      <c r="J1411" s="68" t="str">
        <f>IF(AND(COUNTBLANK($B1408:$B1410)=2,$B1410="",$B1409="",MAX(C:C)&gt;1),"Total Estimado",IF($B1410="","",IF($C1411=$C1408,INDEX('FORMAÇÃO DE PREÇO'!$M:$M,MATCH($B1411,'FORMAÇÃO DE PREÇO'!$B:$B)-18),IF($C1411=$C1409,"Valor Unit. (R$)",IF(AND($C1411&lt;&gt;$C1410,$J1410&lt;&gt;""),"Subtotal","")))))</f>
        <v/>
      </c>
      <c r="K1411" s="100" t="str">
        <f>IFERROR(IF(AND(COUNTBLANK($B1408:$B1410)=2,$B1410="",$B1409="",MAX(C:C)&gt;1),SUM($K$3:K1410)/2,IF($B1410="","",IF($C1411=$C1408,ROUND(J1411*I1411,2),IF($C1411=$C1409,"Total Item (R$)",IF(AND($C1411&lt;&gt;$C1410,$J1410&lt;&gt;""),SUMIFS(K:K,C:C,C1410,J:J,"&lt;&gt;Subtotal"),""))))),"")</f>
        <v/>
      </c>
      <c r="L1411" s="100" t="str">
        <f t="shared" si="40"/>
        <v/>
      </c>
    </row>
    <row r="1412" spans="2:12" x14ac:dyDescent="0.25">
      <c r="B1412" s="62" t="str">
        <f>IFERROR(IF(C1411=C1408,IF(B1411+1&lt;='FORMAÇÃO DE PREÇO'!$H$8,B1411+1,""),B1411),"")</f>
        <v/>
      </c>
      <c r="C1412" s="62" t="str">
        <f>IFERROR(VLOOKUP(B1412,'FORMAÇÃO DE PREÇO'!B:D,2,FALSE),"")</f>
        <v/>
      </c>
      <c r="D1412" s="62" t="str">
        <f>IFERROR(VLOOKUP(B1412,'FORMAÇÃO DE PREÇO'!B:D,3,FALSE),"")</f>
        <v/>
      </c>
      <c r="E1412" s="107" t="str">
        <f t="shared" si="41"/>
        <v/>
      </c>
      <c r="F1412" s="107" t="str">
        <f>IF($B1411="","",IF($C1412=$C1409,INDEX('FORMAÇÃO DE PREÇO'!$H:$H,MATCH($B1412,'FORMAÇÃO DE PREÇO'!$B:$B)-18),IF($C1412=$C1410,"Código","")))</f>
        <v/>
      </c>
      <c r="G1412" s="108" t="str">
        <f t="array" ref="G1412">IF($B1411="","",IF($C1412=$C1409,UPPER(INDEX('BASE EDITAL'!$C:$C,EDITAL!B1412+1)),IF($C1412=$C1410,"Especificação do Objeto","")))</f>
        <v/>
      </c>
      <c r="H1412" s="109" t="str">
        <f t="array" ref="H1412">IF($B1411="","",IF($C1412=$C1409,INDEX('FORMAÇÃO DE PREÇO'!$M:$M,MATCH($B1412,'FORMAÇÃO DE PREÇO'!$B:$B)-14),IF($C1412=$C1410,"Unidade","")))</f>
        <v/>
      </c>
      <c r="I1412" s="109" t="str">
        <f>IF($B1411="","",IF($C1412=$C1409,INDEX('FORMAÇÃO DE PREÇO'!$M:$M,MATCH($B1412,'FORMAÇÃO DE PREÇO'!$B:$B)-16),IF($C1412=$C1410,"Quant.","")))</f>
        <v/>
      </c>
      <c r="J1412" s="68" t="str">
        <f>IF(AND(COUNTBLANK($B1409:$B1411)=2,$B1411="",$B1410="",MAX(C:C)&gt;1),"Total Estimado",IF($B1411="","",IF($C1412=$C1409,INDEX('FORMAÇÃO DE PREÇO'!$M:$M,MATCH($B1412,'FORMAÇÃO DE PREÇO'!$B:$B)-18),IF($C1412=$C1410,"Valor Unit. (R$)",IF(AND($C1412&lt;&gt;$C1411,$J1411&lt;&gt;""),"Subtotal","")))))</f>
        <v/>
      </c>
      <c r="K1412" s="100" t="str">
        <f>IFERROR(IF(AND(COUNTBLANK($B1409:$B1411)=2,$B1411="",$B1410="",MAX(C:C)&gt;1),SUM($K$3:K1411)/2,IF($B1411="","",IF($C1412=$C1409,ROUND(J1412*I1412,2),IF($C1412=$C1410,"Total Item (R$)",IF(AND($C1412&lt;&gt;$C1411,$J1411&lt;&gt;""),SUMIFS(K:K,C:C,C1411,J:J,"&lt;&gt;Subtotal"),""))))),"")</f>
        <v/>
      </c>
      <c r="L1412" s="100" t="str">
        <f t="shared" ref="L1412:L1475" si="42">IF($B1411="","",IF($C1412=$C1409,"",IF($C1412=$C1410,"Benefício ME/EPP","")))</f>
        <v/>
      </c>
    </row>
    <row r="1413" spans="2:12" x14ac:dyDescent="0.25">
      <c r="B1413" s="62" t="str">
        <f>IFERROR(IF(C1412=C1409,IF(B1412+1&lt;='FORMAÇÃO DE PREÇO'!$H$8,B1412+1,""),B1412),"")</f>
        <v/>
      </c>
      <c r="C1413" s="62" t="str">
        <f>IFERROR(VLOOKUP(B1413,'FORMAÇÃO DE PREÇO'!B:D,2,FALSE),"")</f>
        <v/>
      </c>
      <c r="D1413" s="62" t="str">
        <f>IFERROR(VLOOKUP(B1413,'FORMAÇÃO DE PREÇO'!B:D,3,FALSE),"")</f>
        <v/>
      </c>
      <c r="E1413" s="107" t="str">
        <f t="shared" si="41"/>
        <v/>
      </c>
      <c r="F1413" s="107" t="str">
        <f>IF($B1412="","",IF($C1413=$C1410,INDEX('FORMAÇÃO DE PREÇO'!$H:$H,MATCH($B1413,'FORMAÇÃO DE PREÇO'!$B:$B)-18),IF($C1413=$C1411,"Código","")))</f>
        <v/>
      </c>
      <c r="G1413" s="108" t="str">
        <f t="array" ref="G1413">IF($B1412="","",IF($C1413=$C1410,UPPER(INDEX('BASE EDITAL'!$C:$C,EDITAL!B1413+1)),IF($C1413=$C1411,"Especificação do Objeto","")))</f>
        <v/>
      </c>
      <c r="H1413" s="109" t="str">
        <f t="array" ref="H1413">IF($B1412="","",IF($C1413=$C1410,INDEX('FORMAÇÃO DE PREÇO'!$M:$M,MATCH($B1413,'FORMAÇÃO DE PREÇO'!$B:$B)-14),IF($C1413=$C1411,"Unidade","")))</f>
        <v/>
      </c>
      <c r="I1413" s="109" t="str">
        <f>IF($B1412="","",IF($C1413=$C1410,INDEX('FORMAÇÃO DE PREÇO'!$M:$M,MATCH($B1413,'FORMAÇÃO DE PREÇO'!$B:$B)-16),IF($C1413=$C1411,"Quant.","")))</f>
        <v/>
      </c>
      <c r="J1413" s="68" t="str">
        <f>IF(AND(COUNTBLANK($B1410:$B1412)=2,$B1412="",$B1411="",MAX(C:C)&gt;1),"Total Estimado",IF($B1412="","",IF($C1413=$C1410,INDEX('FORMAÇÃO DE PREÇO'!$M:$M,MATCH($B1413,'FORMAÇÃO DE PREÇO'!$B:$B)-18),IF($C1413=$C1411,"Valor Unit. (R$)",IF(AND($C1413&lt;&gt;$C1412,$J1412&lt;&gt;""),"Subtotal","")))))</f>
        <v/>
      </c>
      <c r="K1413" s="100" t="str">
        <f>IFERROR(IF(AND(COUNTBLANK($B1410:$B1412)=2,$B1412="",$B1411="",MAX(C:C)&gt;1),SUM($K$3:K1412)/2,IF($B1412="","",IF($C1413=$C1410,ROUND(J1413*I1413,2),IF($C1413=$C1411,"Total Item (R$)",IF(AND($C1413&lt;&gt;$C1412,$J1412&lt;&gt;""),SUMIFS(K:K,C:C,C1412,J:J,"&lt;&gt;Subtotal"),""))))),"")</f>
        <v/>
      </c>
      <c r="L1413" s="100" t="str">
        <f t="shared" si="42"/>
        <v/>
      </c>
    </row>
    <row r="1414" spans="2:12" x14ac:dyDescent="0.25">
      <c r="B1414" s="62" t="str">
        <f>IFERROR(IF(C1413=C1410,IF(B1413+1&lt;='FORMAÇÃO DE PREÇO'!$H$8,B1413+1,""),B1413),"")</f>
        <v/>
      </c>
      <c r="C1414" s="62" t="str">
        <f>IFERROR(VLOOKUP(B1414,'FORMAÇÃO DE PREÇO'!B:D,2,FALSE),"")</f>
        <v/>
      </c>
      <c r="D1414" s="62" t="str">
        <f>IFERROR(VLOOKUP(B1414,'FORMAÇÃO DE PREÇO'!B:D,3,FALSE),"")</f>
        <v/>
      </c>
      <c r="E1414" s="107" t="str">
        <f t="shared" si="41"/>
        <v/>
      </c>
      <c r="F1414" s="107" t="str">
        <f>IF($B1413="","",IF($C1414=$C1411,INDEX('FORMAÇÃO DE PREÇO'!$H:$H,MATCH($B1414,'FORMAÇÃO DE PREÇO'!$B:$B)-18),IF($C1414=$C1412,"Código","")))</f>
        <v/>
      </c>
      <c r="G1414" s="108" t="str">
        <f t="array" ref="G1414">IF($B1413="","",IF($C1414=$C1411,UPPER(INDEX('BASE EDITAL'!$C:$C,EDITAL!B1414+1)),IF($C1414=$C1412,"Especificação do Objeto","")))</f>
        <v/>
      </c>
      <c r="H1414" s="109" t="str">
        <f t="array" ref="H1414">IF($B1413="","",IF($C1414=$C1411,INDEX('FORMAÇÃO DE PREÇO'!$M:$M,MATCH($B1414,'FORMAÇÃO DE PREÇO'!$B:$B)-14),IF($C1414=$C1412,"Unidade","")))</f>
        <v/>
      </c>
      <c r="I1414" s="109" t="str">
        <f>IF($B1413="","",IF($C1414=$C1411,INDEX('FORMAÇÃO DE PREÇO'!$M:$M,MATCH($B1414,'FORMAÇÃO DE PREÇO'!$B:$B)-16),IF($C1414=$C1412,"Quant.","")))</f>
        <v/>
      </c>
      <c r="J1414" s="68" t="str">
        <f>IF(AND(COUNTBLANK($B1411:$B1413)=2,$B1413="",$B1412="",MAX(C:C)&gt;1),"Total Estimado",IF($B1413="","",IF($C1414=$C1411,INDEX('FORMAÇÃO DE PREÇO'!$M:$M,MATCH($B1414,'FORMAÇÃO DE PREÇO'!$B:$B)-18),IF($C1414=$C1412,"Valor Unit. (R$)",IF(AND($C1414&lt;&gt;$C1413,$J1413&lt;&gt;""),"Subtotal","")))))</f>
        <v/>
      </c>
      <c r="K1414" s="100" t="str">
        <f>IFERROR(IF(AND(COUNTBLANK($B1411:$B1413)=2,$B1413="",$B1412="",MAX(C:C)&gt;1),SUM($K$3:K1413)/2,IF($B1413="","",IF($C1414=$C1411,ROUND(J1414*I1414,2),IF($C1414=$C1412,"Total Item (R$)",IF(AND($C1414&lt;&gt;$C1413,$J1413&lt;&gt;""),SUMIFS(K:K,C:C,C1413,J:J,"&lt;&gt;Subtotal"),""))))),"")</f>
        <v/>
      </c>
      <c r="L1414" s="100" t="str">
        <f t="shared" si="42"/>
        <v/>
      </c>
    </row>
    <row r="1415" spans="2:12" x14ac:dyDescent="0.25">
      <c r="B1415" s="62" t="str">
        <f>IFERROR(IF(C1414=C1411,IF(B1414+1&lt;='FORMAÇÃO DE PREÇO'!$H$8,B1414+1,""),B1414),"")</f>
        <v/>
      </c>
      <c r="C1415" s="62" t="str">
        <f>IFERROR(VLOOKUP(B1415,'FORMAÇÃO DE PREÇO'!B:D,2,FALSE),"")</f>
        <v/>
      </c>
      <c r="D1415" s="62" t="str">
        <f>IFERROR(VLOOKUP(B1415,'FORMAÇÃO DE PREÇO'!B:D,3,FALSE),"")</f>
        <v/>
      </c>
      <c r="E1415" s="107" t="str">
        <f t="shared" ref="E1415:E1478" si="43">IF($B1414="","",IF($C1415=$C1412,D1415,IF($C1415=$C1413,"Item",IF(AND(MAX(C:C)&gt;1,$C1415=$C1414),CONCATENATE("LOTE ",C1415),""))))</f>
        <v/>
      </c>
      <c r="F1415" s="107" t="str">
        <f>IF($B1414="","",IF($C1415=$C1412,INDEX('FORMAÇÃO DE PREÇO'!$H:$H,MATCH($B1415,'FORMAÇÃO DE PREÇO'!$B:$B)-18),IF($C1415=$C1413,"Código","")))</f>
        <v/>
      </c>
      <c r="G1415" s="108" t="str">
        <f t="array" ref="G1415">IF($B1414="","",IF($C1415=$C1412,UPPER(INDEX('BASE EDITAL'!$C:$C,EDITAL!B1415+1)),IF($C1415=$C1413,"Especificação do Objeto","")))</f>
        <v/>
      </c>
      <c r="H1415" s="109" t="str">
        <f t="array" ref="H1415">IF($B1414="","",IF($C1415=$C1412,INDEX('FORMAÇÃO DE PREÇO'!$M:$M,MATCH($B1415,'FORMAÇÃO DE PREÇO'!$B:$B)-14),IF($C1415=$C1413,"Unidade","")))</f>
        <v/>
      </c>
      <c r="I1415" s="109" t="str">
        <f>IF($B1414="","",IF($C1415=$C1412,INDEX('FORMAÇÃO DE PREÇO'!$M:$M,MATCH($B1415,'FORMAÇÃO DE PREÇO'!$B:$B)-16),IF($C1415=$C1413,"Quant.","")))</f>
        <v/>
      </c>
      <c r="J1415" s="68" t="str">
        <f>IF(AND(COUNTBLANK($B1412:$B1414)=2,$B1414="",$B1413="",MAX(C:C)&gt;1),"Total Estimado",IF($B1414="","",IF($C1415=$C1412,INDEX('FORMAÇÃO DE PREÇO'!$M:$M,MATCH($B1415,'FORMAÇÃO DE PREÇO'!$B:$B)-18),IF($C1415=$C1413,"Valor Unit. (R$)",IF(AND($C1415&lt;&gt;$C1414,$J1414&lt;&gt;""),"Subtotal","")))))</f>
        <v/>
      </c>
      <c r="K1415" s="100" t="str">
        <f>IFERROR(IF(AND(COUNTBLANK($B1412:$B1414)=2,$B1414="",$B1413="",MAX(C:C)&gt;1),SUM($K$3:K1414)/2,IF($B1414="","",IF($C1415=$C1412,ROUND(J1415*I1415,2),IF($C1415=$C1413,"Total Item (R$)",IF(AND($C1415&lt;&gt;$C1414,$J1414&lt;&gt;""),SUMIFS(K:K,C:C,C1414,J:J,"&lt;&gt;Subtotal"),""))))),"")</f>
        <v/>
      </c>
      <c r="L1415" s="100" t="str">
        <f t="shared" si="42"/>
        <v/>
      </c>
    </row>
    <row r="1416" spans="2:12" x14ac:dyDescent="0.25">
      <c r="B1416" s="62" t="str">
        <f>IFERROR(IF(C1415=C1412,IF(B1415+1&lt;='FORMAÇÃO DE PREÇO'!$H$8,B1415+1,""),B1415),"")</f>
        <v/>
      </c>
      <c r="C1416" s="62" t="str">
        <f>IFERROR(VLOOKUP(B1416,'FORMAÇÃO DE PREÇO'!B:D,2,FALSE),"")</f>
        <v/>
      </c>
      <c r="D1416" s="62" t="str">
        <f>IFERROR(VLOOKUP(B1416,'FORMAÇÃO DE PREÇO'!B:D,3,FALSE),"")</f>
        <v/>
      </c>
      <c r="E1416" s="107" t="str">
        <f t="shared" si="43"/>
        <v/>
      </c>
      <c r="F1416" s="107" t="str">
        <f>IF($B1415="","",IF($C1416=$C1413,INDEX('FORMAÇÃO DE PREÇO'!$H:$H,MATCH($B1416,'FORMAÇÃO DE PREÇO'!$B:$B)-18),IF($C1416=$C1414,"Código","")))</f>
        <v/>
      </c>
      <c r="G1416" s="108" t="str">
        <f t="array" ref="G1416">IF($B1415="","",IF($C1416=$C1413,UPPER(INDEX('BASE EDITAL'!$C:$C,EDITAL!B1416+1)),IF($C1416=$C1414,"Especificação do Objeto","")))</f>
        <v/>
      </c>
      <c r="H1416" s="109" t="str">
        <f t="array" ref="H1416">IF($B1415="","",IF($C1416=$C1413,INDEX('FORMAÇÃO DE PREÇO'!$M:$M,MATCH($B1416,'FORMAÇÃO DE PREÇO'!$B:$B)-14),IF($C1416=$C1414,"Unidade","")))</f>
        <v/>
      </c>
      <c r="I1416" s="109" t="str">
        <f>IF($B1415="","",IF($C1416=$C1413,INDEX('FORMAÇÃO DE PREÇO'!$M:$M,MATCH($B1416,'FORMAÇÃO DE PREÇO'!$B:$B)-16),IF($C1416=$C1414,"Quant.","")))</f>
        <v/>
      </c>
      <c r="J1416" s="68" t="str">
        <f>IF(AND(COUNTBLANK($B1413:$B1415)=2,$B1415="",$B1414="",MAX(C:C)&gt;1),"Total Estimado",IF($B1415="","",IF($C1416=$C1413,INDEX('FORMAÇÃO DE PREÇO'!$M:$M,MATCH($B1416,'FORMAÇÃO DE PREÇO'!$B:$B)-18),IF($C1416=$C1414,"Valor Unit. (R$)",IF(AND($C1416&lt;&gt;$C1415,$J1415&lt;&gt;""),"Subtotal","")))))</f>
        <v/>
      </c>
      <c r="K1416" s="100" t="str">
        <f>IFERROR(IF(AND(COUNTBLANK($B1413:$B1415)=2,$B1415="",$B1414="",MAX(C:C)&gt;1),SUM($K$3:K1415)/2,IF($B1415="","",IF($C1416=$C1413,ROUND(J1416*I1416,2),IF($C1416=$C1414,"Total Item (R$)",IF(AND($C1416&lt;&gt;$C1415,$J1415&lt;&gt;""),SUMIFS(K:K,C:C,C1415,J:J,"&lt;&gt;Subtotal"),""))))),"")</f>
        <v/>
      </c>
      <c r="L1416" s="100" t="str">
        <f t="shared" si="42"/>
        <v/>
      </c>
    </row>
    <row r="1417" spans="2:12" x14ac:dyDescent="0.25">
      <c r="B1417" s="62" t="str">
        <f>IFERROR(IF(C1416=C1413,IF(B1416+1&lt;='FORMAÇÃO DE PREÇO'!$H$8,B1416+1,""),B1416),"")</f>
        <v/>
      </c>
      <c r="C1417" s="62" t="str">
        <f>IFERROR(VLOOKUP(B1417,'FORMAÇÃO DE PREÇO'!B:D,2,FALSE),"")</f>
        <v/>
      </c>
      <c r="D1417" s="62" t="str">
        <f>IFERROR(VLOOKUP(B1417,'FORMAÇÃO DE PREÇO'!B:D,3,FALSE),"")</f>
        <v/>
      </c>
      <c r="E1417" s="107" t="str">
        <f t="shared" si="43"/>
        <v/>
      </c>
      <c r="F1417" s="107" t="str">
        <f>IF($B1416="","",IF($C1417=$C1414,INDEX('FORMAÇÃO DE PREÇO'!$H:$H,MATCH($B1417,'FORMAÇÃO DE PREÇO'!$B:$B)-18),IF($C1417=$C1415,"Código","")))</f>
        <v/>
      </c>
      <c r="G1417" s="108" t="str">
        <f t="array" ref="G1417">IF($B1416="","",IF($C1417=$C1414,UPPER(INDEX('BASE EDITAL'!$C:$C,EDITAL!B1417+1)),IF($C1417=$C1415,"Especificação do Objeto","")))</f>
        <v/>
      </c>
      <c r="H1417" s="109" t="str">
        <f t="array" ref="H1417">IF($B1416="","",IF($C1417=$C1414,INDEX('FORMAÇÃO DE PREÇO'!$M:$M,MATCH($B1417,'FORMAÇÃO DE PREÇO'!$B:$B)-14),IF($C1417=$C1415,"Unidade","")))</f>
        <v/>
      </c>
      <c r="I1417" s="109" t="str">
        <f>IF($B1416="","",IF($C1417=$C1414,INDEX('FORMAÇÃO DE PREÇO'!$M:$M,MATCH($B1417,'FORMAÇÃO DE PREÇO'!$B:$B)-16),IF($C1417=$C1415,"Quant.","")))</f>
        <v/>
      </c>
      <c r="J1417" s="68" t="str">
        <f>IF(AND(COUNTBLANK($B1414:$B1416)=2,$B1416="",$B1415="",MAX(C:C)&gt;1),"Total Estimado",IF($B1416="","",IF($C1417=$C1414,INDEX('FORMAÇÃO DE PREÇO'!$M:$M,MATCH($B1417,'FORMAÇÃO DE PREÇO'!$B:$B)-18),IF($C1417=$C1415,"Valor Unit. (R$)",IF(AND($C1417&lt;&gt;$C1416,$J1416&lt;&gt;""),"Subtotal","")))))</f>
        <v/>
      </c>
      <c r="K1417" s="100" t="str">
        <f>IFERROR(IF(AND(COUNTBLANK($B1414:$B1416)=2,$B1416="",$B1415="",MAX(C:C)&gt;1),SUM($K$3:K1416)/2,IF($B1416="","",IF($C1417=$C1414,ROUND(J1417*I1417,2),IF($C1417=$C1415,"Total Item (R$)",IF(AND($C1417&lt;&gt;$C1416,$J1416&lt;&gt;""),SUMIFS(K:K,C:C,C1416,J:J,"&lt;&gt;Subtotal"),""))))),"")</f>
        <v/>
      </c>
      <c r="L1417" s="100" t="str">
        <f t="shared" si="42"/>
        <v/>
      </c>
    </row>
    <row r="1418" spans="2:12" x14ac:dyDescent="0.25">
      <c r="B1418" s="62" t="str">
        <f>IFERROR(IF(C1417=C1414,IF(B1417+1&lt;='FORMAÇÃO DE PREÇO'!$H$8,B1417+1,""),B1417),"")</f>
        <v/>
      </c>
      <c r="C1418" s="62" t="str">
        <f>IFERROR(VLOOKUP(B1418,'FORMAÇÃO DE PREÇO'!B:D,2,FALSE),"")</f>
        <v/>
      </c>
      <c r="D1418" s="62" t="str">
        <f>IFERROR(VLOOKUP(B1418,'FORMAÇÃO DE PREÇO'!B:D,3,FALSE),"")</f>
        <v/>
      </c>
      <c r="E1418" s="107" t="str">
        <f t="shared" si="43"/>
        <v/>
      </c>
      <c r="F1418" s="107" t="str">
        <f>IF($B1417="","",IF($C1418=$C1415,INDEX('FORMAÇÃO DE PREÇO'!$H:$H,MATCH($B1418,'FORMAÇÃO DE PREÇO'!$B:$B)-18),IF($C1418=$C1416,"Código","")))</f>
        <v/>
      </c>
      <c r="G1418" s="108" t="str">
        <f t="array" ref="G1418">IF($B1417="","",IF($C1418=$C1415,UPPER(INDEX('BASE EDITAL'!$C:$C,EDITAL!B1418+1)),IF($C1418=$C1416,"Especificação do Objeto","")))</f>
        <v/>
      </c>
      <c r="H1418" s="109" t="str">
        <f t="array" ref="H1418">IF($B1417="","",IF($C1418=$C1415,INDEX('FORMAÇÃO DE PREÇO'!$M:$M,MATCH($B1418,'FORMAÇÃO DE PREÇO'!$B:$B)-14),IF($C1418=$C1416,"Unidade","")))</f>
        <v/>
      </c>
      <c r="I1418" s="109" t="str">
        <f>IF($B1417="","",IF($C1418=$C1415,INDEX('FORMAÇÃO DE PREÇO'!$M:$M,MATCH($B1418,'FORMAÇÃO DE PREÇO'!$B:$B)-16),IF($C1418=$C1416,"Quant.","")))</f>
        <v/>
      </c>
      <c r="J1418" s="68" t="str">
        <f>IF(AND(COUNTBLANK($B1415:$B1417)=2,$B1417="",$B1416="",MAX(C:C)&gt;1),"Total Estimado",IF($B1417="","",IF($C1418=$C1415,INDEX('FORMAÇÃO DE PREÇO'!$M:$M,MATCH($B1418,'FORMAÇÃO DE PREÇO'!$B:$B)-18),IF($C1418=$C1416,"Valor Unit. (R$)",IF(AND($C1418&lt;&gt;$C1417,$J1417&lt;&gt;""),"Subtotal","")))))</f>
        <v/>
      </c>
      <c r="K1418" s="100" t="str">
        <f>IFERROR(IF(AND(COUNTBLANK($B1415:$B1417)=2,$B1417="",$B1416="",MAX(C:C)&gt;1),SUM($K$3:K1417)/2,IF($B1417="","",IF($C1418=$C1415,ROUND(J1418*I1418,2),IF($C1418=$C1416,"Total Item (R$)",IF(AND($C1418&lt;&gt;$C1417,$J1417&lt;&gt;""),SUMIFS(K:K,C:C,C1417,J:J,"&lt;&gt;Subtotal"),""))))),"")</f>
        <v/>
      </c>
      <c r="L1418" s="100" t="str">
        <f t="shared" si="42"/>
        <v/>
      </c>
    </row>
    <row r="1419" spans="2:12" x14ac:dyDescent="0.25">
      <c r="B1419" s="62" t="str">
        <f>IFERROR(IF(C1418=C1415,IF(B1418+1&lt;='FORMAÇÃO DE PREÇO'!$H$8,B1418+1,""),B1418),"")</f>
        <v/>
      </c>
      <c r="C1419" s="62" t="str">
        <f>IFERROR(VLOOKUP(B1419,'FORMAÇÃO DE PREÇO'!B:D,2,FALSE),"")</f>
        <v/>
      </c>
      <c r="D1419" s="62" t="str">
        <f>IFERROR(VLOOKUP(B1419,'FORMAÇÃO DE PREÇO'!B:D,3,FALSE),"")</f>
        <v/>
      </c>
      <c r="E1419" s="107" t="str">
        <f t="shared" si="43"/>
        <v/>
      </c>
      <c r="F1419" s="107" t="str">
        <f>IF($B1418="","",IF($C1419=$C1416,INDEX('FORMAÇÃO DE PREÇO'!$H:$H,MATCH($B1419,'FORMAÇÃO DE PREÇO'!$B:$B)-18),IF($C1419=$C1417,"Código","")))</f>
        <v/>
      </c>
      <c r="G1419" s="108" t="str">
        <f t="array" ref="G1419">IF($B1418="","",IF($C1419=$C1416,UPPER(INDEX('BASE EDITAL'!$C:$C,EDITAL!B1419+1)),IF($C1419=$C1417,"Especificação do Objeto","")))</f>
        <v/>
      </c>
      <c r="H1419" s="109" t="str">
        <f t="array" ref="H1419">IF($B1418="","",IF($C1419=$C1416,INDEX('FORMAÇÃO DE PREÇO'!$M:$M,MATCH($B1419,'FORMAÇÃO DE PREÇO'!$B:$B)-14),IF($C1419=$C1417,"Unidade","")))</f>
        <v/>
      </c>
      <c r="I1419" s="109" t="str">
        <f>IF($B1418="","",IF($C1419=$C1416,INDEX('FORMAÇÃO DE PREÇO'!$M:$M,MATCH($B1419,'FORMAÇÃO DE PREÇO'!$B:$B)-16),IF($C1419=$C1417,"Quant.","")))</f>
        <v/>
      </c>
      <c r="J1419" s="68" t="str">
        <f>IF(AND(COUNTBLANK($B1416:$B1418)=2,$B1418="",$B1417="",MAX(C:C)&gt;1),"Total Estimado",IF($B1418="","",IF($C1419=$C1416,INDEX('FORMAÇÃO DE PREÇO'!$M:$M,MATCH($B1419,'FORMAÇÃO DE PREÇO'!$B:$B)-18),IF($C1419=$C1417,"Valor Unit. (R$)",IF(AND($C1419&lt;&gt;$C1418,$J1418&lt;&gt;""),"Subtotal","")))))</f>
        <v/>
      </c>
      <c r="K1419" s="100" t="str">
        <f>IFERROR(IF(AND(COUNTBLANK($B1416:$B1418)=2,$B1418="",$B1417="",MAX(C:C)&gt;1),SUM($K$3:K1418)/2,IF($B1418="","",IF($C1419=$C1416,ROUND(J1419*I1419,2),IF($C1419=$C1417,"Total Item (R$)",IF(AND($C1419&lt;&gt;$C1418,$J1418&lt;&gt;""),SUMIFS(K:K,C:C,C1418,J:J,"&lt;&gt;Subtotal"),""))))),"")</f>
        <v/>
      </c>
      <c r="L1419" s="100" t="str">
        <f t="shared" si="42"/>
        <v/>
      </c>
    </row>
    <row r="1420" spans="2:12" x14ac:dyDescent="0.25">
      <c r="B1420" s="62" t="str">
        <f>IFERROR(IF(C1419=C1416,IF(B1419+1&lt;='FORMAÇÃO DE PREÇO'!$H$8,B1419+1,""),B1419),"")</f>
        <v/>
      </c>
      <c r="C1420" s="62" t="str">
        <f>IFERROR(VLOOKUP(B1420,'FORMAÇÃO DE PREÇO'!B:D,2,FALSE),"")</f>
        <v/>
      </c>
      <c r="D1420" s="62" t="str">
        <f>IFERROR(VLOOKUP(B1420,'FORMAÇÃO DE PREÇO'!B:D,3,FALSE),"")</f>
        <v/>
      </c>
      <c r="E1420" s="107" t="str">
        <f t="shared" si="43"/>
        <v/>
      </c>
      <c r="F1420" s="107" t="str">
        <f>IF($B1419="","",IF($C1420=$C1417,INDEX('FORMAÇÃO DE PREÇO'!$H:$H,MATCH($B1420,'FORMAÇÃO DE PREÇO'!$B:$B)-18),IF($C1420=$C1418,"Código","")))</f>
        <v/>
      </c>
      <c r="G1420" s="108" t="str">
        <f t="array" ref="G1420">IF($B1419="","",IF($C1420=$C1417,UPPER(INDEX('BASE EDITAL'!$C:$C,EDITAL!B1420+1)),IF($C1420=$C1418,"Especificação do Objeto","")))</f>
        <v/>
      </c>
      <c r="H1420" s="109" t="str">
        <f t="array" ref="H1420">IF($B1419="","",IF($C1420=$C1417,INDEX('FORMAÇÃO DE PREÇO'!$M:$M,MATCH($B1420,'FORMAÇÃO DE PREÇO'!$B:$B)-14),IF($C1420=$C1418,"Unidade","")))</f>
        <v/>
      </c>
      <c r="I1420" s="109" t="str">
        <f>IF($B1419="","",IF($C1420=$C1417,INDEX('FORMAÇÃO DE PREÇO'!$M:$M,MATCH($B1420,'FORMAÇÃO DE PREÇO'!$B:$B)-16),IF($C1420=$C1418,"Quant.","")))</f>
        <v/>
      </c>
      <c r="J1420" s="68" t="str">
        <f>IF(AND(COUNTBLANK($B1417:$B1419)=2,$B1419="",$B1418="",MAX(C:C)&gt;1),"Total Estimado",IF($B1419="","",IF($C1420=$C1417,INDEX('FORMAÇÃO DE PREÇO'!$M:$M,MATCH($B1420,'FORMAÇÃO DE PREÇO'!$B:$B)-18),IF($C1420=$C1418,"Valor Unit. (R$)",IF(AND($C1420&lt;&gt;$C1419,$J1419&lt;&gt;""),"Subtotal","")))))</f>
        <v/>
      </c>
      <c r="K1420" s="100" t="str">
        <f>IFERROR(IF(AND(COUNTBLANK($B1417:$B1419)=2,$B1419="",$B1418="",MAX(C:C)&gt;1),SUM($K$3:K1419)/2,IF($B1419="","",IF($C1420=$C1417,ROUND(J1420*I1420,2),IF($C1420=$C1418,"Total Item (R$)",IF(AND($C1420&lt;&gt;$C1419,$J1419&lt;&gt;""),SUMIFS(K:K,C:C,C1419,J:J,"&lt;&gt;Subtotal"),""))))),"")</f>
        <v/>
      </c>
      <c r="L1420" s="100" t="str">
        <f t="shared" si="42"/>
        <v/>
      </c>
    </row>
    <row r="1421" spans="2:12" x14ac:dyDescent="0.25">
      <c r="B1421" s="62" t="str">
        <f>IFERROR(IF(C1420=C1417,IF(B1420+1&lt;='FORMAÇÃO DE PREÇO'!$H$8,B1420+1,""),B1420),"")</f>
        <v/>
      </c>
      <c r="C1421" s="62" t="str">
        <f>IFERROR(VLOOKUP(B1421,'FORMAÇÃO DE PREÇO'!B:D,2,FALSE),"")</f>
        <v/>
      </c>
      <c r="D1421" s="62" t="str">
        <f>IFERROR(VLOOKUP(B1421,'FORMAÇÃO DE PREÇO'!B:D,3,FALSE),"")</f>
        <v/>
      </c>
      <c r="E1421" s="107" t="str">
        <f t="shared" si="43"/>
        <v/>
      </c>
      <c r="F1421" s="107" t="str">
        <f>IF($B1420="","",IF($C1421=$C1418,INDEX('FORMAÇÃO DE PREÇO'!$H:$H,MATCH($B1421,'FORMAÇÃO DE PREÇO'!$B:$B)-18),IF($C1421=$C1419,"Código","")))</f>
        <v/>
      </c>
      <c r="G1421" s="108" t="str">
        <f t="array" ref="G1421">IF($B1420="","",IF($C1421=$C1418,UPPER(INDEX('BASE EDITAL'!$C:$C,EDITAL!B1421+1)),IF($C1421=$C1419,"Especificação do Objeto","")))</f>
        <v/>
      </c>
      <c r="H1421" s="109" t="str">
        <f t="array" ref="H1421">IF($B1420="","",IF($C1421=$C1418,INDEX('FORMAÇÃO DE PREÇO'!$M:$M,MATCH($B1421,'FORMAÇÃO DE PREÇO'!$B:$B)-14),IF($C1421=$C1419,"Unidade","")))</f>
        <v/>
      </c>
      <c r="I1421" s="109" t="str">
        <f>IF($B1420="","",IF($C1421=$C1418,INDEX('FORMAÇÃO DE PREÇO'!$M:$M,MATCH($B1421,'FORMAÇÃO DE PREÇO'!$B:$B)-16),IF($C1421=$C1419,"Quant.","")))</f>
        <v/>
      </c>
      <c r="J1421" s="68" t="str">
        <f>IF(AND(COUNTBLANK($B1418:$B1420)=2,$B1420="",$B1419="",MAX(C:C)&gt;1),"Total Estimado",IF($B1420="","",IF($C1421=$C1418,INDEX('FORMAÇÃO DE PREÇO'!$M:$M,MATCH($B1421,'FORMAÇÃO DE PREÇO'!$B:$B)-18),IF($C1421=$C1419,"Valor Unit. (R$)",IF(AND($C1421&lt;&gt;$C1420,$J1420&lt;&gt;""),"Subtotal","")))))</f>
        <v/>
      </c>
      <c r="K1421" s="100" t="str">
        <f>IFERROR(IF(AND(COUNTBLANK($B1418:$B1420)=2,$B1420="",$B1419="",MAX(C:C)&gt;1),SUM($K$3:K1420)/2,IF($B1420="","",IF($C1421=$C1418,ROUND(J1421*I1421,2),IF($C1421=$C1419,"Total Item (R$)",IF(AND($C1421&lt;&gt;$C1420,$J1420&lt;&gt;""),SUMIFS(K:K,C:C,C1420,J:J,"&lt;&gt;Subtotal"),""))))),"")</f>
        <v/>
      </c>
      <c r="L1421" s="100" t="str">
        <f t="shared" si="42"/>
        <v/>
      </c>
    </row>
    <row r="1422" spans="2:12" x14ac:dyDescent="0.25">
      <c r="B1422" s="62" t="str">
        <f>IFERROR(IF(C1421=C1418,IF(B1421+1&lt;='FORMAÇÃO DE PREÇO'!$H$8,B1421+1,""),B1421),"")</f>
        <v/>
      </c>
      <c r="C1422" s="62" t="str">
        <f>IFERROR(VLOOKUP(B1422,'FORMAÇÃO DE PREÇO'!B:D,2,FALSE),"")</f>
        <v/>
      </c>
      <c r="D1422" s="62" t="str">
        <f>IFERROR(VLOOKUP(B1422,'FORMAÇÃO DE PREÇO'!B:D,3,FALSE),"")</f>
        <v/>
      </c>
      <c r="E1422" s="107" t="str">
        <f t="shared" si="43"/>
        <v/>
      </c>
      <c r="F1422" s="107" t="str">
        <f>IF($B1421="","",IF($C1422=$C1419,INDEX('FORMAÇÃO DE PREÇO'!$H:$H,MATCH($B1422,'FORMAÇÃO DE PREÇO'!$B:$B)-18),IF($C1422=$C1420,"Código","")))</f>
        <v/>
      </c>
      <c r="G1422" s="108" t="str">
        <f t="array" ref="G1422">IF($B1421="","",IF($C1422=$C1419,UPPER(INDEX('BASE EDITAL'!$C:$C,EDITAL!B1422+1)),IF($C1422=$C1420,"Especificação do Objeto","")))</f>
        <v/>
      </c>
      <c r="H1422" s="109" t="str">
        <f t="array" ref="H1422">IF($B1421="","",IF($C1422=$C1419,INDEX('FORMAÇÃO DE PREÇO'!$M:$M,MATCH($B1422,'FORMAÇÃO DE PREÇO'!$B:$B)-14),IF($C1422=$C1420,"Unidade","")))</f>
        <v/>
      </c>
      <c r="I1422" s="109" t="str">
        <f>IF($B1421="","",IF($C1422=$C1419,INDEX('FORMAÇÃO DE PREÇO'!$M:$M,MATCH($B1422,'FORMAÇÃO DE PREÇO'!$B:$B)-16),IF($C1422=$C1420,"Quant.","")))</f>
        <v/>
      </c>
      <c r="J1422" s="68" t="str">
        <f>IF(AND(COUNTBLANK($B1419:$B1421)=2,$B1421="",$B1420="",MAX(C:C)&gt;1),"Total Estimado",IF($B1421="","",IF($C1422=$C1419,INDEX('FORMAÇÃO DE PREÇO'!$M:$M,MATCH($B1422,'FORMAÇÃO DE PREÇO'!$B:$B)-18),IF($C1422=$C1420,"Valor Unit. (R$)",IF(AND($C1422&lt;&gt;$C1421,$J1421&lt;&gt;""),"Subtotal","")))))</f>
        <v/>
      </c>
      <c r="K1422" s="100" t="str">
        <f>IFERROR(IF(AND(COUNTBLANK($B1419:$B1421)=2,$B1421="",$B1420="",MAX(C:C)&gt;1),SUM($K$3:K1421)/2,IF($B1421="","",IF($C1422=$C1419,ROUND(J1422*I1422,2),IF($C1422=$C1420,"Total Item (R$)",IF(AND($C1422&lt;&gt;$C1421,$J1421&lt;&gt;""),SUMIFS(K:K,C:C,C1421,J:J,"&lt;&gt;Subtotal"),""))))),"")</f>
        <v/>
      </c>
      <c r="L1422" s="100" t="str">
        <f t="shared" si="42"/>
        <v/>
      </c>
    </row>
    <row r="1423" spans="2:12" x14ac:dyDescent="0.25">
      <c r="B1423" s="62" t="str">
        <f>IFERROR(IF(C1422=C1419,IF(B1422+1&lt;='FORMAÇÃO DE PREÇO'!$H$8,B1422+1,""),B1422),"")</f>
        <v/>
      </c>
      <c r="C1423" s="62" t="str">
        <f>IFERROR(VLOOKUP(B1423,'FORMAÇÃO DE PREÇO'!B:D,2,FALSE),"")</f>
        <v/>
      </c>
      <c r="D1423" s="62" t="str">
        <f>IFERROR(VLOOKUP(B1423,'FORMAÇÃO DE PREÇO'!B:D,3,FALSE),"")</f>
        <v/>
      </c>
      <c r="E1423" s="107" t="str">
        <f t="shared" si="43"/>
        <v/>
      </c>
      <c r="F1423" s="107" t="str">
        <f>IF($B1422="","",IF($C1423=$C1420,INDEX('FORMAÇÃO DE PREÇO'!$H:$H,MATCH($B1423,'FORMAÇÃO DE PREÇO'!$B:$B)-18),IF($C1423=$C1421,"Código","")))</f>
        <v/>
      </c>
      <c r="G1423" s="108" t="str">
        <f t="array" ref="G1423">IF($B1422="","",IF($C1423=$C1420,UPPER(INDEX('BASE EDITAL'!$C:$C,EDITAL!B1423+1)),IF($C1423=$C1421,"Especificação do Objeto","")))</f>
        <v/>
      </c>
      <c r="H1423" s="109" t="str">
        <f t="array" ref="H1423">IF($B1422="","",IF($C1423=$C1420,INDEX('FORMAÇÃO DE PREÇO'!$M:$M,MATCH($B1423,'FORMAÇÃO DE PREÇO'!$B:$B)-14),IF($C1423=$C1421,"Unidade","")))</f>
        <v/>
      </c>
      <c r="I1423" s="109" t="str">
        <f>IF($B1422="","",IF($C1423=$C1420,INDEX('FORMAÇÃO DE PREÇO'!$M:$M,MATCH($B1423,'FORMAÇÃO DE PREÇO'!$B:$B)-16),IF($C1423=$C1421,"Quant.","")))</f>
        <v/>
      </c>
      <c r="J1423" s="68" t="str">
        <f>IF(AND(COUNTBLANK($B1420:$B1422)=2,$B1422="",$B1421="",MAX(C:C)&gt;1),"Total Estimado",IF($B1422="","",IF($C1423=$C1420,INDEX('FORMAÇÃO DE PREÇO'!$M:$M,MATCH($B1423,'FORMAÇÃO DE PREÇO'!$B:$B)-18),IF($C1423=$C1421,"Valor Unit. (R$)",IF(AND($C1423&lt;&gt;$C1422,$J1422&lt;&gt;""),"Subtotal","")))))</f>
        <v/>
      </c>
      <c r="K1423" s="100" t="str">
        <f>IFERROR(IF(AND(COUNTBLANK($B1420:$B1422)=2,$B1422="",$B1421="",MAX(C:C)&gt;1),SUM($K$3:K1422)/2,IF($B1422="","",IF($C1423=$C1420,ROUND(J1423*I1423,2),IF($C1423=$C1421,"Total Item (R$)",IF(AND($C1423&lt;&gt;$C1422,$J1422&lt;&gt;""),SUMIFS(K:K,C:C,C1422,J:J,"&lt;&gt;Subtotal"),""))))),"")</f>
        <v/>
      </c>
      <c r="L1423" s="100" t="str">
        <f t="shared" si="42"/>
        <v/>
      </c>
    </row>
    <row r="1424" spans="2:12" x14ac:dyDescent="0.25">
      <c r="B1424" s="62" t="str">
        <f>IFERROR(IF(C1423=C1420,IF(B1423+1&lt;='FORMAÇÃO DE PREÇO'!$H$8,B1423+1,""),B1423),"")</f>
        <v/>
      </c>
      <c r="C1424" s="62" t="str">
        <f>IFERROR(VLOOKUP(B1424,'FORMAÇÃO DE PREÇO'!B:D,2,FALSE),"")</f>
        <v/>
      </c>
      <c r="D1424" s="62" t="str">
        <f>IFERROR(VLOOKUP(B1424,'FORMAÇÃO DE PREÇO'!B:D,3,FALSE),"")</f>
        <v/>
      </c>
      <c r="E1424" s="107" t="str">
        <f t="shared" si="43"/>
        <v/>
      </c>
      <c r="F1424" s="107" t="str">
        <f>IF($B1423="","",IF($C1424=$C1421,INDEX('FORMAÇÃO DE PREÇO'!$H:$H,MATCH($B1424,'FORMAÇÃO DE PREÇO'!$B:$B)-18),IF($C1424=$C1422,"Código","")))</f>
        <v/>
      </c>
      <c r="G1424" s="108" t="str">
        <f t="array" ref="G1424">IF($B1423="","",IF($C1424=$C1421,UPPER(INDEX('BASE EDITAL'!$C:$C,EDITAL!B1424+1)),IF($C1424=$C1422,"Especificação do Objeto","")))</f>
        <v/>
      </c>
      <c r="H1424" s="109" t="str">
        <f t="array" ref="H1424">IF($B1423="","",IF($C1424=$C1421,INDEX('FORMAÇÃO DE PREÇO'!$M:$M,MATCH($B1424,'FORMAÇÃO DE PREÇO'!$B:$B)-14),IF($C1424=$C1422,"Unidade","")))</f>
        <v/>
      </c>
      <c r="I1424" s="109" t="str">
        <f>IF($B1423="","",IF($C1424=$C1421,INDEX('FORMAÇÃO DE PREÇO'!$M:$M,MATCH($B1424,'FORMAÇÃO DE PREÇO'!$B:$B)-16),IF($C1424=$C1422,"Quant.","")))</f>
        <v/>
      </c>
      <c r="J1424" s="68" t="str">
        <f>IF(AND(COUNTBLANK($B1421:$B1423)=2,$B1423="",$B1422="",MAX(C:C)&gt;1),"Total Estimado",IF($B1423="","",IF($C1424=$C1421,INDEX('FORMAÇÃO DE PREÇO'!$M:$M,MATCH($B1424,'FORMAÇÃO DE PREÇO'!$B:$B)-18),IF($C1424=$C1422,"Valor Unit. (R$)",IF(AND($C1424&lt;&gt;$C1423,$J1423&lt;&gt;""),"Subtotal","")))))</f>
        <v/>
      </c>
      <c r="K1424" s="100" t="str">
        <f>IFERROR(IF(AND(COUNTBLANK($B1421:$B1423)=2,$B1423="",$B1422="",MAX(C:C)&gt;1),SUM($K$3:K1423)/2,IF($B1423="","",IF($C1424=$C1421,ROUND(J1424*I1424,2),IF($C1424=$C1422,"Total Item (R$)",IF(AND($C1424&lt;&gt;$C1423,$J1423&lt;&gt;""),SUMIFS(K:K,C:C,C1423,J:J,"&lt;&gt;Subtotal"),""))))),"")</f>
        <v/>
      </c>
      <c r="L1424" s="100" t="str">
        <f t="shared" si="42"/>
        <v/>
      </c>
    </row>
    <row r="1425" spans="2:12" x14ac:dyDescent="0.25">
      <c r="B1425" s="62" t="str">
        <f>IFERROR(IF(C1424=C1421,IF(B1424+1&lt;='FORMAÇÃO DE PREÇO'!$H$8,B1424+1,""),B1424),"")</f>
        <v/>
      </c>
      <c r="C1425" s="62" t="str">
        <f>IFERROR(VLOOKUP(B1425,'FORMAÇÃO DE PREÇO'!B:D,2,FALSE),"")</f>
        <v/>
      </c>
      <c r="D1425" s="62" t="str">
        <f>IFERROR(VLOOKUP(B1425,'FORMAÇÃO DE PREÇO'!B:D,3,FALSE),"")</f>
        <v/>
      </c>
      <c r="E1425" s="107" t="str">
        <f t="shared" si="43"/>
        <v/>
      </c>
      <c r="F1425" s="107" t="str">
        <f>IF($B1424="","",IF($C1425=$C1422,INDEX('FORMAÇÃO DE PREÇO'!$H:$H,MATCH($B1425,'FORMAÇÃO DE PREÇO'!$B:$B)-18),IF($C1425=$C1423,"Código","")))</f>
        <v/>
      </c>
      <c r="G1425" s="108" t="str">
        <f t="array" ref="G1425">IF($B1424="","",IF($C1425=$C1422,UPPER(INDEX('BASE EDITAL'!$C:$C,EDITAL!B1425+1)),IF($C1425=$C1423,"Especificação do Objeto","")))</f>
        <v/>
      </c>
      <c r="H1425" s="109" t="str">
        <f t="array" ref="H1425">IF($B1424="","",IF($C1425=$C1422,INDEX('FORMAÇÃO DE PREÇO'!$M:$M,MATCH($B1425,'FORMAÇÃO DE PREÇO'!$B:$B)-14),IF($C1425=$C1423,"Unidade","")))</f>
        <v/>
      </c>
      <c r="I1425" s="109" t="str">
        <f>IF($B1424="","",IF($C1425=$C1422,INDEX('FORMAÇÃO DE PREÇO'!$M:$M,MATCH($B1425,'FORMAÇÃO DE PREÇO'!$B:$B)-16),IF($C1425=$C1423,"Quant.","")))</f>
        <v/>
      </c>
      <c r="J1425" s="68" t="str">
        <f>IF(AND(COUNTBLANK($B1422:$B1424)=2,$B1424="",$B1423="",MAX(C:C)&gt;1),"Total Estimado",IF($B1424="","",IF($C1425=$C1422,INDEX('FORMAÇÃO DE PREÇO'!$M:$M,MATCH($B1425,'FORMAÇÃO DE PREÇO'!$B:$B)-18),IF($C1425=$C1423,"Valor Unit. (R$)",IF(AND($C1425&lt;&gt;$C1424,$J1424&lt;&gt;""),"Subtotal","")))))</f>
        <v/>
      </c>
      <c r="K1425" s="100" t="str">
        <f>IFERROR(IF(AND(COUNTBLANK($B1422:$B1424)=2,$B1424="",$B1423="",MAX(C:C)&gt;1),SUM($K$3:K1424)/2,IF($B1424="","",IF($C1425=$C1422,ROUND(J1425*I1425,2),IF($C1425=$C1423,"Total Item (R$)",IF(AND($C1425&lt;&gt;$C1424,$J1424&lt;&gt;""),SUMIFS(K:K,C:C,C1424,J:J,"&lt;&gt;Subtotal"),""))))),"")</f>
        <v/>
      </c>
      <c r="L1425" s="100" t="str">
        <f t="shared" si="42"/>
        <v/>
      </c>
    </row>
    <row r="1426" spans="2:12" x14ac:dyDescent="0.25">
      <c r="B1426" s="62" t="str">
        <f>IFERROR(IF(C1425=C1422,IF(B1425+1&lt;='FORMAÇÃO DE PREÇO'!$H$8,B1425+1,""),B1425),"")</f>
        <v/>
      </c>
      <c r="C1426" s="62" t="str">
        <f>IFERROR(VLOOKUP(B1426,'FORMAÇÃO DE PREÇO'!B:D,2,FALSE),"")</f>
        <v/>
      </c>
      <c r="D1426" s="62" t="str">
        <f>IFERROR(VLOOKUP(B1426,'FORMAÇÃO DE PREÇO'!B:D,3,FALSE),"")</f>
        <v/>
      </c>
      <c r="E1426" s="107" t="str">
        <f t="shared" si="43"/>
        <v/>
      </c>
      <c r="F1426" s="107" t="str">
        <f>IF($B1425="","",IF($C1426=$C1423,INDEX('FORMAÇÃO DE PREÇO'!$H:$H,MATCH($B1426,'FORMAÇÃO DE PREÇO'!$B:$B)-18),IF($C1426=$C1424,"Código","")))</f>
        <v/>
      </c>
      <c r="G1426" s="108" t="str">
        <f t="array" ref="G1426">IF($B1425="","",IF($C1426=$C1423,UPPER(INDEX('BASE EDITAL'!$C:$C,EDITAL!B1426+1)),IF($C1426=$C1424,"Especificação do Objeto","")))</f>
        <v/>
      </c>
      <c r="H1426" s="109" t="str">
        <f t="array" ref="H1426">IF($B1425="","",IF($C1426=$C1423,INDEX('FORMAÇÃO DE PREÇO'!$M:$M,MATCH($B1426,'FORMAÇÃO DE PREÇO'!$B:$B)-14),IF($C1426=$C1424,"Unidade","")))</f>
        <v/>
      </c>
      <c r="I1426" s="109" t="str">
        <f>IF($B1425="","",IF($C1426=$C1423,INDEX('FORMAÇÃO DE PREÇO'!$M:$M,MATCH($B1426,'FORMAÇÃO DE PREÇO'!$B:$B)-16),IF($C1426=$C1424,"Quant.","")))</f>
        <v/>
      </c>
      <c r="J1426" s="68" t="str">
        <f>IF(AND(COUNTBLANK($B1423:$B1425)=2,$B1425="",$B1424="",MAX(C:C)&gt;1),"Total Estimado",IF($B1425="","",IF($C1426=$C1423,INDEX('FORMAÇÃO DE PREÇO'!$M:$M,MATCH($B1426,'FORMAÇÃO DE PREÇO'!$B:$B)-18),IF($C1426=$C1424,"Valor Unit. (R$)",IF(AND($C1426&lt;&gt;$C1425,$J1425&lt;&gt;""),"Subtotal","")))))</f>
        <v/>
      </c>
      <c r="K1426" s="100" t="str">
        <f>IFERROR(IF(AND(COUNTBLANK($B1423:$B1425)=2,$B1425="",$B1424="",MAX(C:C)&gt;1),SUM($K$3:K1425)/2,IF($B1425="","",IF($C1426=$C1423,ROUND(J1426*I1426,2),IF($C1426=$C1424,"Total Item (R$)",IF(AND($C1426&lt;&gt;$C1425,$J1425&lt;&gt;""),SUMIFS(K:K,C:C,C1425,J:J,"&lt;&gt;Subtotal"),""))))),"")</f>
        <v/>
      </c>
      <c r="L1426" s="100" t="str">
        <f t="shared" si="42"/>
        <v/>
      </c>
    </row>
    <row r="1427" spans="2:12" x14ac:dyDescent="0.25">
      <c r="B1427" s="62" t="str">
        <f>IFERROR(IF(C1426=C1423,IF(B1426+1&lt;='FORMAÇÃO DE PREÇO'!$H$8,B1426+1,""),B1426),"")</f>
        <v/>
      </c>
      <c r="C1427" s="62" t="str">
        <f>IFERROR(VLOOKUP(B1427,'FORMAÇÃO DE PREÇO'!B:D,2,FALSE),"")</f>
        <v/>
      </c>
      <c r="D1427" s="62" t="str">
        <f>IFERROR(VLOOKUP(B1427,'FORMAÇÃO DE PREÇO'!B:D,3,FALSE),"")</f>
        <v/>
      </c>
      <c r="E1427" s="107" t="str">
        <f t="shared" si="43"/>
        <v/>
      </c>
      <c r="F1427" s="107" t="str">
        <f>IF($B1426="","",IF($C1427=$C1424,INDEX('FORMAÇÃO DE PREÇO'!$H:$H,MATCH($B1427,'FORMAÇÃO DE PREÇO'!$B:$B)-18),IF($C1427=$C1425,"Código","")))</f>
        <v/>
      </c>
      <c r="G1427" s="108" t="str">
        <f t="array" ref="G1427">IF($B1426="","",IF($C1427=$C1424,UPPER(INDEX('BASE EDITAL'!$C:$C,EDITAL!B1427+1)),IF($C1427=$C1425,"Especificação do Objeto","")))</f>
        <v/>
      </c>
      <c r="H1427" s="109" t="str">
        <f t="array" ref="H1427">IF($B1426="","",IF($C1427=$C1424,INDEX('FORMAÇÃO DE PREÇO'!$M:$M,MATCH($B1427,'FORMAÇÃO DE PREÇO'!$B:$B)-14),IF($C1427=$C1425,"Unidade","")))</f>
        <v/>
      </c>
      <c r="I1427" s="109" t="str">
        <f>IF($B1426="","",IF($C1427=$C1424,INDEX('FORMAÇÃO DE PREÇO'!$M:$M,MATCH($B1427,'FORMAÇÃO DE PREÇO'!$B:$B)-16),IF($C1427=$C1425,"Quant.","")))</f>
        <v/>
      </c>
      <c r="J1427" s="68" t="str">
        <f>IF(AND(COUNTBLANK($B1424:$B1426)=2,$B1426="",$B1425="",MAX(C:C)&gt;1),"Total Estimado",IF($B1426="","",IF($C1427=$C1424,INDEX('FORMAÇÃO DE PREÇO'!$M:$M,MATCH($B1427,'FORMAÇÃO DE PREÇO'!$B:$B)-18),IF($C1427=$C1425,"Valor Unit. (R$)",IF(AND($C1427&lt;&gt;$C1426,$J1426&lt;&gt;""),"Subtotal","")))))</f>
        <v/>
      </c>
      <c r="K1427" s="100" t="str">
        <f>IFERROR(IF(AND(COUNTBLANK($B1424:$B1426)=2,$B1426="",$B1425="",MAX(C:C)&gt;1),SUM($K$3:K1426)/2,IF($B1426="","",IF($C1427=$C1424,ROUND(J1427*I1427,2),IF($C1427=$C1425,"Total Item (R$)",IF(AND($C1427&lt;&gt;$C1426,$J1426&lt;&gt;""),SUMIFS(K:K,C:C,C1426,J:J,"&lt;&gt;Subtotal"),""))))),"")</f>
        <v/>
      </c>
      <c r="L1427" s="100" t="str">
        <f t="shared" si="42"/>
        <v/>
      </c>
    </row>
    <row r="1428" spans="2:12" x14ac:dyDescent="0.25">
      <c r="B1428" s="62" t="str">
        <f>IFERROR(IF(C1427=C1424,IF(B1427+1&lt;='FORMAÇÃO DE PREÇO'!$H$8,B1427+1,""),B1427),"")</f>
        <v/>
      </c>
      <c r="C1428" s="62" t="str">
        <f>IFERROR(VLOOKUP(B1428,'FORMAÇÃO DE PREÇO'!B:D,2,FALSE),"")</f>
        <v/>
      </c>
      <c r="D1428" s="62" t="str">
        <f>IFERROR(VLOOKUP(B1428,'FORMAÇÃO DE PREÇO'!B:D,3,FALSE),"")</f>
        <v/>
      </c>
      <c r="E1428" s="107" t="str">
        <f t="shared" si="43"/>
        <v/>
      </c>
      <c r="F1428" s="107" t="str">
        <f>IF($B1427="","",IF($C1428=$C1425,INDEX('FORMAÇÃO DE PREÇO'!$H:$H,MATCH($B1428,'FORMAÇÃO DE PREÇO'!$B:$B)-18),IF($C1428=$C1426,"Código","")))</f>
        <v/>
      </c>
      <c r="G1428" s="108" t="str">
        <f t="array" ref="G1428">IF($B1427="","",IF($C1428=$C1425,UPPER(INDEX('BASE EDITAL'!$C:$C,EDITAL!B1428+1)),IF($C1428=$C1426,"Especificação do Objeto","")))</f>
        <v/>
      </c>
      <c r="H1428" s="109" t="str">
        <f t="array" ref="H1428">IF($B1427="","",IF($C1428=$C1425,INDEX('FORMAÇÃO DE PREÇO'!$M:$M,MATCH($B1428,'FORMAÇÃO DE PREÇO'!$B:$B)-14),IF($C1428=$C1426,"Unidade","")))</f>
        <v/>
      </c>
      <c r="I1428" s="109" t="str">
        <f>IF($B1427="","",IF($C1428=$C1425,INDEX('FORMAÇÃO DE PREÇO'!$M:$M,MATCH($B1428,'FORMAÇÃO DE PREÇO'!$B:$B)-16),IF($C1428=$C1426,"Quant.","")))</f>
        <v/>
      </c>
      <c r="J1428" s="68" t="str">
        <f>IF(AND(COUNTBLANK($B1425:$B1427)=2,$B1427="",$B1426="",MAX(C:C)&gt;1),"Total Estimado",IF($B1427="","",IF($C1428=$C1425,INDEX('FORMAÇÃO DE PREÇO'!$M:$M,MATCH($B1428,'FORMAÇÃO DE PREÇO'!$B:$B)-18),IF($C1428=$C1426,"Valor Unit. (R$)",IF(AND($C1428&lt;&gt;$C1427,$J1427&lt;&gt;""),"Subtotal","")))))</f>
        <v/>
      </c>
      <c r="K1428" s="100" t="str">
        <f>IFERROR(IF(AND(COUNTBLANK($B1425:$B1427)=2,$B1427="",$B1426="",MAX(C:C)&gt;1),SUM($K$3:K1427)/2,IF($B1427="","",IF($C1428=$C1425,ROUND(J1428*I1428,2),IF($C1428=$C1426,"Total Item (R$)",IF(AND($C1428&lt;&gt;$C1427,$J1427&lt;&gt;""),SUMIFS(K:K,C:C,C1427,J:J,"&lt;&gt;Subtotal"),""))))),"")</f>
        <v/>
      </c>
      <c r="L1428" s="100" t="str">
        <f t="shared" si="42"/>
        <v/>
      </c>
    </row>
    <row r="1429" spans="2:12" x14ac:dyDescent="0.25">
      <c r="B1429" s="62" t="str">
        <f>IFERROR(IF(C1428=C1425,IF(B1428+1&lt;='FORMAÇÃO DE PREÇO'!$H$8,B1428+1,""),B1428),"")</f>
        <v/>
      </c>
      <c r="C1429" s="62" t="str">
        <f>IFERROR(VLOOKUP(B1429,'FORMAÇÃO DE PREÇO'!B:D,2,FALSE),"")</f>
        <v/>
      </c>
      <c r="D1429" s="62" t="str">
        <f>IFERROR(VLOOKUP(B1429,'FORMAÇÃO DE PREÇO'!B:D,3,FALSE),"")</f>
        <v/>
      </c>
      <c r="E1429" s="107" t="str">
        <f t="shared" si="43"/>
        <v/>
      </c>
      <c r="F1429" s="107" t="str">
        <f>IF($B1428="","",IF($C1429=$C1426,INDEX('FORMAÇÃO DE PREÇO'!$H:$H,MATCH($B1429,'FORMAÇÃO DE PREÇO'!$B:$B)-18),IF($C1429=$C1427,"Código","")))</f>
        <v/>
      </c>
      <c r="G1429" s="108" t="str">
        <f t="array" ref="G1429">IF($B1428="","",IF($C1429=$C1426,UPPER(INDEX('BASE EDITAL'!$C:$C,EDITAL!B1429+1)),IF($C1429=$C1427,"Especificação do Objeto","")))</f>
        <v/>
      </c>
      <c r="H1429" s="109" t="str">
        <f t="array" ref="H1429">IF($B1428="","",IF($C1429=$C1426,INDEX('FORMAÇÃO DE PREÇO'!$M:$M,MATCH($B1429,'FORMAÇÃO DE PREÇO'!$B:$B)-14),IF($C1429=$C1427,"Unidade","")))</f>
        <v/>
      </c>
      <c r="I1429" s="109" t="str">
        <f>IF($B1428="","",IF($C1429=$C1426,INDEX('FORMAÇÃO DE PREÇO'!$M:$M,MATCH($B1429,'FORMAÇÃO DE PREÇO'!$B:$B)-16),IF($C1429=$C1427,"Quant.","")))</f>
        <v/>
      </c>
      <c r="J1429" s="68" t="str">
        <f>IF(AND(COUNTBLANK($B1426:$B1428)=2,$B1428="",$B1427="",MAX(C:C)&gt;1),"Total Estimado",IF($B1428="","",IF($C1429=$C1426,INDEX('FORMAÇÃO DE PREÇO'!$M:$M,MATCH($B1429,'FORMAÇÃO DE PREÇO'!$B:$B)-18),IF($C1429=$C1427,"Valor Unit. (R$)",IF(AND($C1429&lt;&gt;$C1428,$J1428&lt;&gt;""),"Subtotal","")))))</f>
        <v/>
      </c>
      <c r="K1429" s="100" t="str">
        <f>IFERROR(IF(AND(COUNTBLANK($B1426:$B1428)=2,$B1428="",$B1427="",MAX(C:C)&gt;1),SUM($K$3:K1428)/2,IF($B1428="","",IF($C1429=$C1426,ROUND(J1429*I1429,2),IF($C1429=$C1427,"Total Item (R$)",IF(AND($C1429&lt;&gt;$C1428,$J1428&lt;&gt;""),SUMIFS(K:K,C:C,C1428,J:J,"&lt;&gt;Subtotal"),""))))),"")</f>
        <v/>
      </c>
      <c r="L1429" s="100" t="str">
        <f t="shared" si="42"/>
        <v/>
      </c>
    </row>
    <row r="1430" spans="2:12" x14ac:dyDescent="0.25">
      <c r="B1430" s="62" t="str">
        <f>IFERROR(IF(C1429=C1426,IF(B1429+1&lt;='FORMAÇÃO DE PREÇO'!$H$8,B1429+1,""),B1429),"")</f>
        <v/>
      </c>
      <c r="C1430" s="62" t="str">
        <f>IFERROR(VLOOKUP(B1430,'FORMAÇÃO DE PREÇO'!B:D,2,FALSE),"")</f>
        <v/>
      </c>
      <c r="D1430" s="62" t="str">
        <f>IFERROR(VLOOKUP(B1430,'FORMAÇÃO DE PREÇO'!B:D,3,FALSE),"")</f>
        <v/>
      </c>
      <c r="E1430" s="107" t="str">
        <f t="shared" si="43"/>
        <v/>
      </c>
      <c r="F1430" s="107" t="str">
        <f>IF($B1429="","",IF($C1430=$C1427,INDEX('FORMAÇÃO DE PREÇO'!$H:$H,MATCH($B1430,'FORMAÇÃO DE PREÇO'!$B:$B)-18),IF($C1430=$C1428,"Código","")))</f>
        <v/>
      </c>
      <c r="G1430" s="108" t="str">
        <f t="array" ref="G1430">IF($B1429="","",IF($C1430=$C1427,UPPER(INDEX('BASE EDITAL'!$C:$C,EDITAL!B1430+1)),IF($C1430=$C1428,"Especificação do Objeto","")))</f>
        <v/>
      </c>
      <c r="H1430" s="109" t="str">
        <f t="array" ref="H1430">IF($B1429="","",IF($C1430=$C1427,INDEX('FORMAÇÃO DE PREÇO'!$M:$M,MATCH($B1430,'FORMAÇÃO DE PREÇO'!$B:$B)-14),IF($C1430=$C1428,"Unidade","")))</f>
        <v/>
      </c>
      <c r="I1430" s="109" t="str">
        <f>IF($B1429="","",IF($C1430=$C1427,INDEX('FORMAÇÃO DE PREÇO'!$M:$M,MATCH($B1430,'FORMAÇÃO DE PREÇO'!$B:$B)-16),IF($C1430=$C1428,"Quant.","")))</f>
        <v/>
      </c>
      <c r="J1430" s="68" t="str">
        <f>IF(AND(COUNTBLANK($B1427:$B1429)=2,$B1429="",$B1428="",MAX(C:C)&gt;1),"Total Estimado",IF($B1429="","",IF($C1430=$C1427,INDEX('FORMAÇÃO DE PREÇO'!$M:$M,MATCH($B1430,'FORMAÇÃO DE PREÇO'!$B:$B)-18),IF($C1430=$C1428,"Valor Unit. (R$)",IF(AND($C1430&lt;&gt;$C1429,$J1429&lt;&gt;""),"Subtotal","")))))</f>
        <v/>
      </c>
      <c r="K1430" s="100" t="str">
        <f>IFERROR(IF(AND(COUNTBLANK($B1427:$B1429)=2,$B1429="",$B1428="",MAX(C:C)&gt;1),SUM($K$3:K1429)/2,IF($B1429="","",IF($C1430=$C1427,ROUND(J1430*I1430,2),IF($C1430=$C1428,"Total Item (R$)",IF(AND($C1430&lt;&gt;$C1429,$J1429&lt;&gt;""),SUMIFS(K:K,C:C,C1429,J:J,"&lt;&gt;Subtotal"),""))))),"")</f>
        <v/>
      </c>
      <c r="L1430" s="100" t="str">
        <f t="shared" si="42"/>
        <v/>
      </c>
    </row>
    <row r="1431" spans="2:12" x14ac:dyDescent="0.25">
      <c r="B1431" s="62" t="str">
        <f>IFERROR(IF(C1430=C1427,IF(B1430+1&lt;='FORMAÇÃO DE PREÇO'!$H$8,B1430+1,""),B1430),"")</f>
        <v/>
      </c>
      <c r="C1431" s="62" t="str">
        <f>IFERROR(VLOOKUP(B1431,'FORMAÇÃO DE PREÇO'!B:D,2,FALSE),"")</f>
        <v/>
      </c>
      <c r="D1431" s="62" t="str">
        <f>IFERROR(VLOOKUP(B1431,'FORMAÇÃO DE PREÇO'!B:D,3,FALSE),"")</f>
        <v/>
      </c>
      <c r="E1431" s="107" t="str">
        <f t="shared" si="43"/>
        <v/>
      </c>
      <c r="F1431" s="107" t="str">
        <f>IF($B1430="","",IF($C1431=$C1428,INDEX('FORMAÇÃO DE PREÇO'!$H:$H,MATCH($B1431,'FORMAÇÃO DE PREÇO'!$B:$B)-18),IF($C1431=$C1429,"Código","")))</f>
        <v/>
      </c>
      <c r="G1431" s="108" t="str">
        <f t="array" ref="G1431">IF($B1430="","",IF($C1431=$C1428,UPPER(INDEX('BASE EDITAL'!$C:$C,EDITAL!B1431+1)),IF($C1431=$C1429,"Especificação do Objeto","")))</f>
        <v/>
      </c>
      <c r="H1431" s="109" t="str">
        <f t="array" ref="H1431">IF($B1430="","",IF($C1431=$C1428,INDEX('FORMAÇÃO DE PREÇO'!$M:$M,MATCH($B1431,'FORMAÇÃO DE PREÇO'!$B:$B)-14),IF($C1431=$C1429,"Unidade","")))</f>
        <v/>
      </c>
      <c r="I1431" s="109" t="str">
        <f>IF($B1430="","",IF($C1431=$C1428,INDEX('FORMAÇÃO DE PREÇO'!$M:$M,MATCH($B1431,'FORMAÇÃO DE PREÇO'!$B:$B)-16),IF($C1431=$C1429,"Quant.","")))</f>
        <v/>
      </c>
      <c r="J1431" s="68" t="str">
        <f>IF(AND(COUNTBLANK($B1428:$B1430)=2,$B1430="",$B1429="",MAX(C:C)&gt;1),"Total Estimado",IF($B1430="","",IF($C1431=$C1428,INDEX('FORMAÇÃO DE PREÇO'!$M:$M,MATCH($B1431,'FORMAÇÃO DE PREÇO'!$B:$B)-18),IF($C1431=$C1429,"Valor Unit. (R$)",IF(AND($C1431&lt;&gt;$C1430,$J1430&lt;&gt;""),"Subtotal","")))))</f>
        <v/>
      </c>
      <c r="K1431" s="100" t="str">
        <f>IFERROR(IF(AND(COUNTBLANK($B1428:$B1430)=2,$B1430="",$B1429="",MAX(C:C)&gt;1),SUM($K$3:K1430)/2,IF($B1430="","",IF($C1431=$C1428,ROUND(J1431*I1431,2),IF($C1431=$C1429,"Total Item (R$)",IF(AND($C1431&lt;&gt;$C1430,$J1430&lt;&gt;""),SUMIFS(K:K,C:C,C1430,J:J,"&lt;&gt;Subtotal"),""))))),"")</f>
        <v/>
      </c>
      <c r="L1431" s="100" t="str">
        <f t="shared" si="42"/>
        <v/>
      </c>
    </row>
    <row r="1432" spans="2:12" x14ac:dyDescent="0.25">
      <c r="B1432" s="62" t="str">
        <f>IFERROR(IF(C1431=C1428,IF(B1431+1&lt;='FORMAÇÃO DE PREÇO'!$H$8,B1431+1,""),B1431),"")</f>
        <v/>
      </c>
      <c r="C1432" s="62" t="str">
        <f>IFERROR(VLOOKUP(B1432,'FORMAÇÃO DE PREÇO'!B:D,2,FALSE),"")</f>
        <v/>
      </c>
      <c r="D1432" s="62" t="str">
        <f>IFERROR(VLOOKUP(B1432,'FORMAÇÃO DE PREÇO'!B:D,3,FALSE),"")</f>
        <v/>
      </c>
      <c r="E1432" s="107" t="str">
        <f t="shared" si="43"/>
        <v/>
      </c>
      <c r="F1432" s="107" t="str">
        <f>IF($B1431="","",IF($C1432=$C1429,INDEX('FORMAÇÃO DE PREÇO'!$H:$H,MATCH($B1432,'FORMAÇÃO DE PREÇO'!$B:$B)-18),IF($C1432=$C1430,"Código","")))</f>
        <v/>
      </c>
      <c r="G1432" s="108" t="str">
        <f t="array" ref="G1432">IF($B1431="","",IF($C1432=$C1429,UPPER(INDEX('BASE EDITAL'!$C:$C,EDITAL!B1432+1)),IF($C1432=$C1430,"Especificação do Objeto","")))</f>
        <v/>
      </c>
      <c r="H1432" s="109" t="str">
        <f t="array" ref="H1432">IF($B1431="","",IF($C1432=$C1429,INDEX('FORMAÇÃO DE PREÇO'!$M:$M,MATCH($B1432,'FORMAÇÃO DE PREÇO'!$B:$B)-14),IF($C1432=$C1430,"Unidade","")))</f>
        <v/>
      </c>
      <c r="I1432" s="109" t="str">
        <f>IF($B1431="","",IF($C1432=$C1429,INDEX('FORMAÇÃO DE PREÇO'!$M:$M,MATCH($B1432,'FORMAÇÃO DE PREÇO'!$B:$B)-16),IF($C1432=$C1430,"Quant.","")))</f>
        <v/>
      </c>
      <c r="J1432" s="68" t="str">
        <f>IF(AND(COUNTBLANK($B1429:$B1431)=2,$B1431="",$B1430="",MAX(C:C)&gt;1),"Total Estimado",IF($B1431="","",IF($C1432=$C1429,INDEX('FORMAÇÃO DE PREÇO'!$M:$M,MATCH($B1432,'FORMAÇÃO DE PREÇO'!$B:$B)-18),IF($C1432=$C1430,"Valor Unit. (R$)",IF(AND($C1432&lt;&gt;$C1431,$J1431&lt;&gt;""),"Subtotal","")))))</f>
        <v/>
      </c>
      <c r="K1432" s="100" t="str">
        <f>IFERROR(IF(AND(COUNTBLANK($B1429:$B1431)=2,$B1431="",$B1430="",MAX(C:C)&gt;1),SUM($K$3:K1431)/2,IF($B1431="","",IF($C1432=$C1429,ROUND(J1432*I1432,2),IF($C1432=$C1430,"Total Item (R$)",IF(AND($C1432&lt;&gt;$C1431,$J1431&lt;&gt;""),SUMIFS(K:K,C:C,C1431,J:J,"&lt;&gt;Subtotal"),""))))),"")</f>
        <v/>
      </c>
      <c r="L1432" s="100" t="str">
        <f t="shared" si="42"/>
        <v/>
      </c>
    </row>
    <row r="1433" spans="2:12" x14ac:dyDescent="0.25">
      <c r="B1433" s="62" t="str">
        <f>IFERROR(IF(C1432=C1429,IF(B1432+1&lt;='FORMAÇÃO DE PREÇO'!$H$8,B1432+1,""),B1432),"")</f>
        <v/>
      </c>
      <c r="C1433" s="62" t="str">
        <f>IFERROR(VLOOKUP(B1433,'FORMAÇÃO DE PREÇO'!B:D,2,FALSE),"")</f>
        <v/>
      </c>
      <c r="D1433" s="62" t="str">
        <f>IFERROR(VLOOKUP(B1433,'FORMAÇÃO DE PREÇO'!B:D,3,FALSE),"")</f>
        <v/>
      </c>
      <c r="E1433" s="107" t="str">
        <f t="shared" si="43"/>
        <v/>
      </c>
      <c r="F1433" s="107" t="str">
        <f>IF($B1432="","",IF($C1433=$C1430,INDEX('FORMAÇÃO DE PREÇO'!$H:$H,MATCH($B1433,'FORMAÇÃO DE PREÇO'!$B:$B)-18),IF($C1433=$C1431,"Código","")))</f>
        <v/>
      </c>
      <c r="G1433" s="108" t="str">
        <f t="array" ref="G1433">IF($B1432="","",IF($C1433=$C1430,UPPER(INDEX('BASE EDITAL'!$C:$C,EDITAL!B1433+1)),IF($C1433=$C1431,"Especificação do Objeto","")))</f>
        <v/>
      </c>
      <c r="H1433" s="109" t="str">
        <f t="array" ref="H1433">IF($B1432="","",IF($C1433=$C1430,INDEX('FORMAÇÃO DE PREÇO'!$M:$M,MATCH($B1433,'FORMAÇÃO DE PREÇO'!$B:$B)-14),IF($C1433=$C1431,"Unidade","")))</f>
        <v/>
      </c>
      <c r="I1433" s="109" t="str">
        <f>IF($B1432="","",IF($C1433=$C1430,INDEX('FORMAÇÃO DE PREÇO'!$M:$M,MATCH($B1433,'FORMAÇÃO DE PREÇO'!$B:$B)-16),IF($C1433=$C1431,"Quant.","")))</f>
        <v/>
      </c>
      <c r="J1433" s="68" t="str">
        <f>IF(AND(COUNTBLANK($B1430:$B1432)=2,$B1432="",$B1431="",MAX(C:C)&gt;1),"Total Estimado",IF($B1432="","",IF($C1433=$C1430,INDEX('FORMAÇÃO DE PREÇO'!$M:$M,MATCH($B1433,'FORMAÇÃO DE PREÇO'!$B:$B)-18),IF($C1433=$C1431,"Valor Unit. (R$)",IF(AND($C1433&lt;&gt;$C1432,$J1432&lt;&gt;""),"Subtotal","")))))</f>
        <v/>
      </c>
      <c r="K1433" s="100" t="str">
        <f>IFERROR(IF(AND(COUNTBLANK($B1430:$B1432)=2,$B1432="",$B1431="",MAX(C:C)&gt;1),SUM($K$3:K1432)/2,IF($B1432="","",IF($C1433=$C1430,ROUND(J1433*I1433,2),IF($C1433=$C1431,"Total Item (R$)",IF(AND($C1433&lt;&gt;$C1432,$J1432&lt;&gt;""),SUMIFS(K:K,C:C,C1432,J:J,"&lt;&gt;Subtotal"),""))))),"")</f>
        <v/>
      </c>
      <c r="L1433" s="100" t="str">
        <f t="shared" si="42"/>
        <v/>
      </c>
    </row>
    <row r="1434" spans="2:12" x14ac:dyDescent="0.25">
      <c r="B1434" s="62" t="str">
        <f>IFERROR(IF(C1433=C1430,IF(B1433+1&lt;='FORMAÇÃO DE PREÇO'!$H$8,B1433+1,""),B1433),"")</f>
        <v/>
      </c>
      <c r="C1434" s="62" t="str">
        <f>IFERROR(VLOOKUP(B1434,'FORMAÇÃO DE PREÇO'!B:D,2,FALSE),"")</f>
        <v/>
      </c>
      <c r="D1434" s="62" t="str">
        <f>IFERROR(VLOOKUP(B1434,'FORMAÇÃO DE PREÇO'!B:D,3,FALSE),"")</f>
        <v/>
      </c>
      <c r="E1434" s="107" t="str">
        <f t="shared" si="43"/>
        <v/>
      </c>
      <c r="F1434" s="107" t="str">
        <f>IF($B1433="","",IF($C1434=$C1431,INDEX('FORMAÇÃO DE PREÇO'!$H:$H,MATCH($B1434,'FORMAÇÃO DE PREÇO'!$B:$B)-18),IF($C1434=$C1432,"Código","")))</f>
        <v/>
      </c>
      <c r="G1434" s="108" t="str">
        <f t="array" ref="G1434">IF($B1433="","",IF($C1434=$C1431,UPPER(INDEX('BASE EDITAL'!$C:$C,EDITAL!B1434+1)),IF($C1434=$C1432,"Especificação do Objeto","")))</f>
        <v/>
      </c>
      <c r="H1434" s="109" t="str">
        <f t="array" ref="H1434">IF($B1433="","",IF($C1434=$C1431,INDEX('FORMAÇÃO DE PREÇO'!$M:$M,MATCH($B1434,'FORMAÇÃO DE PREÇO'!$B:$B)-14),IF($C1434=$C1432,"Unidade","")))</f>
        <v/>
      </c>
      <c r="I1434" s="109" t="str">
        <f>IF($B1433="","",IF($C1434=$C1431,INDEX('FORMAÇÃO DE PREÇO'!$M:$M,MATCH($B1434,'FORMAÇÃO DE PREÇO'!$B:$B)-16),IF($C1434=$C1432,"Quant.","")))</f>
        <v/>
      </c>
      <c r="J1434" s="68" t="str">
        <f>IF(AND(COUNTBLANK($B1431:$B1433)=2,$B1433="",$B1432="",MAX(C:C)&gt;1),"Total Estimado",IF($B1433="","",IF($C1434=$C1431,INDEX('FORMAÇÃO DE PREÇO'!$M:$M,MATCH($B1434,'FORMAÇÃO DE PREÇO'!$B:$B)-18),IF($C1434=$C1432,"Valor Unit. (R$)",IF(AND($C1434&lt;&gt;$C1433,$J1433&lt;&gt;""),"Subtotal","")))))</f>
        <v/>
      </c>
      <c r="K1434" s="100" t="str">
        <f>IFERROR(IF(AND(COUNTBLANK($B1431:$B1433)=2,$B1433="",$B1432="",MAX(C:C)&gt;1),SUM($K$3:K1433)/2,IF($B1433="","",IF($C1434=$C1431,ROUND(J1434*I1434,2),IF($C1434=$C1432,"Total Item (R$)",IF(AND($C1434&lt;&gt;$C1433,$J1433&lt;&gt;""),SUMIFS(K:K,C:C,C1433,J:J,"&lt;&gt;Subtotal"),""))))),"")</f>
        <v/>
      </c>
      <c r="L1434" s="100" t="str">
        <f t="shared" si="42"/>
        <v/>
      </c>
    </row>
    <row r="1435" spans="2:12" x14ac:dyDescent="0.25">
      <c r="B1435" s="62" t="str">
        <f>IFERROR(IF(C1434=C1431,IF(B1434+1&lt;='FORMAÇÃO DE PREÇO'!$H$8,B1434+1,""),B1434),"")</f>
        <v/>
      </c>
      <c r="C1435" s="62" t="str">
        <f>IFERROR(VLOOKUP(B1435,'FORMAÇÃO DE PREÇO'!B:D,2,FALSE),"")</f>
        <v/>
      </c>
      <c r="D1435" s="62" t="str">
        <f>IFERROR(VLOOKUP(B1435,'FORMAÇÃO DE PREÇO'!B:D,3,FALSE),"")</f>
        <v/>
      </c>
      <c r="E1435" s="107" t="str">
        <f t="shared" si="43"/>
        <v/>
      </c>
      <c r="F1435" s="107" t="str">
        <f>IF($B1434="","",IF($C1435=$C1432,INDEX('FORMAÇÃO DE PREÇO'!$H:$H,MATCH($B1435,'FORMAÇÃO DE PREÇO'!$B:$B)-18),IF($C1435=$C1433,"Código","")))</f>
        <v/>
      </c>
      <c r="G1435" s="108" t="str">
        <f t="array" ref="G1435">IF($B1434="","",IF($C1435=$C1432,UPPER(INDEX('BASE EDITAL'!$C:$C,EDITAL!B1435+1)),IF($C1435=$C1433,"Especificação do Objeto","")))</f>
        <v/>
      </c>
      <c r="H1435" s="109" t="str">
        <f t="array" ref="H1435">IF($B1434="","",IF($C1435=$C1432,INDEX('FORMAÇÃO DE PREÇO'!$M:$M,MATCH($B1435,'FORMAÇÃO DE PREÇO'!$B:$B)-14),IF($C1435=$C1433,"Unidade","")))</f>
        <v/>
      </c>
      <c r="I1435" s="109" t="str">
        <f>IF($B1434="","",IF($C1435=$C1432,INDEX('FORMAÇÃO DE PREÇO'!$M:$M,MATCH($B1435,'FORMAÇÃO DE PREÇO'!$B:$B)-16),IF($C1435=$C1433,"Quant.","")))</f>
        <v/>
      </c>
      <c r="J1435" s="68" t="str">
        <f>IF(AND(COUNTBLANK($B1432:$B1434)=2,$B1434="",$B1433="",MAX(C:C)&gt;1),"Total Estimado",IF($B1434="","",IF($C1435=$C1432,INDEX('FORMAÇÃO DE PREÇO'!$M:$M,MATCH($B1435,'FORMAÇÃO DE PREÇO'!$B:$B)-18),IF($C1435=$C1433,"Valor Unit. (R$)",IF(AND($C1435&lt;&gt;$C1434,$J1434&lt;&gt;""),"Subtotal","")))))</f>
        <v/>
      </c>
      <c r="K1435" s="100" t="str">
        <f>IFERROR(IF(AND(COUNTBLANK($B1432:$B1434)=2,$B1434="",$B1433="",MAX(C:C)&gt;1),SUM($K$3:K1434)/2,IF($B1434="","",IF($C1435=$C1432,ROUND(J1435*I1435,2),IF($C1435=$C1433,"Total Item (R$)",IF(AND($C1435&lt;&gt;$C1434,$J1434&lt;&gt;""),SUMIFS(K:K,C:C,C1434,J:J,"&lt;&gt;Subtotal"),""))))),"")</f>
        <v/>
      </c>
      <c r="L1435" s="100" t="str">
        <f t="shared" si="42"/>
        <v/>
      </c>
    </row>
    <row r="1436" spans="2:12" x14ac:dyDescent="0.25">
      <c r="B1436" s="62" t="str">
        <f>IFERROR(IF(C1435=C1432,IF(B1435+1&lt;='FORMAÇÃO DE PREÇO'!$H$8,B1435+1,""),B1435),"")</f>
        <v/>
      </c>
      <c r="C1436" s="62" t="str">
        <f>IFERROR(VLOOKUP(B1436,'FORMAÇÃO DE PREÇO'!B:D,2,FALSE),"")</f>
        <v/>
      </c>
      <c r="D1436" s="62" t="str">
        <f>IFERROR(VLOOKUP(B1436,'FORMAÇÃO DE PREÇO'!B:D,3,FALSE),"")</f>
        <v/>
      </c>
      <c r="E1436" s="107" t="str">
        <f t="shared" si="43"/>
        <v/>
      </c>
      <c r="F1436" s="107" t="str">
        <f>IF($B1435="","",IF($C1436=$C1433,INDEX('FORMAÇÃO DE PREÇO'!$H:$H,MATCH($B1436,'FORMAÇÃO DE PREÇO'!$B:$B)-18),IF($C1436=$C1434,"Código","")))</f>
        <v/>
      </c>
      <c r="G1436" s="108" t="str">
        <f t="array" ref="G1436">IF($B1435="","",IF($C1436=$C1433,UPPER(INDEX('BASE EDITAL'!$C:$C,EDITAL!B1436+1)),IF($C1436=$C1434,"Especificação do Objeto","")))</f>
        <v/>
      </c>
      <c r="H1436" s="109" t="str">
        <f t="array" ref="H1436">IF($B1435="","",IF($C1436=$C1433,INDEX('FORMAÇÃO DE PREÇO'!$M:$M,MATCH($B1436,'FORMAÇÃO DE PREÇO'!$B:$B)-14),IF($C1436=$C1434,"Unidade","")))</f>
        <v/>
      </c>
      <c r="I1436" s="109" t="str">
        <f>IF($B1435="","",IF($C1436=$C1433,INDEX('FORMAÇÃO DE PREÇO'!$M:$M,MATCH($B1436,'FORMAÇÃO DE PREÇO'!$B:$B)-16),IF($C1436=$C1434,"Quant.","")))</f>
        <v/>
      </c>
      <c r="J1436" s="68" t="str">
        <f>IF(AND(COUNTBLANK($B1433:$B1435)=2,$B1435="",$B1434="",MAX(C:C)&gt;1),"Total Estimado",IF($B1435="","",IF($C1436=$C1433,INDEX('FORMAÇÃO DE PREÇO'!$M:$M,MATCH($B1436,'FORMAÇÃO DE PREÇO'!$B:$B)-18),IF($C1436=$C1434,"Valor Unit. (R$)",IF(AND($C1436&lt;&gt;$C1435,$J1435&lt;&gt;""),"Subtotal","")))))</f>
        <v/>
      </c>
      <c r="K1436" s="100" t="str">
        <f>IFERROR(IF(AND(COUNTBLANK($B1433:$B1435)=2,$B1435="",$B1434="",MAX(C:C)&gt;1),SUM($K$3:K1435)/2,IF($B1435="","",IF($C1436=$C1433,ROUND(J1436*I1436,2),IF($C1436=$C1434,"Total Item (R$)",IF(AND($C1436&lt;&gt;$C1435,$J1435&lt;&gt;""),SUMIFS(K:K,C:C,C1435,J:J,"&lt;&gt;Subtotal"),""))))),"")</f>
        <v/>
      </c>
      <c r="L1436" s="100" t="str">
        <f t="shared" si="42"/>
        <v/>
      </c>
    </row>
    <row r="1437" spans="2:12" x14ac:dyDescent="0.25">
      <c r="B1437" s="62" t="str">
        <f>IFERROR(IF(C1436=C1433,IF(B1436+1&lt;='FORMAÇÃO DE PREÇO'!$H$8,B1436+1,""),B1436),"")</f>
        <v/>
      </c>
      <c r="C1437" s="62" t="str">
        <f>IFERROR(VLOOKUP(B1437,'FORMAÇÃO DE PREÇO'!B:D,2,FALSE),"")</f>
        <v/>
      </c>
      <c r="D1437" s="62" t="str">
        <f>IFERROR(VLOOKUP(B1437,'FORMAÇÃO DE PREÇO'!B:D,3,FALSE),"")</f>
        <v/>
      </c>
      <c r="E1437" s="107" t="str">
        <f t="shared" si="43"/>
        <v/>
      </c>
      <c r="F1437" s="107" t="str">
        <f>IF($B1436="","",IF($C1437=$C1434,INDEX('FORMAÇÃO DE PREÇO'!$H:$H,MATCH($B1437,'FORMAÇÃO DE PREÇO'!$B:$B)-18),IF($C1437=$C1435,"Código","")))</f>
        <v/>
      </c>
      <c r="G1437" s="108" t="str">
        <f t="array" ref="G1437">IF($B1436="","",IF($C1437=$C1434,UPPER(INDEX('BASE EDITAL'!$C:$C,EDITAL!B1437+1)),IF($C1437=$C1435,"Especificação do Objeto","")))</f>
        <v/>
      </c>
      <c r="H1437" s="109" t="str">
        <f t="array" ref="H1437">IF($B1436="","",IF($C1437=$C1434,INDEX('FORMAÇÃO DE PREÇO'!$M:$M,MATCH($B1437,'FORMAÇÃO DE PREÇO'!$B:$B)-14),IF($C1437=$C1435,"Unidade","")))</f>
        <v/>
      </c>
      <c r="I1437" s="109" t="str">
        <f>IF($B1436="","",IF($C1437=$C1434,INDEX('FORMAÇÃO DE PREÇO'!$M:$M,MATCH($B1437,'FORMAÇÃO DE PREÇO'!$B:$B)-16),IF($C1437=$C1435,"Quant.","")))</f>
        <v/>
      </c>
      <c r="J1437" s="68" t="str">
        <f>IF(AND(COUNTBLANK($B1434:$B1436)=2,$B1436="",$B1435="",MAX(C:C)&gt;1),"Total Estimado",IF($B1436="","",IF($C1437=$C1434,INDEX('FORMAÇÃO DE PREÇO'!$M:$M,MATCH($B1437,'FORMAÇÃO DE PREÇO'!$B:$B)-18),IF($C1437=$C1435,"Valor Unit. (R$)",IF(AND($C1437&lt;&gt;$C1436,$J1436&lt;&gt;""),"Subtotal","")))))</f>
        <v/>
      </c>
      <c r="K1437" s="100" t="str">
        <f>IFERROR(IF(AND(COUNTBLANK($B1434:$B1436)=2,$B1436="",$B1435="",MAX(C:C)&gt;1),SUM($K$3:K1436)/2,IF($B1436="","",IF($C1437=$C1434,ROUND(J1437*I1437,2),IF($C1437=$C1435,"Total Item (R$)",IF(AND($C1437&lt;&gt;$C1436,$J1436&lt;&gt;""),SUMIFS(K:K,C:C,C1436,J:J,"&lt;&gt;Subtotal"),""))))),"")</f>
        <v/>
      </c>
      <c r="L1437" s="100" t="str">
        <f t="shared" si="42"/>
        <v/>
      </c>
    </row>
    <row r="1438" spans="2:12" x14ac:dyDescent="0.25">
      <c r="B1438" s="62" t="str">
        <f>IFERROR(IF(C1437=C1434,IF(B1437+1&lt;='FORMAÇÃO DE PREÇO'!$H$8,B1437+1,""),B1437),"")</f>
        <v/>
      </c>
      <c r="C1438" s="62" t="str">
        <f>IFERROR(VLOOKUP(B1438,'FORMAÇÃO DE PREÇO'!B:D,2,FALSE),"")</f>
        <v/>
      </c>
      <c r="D1438" s="62" t="str">
        <f>IFERROR(VLOOKUP(B1438,'FORMAÇÃO DE PREÇO'!B:D,3,FALSE),"")</f>
        <v/>
      </c>
      <c r="E1438" s="107" t="str">
        <f t="shared" si="43"/>
        <v/>
      </c>
      <c r="F1438" s="107" t="str">
        <f>IF($B1437="","",IF($C1438=$C1435,INDEX('FORMAÇÃO DE PREÇO'!$H:$H,MATCH($B1438,'FORMAÇÃO DE PREÇO'!$B:$B)-18),IF($C1438=$C1436,"Código","")))</f>
        <v/>
      </c>
      <c r="G1438" s="108" t="str">
        <f t="array" ref="G1438">IF($B1437="","",IF($C1438=$C1435,UPPER(INDEX('BASE EDITAL'!$C:$C,EDITAL!B1438+1)),IF($C1438=$C1436,"Especificação do Objeto","")))</f>
        <v/>
      </c>
      <c r="H1438" s="109" t="str">
        <f t="array" ref="H1438">IF($B1437="","",IF($C1438=$C1435,INDEX('FORMAÇÃO DE PREÇO'!$M:$M,MATCH($B1438,'FORMAÇÃO DE PREÇO'!$B:$B)-14),IF($C1438=$C1436,"Unidade","")))</f>
        <v/>
      </c>
      <c r="I1438" s="109" t="str">
        <f>IF($B1437="","",IF($C1438=$C1435,INDEX('FORMAÇÃO DE PREÇO'!$M:$M,MATCH($B1438,'FORMAÇÃO DE PREÇO'!$B:$B)-16),IF($C1438=$C1436,"Quant.","")))</f>
        <v/>
      </c>
      <c r="J1438" s="68" t="str">
        <f>IF(AND(COUNTBLANK($B1435:$B1437)=2,$B1437="",$B1436="",MAX(C:C)&gt;1),"Total Estimado",IF($B1437="","",IF($C1438=$C1435,INDEX('FORMAÇÃO DE PREÇO'!$M:$M,MATCH($B1438,'FORMAÇÃO DE PREÇO'!$B:$B)-18),IF($C1438=$C1436,"Valor Unit. (R$)",IF(AND($C1438&lt;&gt;$C1437,$J1437&lt;&gt;""),"Subtotal","")))))</f>
        <v/>
      </c>
      <c r="K1438" s="100" t="str">
        <f>IFERROR(IF(AND(COUNTBLANK($B1435:$B1437)=2,$B1437="",$B1436="",MAX(C:C)&gt;1),SUM($K$3:K1437)/2,IF($B1437="","",IF($C1438=$C1435,ROUND(J1438*I1438,2),IF($C1438=$C1436,"Total Item (R$)",IF(AND($C1438&lt;&gt;$C1437,$J1437&lt;&gt;""),SUMIFS(K:K,C:C,C1437,J:J,"&lt;&gt;Subtotal"),""))))),"")</f>
        <v/>
      </c>
      <c r="L1438" s="100" t="str">
        <f t="shared" si="42"/>
        <v/>
      </c>
    </row>
    <row r="1439" spans="2:12" x14ac:dyDescent="0.25">
      <c r="B1439" s="62" t="str">
        <f>IFERROR(IF(C1438=C1435,IF(B1438+1&lt;='FORMAÇÃO DE PREÇO'!$H$8,B1438+1,""),B1438),"")</f>
        <v/>
      </c>
      <c r="C1439" s="62" t="str">
        <f>IFERROR(VLOOKUP(B1439,'FORMAÇÃO DE PREÇO'!B:D,2,FALSE),"")</f>
        <v/>
      </c>
      <c r="D1439" s="62" t="str">
        <f>IFERROR(VLOOKUP(B1439,'FORMAÇÃO DE PREÇO'!B:D,3,FALSE),"")</f>
        <v/>
      </c>
      <c r="E1439" s="107" t="str">
        <f t="shared" si="43"/>
        <v/>
      </c>
      <c r="F1439" s="107" t="str">
        <f>IF($B1438="","",IF($C1439=$C1436,INDEX('FORMAÇÃO DE PREÇO'!$H:$H,MATCH($B1439,'FORMAÇÃO DE PREÇO'!$B:$B)-18),IF($C1439=$C1437,"Código","")))</f>
        <v/>
      </c>
      <c r="G1439" s="108" t="str">
        <f t="array" ref="G1439">IF($B1438="","",IF($C1439=$C1436,UPPER(INDEX('BASE EDITAL'!$C:$C,EDITAL!B1439+1)),IF($C1439=$C1437,"Especificação do Objeto","")))</f>
        <v/>
      </c>
      <c r="H1439" s="109" t="str">
        <f t="array" ref="H1439">IF($B1438="","",IF($C1439=$C1436,INDEX('FORMAÇÃO DE PREÇO'!$M:$M,MATCH($B1439,'FORMAÇÃO DE PREÇO'!$B:$B)-14),IF($C1439=$C1437,"Unidade","")))</f>
        <v/>
      </c>
      <c r="I1439" s="109" t="str">
        <f>IF($B1438="","",IF($C1439=$C1436,INDEX('FORMAÇÃO DE PREÇO'!$M:$M,MATCH($B1439,'FORMAÇÃO DE PREÇO'!$B:$B)-16),IF($C1439=$C1437,"Quant.","")))</f>
        <v/>
      </c>
      <c r="J1439" s="68" t="str">
        <f>IF(AND(COUNTBLANK($B1436:$B1438)=2,$B1438="",$B1437="",MAX(C:C)&gt;1),"Total Estimado",IF($B1438="","",IF($C1439=$C1436,INDEX('FORMAÇÃO DE PREÇO'!$M:$M,MATCH($B1439,'FORMAÇÃO DE PREÇO'!$B:$B)-18),IF($C1439=$C1437,"Valor Unit. (R$)",IF(AND($C1439&lt;&gt;$C1438,$J1438&lt;&gt;""),"Subtotal","")))))</f>
        <v/>
      </c>
      <c r="K1439" s="100" t="str">
        <f>IFERROR(IF(AND(COUNTBLANK($B1436:$B1438)=2,$B1438="",$B1437="",MAX(C:C)&gt;1),SUM($K$3:K1438)/2,IF($B1438="","",IF($C1439=$C1436,ROUND(J1439*I1439,2),IF($C1439=$C1437,"Total Item (R$)",IF(AND($C1439&lt;&gt;$C1438,$J1438&lt;&gt;""),SUMIFS(K:K,C:C,C1438,J:J,"&lt;&gt;Subtotal"),""))))),"")</f>
        <v/>
      </c>
      <c r="L1439" s="100" t="str">
        <f t="shared" si="42"/>
        <v/>
      </c>
    </row>
    <row r="1440" spans="2:12" x14ac:dyDescent="0.25">
      <c r="B1440" s="62" t="str">
        <f>IFERROR(IF(C1439=C1436,IF(B1439+1&lt;='FORMAÇÃO DE PREÇO'!$H$8,B1439+1,""),B1439),"")</f>
        <v/>
      </c>
      <c r="C1440" s="62" t="str">
        <f>IFERROR(VLOOKUP(B1440,'FORMAÇÃO DE PREÇO'!B:D,2,FALSE),"")</f>
        <v/>
      </c>
      <c r="D1440" s="62" t="str">
        <f>IFERROR(VLOOKUP(B1440,'FORMAÇÃO DE PREÇO'!B:D,3,FALSE),"")</f>
        <v/>
      </c>
      <c r="E1440" s="107" t="str">
        <f t="shared" si="43"/>
        <v/>
      </c>
      <c r="F1440" s="107" t="str">
        <f>IF($B1439="","",IF($C1440=$C1437,INDEX('FORMAÇÃO DE PREÇO'!$H:$H,MATCH($B1440,'FORMAÇÃO DE PREÇO'!$B:$B)-18),IF($C1440=$C1438,"Código","")))</f>
        <v/>
      </c>
      <c r="G1440" s="108" t="str">
        <f t="array" ref="G1440">IF($B1439="","",IF($C1440=$C1437,UPPER(INDEX('BASE EDITAL'!$C:$C,EDITAL!B1440+1)),IF($C1440=$C1438,"Especificação do Objeto","")))</f>
        <v/>
      </c>
      <c r="H1440" s="109" t="str">
        <f t="array" ref="H1440">IF($B1439="","",IF($C1440=$C1437,INDEX('FORMAÇÃO DE PREÇO'!$M:$M,MATCH($B1440,'FORMAÇÃO DE PREÇO'!$B:$B)-14),IF($C1440=$C1438,"Unidade","")))</f>
        <v/>
      </c>
      <c r="I1440" s="109" t="str">
        <f>IF($B1439="","",IF($C1440=$C1437,INDEX('FORMAÇÃO DE PREÇO'!$M:$M,MATCH($B1440,'FORMAÇÃO DE PREÇO'!$B:$B)-16),IF($C1440=$C1438,"Quant.","")))</f>
        <v/>
      </c>
      <c r="J1440" s="68" t="str">
        <f>IF(AND(COUNTBLANK($B1437:$B1439)=2,$B1439="",$B1438="",MAX(C:C)&gt;1),"Total Estimado",IF($B1439="","",IF($C1440=$C1437,INDEX('FORMAÇÃO DE PREÇO'!$M:$M,MATCH($B1440,'FORMAÇÃO DE PREÇO'!$B:$B)-18),IF($C1440=$C1438,"Valor Unit. (R$)",IF(AND($C1440&lt;&gt;$C1439,$J1439&lt;&gt;""),"Subtotal","")))))</f>
        <v/>
      </c>
      <c r="K1440" s="100" t="str">
        <f>IFERROR(IF(AND(COUNTBLANK($B1437:$B1439)=2,$B1439="",$B1438="",MAX(C:C)&gt;1),SUM($K$3:K1439)/2,IF($B1439="","",IF($C1440=$C1437,ROUND(J1440*I1440,2),IF($C1440=$C1438,"Total Item (R$)",IF(AND($C1440&lt;&gt;$C1439,$J1439&lt;&gt;""),SUMIFS(K:K,C:C,C1439,J:J,"&lt;&gt;Subtotal"),""))))),"")</f>
        <v/>
      </c>
      <c r="L1440" s="100" t="str">
        <f t="shared" si="42"/>
        <v/>
      </c>
    </row>
    <row r="1441" spans="2:12" x14ac:dyDescent="0.25">
      <c r="B1441" s="62" t="str">
        <f>IFERROR(IF(C1440=C1437,IF(B1440+1&lt;='FORMAÇÃO DE PREÇO'!$H$8,B1440+1,""),B1440),"")</f>
        <v/>
      </c>
      <c r="C1441" s="62" t="str">
        <f>IFERROR(VLOOKUP(B1441,'FORMAÇÃO DE PREÇO'!B:D,2,FALSE),"")</f>
        <v/>
      </c>
      <c r="D1441" s="62" t="str">
        <f>IFERROR(VLOOKUP(B1441,'FORMAÇÃO DE PREÇO'!B:D,3,FALSE),"")</f>
        <v/>
      </c>
      <c r="E1441" s="107" t="str">
        <f t="shared" si="43"/>
        <v/>
      </c>
      <c r="F1441" s="107" t="str">
        <f>IF($B1440="","",IF($C1441=$C1438,INDEX('FORMAÇÃO DE PREÇO'!$H:$H,MATCH($B1441,'FORMAÇÃO DE PREÇO'!$B:$B)-18),IF($C1441=$C1439,"Código","")))</f>
        <v/>
      </c>
      <c r="G1441" s="108" t="str">
        <f t="array" ref="G1441">IF($B1440="","",IF($C1441=$C1438,UPPER(INDEX('BASE EDITAL'!$C:$C,EDITAL!B1441+1)),IF($C1441=$C1439,"Especificação do Objeto","")))</f>
        <v/>
      </c>
      <c r="H1441" s="109" t="str">
        <f t="array" ref="H1441">IF($B1440="","",IF($C1441=$C1438,INDEX('FORMAÇÃO DE PREÇO'!$M:$M,MATCH($B1441,'FORMAÇÃO DE PREÇO'!$B:$B)-14),IF($C1441=$C1439,"Unidade","")))</f>
        <v/>
      </c>
      <c r="I1441" s="109" t="str">
        <f>IF($B1440="","",IF($C1441=$C1438,INDEX('FORMAÇÃO DE PREÇO'!$M:$M,MATCH($B1441,'FORMAÇÃO DE PREÇO'!$B:$B)-16),IF($C1441=$C1439,"Quant.","")))</f>
        <v/>
      </c>
      <c r="J1441" s="68" t="str">
        <f>IF(AND(COUNTBLANK($B1438:$B1440)=2,$B1440="",$B1439="",MAX(C:C)&gt;1),"Total Estimado",IF($B1440="","",IF($C1441=$C1438,INDEX('FORMAÇÃO DE PREÇO'!$M:$M,MATCH($B1441,'FORMAÇÃO DE PREÇO'!$B:$B)-18),IF($C1441=$C1439,"Valor Unit. (R$)",IF(AND($C1441&lt;&gt;$C1440,$J1440&lt;&gt;""),"Subtotal","")))))</f>
        <v/>
      </c>
      <c r="K1441" s="100" t="str">
        <f>IFERROR(IF(AND(COUNTBLANK($B1438:$B1440)=2,$B1440="",$B1439="",MAX(C:C)&gt;1),SUM($K$3:K1440)/2,IF($B1440="","",IF($C1441=$C1438,ROUND(J1441*I1441,2),IF($C1441=$C1439,"Total Item (R$)",IF(AND($C1441&lt;&gt;$C1440,$J1440&lt;&gt;""),SUMIFS(K:K,C:C,C1440,J:J,"&lt;&gt;Subtotal"),""))))),"")</f>
        <v/>
      </c>
      <c r="L1441" s="100" t="str">
        <f t="shared" si="42"/>
        <v/>
      </c>
    </row>
    <row r="1442" spans="2:12" x14ac:dyDescent="0.25">
      <c r="B1442" s="62" t="str">
        <f>IFERROR(IF(C1441=C1438,IF(B1441+1&lt;='FORMAÇÃO DE PREÇO'!$H$8,B1441+1,""),B1441),"")</f>
        <v/>
      </c>
      <c r="C1442" s="62" t="str">
        <f>IFERROR(VLOOKUP(B1442,'FORMAÇÃO DE PREÇO'!B:D,2,FALSE),"")</f>
        <v/>
      </c>
      <c r="D1442" s="62" t="str">
        <f>IFERROR(VLOOKUP(B1442,'FORMAÇÃO DE PREÇO'!B:D,3,FALSE),"")</f>
        <v/>
      </c>
      <c r="E1442" s="107" t="str">
        <f t="shared" si="43"/>
        <v/>
      </c>
      <c r="F1442" s="107" t="str">
        <f>IF($B1441="","",IF($C1442=$C1439,INDEX('FORMAÇÃO DE PREÇO'!$H:$H,MATCH($B1442,'FORMAÇÃO DE PREÇO'!$B:$B)-18),IF($C1442=$C1440,"Código","")))</f>
        <v/>
      </c>
      <c r="G1442" s="108" t="str">
        <f t="array" ref="G1442">IF($B1441="","",IF($C1442=$C1439,UPPER(INDEX('BASE EDITAL'!$C:$C,EDITAL!B1442+1)),IF($C1442=$C1440,"Especificação do Objeto","")))</f>
        <v/>
      </c>
      <c r="H1442" s="109" t="str">
        <f t="array" ref="H1442">IF($B1441="","",IF($C1442=$C1439,INDEX('FORMAÇÃO DE PREÇO'!$M:$M,MATCH($B1442,'FORMAÇÃO DE PREÇO'!$B:$B)-14),IF($C1442=$C1440,"Unidade","")))</f>
        <v/>
      </c>
      <c r="I1442" s="109" t="str">
        <f>IF($B1441="","",IF($C1442=$C1439,INDEX('FORMAÇÃO DE PREÇO'!$M:$M,MATCH($B1442,'FORMAÇÃO DE PREÇO'!$B:$B)-16),IF($C1442=$C1440,"Quant.","")))</f>
        <v/>
      </c>
      <c r="J1442" s="68" t="str">
        <f>IF(AND(COUNTBLANK($B1439:$B1441)=2,$B1441="",$B1440="",MAX(C:C)&gt;1),"Total Estimado",IF($B1441="","",IF($C1442=$C1439,INDEX('FORMAÇÃO DE PREÇO'!$M:$M,MATCH($B1442,'FORMAÇÃO DE PREÇO'!$B:$B)-18),IF($C1442=$C1440,"Valor Unit. (R$)",IF(AND($C1442&lt;&gt;$C1441,$J1441&lt;&gt;""),"Subtotal","")))))</f>
        <v/>
      </c>
      <c r="K1442" s="100" t="str">
        <f>IFERROR(IF(AND(COUNTBLANK($B1439:$B1441)=2,$B1441="",$B1440="",MAX(C:C)&gt;1),SUM($K$3:K1441)/2,IF($B1441="","",IF($C1442=$C1439,ROUND(J1442*I1442,2),IF($C1442=$C1440,"Total Item (R$)",IF(AND($C1442&lt;&gt;$C1441,$J1441&lt;&gt;""),SUMIFS(K:K,C:C,C1441,J:J,"&lt;&gt;Subtotal"),""))))),"")</f>
        <v/>
      </c>
      <c r="L1442" s="100" t="str">
        <f t="shared" si="42"/>
        <v/>
      </c>
    </row>
    <row r="1443" spans="2:12" x14ac:dyDescent="0.25">
      <c r="B1443" s="62" t="str">
        <f>IFERROR(IF(C1442=C1439,IF(B1442+1&lt;='FORMAÇÃO DE PREÇO'!$H$8,B1442+1,""),B1442),"")</f>
        <v/>
      </c>
      <c r="C1443" s="62" t="str">
        <f>IFERROR(VLOOKUP(B1443,'FORMAÇÃO DE PREÇO'!B:D,2,FALSE),"")</f>
        <v/>
      </c>
      <c r="D1443" s="62" t="str">
        <f>IFERROR(VLOOKUP(B1443,'FORMAÇÃO DE PREÇO'!B:D,3,FALSE),"")</f>
        <v/>
      </c>
      <c r="E1443" s="107" t="str">
        <f t="shared" si="43"/>
        <v/>
      </c>
      <c r="F1443" s="107" t="str">
        <f>IF($B1442="","",IF($C1443=$C1440,INDEX('FORMAÇÃO DE PREÇO'!$H:$H,MATCH($B1443,'FORMAÇÃO DE PREÇO'!$B:$B)-18),IF($C1443=$C1441,"Código","")))</f>
        <v/>
      </c>
      <c r="G1443" s="108" t="str">
        <f t="array" ref="G1443">IF($B1442="","",IF($C1443=$C1440,UPPER(INDEX('BASE EDITAL'!$C:$C,EDITAL!B1443+1)),IF($C1443=$C1441,"Especificação do Objeto","")))</f>
        <v/>
      </c>
      <c r="H1443" s="109" t="str">
        <f t="array" ref="H1443">IF($B1442="","",IF($C1443=$C1440,INDEX('FORMAÇÃO DE PREÇO'!$M:$M,MATCH($B1443,'FORMAÇÃO DE PREÇO'!$B:$B)-14),IF($C1443=$C1441,"Unidade","")))</f>
        <v/>
      </c>
      <c r="I1443" s="109" t="str">
        <f>IF($B1442="","",IF($C1443=$C1440,INDEX('FORMAÇÃO DE PREÇO'!$M:$M,MATCH($B1443,'FORMAÇÃO DE PREÇO'!$B:$B)-16),IF($C1443=$C1441,"Quant.","")))</f>
        <v/>
      </c>
      <c r="J1443" s="68" t="str">
        <f>IF(AND(COUNTBLANK($B1440:$B1442)=2,$B1442="",$B1441="",MAX(C:C)&gt;1),"Total Estimado",IF($B1442="","",IF($C1443=$C1440,INDEX('FORMAÇÃO DE PREÇO'!$M:$M,MATCH($B1443,'FORMAÇÃO DE PREÇO'!$B:$B)-18),IF($C1443=$C1441,"Valor Unit. (R$)",IF(AND($C1443&lt;&gt;$C1442,$J1442&lt;&gt;""),"Subtotal","")))))</f>
        <v/>
      </c>
      <c r="K1443" s="100" t="str">
        <f>IFERROR(IF(AND(COUNTBLANK($B1440:$B1442)=2,$B1442="",$B1441="",MAX(C:C)&gt;1),SUM($K$3:K1442)/2,IF($B1442="","",IF($C1443=$C1440,ROUND(J1443*I1443,2),IF($C1443=$C1441,"Total Item (R$)",IF(AND($C1443&lt;&gt;$C1442,$J1442&lt;&gt;""),SUMIFS(K:K,C:C,C1442,J:J,"&lt;&gt;Subtotal"),""))))),"")</f>
        <v/>
      </c>
      <c r="L1443" s="100" t="str">
        <f t="shared" si="42"/>
        <v/>
      </c>
    </row>
    <row r="1444" spans="2:12" x14ac:dyDescent="0.25">
      <c r="B1444" s="62" t="str">
        <f>IFERROR(IF(C1443=C1440,IF(B1443+1&lt;='FORMAÇÃO DE PREÇO'!$H$8,B1443+1,""),B1443),"")</f>
        <v/>
      </c>
      <c r="C1444" s="62" t="str">
        <f>IFERROR(VLOOKUP(B1444,'FORMAÇÃO DE PREÇO'!B:D,2,FALSE),"")</f>
        <v/>
      </c>
      <c r="D1444" s="62" t="str">
        <f>IFERROR(VLOOKUP(B1444,'FORMAÇÃO DE PREÇO'!B:D,3,FALSE),"")</f>
        <v/>
      </c>
      <c r="E1444" s="107" t="str">
        <f t="shared" si="43"/>
        <v/>
      </c>
      <c r="F1444" s="107" t="str">
        <f>IF($B1443="","",IF($C1444=$C1441,INDEX('FORMAÇÃO DE PREÇO'!$H:$H,MATCH($B1444,'FORMAÇÃO DE PREÇO'!$B:$B)-18),IF($C1444=$C1442,"Código","")))</f>
        <v/>
      </c>
      <c r="G1444" s="108" t="str">
        <f t="array" ref="G1444">IF($B1443="","",IF($C1444=$C1441,UPPER(INDEX('BASE EDITAL'!$C:$C,EDITAL!B1444+1)),IF($C1444=$C1442,"Especificação do Objeto","")))</f>
        <v/>
      </c>
      <c r="H1444" s="109" t="str">
        <f t="array" ref="H1444">IF($B1443="","",IF($C1444=$C1441,INDEX('FORMAÇÃO DE PREÇO'!$M:$M,MATCH($B1444,'FORMAÇÃO DE PREÇO'!$B:$B)-14),IF($C1444=$C1442,"Unidade","")))</f>
        <v/>
      </c>
      <c r="I1444" s="109" t="str">
        <f>IF($B1443="","",IF($C1444=$C1441,INDEX('FORMAÇÃO DE PREÇO'!$M:$M,MATCH($B1444,'FORMAÇÃO DE PREÇO'!$B:$B)-16),IF($C1444=$C1442,"Quant.","")))</f>
        <v/>
      </c>
      <c r="J1444" s="68" t="str">
        <f>IF(AND(COUNTBLANK($B1441:$B1443)=2,$B1443="",$B1442="",MAX(C:C)&gt;1),"Total Estimado",IF($B1443="","",IF($C1444=$C1441,INDEX('FORMAÇÃO DE PREÇO'!$M:$M,MATCH($B1444,'FORMAÇÃO DE PREÇO'!$B:$B)-18),IF($C1444=$C1442,"Valor Unit. (R$)",IF(AND($C1444&lt;&gt;$C1443,$J1443&lt;&gt;""),"Subtotal","")))))</f>
        <v/>
      </c>
      <c r="K1444" s="100" t="str">
        <f>IFERROR(IF(AND(COUNTBLANK($B1441:$B1443)=2,$B1443="",$B1442="",MAX(C:C)&gt;1),SUM($K$3:K1443)/2,IF($B1443="","",IF($C1444=$C1441,ROUND(J1444*I1444,2),IF($C1444=$C1442,"Total Item (R$)",IF(AND($C1444&lt;&gt;$C1443,$J1443&lt;&gt;""),SUMIFS(K:K,C:C,C1443,J:J,"&lt;&gt;Subtotal"),""))))),"")</f>
        <v/>
      </c>
      <c r="L1444" s="100" t="str">
        <f t="shared" si="42"/>
        <v/>
      </c>
    </row>
    <row r="1445" spans="2:12" x14ac:dyDescent="0.25">
      <c r="B1445" s="62" t="str">
        <f>IFERROR(IF(C1444=C1441,IF(B1444+1&lt;='FORMAÇÃO DE PREÇO'!$H$8,B1444+1,""),B1444),"")</f>
        <v/>
      </c>
      <c r="C1445" s="62" t="str">
        <f>IFERROR(VLOOKUP(B1445,'FORMAÇÃO DE PREÇO'!B:D,2,FALSE),"")</f>
        <v/>
      </c>
      <c r="D1445" s="62" t="str">
        <f>IFERROR(VLOOKUP(B1445,'FORMAÇÃO DE PREÇO'!B:D,3,FALSE),"")</f>
        <v/>
      </c>
      <c r="E1445" s="107" t="str">
        <f t="shared" si="43"/>
        <v/>
      </c>
      <c r="F1445" s="107" t="str">
        <f>IF($B1444="","",IF($C1445=$C1442,INDEX('FORMAÇÃO DE PREÇO'!$H:$H,MATCH($B1445,'FORMAÇÃO DE PREÇO'!$B:$B)-18),IF($C1445=$C1443,"Código","")))</f>
        <v/>
      </c>
      <c r="G1445" s="108" t="str">
        <f t="array" ref="G1445">IF($B1444="","",IF($C1445=$C1442,UPPER(INDEX('BASE EDITAL'!$C:$C,EDITAL!B1445+1)),IF($C1445=$C1443,"Especificação do Objeto","")))</f>
        <v/>
      </c>
      <c r="H1445" s="109" t="str">
        <f t="array" ref="H1445">IF($B1444="","",IF($C1445=$C1442,INDEX('FORMAÇÃO DE PREÇO'!$M:$M,MATCH($B1445,'FORMAÇÃO DE PREÇO'!$B:$B)-14),IF($C1445=$C1443,"Unidade","")))</f>
        <v/>
      </c>
      <c r="I1445" s="109" t="str">
        <f>IF($B1444="","",IF($C1445=$C1442,INDEX('FORMAÇÃO DE PREÇO'!$M:$M,MATCH($B1445,'FORMAÇÃO DE PREÇO'!$B:$B)-16),IF($C1445=$C1443,"Quant.","")))</f>
        <v/>
      </c>
      <c r="J1445" s="68" t="str">
        <f>IF(AND(COUNTBLANK($B1442:$B1444)=2,$B1444="",$B1443="",MAX(C:C)&gt;1),"Total Estimado",IF($B1444="","",IF($C1445=$C1442,INDEX('FORMAÇÃO DE PREÇO'!$M:$M,MATCH($B1445,'FORMAÇÃO DE PREÇO'!$B:$B)-18),IF($C1445=$C1443,"Valor Unit. (R$)",IF(AND($C1445&lt;&gt;$C1444,$J1444&lt;&gt;""),"Subtotal","")))))</f>
        <v/>
      </c>
      <c r="K1445" s="100" t="str">
        <f>IFERROR(IF(AND(COUNTBLANK($B1442:$B1444)=2,$B1444="",$B1443="",MAX(C:C)&gt;1),SUM($K$3:K1444)/2,IF($B1444="","",IF($C1445=$C1442,ROUND(J1445*I1445,2),IF($C1445=$C1443,"Total Item (R$)",IF(AND($C1445&lt;&gt;$C1444,$J1444&lt;&gt;""),SUMIFS(K:K,C:C,C1444,J:J,"&lt;&gt;Subtotal"),""))))),"")</f>
        <v/>
      </c>
      <c r="L1445" s="100" t="str">
        <f t="shared" si="42"/>
        <v/>
      </c>
    </row>
    <row r="1446" spans="2:12" x14ac:dyDescent="0.25">
      <c r="B1446" s="62" t="str">
        <f>IFERROR(IF(C1445=C1442,IF(B1445+1&lt;='FORMAÇÃO DE PREÇO'!$H$8,B1445+1,""),B1445),"")</f>
        <v/>
      </c>
      <c r="C1446" s="62" t="str">
        <f>IFERROR(VLOOKUP(B1446,'FORMAÇÃO DE PREÇO'!B:D,2,FALSE),"")</f>
        <v/>
      </c>
      <c r="D1446" s="62" t="str">
        <f>IFERROR(VLOOKUP(B1446,'FORMAÇÃO DE PREÇO'!B:D,3,FALSE),"")</f>
        <v/>
      </c>
      <c r="E1446" s="107" t="str">
        <f t="shared" si="43"/>
        <v/>
      </c>
      <c r="F1446" s="107" t="str">
        <f>IF($B1445="","",IF($C1446=$C1443,INDEX('FORMAÇÃO DE PREÇO'!$H:$H,MATCH($B1446,'FORMAÇÃO DE PREÇO'!$B:$B)-18),IF($C1446=$C1444,"Código","")))</f>
        <v/>
      </c>
      <c r="G1446" s="108" t="str">
        <f t="array" ref="G1446">IF($B1445="","",IF($C1446=$C1443,UPPER(INDEX('BASE EDITAL'!$C:$C,EDITAL!B1446+1)),IF($C1446=$C1444,"Especificação do Objeto","")))</f>
        <v/>
      </c>
      <c r="H1446" s="109" t="str">
        <f t="array" ref="H1446">IF($B1445="","",IF($C1446=$C1443,INDEX('FORMAÇÃO DE PREÇO'!$M:$M,MATCH($B1446,'FORMAÇÃO DE PREÇO'!$B:$B)-14),IF($C1446=$C1444,"Unidade","")))</f>
        <v/>
      </c>
      <c r="I1446" s="109" t="str">
        <f>IF($B1445="","",IF($C1446=$C1443,INDEX('FORMAÇÃO DE PREÇO'!$M:$M,MATCH($B1446,'FORMAÇÃO DE PREÇO'!$B:$B)-16),IF($C1446=$C1444,"Quant.","")))</f>
        <v/>
      </c>
      <c r="J1446" s="68" t="str">
        <f>IF(AND(COUNTBLANK($B1443:$B1445)=2,$B1445="",$B1444="",MAX(C:C)&gt;1),"Total Estimado",IF($B1445="","",IF($C1446=$C1443,INDEX('FORMAÇÃO DE PREÇO'!$M:$M,MATCH($B1446,'FORMAÇÃO DE PREÇO'!$B:$B)-18),IF($C1446=$C1444,"Valor Unit. (R$)",IF(AND($C1446&lt;&gt;$C1445,$J1445&lt;&gt;""),"Subtotal","")))))</f>
        <v/>
      </c>
      <c r="K1446" s="100" t="str">
        <f>IFERROR(IF(AND(COUNTBLANK($B1443:$B1445)=2,$B1445="",$B1444="",MAX(C:C)&gt;1),SUM($K$3:K1445)/2,IF($B1445="","",IF($C1446=$C1443,ROUND(J1446*I1446,2),IF($C1446=$C1444,"Total Item (R$)",IF(AND($C1446&lt;&gt;$C1445,$J1445&lt;&gt;""),SUMIFS(K:K,C:C,C1445,J:J,"&lt;&gt;Subtotal"),""))))),"")</f>
        <v/>
      </c>
      <c r="L1446" s="100" t="str">
        <f t="shared" si="42"/>
        <v/>
      </c>
    </row>
    <row r="1447" spans="2:12" x14ac:dyDescent="0.25">
      <c r="B1447" s="62" t="str">
        <f>IFERROR(IF(C1446=C1443,IF(B1446+1&lt;='FORMAÇÃO DE PREÇO'!$H$8,B1446+1,""),B1446),"")</f>
        <v/>
      </c>
      <c r="C1447" s="62" t="str">
        <f>IFERROR(VLOOKUP(B1447,'FORMAÇÃO DE PREÇO'!B:D,2,FALSE),"")</f>
        <v/>
      </c>
      <c r="D1447" s="62" t="str">
        <f>IFERROR(VLOOKUP(B1447,'FORMAÇÃO DE PREÇO'!B:D,3,FALSE),"")</f>
        <v/>
      </c>
      <c r="E1447" s="107" t="str">
        <f t="shared" si="43"/>
        <v/>
      </c>
      <c r="F1447" s="107" t="str">
        <f>IF($B1446="","",IF($C1447=$C1444,INDEX('FORMAÇÃO DE PREÇO'!$H:$H,MATCH($B1447,'FORMAÇÃO DE PREÇO'!$B:$B)-18),IF($C1447=$C1445,"Código","")))</f>
        <v/>
      </c>
      <c r="G1447" s="108" t="str">
        <f t="array" ref="G1447">IF($B1446="","",IF($C1447=$C1444,UPPER(INDEX('BASE EDITAL'!$C:$C,EDITAL!B1447+1)),IF($C1447=$C1445,"Especificação do Objeto","")))</f>
        <v/>
      </c>
      <c r="H1447" s="109" t="str">
        <f t="array" ref="H1447">IF($B1446="","",IF($C1447=$C1444,INDEX('FORMAÇÃO DE PREÇO'!$M:$M,MATCH($B1447,'FORMAÇÃO DE PREÇO'!$B:$B)-14),IF($C1447=$C1445,"Unidade","")))</f>
        <v/>
      </c>
      <c r="I1447" s="109" t="str">
        <f>IF($B1446="","",IF($C1447=$C1444,INDEX('FORMAÇÃO DE PREÇO'!$M:$M,MATCH($B1447,'FORMAÇÃO DE PREÇO'!$B:$B)-16),IF($C1447=$C1445,"Quant.","")))</f>
        <v/>
      </c>
      <c r="J1447" s="68" t="str">
        <f>IF(AND(COUNTBLANK($B1444:$B1446)=2,$B1446="",$B1445="",MAX(C:C)&gt;1),"Total Estimado",IF($B1446="","",IF($C1447=$C1444,INDEX('FORMAÇÃO DE PREÇO'!$M:$M,MATCH($B1447,'FORMAÇÃO DE PREÇO'!$B:$B)-18),IF($C1447=$C1445,"Valor Unit. (R$)",IF(AND($C1447&lt;&gt;$C1446,$J1446&lt;&gt;""),"Subtotal","")))))</f>
        <v/>
      </c>
      <c r="K1447" s="100" t="str">
        <f>IFERROR(IF(AND(COUNTBLANK($B1444:$B1446)=2,$B1446="",$B1445="",MAX(C:C)&gt;1),SUM($K$3:K1446)/2,IF($B1446="","",IF($C1447=$C1444,ROUND(J1447*I1447,2),IF($C1447=$C1445,"Total Item (R$)",IF(AND($C1447&lt;&gt;$C1446,$J1446&lt;&gt;""),SUMIFS(K:K,C:C,C1446,J:J,"&lt;&gt;Subtotal"),""))))),"")</f>
        <v/>
      </c>
      <c r="L1447" s="100" t="str">
        <f t="shared" si="42"/>
        <v/>
      </c>
    </row>
    <row r="1448" spans="2:12" x14ac:dyDescent="0.25">
      <c r="B1448" s="62" t="str">
        <f>IFERROR(IF(C1447=C1444,IF(B1447+1&lt;='FORMAÇÃO DE PREÇO'!$H$8,B1447+1,""),B1447),"")</f>
        <v/>
      </c>
      <c r="C1448" s="62" t="str">
        <f>IFERROR(VLOOKUP(B1448,'FORMAÇÃO DE PREÇO'!B:D,2,FALSE),"")</f>
        <v/>
      </c>
      <c r="D1448" s="62" t="str">
        <f>IFERROR(VLOOKUP(B1448,'FORMAÇÃO DE PREÇO'!B:D,3,FALSE),"")</f>
        <v/>
      </c>
      <c r="E1448" s="107" t="str">
        <f t="shared" si="43"/>
        <v/>
      </c>
      <c r="F1448" s="107" t="str">
        <f>IF($B1447="","",IF($C1448=$C1445,INDEX('FORMAÇÃO DE PREÇO'!$H:$H,MATCH($B1448,'FORMAÇÃO DE PREÇO'!$B:$B)-18),IF($C1448=$C1446,"Código","")))</f>
        <v/>
      </c>
      <c r="G1448" s="108" t="str">
        <f t="array" ref="G1448">IF($B1447="","",IF($C1448=$C1445,UPPER(INDEX('BASE EDITAL'!$C:$C,EDITAL!B1448+1)),IF($C1448=$C1446,"Especificação do Objeto","")))</f>
        <v/>
      </c>
      <c r="H1448" s="109" t="str">
        <f t="array" ref="H1448">IF($B1447="","",IF($C1448=$C1445,INDEX('FORMAÇÃO DE PREÇO'!$M:$M,MATCH($B1448,'FORMAÇÃO DE PREÇO'!$B:$B)-14),IF($C1448=$C1446,"Unidade","")))</f>
        <v/>
      </c>
      <c r="I1448" s="109" t="str">
        <f>IF($B1447="","",IF($C1448=$C1445,INDEX('FORMAÇÃO DE PREÇO'!$M:$M,MATCH($B1448,'FORMAÇÃO DE PREÇO'!$B:$B)-16),IF($C1448=$C1446,"Quant.","")))</f>
        <v/>
      </c>
      <c r="J1448" s="68" t="str">
        <f>IF(AND(COUNTBLANK($B1445:$B1447)=2,$B1447="",$B1446="",MAX(C:C)&gt;1),"Total Estimado",IF($B1447="","",IF($C1448=$C1445,INDEX('FORMAÇÃO DE PREÇO'!$M:$M,MATCH($B1448,'FORMAÇÃO DE PREÇO'!$B:$B)-18),IF($C1448=$C1446,"Valor Unit. (R$)",IF(AND($C1448&lt;&gt;$C1447,$J1447&lt;&gt;""),"Subtotal","")))))</f>
        <v/>
      </c>
      <c r="K1448" s="100" t="str">
        <f>IFERROR(IF(AND(COUNTBLANK($B1445:$B1447)=2,$B1447="",$B1446="",MAX(C:C)&gt;1),SUM($K$3:K1447)/2,IF($B1447="","",IF($C1448=$C1445,ROUND(J1448*I1448,2),IF($C1448=$C1446,"Total Item (R$)",IF(AND($C1448&lt;&gt;$C1447,$J1447&lt;&gt;""),SUMIFS(K:K,C:C,C1447,J:J,"&lt;&gt;Subtotal"),""))))),"")</f>
        <v/>
      </c>
      <c r="L1448" s="100" t="str">
        <f t="shared" si="42"/>
        <v/>
      </c>
    </row>
    <row r="1449" spans="2:12" x14ac:dyDescent="0.25">
      <c r="B1449" s="62" t="str">
        <f>IFERROR(IF(C1448=C1445,IF(B1448+1&lt;='FORMAÇÃO DE PREÇO'!$H$8,B1448+1,""),B1448),"")</f>
        <v/>
      </c>
      <c r="C1449" s="62" t="str">
        <f>IFERROR(VLOOKUP(B1449,'FORMAÇÃO DE PREÇO'!B:D,2,FALSE),"")</f>
        <v/>
      </c>
      <c r="D1449" s="62" t="str">
        <f>IFERROR(VLOOKUP(B1449,'FORMAÇÃO DE PREÇO'!B:D,3,FALSE),"")</f>
        <v/>
      </c>
      <c r="E1449" s="107" t="str">
        <f t="shared" si="43"/>
        <v/>
      </c>
      <c r="F1449" s="107" t="str">
        <f>IF($B1448="","",IF($C1449=$C1446,INDEX('FORMAÇÃO DE PREÇO'!$H:$H,MATCH($B1449,'FORMAÇÃO DE PREÇO'!$B:$B)-18),IF($C1449=$C1447,"Código","")))</f>
        <v/>
      </c>
      <c r="G1449" s="108" t="str">
        <f t="array" ref="G1449">IF($B1448="","",IF($C1449=$C1446,UPPER(INDEX('BASE EDITAL'!$C:$C,EDITAL!B1449+1)),IF($C1449=$C1447,"Especificação do Objeto","")))</f>
        <v/>
      </c>
      <c r="H1449" s="109" t="str">
        <f t="array" ref="H1449">IF($B1448="","",IF($C1449=$C1446,INDEX('FORMAÇÃO DE PREÇO'!$M:$M,MATCH($B1449,'FORMAÇÃO DE PREÇO'!$B:$B)-14),IF($C1449=$C1447,"Unidade","")))</f>
        <v/>
      </c>
      <c r="I1449" s="109" t="str">
        <f>IF($B1448="","",IF($C1449=$C1446,INDEX('FORMAÇÃO DE PREÇO'!$M:$M,MATCH($B1449,'FORMAÇÃO DE PREÇO'!$B:$B)-16),IF($C1449=$C1447,"Quant.","")))</f>
        <v/>
      </c>
      <c r="J1449" s="68" t="str">
        <f>IF(AND(COUNTBLANK($B1446:$B1448)=2,$B1448="",$B1447="",MAX(C:C)&gt;1),"Total Estimado",IF($B1448="","",IF($C1449=$C1446,INDEX('FORMAÇÃO DE PREÇO'!$M:$M,MATCH($B1449,'FORMAÇÃO DE PREÇO'!$B:$B)-18),IF($C1449=$C1447,"Valor Unit. (R$)",IF(AND($C1449&lt;&gt;$C1448,$J1448&lt;&gt;""),"Subtotal","")))))</f>
        <v/>
      </c>
      <c r="K1449" s="100" t="str">
        <f>IFERROR(IF(AND(COUNTBLANK($B1446:$B1448)=2,$B1448="",$B1447="",MAX(C:C)&gt;1),SUM($K$3:K1448)/2,IF($B1448="","",IF($C1449=$C1446,ROUND(J1449*I1449,2),IF($C1449=$C1447,"Total Item (R$)",IF(AND($C1449&lt;&gt;$C1448,$J1448&lt;&gt;""),SUMIFS(K:K,C:C,C1448,J:J,"&lt;&gt;Subtotal"),""))))),"")</f>
        <v/>
      </c>
      <c r="L1449" s="100" t="str">
        <f t="shared" si="42"/>
        <v/>
      </c>
    </row>
    <row r="1450" spans="2:12" x14ac:dyDescent="0.25">
      <c r="B1450" s="62" t="str">
        <f>IFERROR(IF(C1449=C1446,IF(B1449+1&lt;='FORMAÇÃO DE PREÇO'!$H$8,B1449+1,""),B1449),"")</f>
        <v/>
      </c>
      <c r="C1450" s="62" t="str">
        <f>IFERROR(VLOOKUP(B1450,'FORMAÇÃO DE PREÇO'!B:D,2,FALSE),"")</f>
        <v/>
      </c>
      <c r="D1450" s="62" t="str">
        <f>IFERROR(VLOOKUP(B1450,'FORMAÇÃO DE PREÇO'!B:D,3,FALSE),"")</f>
        <v/>
      </c>
      <c r="E1450" s="107" t="str">
        <f t="shared" si="43"/>
        <v/>
      </c>
      <c r="F1450" s="107" t="str">
        <f>IF($B1449="","",IF($C1450=$C1447,INDEX('FORMAÇÃO DE PREÇO'!$H:$H,MATCH($B1450,'FORMAÇÃO DE PREÇO'!$B:$B)-18),IF($C1450=$C1448,"Código","")))</f>
        <v/>
      </c>
      <c r="G1450" s="108" t="str">
        <f t="array" ref="G1450">IF($B1449="","",IF($C1450=$C1447,UPPER(INDEX('BASE EDITAL'!$C:$C,EDITAL!B1450+1)),IF($C1450=$C1448,"Especificação do Objeto","")))</f>
        <v/>
      </c>
      <c r="H1450" s="109" t="str">
        <f t="array" ref="H1450">IF($B1449="","",IF($C1450=$C1447,INDEX('FORMAÇÃO DE PREÇO'!$M:$M,MATCH($B1450,'FORMAÇÃO DE PREÇO'!$B:$B)-14),IF($C1450=$C1448,"Unidade","")))</f>
        <v/>
      </c>
      <c r="I1450" s="109" t="str">
        <f>IF($B1449="","",IF($C1450=$C1447,INDEX('FORMAÇÃO DE PREÇO'!$M:$M,MATCH($B1450,'FORMAÇÃO DE PREÇO'!$B:$B)-16),IF($C1450=$C1448,"Quant.","")))</f>
        <v/>
      </c>
      <c r="J1450" s="68" t="str">
        <f>IF(AND(COUNTBLANK($B1447:$B1449)=2,$B1449="",$B1448="",MAX(C:C)&gt;1),"Total Estimado",IF($B1449="","",IF($C1450=$C1447,INDEX('FORMAÇÃO DE PREÇO'!$M:$M,MATCH($B1450,'FORMAÇÃO DE PREÇO'!$B:$B)-18),IF($C1450=$C1448,"Valor Unit. (R$)",IF(AND($C1450&lt;&gt;$C1449,$J1449&lt;&gt;""),"Subtotal","")))))</f>
        <v/>
      </c>
      <c r="K1450" s="100" t="str">
        <f>IFERROR(IF(AND(COUNTBLANK($B1447:$B1449)=2,$B1449="",$B1448="",MAX(C:C)&gt;1),SUM($K$3:K1449)/2,IF($B1449="","",IF($C1450=$C1447,ROUND(J1450*I1450,2),IF($C1450=$C1448,"Total Item (R$)",IF(AND($C1450&lt;&gt;$C1449,$J1449&lt;&gt;""),SUMIFS(K:K,C:C,C1449,J:J,"&lt;&gt;Subtotal"),""))))),"")</f>
        <v/>
      </c>
      <c r="L1450" s="100" t="str">
        <f t="shared" si="42"/>
        <v/>
      </c>
    </row>
    <row r="1451" spans="2:12" x14ac:dyDescent="0.25">
      <c r="B1451" s="62" t="str">
        <f>IFERROR(IF(C1450=C1447,IF(B1450+1&lt;='FORMAÇÃO DE PREÇO'!$H$8,B1450+1,""),B1450),"")</f>
        <v/>
      </c>
      <c r="C1451" s="62" t="str">
        <f>IFERROR(VLOOKUP(B1451,'FORMAÇÃO DE PREÇO'!B:D,2,FALSE),"")</f>
        <v/>
      </c>
      <c r="D1451" s="62" t="str">
        <f>IFERROR(VLOOKUP(B1451,'FORMAÇÃO DE PREÇO'!B:D,3,FALSE),"")</f>
        <v/>
      </c>
      <c r="E1451" s="107" t="str">
        <f t="shared" si="43"/>
        <v/>
      </c>
      <c r="F1451" s="107" t="str">
        <f>IF($B1450="","",IF($C1451=$C1448,INDEX('FORMAÇÃO DE PREÇO'!$H:$H,MATCH($B1451,'FORMAÇÃO DE PREÇO'!$B:$B)-18),IF($C1451=$C1449,"Código","")))</f>
        <v/>
      </c>
      <c r="G1451" s="108" t="str">
        <f t="array" ref="G1451">IF($B1450="","",IF($C1451=$C1448,UPPER(INDEX('BASE EDITAL'!$C:$C,EDITAL!B1451+1)),IF($C1451=$C1449,"Especificação do Objeto","")))</f>
        <v/>
      </c>
      <c r="H1451" s="109" t="str">
        <f t="array" ref="H1451">IF($B1450="","",IF($C1451=$C1448,INDEX('FORMAÇÃO DE PREÇO'!$M:$M,MATCH($B1451,'FORMAÇÃO DE PREÇO'!$B:$B)-14),IF($C1451=$C1449,"Unidade","")))</f>
        <v/>
      </c>
      <c r="I1451" s="109" t="str">
        <f>IF($B1450="","",IF($C1451=$C1448,INDEX('FORMAÇÃO DE PREÇO'!$M:$M,MATCH($B1451,'FORMAÇÃO DE PREÇO'!$B:$B)-16),IF($C1451=$C1449,"Quant.","")))</f>
        <v/>
      </c>
      <c r="J1451" s="68" t="str">
        <f>IF(AND(COUNTBLANK($B1448:$B1450)=2,$B1450="",$B1449="",MAX(C:C)&gt;1),"Total Estimado",IF($B1450="","",IF($C1451=$C1448,INDEX('FORMAÇÃO DE PREÇO'!$M:$M,MATCH($B1451,'FORMAÇÃO DE PREÇO'!$B:$B)-18),IF($C1451=$C1449,"Valor Unit. (R$)",IF(AND($C1451&lt;&gt;$C1450,$J1450&lt;&gt;""),"Subtotal","")))))</f>
        <v/>
      </c>
      <c r="K1451" s="100" t="str">
        <f>IFERROR(IF(AND(COUNTBLANK($B1448:$B1450)=2,$B1450="",$B1449="",MAX(C:C)&gt;1),SUM($K$3:K1450)/2,IF($B1450="","",IF($C1451=$C1448,ROUND(J1451*I1451,2),IF($C1451=$C1449,"Total Item (R$)",IF(AND($C1451&lt;&gt;$C1450,$J1450&lt;&gt;""),SUMIFS(K:K,C:C,C1450,J:J,"&lt;&gt;Subtotal"),""))))),"")</f>
        <v/>
      </c>
      <c r="L1451" s="100" t="str">
        <f t="shared" si="42"/>
        <v/>
      </c>
    </row>
    <row r="1452" spans="2:12" x14ac:dyDescent="0.25">
      <c r="B1452" s="62" t="str">
        <f>IFERROR(IF(C1451=C1448,IF(B1451+1&lt;='FORMAÇÃO DE PREÇO'!$H$8,B1451+1,""),B1451),"")</f>
        <v/>
      </c>
      <c r="C1452" s="62" t="str">
        <f>IFERROR(VLOOKUP(B1452,'FORMAÇÃO DE PREÇO'!B:D,2,FALSE),"")</f>
        <v/>
      </c>
      <c r="D1452" s="62" t="str">
        <f>IFERROR(VLOOKUP(B1452,'FORMAÇÃO DE PREÇO'!B:D,3,FALSE),"")</f>
        <v/>
      </c>
      <c r="E1452" s="107" t="str">
        <f t="shared" si="43"/>
        <v/>
      </c>
      <c r="F1452" s="107" t="str">
        <f>IF($B1451="","",IF($C1452=$C1449,INDEX('FORMAÇÃO DE PREÇO'!$H:$H,MATCH($B1452,'FORMAÇÃO DE PREÇO'!$B:$B)-18),IF($C1452=$C1450,"Código","")))</f>
        <v/>
      </c>
      <c r="G1452" s="108" t="str">
        <f t="array" ref="G1452">IF($B1451="","",IF($C1452=$C1449,UPPER(INDEX('BASE EDITAL'!$C:$C,EDITAL!B1452+1)),IF($C1452=$C1450,"Especificação do Objeto","")))</f>
        <v/>
      </c>
      <c r="H1452" s="109" t="str">
        <f t="array" ref="H1452">IF($B1451="","",IF($C1452=$C1449,INDEX('FORMAÇÃO DE PREÇO'!$M:$M,MATCH($B1452,'FORMAÇÃO DE PREÇO'!$B:$B)-14),IF($C1452=$C1450,"Unidade","")))</f>
        <v/>
      </c>
      <c r="I1452" s="109" t="str">
        <f>IF($B1451="","",IF($C1452=$C1449,INDEX('FORMAÇÃO DE PREÇO'!$M:$M,MATCH($B1452,'FORMAÇÃO DE PREÇO'!$B:$B)-16),IF($C1452=$C1450,"Quant.","")))</f>
        <v/>
      </c>
      <c r="J1452" s="68" t="str">
        <f>IF(AND(COUNTBLANK($B1449:$B1451)=2,$B1451="",$B1450="",MAX(C:C)&gt;1),"Total Estimado",IF($B1451="","",IF($C1452=$C1449,INDEX('FORMAÇÃO DE PREÇO'!$M:$M,MATCH($B1452,'FORMAÇÃO DE PREÇO'!$B:$B)-18),IF($C1452=$C1450,"Valor Unit. (R$)",IF(AND($C1452&lt;&gt;$C1451,$J1451&lt;&gt;""),"Subtotal","")))))</f>
        <v/>
      </c>
      <c r="K1452" s="100" t="str">
        <f>IFERROR(IF(AND(COUNTBLANK($B1449:$B1451)=2,$B1451="",$B1450="",MAX(C:C)&gt;1),SUM($K$3:K1451)/2,IF($B1451="","",IF($C1452=$C1449,ROUND(J1452*I1452,2),IF($C1452=$C1450,"Total Item (R$)",IF(AND($C1452&lt;&gt;$C1451,$J1451&lt;&gt;""),SUMIFS(K:K,C:C,C1451,J:J,"&lt;&gt;Subtotal"),""))))),"")</f>
        <v/>
      </c>
      <c r="L1452" s="100" t="str">
        <f t="shared" si="42"/>
        <v/>
      </c>
    </row>
    <row r="1453" spans="2:12" x14ac:dyDescent="0.25">
      <c r="B1453" s="62" t="str">
        <f>IFERROR(IF(C1452=C1449,IF(B1452+1&lt;='FORMAÇÃO DE PREÇO'!$H$8,B1452+1,""),B1452),"")</f>
        <v/>
      </c>
      <c r="C1453" s="62" t="str">
        <f>IFERROR(VLOOKUP(B1453,'FORMAÇÃO DE PREÇO'!B:D,2,FALSE),"")</f>
        <v/>
      </c>
      <c r="D1453" s="62" t="str">
        <f>IFERROR(VLOOKUP(B1453,'FORMAÇÃO DE PREÇO'!B:D,3,FALSE),"")</f>
        <v/>
      </c>
      <c r="E1453" s="107" t="str">
        <f t="shared" si="43"/>
        <v/>
      </c>
      <c r="F1453" s="107" t="str">
        <f>IF($B1452="","",IF($C1453=$C1450,INDEX('FORMAÇÃO DE PREÇO'!$H:$H,MATCH($B1453,'FORMAÇÃO DE PREÇO'!$B:$B)-18),IF($C1453=$C1451,"Código","")))</f>
        <v/>
      </c>
      <c r="G1453" s="108" t="str">
        <f t="array" ref="G1453">IF($B1452="","",IF($C1453=$C1450,UPPER(INDEX('BASE EDITAL'!$C:$C,EDITAL!B1453+1)),IF($C1453=$C1451,"Especificação do Objeto","")))</f>
        <v/>
      </c>
      <c r="H1453" s="109" t="str">
        <f t="array" ref="H1453">IF($B1452="","",IF($C1453=$C1450,INDEX('FORMAÇÃO DE PREÇO'!$M:$M,MATCH($B1453,'FORMAÇÃO DE PREÇO'!$B:$B)-14),IF($C1453=$C1451,"Unidade","")))</f>
        <v/>
      </c>
      <c r="I1453" s="109" t="str">
        <f>IF($B1452="","",IF($C1453=$C1450,INDEX('FORMAÇÃO DE PREÇO'!$M:$M,MATCH($B1453,'FORMAÇÃO DE PREÇO'!$B:$B)-16),IF($C1453=$C1451,"Quant.","")))</f>
        <v/>
      </c>
      <c r="J1453" s="68" t="str">
        <f>IF(AND(COUNTBLANK($B1450:$B1452)=2,$B1452="",$B1451="",MAX(C:C)&gt;1),"Total Estimado",IF($B1452="","",IF($C1453=$C1450,INDEX('FORMAÇÃO DE PREÇO'!$M:$M,MATCH($B1453,'FORMAÇÃO DE PREÇO'!$B:$B)-18),IF($C1453=$C1451,"Valor Unit. (R$)",IF(AND($C1453&lt;&gt;$C1452,$J1452&lt;&gt;""),"Subtotal","")))))</f>
        <v/>
      </c>
      <c r="K1453" s="100" t="str">
        <f>IFERROR(IF(AND(COUNTBLANK($B1450:$B1452)=2,$B1452="",$B1451="",MAX(C:C)&gt;1),SUM($K$3:K1452)/2,IF($B1452="","",IF($C1453=$C1450,ROUND(J1453*I1453,2),IF($C1453=$C1451,"Total Item (R$)",IF(AND($C1453&lt;&gt;$C1452,$J1452&lt;&gt;""),SUMIFS(K:K,C:C,C1452,J:J,"&lt;&gt;Subtotal"),""))))),"")</f>
        <v/>
      </c>
      <c r="L1453" s="100" t="str">
        <f t="shared" si="42"/>
        <v/>
      </c>
    </row>
    <row r="1454" spans="2:12" x14ac:dyDescent="0.25">
      <c r="B1454" s="62" t="str">
        <f>IFERROR(IF(C1453=C1450,IF(B1453+1&lt;='FORMAÇÃO DE PREÇO'!$H$8,B1453+1,""),B1453),"")</f>
        <v/>
      </c>
      <c r="C1454" s="62" t="str">
        <f>IFERROR(VLOOKUP(B1454,'FORMAÇÃO DE PREÇO'!B:D,2,FALSE),"")</f>
        <v/>
      </c>
      <c r="D1454" s="62" t="str">
        <f>IFERROR(VLOOKUP(B1454,'FORMAÇÃO DE PREÇO'!B:D,3,FALSE),"")</f>
        <v/>
      </c>
      <c r="E1454" s="107" t="str">
        <f t="shared" si="43"/>
        <v/>
      </c>
      <c r="F1454" s="107" t="str">
        <f>IF($B1453="","",IF($C1454=$C1451,INDEX('FORMAÇÃO DE PREÇO'!$H:$H,MATCH($B1454,'FORMAÇÃO DE PREÇO'!$B:$B)-18),IF($C1454=$C1452,"Código","")))</f>
        <v/>
      </c>
      <c r="G1454" s="108" t="str">
        <f t="array" ref="G1454">IF($B1453="","",IF($C1454=$C1451,UPPER(INDEX('BASE EDITAL'!$C:$C,EDITAL!B1454+1)),IF($C1454=$C1452,"Especificação do Objeto","")))</f>
        <v/>
      </c>
      <c r="H1454" s="109" t="str">
        <f t="array" ref="H1454">IF($B1453="","",IF($C1454=$C1451,INDEX('FORMAÇÃO DE PREÇO'!$M:$M,MATCH($B1454,'FORMAÇÃO DE PREÇO'!$B:$B)-14),IF($C1454=$C1452,"Unidade","")))</f>
        <v/>
      </c>
      <c r="I1454" s="109" t="str">
        <f>IF($B1453="","",IF($C1454=$C1451,INDEX('FORMAÇÃO DE PREÇO'!$M:$M,MATCH($B1454,'FORMAÇÃO DE PREÇO'!$B:$B)-16),IF($C1454=$C1452,"Quant.","")))</f>
        <v/>
      </c>
      <c r="J1454" s="68" t="str">
        <f>IF(AND(COUNTBLANK($B1451:$B1453)=2,$B1453="",$B1452="",MAX(C:C)&gt;1),"Total Estimado",IF($B1453="","",IF($C1454=$C1451,INDEX('FORMAÇÃO DE PREÇO'!$M:$M,MATCH($B1454,'FORMAÇÃO DE PREÇO'!$B:$B)-18),IF($C1454=$C1452,"Valor Unit. (R$)",IF(AND($C1454&lt;&gt;$C1453,$J1453&lt;&gt;""),"Subtotal","")))))</f>
        <v/>
      </c>
      <c r="K1454" s="100" t="str">
        <f>IFERROR(IF(AND(COUNTBLANK($B1451:$B1453)=2,$B1453="",$B1452="",MAX(C:C)&gt;1),SUM($K$3:K1453)/2,IF($B1453="","",IF($C1454=$C1451,ROUND(J1454*I1454,2),IF($C1454=$C1452,"Total Item (R$)",IF(AND($C1454&lt;&gt;$C1453,$J1453&lt;&gt;""),SUMIFS(K:K,C:C,C1453,J:J,"&lt;&gt;Subtotal"),""))))),"")</f>
        <v/>
      </c>
      <c r="L1454" s="100" t="str">
        <f t="shared" si="42"/>
        <v/>
      </c>
    </row>
    <row r="1455" spans="2:12" x14ac:dyDescent="0.25">
      <c r="B1455" s="62" t="str">
        <f>IFERROR(IF(C1454=C1451,IF(B1454+1&lt;='FORMAÇÃO DE PREÇO'!$H$8,B1454+1,""),B1454),"")</f>
        <v/>
      </c>
      <c r="C1455" s="62" t="str">
        <f>IFERROR(VLOOKUP(B1455,'FORMAÇÃO DE PREÇO'!B:D,2,FALSE),"")</f>
        <v/>
      </c>
      <c r="D1455" s="62" t="str">
        <f>IFERROR(VLOOKUP(B1455,'FORMAÇÃO DE PREÇO'!B:D,3,FALSE),"")</f>
        <v/>
      </c>
      <c r="E1455" s="107" t="str">
        <f t="shared" si="43"/>
        <v/>
      </c>
      <c r="F1455" s="107" t="str">
        <f>IF($B1454="","",IF($C1455=$C1452,INDEX('FORMAÇÃO DE PREÇO'!$H:$H,MATCH($B1455,'FORMAÇÃO DE PREÇO'!$B:$B)-18),IF($C1455=$C1453,"Código","")))</f>
        <v/>
      </c>
      <c r="G1455" s="108" t="str">
        <f t="array" ref="G1455">IF($B1454="","",IF($C1455=$C1452,UPPER(INDEX('BASE EDITAL'!$C:$C,EDITAL!B1455+1)),IF($C1455=$C1453,"Especificação do Objeto","")))</f>
        <v/>
      </c>
      <c r="H1455" s="109" t="str">
        <f t="array" ref="H1455">IF($B1454="","",IF($C1455=$C1452,INDEX('FORMAÇÃO DE PREÇO'!$M:$M,MATCH($B1455,'FORMAÇÃO DE PREÇO'!$B:$B)-14),IF($C1455=$C1453,"Unidade","")))</f>
        <v/>
      </c>
      <c r="I1455" s="109" t="str">
        <f>IF($B1454="","",IF($C1455=$C1452,INDEX('FORMAÇÃO DE PREÇO'!$M:$M,MATCH($B1455,'FORMAÇÃO DE PREÇO'!$B:$B)-16),IF($C1455=$C1453,"Quant.","")))</f>
        <v/>
      </c>
      <c r="J1455" s="68" t="str">
        <f>IF(AND(COUNTBLANK($B1452:$B1454)=2,$B1454="",$B1453="",MAX(C:C)&gt;1),"Total Estimado",IF($B1454="","",IF($C1455=$C1452,INDEX('FORMAÇÃO DE PREÇO'!$M:$M,MATCH($B1455,'FORMAÇÃO DE PREÇO'!$B:$B)-18),IF($C1455=$C1453,"Valor Unit. (R$)",IF(AND($C1455&lt;&gt;$C1454,$J1454&lt;&gt;""),"Subtotal","")))))</f>
        <v/>
      </c>
      <c r="K1455" s="100" t="str">
        <f>IFERROR(IF(AND(COUNTBLANK($B1452:$B1454)=2,$B1454="",$B1453="",MAX(C:C)&gt;1),SUM($K$3:K1454)/2,IF($B1454="","",IF($C1455=$C1452,ROUND(J1455*I1455,2),IF($C1455=$C1453,"Total Item (R$)",IF(AND($C1455&lt;&gt;$C1454,$J1454&lt;&gt;""),SUMIFS(K:K,C:C,C1454,J:J,"&lt;&gt;Subtotal"),""))))),"")</f>
        <v/>
      </c>
      <c r="L1455" s="100" t="str">
        <f t="shared" si="42"/>
        <v/>
      </c>
    </row>
    <row r="1456" spans="2:12" x14ac:dyDescent="0.25">
      <c r="B1456" s="62" t="str">
        <f>IFERROR(IF(C1455=C1452,IF(B1455+1&lt;='FORMAÇÃO DE PREÇO'!$H$8,B1455+1,""),B1455),"")</f>
        <v/>
      </c>
      <c r="C1456" s="62" t="str">
        <f>IFERROR(VLOOKUP(B1456,'FORMAÇÃO DE PREÇO'!B:D,2,FALSE),"")</f>
        <v/>
      </c>
      <c r="D1456" s="62" t="str">
        <f>IFERROR(VLOOKUP(B1456,'FORMAÇÃO DE PREÇO'!B:D,3,FALSE),"")</f>
        <v/>
      </c>
      <c r="E1456" s="107" t="str">
        <f t="shared" si="43"/>
        <v/>
      </c>
      <c r="F1456" s="107" t="str">
        <f>IF($B1455="","",IF($C1456=$C1453,INDEX('FORMAÇÃO DE PREÇO'!$H:$H,MATCH($B1456,'FORMAÇÃO DE PREÇO'!$B:$B)-18),IF($C1456=$C1454,"Código","")))</f>
        <v/>
      </c>
      <c r="G1456" s="108" t="str">
        <f t="array" ref="G1456">IF($B1455="","",IF($C1456=$C1453,UPPER(INDEX('BASE EDITAL'!$C:$C,EDITAL!B1456+1)),IF($C1456=$C1454,"Especificação do Objeto","")))</f>
        <v/>
      </c>
      <c r="H1456" s="109" t="str">
        <f t="array" ref="H1456">IF($B1455="","",IF($C1456=$C1453,INDEX('FORMAÇÃO DE PREÇO'!$M:$M,MATCH($B1456,'FORMAÇÃO DE PREÇO'!$B:$B)-14),IF($C1456=$C1454,"Unidade","")))</f>
        <v/>
      </c>
      <c r="I1456" s="109" t="str">
        <f>IF($B1455="","",IF($C1456=$C1453,INDEX('FORMAÇÃO DE PREÇO'!$M:$M,MATCH($B1456,'FORMAÇÃO DE PREÇO'!$B:$B)-16),IF($C1456=$C1454,"Quant.","")))</f>
        <v/>
      </c>
      <c r="J1456" s="68" t="str">
        <f>IF(AND(COUNTBLANK($B1453:$B1455)=2,$B1455="",$B1454="",MAX(C:C)&gt;1),"Total Estimado",IF($B1455="","",IF($C1456=$C1453,INDEX('FORMAÇÃO DE PREÇO'!$M:$M,MATCH($B1456,'FORMAÇÃO DE PREÇO'!$B:$B)-18),IF($C1456=$C1454,"Valor Unit. (R$)",IF(AND($C1456&lt;&gt;$C1455,$J1455&lt;&gt;""),"Subtotal","")))))</f>
        <v/>
      </c>
      <c r="K1456" s="100" t="str">
        <f>IFERROR(IF(AND(COUNTBLANK($B1453:$B1455)=2,$B1455="",$B1454="",MAX(C:C)&gt;1),SUM($K$3:K1455)/2,IF($B1455="","",IF($C1456=$C1453,ROUND(J1456*I1456,2),IF($C1456=$C1454,"Total Item (R$)",IF(AND($C1456&lt;&gt;$C1455,$J1455&lt;&gt;""),SUMIFS(K:K,C:C,C1455,J:J,"&lt;&gt;Subtotal"),""))))),"")</f>
        <v/>
      </c>
      <c r="L1456" s="100" t="str">
        <f t="shared" si="42"/>
        <v/>
      </c>
    </row>
    <row r="1457" spans="2:12" x14ac:dyDescent="0.25">
      <c r="B1457" s="62" t="str">
        <f>IFERROR(IF(C1456=C1453,IF(B1456+1&lt;='FORMAÇÃO DE PREÇO'!$H$8,B1456+1,""),B1456),"")</f>
        <v/>
      </c>
      <c r="C1457" s="62" t="str">
        <f>IFERROR(VLOOKUP(B1457,'FORMAÇÃO DE PREÇO'!B:D,2,FALSE),"")</f>
        <v/>
      </c>
      <c r="D1457" s="62" t="str">
        <f>IFERROR(VLOOKUP(B1457,'FORMAÇÃO DE PREÇO'!B:D,3,FALSE),"")</f>
        <v/>
      </c>
      <c r="E1457" s="107" t="str">
        <f t="shared" si="43"/>
        <v/>
      </c>
      <c r="F1457" s="107" t="str">
        <f>IF($B1456="","",IF($C1457=$C1454,INDEX('FORMAÇÃO DE PREÇO'!$H:$H,MATCH($B1457,'FORMAÇÃO DE PREÇO'!$B:$B)-18),IF($C1457=$C1455,"Código","")))</f>
        <v/>
      </c>
      <c r="G1457" s="108" t="str">
        <f t="array" ref="G1457">IF($B1456="","",IF($C1457=$C1454,UPPER(INDEX('BASE EDITAL'!$C:$C,EDITAL!B1457+1)),IF($C1457=$C1455,"Especificação do Objeto","")))</f>
        <v/>
      </c>
      <c r="H1457" s="109" t="str">
        <f t="array" ref="H1457">IF($B1456="","",IF($C1457=$C1454,INDEX('FORMAÇÃO DE PREÇO'!$M:$M,MATCH($B1457,'FORMAÇÃO DE PREÇO'!$B:$B)-14),IF($C1457=$C1455,"Unidade","")))</f>
        <v/>
      </c>
      <c r="I1457" s="109" t="str">
        <f>IF($B1456="","",IF($C1457=$C1454,INDEX('FORMAÇÃO DE PREÇO'!$M:$M,MATCH($B1457,'FORMAÇÃO DE PREÇO'!$B:$B)-16),IF($C1457=$C1455,"Quant.","")))</f>
        <v/>
      </c>
      <c r="J1457" s="68" t="str">
        <f>IF(AND(COUNTBLANK($B1454:$B1456)=2,$B1456="",$B1455="",MAX(C:C)&gt;1),"Total Estimado",IF($B1456="","",IF($C1457=$C1454,INDEX('FORMAÇÃO DE PREÇO'!$M:$M,MATCH($B1457,'FORMAÇÃO DE PREÇO'!$B:$B)-18),IF($C1457=$C1455,"Valor Unit. (R$)",IF(AND($C1457&lt;&gt;$C1456,$J1456&lt;&gt;""),"Subtotal","")))))</f>
        <v/>
      </c>
      <c r="K1457" s="100" t="str">
        <f>IFERROR(IF(AND(COUNTBLANK($B1454:$B1456)=2,$B1456="",$B1455="",MAX(C:C)&gt;1),SUM($K$3:K1456)/2,IF($B1456="","",IF($C1457=$C1454,ROUND(J1457*I1457,2),IF($C1457=$C1455,"Total Item (R$)",IF(AND($C1457&lt;&gt;$C1456,$J1456&lt;&gt;""),SUMIFS(K:K,C:C,C1456,J:J,"&lt;&gt;Subtotal"),""))))),"")</f>
        <v/>
      </c>
      <c r="L1457" s="100" t="str">
        <f t="shared" si="42"/>
        <v/>
      </c>
    </row>
    <row r="1458" spans="2:12" x14ac:dyDescent="0.25">
      <c r="B1458" s="62" t="str">
        <f>IFERROR(IF(C1457=C1454,IF(B1457+1&lt;='FORMAÇÃO DE PREÇO'!$H$8,B1457+1,""),B1457),"")</f>
        <v/>
      </c>
      <c r="C1458" s="62" t="str">
        <f>IFERROR(VLOOKUP(B1458,'FORMAÇÃO DE PREÇO'!B:D,2,FALSE),"")</f>
        <v/>
      </c>
      <c r="D1458" s="62" t="str">
        <f>IFERROR(VLOOKUP(B1458,'FORMAÇÃO DE PREÇO'!B:D,3,FALSE),"")</f>
        <v/>
      </c>
      <c r="E1458" s="107" t="str">
        <f t="shared" si="43"/>
        <v/>
      </c>
      <c r="F1458" s="107" t="str">
        <f>IF($B1457="","",IF($C1458=$C1455,INDEX('FORMAÇÃO DE PREÇO'!$H:$H,MATCH($B1458,'FORMAÇÃO DE PREÇO'!$B:$B)-18),IF($C1458=$C1456,"Código","")))</f>
        <v/>
      </c>
      <c r="G1458" s="108" t="str">
        <f t="array" ref="G1458">IF($B1457="","",IF($C1458=$C1455,UPPER(INDEX('BASE EDITAL'!$C:$C,EDITAL!B1458+1)),IF($C1458=$C1456,"Especificação do Objeto","")))</f>
        <v/>
      </c>
      <c r="H1458" s="109" t="str">
        <f t="array" ref="H1458">IF($B1457="","",IF($C1458=$C1455,INDEX('FORMAÇÃO DE PREÇO'!$M:$M,MATCH($B1458,'FORMAÇÃO DE PREÇO'!$B:$B)-14),IF($C1458=$C1456,"Unidade","")))</f>
        <v/>
      </c>
      <c r="I1458" s="109" t="str">
        <f>IF($B1457="","",IF($C1458=$C1455,INDEX('FORMAÇÃO DE PREÇO'!$M:$M,MATCH($B1458,'FORMAÇÃO DE PREÇO'!$B:$B)-16),IF($C1458=$C1456,"Quant.","")))</f>
        <v/>
      </c>
      <c r="J1458" s="68" t="str">
        <f>IF(AND(COUNTBLANK($B1455:$B1457)=2,$B1457="",$B1456="",MAX(C:C)&gt;1),"Total Estimado",IF($B1457="","",IF($C1458=$C1455,INDEX('FORMAÇÃO DE PREÇO'!$M:$M,MATCH($B1458,'FORMAÇÃO DE PREÇO'!$B:$B)-18),IF($C1458=$C1456,"Valor Unit. (R$)",IF(AND($C1458&lt;&gt;$C1457,$J1457&lt;&gt;""),"Subtotal","")))))</f>
        <v/>
      </c>
      <c r="K1458" s="100" t="str">
        <f>IFERROR(IF(AND(COUNTBLANK($B1455:$B1457)=2,$B1457="",$B1456="",MAX(C:C)&gt;1),SUM($K$3:K1457)/2,IF($B1457="","",IF($C1458=$C1455,ROUND(J1458*I1458,2),IF($C1458=$C1456,"Total Item (R$)",IF(AND($C1458&lt;&gt;$C1457,$J1457&lt;&gt;""),SUMIFS(K:K,C:C,C1457,J:J,"&lt;&gt;Subtotal"),""))))),"")</f>
        <v/>
      </c>
      <c r="L1458" s="100" t="str">
        <f t="shared" si="42"/>
        <v/>
      </c>
    </row>
    <row r="1459" spans="2:12" x14ac:dyDescent="0.25">
      <c r="B1459" s="62" t="str">
        <f>IFERROR(IF(C1458=C1455,IF(B1458+1&lt;='FORMAÇÃO DE PREÇO'!$H$8,B1458+1,""),B1458),"")</f>
        <v/>
      </c>
      <c r="C1459" s="62" t="str">
        <f>IFERROR(VLOOKUP(B1459,'FORMAÇÃO DE PREÇO'!B:D,2,FALSE),"")</f>
        <v/>
      </c>
      <c r="D1459" s="62" t="str">
        <f>IFERROR(VLOOKUP(B1459,'FORMAÇÃO DE PREÇO'!B:D,3,FALSE),"")</f>
        <v/>
      </c>
      <c r="E1459" s="107" t="str">
        <f t="shared" si="43"/>
        <v/>
      </c>
      <c r="F1459" s="107" t="str">
        <f>IF($B1458="","",IF($C1459=$C1456,INDEX('FORMAÇÃO DE PREÇO'!$H:$H,MATCH($B1459,'FORMAÇÃO DE PREÇO'!$B:$B)-18),IF($C1459=$C1457,"Código","")))</f>
        <v/>
      </c>
      <c r="G1459" s="108" t="str">
        <f t="array" ref="G1459">IF($B1458="","",IF($C1459=$C1456,UPPER(INDEX('BASE EDITAL'!$C:$C,EDITAL!B1459+1)),IF($C1459=$C1457,"Especificação do Objeto","")))</f>
        <v/>
      </c>
      <c r="H1459" s="109" t="str">
        <f t="array" ref="H1459">IF($B1458="","",IF($C1459=$C1456,INDEX('FORMAÇÃO DE PREÇO'!$M:$M,MATCH($B1459,'FORMAÇÃO DE PREÇO'!$B:$B)-14),IF($C1459=$C1457,"Unidade","")))</f>
        <v/>
      </c>
      <c r="I1459" s="109" t="str">
        <f>IF($B1458="","",IF($C1459=$C1456,INDEX('FORMAÇÃO DE PREÇO'!$M:$M,MATCH($B1459,'FORMAÇÃO DE PREÇO'!$B:$B)-16),IF($C1459=$C1457,"Quant.","")))</f>
        <v/>
      </c>
      <c r="J1459" s="68" t="str">
        <f>IF(AND(COUNTBLANK($B1456:$B1458)=2,$B1458="",$B1457="",MAX(C:C)&gt;1),"Total Estimado",IF($B1458="","",IF($C1459=$C1456,INDEX('FORMAÇÃO DE PREÇO'!$M:$M,MATCH($B1459,'FORMAÇÃO DE PREÇO'!$B:$B)-18),IF($C1459=$C1457,"Valor Unit. (R$)",IF(AND($C1459&lt;&gt;$C1458,$J1458&lt;&gt;""),"Subtotal","")))))</f>
        <v/>
      </c>
      <c r="K1459" s="100" t="str">
        <f>IFERROR(IF(AND(COUNTBLANK($B1456:$B1458)=2,$B1458="",$B1457="",MAX(C:C)&gt;1),SUM($K$3:K1458)/2,IF($B1458="","",IF($C1459=$C1456,ROUND(J1459*I1459,2),IF($C1459=$C1457,"Total Item (R$)",IF(AND($C1459&lt;&gt;$C1458,$J1458&lt;&gt;""),SUMIFS(K:K,C:C,C1458,J:J,"&lt;&gt;Subtotal"),""))))),"")</f>
        <v/>
      </c>
      <c r="L1459" s="100" t="str">
        <f t="shared" si="42"/>
        <v/>
      </c>
    </row>
    <row r="1460" spans="2:12" x14ac:dyDescent="0.25">
      <c r="B1460" s="62" t="str">
        <f>IFERROR(IF(C1459=C1456,IF(B1459+1&lt;='FORMAÇÃO DE PREÇO'!$H$8,B1459+1,""),B1459),"")</f>
        <v/>
      </c>
      <c r="C1460" s="62" t="str">
        <f>IFERROR(VLOOKUP(B1460,'FORMAÇÃO DE PREÇO'!B:D,2,FALSE),"")</f>
        <v/>
      </c>
      <c r="D1460" s="62" t="str">
        <f>IFERROR(VLOOKUP(B1460,'FORMAÇÃO DE PREÇO'!B:D,3,FALSE),"")</f>
        <v/>
      </c>
      <c r="E1460" s="107" t="str">
        <f t="shared" si="43"/>
        <v/>
      </c>
      <c r="F1460" s="107" t="str">
        <f>IF($B1459="","",IF($C1460=$C1457,INDEX('FORMAÇÃO DE PREÇO'!$H:$H,MATCH($B1460,'FORMAÇÃO DE PREÇO'!$B:$B)-18),IF($C1460=$C1458,"Código","")))</f>
        <v/>
      </c>
      <c r="G1460" s="108" t="str">
        <f t="array" ref="G1460">IF($B1459="","",IF($C1460=$C1457,UPPER(INDEX('BASE EDITAL'!$C:$C,EDITAL!B1460+1)),IF($C1460=$C1458,"Especificação do Objeto","")))</f>
        <v/>
      </c>
      <c r="H1460" s="109" t="str">
        <f t="array" ref="H1460">IF($B1459="","",IF($C1460=$C1457,INDEX('FORMAÇÃO DE PREÇO'!$M:$M,MATCH($B1460,'FORMAÇÃO DE PREÇO'!$B:$B)-14),IF($C1460=$C1458,"Unidade","")))</f>
        <v/>
      </c>
      <c r="I1460" s="109" t="str">
        <f>IF($B1459="","",IF($C1460=$C1457,INDEX('FORMAÇÃO DE PREÇO'!$M:$M,MATCH($B1460,'FORMAÇÃO DE PREÇO'!$B:$B)-16),IF($C1460=$C1458,"Quant.","")))</f>
        <v/>
      </c>
      <c r="J1460" s="68" t="str">
        <f>IF(AND(COUNTBLANK($B1457:$B1459)=2,$B1459="",$B1458="",MAX(C:C)&gt;1),"Total Estimado",IF($B1459="","",IF($C1460=$C1457,INDEX('FORMAÇÃO DE PREÇO'!$M:$M,MATCH($B1460,'FORMAÇÃO DE PREÇO'!$B:$B)-18),IF($C1460=$C1458,"Valor Unit. (R$)",IF(AND($C1460&lt;&gt;$C1459,$J1459&lt;&gt;""),"Subtotal","")))))</f>
        <v/>
      </c>
      <c r="K1460" s="100" t="str">
        <f>IFERROR(IF(AND(COUNTBLANK($B1457:$B1459)=2,$B1459="",$B1458="",MAX(C:C)&gt;1),SUM($K$3:K1459)/2,IF($B1459="","",IF($C1460=$C1457,ROUND(J1460*I1460,2),IF($C1460=$C1458,"Total Item (R$)",IF(AND($C1460&lt;&gt;$C1459,$J1459&lt;&gt;""),SUMIFS(K:K,C:C,C1459,J:J,"&lt;&gt;Subtotal"),""))))),"")</f>
        <v/>
      </c>
      <c r="L1460" s="100" t="str">
        <f t="shared" si="42"/>
        <v/>
      </c>
    </row>
    <row r="1461" spans="2:12" x14ac:dyDescent="0.25">
      <c r="B1461" s="62" t="str">
        <f>IFERROR(IF(C1460=C1457,IF(B1460+1&lt;='FORMAÇÃO DE PREÇO'!$H$8,B1460+1,""),B1460),"")</f>
        <v/>
      </c>
      <c r="C1461" s="62" t="str">
        <f>IFERROR(VLOOKUP(B1461,'FORMAÇÃO DE PREÇO'!B:D,2,FALSE),"")</f>
        <v/>
      </c>
      <c r="D1461" s="62" t="str">
        <f>IFERROR(VLOOKUP(B1461,'FORMAÇÃO DE PREÇO'!B:D,3,FALSE),"")</f>
        <v/>
      </c>
      <c r="E1461" s="107" t="str">
        <f t="shared" si="43"/>
        <v/>
      </c>
      <c r="F1461" s="107" t="str">
        <f>IF($B1460="","",IF($C1461=$C1458,INDEX('FORMAÇÃO DE PREÇO'!$H:$H,MATCH($B1461,'FORMAÇÃO DE PREÇO'!$B:$B)-18),IF($C1461=$C1459,"Código","")))</f>
        <v/>
      </c>
      <c r="G1461" s="108" t="str">
        <f t="array" ref="G1461">IF($B1460="","",IF($C1461=$C1458,UPPER(INDEX('BASE EDITAL'!$C:$C,EDITAL!B1461+1)),IF($C1461=$C1459,"Especificação do Objeto","")))</f>
        <v/>
      </c>
      <c r="H1461" s="109" t="str">
        <f t="array" ref="H1461">IF($B1460="","",IF($C1461=$C1458,INDEX('FORMAÇÃO DE PREÇO'!$M:$M,MATCH($B1461,'FORMAÇÃO DE PREÇO'!$B:$B)-14),IF($C1461=$C1459,"Unidade","")))</f>
        <v/>
      </c>
      <c r="I1461" s="109" t="str">
        <f>IF($B1460="","",IF($C1461=$C1458,INDEX('FORMAÇÃO DE PREÇO'!$M:$M,MATCH($B1461,'FORMAÇÃO DE PREÇO'!$B:$B)-16),IF($C1461=$C1459,"Quant.","")))</f>
        <v/>
      </c>
      <c r="J1461" s="68" t="str">
        <f>IF(AND(COUNTBLANK($B1458:$B1460)=2,$B1460="",$B1459="",MAX(C:C)&gt;1),"Total Estimado",IF($B1460="","",IF($C1461=$C1458,INDEX('FORMAÇÃO DE PREÇO'!$M:$M,MATCH($B1461,'FORMAÇÃO DE PREÇO'!$B:$B)-18),IF($C1461=$C1459,"Valor Unit. (R$)",IF(AND($C1461&lt;&gt;$C1460,$J1460&lt;&gt;""),"Subtotal","")))))</f>
        <v/>
      </c>
      <c r="K1461" s="100" t="str">
        <f>IFERROR(IF(AND(COUNTBLANK($B1458:$B1460)=2,$B1460="",$B1459="",MAX(C:C)&gt;1),SUM($K$3:K1460)/2,IF($B1460="","",IF($C1461=$C1458,ROUND(J1461*I1461,2),IF($C1461=$C1459,"Total Item (R$)",IF(AND($C1461&lt;&gt;$C1460,$J1460&lt;&gt;""),SUMIFS(K:K,C:C,C1460,J:J,"&lt;&gt;Subtotal"),""))))),"")</f>
        <v/>
      </c>
      <c r="L1461" s="100" t="str">
        <f t="shared" si="42"/>
        <v/>
      </c>
    </row>
    <row r="1462" spans="2:12" x14ac:dyDescent="0.25">
      <c r="B1462" s="62" t="str">
        <f>IFERROR(IF(C1461=C1458,IF(B1461+1&lt;='FORMAÇÃO DE PREÇO'!$H$8,B1461+1,""),B1461),"")</f>
        <v/>
      </c>
      <c r="C1462" s="62" t="str">
        <f>IFERROR(VLOOKUP(B1462,'FORMAÇÃO DE PREÇO'!B:D,2,FALSE),"")</f>
        <v/>
      </c>
      <c r="D1462" s="62" t="str">
        <f>IFERROR(VLOOKUP(B1462,'FORMAÇÃO DE PREÇO'!B:D,3,FALSE),"")</f>
        <v/>
      </c>
      <c r="E1462" s="107" t="str">
        <f t="shared" si="43"/>
        <v/>
      </c>
      <c r="F1462" s="107" t="str">
        <f>IF($B1461="","",IF($C1462=$C1459,INDEX('FORMAÇÃO DE PREÇO'!$H:$H,MATCH($B1462,'FORMAÇÃO DE PREÇO'!$B:$B)-18),IF($C1462=$C1460,"Código","")))</f>
        <v/>
      </c>
      <c r="G1462" s="108" t="str">
        <f t="array" ref="G1462">IF($B1461="","",IF($C1462=$C1459,UPPER(INDEX('BASE EDITAL'!$C:$C,EDITAL!B1462+1)),IF($C1462=$C1460,"Especificação do Objeto","")))</f>
        <v/>
      </c>
      <c r="H1462" s="109" t="str">
        <f t="array" ref="H1462">IF($B1461="","",IF($C1462=$C1459,INDEX('FORMAÇÃO DE PREÇO'!$M:$M,MATCH($B1462,'FORMAÇÃO DE PREÇO'!$B:$B)-14),IF($C1462=$C1460,"Unidade","")))</f>
        <v/>
      </c>
      <c r="I1462" s="109" t="str">
        <f>IF($B1461="","",IF($C1462=$C1459,INDEX('FORMAÇÃO DE PREÇO'!$M:$M,MATCH($B1462,'FORMAÇÃO DE PREÇO'!$B:$B)-16),IF($C1462=$C1460,"Quant.","")))</f>
        <v/>
      </c>
      <c r="J1462" s="68" t="str">
        <f>IF(AND(COUNTBLANK($B1459:$B1461)=2,$B1461="",$B1460="",MAX(C:C)&gt;1),"Total Estimado",IF($B1461="","",IF($C1462=$C1459,INDEX('FORMAÇÃO DE PREÇO'!$M:$M,MATCH($B1462,'FORMAÇÃO DE PREÇO'!$B:$B)-18),IF($C1462=$C1460,"Valor Unit. (R$)",IF(AND($C1462&lt;&gt;$C1461,$J1461&lt;&gt;""),"Subtotal","")))))</f>
        <v/>
      </c>
      <c r="K1462" s="100" t="str">
        <f>IFERROR(IF(AND(COUNTBLANK($B1459:$B1461)=2,$B1461="",$B1460="",MAX(C:C)&gt;1),SUM($K$3:K1461)/2,IF($B1461="","",IF($C1462=$C1459,ROUND(J1462*I1462,2),IF($C1462=$C1460,"Total Item (R$)",IF(AND($C1462&lt;&gt;$C1461,$J1461&lt;&gt;""),SUMIFS(K:K,C:C,C1461,J:J,"&lt;&gt;Subtotal"),""))))),"")</f>
        <v/>
      </c>
      <c r="L1462" s="100" t="str">
        <f t="shared" si="42"/>
        <v/>
      </c>
    </row>
    <row r="1463" spans="2:12" x14ac:dyDescent="0.25">
      <c r="B1463" s="62" t="str">
        <f>IFERROR(IF(C1462=C1459,IF(B1462+1&lt;='FORMAÇÃO DE PREÇO'!$H$8,B1462+1,""),B1462),"")</f>
        <v/>
      </c>
      <c r="C1463" s="62" t="str">
        <f>IFERROR(VLOOKUP(B1463,'FORMAÇÃO DE PREÇO'!B:D,2,FALSE),"")</f>
        <v/>
      </c>
      <c r="D1463" s="62" t="str">
        <f>IFERROR(VLOOKUP(B1463,'FORMAÇÃO DE PREÇO'!B:D,3,FALSE),"")</f>
        <v/>
      </c>
      <c r="E1463" s="107" t="str">
        <f t="shared" si="43"/>
        <v/>
      </c>
      <c r="F1463" s="107" t="str">
        <f>IF($B1462="","",IF($C1463=$C1460,INDEX('FORMAÇÃO DE PREÇO'!$H:$H,MATCH($B1463,'FORMAÇÃO DE PREÇO'!$B:$B)-18),IF($C1463=$C1461,"Código","")))</f>
        <v/>
      </c>
      <c r="G1463" s="108" t="str">
        <f t="array" ref="G1463">IF($B1462="","",IF($C1463=$C1460,UPPER(INDEX('BASE EDITAL'!$C:$C,EDITAL!B1463+1)),IF($C1463=$C1461,"Especificação do Objeto","")))</f>
        <v/>
      </c>
      <c r="H1463" s="109" t="str">
        <f t="array" ref="H1463">IF($B1462="","",IF($C1463=$C1460,INDEX('FORMAÇÃO DE PREÇO'!$M:$M,MATCH($B1463,'FORMAÇÃO DE PREÇO'!$B:$B)-14),IF($C1463=$C1461,"Unidade","")))</f>
        <v/>
      </c>
      <c r="I1463" s="109" t="str">
        <f>IF($B1462="","",IF($C1463=$C1460,INDEX('FORMAÇÃO DE PREÇO'!$M:$M,MATCH($B1463,'FORMAÇÃO DE PREÇO'!$B:$B)-16),IF($C1463=$C1461,"Quant.","")))</f>
        <v/>
      </c>
      <c r="J1463" s="68" t="str">
        <f>IF(AND(COUNTBLANK($B1460:$B1462)=2,$B1462="",$B1461="",MAX(C:C)&gt;1),"Total Estimado",IF($B1462="","",IF($C1463=$C1460,INDEX('FORMAÇÃO DE PREÇO'!$M:$M,MATCH($B1463,'FORMAÇÃO DE PREÇO'!$B:$B)-18),IF($C1463=$C1461,"Valor Unit. (R$)",IF(AND($C1463&lt;&gt;$C1462,$J1462&lt;&gt;""),"Subtotal","")))))</f>
        <v/>
      </c>
      <c r="K1463" s="100" t="str">
        <f>IFERROR(IF(AND(COUNTBLANK($B1460:$B1462)=2,$B1462="",$B1461="",MAX(C:C)&gt;1),SUM($K$3:K1462)/2,IF($B1462="","",IF($C1463=$C1460,ROUND(J1463*I1463,2),IF($C1463=$C1461,"Total Item (R$)",IF(AND($C1463&lt;&gt;$C1462,$J1462&lt;&gt;""),SUMIFS(K:K,C:C,C1462,J:J,"&lt;&gt;Subtotal"),""))))),"")</f>
        <v/>
      </c>
      <c r="L1463" s="100" t="str">
        <f t="shared" si="42"/>
        <v/>
      </c>
    </row>
    <row r="1464" spans="2:12" x14ac:dyDescent="0.25">
      <c r="B1464" s="62" t="str">
        <f>IFERROR(IF(C1463=C1460,IF(B1463+1&lt;='FORMAÇÃO DE PREÇO'!$H$8,B1463+1,""),B1463),"")</f>
        <v/>
      </c>
      <c r="C1464" s="62" t="str">
        <f>IFERROR(VLOOKUP(B1464,'FORMAÇÃO DE PREÇO'!B:D,2,FALSE),"")</f>
        <v/>
      </c>
      <c r="D1464" s="62" t="str">
        <f>IFERROR(VLOOKUP(B1464,'FORMAÇÃO DE PREÇO'!B:D,3,FALSE),"")</f>
        <v/>
      </c>
      <c r="E1464" s="107" t="str">
        <f t="shared" si="43"/>
        <v/>
      </c>
      <c r="F1464" s="107" t="str">
        <f>IF($B1463="","",IF($C1464=$C1461,INDEX('FORMAÇÃO DE PREÇO'!$H:$H,MATCH($B1464,'FORMAÇÃO DE PREÇO'!$B:$B)-18),IF($C1464=$C1462,"Código","")))</f>
        <v/>
      </c>
      <c r="G1464" s="108" t="str">
        <f t="array" ref="G1464">IF($B1463="","",IF($C1464=$C1461,UPPER(INDEX('BASE EDITAL'!$C:$C,EDITAL!B1464+1)),IF($C1464=$C1462,"Especificação do Objeto","")))</f>
        <v/>
      </c>
      <c r="H1464" s="109" t="str">
        <f t="array" ref="H1464">IF($B1463="","",IF($C1464=$C1461,INDEX('FORMAÇÃO DE PREÇO'!$M:$M,MATCH($B1464,'FORMAÇÃO DE PREÇO'!$B:$B)-14),IF($C1464=$C1462,"Unidade","")))</f>
        <v/>
      </c>
      <c r="I1464" s="109" t="str">
        <f>IF($B1463="","",IF($C1464=$C1461,INDEX('FORMAÇÃO DE PREÇO'!$M:$M,MATCH($B1464,'FORMAÇÃO DE PREÇO'!$B:$B)-16),IF($C1464=$C1462,"Quant.","")))</f>
        <v/>
      </c>
      <c r="J1464" s="68" t="str">
        <f>IF(AND(COUNTBLANK($B1461:$B1463)=2,$B1463="",$B1462="",MAX(C:C)&gt;1),"Total Estimado",IF($B1463="","",IF($C1464=$C1461,INDEX('FORMAÇÃO DE PREÇO'!$M:$M,MATCH($B1464,'FORMAÇÃO DE PREÇO'!$B:$B)-18),IF($C1464=$C1462,"Valor Unit. (R$)",IF(AND($C1464&lt;&gt;$C1463,$J1463&lt;&gt;""),"Subtotal","")))))</f>
        <v/>
      </c>
      <c r="K1464" s="100" t="str">
        <f>IFERROR(IF(AND(COUNTBLANK($B1461:$B1463)=2,$B1463="",$B1462="",MAX(C:C)&gt;1),SUM($K$3:K1463)/2,IF($B1463="","",IF($C1464=$C1461,ROUND(J1464*I1464,2),IF($C1464=$C1462,"Total Item (R$)",IF(AND($C1464&lt;&gt;$C1463,$J1463&lt;&gt;""),SUMIFS(K:K,C:C,C1463,J:J,"&lt;&gt;Subtotal"),""))))),"")</f>
        <v/>
      </c>
      <c r="L1464" s="100" t="str">
        <f t="shared" si="42"/>
        <v/>
      </c>
    </row>
    <row r="1465" spans="2:12" x14ac:dyDescent="0.25">
      <c r="B1465" s="62" t="str">
        <f>IFERROR(IF(C1464=C1461,IF(B1464+1&lt;='FORMAÇÃO DE PREÇO'!$H$8,B1464+1,""),B1464),"")</f>
        <v/>
      </c>
      <c r="C1465" s="62" t="str">
        <f>IFERROR(VLOOKUP(B1465,'FORMAÇÃO DE PREÇO'!B:D,2,FALSE),"")</f>
        <v/>
      </c>
      <c r="D1465" s="62" t="str">
        <f>IFERROR(VLOOKUP(B1465,'FORMAÇÃO DE PREÇO'!B:D,3,FALSE),"")</f>
        <v/>
      </c>
      <c r="E1465" s="107" t="str">
        <f t="shared" si="43"/>
        <v/>
      </c>
      <c r="F1465" s="107" t="str">
        <f>IF($B1464="","",IF($C1465=$C1462,INDEX('FORMAÇÃO DE PREÇO'!$H:$H,MATCH($B1465,'FORMAÇÃO DE PREÇO'!$B:$B)-18),IF($C1465=$C1463,"Código","")))</f>
        <v/>
      </c>
      <c r="G1465" s="108" t="str">
        <f t="array" ref="G1465">IF($B1464="","",IF($C1465=$C1462,UPPER(INDEX('BASE EDITAL'!$C:$C,EDITAL!B1465+1)),IF($C1465=$C1463,"Especificação do Objeto","")))</f>
        <v/>
      </c>
      <c r="H1465" s="109" t="str">
        <f t="array" ref="H1465">IF($B1464="","",IF($C1465=$C1462,INDEX('FORMAÇÃO DE PREÇO'!$M:$M,MATCH($B1465,'FORMAÇÃO DE PREÇO'!$B:$B)-14),IF($C1465=$C1463,"Unidade","")))</f>
        <v/>
      </c>
      <c r="I1465" s="109" t="str">
        <f>IF($B1464="","",IF($C1465=$C1462,INDEX('FORMAÇÃO DE PREÇO'!$M:$M,MATCH($B1465,'FORMAÇÃO DE PREÇO'!$B:$B)-16),IF($C1465=$C1463,"Quant.","")))</f>
        <v/>
      </c>
      <c r="J1465" s="68" t="str">
        <f>IF(AND(COUNTBLANK($B1462:$B1464)=2,$B1464="",$B1463="",MAX(C:C)&gt;1),"Total Estimado",IF($B1464="","",IF($C1465=$C1462,INDEX('FORMAÇÃO DE PREÇO'!$M:$M,MATCH($B1465,'FORMAÇÃO DE PREÇO'!$B:$B)-18),IF($C1465=$C1463,"Valor Unit. (R$)",IF(AND($C1465&lt;&gt;$C1464,$J1464&lt;&gt;""),"Subtotal","")))))</f>
        <v/>
      </c>
      <c r="K1465" s="100" t="str">
        <f>IFERROR(IF(AND(COUNTBLANK($B1462:$B1464)=2,$B1464="",$B1463="",MAX(C:C)&gt;1),SUM($K$3:K1464)/2,IF($B1464="","",IF($C1465=$C1462,ROUND(J1465*I1465,2),IF($C1465=$C1463,"Total Item (R$)",IF(AND($C1465&lt;&gt;$C1464,$J1464&lt;&gt;""),SUMIFS(K:K,C:C,C1464,J:J,"&lt;&gt;Subtotal"),""))))),"")</f>
        <v/>
      </c>
      <c r="L1465" s="100" t="str">
        <f t="shared" si="42"/>
        <v/>
      </c>
    </row>
    <row r="1466" spans="2:12" x14ac:dyDescent="0.25">
      <c r="B1466" s="62" t="str">
        <f>IFERROR(IF(C1465=C1462,IF(B1465+1&lt;='FORMAÇÃO DE PREÇO'!$H$8,B1465+1,""),B1465),"")</f>
        <v/>
      </c>
      <c r="C1466" s="62" t="str">
        <f>IFERROR(VLOOKUP(B1466,'FORMAÇÃO DE PREÇO'!B:D,2,FALSE),"")</f>
        <v/>
      </c>
      <c r="D1466" s="62" t="str">
        <f>IFERROR(VLOOKUP(B1466,'FORMAÇÃO DE PREÇO'!B:D,3,FALSE),"")</f>
        <v/>
      </c>
      <c r="E1466" s="107" t="str">
        <f t="shared" si="43"/>
        <v/>
      </c>
      <c r="F1466" s="107" t="str">
        <f>IF($B1465="","",IF($C1466=$C1463,INDEX('FORMAÇÃO DE PREÇO'!$H:$H,MATCH($B1466,'FORMAÇÃO DE PREÇO'!$B:$B)-18),IF($C1466=$C1464,"Código","")))</f>
        <v/>
      </c>
      <c r="G1466" s="108" t="str">
        <f t="array" ref="G1466">IF($B1465="","",IF($C1466=$C1463,UPPER(INDEX('BASE EDITAL'!$C:$C,EDITAL!B1466+1)),IF($C1466=$C1464,"Especificação do Objeto","")))</f>
        <v/>
      </c>
      <c r="H1466" s="109" t="str">
        <f t="array" ref="H1466">IF($B1465="","",IF($C1466=$C1463,INDEX('FORMAÇÃO DE PREÇO'!$M:$M,MATCH($B1466,'FORMAÇÃO DE PREÇO'!$B:$B)-14),IF($C1466=$C1464,"Unidade","")))</f>
        <v/>
      </c>
      <c r="I1466" s="109" t="str">
        <f>IF($B1465="","",IF($C1466=$C1463,INDEX('FORMAÇÃO DE PREÇO'!$M:$M,MATCH($B1466,'FORMAÇÃO DE PREÇO'!$B:$B)-16),IF($C1466=$C1464,"Quant.","")))</f>
        <v/>
      </c>
      <c r="J1466" s="68" t="str">
        <f>IF(AND(COUNTBLANK($B1463:$B1465)=2,$B1465="",$B1464="",MAX(C:C)&gt;1),"Total Estimado",IF($B1465="","",IF($C1466=$C1463,INDEX('FORMAÇÃO DE PREÇO'!$M:$M,MATCH($B1466,'FORMAÇÃO DE PREÇO'!$B:$B)-18),IF($C1466=$C1464,"Valor Unit. (R$)",IF(AND($C1466&lt;&gt;$C1465,$J1465&lt;&gt;""),"Subtotal","")))))</f>
        <v/>
      </c>
      <c r="K1466" s="100" t="str">
        <f>IFERROR(IF(AND(COUNTBLANK($B1463:$B1465)=2,$B1465="",$B1464="",MAX(C:C)&gt;1),SUM($K$3:K1465)/2,IF($B1465="","",IF($C1466=$C1463,ROUND(J1466*I1466,2),IF($C1466=$C1464,"Total Item (R$)",IF(AND($C1466&lt;&gt;$C1465,$J1465&lt;&gt;""),SUMIFS(K:K,C:C,C1465,J:J,"&lt;&gt;Subtotal"),""))))),"")</f>
        <v/>
      </c>
      <c r="L1466" s="100" t="str">
        <f t="shared" si="42"/>
        <v/>
      </c>
    </row>
    <row r="1467" spans="2:12" x14ac:dyDescent="0.25">
      <c r="B1467" s="62" t="str">
        <f>IFERROR(IF(C1466=C1463,IF(B1466+1&lt;='FORMAÇÃO DE PREÇO'!$H$8,B1466+1,""),B1466),"")</f>
        <v/>
      </c>
      <c r="C1467" s="62" t="str">
        <f>IFERROR(VLOOKUP(B1467,'FORMAÇÃO DE PREÇO'!B:D,2,FALSE),"")</f>
        <v/>
      </c>
      <c r="D1467" s="62" t="str">
        <f>IFERROR(VLOOKUP(B1467,'FORMAÇÃO DE PREÇO'!B:D,3,FALSE),"")</f>
        <v/>
      </c>
      <c r="E1467" s="107" t="str">
        <f t="shared" si="43"/>
        <v/>
      </c>
      <c r="F1467" s="107" t="str">
        <f>IF($B1466="","",IF($C1467=$C1464,INDEX('FORMAÇÃO DE PREÇO'!$H:$H,MATCH($B1467,'FORMAÇÃO DE PREÇO'!$B:$B)-18),IF($C1467=$C1465,"Código","")))</f>
        <v/>
      </c>
      <c r="G1467" s="108" t="str">
        <f t="array" ref="G1467">IF($B1466="","",IF($C1467=$C1464,UPPER(INDEX('BASE EDITAL'!$C:$C,EDITAL!B1467+1)),IF($C1467=$C1465,"Especificação do Objeto","")))</f>
        <v/>
      </c>
      <c r="H1467" s="109" t="str">
        <f t="array" ref="H1467">IF($B1466="","",IF($C1467=$C1464,INDEX('FORMAÇÃO DE PREÇO'!$M:$M,MATCH($B1467,'FORMAÇÃO DE PREÇO'!$B:$B)-14),IF($C1467=$C1465,"Unidade","")))</f>
        <v/>
      </c>
      <c r="I1467" s="109" t="str">
        <f>IF($B1466="","",IF($C1467=$C1464,INDEX('FORMAÇÃO DE PREÇO'!$M:$M,MATCH($B1467,'FORMAÇÃO DE PREÇO'!$B:$B)-16),IF($C1467=$C1465,"Quant.","")))</f>
        <v/>
      </c>
      <c r="J1467" s="68" t="str">
        <f>IF(AND(COUNTBLANK($B1464:$B1466)=2,$B1466="",$B1465="",MAX(C:C)&gt;1),"Total Estimado",IF($B1466="","",IF($C1467=$C1464,INDEX('FORMAÇÃO DE PREÇO'!$M:$M,MATCH($B1467,'FORMAÇÃO DE PREÇO'!$B:$B)-18),IF($C1467=$C1465,"Valor Unit. (R$)",IF(AND($C1467&lt;&gt;$C1466,$J1466&lt;&gt;""),"Subtotal","")))))</f>
        <v/>
      </c>
      <c r="K1467" s="100" t="str">
        <f>IFERROR(IF(AND(COUNTBLANK($B1464:$B1466)=2,$B1466="",$B1465="",MAX(C:C)&gt;1),SUM($K$3:K1466)/2,IF($B1466="","",IF($C1467=$C1464,ROUND(J1467*I1467,2),IF($C1467=$C1465,"Total Item (R$)",IF(AND($C1467&lt;&gt;$C1466,$J1466&lt;&gt;""),SUMIFS(K:K,C:C,C1466,J:J,"&lt;&gt;Subtotal"),""))))),"")</f>
        <v/>
      </c>
      <c r="L1467" s="100" t="str">
        <f t="shared" si="42"/>
        <v/>
      </c>
    </row>
    <row r="1468" spans="2:12" x14ac:dyDescent="0.25">
      <c r="B1468" s="62" t="str">
        <f>IFERROR(IF(C1467=C1464,IF(B1467+1&lt;='FORMAÇÃO DE PREÇO'!$H$8,B1467+1,""),B1467),"")</f>
        <v/>
      </c>
      <c r="C1468" s="62" t="str">
        <f>IFERROR(VLOOKUP(B1468,'FORMAÇÃO DE PREÇO'!B:D,2,FALSE),"")</f>
        <v/>
      </c>
      <c r="D1468" s="62" t="str">
        <f>IFERROR(VLOOKUP(B1468,'FORMAÇÃO DE PREÇO'!B:D,3,FALSE),"")</f>
        <v/>
      </c>
      <c r="E1468" s="107" t="str">
        <f t="shared" si="43"/>
        <v/>
      </c>
      <c r="F1468" s="107" t="str">
        <f>IF($B1467="","",IF($C1468=$C1465,INDEX('FORMAÇÃO DE PREÇO'!$H:$H,MATCH($B1468,'FORMAÇÃO DE PREÇO'!$B:$B)-18),IF($C1468=$C1466,"Código","")))</f>
        <v/>
      </c>
      <c r="G1468" s="108" t="str">
        <f t="array" ref="G1468">IF($B1467="","",IF($C1468=$C1465,UPPER(INDEX('BASE EDITAL'!$C:$C,EDITAL!B1468+1)),IF($C1468=$C1466,"Especificação do Objeto","")))</f>
        <v/>
      </c>
      <c r="H1468" s="109" t="str">
        <f t="array" ref="H1468">IF($B1467="","",IF($C1468=$C1465,INDEX('FORMAÇÃO DE PREÇO'!$M:$M,MATCH($B1468,'FORMAÇÃO DE PREÇO'!$B:$B)-14),IF($C1468=$C1466,"Unidade","")))</f>
        <v/>
      </c>
      <c r="I1468" s="109" t="str">
        <f>IF($B1467="","",IF($C1468=$C1465,INDEX('FORMAÇÃO DE PREÇO'!$M:$M,MATCH($B1468,'FORMAÇÃO DE PREÇO'!$B:$B)-16),IF($C1468=$C1466,"Quant.","")))</f>
        <v/>
      </c>
      <c r="J1468" s="68" t="str">
        <f>IF(AND(COUNTBLANK($B1465:$B1467)=2,$B1467="",$B1466="",MAX(C:C)&gt;1),"Total Estimado",IF($B1467="","",IF($C1468=$C1465,INDEX('FORMAÇÃO DE PREÇO'!$M:$M,MATCH($B1468,'FORMAÇÃO DE PREÇO'!$B:$B)-18),IF($C1468=$C1466,"Valor Unit. (R$)",IF(AND($C1468&lt;&gt;$C1467,$J1467&lt;&gt;""),"Subtotal","")))))</f>
        <v/>
      </c>
      <c r="K1468" s="100" t="str">
        <f>IFERROR(IF(AND(COUNTBLANK($B1465:$B1467)=2,$B1467="",$B1466="",MAX(C:C)&gt;1),SUM($K$3:K1467)/2,IF($B1467="","",IF($C1468=$C1465,ROUND(J1468*I1468,2),IF($C1468=$C1466,"Total Item (R$)",IF(AND($C1468&lt;&gt;$C1467,$J1467&lt;&gt;""),SUMIFS(K:K,C:C,C1467,J:J,"&lt;&gt;Subtotal"),""))))),"")</f>
        <v/>
      </c>
      <c r="L1468" s="100" t="str">
        <f t="shared" si="42"/>
        <v/>
      </c>
    </row>
    <row r="1469" spans="2:12" x14ac:dyDescent="0.25">
      <c r="B1469" s="62" t="str">
        <f>IFERROR(IF(C1468=C1465,IF(B1468+1&lt;='FORMAÇÃO DE PREÇO'!$H$8,B1468+1,""),B1468),"")</f>
        <v/>
      </c>
      <c r="C1469" s="62" t="str">
        <f>IFERROR(VLOOKUP(B1469,'FORMAÇÃO DE PREÇO'!B:D,2,FALSE),"")</f>
        <v/>
      </c>
      <c r="D1469" s="62" t="str">
        <f>IFERROR(VLOOKUP(B1469,'FORMAÇÃO DE PREÇO'!B:D,3,FALSE),"")</f>
        <v/>
      </c>
      <c r="E1469" s="107" t="str">
        <f t="shared" si="43"/>
        <v/>
      </c>
      <c r="F1469" s="107" t="str">
        <f>IF($B1468="","",IF($C1469=$C1466,INDEX('FORMAÇÃO DE PREÇO'!$H:$H,MATCH($B1469,'FORMAÇÃO DE PREÇO'!$B:$B)-18),IF($C1469=$C1467,"Código","")))</f>
        <v/>
      </c>
      <c r="G1469" s="108" t="str">
        <f t="array" ref="G1469">IF($B1468="","",IF($C1469=$C1466,UPPER(INDEX('BASE EDITAL'!$C:$C,EDITAL!B1469+1)),IF($C1469=$C1467,"Especificação do Objeto","")))</f>
        <v/>
      </c>
      <c r="H1469" s="109" t="str">
        <f t="array" ref="H1469">IF($B1468="","",IF($C1469=$C1466,INDEX('FORMAÇÃO DE PREÇO'!$M:$M,MATCH($B1469,'FORMAÇÃO DE PREÇO'!$B:$B)-14),IF($C1469=$C1467,"Unidade","")))</f>
        <v/>
      </c>
      <c r="I1469" s="109" t="str">
        <f>IF($B1468="","",IF($C1469=$C1466,INDEX('FORMAÇÃO DE PREÇO'!$M:$M,MATCH($B1469,'FORMAÇÃO DE PREÇO'!$B:$B)-16),IF($C1469=$C1467,"Quant.","")))</f>
        <v/>
      </c>
      <c r="J1469" s="68" t="str">
        <f>IF(AND(COUNTBLANK($B1466:$B1468)=2,$B1468="",$B1467="",MAX(C:C)&gt;1),"Total Estimado",IF($B1468="","",IF($C1469=$C1466,INDEX('FORMAÇÃO DE PREÇO'!$M:$M,MATCH($B1469,'FORMAÇÃO DE PREÇO'!$B:$B)-18),IF($C1469=$C1467,"Valor Unit. (R$)",IF(AND($C1469&lt;&gt;$C1468,$J1468&lt;&gt;""),"Subtotal","")))))</f>
        <v/>
      </c>
      <c r="K1469" s="100" t="str">
        <f>IFERROR(IF(AND(COUNTBLANK($B1466:$B1468)=2,$B1468="",$B1467="",MAX(C:C)&gt;1),SUM($K$3:K1468)/2,IF($B1468="","",IF($C1469=$C1466,ROUND(J1469*I1469,2),IF($C1469=$C1467,"Total Item (R$)",IF(AND($C1469&lt;&gt;$C1468,$J1468&lt;&gt;""),SUMIFS(K:K,C:C,C1468,J:J,"&lt;&gt;Subtotal"),""))))),"")</f>
        <v/>
      </c>
      <c r="L1469" s="100" t="str">
        <f t="shared" si="42"/>
        <v/>
      </c>
    </row>
    <row r="1470" spans="2:12" x14ac:dyDescent="0.25">
      <c r="B1470" s="62" t="str">
        <f>IFERROR(IF(C1469=C1466,IF(B1469+1&lt;='FORMAÇÃO DE PREÇO'!$H$8,B1469+1,""),B1469),"")</f>
        <v/>
      </c>
      <c r="C1470" s="62" t="str">
        <f>IFERROR(VLOOKUP(B1470,'FORMAÇÃO DE PREÇO'!B:D,2,FALSE),"")</f>
        <v/>
      </c>
      <c r="D1470" s="62" t="str">
        <f>IFERROR(VLOOKUP(B1470,'FORMAÇÃO DE PREÇO'!B:D,3,FALSE),"")</f>
        <v/>
      </c>
      <c r="E1470" s="107" t="str">
        <f t="shared" si="43"/>
        <v/>
      </c>
      <c r="F1470" s="107" t="str">
        <f>IF($B1469="","",IF($C1470=$C1467,INDEX('FORMAÇÃO DE PREÇO'!$H:$H,MATCH($B1470,'FORMAÇÃO DE PREÇO'!$B:$B)-18),IF($C1470=$C1468,"Código","")))</f>
        <v/>
      </c>
      <c r="G1470" s="108" t="str">
        <f t="array" ref="G1470">IF($B1469="","",IF($C1470=$C1467,UPPER(INDEX('BASE EDITAL'!$C:$C,EDITAL!B1470+1)),IF($C1470=$C1468,"Especificação do Objeto","")))</f>
        <v/>
      </c>
      <c r="H1470" s="109" t="str">
        <f t="array" ref="H1470">IF($B1469="","",IF($C1470=$C1467,INDEX('FORMAÇÃO DE PREÇO'!$M:$M,MATCH($B1470,'FORMAÇÃO DE PREÇO'!$B:$B)-14),IF($C1470=$C1468,"Unidade","")))</f>
        <v/>
      </c>
      <c r="I1470" s="109" t="str">
        <f>IF($B1469="","",IF($C1470=$C1467,INDEX('FORMAÇÃO DE PREÇO'!$M:$M,MATCH($B1470,'FORMAÇÃO DE PREÇO'!$B:$B)-16),IF($C1470=$C1468,"Quant.","")))</f>
        <v/>
      </c>
      <c r="J1470" s="68" t="str">
        <f>IF(AND(COUNTBLANK($B1467:$B1469)=2,$B1469="",$B1468="",MAX(C:C)&gt;1),"Total Estimado",IF($B1469="","",IF($C1470=$C1467,INDEX('FORMAÇÃO DE PREÇO'!$M:$M,MATCH($B1470,'FORMAÇÃO DE PREÇO'!$B:$B)-18),IF($C1470=$C1468,"Valor Unit. (R$)",IF(AND($C1470&lt;&gt;$C1469,$J1469&lt;&gt;""),"Subtotal","")))))</f>
        <v/>
      </c>
      <c r="K1470" s="100" t="str">
        <f>IFERROR(IF(AND(COUNTBLANK($B1467:$B1469)=2,$B1469="",$B1468="",MAX(C:C)&gt;1),SUM($K$3:K1469)/2,IF($B1469="","",IF($C1470=$C1467,ROUND(J1470*I1470,2),IF($C1470=$C1468,"Total Item (R$)",IF(AND($C1470&lt;&gt;$C1469,$J1469&lt;&gt;""),SUMIFS(K:K,C:C,C1469,J:J,"&lt;&gt;Subtotal"),""))))),"")</f>
        <v/>
      </c>
      <c r="L1470" s="100" t="str">
        <f t="shared" si="42"/>
        <v/>
      </c>
    </row>
    <row r="1471" spans="2:12" x14ac:dyDescent="0.25">
      <c r="B1471" s="62" t="str">
        <f>IFERROR(IF(C1470=C1467,IF(B1470+1&lt;='FORMAÇÃO DE PREÇO'!$H$8,B1470+1,""),B1470),"")</f>
        <v/>
      </c>
      <c r="C1471" s="62" t="str">
        <f>IFERROR(VLOOKUP(B1471,'FORMAÇÃO DE PREÇO'!B:D,2,FALSE),"")</f>
        <v/>
      </c>
      <c r="D1471" s="62" t="str">
        <f>IFERROR(VLOOKUP(B1471,'FORMAÇÃO DE PREÇO'!B:D,3,FALSE),"")</f>
        <v/>
      </c>
      <c r="E1471" s="107" t="str">
        <f t="shared" si="43"/>
        <v/>
      </c>
      <c r="F1471" s="107" t="str">
        <f>IF($B1470="","",IF($C1471=$C1468,INDEX('FORMAÇÃO DE PREÇO'!$H:$H,MATCH($B1471,'FORMAÇÃO DE PREÇO'!$B:$B)-18),IF($C1471=$C1469,"Código","")))</f>
        <v/>
      </c>
      <c r="G1471" s="108" t="str">
        <f t="array" ref="G1471">IF($B1470="","",IF($C1471=$C1468,UPPER(INDEX('BASE EDITAL'!$C:$C,EDITAL!B1471+1)),IF($C1471=$C1469,"Especificação do Objeto","")))</f>
        <v/>
      </c>
      <c r="H1471" s="109" t="str">
        <f t="array" ref="H1471">IF($B1470="","",IF($C1471=$C1468,INDEX('FORMAÇÃO DE PREÇO'!$M:$M,MATCH($B1471,'FORMAÇÃO DE PREÇO'!$B:$B)-14),IF($C1471=$C1469,"Unidade","")))</f>
        <v/>
      </c>
      <c r="I1471" s="109" t="str">
        <f>IF($B1470="","",IF($C1471=$C1468,INDEX('FORMAÇÃO DE PREÇO'!$M:$M,MATCH($B1471,'FORMAÇÃO DE PREÇO'!$B:$B)-16),IF($C1471=$C1469,"Quant.","")))</f>
        <v/>
      </c>
      <c r="J1471" s="68" t="str">
        <f>IF(AND(COUNTBLANK($B1468:$B1470)=2,$B1470="",$B1469="",MAX(C:C)&gt;1),"Total Estimado",IF($B1470="","",IF($C1471=$C1468,INDEX('FORMAÇÃO DE PREÇO'!$M:$M,MATCH($B1471,'FORMAÇÃO DE PREÇO'!$B:$B)-18),IF($C1471=$C1469,"Valor Unit. (R$)",IF(AND($C1471&lt;&gt;$C1470,$J1470&lt;&gt;""),"Subtotal","")))))</f>
        <v/>
      </c>
      <c r="K1471" s="100" t="str">
        <f>IFERROR(IF(AND(COUNTBLANK($B1468:$B1470)=2,$B1470="",$B1469="",MAX(C:C)&gt;1),SUM($K$3:K1470)/2,IF($B1470="","",IF($C1471=$C1468,ROUND(J1471*I1471,2),IF($C1471=$C1469,"Total Item (R$)",IF(AND($C1471&lt;&gt;$C1470,$J1470&lt;&gt;""),SUMIFS(K:K,C:C,C1470,J:J,"&lt;&gt;Subtotal"),""))))),"")</f>
        <v/>
      </c>
      <c r="L1471" s="100" t="str">
        <f t="shared" si="42"/>
        <v/>
      </c>
    </row>
    <row r="1472" spans="2:12" x14ac:dyDescent="0.25">
      <c r="B1472" s="62" t="str">
        <f>IFERROR(IF(C1471=C1468,IF(B1471+1&lt;='FORMAÇÃO DE PREÇO'!$H$8,B1471+1,""),B1471),"")</f>
        <v/>
      </c>
      <c r="C1472" s="62" t="str">
        <f>IFERROR(VLOOKUP(B1472,'FORMAÇÃO DE PREÇO'!B:D,2,FALSE),"")</f>
        <v/>
      </c>
      <c r="D1472" s="62" t="str">
        <f>IFERROR(VLOOKUP(B1472,'FORMAÇÃO DE PREÇO'!B:D,3,FALSE),"")</f>
        <v/>
      </c>
      <c r="E1472" s="107" t="str">
        <f t="shared" si="43"/>
        <v/>
      </c>
      <c r="F1472" s="107" t="str">
        <f>IF($B1471="","",IF($C1472=$C1469,INDEX('FORMAÇÃO DE PREÇO'!$H:$H,MATCH($B1472,'FORMAÇÃO DE PREÇO'!$B:$B)-18),IF($C1472=$C1470,"Código","")))</f>
        <v/>
      </c>
      <c r="G1472" s="108" t="str">
        <f t="array" ref="G1472">IF($B1471="","",IF($C1472=$C1469,UPPER(INDEX('BASE EDITAL'!$C:$C,EDITAL!B1472+1)),IF($C1472=$C1470,"Especificação do Objeto","")))</f>
        <v/>
      </c>
      <c r="H1472" s="109" t="str">
        <f t="array" ref="H1472">IF($B1471="","",IF($C1472=$C1469,INDEX('FORMAÇÃO DE PREÇO'!$M:$M,MATCH($B1472,'FORMAÇÃO DE PREÇO'!$B:$B)-14),IF($C1472=$C1470,"Unidade","")))</f>
        <v/>
      </c>
      <c r="I1472" s="109" t="str">
        <f>IF($B1471="","",IF($C1472=$C1469,INDEX('FORMAÇÃO DE PREÇO'!$M:$M,MATCH($B1472,'FORMAÇÃO DE PREÇO'!$B:$B)-16),IF($C1472=$C1470,"Quant.","")))</f>
        <v/>
      </c>
      <c r="J1472" s="68" t="str">
        <f>IF(AND(COUNTBLANK($B1469:$B1471)=2,$B1471="",$B1470="",MAX(C:C)&gt;1),"Total Estimado",IF($B1471="","",IF($C1472=$C1469,INDEX('FORMAÇÃO DE PREÇO'!$M:$M,MATCH($B1472,'FORMAÇÃO DE PREÇO'!$B:$B)-18),IF($C1472=$C1470,"Valor Unit. (R$)",IF(AND($C1472&lt;&gt;$C1471,$J1471&lt;&gt;""),"Subtotal","")))))</f>
        <v/>
      </c>
      <c r="K1472" s="100" t="str">
        <f>IFERROR(IF(AND(COUNTBLANK($B1469:$B1471)=2,$B1471="",$B1470="",MAX(C:C)&gt;1),SUM($K$3:K1471)/2,IF($B1471="","",IF($C1472=$C1469,ROUND(J1472*I1472,2),IF($C1472=$C1470,"Total Item (R$)",IF(AND($C1472&lt;&gt;$C1471,$J1471&lt;&gt;""),SUMIFS(K:K,C:C,C1471,J:J,"&lt;&gt;Subtotal"),""))))),"")</f>
        <v/>
      </c>
      <c r="L1472" s="100" t="str">
        <f t="shared" si="42"/>
        <v/>
      </c>
    </row>
    <row r="1473" spans="2:12" x14ac:dyDescent="0.25">
      <c r="B1473" s="62" t="str">
        <f>IFERROR(IF(C1472=C1469,IF(B1472+1&lt;='FORMAÇÃO DE PREÇO'!$H$8,B1472+1,""),B1472),"")</f>
        <v/>
      </c>
      <c r="C1473" s="62" t="str">
        <f>IFERROR(VLOOKUP(B1473,'FORMAÇÃO DE PREÇO'!B:D,2,FALSE),"")</f>
        <v/>
      </c>
      <c r="D1473" s="62" t="str">
        <f>IFERROR(VLOOKUP(B1473,'FORMAÇÃO DE PREÇO'!B:D,3,FALSE),"")</f>
        <v/>
      </c>
      <c r="E1473" s="107" t="str">
        <f t="shared" si="43"/>
        <v/>
      </c>
      <c r="F1473" s="107" t="str">
        <f>IF($B1472="","",IF($C1473=$C1470,INDEX('FORMAÇÃO DE PREÇO'!$H:$H,MATCH($B1473,'FORMAÇÃO DE PREÇO'!$B:$B)-18),IF($C1473=$C1471,"Código","")))</f>
        <v/>
      </c>
      <c r="G1473" s="108" t="str">
        <f t="array" ref="G1473">IF($B1472="","",IF($C1473=$C1470,UPPER(INDEX('BASE EDITAL'!$C:$C,EDITAL!B1473+1)),IF($C1473=$C1471,"Especificação do Objeto","")))</f>
        <v/>
      </c>
      <c r="H1473" s="109" t="str">
        <f t="array" ref="H1473">IF($B1472="","",IF($C1473=$C1470,INDEX('FORMAÇÃO DE PREÇO'!$M:$M,MATCH($B1473,'FORMAÇÃO DE PREÇO'!$B:$B)-14),IF($C1473=$C1471,"Unidade","")))</f>
        <v/>
      </c>
      <c r="I1473" s="109" t="str">
        <f>IF($B1472="","",IF($C1473=$C1470,INDEX('FORMAÇÃO DE PREÇO'!$M:$M,MATCH($B1473,'FORMAÇÃO DE PREÇO'!$B:$B)-16),IF($C1473=$C1471,"Quant.","")))</f>
        <v/>
      </c>
      <c r="J1473" s="68" t="str">
        <f>IF(AND(COUNTBLANK($B1470:$B1472)=2,$B1472="",$B1471="",MAX(C:C)&gt;1),"Total Estimado",IF($B1472="","",IF($C1473=$C1470,INDEX('FORMAÇÃO DE PREÇO'!$M:$M,MATCH($B1473,'FORMAÇÃO DE PREÇO'!$B:$B)-18),IF($C1473=$C1471,"Valor Unit. (R$)",IF(AND($C1473&lt;&gt;$C1472,$J1472&lt;&gt;""),"Subtotal","")))))</f>
        <v/>
      </c>
      <c r="K1473" s="100" t="str">
        <f>IFERROR(IF(AND(COUNTBLANK($B1470:$B1472)=2,$B1472="",$B1471="",MAX(C:C)&gt;1),SUM($K$3:K1472)/2,IF($B1472="","",IF($C1473=$C1470,ROUND(J1473*I1473,2),IF($C1473=$C1471,"Total Item (R$)",IF(AND($C1473&lt;&gt;$C1472,$J1472&lt;&gt;""),SUMIFS(K:K,C:C,C1472,J:J,"&lt;&gt;Subtotal"),""))))),"")</f>
        <v/>
      </c>
      <c r="L1473" s="100" t="str">
        <f t="shared" si="42"/>
        <v/>
      </c>
    </row>
    <row r="1474" spans="2:12" x14ac:dyDescent="0.25">
      <c r="B1474" s="62" t="str">
        <f>IFERROR(IF(C1473=C1470,IF(B1473+1&lt;='FORMAÇÃO DE PREÇO'!$H$8,B1473+1,""),B1473),"")</f>
        <v/>
      </c>
      <c r="C1474" s="62" t="str">
        <f>IFERROR(VLOOKUP(B1474,'FORMAÇÃO DE PREÇO'!B:D,2,FALSE),"")</f>
        <v/>
      </c>
      <c r="D1474" s="62" t="str">
        <f>IFERROR(VLOOKUP(B1474,'FORMAÇÃO DE PREÇO'!B:D,3,FALSE),"")</f>
        <v/>
      </c>
      <c r="E1474" s="107" t="str">
        <f t="shared" si="43"/>
        <v/>
      </c>
      <c r="F1474" s="107" t="str">
        <f>IF($B1473="","",IF($C1474=$C1471,INDEX('FORMAÇÃO DE PREÇO'!$H:$H,MATCH($B1474,'FORMAÇÃO DE PREÇO'!$B:$B)-18),IF($C1474=$C1472,"Código","")))</f>
        <v/>
      </c>
      <c r="G1474" s="108" t="str">
        <f t="array" ref="G1474">IF($B1473="","",IF($C1474=$C1471,UPPER(INDEX('BASE EDITAL'!$C:$C,EDITAL!B1474+1)),IF($C1474=$C1472,"Especificação do Objeto","")))</f>
        <v/>
      </c>
      <c r="H1474" s="109" t="str">
        <f t="array" ref="H1474">IF($B1473="","",IF($C1474=$C1471,INDEX('FORMAÇÃO DE PREÇO'!$M:$M,MATCH($B1474,'FORMAÇÃO DE PREÇO'!$B:$B)-14),IF($C1474=$C1472,"Unidade","")))</f>
        <v/>
      </c>
      <c r="I1474" s="109" t="str">
        <f>IF($B1473="","",IF($C1474=$C1471,INDEX('FORMAÇÃO DE PREÇO'!$M:$M,MATCH($B1474,'FORMAÇÃO DE PREÇO'!$B:$B)-16),IF($C1474=$C1472,"Quant.","")))</f>
        <v/>
      </c>
      <c r="J1474" s="68" t="str">
        <f>IF(AND(COUNTBLANK($B1471:$B1473)=2,$B1473="",$B1472="",MAX(C:C)&gt;1),"Total Estimado",IF($B1473="","",IF($C1474=$C1471,INDEX('FORMAÇÃO DE PREÇO'!$M:$M,MATCH($B1474,'FORMAÇÃO DE PREÇO'!$B:$B)-18),IF($C1474=$C1472,"Valor Unit. (R$)",IF(AND($C1474&lt;&gt;$C1473,$J1473&lt;&gt;""),"Subtotal","")))))</f>
        <v/>
      </c>
      <c r="K1474" s="100" t="str">
        <f>IFERROR(IF(AND(COUNTBLANK($B1471:$B1473)=2,$B1473="",$B1472="",MAX(C:C)&gt;1),SUM($K$3:K1473)/2,IF($B1473="","",IF($C1474=$C1471,ROUND(J1474*I1474,2),IF($C1474=$C1472,"Total Item (R$)",IF(AND($C1474&lt;&gt;$C1473,$J1473&lt;&gt;""),SUMIFS(K:K,C:C,C1473,J:J,"&lt;&gt;Subtotal"),""))))),"")</f>
        <v/>
      </c>
      <c r="L1474" s="100" t="str">
        <f t="shared" si="42"/>
        <v/>
      </c>
    </row>
    <row r="1475" spans="2:12" x14ac:dyDescent="0.25">
      <c r="B1475" s="62" t="str">
        <f>IFERROR(IF(C1474=C1471,IF(B1474+1&lt;='FORMAÇÃO DE PREÇO'!$H$8,B1474+1,""),B1474),"")</f>
        <v/>
      </c>
      <c r="C1475" s="62" t="str">
        <f>IFERROR(VLOOKUP(B1475,'FORMAÇÃO DE PREÇO'!B:D,2,FALSE),"")</f>
        <v/>
      </c>
      <c r="D1475" s="62" t="str">
        <f>IFERROR(VLOOKUP(B1475,'FORMAÇÃO DE PREÇO'!B:D,3,FALSE),"")</f>
        <v/>
      </c>
      <c r="E1475" s="107" t="str">
        <f t="shared" si="43"/>
        <v/>
      </c>
      <c r="F1475" s="107" t="str">
        <f>IF($B1474="","",IF($C1475=$C1472,INDEX('FORMAÇÃO DE PREÇO'!$H:$H,MATCH($B1475,'FORMAÇÃO DE PREÇO'!$B:$B)-18),IF($C1475=$C1473,"Código","")))</f>
        <v/>
      </c>
      <c r="G1475" s="108" t="str">
        <f t="array" ref="G1475">IF($B1474="","",IF($C1475=$C1472,UPPER(INDEX('BASE EDITAL'!$C:$C,EDITAL!B1475+1)),IF($C1475=$C1473,"Especificação do Objeto","")))</f>
        <v/>
      </c>
      <c r="H1475" s="109" t="str">
        <f t="array" ref="H1475">IF($B1474="","",IF($C1475=$C1472,INDEX('FORMAÇÃO DE PREÇO'!$M:$M,MATCH($B1475,'FORMAÇÃO DE PREÇO'!$B:$B)-14),IF($C1475=$C1473,"Unidade","")))</f>
        <v/>
      </c>
      <c r="I1475" s="109" t="str">
        <f>IF($B1474="","",IF($C1475=$C1472,INDEX('FORMAÇÃO DE PREÇO'!$M:$M,MATCH($B1475,'FORMAÇÃO DE PREÇO'!$B:$B)-16),IF($C1475=$C1473,"Quant.","")))</f>
        <v/>
      </c>
      <c r="J1475" s="68" t="str">
        <f>IF(AND(COUNTBLANK($B1472:$B1474)=2,$B1474="",$B1473="",MAX(C:C)&gt;1),"Total Estimado",IF($B1474="","",IF($C1475=$C1472,INDEX('FORMAÇÃO DE PREÇO'!$M:$M,MATCH($B1475,'FORMAÇÃO DE PREÇO'!$B:$B)-18),IF($C1475=$C1473,"Valor Unit. (R$)",IF(AND($C1475&lt;&gt;$C1474,$J1474&lt;&gt;""),"Subtotal","")))))</f>
        <v/>
      </c>
      <c r="K1475" s="100" t="str">
        <f>IFERROR(IF(AND(COUNTBLANK($B1472:$B1474)=2,$B1474="",$B1473="",MAX(C:C)&gt;1),SUM($K$3:K1474)/2,IF($B1474="","",IF($C1475=$C1472,ROUND(J1475*I1475,2),IF($C1475=$C1473,"Total Item (R$)",IF(AND($C1475&lt;&gt;$C1474,$J1474&lt;&gt;""),SUMIFS(K:K,C:C,C1474,J:J,"&lt;&gt;Subtotal"),""))))),"")</f>
        <v/>
      </c>
      <c r="L1475" s="100" t="str">
        <f t="shared" si="42"/>
        <v/>
      </c>
    </row>
    <row r="1476" spans="2:12" x14ac:dyDescent="0.25">
      <c r="B1476" s="62" t="str">
        <f>IFERROR(IF(C1475=C1472,IF(B1475+1&lt;='FORMAÇÃO DE PREÇO'!$H$8,B1475+1,""),B1475),"")</f>
        <v/>
      </c>
      <c r="C1476" s="62" t="str">
        <f>IFERROR(VLOOKUP(B1476,'FORMAÇÃO DE PREÇO'!B:D,2,FALSE),"")</f>
        <v/>
      </c>
      <c r="D1476" s="62" t="str">
        <f>IFERROR(VLOOKUP(B1476,'FORMAÇÃO DE PREÇO'!B:D,3,FALSE),"")</f>
        <v/>
      </c>
      <c r="E1476" s="107" t="str">
        <f t="shared" si="43"/>
        <v/>
      </c>
      <c r="F1476" s="107" t="str">
        <f>IF($B1475="","",IF($C1476=$C1473,INDEX('FORMAÇÃO DE PREÇO'!$H:$H,MATCH($B1476,'FORMAÇÃO DE PREÇO'!$B:$B)-18),IF($C1476=$C1474,"Código","")))</f>
        <v/>
      </c>
      <c r="G1476" s="108" t="str">
        <f t="array" ref="G1476">IF($B1475="","",IF($C1476=$C1473,UPPER(INDEX('BASE EDITAL'!$C:$C,EDITAL!B1476+1)),IF($C1476=$C1474,"Especificação do Objeto","")))</f>
        <v/>
      </c>
      <c r="H1476" s="109" t="str">
        <f t="array" ref="H1476">IF($B1475="","",IF($C1476=$C1473,INDEX('FORMAÇÃO DE PREÇO'!$M:$M,MATCH($B1476,'FORMAÇÃO DE PREÇO'!$B:$B)-14),IF($C1476=$C1474,"Unidade","")))</f>
        <v/>
      </c>
      <c r="I1476" s="109" t="str">
        <f>IF($B1475="","",IF($C1476=$C1473,INDEX('FORMAÇÃO DE PREÇO'!$M:$M,MATCH($B1476,'FORMAÇÃO DE PREÇO'!$B:$B)-16),IF($C1476=$C1474,"Quant.","")))</f>
        <v/>
      </c>
      <c r="J1476" s="68" t="str">
        <f>IF(AND(COUNTBLANK($B1473:$B1475)=2,$B1475="",$B1474="",MAX(C:C)&gt;1),"Total Estimado",IF($B1475="","",IF($C1476=$C1473,INDEX('FORMAÇÃO DE PREÇO'!$M:$M,MATCH($B1476,'FORMAÇÃO DE PREÇO'!$B:$B)-18),IF($C1476=$C1474,"Valor Unit. (R$)",IF(AND($C1476&lt;&gt;$C1475,$J1475&lt;&gt;""),"Subtotal","")))))</f>
        <v/>
      </c>
      <c r="K1476" s="100" t="str">
        <f>IFERROR(IF(AND(COUNTBLANK($B1473:$B1475)=2,$B1475="",$B1474="",MAX(C:C)&gt;1),SUM($K$3:K1475)/2,IF($B1475="","",IF($C1476=$C1473,ROUND(J1476*I1476,2),IF($C1476=$C1474,"Total Item (R$)",IF(AND($C1476&lt;&gt;$C1475,$J1475&lt;&gt;""),SUMIFS(K:K,C:C,C1475,J:J,"&lt;&gt;Subtotal"),""))))),"")</f>
        <v/>
      </c>
      <c r="L1476" s="100" t="str">
        <f t="shared" ref="L1476:L1539" si="44">IF($B1475="","",IF($C1476=$C1473,"",IF($C1476=$C1474,"Benefício ME/EPP","")))</f>
        <v/>
      </c>
    </row>
    <row r="1477" spans="2:12" x14ac:dyDescent="0.25">
      <c r="B1477" s="62" t="str">
        <f>IFERROR(IF(C1476=C1473,IF(B1476+1&lt;='FORMAÇÃO DE PREÇO'!$H$8,B1476+1,""),B1476),"")</f>
        <v/>
      </c>
      <c r="C1477" s="62" t="str">
        <f>IFERROR(VLOOKUP(B1477,'FORMAÇÃO DE PREÇO'!B:D,2,FALSE),"")</f>
        <v/>
      </c>
      <c r="D1477" s="62" t="str">
        <f>IFERROR(VLOOKUP(B1477,'FORMAÇÃO DE PREÇO'!B:D,3,FALSE),"")</f>
        <v/>
      </c>
      <c r="E1477" s="107" t="str">
        <f t="shared" si="43"/>
        <v/>
      </c>
      <c r="F1477" s="107" t="str">
        <f>IF($B1476="","",IF($C1477=$C1474,INDEX('FORMAÇÃO DE PREÇO'!$H:$H,MATCH($B1477,'FORMAÇÃO DE PREÇO'!$B:$B)-18),IF($C1477=$C1475,"Código","")))</f>
        <v/>
      </c>
      <c r="G1477" s="108" t="str">
        <f t="array" ref="G1477">IF($B1476="","",IF($C1477=$C1474,UPPER(INDEX('BASE EDITAL'!$C:$C,EDITAL!B1477+1)),IF($C1477=$C1475,"Especificação do Objeto","")))</f>
        <v/>
      </c>
      <c r="H1477" s="109" t="str">
        <f t="array" ref="H1477">IF($B1476="","",IF($C1477=$C1474,INDEX('FORMAÇÃO DE PREÇO'!$M:$M,MATCH($B1477,'FORMAÇÃO DE PREÇO'!$B:$B)-14),IF($C1477=$C1475,"Unidade","")))</f>
        <v/>
      </c>
      <c r="I1477" s="109" t="str">
        <f>IF($B1476="","",IF($C1477=$C1474,INDEX('FORMAÇÃO DE PREÇO'!$M:$M,MATCH($B1477,'FORMAÇÃO DE PREÇO'!$B:$B)-16),IF($C1477=$C1475,"Quant.","")))</f>
        <v/>
      </c>
      <c r="J1477" s="68" t="str">
        <f>IF(AND(COUNTBLANK($B1474:$B1476)=2,$B1476="",$B1475="",MAX(C:C)&gt;1),"Total Estimado",IF($B1476="","",IF($C1477=$C1474,INDEX('FORMAÇÃO DE PREÇO'!$M:$M,MATCH($B1477,'FORMAÇÃO DE PREÇO'!$B:$B)-18),IF($C1477=$C1475,"Valor Unit. (R$)",IF(AND($C1477&lt;&gt;$C1476,$J1476&lt;&gt;""),"Subtotal","")))))</f>
        <v/>
      </c>
      <c r="K1477" s="100" t="str">
        <f>IFERROR(IF(AND(COUNTBLANK($B1474:$B1476)=2,$B1476="",$B1475="",MAX(C:C)&gt;1),SUM($K$3:K1476)/2,IF($B1476="","",IF($C1477=$C1474,ROUND(J1477*I1477,2),IF($C1477=$C1475,"Total Item (R$)",IF(AND($C1477&lt;&gt;$C1476,$J1476&lt;&gt;""),SUMIFS(K:K,C:C,C1476,J:J,"&lt;&gt;Subtotal"),""))))),"")</f>
        <v/>
      </c>
      <c r="L1477" s="100" t="str">
        <f t="shared" si="44"/>
        <v/>
      </c>
    </row>
    <row r="1478" spans="2:12" x14ac:dyDescent="0.25">
      <c r="B1478" s="62" t="str">
        <f>IFERROR(IF(C1477=C1474,IF(B1477+1&lt;='FORMAÇÃO DE PREÇO'!$H$8,B1477+1,""),B1477),"")</f>
        <v/>
      </c>
      <c r="C1478" s="62" t="str">
        <f>IFERROR(VLOOKUP(B1478,'FORMAÇÃO DE PREÇO'!B:D,2,FALSE),"")</f>
        <v/>
      </c>
      <c r="D1478" s="62" t="str">
        <f>IFERROR(VLOOKUP(B1478,'FORMAÇÃO DE PREÇO'!B:D,3,FALSE),"")</f>
        <v/>
      </c>
      <c r="E1478" s="107" t="str">
        <f t="shared" si="43"/>
        <v/>
      </c>
      <c r="F1478" s="107" t="str">
        <f>IF($B1477="","",IF($C1478=$C1475,INDEX('FORMAÇÃO DE PREÇO'!$H:$H,MATCH($B1478,'FORMAÇÃO DE PREÇO'!$B:$B)-18),IF($C1478=$C1476,"Código","")))</f>
        <v/>
      </c>
      <c r="G1478" s="108" t="str">
        <f t="array" ref="G1478">IF($B1477="","",IF($C1478=$C1475,UPPER(INDEX('BASE EDITAL'!$C:$C,EDITAL!B1478+1)),IF($C1478=$C1476,"Especificação do Objeto","")))</f>
        <v/>
      </c>
      <c r="H1478" s="109" t="str">
        <f t="array" ref="H1478">IF($B1477="","",IF($C1478=$C1475,INDEX('FORMAÇÃO DE PREÇO'!$M:$M,MATCH($B1478,'FORMAÇÃO DE PREÇO'!$B:$B)-14),IF($C1478=$C1476,"Unidade","")))</f>
        <v/>
      </c>
      <c r="I1478" s="109" t="str">
        <f>IF($B1477="","",IF($C1478=$C1475,INDEX('FORMAÇÃO DE PREÇO'!$M:$M,MATCH($B1478,'FORMAÇÃO DE PREÇO'!$B:$B)-16),IF($C1478=$C1476,"Quant.","")))</f>
        <v/>
      </c>
      <c r="J1478" s="68" t="str">
        <f>IF(AND(COUNTBLANK($B1475:$B1477)=2,$B1477="",$B1476="",MAX(C:C)&gt;1),"Total Estimado",IF($B1477="","",IF($C1478=$C1475,INDEX('FORMAÇÃO DE PREÇO'!$M:$M,MATCH($B1478,'FORMAÇÃO DE PREÇO'!$B:$B)-18),IF($C1478=$C1476,"Valor Unit. (R$)",IF(AND($C1478&lt;&gt;$C1477,$J1477&lt;&gt;""),"Subtotal","")))))</f>
        <v/>
      </c>
      <c r="K1478" s="100" t="str">
        <f>IFERROR(IF(AND(COUNTBLANK($B1475:$B1477)=2,$B1477="",$B1476="",MAX(C:C)&gt;1),SUM($K$3:K1477)/2,IF($B1477="","",IF($C1478=$C1475,ROUND(J1478*I1478,2),IF($C1478=$C1476,"Total Item (R$)",IF(AND($C1478&lt;&gt;$C1477,$J1477&lt;&gt;""),SUMIFS(K:K,C:C,C1477,J:J,"&lt;&gt;Subtotal"),""))))),"")</f>
        <v/>
      </c>
      <c r="L1478" s="100" t="str">
        <f t="shared" si="44"/>
        <v/>
      </c>
    </row>
    <row r="1479" spans="2:12" x14ac:dyDescent="0.25">
      <c r="B1479" s="62" t="str">
        <f>IFERROR(IF(C1478=C1475,IF(B1478+1&lt;='FORMAÇÃO DE PREÇO'!$H$8,B1478+1,""),B1478),"")</f>
        <v/>
      </c>
      <c r="C1479" s="62" t="str">
        <f>IFERROR(VLOOKUP(B1479,'FORMAÇÃO DE PREÇO'!B:D,2,FALSE),"")</f>
        <v/>
      </c>
      <c r="D1479" s="62" t="str">
        <f>IFERROR(VLOOKUP(B1479,'FORMAÇÃO DE PREÇO'!B:D,3,FALSE),"")</f>
        <v/>
      </c>
      <c r="E1479" s="107" t="str">
        <f t="shared" ref="E1479:E1542" si="45">IF($B1478="","",IF($C1479=$C1476,D1479,IF($C1479=$C1477,"Item",IF(AND(MAX(C:C)&gt;1,$C1479=$C1478),CONCATENATE("LOTE ",C1479),""))))</f>
        <v/>
      </c>
      <c r="F1479" s="107" t="str">
        <f>IF($B1478="","",IF($C1479=$C1476,INDEX('FORMAÇÃO DE PREÇO'!$H:$H,MATCH($B1479,'FORMAÇÃO DE PREÇO'!$B:$B)-18),IF($C1479=$C1477,"Código","")))</f>
        <v/>
      </c>
      <c r="G1479" s="108" t="str">
        <f t="array" ref="G1479">IF($B1478="","",IF($C1479=$C1476,UPPER(INDEX('BASE EDITAL'!$C:$C,EDITAL!B1479+1)),IF($C1479=$C1477,"Especificação do Objeto","")))</f>
        <v/>
      </c>
      <c r="H1479" s="109" t="str">
        <f t="array" ref="H1479">IF($B1478="","",IF($C1479=$C1476,INDEX('FORMAÇÃO DE PREÇO'!$M:$M,MATCH($B1479,'FORMAÇÃO DE PREÇO'!$B:$B)-14),IF($C1479=$C1477,"Unidade","")))</f>
        <v/>
      </c>
      <c r="I1479" s="109" t="str">
        <f>IF($B1478="","",IF($C1479=$C1476,INDEX('FORMAÇÃO DE PREÇO'!$M:$M,MATCH($B1479,'FORMAÇÃO DE PREÇO'!$B:$B)-16),IF($C1479=$C1477,"Quant.","")))</f>
        <v/>
      </c>
      <c r="J1479" s="68" t="str">
        <f>IF(AND(COUNTBLANK($B1476:$B1478)=2,$B1478="",$B1477="",MAX(C:C)&gt;1),"Total Estimado",IF($B1478="","",IF($C1479=$C1476,INDEX('FORMAÇÃO DE PREÇO'!$M:$M,MATCH($B1479,'FORMAÇÃO DE PREÇO'!$B:$B)-18),IF($C1479=$C1477,"Valor Unit. (R$)",IF(AND($C1479&lt;&gt;$C1478,$J1478&lt;&gt;""),"Subtotal","")))))</f>
        <v/>
      </c>
      <c r="K1479" s="100" t="str">
        <f>IFERROR(IF(AND(COUNTBLANK($B1476:$B1478)=2,$B1478="",$B1477="",MAX(C:C)&gt;1),SUM($K$3:K1478)/2,IF($B1478="","",IF($C1479=$C1476,ROUND(J1479*I1479,2),IF($C1479=$C1477,"Total Item (R$)",IF(AND($C1479&lt;&gt;$C1478,$J1478&lt;&gt;""),SUMIFS(K:K,C:C,C1478,J:J,"&lt;&gt;Subtotal"),""))))),"")</f>
        <v/>
      </c>
      <c r="L1479" s="100" t="str">
        <f t="shared" si="44"/>
        <v/>
      </c>
    </row>
    <row r="1480" spans="2:12" x14ac:dyDescent="0.25">
      <c r="B1480" s="62" t="str">
        <f>IFERROR(IF(C1479=C1476,IF(B1479+1&lt;='FORMAÇÃO DE PREÇO'!$H$8,B1479+1,""),B1479),"")</f>
        <v/>
      </c>
      <c r="C1480" s="62" t="str">
        <f>IFERROR(VLOOKUP(B1480,'FORMAÇÃO DE PREÇO'!B:D,2,FALSE),"")</f>
        <v/>
      </c>
      <c r="D1480" s="62" t="str">
        <f>IFERROR(VLOOKUP(B1480,'FORMAÇÃO DE PREÇO'!B:D,3,FALSE),"")</f>
        <v/>
      </c>
      <c r="E1480" s="107" t="str">
        <f t="shared" si="45"/>
        <v/>
      </c>
      <c r="F1480" s="107" t="str">
        <f>IF($B1479="","",IF($C1480=$C1477,INDEX('FORMAÇÃO DE PREÇO'!$H:$H,MATCH($B1480,'FORMAÇÃO DE PREÇO'!$B:$B)-18),IF($C1480=$C1478,"Código","")))</f>
        <v/>
      </c>
      <c r="G1480" s="108" t="str">
        <f t="array" ref="G1480">IF($B1479="","",IF($C1480=$C1477,UPPER(INDEX('BASE EDITAL'!$C:$C,EDITAL!B1480+1)),IF($C1480=$C1478,"Especificação do Objeto","")))</f>
        <v/>
      </c>
      <c r="H1480" s="109" t="str">
        <f t="array" ref="H1480">IF($B1479="","",IF($C1480=$C1477,INDEX('FORMAÇÃO DE PREÇO'!$M:$M,MATCH($B1480,'FORMAÇÃO DE PREÇO'!$B:$B)-14),IF($C1480=$C1478,"Unidade","")))</f>
        <v/>
      </c>
      <c r="I1480" s="109" t="str">
        <f>IF($B1479="","",IF($C1480=$C1477,INDEX('FORMAÇÃO DE PREÇO'!$M:$M,MATCH($B1480,'FORMAÇÃO DE PREÇO'!$B:$B)-16),IF($C1480=$C1478,"Quant.","")))</f>
        <v/>
      </c>
      <c r="J1480" s="68" t="str">
        <f>IF(AND(COUNTBLANK($B1477:$B1479)=2,$B1479="",$B1478="",MAX(C:C)&gt;1),"Total Estimado",IF($B1479="","",IF($C1480=$C1477,INDEX('FORMAÇÃO DE PREÇO'!$M:$M,MATCH($B1480,'FORMAÇÃO DE PREÇO'!$B:$B)-18),IF($C1480=$C1478,"Valor Unit. (R$)",IF(AND($C1480&lt;&gt;$C1479,$J1479&lt;&gt;""),"Subtotal","")))))</f>
        <v/>
      </c>
      <c r="K1480" s="100" t="str">
        <f>IFERROR(IF(AND(COUNTBLANK($B1477:$B1479)=2,$B1479="",$B1478="",MAX(C:C)&gt;1),SUM($K$3:K1479)/2,IF($B1479="","",IF($C1480=$C1477,ROUND(J1480*I1480,2),IF($C1480=$C1478,"Total Item (R$)",IF(AND($C1480&lt;&gt;$C1479,$J1479&lt;&gt;""),SUMIFS(K:K,C:C,C1479,J:J,"&lt;&gt;Subtotal"),""))))),"")</f>
        <v/>
      </c>
      <c r="L1480" s="100" t="str">
        <f t="shared" si="44"/>
        <v/>
      </c>
    </row>
    <row r="1481" spans="2:12" x14ac:dyDescent="0.25">
      <c r="B1481" s="62" t="str">
        <f>IFERROR(IF(C1480=C1477,IF(B1480+1&lt;='FORMAÇÃO DE PREÇO'!$H$8,B1480+1,""),B1480),"")</f>
        <v/>
      </c>
      <c r="C1481" s="62" t="str">
        <f>IFERROR(VLOOKUP(B1481,'FORMAÇÃO DE PREÇO'!B:D,2,FALSE),"")</f>
        <v/>
      </c>
      <c r="D1481" s="62" t="str">
        <f>IFERROR(VLOOKUP(B1481,'FORMAÇÃO DE PREÇO'!B:D,3,FALSE),"")</f>
        <v/>
      </c>
      <c r="E1481" s="107" t="str">
        <f t="shared" si="45"/>
        <v/>
      </c>
      <c r="F1481" s="107" t="str">
        <f>IF($B1480="","",IF($C1481=$C1478,INDEX('FORMAÇÃO DE PREÇO'!$H:$H,MATCH($B1481,'FORMAÇÃO DE PREÇO'!$B:$B)-18),IF($C1481=$C1479,"Código","")))</f>
        <v/>
      </c>
      <c r="G1481" s="108" t="str">
        <f t="array" ref="G1481">IF($B1480="","",IF($C1481=$C1478,UPPER(INDEX('BASE EDITAL'!$C:$C,EDITAL!B1481+1)),IF($C1481=$C1479,"Especificação do Objeto","")))</f>
        <v/>
      </c>
      <c r="H1481" s="109" t="str">
        <f t="array" ref="H1481">IF($B1480="","",IF($C1481=$C1478,INDEX('FORMAÇÃO DE PREÇO'!$M:$M,MATCH($B1481,'FORMAÇÃO DE PREÇO'!$B:$B)-14),IF($C1481=$C1479,"Unidade","")))</f>
        <v/>
      </c>
      <c r="I1481" s="109" t="str">
        <f>IF($B1480="","",IF($C1481=$C1478,INDEX('FORMAÇÃO DE PREÇO'!$M:$M,MATCH($B1481,'FORMAÇÃO DE PREÇO'!$B:$B)-16),IF($C1481=$C1479,"Quant.","")))</f>
        <v/>
      </c>
      <c r="J1481" s="68" t="str">
        <f>IF(AND(COUNTBLANK($B1478:$B1480)=2,$B1480="",$B1479="",MAX(C:C)&gt;1),"Total Estimado",IF($B1480="","",IF($C1481=$C1478,INDEX('FORMAÇÃO DE PREÇO'!$M:$M,MATCH($B1481,'FORMAÇÃO DE PREÇO'!$B:$B)-18),IF($C1481=$C1479,"Valor Unit. (R$)",IF(AND($C1481&lt;&gt;$C1480,$J1480&lt;&gt;""),"Subtotal","")))))</f>
        <v/>
      </c>
      <c r="K1481" s="100" t="str">
        <f>IFERROR(IF(AND(COUNTBLANK($B1478:$B1480)=2,$B1480="",$B1479="",MAX(C:C)&gt;1),SUM($K$3:K1480)/2,IF($B1480="","",IF($C1481=$C1478,ROUND(J1481*I1481,2),IF($C1481=$C1479,"Total Item (R$)",IF(AND($C1481&lt;&gt;$C1480,$J1480&lt;&gt;""),SUMIFS(K:K,C:C,C1480,J:J,"&lt;&gt;Subtotal"),""))))),"")</f>
        <v/>
      </c>
      <c r="L1481" s="100" t="str">
        <f t="shared" si="44"/>
        <v/>
      </c>
    </row>
    <row r="1482" spans="2:12" x14ac:dyDescent="0.25">
      <c r="B1482" s="62" t="str">
        <f>IFERROR(IF(C1481=C1478,IF(B1481+1&lt;='FORMAÇÃO DE PREÇO'!$H$8,B1481+1,""),B1481),"")</f>
        <v/>
      </c>
      <c r="C1482" s="62" t="str">
        <f>IFERROR(VLOOKUP(B1482,'FORMAÇÃO DE PREÇO'!B:D,2,FALSE),"")</f>
        <v/>
      </c>
      <c r="D1482" s="62" t="str">
        <f>IFERROR(VLOOKUP(B1482,'FORMAÇÃO DE PREÇO'!B:D,3,FALSE),"")</f>
        <v/>
      </c>
      <c r="E1482" s="107" t="str">
        <f t="shared" si="45"/>
        <v/>
      </c>
      <c r="F1482" s="107" t="str">
        <f>IF($B1481="","",IF($C1482=$C1479,INDEX('FORMAÇÃO DE PREÇO'!$H:$H,MATCH($B1482,'FORMAÇÃO DE PREÇO'!$B:$B)-18),IF($C1482=$C1480,"Código","")))</f>
        <v/>
      </c>
      <c r="G1482" s="108" t="str">
        <f t="array" ref="G1482">IF($B1481="","",IF($C1482=$C1479,UPPER(INDEX('BASE EDITAL'!$C:$C,EDITAL!B1482+1)),IF($C1482=$C1480,"Especificação do Objeto","")))</f>
        <v/>
      </c>
      <c r="H1482" s="109" t="str">
        <f t="array" ref="H1482">IF($B1481="","",IF($C1482=$C1479,INDEX('FORMAÇÃO DE PREÇO'!$M:$M,MATCH($B1482,'FORMAÇÃO DE PREÇO'!$B:$B)-14),IF($C1482=$C1480,"Unidade","")))</f>
        <v/>
      </c>
      <c r="I1482" s="109" t="str">
        <f>IF($B1481="","",IF($C1482=$C1479,INDEX('FORMAÇÃO DE PREÇO'!$M:$M,MATCH($B1482,'FORMAÇÃO DE PREÇO'!$B:$B)-16),IF($C1482=$C1480,"Quant.","")))</f>
        <v/>
      </c>
      <c r="J1482" s="68" t="str">
        <f>IF(AND(COUNTBLANK($B1479:$B1481)=2,$B1481="",$B1480="",MAX(C:C)&gt;1),"Total Estimado",IF($B1481="","",IF($C1482=$C1479,INDEX('FORMAÇÃO DE PREÇO'!$M:$M,MATCH($B1482,'FORMAÇÃO DE PREÇO'!$B:$B)-18),IF($C1482=$C1480,"Valor Unit. (R$)",IF(AND($C1482&lt;&gt;$C1481,$J1481&lt;&gt;""),"Subtotal","")))))</f>
        <v/>
      </c>
      <c r="K1482" s="100" t="str">
        <f>IFERROR(IF(AND(COUNTBLANK($B1479:$B1481)=2,$B1481="",$B1480="",MAX(C:C)&gt;1),SUM($K$3:K1481)/2,IF($B1481="","",IF($C1482=$C1479,ROUND(J1482*I1482,2),IF($C1482=$C1480,"Total Item (R$)",IF(AND($C1482&lt;&gt;$C1481,$J1481&lt;&gt;""),SUMIFS(K:K,C:C,C1481,J:J,"&lt;&gt;Subtotal"),""))))),"")</f>
        <v/>
      </c>
      <c r="L1482" s="100" t="str">
        <f t="shared" si="44"/>
        <v/>
      </c>
    </row>
    <row r="1483" spans="2:12" x14ac:dyDescent="0.25">
      <c r="B1483" s="62" t="str">
        <f>IFERROR(IF(C1482=C1479,IF(B1482+1&lt;='FORMAÇÃO DE PREÇO'!$H$8,B1482+1,""),B1482),"")</f>
        <v/>
      </c>
      <c r="C1483" s="62" t="str">
        <f>IFERROR(VLOOKUP(B1483,'FORMAÇÃO DE PREÇO'!B:D,2,FALSE),"")</f>
        <v/>
      </c>
      <c r="D1483" s="62" t="str">
        <f>IFERROR(VLOOKUP(B1483,'FORMAÇÃO DE PREÇO'!B:D,3,FALSE),"")</f>
        <v/>
      </c>
      <c r="E1483" s="107" t="str">
        <f t="shared" si="45"/>
        <v/>
      </c>
      <c r="F1483" s="107" t="str">
        <f>IF($B1482="","",IF($C1483=$C1480,INDEX('FORMAÇÃO DE PREÇO'!$H:$H,MATCH($B1483,'FORMAÇÃO DE PREÇO'!$B:$B)-18),IF($C1483=$C1481,"Código","")))</f>
        <v/>
      </c>
      <c r="G1483" s="108" t="str">
        <f t="array" ref="G1483">IF($B1482="","",IF($C1483=$C1480,UPPER(INDEX('BASE EDITAL'!$C:$C,EDITAL!B1483+1)),IF($C1483=$C1481,"Especificação do Objeto","")))</f>
        <v/>
      </c>
      <c r="H1483" s="109" t="str">
        <f t="array" ref="H1483">IF($B1482="","",IF($C1483=$C1480,INDEX('FORMAÇÃO DE PREÇO'!$M:$M,MATCH($B1483,'FORMAÇÃO DE PREÇO'!$B:$B)-14),IF($C1483=$C1481,"Unidade","")))</f>
        <v/>
      </c>
      <c r="I1483" s="109" t="str">
        <f>IF($B1482="","",IF($C1483=$C1480,INDEX('FORMAÇÃO DE PREÇO'!$M:$M,MATCH($B1483,'FORMAÇÃO DE PREÇO'!$B:$B)-16),IF($C1483=$C1481,"Quant.","")))</f>
        <v/>
      </c>
      <c r="J1483" s="68" t="str">
        <f>IF(AND(COUNTBLANK($B1480:$B1482)=2,$B1482="",$B1481="",MAX(C:C)&gt;1),"Total Estimado",IF($B1482="","",IF($C1483=$C1480,INDEX('FORMAÇÃO DE PREÇO'!$M:$M,MATCH($B1483,'FORMAÇÃO DE PREÇO'!$B:$B)-18),IF($C1483=$C1481,"Valor Unit. (R$)",IF(AND($C1483&lt;&gt;$C1482,$J1482&lt;&gt;""),"Subtotal","")))))</f>
        <v/>
      </c>
      <c r="K1483" s="100" t="str">
        <f>IFERROR(IF(AND(COUNTBLANK($B1480:$B1482)=2,$B1482="",$B1481="",MAX(C:C)&gt;1),SUM($K$3:K1482)/2,IF($B1482="","",IF($C1483=$C1480,ROUND(J1483*I1483,2),IF($C1483=$C1481,"Total Item (R$)",IF(AND($C1483&lt;&gt;$C1482,$J1482&lt;&gt;""),SUMIFS(K:K,C:C,C1482,J:J,"&lt;&gt;Subtotal"),""))))),"")</f>
        <v/>
      </c>
      <c r="L1483" s="100" t="str">
        <f t="shared" si="44"/>
        <v/>
      </c>
    </row>
    <row r="1484" spans="2:12" x14ac:dyDescent="0.25">
      <c r="B1484" s="62" t="str">
        <f>IFERROR(IF(C1483=C1480,IF(B1483+1&lt;='FORMAÇÃO DE PREÇO'!$H$8,B1483+1,""),B1483),"")</f>
        <v/>
      </c>
      <c r="C1484" s="62" t="str">
        <f>IFERROR(VLOOKUP(B1484,'FORMAÇÃO DE PREÇO'!B:D,2,FALSE),"")</f>
        <v/>
      </c>
      <c r="D1484" s="62" t="str">
        <f>IFERROR(VLOOKUP(B1484,'FORMAÇÃO DE PREÇO'!B:D,3,FALSE),"")</f>
        <v/>
      </c>
      <c r="E1484" s="107" t="str">
        <f t="shared" si="45"/>
        <v/>
      </c>
      <c r="F1484" s="107" t="str">
        <f>IF($B1483="","",IF($C1484=$C1481,INDEX('FORMAÇÃO DE PREÇO'!$H:$H,MATCH($B1484,'FORMAÇÃO DE PREÇO'!$B:$B)-18),IF($C1484=$C1482,"Código","")))</f>
        <v/>
      </c>
      <c r="G1484" s="108" t="str">
        <f t="array" ref="G1484">IF($B1483="","",IF($C1484=$C1481,UPPER(INDEX('BASE EDITAL'!$C:$C,EDITAL!B1484+1)),IF($C1484=$C1482,"Especificação do Objeto","")))</f>
        <v/>
      </c>
      <c r="H1484" s="109" t="str">
        <f t="array" ref="H1484">IF($B1483="","",IF($C1484=$C1481,INDEX('FORMAÇÃO DE PREÇO'!$M:$M,MATCH($B1484,'FORMAÇÃO DE PREÇO'!$B:$B)-14),IF($C1484=$C1482,"Unidade","")))</f>
        <v/>
      </c>
      <c r="I1484" s="109" t="str">
        <f>IF($B1483="","",IF($C1484=$C1481,INDEX('FORMAÇÃO DE PREÇO'!$M:$M,MATCH($B1484,'FORMAÇÃO DE PREÇO'!$B:$B)-16),IF($C1484=$C1482,"Quant.","")))</f>
        <v/>
      </c>
      <c r="J1484" s="68" t="str">
        <f>IF(AND(COUNTBLANK($B1481:$B1483)=2,$B1483="",$B1482="",MAX(C:C)&gt;1),"Total Estimado",IF($B1483="","",IF($C1484=$C1481,INDEX('FORMAÇÃO DE PREÇO'!$M:$M,MATCH($B1484,'FORMAÇÃO DE PREÇO'!$B:$B)-18),IF($C1484=$C1482,"Valor Unit. (R$)",IF(AND($C1484&lt;&gt;$C1483,$J1483&lt;&gt;""),"Subtotal","")))))</f>
        <v/>
      </c>
      <c r="K1484" s="100" t="str">
        <f>IFERROR(IF(AND(COUNTBLANK($B1481:$B1483)=2,$B1483="",$B1482="",MAX(C:C)&gt;1),SUM($K$3:K1483)/2,IF($B1483="","",IF($C1484=$C1481,ROUND(J1484*I1484,2),IF($C1484=$C1482,"Total Item (R$)",IF(AND($C1484&lt;&gt;$C1483,$J1483&lt;&gt;""),SUMIFS(K:K,C:C,C1483,J:J,"&lt;&gt;Subtotal"),""))))),"")</f>
        <v/>
      </c>
      <c r="L1484" s="100" t="str">
        <f t="shared" si="44"/>
        <v/>
      </c>
    </row>
    <row r="1485" spans="2:12" x14ac:dyDescent="0.25">
      <c r="B1485" s="62" t="str">
        <f>IFERROR(IF(C1484=C1481,IF(B1484+1&lt;='FORMAÇÃO DE PREÇO'!$H$8,B1484+1,""),B1484),"")</f>
        <v/>
      </c>
      <c r="C1485" s="62" t="str">
        <f>IFERROR(VLOOKUP(B1485,'FORMAÇÃO DE PREÇO'!B:D,2,FALSE),"")</f>
        <v/>
      </c>
      <c r="D1485" s="62" t="str">
        <f>IFERROR(VLOOKUP(B1485,'FORMAÇÃO DE PREÇO'!B:D,3,FALSE),"")</f>
        <v/>
      </c>
      <c r="E1485" s="107" t="str">
        <f t="shared" si="45"/>
        <v/>
      </c>
      <c r="F1485" s="107" t="str">
        <f>IF($B1484="","",IF($C1485=$C1482,INDEX('FORMAÇÃO DE PREÇO'!$H:$H,MATCH($B1485,'FORMAÇÃO DE PREÇO'!$B:$B)-18),IF($C1485=$C1483,"Código","")))</f>
        <v/>
      </c>
      <c r="G1485" s="108" t="str">
        <f t="array" ref="G1485">IF($B1484="","",IF($C1485=$C1482,UPPER(INDEX('BASE EDITAL'!$C:$C,EDITAL!B1485+1)),IF($C1485=$C1483,"Especificação do Objeto","")))</f>
        <v/>
      </c>
      <c r="H1485" s="109" t="str">
        <f t="array" ref="H1485">IF($B1484="","",IF($C1485=$C1482,INDEX('FORMAÇÃO DE PREÇO'!$M:$M,MATCH($B1485,'FORMAÇÃO DE PREÇO'!$B:$B)-14),IF($C1485=$C1483,"Unidade","")))</f>
        <v/>
      </c>
      <c r="I1485" s="109" t="str">
        <f>IF($B1484="","",IF($C1485=$C1482,INDEX('FORMAÇÃO DE PREÇO'!$M:$M,MATCH($B1485,'FORMAÇÃO DE PREÇO'!$B:$B)-16),IF($C1485=$C1483,"Quant.","")))</f>
        <v/>
      </c>
      <c r="J1485" s="68" t="str">
        <f>IF(AND(COUNTBLANK($B1482:$B1484)=2,$B1484="",$B1483="",MAX(C:C)&gt;1),"Total Estimado",IF($B1484="","",IF($C1485=$C1482,INDEX('FORMAÇÃO DE PREÇO'!$M:$M,MATCH($B1485,'FORMAÇÃO DE PREÇO'!$B:$B)-18),IF($C1485=$C1483,"Valor Unit. (R$)",IF(AND($C1485&lt;&gt;$C1484,$J1484&lt;&gt;""),"Subtotal","")))))</f>
        <v/>
      </c>
      <c r="K1485" s="100" t="str">
        <f>IFERROR(IF(AND(COUNTBLANK($B1482:$B1484)=2,$B1484="",$B1483="",MAX(C:C)&gt;1),SUM($K$3:K1484)/2,IF($B1484="","",IF($C1485=$C1482,ROUND(J1485*I1485,2),IF($C1485=$C1483,"Total Item (R$)",IF(AND($C1485&lt;&gt;$C1484,$J1484&lt;&gt;""),SUMIFS(K:K,C:C,C1484,J:J,"&lt;&gt;Subtotal"),""))))),"")</f>
        <v/>
      </c>
      <c r="L1485" s="100" t="str">
        <f t="shared" si="44"/>
        <v/>
      </c>
    </row>
    <row r="1486" spans="2:12" x14ac:dyDescent="0.25">
      <c r="B1486" s="62" t="str">
        <f>IFERROR(IF(C1485=C1482,IF(B1485+1&lt;='FORMAÇÃO DE PREÇO'!$H$8,B1485+1,""),B1485),"")</f>
        <v/>
      </c>
      <c r="C1486" s="62" t="str">
        <f>IFERROR(VLOOKUP(B1486,'FORMAÇÃO DE PREÇO'!B:D,2,FALSE),"")</f>
        <v/>
      </c>
      <c r="D1486" s="62" t="str">
        <f>IFERROR(VLOOKUP(B1486,'FORMAÇÃO DE PREÇO'!B:D,3,FALSE),"")</f>
        <v/>
      </c>
      <c r="E1486" s="107" t="str">
        <f t="shared" si="45"/>
        <v/>
      </c>
      <c r="F1486" s="107" t="str">
        <f>IF($B1485="","",IF($C1486=$C1483,INDEX('FORMAÇÃO DE PREÇO'!$H:$H,MATCH($B1486,'FORMAÇÃO DE PREÇO'!$B:$B)-18),IF($C1486=$C1484,"Código","")))</f>
        <v/>
      </c>
      <c r="G1486" s="108" t="str">
        <f t="array" ref="G1486">IF($B1485="","",IF($C1486=$C1483,UPPER(INDEX('BASE EDITAL'!$C:$C,EDITAL!B1486+1)),IF($C1486=$C1484,"Especificação do Objeto","")))</f>
        <v/>
      </c>
      <c r="H1486" s="109" t="str">
        <f t="array" ref="H1486">IF($B1485="","",IF($C1486=$C1483,INDEX('FORMAÇÃO DE PREÇO'!$M:$M,MATCH($B1486,'FORMAÇÃO DE PREÇO'!$B:$B)-14),IF($C1486=$C1484,"Unidade","")))</f>
        <v/>
      </c>
      <c r="I1486" s="109" t="str">
        <f>IF($B1485="","",IF($C1486=$C1483,INDEX('FORMAÇÃO DE PREÇO'!$M:$M,MATCH($B1486,'FORMAÇÃO DE PREÇO'!$B:$B)-16),IF($C1486=$C1484,"Quant.","")))</f>
        <v/>
      </c>
      <c r="J1486" s="68" t="str">
        <f>IF(AND(COUNTBLANK($B1483:$B1485)=2,$B1485="",$B1484="",MAX(C:C)&gt;1),"Total Estimado",IF($B1485="","",IF($C1486=$C1483,INDEX('FORMAÇÃO DE PREÇO'!$M:$M,MATCH($B1486,'FORMAÇÃO DE PREÇO'!$B:$B)-18),IF($C1486=$C1484,"Valor Unit. (R$)",IF(AND($C1486&lt;&gt;$C1485,$J1485&lt;&gt;""),"Subtotal","")))))</f>
        <v/>
      </c>
      <c r="K1486" s="100" t="str">
        <f>IFERROR(IF(AND(COUNTBLANK($B1483:$B1485)=2,$B1485="",$B1484="",MAX(C:C)&gt;1),SUM($K$3:K1485)/2,IF($B1485="","",IF($C1486=$C1483,ROUND(J1486*I1486,2),IF($C1486=$C1484,"Total Item (R$)",IF(AND($C1486&lt;&gt;$C1485,$J1485&lt;&gt;""),SUMIFS(K:K,C:C,C1485,J:J,"&lt;&gt;Subtotal"),""))))),"")</f>
        <v/>
      </c>
      <c r="L1486" s="100" t="str">
        <f t="shared" si="44"/>
        <v/>
      </c>
    </row>
    <row r="1487" spans="2:12" x14ac:dyDescent="0.25">
      <c r="B1487" s="62" t="str">
        <f>IFERROR(IF(C1486=C1483,IF(B1486+1&lt;='FORMAÇÃO DE PREÇO'!$H$8,B1486+1,""),B1486),"")</f>
        <v/>
      </c>
      <c r="C1487" s="62" t="str">
        <f>IFERROR(VLOOKUP(B1487,'FORMAÇÃO DE PREÇO'!B:D,2,FALSE),"")</f>
        <v/>
      </c>
      <c r="D1487" s="62" t="str">
        <f>IFERROR(VLOOKUP(B1487,'FORMAÇÃO DE PREÇO'!B:D,3,FALSE),"")</f>
        <v/>
      </c>
      <c r="E1487" s="107" t="str">
        <f t="shared" si="45"/>
        <v/>
      </c>
      <c r="F1487" s="107" t="str">
        <f>IF($B1486="","",IF($C1487=$C1484,INDEX('FORMAÇÃO DE PREÇO'!$H:$H,MATCH($B1487,'FORMAÇÃO DE PREÇO'!$B:$B)-18),IF($C1487=$C1485,"Código","")))</f>
        <v/>
      </c>
      <c r="G1487" s="108" t="str">
        <f t="array" ref="G1487">IF($B1486="","",IF($C1487=$C1484,UPPER(INDEX('BASE EDITAL'!$C:$C,EDITAL!B1487+1)),IF($C1487=$C1485,"Especificação do Objeto","")))</f>
        <v/>
      </c>
      <c r="H1487" s="109" t="str">
        <f t="array" ref="H1487">IF($B1486="","",IF($C1487=$C1484,INDEX('FORMAÇÃO DE PREÇO'!$M:$M,MATCH($B1487,'FORMAÇÃO DE PREÇO'!$B:$B)-14),IF($C1487=$C1485,"Unidade","")))</f>
        <v/>
      </c>
      <c r="I1487" s="109" t="str">
        <f>IF($B1486="","",IF($C1487=$C1484,INDEX('FORMAÇÃO DE PREÇO'!$M:$M,MATCH($B1487,'FORMAÇÃO DE PREÇO'!$B:$B)-16),IF($C1487=$C1485,"Quant.","")))</f>
        <v/>
      </c>
      <c r="J1487" s="68" t="str">
        <f>IF(AND(COUNTBLANK($B1484:$B1486)=2,$B1486="",$B1485="",MAX(C:C)&gt;1),"Total Estimado",IF($B1486="","",IF($C1487=$C1484,INDEX('FORMAÇÃO DE PREÇO'!$M:$M,MATCH($B1487,'FORMAÇÃO DE PREÇO'!$B:$B)-18),IF($C1487=$C1485,"Valor Unit. (R$)",IF(AND($C1487&lt;&gt;$C1486,$J1486&lt;&gt;""),"Subtotal","")))))</f>
        <v/>
      </c>
      <c r="K1487" s="100" t="str">
        <f>IFERROR(IF(AND(COUNTBLANK($B1484:$B1486)=2,$B1486="",$B1485="",MAX(C:C)&gt;1),SUM($K$3:K1486)/2,IF($B1486="","",IF($C1487=$C1484,ROUND(J1487*I1487,2),IF($C1487=$C1485,"Total Item (R$)",IF(AND($C1487&lt;&gt;$C1486,$J1486&lt;&gt;""),SUMIFS(K:K,C:C,C1486,J:J,"&lt;&gt;Subtotal"),""))))),"")</f>
        <v/>
      </c>
      <c r="L1487" s="100" t="str">
        <f t="shared" si="44"/>
        <v/>
      </c>
    </row>
    <row r="1488" spans="2:12" x14ac:dyDescent="0.25">
      <c r="B1488" s="62" t="str">
        <f>IFERROR(IF(C1487=C1484,IF(B1487+1&lt;='FORMAÇÃO DE PREÇO'!$H$8,B1487+1,""),B1487),"")</f>
        <v/>
      </c>
      <c r="C1488" s="62" t="str">
        <f>IFERROR(VLOOKUP(B1488,'FORMAÇÃO DE PREÇO'!B:D,2,FALSE),"")</f>
        <v/>
      </c>
      <c r="D1488" s="62" t="str">
        <f>IFERROR(VLOOKUP(B1488,'FORMAÇÃO DE PREÇO'!B:D,3,FALSE),"")</f>
        <v/>
      </c>
      <c r="E1488" s="107" t="str">
        <f t="shared" si="45"/>
        <v/>
      </c>
      <c r="F1488" s="107" t="str">
        <f>IF($B1487="","",IF($C1488=$C1485,INDEX('FORMAÇÃO DE PREÇO'!$H:$H,MATCH($B1488,'FORMAÇÃO DE PREÇO'!$B:$B)-18),IF($C1488=$C1486,"Código","")))</f>
        <v/>
      </c>
      <c r="G1488" s="108" t="str">
        <f t="array" ref="G1488">IF($B1487="","",IF($C1488=$C1485,UPPER(INDEX('BASE EDITAL'!$C:$C,EDITAL!B1488+1)),IF($C1488=$C1486,"Especificação do Objeto","")))</f>
        <v/>
      </c>
      <c r="H1488" s="109" t="str">
        <f t="array" ref="H1488">IF($B1487="","",IF($C1488=$C1485,INDEX('FORMAÇÃO DE PREÇO'!$M:$M,MATCH($B1488,'FORMAÇÃO DE PREÇO'!$B:$B)-14),IF($C1488=$C1486,"Unidade","")))</f>
        <v/>
      </c>
      <c r="I1488" s="109" t="str">
        <f>IF($B1487="","",IF($C1488=$C1485,INDEX('FORMAÇÃO DE PREÇO'!$M:$M,MATCH($B1488,'FORMAÇÃO DE PREÇO'!$B:$B)-16),IF($C1488=$C1486,"Quant.","")))</f>
        <v/>
      </c>
      <c r="J1488" s="68" t="str">
        <f>IF(AND(COUNTBLANK($B1485:$B1487)=2,$B1487="",$B1486="",MAX(C:C)&gt;1),"Total Estimado",IF($B1487="","",IF($C1488=$C1485,INDEX('FORMAÇÃO DE PREÇO'!$M:$M,MATCH($B1488,'FORMAÇÃO DE PREÇO'!$B:$B)-18),IF($C1488=$C1486,"Valor Unit. (R$)",IF(AND($C1488&lt;&gt;$C1487,$J1487&lt;&gt;""),"Subtotal","")))))</f>
        <v/>
      </c>
      <c r="K1488" s="100" t="str">
        <f>IFERROR(IF(AND(COUNTBLANK($B1485:$B1487)=2,$B1487="",$B1486="",MAX(C:C)&gt;1),SUM($K$3:K1487)/2,IF($B1487="","",IF($C1488=$C1485,ROUND(J1488*I1488,2),IF($C1488=$C1486,"Total Item (R$)",IF(AND($C1488&lt;&gt;$C1487,$J1487&lt;&gt;""),SUMIFS(K:K,C:C,C1487,J:J,"&lt;&gt;Subtotal"),""))))),"")</f>
        <v/>
      </c>
      <c r="L1488" s="100" t="str">
        <f t="shared" si="44"/>
        <v/>
      </c>
    </row>
    <row r="1489" spans="2:12" x14ac:dyDescent="0.25">
      <c r="B1489" s="62" t="str">
        <f>IFERROR(IF(C1488=C1485,IF(B1488+1&lt;='FORMAÇÃO DE PREÇO'!$H$8,B1488+1,""),B1488),"")</f>
        <v/>
      </c>
      <c r="C1489" s="62" t="str">
        <f>IFERROR(VLOOKUP(B1489,'FORMAÇÃO DE PREÇO'!B:D,2,FALSE),"")</f>
        <v/>
      </c>
      <c r="D1489" s="62" t="str">
        <f>IFERROR(VLOOKUP(B1489,'FORMAÇÃO DE PREÇO'!B:D,3,FALSE),"")</f>
        <v/>
      </c>
      <c r="E1489" s="107" t="str">
        <f t="shared" si="45"/>
        <v/>
      </c>
      <c r="F1489" s="107" t="str">
        <f>IF($B1488="","",IF($C1489=$C1486,INDEX('FORMAÇÃO DE PREÇO'!$H:$H,MATCH($B1489,'FORMAÇÃO DE PREÇO'!$B:$B)-18),IF($C1489=$C1487,"Código","")))</f>
        <v/>
      </c>
      <c r="G1489" s="108" t="str">
        <f t="array" ref="G1489">IF($B1488="","",IF($C1489=$C1486,UPPER(INDEX('BASE EDITAL'!$C:$C,EDITAL!B1489+1)),IF($C1489=$C1487,"Especificação do Objeto","")))</f>
        <v/>
      </c>
      <c r="H1489" s="109" t="str">
        <f t="array" ref="H1489">IF($B1488="","",IF($C1489=$C1486,INDEX('FORMAÇÃO DE PREÇO'!$M:$M,MATCH($B1489,'FORMAÇÃO DE PREÇO'!$B:$B)-14),IF($C1489=$C1487,"Unidade","")))</f>
        <v/>
      </c>
      <c r="I1489" s="109" t="str">
        <f>IF($B1488="","",IF($C1489=$C1486,INDEX('FORMAÇÃO DE PREÇO'!$M:$M,MATCH($B1489,'FORMAÇÃO DE PREÇO'!$B:$B)-16),IF($C1489=$C1487,"Quant.","")))</f>
        <v/>
      </c>
      <c r="J1489" s="68" t="str">
        <f>IF(AND(COUNTBLANK($B1486:$B1488)=2,$B1488="",$B1487="",MAX(C:C)&gt;1),"Total Estimado",IF($B1488="","",IF($C1489=$C1486,INDEX('FORMAÇÃO DE PREÇO'!$M:$M,MATCH($B1489,'FORMAÇÃO DE PREÇO'!$B:$B)-18),IF($C1489=$C1487,"Valor Unit. (R$)",IF(AND($C1489&lt;&gt;$C1488,$J1488&lt;&gt;""),"Subtotal","")))))</f>
        <v/>
      </c>
      <c r="K1489" s="100" t="str">
        <f>IFERROR(IF(AND(COUNTBLANK($B1486:$B1488)=2,$B1488="",$B1487="",MAX(C:C)&gt;1),SUM($K$3:K1488)/2,IF($B1488="","",IF($C1489=$C1486,ROUND(J1489*I1489,2),IF($C1489=$C1487,"Total Item (R$)",IF(AND($C1489&lt;&gt;$C1488,$J1488&lt;&gt;""),SUMIFS(K:K,C:C,C1488,J:J,"&lt;&gt;Subtotal"),""))))),"")</f>
        <v/>
      </c>
      <c r="L1489" s="100" t="str">
        <f t="shared" si="44"/>
        <v/>
      </c>
    </row>
    <row r="1490" spans="2:12" x14ac:dyDescent="0.25">
      <c r="B1490" s="62" t="str">
        <f>IFERROR(IF(C1489=C1486,IF(B1489+1&lt;='FORMAÇÃO DE PREÇO'!$H$8,B1489+1,""),B1489),"")</f>
        <v/>
      </c>
      <c r="C1490" s="62" t="str">
        <f>IFERROR(VLOOKUP(B1490,'FORMAÇÃO DE PREÇO'!B:D,2,FALSE),"")</f>
        <v/>
      </c>
      <c r="D1490" s="62" t="str">
        <f>IFERROR(VLOOKUP(B1490,'FORMAÇÃO DE PREÇO'!B:D,3,FALSE),"")</f>
        <v/>
      </c>
      <c r="E1490" s="107" t="str">
        <f t="shared" si="45"/>
        <v/>
      </c>
      <c r="F1490" s="107" t="str">
        <f>IF($B1489="","",IF($C1490=$C1487,INDEX('FORMAÇÃO DE PREÇO'!$H:$H,MATCH($B1490,'FORMAÇÃO DE PREÇO'!$B:$B)-18),IF($C1490=$C1488,"Código","")))</f>
        <v/>
      </c>
      <c r="G1490" s="108" t="str">
        <f t="array" ref="G1490">IF($B1489="","",IF($C1490=$C1487,UPPER(INDEX('BASE EDITAL'!$C:$C,EDITAL!B1490+1)),IF($C1490=$C1488,"Especificação do Objeto","")))</f>
        <v/>
      </c>
      <c r="H1490" s="109" t="str">
        <f t="array" ref="H1490">IF($B1489="","",IF($C1490=$C1487,INDEX('FORMAÇÃO DE PREÇO'!$M:$M,MATCH($B1490,'FORMAÇÃO DE PREÇO'!$B:$B)-14),IF($C1490=$C1488,"Unidade","")))</f>
        <v/>
      </c>
      <c r="I1490" s="109" t="str">
        <f>IF($B1489="","",IF($C1490=$C1487,INDEX('FORMAÇÃO DE PREÇO'!$M:$M,MATCH($B1490,'FORMAÇÃO DE PREÇO'!$B:$B)-16),IF($C1490=$C1488,"Quant.","")))</f>
        <v/>
      </c>
      <c r="J1490" s="68" t="str">
        <f>IF(AND(COUNTBLANK($B1487:$B1489)=2,$B1489="",$B1488="",MAX(C:C)&gt;1),"Total Estimado",IF($B1489="","",IF($C1490=$C1487,INDEX('FORMAÇÃO DE PREÇO'!$M:$M,MATCH($B1490,'FORMAÇÃO DE PREÇO'!$B:$B)-18),IF($C1490=$C1488,"Valor Unit. (R$)",IF(AND($C1490&lt;&gt;$C1489,$J1489&lt;&gt;""),"Subtotal","")))))</f>
        <v/>
      </c>
      <c r="K1490" s="100" t="str">
        <f>IFERROR(IF(AND(COUNTBLANK($B1487:$B1489)=2,$B1489="",$B1488="",MAX(C:C)&gt;1),SUM($K$3:K1489)/2,IF($B1489="","",IF($C1490=$C1487,ROUND(J1490*I1490,2),IF($C1490=$C1488,"Total Item (R$)",IF(AND($C1490&lt;&gt;$C1489,$J1489&lt;&gt;""),SUMIFS(K:K,C:C,C1489,J:J,"&lt;&gt;Subtotal"),""))))),"")</f>
        <v/>
      </c>
      <c r="L1490" s="100" t="str">
        <f t="shared" si="44"/>
        <v/>
      </c>
    </row>
    <row r="1491" spans="2:12" x14ac:dyDescent="0.25">
      <c r="B1491" s="62" t="str">
        <f>IFERROR(IF(C1490=C1487,IF(B1490+1&lt;='FORMAÇÃO DE PREÇO'!$H$8,B1490+1,""),B1490),"")</f>
        <v/>
      </c>
      <c r="C1491" s="62" t="str">
        <f>IFERROR(VLOOKUP(B1491,'FORMAÇÃO DE PREÇO'!B:D,2,FALSE),"")</f>
        <v/>
      </c>
      <c r="D1491" s="62" t="str">
        <f>IFERROR(VLOOKUP(B1491,'FORMAÇÃO DE PREÇO'!B:D,3,FALSE),"")</f>
        <v/>
      </c>
      <c r="E1491" s="107" t="str">
        <f t="shared" si="45"/>
        <v/>
      </c>
      <c r="F1491" s="107" t="str">
        <f>IF($B1490="","",IF($C1491=$C1488,INDEX('FORMAÇÃO DE PREÇO'!$H:$H,MATCH($B1491,'FORMAÇÃO DE PREÇO'!$B:$B)-18),IF($C1491=$C1489,"Código","")))</f>
        <v/>
      </c>
      <c r="G1491" s="108" t="str">
        <f t="array" ref="G1491">IF($B1490="","",IF($C1491=$C1488,UPPER(INDEX('BASE EDITAL'!$C:$C,EDITAL!B1491+1)),IF($C1491=$C1489,"Especificação do Objeto","")))</f>
        <v/>
      </c>
      <c r="H1491" s="109" t="str">
        <f t="array" ref="H1491">IF($B1490="","",IF($C1491=$C1488,INDEX('FORMAÇÃO DE PREÇO'!$M:$M,MATCH($B1491,'FORMAÇÃO DE PREÇO'!$B:$B)-14),IF($C1491=$C1489,"Unidade","")))</f>
        <v/>
      </c>
      <c r="I1491" s="109" t="str">
        <f>IF($B1490="","",IF($C1491=$C1488,INDEX('FORMAÇÃO DE PREÇO'!$M:$M,MATCH($B1491,'FORMAÇÃO DE PREÇO'!$B:$B)-16),IF($C1491=$C1489,"Quant.","")))</f>
        <v/>
      </c>
      <c r="J1491" s="68" t="str">
        <f>IF(AND(COUNTBLANK($B1488:$B1490)=2,$B1490="",$B1489="",MAX(C:C)&gt;1),"Total Estimado",IF($B1490="","",IF($C1491=$C1488,INDEX('FORMAÇÃO DE PREÇO'!$M:$M,MATCH($B1491,'FORMAÇÃO DE PREÇO'!$B:$B)-18),IF($C1491=$C1489,"Valor Unit. (R$)",IF(AND($C1491&lt;&gt;$C1490,$J1490&lt;&gt;""),"Subtotal","")))))</f>
        <v/>
      </c>
      <c r="K1491" s="100" t="str">
        <f>IFERROR(IF(AND(COUNTBLANK($B1488:$B1490)=2,$B1490="",$B1489="",MAX(C:C)&gt;1),SUM($K$3:K1490)/2,IF($B1490="","",IF($C1491=$C1488,ROUND(J1491*I1491,2),IF($C1491=$C1489,"Total Item (R$)",IF(AND($C1491&lt;&gt;$C1490,$J1490&lt;&gt;""),SUMIFS(K:K,C:C,C1490,J:J,"&lt;&gt;Subtotal"),""))))),"")</f>
        <v/>
      </c>
      <c r="L1491" s="100" t="str">
        <f t="shared" si="44"/>
        <v/>
      </c>
    </row>
    <row r="1492" spans="2:12" x14ac:dyDescent="0.25">
      <c r="B1492" s="62" t="str">
        <f>IFERROR(IF(C1491=C1488,IF(B1491+1&lt;='FORMAÇÃO DE PREÇO'!$H$8,B1491+1,""),B1491),"")</f>
        <v/>
      </c>
      <c r="C1492" s="62" t="str">
        <f>IFERROR(VLOOKUP(B1492,'FORMAÇÃO DE PREÇO'!B:D,2,FALSE),"")</f>
        <v/>
      </c>
      <c r="D1492" s="62" t="str">
        <f>IFERROR(VLOOKUP(B1492,'FORMAÇÃO DE PREÇO'!B:D,3,FALSE),"")</f>
        <v/>
      </c>
      <c r="E1492" s="107" t="str">
        <f t="shared" si="45"/>
        <v/>
      </c>
      <c r="F1492" s="107" t="str">
        <f>IF($B1491="","",IF($C1492=$C1489,INDEX('FORMAÇÃO DE PREÇO'!$H:$H,MATCH($B1492,'FORMAÇÃO DE PREÇO'!$B:$B)-18),IF($C1492=$C1490,"Código","")))</f>
        <v/>
      </c>
      <c r="G1492" s="108" t="str">
        <f t="array" ref="G1492">IF($B1491="","",IF($C1492=$C1489,UPPER(INDEX('BASE EDITAL'!$C:$C,EDITAL!B1492+1)),IF($C1492=$C1490,"Especificação do Objeto","")))</f>
        <v/>
      </c>
      <c r="H1492" s="109" t="str">
        <f t="array" ref="H1492">IF($B1491="","",IF($C1492=$C1489,INDEX('FORMAÇÃO DE PREÇO'!$M:$M,MATCH($B1492,'FORMAÇÃO DE PREÇO'!$B:$B)-14),IF($C1492=$C1490,"Unidade","")))</f>
        <v/>
      </c>
      <c r="I1492" s="109" t="str">
        <f>IF($B1491="","",IF($C1492=$C1489,INDEX('FORMAÇÃO DE PREÇO'!$M:$M,MATCH($B1492,'FORMAÇÃO DE PREÇO'!$B:$B)-16),IF($C1492=$C1490,"Quant.","")))</f>
        <v/>
      </c>
      <c r="J1492" s="68" t="str">
        <f>IF(AND(COUNTBLANK($B1489:$B1491)=2,$B1491="",$B1490="",MAX(C:C)&gt;1),"Total Estimado",IF($B1491="","",IF($C1492=$C1489,INDEX('FORMAÇÃO DE PREÇO'!$M:$M,MATCH($B1492,'FORMAÇÃO DE PREÇO'!$B:$B)-18),IF($C1492=$C1490,"Valor Unit. (R$)",IF(AND($C1492&lt;&gt;$C1491,$J1491&lt;&gt;""),"Subtotal","")))))</f>
        <v/>
      </c>
      <c r="K1492" s="100" t="str">
        <f>IFERROR(IF(AND(COUNTBLANK($B1489:$B1491)=2,$B1491="",$B1490="",MAX(C:C)&gt;1),SUM($K$3:K1491)/2,IF($B1491="","",IF($C1492=$C1489,ROUND(J1492*I1492,2),IF($C1492=$C1490,"Total Item (R$)",IF(AND($C1492&lt;&gt;$C1491,$J1491&lt;&gt;""),SUMIFS(K:K,C:C,C1491,J:J,"&lt;&gt;Subtotal"),""))))),"")</f>
        <v/>
      </c>
      <c r="L1492" s="100" t="str">
        <f t="shared" si="44"/>
        <v/>
      </c>
    </row>
    <row r="1493" spans="2:12" x14ac:dyDescent="0.25">
      <c r="B1493" s="62" t="str">
        <f>IFERROR(IF(C1492=C1489,IF(B1492+1&lt;='FORMAÇÃO DE PREÇO'!$H$8,B1492+1,""),B1492),"")</f>
        <v/>
      </c>
      <c r="C1493" s="62" t="str">
        <f>IFERROR(VLOOKUP(B1493,'FORMAÇÃO DE PREÇO'!B:D,2,FALSE),"")</f>
        <v/>
      </c>
      <c r="D1493" s="62" t="str">
        <f>IFERROR(VLOOKUP(B1493,'FORMAÇÃO DE PREÇO'!B:D,3,FALSE),"")</f>
        <v/>
      </c>
      <c r="E1493" s="107" t="str">
        <f t="shared" si="45"/>
        <v/>
      </c>
      <c r="F1493" s="107" t="str">
        <f>IF($B1492="","",IF($C1493=$C1490,INDEX('FORMAÇÃO DE PREÇO'!$H:$H,MATCH($B1493,'FORMAÇÃO DE PREÇO'!$B:$B)-18),IF($C1493=$C1491,"Código","")))</f>
        <v/>
      </c>
      <c r="G1493" s="108" t="str">
        <f t="array" ref="G1493">IF($B1492="","",IF($C1493=$C1490,UPPER(INDEX('BASE EDITAL'!$C:$C,EDITAL!B1493+1)),IF($C1493=$C1491,"Especificação do Objeto","")))</f>
        <v/>
      </c>
      <c r="H1493" s="109" t="str">
        <f t="array" ref="H1493">IF($B1492="","",IF($C1493=$C1490,INDEX('FORMAÇÃO DE PREÇO'!$M:$M,MATCH($B1493,'FORMAÇÃO DE PREÇO'!$B:$B)-14),IF($C1493=$C1491,"Unidade","")))</f>
        <v/>
      </c>
      <c r="I1493" s="109" t="str">
        <f>IF($B1492="","",IF($C1493=$C1490,INDEX('FORMAÇÃO DE PREÇO'!$M:$M,MATCH($B1493,'FORMAÇÃO DE PREÇO'!$B:$B)-16),IF($C1493=$C1491,"Quant.","")))</f>
        <v/>
      </c>
      <c r="J1493" s="68" t="str">
        <f>IF(AND(COUNTBLANK($B1490:$B1492)=2,$B1492="",$B1491="",MAX(C:C)&gt;1),"Total Estimado",IF($B1492="","",IF($C1493=$C1490,INDEX('FORMAÇÃO DE PREÇO'!$M:$M,MATCH($B1493,'FORMAÇÃO DE PREÇO'!$B:$B)-18),IF($C1493=$C1491,"Valor Unit. (R$)",IF(AND($C1493&lt;&gt;$C1492,$J1492&lt;&gt;""),"Subtotal","")))))</f>
        <v/>
      </c>
      <c r="K1493" s="100" t="str">
        <f>IFERROR(IF(AND(COUNTBLANK($B1490:$B1492)=2,$B1492="",$B1491="",MAX(C:C)&gt;1),SUM($K$3:K1492)/2,IF($B1492="","",IF($C1493=$C1490,ROUND(J1493*I1493,2),IF($C1493=$C1491,"Total Item (R$)",IF(AND($C1493&lt;&gt;$C1492,$J1492&lt;&gt;""),SUMIFS(K:K,C:C,C1492,J:J,"&lt;&gt;Subtotal"),""))))),"")</f>
        <v/>
      </c>
      <c r="L1493" s="100" t="str">
        <f t="shared" si="44"/>
        <v/>
      </c>
    </row>
    <row r="1494" spans="2:12" x14ac:dyDescent="0.25">
      <c r="B1494" s="62" t="str">
        <f>IFERROR(IF(C1493=C1490,IF(B1493+1&lt;='FORMAÇÃO DE PREÇO'!$H$8,B1493+1,""),B1493),"")</f>
        <v/>
      </c>
      <c r="C1494" s="62" t="str">
        <f>IFERROR(VLOOKUP(B1494,'FORMAÇÃO DE PREÇO'!B:D,2,FALSE),"")</f>
        <v/>
      </c>
      <c r="D1494" s="62" t="str">
        <f>IFERROR(VLOOKUP(B1494,'FORMAÇÃO DE PREÇO'!B:D,3,FALSE),"")</f>
        <v/>
      </c>
      <c r="E1494" s="107" t="str">
        <f t="shared" si="45"/>
        <v/>
      </c>
      <c r="F1494" s="107" t="str">
        <f>IF($B1493="","",IF($C1494=$C1491,INDEX('FORMAÇÃO DE PREÇO'!$H:$H,MATCH($B1494,'FORMAÇÃO DE PREÇO'!$B:$B)-18),IF($C1494=$C1492,"Código","")))</f>
        <v/>
      </c>
      <c r="G1494" s="108" t="str">
        <f t="array" ref="G1494">IF($B1493="","",IF($C1494=$C1491,UPPER(INDEX('BASE EDITAL'!$C:$C,EDITAL!B1494+1)),IF($C1494=$C1492,"Especificação do Objeto","")))</f>
        <v/>
      </c>
      <c r="H1494" s="109" t="str">
        <f t="array" ref="H1494">IF($B1493="","",IF($C1494=$C1491,INDEX('FORMAÇÃO DE PREÇO'!$M:$M,MATCH($B1494,'FORMAÇÃO DE PREÇO'!$B:$B)-14),IF($C1494=$C1492,"Unidade","")))</f>
        <v/>
      </c>
      <c r="I1494" s="109" t="str">
        <f>IF($B1493="","",IF($C1494=$C1491,INDEX('FORMAÇÃO DE PREÇO'!$M:$M,MATCH($B1494,'FORMAÇÃO DE PREÇO'!$B:$B)-16),IF($C1494=$C1492,"Quant.","")))</f>
        <v/>
      </c>
      <c r="J1494" s="68" t="str">
        <f>IF(AND(COUNTBLANK($B1491:$B1493)=2,$B1493="",$B1492="",MAX(C:C)&gt;1),"Total Estimado",IF($B1493="","",IF($C1494=$C1491,INDEX('FORMAÇÃO DE PREÇO'!$M:$M,MATCH($B1494,'FORMAÇÃO DE PREÇO'!$B:$B)-18),IF($C1494=$C1492,"Valor Unit. (R$)",IF(AND($C1494&lt;&gt;$C1493,$J1493&lt;&gt;""),"Subtotal","")))))</f>
        <v/>
      </c>
      <c r="K1494" s="100" t="str">
        <f>IFERROR(IF(AND(COUNTBLANK($B1491:$B1493)=2,$B1493="",$B1492="",MAX(C:C)&gt;1),SUM($K$3:K1493)/2,IF($B1493="","",IF($C1494=$C1491,ROUND(J1494*I1494,2),IF($C1494=$C1492,"Total Item (R$)",IF(AND($C1494&lt;&gt;$C1493,$J1493&lt;&gt;""),SUMIFS(K:K,C:C,C1493,J:J,"&lt;&gt;Subtotal"),""))))),"")</f>
        <v/>
      </c>
      <c r="L1494" s="100" t="str">
        <f t="shared" si="44"/>
        <v/>
      </c>
    </row>
    <row r="1495" spans="2:12" x14ac:dyDescent="0.25">
      <c r="B1495" s="62" t="str">
        <f>IFERROR(IF(C1494=C1491,IF(B1494+1&lt;='FORMAÇÃO DE PREÇO'!$H$8,B1494+1,""),B1494),"")</f>
        <v/>
      </c>
      <c r="C1495" s="62" t="str">
        <f>IFERROR(VLOOKUP(B1495,'FORMAÇÃO DE PREÇO'!B:D,2,FALSE),"")</f>
        <v/>
      </c>
      <c r="D1495" s="62" t="str">
        <f>IFERROR(VLOOKUP(B1495,'FORMAÇÃO DE PREÇO'!B:D,3,FALSE),"")</f>
        <v/>
      </c>
      <c r="E1495" s="107" t="str">
        <f t="shared" si="45"/>
        <v/>
      </c>
      <c r="F1495" s="107" t="str">
        <f>IF($B1494="","",IF($C1495=$C1492,INDEX('FORMAÇÃO DE PREÇO'!$H:$H,MATCH($B1495,'FORMAÇÃO DE PREÇO'!$B:$B)-18),IF($C1495=$C1493,"Código","")))</f>
        <v/>
      </c>
      <c r="G1495" s="108" t="str">
        <f t="array" ref="G1495">IF($B1494="","",IF($C1495=$C1492,UPPER(INDEX('BASE EDITAL'!$C:$C,EDITAL!B1495+1)),IF($C1495=$C1493,"Especificação do Objeto","")))</f>
        <v/>
      </c>
      <c r="H1495" s="109" t="str">
        <f t="array" ref="H1495">IF($B1494="","",IF($C1495=$C1492,INDEX('FORMAÇÃO DE PREÇO'!$M:$M,MATCH($B1495,'FORMAÇÃO DE PREÇO'!$B:$B)-14),IF($C1495=$C1493,"Unidade","")))</f>
        <v/>
      </c>
      <c r="I1495" s="109" t="str">
        <f>IF($B1494="","",IF($C1495=$C1492,INDEX('FORMAÇÃO DE PREÇO'!$M:$M,MATCH($B1495,'FORMAÇÃO DE PREÇO'!$B:$B)-16),IF($C1495=$C1493,"Quant.","")))</f>
        <v/>
      </c>
      <c r="J1495" s="68" t="str">
        <f>IF(AND(COUNTBLANK($B1492:$B1494)=2,$B1494="",$B1493="",MAX(C:C)&gt;1),"Total Estimado",IF($B1494="","",IF($C1495=$C1492,INDEX('FORMAÇÃO DE PREÇO'!$M:$M,MATCH($B1495,'FORMAÇÃO DE PREÇO'!$B:$B)-18),IF($C1495=$C1493,"Valor Unit. (R$)",IF(AND($C1495&lt;&gt;$C1494,$J1494&lt;&gt;""),"Subtotal","")))))</f>
        <v/>
      </c>
      <c r="K1495" s="100" t="str">
        <f>IFERROR(IF(AND(COUNTBLANK($B1492:$B1494)=2,$B1494="",$B1493="",MAX(C:C)&gt;1),SUM($K$3:K1494)/2,IF($B1494="","",IF($C1495=$C1492,ROUND(J1495*I1495,2),IF($C1495=$C1493,"Total Item (R$)",IF(AND($C1495&lt;&gt;$C1494,$J1494&lt;&gt;""),SUMIFS(K:K,C:C,C1494,J:J,"&lt;&gt;Subtotal"),""))))),"")</f>
        <v/>
      </c>
      <c r="L1495" s="100" t="str">
        <f t="shared" si="44"/>
        <v/>
      </c>
    </row>
    <row r="1496" spans="2:12" x14ac:dyDescent="0.25">
      <c r="B1496" s="62" t="str">
        <f>IFERROR(IF(C1495=C1492,IF(B1495+1&lt;='FORMAÇÃO DE PREÇO'!$H$8,B1495+1,""),B1495),"")</f>
        <v/>
      </c>
      <c r="C1496" s="62" t="str">
        <f>IFERROR(VLOOKUP(B1496,'FORMAÇÃO DE PREÇO'!B:D,2,FALSE),"")</f>
        <v/>
      </c>
      <c r="D1496" s="62" t="str">
        <f>IFERROR(VLOOKUP(B1496,'FORMAÇÃO DE PREÇO'!B:D,3,FALSE),"")</f>
        <v/>
      </c>
      <c r="E1496" s="107" t="str">
        <f t="shared" si="45"/>
        <v/>
      </c>
      <c r="F1496" s="107" t="str">
        <f>IF($B1495="","",IF($C1496=$C1493,INDEX('FORMAÇÃO DE PREÇO'!$H:$H,MATCH($B1496,'FORMAÇÃO DE PREÇO'!$B:$B)-18),IF($C1496=$C1494,"Código","")))</f>
        <v/>
      </c>
      <c r="G1496" s="108" t="str">
        <f t="array" ref="G1496">IF($B1495="","",IF($C1496=$C1493,UPPER(INDEX('BASE EDITAL'!$C:$C,EDITAL!B1496+1)),IF($C1496=$C1494,"Especificação do Objeto","")))</f>
        <v/>
      </c>
      <c r="H1496" s="109" t="str">
        <f t="array" ref="H1496">IF($B1495="","",IF($C1496=$C1493,INDEX('FORMAÇÃO DE PREÇO'!$M:$M,MATCH($B1496,'FORMAÇÃO DE PREÇO'!$B:$B)-14),IF($C1496=$C1494,"Unidade","")))</f>
        <v/>
      </c>
      <c r="I1496" s="109" t="str">
        <f>IF($B1495="","",IF($C1496=$C1493,INDEX('FORMAÇÃO DE PREÇO'!$M:$M,MATCH($B1496,'FORMAÇÃO DE PREÇO'!$B:$B)-16),IF($C1496=$C1494,"Quant.","")))</f>
        <v/>
      </c>
      <c r="J1496" s="68" t="str">
        <f>IF(AND(COUNTBLANK($B1493:$B1495)=2,$B1495="",$B1494="",MAX(C:C)&gt;1),"Total Estimado",IF($B1495="","",IF($C1496=$C1493,INDEX('FORMAÇÃO DE PREÇO'!$M:$M,MATCH($B1496,'FORMAÇÃO DE PREÇO'!$B:$B)-18),IF($C1496=$C1494,"Valor Unit. (R$)",IF(AND($C1496&lt;&gt;$C1495,$J1495&lt;&gt;""),"Subtotal","")))))</f>
        <v/>
      </c>
      <c r="K1496" s="100" t="str">
        <f>IFERROR(IF(AND(COUNTBLANK($B1493:$B1495)=2,$B1495="",$B1494="",MAX(C:C)&gt;1),SUM($K$3:K1495)/2,IF($B1495="","",IF($C1496=$C1493,ROUND(J1496*I1496,2),IF($C1496=$C1494,"Total Item (R$)",IF(AND($C1496&lt;&gt;$C1495,$J1495&lt;&gt;""),SUMIFS(K:K,C:C,C1495,J:J,"&lt;&gt;Subtotal"),""))))),"")</f>
        <v/>
      </c>
      <c r="L1496" s="100" t="str">
        <f t="shared" si="44"/>
        <v/>
      </c>
    </row>
    <row r="1497" spans="2:12" x14ac:dyDescent="0.25">
      <c r="B1497" s="62" t="str">
        <f>IFERROR(IF(C1496=C1493,IF(B1496+1&lt;='FORMAÇÃO DE PREÇO'!$H$8,B1496+1,""),B1496),"")</f>
        <v/>
      </c>
      <c r="C1497" s="62" t="str">
        <f>IFERROR(VLOOKUP(B1497,'FORMAÇÃO DE PREÇO'!B:D,2,FALSE),"")</f>
        <v/>
      </c>
      <c r="D1497" s="62" t="str">
        <f>IFERROR(VLOOKUP(B1497,'FORMAÇÃO DE PREÇO'!B:D,3,FALSE),"")</f>
        <v/>
      </c>
      <c r="E1497" s="107" t="str">
        <f t="shared" si="45"/>
        <v/>
      </c>
      <c r="F1497" s="107" t="str">
        <f>IF($B1496="","",IF($C1497=$C1494,INDEX('FORMAÇÃO DE PREÇO'!$H:$H,MATCH($B1497,'FORMAÇÃO DE PREÇO'!$B:$B)-18),IF($C1497=$C1495,"Código","")))</f>
        <v/>
      </c>
      <c r="G1497" s="108" t="str">
        <f t="array" ref="G1497">IF($B1496="","",IF($C1497=$C1494,UPPER(INDEX('BASE EDITAL'!$C:$C,EDITAL!B1497+1)),IF($C1497=$C1495,"Especificação do Objeto","")))</f>
        <v/>
      </c>
      <c r="H1497" s="109" t="str">
        <f t="array" ref="H1497">IF($B1496="","",IF($C1497=$C1494,INDEX('FORMAÇÃO DE PREÇO'!$M:$M,MATCH($B1497,'FORMAÇÃO DE PREÇO'!$B:$B)-14),IF($C1497=$C1495,"Unidade","")))</f>
        <v/>
      </c>
      <c r="I1497" s="109" t="str">
        <f>IF($B1496="","",IF($C1497=$C1494,INDEX('FORMAÇÃO DE PREÇO'!$M:$M,MATCH($B1497,'FORMAÇÃO DE PREÇO'!$B:$B)-16),IF($C1497=$C1495,"Quant.","")))</f>
        <v/>
      </c>
      <c r="J1497" s="68" t="str">
        <f>IF(AND(COUNTBLANK($B1494:$B1496)=2,$B1496="",$B1495="",MAX(C:C)&gt;1),"Total Estimado",IF($B1496="","",IF($C1497=$C1494,INDEX('FORMAÇÃO DE PREÇO'!$M:$M,MATCH($B1497,'FORMAÇÃO DE PREÇO'!$B:$B)-18),IF($C1497=$C1495,"Valor Unit. (R$)",IF(AND($C1497&lt;&gt;$C1496,$J1496&lt;&gt;""),"Subtotal","")))))</f>
        <v/>
      </c>
      <c r="K1497" s="100" t="str">
        <f>IFERROR(IF(AND(COUNTBLANK($B1494:$B1496)=2,$B1496="",$B1495="",MAX(C:C)&gt;1),SUM($K$3:K1496)/2,IF($B1496="","",IF($C1497=$C1494,ROUND(J1497*I1497,2),IF($C1497=$C1495,"Total Item (R$)",IF(AND($C1497&lt;&gt;$C1496,$J1496&lt;&gt;""),SUMIFS(K:K,C:C,C1496,J:J,"&lt;&gt;Subtotal"),""))))),"")</f>
        <v/>
      </c>
      <c r="L1497" s="100" t="str">
        <f t="shared" si="44"/>
        <v/>
      </c>
    </row>
    <row r="1498" spans="2:12" x14ac:dyDescent="0.25">
      <c r="B1498" s="62" t="str">
        <f>IFERROR(IF(C1497=C1494,IF(B1497+1&lt;='FORMAÇÃO DE PREÇO'!$H$8,B1497+1,""),B1497),"")</f>
        <v/>
      </c>
      <c r="C1498" s="62" t="str">
        <f>IFERROR(VLOOKUP(B1498,'FORMAÇÃO DE PREÇO'!B:D,2,FALSE),"")</f>
        <v/>
      </c>
      <c r="D1498" s="62" t="str">
        <f>IFERROR(VLOOKUP(B1498,'FORMAÇÃO DE PREÇO'!B:D,3,FALSE),"")</f>
        <v/>
      </c>
      <c r="E1498" s="107" t="str">
        <f t="shared" si="45"/>
        <v/>
      </c>
      <c r="F1498" s="107" t="str">
        <f>IF($B1497="","",IF($C1498=$C1495,INDEX('FORMAÇÃO DE PREÇO'!$H:$H,MATCH($B1498,'FORMAÇÃO DE PREÇO'!$B:$B)-18),IF($C1498=$C1496,"Código","")))</f>
        <v/>
      </c>
      <c r="G1498" s="108" t="str">
        <f t="array" ref="G1498">IF($B1497="","",IF($C1498=$C1495,UPPER(INDEX('BASE EDITAL'!$C:$C,EDITAL!B1498+1)),IF($C1498=$C1496,"Especificação do Objeto","")))</f>
        <v/>
      </c>
      <c r="H1498" s="109" t="str">
        <f t="array" ref="H1498">IF($B1497="","",IF($C1498=$C1495,INDEX('FORMAÇÃO DE PREÇO'!$M:$M,MATCH($B1498,'FORMAÇÃO DE PREÇO'!$B:$B)-14),IF($C1498=$C1496,"Unidade","")))</f>
        <v/>
      </c>
      <c r="I1498" s="109" t="str">
        <f>IF($B1497="","",IF($C1498=$C1495,INDEX('FORMAÇÃO DE PREÇO'!$M:$M,MATCH($B1498,'FORMAÇÃO DE PREÇO'!$B:$B)-16),IF($C1498=$C1496,"Quant.","")))</f>
        <v/>
      </c>
      <c r="J1498" s="68" t="str">
        <f>IF(AND(COUNTBLANK($B1495:$B1497)=2,$B1497="",$B1496="",MAX(C:C)&gt;1),"Total Estimado",IF($B1497="","",IF($C1498=$C1495,INDEX('FORMAÇÃO DE PREÇO'!$M:$M,MATCH($B1498,'FORMAÇÃO DE PREÇO'!$B:$B)-18),IF($C1498=$C1496,"Valor Unit. (R$)",IF(AND($C1498&lt;&gt;$C1497,$J1497&lt;&gt;""),"Subtotal","")))))</f>
        <v/>
      </c>
      <c r="K1498" s="100" t="str">
        <f>IFERROR(IF(AND(COUNTBLANK($B1495:$B1497)=2,$B1497="",$B1496="",MAX(C:C)&gt;1),SUM($K$3:K1497)/2,IF($B1497="","",IF($C1498=$C1495,ROUND(J1498*I1498,2),IF($C1498=$C1496,"Total Item (R$)",IF(AND($C1498&lt;&gt;$C1497,$J1497&lt;&gt;""),SUMIFS(K:K,C:C,C1497,J:J,"&lt;&gt;Subtotal"),""))))),"")</f>
        <v/>
      </c>
      <c r="L1498" s="100" t="str">
        <f t="shared" si="44"/>
        <v/>
      </c>
    </row>
    <row r="1499" spans="2:12" x14ac:dyDescent="0.25">
      <c r="B1499" s="62" t="str">
        <f>IFERROR(IF(C1498=C1495,IF(B1498+1&lt;='FORMAÇÃO DE PREÇO'!$H$8,B1498+1,""),B1498),"")</f>
        <v/>
      </c>
      <c r="C1499" s="62" t="str">
        <f>IFERROR(VLOOKUP(B1499,'FORMAÇÃO DE PREÇO'!B:D,2,FALSE),"")</f>
        <v/>
      </c>
      <c r="D1499" s="62" t="str">
        <f>IFERROR(VLOOKUP(B1499,'FORMAÇÃO DE PREÇO'!B:D,3,FALSE),"")</f>
        <v/>
      </c>
      <c r="E1499" s="107" t="str">
        <f t="shared" si="45"/>
        <v/>
      </c>
      <c r="F1499" s="107" t="str">
        <f>IF($B1498="","",IF($C1499=$C1496,INDEX('FORMAÇÃO DE PREÇO'!$H:$H,MATCH($B1499,'FORMAÇÃO DE PREÇO'!$B:$B)-18),IF($C1499=$C1497,"Código","")))</f>
        <v/>
      </c>
      <c r="G1499" s="108" t="str">
        <f t="array" ref="G1499">IF($B1498="","",IF($C1499=$C1496,UPPER(INDEX('BASE EDITAL'!$C:$C,EDITAL!B1499+1)),IF($C1499=$C1497,"Especificação do Objeto","")))</f>
        <v/>
      </c>
      <c r="H1499" s="109" t="str">
        <f t="array" ref="H1499">IF($B1498="","",IF($C1499=$C1496,INDEX('FORMAÇÃO DE PREÇO'!$M:$M,MATCH($B1499,'FORMAÇÃO DE PREÇO'!$B:$B)-14),IF($C1499=$C1497,"Unidade","")))</f>
        <v/>
      </c>
      <c r="I1499" s="109" t="str">
        <f>IF($B1498="","",IF($C1499=$C1496,INDEX('FORMAÇÃO DE PREÇO'!$M:$M,MATCH($B1499,'FORMAÇÃO DE PREÇO'!$B:$B)-16),IF($C1499=$C1497,"Quant.","")))</f>
        <v/>
      </c>
      <c r="J1499" s="68" t="str">
        <f>IF(AND(COUNTBLANK($B1496:$B1498)=2,$B1498="",$B1497="",MAX(C:C)&gt;1),"Total Estimado",IF($B1498="","",IF($C1499=$C1496,INDEX('FORMAÇÃO DE PREÇO'!$M:$M,MATCH($B1499,'FORMAÇÃO DE PREÇO'!$B:$B)-18),IF($C1499=$C1497,"Valor Unit. (R$)",IF(AND($C1499&lt;&gt;$C1498,$J1498&lt;&gt;""),"Subtotal","")))))</f>
        <v/>
      </c>
      <c r="K1499" s="100" t="str">
        <f>IFERROR(IF(AND(COUNTBLANK($B1496:$B1498)=2,$B1498="",$B1497="",MAX(C:C)&gt;1),SUM($K$3:K1498)/2,IF($B1498="","",IF($C1499=$C1496,ROUND(J1499*I1499,2),IF($C1499=$C1497,"Total Item (R$)",IF(AND($C1499&lt;&gt;$C1498,$J1498&lt;&gt;""),SUMIFS(K:K,C:C,C1498,J:J,"&lt;&gt;Subtotal"),""))))),"")</f>
        <v/>
      </c>
      <c r="L1499" s="100" t="str">
        <f t="shared" si="44"/>
        <v/>
      </c>
    </row>
    <row r="1500" spans="2:12" x14ac:dyDescent="0.25">
      <c r="B1500" s="62" t="str">
        <f>IFERROR(IF(C1499=C1496,IF(B1499+1&lt;='FORMAÇÃO DE PREÇO'!$H$8,B1499+1,""),B1499),"")</f>
        <v/>
      </c>
      <c r="C1500" s="62" t="str">
        <f>IFERROR(VLOOKUP(B1500,'FORMAÇÃO DE PREÇO'!B:D,2,FALSE),"")</f>
        <v/>
      </c>
      <c r="D1500" s="62" t="str">
        <f>IFERROR(VLOOKUP(B1500,'FORMAÇÃO DE PREÇO'!B:D,3,FALSE),"")</f>
        <v/>
      </c>
      <c r="E1500" s="107" t="str">
        <f t="shared" si="45"/>
        <v/>
      </c>
      <c r="F1500" s="107" t="str">
        <f>IF($B1499="","",IF($C1500=$C1497,INDEX('FORMAÇÃO DE PREÇO'!$H:$H,MATCH($B1500,'FORMAÇÃO DE PREÇO'!$B:$B)-18),IF($C1500=$C1498,"Código","")))</f>
        <v/>
      </c>
      <c r="G1500" s="108" t="str">
        <f t="array" ref="G1500">IF($B1499="","",IF($C1500=$C1497,UPPER(INDEX('BASE EDITAL'!$C:$C,EDITAL!B1500+1)),IF($C1500=$C1498,"Especificação do Objeto","")))</f>
        <v/>
      </c>
      <c r="H1500" s="109" t="str">
        <f t="array" ref="H1500">IF($B1499="","",IF($C1500=$C1497,INDEX('FORMAÇÃO DE PREÇO'!$M:$M,MATCH($B1500,'FORMAÇÃO DE PREÇO'!$B:$B)-14),IF($C1500=$C1498,"Unidade","")))</f>
        <v/>
      </c>
      <c r="I1500" s="109" t="str">
        <f>IF($B1499="","",IF($C1500=$C1497,INDEX('FORMAÇÃO DE PREÇO'!$M:$M,MATCH($B1500,'FORMAÇÃO DE PREÇO'!$B:$B)-16),IF($C1500=$C1498,"Quant.","")))</f>
        <v/>
      </c>
      <c r="J1500" s="68" t="str">
        <f>IF(AND(COUNTBLANK($B1497:$B1499)=2,$B1499="",$B1498="",MAX(C:C)&gt;1),"Total Estimado",IF($B1499="","",IF($C1500=$C1497,INDEX('FORMAÇÃO DE PREÇO'!$M:$M,MATCH($B1500,'FORMAÇÃO DE PREÇO'!$B:$B)-18),IF($C1500=$C1498,"Valor Unit. (R$)",IF(AND($C1500&lt;&gt;$C1499,$J1499&lt;&gt;""),"Subtotal","")))))</f>
        <v/>
      </c>
      <c r="K1500" s="100" t="str">
        <f>IFERROR(IF(AND(COUNTBLANK($B1497:$B1499)=2,$B1499="",$B1498="",MAX(C:C)&gt;1),SUM($K$3:K1499)/2,IF($B1499="","",IF($C1500=$C1497,ROUND(J1500*I1500,2),IF($C1500=$C1498,"Total Item (R$)",IF(AND($C1500&lt;&gt;$C1499,$J1499&lt;&gt;""),SUMIFS(K:K,C:C,C1499,J:J,"&lt;&gt;Subtotal"),""))))),"")</f>
        <v/>
      </c>
      <c r="L1500" s="100" t="str">
        <f t="shared" si="44"/>
        <v/>
      </c>
    </row>
    <row r="1501" spans="2:12" x14ac:dyDescent="0.25">
      <c r="B1501" s="62" t="str">
        <f>IFERROR(IF(C1500=C1497,IF(B1500+1&lt;='FORMAÇÃO DE PREÇO'!$H$8,B1500+1,""),B1500),"")</f>
        <v/>
      </c>
      <c r="C1501" s="62" t="str">
        <f>IFERROR(VLOOKUP(B1501,'FORMAÇÃO DE PREÇO'!B:D,2,FALSE),"")</f>
        <v/>
      </c>
      <c r="D1501" s="62" t="str">
        <f>IFERROR(VLOOKUP(B1501,'FORMAÇÃO DE PREÇO'!B:D,3,FALSE),"")</f>
        <v/>
      </c>
      <c r="E1501" s="107" t="str">
        <f t="shared" si="45"/>
        <v/>
      </c>
      <c r="F1501" s="107" t="str">
        <f>IF($B1500="","",IF($C1501=$C1498,INDEX('FORMAÇÃO DE PREÇO'!$H:$H,MATCH($B1501,'FORMAÇÃO DE PREÇO'!$B:$B)-18),IF($C1501=$C1499,"Código","")))</f>
        <v/>
      </c>
      <c r="G1501" s="108" t="str">
        <f t="array" ref="G1501">IF($B1500="","",IF($C1501=$C1498,UPPER(INDEX('BASE EDITAL'!$C:$C,EDITAL!B1501+1)),IF($C1501=$C1499,"Especificação do Objeto","")))</f>
        <v/>
      </c>
      <c r="H1501" s="109" t="str">
        <f t="array" ref="H1501">IF($B1500="","",IF($C1501=$C1498,INDEX('FORMAÇÃO DE PREÇO'!$M:$M,MATCH($B1501,'FORMAÇÃO DE PREÇO'!$B:$B)-14),IF($C1501=$C1499,"Unidade","")))</f>
        <v/>
      </c>
      <c r="I1501" s="109" t="str">
        <f>IF($B1500="","",IF($C1501=$C1498,INDEX('FORMAÇÃO DE PREÇO'!$M:$M,MATCH($B1501,'FORMAÇÃO DE PREÇO'!$B:$B)-16),IF($C1501=$C1499,"Quant.","")))</f>
        <v/>
      </c>
      <c r="J1501" s="68" t="str">
        <f>IF(AND(COUNTBLANK($B1498:$B1500)=2,$B1500="",$B1499="",MAX(C:C)&gt;1),"Total Estimado",IF($B1500="","",IF($C1501=$C1498,INDEX('FORMAÇÃO DE PREÇO'!$M:$M,MATCH($B1501,'FORMAÇÃO DE PREÇO'!$B:$B)-18),IF($C1501=$C1499,"Valor Unit. (R$)",IF(AND($C1501&lt;&gt;$C1500,$J1500&lt;&gt;""),"Subtotal","")))))</f>
        <v/>
      </c>
      <c r="K1501" s="100" t="str">
        <f>IFERROR(IF(AND(COUNTBLANK($B1498:$B1500)=2,$B1500="",$B1499="",MAX(C:C)&gt;1),SUM($K$3:K1500)/2,IF($B1500="","",IF($C1501=$C1498,ROUND(J1501*I1501,2),IF($C1501=$C1499,"Total Item (R$)",IF(AND($C1501&lt;&gt;$C1500,$J1500&lt;&gt;""),SUMIFS(K:K,C:C,C1500,J:J,"&lt;&gt;Subtotal"),""))))),"")</f>
        <v/>
      </c>
      <c r="L1501" s="100" t="str">
        <f t="shared" si="44"/>
        <v/>
      </c>
    </row>
    <row r="1502" spans="2:12" x14ac:dyDescent="0.25">
      <c r="B1502" s="62" t="str">
        <f>IFERROR(IF(C1501=C1498,IF(B1501+1&lt;='FORMAÇÃO DE PREÇO'!$H$8,B1501+1,""),B1501),"")</f>
        <v/>
      </c>
      <c r="C1502" s="62" t="str">
        <f>IFERROR(VLOOKUP(B1502,'FORMAÇÃO DE PREÇO'!B:D,2,FALSE),"")</f>
        <v/>
      </c>
      <c r="D1502" s="62" t="str">
        <f>IFERROR(VLOOKUP(B1502,'FORMAÇÃO DE PREÇO'!B:D,3,FALSE),"")</f>
        <v/>
      </c>
      <c r="E1502" s="107" t="str">
        <f t="shared" si="45"/>
        <v/>
      </c>
      <c r="F1502" s="107" t="str">
        <f>IF($B1501="","",IF($C1502=$C1499,INDEX('FORMAÇÃO DE PREÇO'!$H:$H,MATCH($B1502,'FORMAÇÃO DE PREÇO'!$B:$B)-18),IF($C1502=$C1500,"Código","")))</f>
        <v/>
      </c>
      <c r="G1502" s="108" t="str">
        <f t="array" ref="G1502">IF($B1501="","",IF($C1502=$C1499,UPPER(INDEX('BASE EDITAL'!$C:$C,EDITAL!B1502+1)),IF($C1502=$C1500,"Especificação do Objeto","")))</f>
        <v/>
      </c>
      <c r="H1502" s="109" t="str">
        <f t="array" ref="H1502">IF($B1501="","",IF($C1502=$C1499,INDEX('FORMAÇÃO DE PREÇO'!$M:$M,MATCH($B1502,'FORMAÇÃO DE PREÇO'!$B:$B)-14),IF($C1502=$C1500,"Unidade","")))</f>
        <v/>
      </c>
      <c r="I1502" s="109" t="str">
        <f>IF($B1501="","",IF($C1502=$C1499,INDEX('FORMAÇÃO DE PREÇO'!$M:$M,MATCH($B1502,'FORMAÇÃO DE PREÇO'!$B:$B)-16),IF($C1502=$C1500,"Quant.","")))</f>
        <v/>
      </c>
      <c r="J1502" s="68" t="str">
        <f>IF(AND(COUNTBLANK($B1499:$B1501)=2,$B1501="",$B1500="",MAX(C:C)&gt;1),"Total Estimado",IF($B1501="","",IF($C1502=$C1499,INDEX('FORMAÇÃO DE PREÇO'!$M:$M,MATCH($B1502,'FORMAÇÃO DE PREÇO'!$B:$B)-18),IF($C1502=$C1500,"Valor Unit. (R$)",IF(AND($C1502&lt;&gt;$C1501,$J1501&lt;&gt;""),"Subtotal","")))))</f>
        <v/>
      </c>
      <c r="K1502" s="100" t="str">
        <f>IFERROR(IF(AND(COUNTBLANK($B1499:$B1501)=2,$B1501="",$B1500="",MAX(C:C)&gt;1),SUM($K$3:K1501)/2,IF($B1501="","",IF($C1502=$C1499,ROUND(J1502*I1502,2),IF($C1502=$C1500,"Total Item (R$)",IF(AND($C1502&lt;&gt;$C1501,$J1501&lt;&gt;""),SUMIFS(K:K,C:C,C1501,J:J,"&lt;&gt;Subtotal"),""))))),"")</f>
        <v/>
      </c>
      <c r="L1502" s="100" t="str">
        <f t="shared" si="44"/>
        <v/>
      </c>
    </row>
    <row r="1503" spans="2:12" x14ac:dyDescent="0.25">
      <c r="B1503" s="62" t="str">
        <f>IFERROR(IF(C1502=C1499,IF(B1502+1&lt;='FORMAÇÃO DE PREÇO'!$H$8,B1502+1,""),B1502),"")</f>
        <v/>
      </c>
      <c r="C1503" s="62" t="str">
        <f>IFERROR(VLOOKUP(B1503,'FORMAÇÃO DE PREÇO'!B:D,2,FALSE),"")</f>
        <v/>
      </c>
      <c r="D1503" s="62" t="str">
        <f>IFERROR(VLOOKUP(B1503,'FORMAÇÃO DE PREÇO'!B:D,3,FALSE),"")</f>
        <v/>
      </c>
      <c r="E1503" s="107" t="str">
        <f t="shared" si="45"/>
        <v/>
      </c>
      <c r="F1503" s="107" t="str">
        <f>IF($B1502="","",IF($C1503=$C1500,INDEX('FORMAÇÃO DE PREÇO'!$H:$H,MATCH($B1503,'FORMAÇÃO DE PREÇO'!$B:$B)-18),IF($C1503=$C1501,"Código","")))</f>
        <v/>
      </c>
      <c r="G1503" s="108" t="str">
        <f t="array" ref="G1503">IF($B1502="","",IF($C1503=$C1500,UPPER(INDEX('BASE EDITAL'!$C:$C,EDITAL!B1503+1)),IF($C1503=$C1501,"Especificação do Objeto","")))</f>
        <v/>
      </c>
      <c r="H1503" s="109" t="str">
        <f t="array" ref="H1503">IF($B1502="","",IF($C1503=$C1500,INDEX('FORMAÇÃO DE PREÇO'!$M:$M,MATCH($B1503,'FORMAÇÃO DE PREÇO'!$B:$B)-14),IF($C1503=$C1501,"Unidade","")))</f>
        <v/>
      </c>
      <c r="I1503" s="109" t="str">
        <f>IF($B1502="","",IF($C1503=$C1500,INDEX('FORMAÇÃO DE PREÇO'!$M:$M,MATCH($B1503,'FORMAÇÃO DE PREÇO'!$B:$B)-16),IF($C1503=$C1501,"Quant.","")))</f>
        <v/>
      </c>
      <c r="J1503" s="68" t="str">
        <f>IF(AND(COUNTBLANK($B1500:$B1502)=2,$B1502="",$B1501="",MAX(C:C)&gt;1),"Total Estimado",IF($B1502="","",IF($C1503=$C1500,INDEX('FORMAÇÃO DE PREÇO'!$M:$M,MATCH($B1503,'FORMAÇÃO DE PREÇO'!$B:$B)-18),IF($C1503=$C1501,"Valor Unit. (R$)",IF(AND($C1503&lt;&gt;$C1502,$J1502&lt;&gt;""),"Subtotal","")))))</f>
        <v/>
      </c>
      <c r="K1503" s="100" t="str">
        <f>IFERROR(IF(AND(COUNTBLANK($B1500:$B1502)=2,$B1502="",$B1501="",MAX(C:C)&gt;1),SUM($K$3:K1502)/2,IF($B1502="","",IF($C1503=$C1500,ROUND(J1503*I1503,2),IF($C1503=$C1501,"Total Item (R$)",IF(AND($C1503&lt;&gt;$C1502,$J1502&lt;&gt;""),SUMIFS(K:K,C:C,C1502,J:J,"&lt;&gt;Subtotal"),""))))),"")</f>
        <v/>
      </c>
      <c r="L1503" s="100" t="str">
        <f t="shared" si="44"/>
        <v/>
      </c>
    </row>
    <row r="1504" spans="2:12" x14ac:dyDescent="0.25">
      <c r="B1504" s="62" t="str">
        <f>IFERROR(IF(C1503=C1500,IF(B1503+1&lt;='FORMAÇÃO DE PREÇO'!$H$8,B1503+1,""),B1503),"")</f>
        <v/>
      </c>
      <c r="C1504" s="62" t="str">
        <f>IFERROR(VLOOKUP(B1504,'FORMAÇÃO DE PREÇO'!B:D,2,FALSE),"")</f>
        <v/>
      </c>
      <c r="D1504" s="62" t="str">
        <f>IFERROR(VLOOKUP(B1504,'FORMAÇÃO DE PREÇO'!B:D,3,FALSE),"")</f>
        <v/>
      </c>
      <c r="E1504" s="107" t="str">
        <f t="shared" si="45"/>
        <v/>
      </c>
      <c r="F1504" s="107" t="str">
        <f>IF($B1503="","",IF($C1504=$C1501,INDEX('FORMAÇÃO DE PREÇO'!$H:$H,MATCH($B1504,'FORMAÇÃO DE PREÇO'!$B:$B)-18),IF($C1504=$C1502,"Código","")))</f>
        <v/>
      </c>
      <c r="G1504" s="108" t="str">
        <f t="array" ref="G1504">IF($B1503="","",IF($C1504=$C1501,UPPER(INDEX('BASE EDITAL'!$C:$C,EDITAL!B1504+1)),IF($C1504=$C1502,"Especificação do Objeto","")))</f>
        <v/>
      </c>
      <c r="H1504" s="109" t="str">
        <f t="array" ref="H1504">IF($B1503="","",IF($C1504=$C1501,INDEX('FORMAÇÃO DE PREÇO'!$M:$M,MATCH($B1504,'FORMAÇÃO DE PREÇO'!$B:$B)-14),IF($C1504=$C1502,"Unidade","")))</f>
        <v/>
      </c>
      <c r="I1504" s="109" t="str">
        <f>IF($B1503="","",IF($C1504=$C1501,INDEX('FORMAÇÃO DE PREÇO'!$M:$M,MATCH($B1504,'FORMAÇÃO DE PREÇO'!$B:$B)-16),IF($C1504=$C1502,"Quant.","")))</f>
        <v/>
      </c>
      <c r="J1504" s="68" t="str">
        <f>IF(AND(COUNTBLANK($B1501:$B1503)=2,$B1503="",$B1502="",MAX(C:C)&gt;1),"Total Estimado",IF($B1503="","",IF($C1504=$C1501,INDEX('FORMAÇÃO DE PREÇO'!$M:$M,MATCH($B1504,'FORMAÇÃO DE PREÇO'!$B:$B)-18),IF($C1504=$C1502,"Valor Unit. (R$)",IF(AND($C1504&lt;&gt;$C1503,$J1503&lt;&gt;""),"Subtotal","")))))</f>
        <v/>
      </c>
      <c r="K1504" s="100" t="str">
        <f>IFERROR(IF(AND(COUNTBLANK($B1501:$B1503)=2,$B1503="",$B1502="",MAX(C:C)&gt;1),SUM($K$3:K1503)/2,IF($B1503="","",IF($C1504=$C1501,ROUND(J1504*I1504,2),IF($C1504=$C1502,"Total Item (R$)",IF(AND($C1504&lt;&gt;$C1503,$J1503&lt;&gt;""),SUMIFS(K:K,C:C,C1503,J:J,"&lt;&gt;Subtotal"),""))))),"")</f>
        <v/>
      </c>
      <c r="L1504" s="100" t="str">
        <f t="shared" si="44"/>
        <v/>
      </c>
    </row>
    <row r="1505" spans="2:12" x14ac:dyDescent="0.25">
      <c r="B1505" s="62" t="str">
        <f>IFERROR(IF(C1504=C1501,IF(B1504+1&lt;='FORMAÇÃO DE PREÇO'!$H$8,B1504+1,""),B1504),"")</f>
        <v/>
      </c>
      <c r="C1505" s="62" t="str">
        <f>IFERROR(VLOOKUP(B1505,'FORMAÇÃO DE PREÇO'!B:D,2,FALSE),"")</f>
        <v/>
      </c>
      <c r="D1505" s="62" t="str">
        <f>IFERROR(VLOOKUP(B1505,'FORMAÇÃO DE PREÇO'!B:D,3,FALSE),"")</f>
        <v/>
      </c>
      <c r="E1505" s="107" t="str">
        <f t="shared" si="45"/>
        <v/>
      </c>
      <c r="F1505" s="107" t="str">
        <f>IF($B1504="","",IF($C1505=$C1502,INDEX('FORMAÇÃO DE PREÇO'!$H:$H,MATCH($B1505,'FORMAÇÃO DE PREÇO'!$B:$B)-18),IF($C1505=$C1503,"Código","")))</f>
        <v/>
      </c>
      <c r="G1505" s="108" t="str">
        <f t="array" ref="G1505">IF($B1504="","",IF($C1505=$C1502,UPPER(INDEX('BASE EDITAL'!$C:$C,EDITAL!B1505+1)),IF($C1505=$C1503,"Especificação do Objeto","")))</f>
        <v/>
      </c>
      <c r="H1505" s="109" t="str">
        <f t="array" ref="H1505">IF($B1504="","",IF($C1505=$C1502,INDEX('FORMAÇÃO DE PREÇO'!$M:$M,MATCH($B1505,'FORMAÇÃO DE PREÇO'!$B:$B)-14),IF($C1505=$C1503,"Unidade","")))</f>
        <v/>
      </c>
      <c r="I1505" s="109" t="str">
        <f>IF($B1504="","",IF($C1505=$C1502,INDEX('FORMAÇÃO DE PREÇO'!$M:$M,MATCH($B1505,'FORMAÇÃO DE PREÇO'!$B:$B)-16),IF($C1505=$C1503,"Quant.","")))</f>
        <v/>
      </c>
      <c r="J1505" s="68" t="str">
        <f>IF(AND(COUNTBLANK($B1502:$B1504)=2,$B1504="",$B1503="",MAX(C:C)&gt;1),"Total Estimado",IF($B1504="","",IF($C1505=$C1502,INDEX('FORMAÇÃO DE PREÇO'!$M:$M,MATCH($B1505,'FORMAÇÃO DE PREÇO'!$B:$B)-18),IF($C1505=$C1503,"Valor Unit. (R$)",IF(AND($C1505&lt;&gt;$C1504,$J1504&lt;&gt;""),"Subtotal","")))))</f>
        <v/>
      </c>
      <c r="K1505" s="100" t="str">
        <f>IFERROR(IF(AND(COUNTBLANK($B1502:$B1504)=2,$B1504="",$B1503="",MAX(C:C)&gt;1),SUM($K$3:K1504)/2,IF($B1504="","",IF($C1505=$C1502,ROUND(J1505*I1505,2),IF($C1505=$C1503,"Total Item (R$)",IF(AND($C1505&lt;&gt;$C1504,$J1504&lt;&gt;""),SUMIFS(K:K,C:C,C1504,J:J,"&lt;&gt;Subtotal"),""))))),"")</f>
        <v/>
      </c>
      <c r="L1505" s="100" t="str">
        <f t="shared" si="44"/>
        <v/>
      </c>
    </row>
    <row r="1506" spans="2:12" x14ac:dyDescent="0.25">
      <c r="B1506" s="62" t="str">
        <f>IFERROR(IF(C1505=C1502,IF(B1505+1&lt;='FORMAÇÃO DE PREÇO'!$H$8,B1505+1,""),B1505),"")</f>
        <v/>
      </c>
      <c r="C1506" s="62" t="str">
        <f>IFERROR(VLOOKUP(B1506,'FORMAÇÃO DE PREÇO'!B:D,2,FALSE),"")</f>
        <v/>
      </c>
      <c r="D1506" s="62" t="str">
        <f>IFERROR(VLOOKUP(B1506,'FORMAÇÃO DE PREÇO'!B:D,3,FALSE),"")</f>
        <v/>
      </c>
      <c r="E1506" s="107" t="str">
        <f t="shared" si="45"/>
        <v/>
      </c>
      <c r="F1506" s="107" t="str">
        <f>IF($B1505="","",IF($C1506=$C1503,INDEX('FORMAÇÃO DE PREÇO'!$H:$H,MATCH($B1506,'FORMAÇÃO DE PREÇO'!$B:$B)-18),IF($C1506=$C1504,"Código","")))</f>
        <v/>
      </c>
      <c r="G1506" s="108" t="str">
        <f t="array" ref="G1506">IF($B1505="","",IF($C1506=$C1503,UPPER(INDEX('BASE EDITAL'!$C:$C,EDITAL!B1506+1)),IF($C1506=$C1504,"Especificação do Objeto","")))</f>
        <v/>
      </c>
      <c r="H1506" s="109" t="str">
        <f t="array" ref="H1506">IF($B1505="","",IF($C1506=$C1503,INDEX('FORMAÇÃO DE PREÇO'!$M:$M,MATCH($B1506,'FORMAÇÃO DE PREÇO'!$B:$B)-14),IF($C1506=$C1504,"Unidade","")))</f>
        <v/>
      </c>
      <c r="I1506" s="109" t="str">
        <f>IF($B1505="","",IF($C1506=$C1503,INDEX('FORMAÇÃO DE PREÇO'!$M:$M,MATCH($B1506,'FORMAÇÃO DE PREÇO'!$B:$B)-16),IF($C1506=$C1504,"Quant.","")))</f>
        <v/>
      </c>
      <c r="J1506" s="68" t="str">
        <f>IF(AND(COUNTBLANK($B1503:$B1505)=2,$B1505="",$B1504="",MAX(C:C)&gt;1),"Total Estimado",IF($B1505="","",IF($C1506=$C1503,INDEX('FORMAÇÃO DE PREÇO'!$M:$M,MATCH($B1506,'FORMAÇÃO DE PREÇO'!$B:$B)-18),IF($C1506=$C1504,"Valor Unit. (R$)",IF(AND($C1506&lt;&gt;$C1505,$J1505&lt;&gt;""),"Subtotal","")))))</f>
        <v/>
      </c>
      <c r="K1506" s="100" t="str">
        <f>IFERROR(IF(AND(COUNTBLANK($B1503:$B1505)=2,$B1505="",$B1504="",MAX(C:C)&gt;1),SUM($K$3:K1505)/2,IF($B1505="","",IF($C1506=$C1503,ROUND(J1506*I1506,2),IF($C1506=$C1504,"Total Item (R$)",IF(AND($C1506&lt;&gt;$C1505,$J1505&lt;&gt;""),SUMIFS(K:K,C:C,C1505,J:J,"&lt;&gt;Subtotal"),""))))),"")</f>
        <v/>
      </c>
      <c r="L1506" s="100" t="str">
        <f t="shared" si="44"/>
        <v/>
      </c>
    </row>
    <row r="1507" spans="2:12" x14ac:dyDescent="0.25">
      <c r="B1507" s="62" t="str">
        <f>IFERROR(IF(C1506=C1503,IF(B1506+1&lt;='FORMAÇÃO DE PREÇO'!$H$8,B1506+1,""),B1506),"")</f>
        <v/>
      </c>
      <c r="C1507" s="62" t="str">
        <f>IFERROR(VLOOKUP(B1507,'FORMAÇÃO DE PREÇO'!B:D,2,FALSE),"")</f>
        <v/>
      </c>
      <c r="D1507" s="62" t="str">
        <f>IFERROR(VLOOKUP(B1507,'FORMAÇÃO DE PREÇO'!B:D,3,FALSE),"")</f>
        <v/>
      </c>
      <c r="E1507" s="107" t="str">
        <f t="shared" si="45"/>
        <v/>
      </c>
      <c r="F1507" s="107" t="str">
        <f>IF($B1506="","",IF($C1507=$C1504,INDEX('FORMAÇÃO DE PREÇO'!$H:$H,MATCH($B1507,'FORMAÇÃO DE PREÇO'!$B:$B)-18),IF($C1507=$C1505,"Código","")))</f>
        <v/>
      </c>
      <c r="G1507" s="108" t="str">
        <f t="array" ref="G1507">IF($B1506="","",IF($C1507=$C1504,UPPER(INDEX('BASE EDITAL'!$C:$C,EDITAL!B1507+1)),IF($C1507=$C1505,"Especificação do Objeto","")))</f>
        <v/>
      </c>
      <c r="H1507" s="109" t="str">
        <f t="array" ref="H1507">IF($B1506="","",IF($C1507=$C1504,INDEX('FORMAÇÃO DE PREÇO'!$M:$M,MATCH($B1507,'FORMAÇÃO DE PREÇO'!$B:$B)-14),IF($C1507=$C1505,"Unidade","")))</f>
        <v/>
      </c>
      <c r="I1507" s="109" t="str">
        <f>IF($B1506="","",IF($C1507=$C1504,INDEX('FORMAÇÃO DE PREÇO'!$M:$M,MATCH($B1507,'FORMAÇÃO DE PREÇO'!$B:$B)-16),IF($C1507=$C1505,"Quant.","")))</f>
        <v/>
      </c>
      <c r="J1507" s="68" t="str">
        <f>IF(AND(COUNTBLANK($B1504:$B1506)=2,$B1506="",$B1505="",MAX(C:C)&gt;1),"Total Estimado",IF($B1506="","",IF($C1507=$C1504,INDEX('FORMAÇÃO DE PREÇO'!$M:$M,MATCH($B1507,'FORMAÇÃO DE PREÇO'!$B:$B)-18),IF($C1507=$C1505,"Valor Unit. (R$)",IF(AND($C1507&lt;&gt;$C1506,$J1506&lt;&gt;""),"Subtotal","")))))</f>
        <v/>
      </c>
      <c r="K1507" s="100" t="str">
        <f>IFERROR(IF(AND(COUNTBLANK($B1504:$B1506)=2,$B1506="",$B1505="",MAX(C:C)&gt;1),SUM($K$3:K1506)/2,IF($B1506="","",IF($C1507=$C1504,ROUND(J1507*I1507,2),IF($C1507=$C1505,"Total Item (R$)",IF(AND($C1507&lt;&gt;$C1506,$J1506&lt;&gt;""),SUMIFS(K:K,C:C,C1506,J:J,"&lt;&gt;Subtotal"),""))))),"")</f>
        <v/>
      </c>
      <c r="L1507" s="100" t="str">
        <f t="shared" si="44"/>
        <v/>
      </c>
    </row>
    <row r="1508" spans="2:12" x14ac:dyDescent="0.25">
      <c r="B1508" s="62" t="str">
        <f>IFERROR(IF(C1507=C1504,IF(B1507+1&lt;='FORMAÇÃO DE PREÇO'!$H$8,B1507+1,""),B1507),"")</f>
        <v/>
      </c>
      <c r="C1508" s="62" t="str">
        <f>IFERROR(VLOOKUP(B1508,'FORMAÇÃO DE PREÇO'!B:D,2,FALSE),"")</f>
        <v/>
      </c>
      <c r="D1508" s="62" t="str">
        <f>IFERROR(VLOOKUP(B1508,'FORMAÇÃO DE PREÇO'!B:D,3,FALSE),"")</f>
        <v/>
      </c>
      <c r="E1508" s="107" t="str">
        <f t="shared" si="45"/>
        <v/>
      </c>
      <c r="F1508" s="107" t="str">
        <f>IF($B1507="","",IF($C1508=$C1505,INDEX('FORMAÇÃO DE PREÇO'!$H:$H,MATCH($B1508,'FORMAÇÃO DE PREÇO'!$B:$B)-18),IF($C1508=$C1506,"Código","")))</f>
        <v/>
      </c>
      <c r="G1508" s="108" t="str">
        <f t="array" ref="G1508">IF($B1507="","",IF($C1508=$C1505,UPPER(INDEX('BASE EDITAL'!$C:$C,EDITAL!B1508+1)),IF($C1508=$C1506,"Especificação do Objeto","")))</f>
        <v/>
      </c>
      <c r="H1508" s="109" t="str">
        <f t="array" ref="H1508">IF($B1507="","",IF($C1508=$C1505,INDEX('FORMAÇÃO DE PREÇO'!$M:$M,MATCH($B1508,'FORMAÇÃO DE PREÇO'!$B:$B)-14),IF($C1508=$C1506,"Unidade","")))</f>
        <v/>
      </c>
      <c r="I1508" s="109" t="str">
        <f>IF($B1507="","",IF($C1508=$C1505,INDEX('FORMAÇÃO DE PREÇO'!$M:$M,MATCH($B1508,'FORMAÇÃO DE PREÇO'!$B:$B)-16),IF($C1508=$C1506,"Quant.","")))</f>
        <v/>
      </c>
      <c r="J1508" s="68" t="str">
        <f>IF(AND(COUNTBLANK($B1505:$B1507)=2,$B1507="",$B1506="",MAX(C:C)&gt;1),"Total Estimado",IF($B1507="","",IF($C1508=$C1505,INDEX('FORMAÇÃO DE PREÇO'!$M:$M,MATCH($B1508,'FORMAÇÃO DE PREÇO'!$B:$B)-18),IF($C1508=$C1506,"Valor Unit. (R$)",IF(AND($C1508&lt;&gt;$C1507,$J1507&lt;&gt;""),"Subtotal","")))))</f>
        <v/>
      </c>
      <c r="K1508" s="100" t="str">
        <f>IFERROR(IF(AND(COUNTBLANK($B1505:$B1507)=2,$B1507="",$B1506="",MAX(C:C)&gt;1),SUM($K$3:K1507)/2,IF($B1507="","",IF($C1508=$C1505,ROUND(J1508*I1508,2),IF($C1508=$C1506,"Total Item (R$)",IF(AND($C1508&lt;&gt;$C1507,$J1507&lt;&gt;""),SUMIFS(K:K,C:C,C1507,J:J,"&lt;&gt;Subtotal"),""))))),"")</f>
        <v/>
      </c>
      <c r="L1508" s="100" t="str">
        <f t="shared" si="44"/>
        <v/>
      </c>
    </row>
    <row r="1509" spans="2:12" x14ac:dyDescent="0.25">
      <c r="B1509" s="62" t="str">
        <f>IFERROR(IF(C1508=C1505,IF(B1508+1&lt;='FORMAÇÃO DE PREÇO'!$H$8,B1508+1,""),B1508),"")</f>
        <v/>
      </c>
      <c r="C1509" s="62" t="str">
        <f>IFERROR(VLOOKUP(B1509,'FORMAÇÃO DE PREÇO'!B:D,2,FALSE),"")</f>
        <v/>
      </c>
      <c r="D1509" s="62" t="str">
        <f>IFERROR(VLOOKUP(B1509,'FORMAÇÃO DE PREÇO'!B:D,3,FALSE),"")</f>
        <v/>
      </c>
      <c r="E1509" s="107" t="str">
        <f t="shared" si="45"/>
        <v/>
      </c>
      <c r="F1509" s="107" t="str">
        <f>IF($B1508="","",IF($C1509=$C1506,INDEX('FORMAÇÃO DE PREÇO'!$H:$H,MATCH($B1509,'FORMAÇÃO DE PREÇO'!$B:$B)-18),IF($C1509=$C1507,"Código","")))</f>
        <v/>
      </c>
      <c r="G1509" s="108" t="str">
        <f t="array" ref="G1509">IF($B1508="","",IF($C1509=$C1506,UPPER(INDEX('BASE EDITAL'!$C:$C,EDITAL!B1509+1)),IF($C1509=$C1507,"Especificação do Objeto","")))</f>
        <v/>
      </c>
      <c r="H1509" s="109" t="str">
        <f t="array" ref="H1509">IF($B1508="","",IF($C1509=$C1506,INDEX('FORMAÇÃO DE PREÇO'!$M:$M,MATCH($B1509,'FORMAÇÃO DE PREÇO'!$B:$B)-14),IF($C1509=$C1507,"Unidade","")))</f>
        <v/>
      </c>
      <c r="I1509" s="109" t="str">
        <f>IF($B1508="","",IF($C1509=$C1506,INDEX('FORMAÇÃO DE PREÇO'!$M:$M,MATCH($B1509,'FORMAÇÃO DE PREÇO'!$B:$B)-16),IF($C1509=$C1507,"Quant.","")))</f>
        <v/>
      </c>
      <c r="J1509" s="68" t="str">
        <f>IF(AND(COUNTBLANK($B1506:$B1508)=2,$B1508="",$B1507="",MAX(C:C)&gt;1),"Total Estimado",IF($B1508="","",IF($C1509=$C1506,INDEX('FORMAÇÃO DE PREÇO'!$M:$M,MATCH($B1509,'FORMAÇÃO DE PREÇO'!$B:$B)-18),IF($C1509=$C1507,"Valor Unit. (R$)",IF(AND($C1509&lt;&gt;$C1508,$J1508&lt;&gt;""),"Subtotal","")))))</f>
        <v/>
      </c>
      <c r="K1509" s="100" t="str">
        <f>IFERROR(IF(AND(COUNTBLANK($B1506:$B1508)=2,$B1508="",$B1507="",MAX(C:C)&gt;1),SUM($K$3:K1508)/2,IF($B1508="","",IF($C1509=$C1506,ROUND(J1509*I1509,2),IF($C1509=$C1507,"Total Item (R$)",IF(AND($C1509&lt;&gt;$C1508,$J1508&lt;&gt;""),SUMIFS(K:K,C:C,C1508,J:J,"&lt;&gt;Subtotal"),""))))),"")</f>
        <v/>
      </c>
      <c r="L1509" s="100" t="str">
        <f t="shared" si="44"/>
        <v/>
      </c>
    </row>
    <row r="1510" spans="2:12" x14ac:dyDescent="0.25">
      <c r="B1510" s="62" t="str">
        <f>IFERROR(IF(C1509=C1506,IF(B1509+1&lt;='FORMAÇÃO DE PREÇO'!$H$8,B1509+1,""),B1509),"")</f>
        <v/>
      </c>
      <c r="C1510" s="62" t="str">
        <f>IFERROR(VLOOKUP(B1510,'FORMAÇÃO DE PREÇO'!B:D,2,FALSE),"")</f>
        <v/>
      </c>
      <c r="D1510" s="62" t="str">
        <f>IFERROR(VLOOKUP(B1510,'FORMAÇÃO DE PREÇO'!B:D,3,FALSE),"")</f>
        <v/>
      </c>
      <c r="E1510" s="107" t="str">
        <f t="shared" si="45"/>
        <v/>
      </c>
      <c r="F1510" s="107" t="str">
        <f>IF($B1509="","",IF($C1510=$C1507,INDEX('FORMAÇÃO DE PREÇO'!$H:$H,MATCH($B1510,'FORMAÇÃO DE PREÇO'!$B:$B)-18),IF($C1510=$C1508,"Código","")))</f>
        <v/>
      </c>
      <c r="G1510" s="108" t="str">
        <f t="array" ref="G1510">IF($B1509="","",IF($C1510=$C1507,UPPER(INDEX('BASE EDITAL'!$C:$C,EDITAL!B1510+1)),IF($C1510=$C1508,"Especificação do Objeto","")))</f>
        <v/>
      </c>
      <c r="H1510" s="109" t="str">
        <f t="array" ref="H1510">IF($B1509="","",IF($C1510=$C1507,INDEX('FORMAÇÃO DE PREÇO'!$M:$M,MATCH($B1510,'FORMAÇÃO DE PREÇO'!$B:$B)-14),IF($C1510=$C1508,"Unidade","")))</f>
        <v/>
      </c>
      <c r="I1510" s="109" t="str">
        <f>IF($B1509="","",IF($C1510=$C1507,INDEX('FORMAÇÃO DE PREÇO'!$M:$M,MATCH($B1510,'FORMAÇÃO DE PREÇO'!$B:$B)-16),IF($C1510=$C1508,"Quant.","")))</f>
        <v/>
      </c>
      <c r="J1510" s="68" t="str">
        <f>IF(AND(COUNTBLANK($B1507:$B1509)=2,$B1509="",$B1508="",MAX(C:C)&gt;1),"Total Estimado",IF($B1509="","",IF($C1510=$C1507,INDEX('FORMAÇÃO DE PREÇO'!$M:$M,MATCH($B1510,'FORMAÇÃO DE PREÇO'!$B:$B)-18),IF($C1510=$C1508,"Valor Unit. (R$)",IF(AND($C1510&lt;&gt;$C1509,$J1509&lt;&gt;""),"Subtotal","")))))</f>
        <v/>
      </c>
      <c r="K1510" s="100" t="str">
        <f>IFERROR(IF(AND(COUNTBLANK($B1507:$B1509)=2,$B1509="",$B1508="",MAX(C:C)&gt;1),SUM($K$3:K1509)/2,IF($B1509="","",IF($C1510=$C1507,ROUND(J1510*I1510,2),IF($C1510=$C1508,"Total Item (R$)",IF(AND($C1510&lt;&gt;$C1509,$J1509&lt;&gt;""),SUMIFS(K:K,C:C,C1509,J:J,"&lt;&gt;Subtotal"),""))))),"")</f>
        <v/>
      </c>
      <c r="L1510" s="100" t="str">
        <f t="shared" si="44"/>
        <v/>
      </c>
    </row>
    <row r="1511" spans="2:12" x14ac:dyDescent="0.25">
      <c r="B1511" s="62" t="str">
        <f>IFERROR(IF(C1510=C1507,IF(B1510+1&lt;='FORMAÇÃO DE PREÇO'!$H$8,B1510+1,""),B1510),"")</f>
        <v/>
      </c>
      <c r="C1511" s="62" t="str">
        <f>IFERROR(VLOOKUP(B1511,'FORMAÇÃO DE PREÇO'!B:D,2,FALSE),"")</f>
        <v/>
      </c>
      <c r="D1511" s="62" t="str">
        <f>IFERROR(VLOOKUP(B1511,'FORMAÇÃO DE PREÇO'!B:D,3,FALSE),"")</f>
        <v/>
      </c>
      <c r="E1511" s="107" t="str">
        <f t="shared" si="45"/>
        <v/>
      </c>
      <c r="F1511" s="107" t="str">
        <f>IF($B1510="","",IF($C1511=$C1508,INDEX('FORMAÇÃO DE PREÇO'!$H:$H,MATCH($B1511,'FORMAÇÃO DE PREÇO'!$B:$B)-18),IF($C1511=$C1509,"Código","")))</f>
        <v/>
      </c>
      <c r="G1511" s="108" t="str">
        <f t="array" ref="G1511">IF($B1510="","",IF($C1511=$C1508,UPPER(INDEX('BASE EDITAL'!$C:$C,EDITAL!B1511+1)),IF($C1511=$C1509,"Especificação do Objeto","")))</f>
        <v/>
      </c>
      <c r="H1511" s="109" t="str">
        <f t="array" ref="H1511">IF($B1510="","",IF($C1511=$C1508,INDEX('FORMAÇÃO DE PREÇO'!$M:$M,MATCH($B1511,'FORMAÇÃO DE PREÇO'!$B:$B)-14),IF($C1511=$C1509,"Unidade","")))</f>
        <v/>
      </c>
      <c r="I1511" s="109" t="str">
        <f>IF($B1510="","",IF($C1511=$C1508,INDEX('FORMAÇÃO DE PREÇO'!$M:$M,MATCH($B1511,'FORMAÇÃO DE PREÇO'!$B:$B)-16),IF($C1511=$C1509,"Quant.","")))</f>
        <v/>
      </c>
      <c r="J1511" s="68" t="str">
        <f>IF(AND(COUNTBLANK($B1508:$B1510)=2,$B1510="",$B1509="",MAX(C:C)&gt;1),"Total Estimado",IF($B1510="","",IF($C1511=$C1508,INDEX('FORMAÇÃO DE PREÇO'!$M:$M,MATCH($B1511,'FORMAÇÃO DE PREÇO'!$B:$B)-18),IF($C1511=$C1509,"Valor Unit. (R$)",IF(AND($C1511&lt;&gt;$C1510,$J1510&lt;&gt;""),"Subtotal","")))))</f>
        <v/>
      </c>
      <c r="K1511" s="100" t="str">
        <f>IFERROR(IF(AND(COUNTBLANK($B1508:$B1510)=2,$B1510="",$B1509="",MAX(C:C)&gt;1),SUM($K$3:K1510)/2,IF($B1510="","",IF($C1511=$C1508,ROUND(J1511*I1511,2),IF($C1511=$C1509,"Total Item (R$)",IF(AND($C1511&lt;&gt;$C1510,$J1510&lt;&gt;""),SUMIFS(K:K,C:C,C1510,J:J,"&lt;&gt;Subtotal"),""))))),"")</f>
        <v/>
      </c>
      <c r="L1511" s="100" t="str">
        <f t="shared" si="44"/>
        <v/>
      </c>
    </row>
    <row r="1512" spans="2:12" x14ac:dyDescent="0.25">
      <c r="B1512" s="62" t="str">
        <f>IFERROR(IF(C1511=C1508,IF(B1511+1&lt;='FORMAÇÃO DE PREÇO'!$H$8,B1511+1,""),B1511),"")</f>
        <v/>
      </c>
      <c r="C1512" s="62" t="str">
        <f>IFERROR(VLOOKUP(B1512,'FORMAÇÃO DE PREÇO'!B:D,2,FALSE),"")</f>
        <v/>
      </c>
      <c r="D1512" s="62" t="str">
        <f>IFERROR(VLOOKUP(B1512,'FORMAÇÃO DE PREÇO'!B:D,3,FALSE),"")</f>
        <v/>
      </c>
      <c r="E1512" s="107" t="str">
        <f t="shared" si="45"/>
        <v/>
      </c>
      <c r="F1512" s="107" t="str">
        <f>IF($B1511="","",IF($C1512=$C1509,INDEX('FORMAÇÃO DE PREÇO'!$H:$H,MATCH($B1512,'FORMAÇÃO DE PREÇO'!$B:$B)-18),IF($C1512=$C1510,"Código","")))</f>
        <v/>
      </c>
      <c r="G1512" s="108" t="str">
        <f t="array" ref="G1512">IF($B1511="","",IF($C1512=$C1509,UPPER(INDEX('BASE EDITAL'!$C:$C,EDITAL!B1512+1)),IF($C1512=$C1510,"Especificação do Objeto","")))</f>
        <v/>
      </c>
      <c r="H1512" s="109" t="str">
        <f t="array" ref="H1512">IF($B1511="","",IF($C1512=$C1509,INDEX('FORMAÇÃO DE PREÇO'!$M:$M,MATCH($B1512,'FORMAÇÃO DE PREÇO'!$B:$B)-14),IF($C1512=$C1510,"Unidade","")))</f>
        <v/>
      </c>
      <c r="I1512" s="109" t="str">
        <f>IF($B1511="","",IF($C1512=$C1509,INDEX('FORMAÇÃO DE PREÇO'!$M:$M,MATCH($B1512,'FORMAÇÃO DE PREÇO'!$B:$B)-16),IF($C1512=$C1510,"Quant.","")))</f>
        <v/>
      </c>
      <c r="J1512" s="68" t="str">
        <f>IF(AND(COUNTBLANK($B1509:$B1511)=2,$B1511="",$B1510="",MAX(C:C)&gt;1),"Total Estimado",IF($B1511="","",IF($C1512=$C1509,INDEX('FORMAÇÃO DE PREÇO'!$M:$M,MATCH($B1512,'FORMAÇÃO DE PREÇO'!$B:$B)-18),IF($C1512=$C1510,"Valor Unit. (R$)",IF(AND($C1512&lt;&gt;$C1511,$J1511&lt;&gt;""),"Subtotal","")))))</f>
        <v/>
      </c>
      <c r="K1512" s="100" t="str">
        <f>IFERROR(IF(AND(COUNTBLANK($B1509:$B1511)=2,$B1511="",$B1510="",MAX(C:C)&gt;1),SUM($K$3:K1511)/2,IF($B1511="","",IF($C1512=$C1509,ROUND(J1512*I1512,2),IF($C1512=$C1510,"Total Item (R$)",IF(AND($C1512&lt;&gt;$C1511,$J1511&lt;&gt;""),SUMIFS(K:K,C:C,C1511,J:J,"&lt;&gt;Subtotal"),""))))),"")</f>
        <v/>
      </c>
      <c r="L1512" s="100" t="str">
        <f t="shared" si="44"/>
        <v/>
      </c>
    </row>
    <row r="1513" spans="2:12" x14ac:dyDescent="0.25">
      <c r="B1513" s="62" t="str">
        <f>IFERROR(IF(C1512=C1509,IF(B1512+1&lt;='FORMAÇÃO DE PREÇO'!$H$8,B1512+1,""),B1512),"")</f>
        <v/>
      </c>
      <c r="C1513" s="62" t="str">
        <f>IFERROR(VLOOKUP(B1513,'FORMAÇÃO DE PREÇO'!B:D,2,FALSE),"")</f>
        <v/>
      </c>
      <c r="D1513" s="62" t="str">
        <f>IFERROR(VLOOKUP(B1513,'FORMAÇÃO DE PREÇO'!B:D,3,FALSE),"")</f>
        <v/>
      </c>
      <c r="E1513" s="107" t="str">
        <f t="shared" si="45"/>
        <v/>
      </c>
      <c r="F1513" s="107" t="str">
        <f>IF($B1512="","",IF($C1513=$C1510,INDEX('FORMAÇÃO DE PREÇO'!$H:$H,MATCH($B1513,'FORMAÇÃO DE PREÇO'!$B:$B)-18),IF($C1513=$C1511,"Código","")))</f>
        <v/>
      </c>
      <c r="G1513" s="108" t="str">
        <f t="array" ref="G1513">IF($B1512="","",IF($C1513=$C1510,UPPER(INDEX('BASE EDITAL'!$C:$C,EDITAL!B1513+1)),IF($C1513=$C1511,"Especificação do Objeto","")))</f>
        <v/>
      </c>
      <c r="H1513" s="109" t="str">
        <f t="array" ref="H1513">IF($B1512="","",IF($C1513=$C1510,INDEX('FORMAÇÃO DE PREÇO'!$M:$M,MATCH($B1513,'FORMAÇÃO DE PREÇO'!$B:$B)-14),IF($C1513=$C1511,"Unidade","")))</f>
        <v/>
      </c>
      <c r="I1513" s="109" t="str">
        <f>IF($B1512="","",IF($C1513=$C1510,INDEX('FORMAÇÃO DE PREÇO'!$M:$M,MATCH($B1513,'FORMAÇÃO DE PREÇO'!$B:$B)-16),IF($C1513=$C1511,"Quant.","")))</f>
        <v/>
      </c>
      <c r="J1513" s="68" t="str">
        <f>IF(AND(COUNTBLANK($B1510:$B1512)=2,$B1512="",$B1511="",MAX(C:C)&gt;1),"Total Estimado",IF($B1512="","",IF($C1513=$C1510,INDEX('FORMAÇÃO DE PREÇO'!$M:$M,MATCH($B1513,'FORMAÇÃO DE PREÇO'!$B:$B)-18),IF($C1513=$C1511,"Valor Unit. (R$)",IF(AND($C1513&lt;&gt;$C1512,$J1512&lt;&gt;""),"Subtotal","")))))</f>
        <v/>
      </c>
      <c r="K1513" s="100" t="str">
        <f>IFERROR(IF(AND(COUNTBLANK($B1510:$B1512)=2,$B1512="",$B1511="",MAX(C:C)&gt;1),SUM($K$3:K1512)/2,IF($B1512="","",IF($C1513=$C1510,ROUND(J1513*I1513,2),IF($C1513=$C1511,"Total Item (R$)",IF(AND($C1513&lt;&gt;$C1512,$J1512&lt;&gt;""),SUMIFS(K:K,C:C,C1512,J:J,"&lt;&gt;Subtotal"),""))))),"")</f>
        <v/>
      </c>
      <c r="L1513" s="100" t="str">
        <f t="shared" si="44"/>
        <v/>
      </c>
    </row>
    <row r="1514" spans="2:12" x14ac:dyDescent="0.25">
      <c r="B1514" s="62" t="str">
        <f>IFERROR(IF(C1513=C1510,IF(B1513+1&lt;='FORMAÇÃO DE PREÇO'!$H$8,B1513+1,""),B1513),"")</f>
        <v/>
      </c>
      <c r="C1514" s="62" t="str">
        <f>IFERROR(VLOOKUP(B1514,'FORMAÇÃO DE PREÇO'!B:D,2,FALSE),"")</f>
        <v/>
      </c>
      <c r="D1514" s="62" t="str">
        <f>IFERROR(VLOOKUP(B1514,'FORMAÇÃO DE PREÇO'!B:D,3,FALSE),"")</f>
        <v/>
      </c>
      <c r="E1514" s="107" t="str">
        <f t="shared" si="45"/>
        <v/>
      </c>
      <c r="F1514" s="107" t="str">
        <f>IF($B1513="","",IF($C1514=$C1511,INDEX('FORMAÇÃO DE PREÇO'!$H:$H,MATCH($B1514,'FORMAÇÃO DE PREÇO'!$B:$B)-18),IF($C1514=$C1512,"Código","")))</f>
        <v/>
      </c>
      <c r="G1514" s="108" t="str">
        <f t="array" ref="G1514">IF($B1513="","",IF($C1514=$C1511,UPPER(INDEX('BASE EDITAL'!$C:$C,EDITAL!B1514+1)),IF($C1514=$C1512,"Especificação do Objeto","")))</f>
        <v/>
      </c>
      <c r="H1514" s="109" t="str">
        <f t="array" ref="H1514">IF($B1513="","",IF($C1514=$C1511,INDEX('FORMAÇÃO DE PREÇO'!$M:$M,MATCH($B1514,'FORMAÇÃO DE PREÇO'!$B:$B)-14),IF($C1514=$C1512,"Unidade","")))</f>
        <v/>
      </c>
      <c r="I1514" s="109" t="str">
        <f>IF($B1513="","",IF($C1514=$C1511,INDEX('FORMAÇÃO DE PREÇO'!$M:$M,MATCH($B1514,'FORMAÇÃO DE PREÇO'!$B:$B)-16),IF($C1514=$C1512,"Quant.","")))</f>
        <v/>
      </c>
      <c r="J1514" s="68" t="str">
        <f>IF(AND(COUNTBLANK($B1511:$B1513)=2,$B1513="",$B1512="",MAX(C:C)&gt;1),"Total Estimado",IF($B1513="","",IF($C1514=$C1511,INDEX('FORMAÇÃO DE PREÇO'!$M:$M,MATCH($B1514,'FORMAÇÃO DE PREÇO'!$B:$B)-18),IF($C1514=$C1512,"Valor Unit. (R$)",IF(AND($C1514&lt;&gt;$C1513,$J1513&lt;&gt;""),"Subtotal","")))))</f>
        <v/>
      </c>
      <c r="K1514" s="100" t="str">
        <f>IFERROR(IF(AND(COUNTBLANK($B1511:$B1513)=2,$B1513="",$B1512="",MAX(C:C)&gt;1),SUM($K$3:K1513)/2,IF($B1513="","",IF($C1514=$C1511,ROUND(J1514*I1514,2),IF($C1514=$C1512,"Total Item (R$)",IF(AND($C1514&lt;&gt;$C1513,$J1513&lt;&gt;""),SUMIFS(K:K,C:C,C1513,J:J,"&lt;&gt;Subtotal"),""))))),"")</f>
        <v/>
      </c>
      <c r="L1514" s="100" t="str">
        <f t="shared" si="44"/>
        <v/>
      </c>
    </row>
    <row r="1515" spans="2:12" x14ac:dyDescent="0.25">
      <c r="B1515" s="62" t="str">
        <f>IFERROR(IF(C1514=C1511,IF(B1514+1&lt;='FORMAÇÃO DE PREÇO'!$H$8,B1514+1,""),B1514),"")</f>
        <v/>
      </c>
      <c r="C1515" s="62" t="str">
        <f>IFERROR(VLOOKUP(B1515,'FORMAÇÃO DE PREÇO'!B:D,2,FALSE),"")</f>
        <v/>
      </c>
      <c r="D1515" s="62" t="str">
        <f>IFERROR(VLOOKUP(B1515,'FORMAÇÃO DE PREÇO'!B:D,3,FALSE),"")</f>
        <v/>
      </c>
      <c r="E1515" s="107" t="str">
        <f t="shared" si="45"/>
        <v/>
      </c>
      <c r="F1515" s="107" t="str">
        <f>IF($B1514="","",IF($C1515=$C1512,INDEX('FORMAÇÃO DE PREÇO'!$H:$H,MATCH($B1515,'FORMAÇÃO DE PREÇO'!$B:$B)-18),IF($C1515=$C1513,"Código","")))</f>
        <v/>
      </c>
      <c r="G1515" s="108" t="str">
        <f t="array" ref="G1515">IF($B1514="","",IF($C1515=$C1512,UPPER(INDEX('BASE EDITAL'!$C:$C,EDITAL!B1515+1)),IF($C1515=$C1513,"Especificação do Objeto","")))</f>
        <v/>
      </c>
      <c r="H1515" s="109" t="str">
        <f t="array" ref="H1515">IF($B1514="","",IF($C1515=$C1512,INDEX('FORMAÇÃO DE PREÇO'!$M:$M,MATCH($B1515,'FORMAÇÃO DE PREÇO'!$B:$B)-14),IF($C1515=$C1513,"Unidade","")))</f>
        <v/>
      </c>
      <c r="I1515" s="109" t="str">
        <f>IF($B1514="","",IF($C1515=$C1512,INDEX('FORMAÇÃO DE PREÇO'!$M:$M,MATCH($B1515,'FORMAÇÃO DE PREÇO'!$B:$B)-16),IF($C1515=$C1513,"Quant.","")))</f>
        <v/>
      </c>
      <c r="J1515" s="68" t="str">
        <f>IF(AND(COUNTBLANK($B1512:$B1514)=2,$B1514="",$B1513="",MAX(C:C)&gt;1),"Total Estimado",IF($B1514="","",IF($C1515=$C1512,INDEX('FORMAÇÃO DE PREÇO'!$M:$M,MATCH($B1515,'FORMAÇÃO DE PREÇO'!$B:$B)-18),IF($C1515=$C1513,"Valor Unit. (R$)",IF(AND($C1515&lt;&gt;$C1514,$J1514&lt;&gt;""),"Subtotal","")))))</f>
        <v/>
      </c>
      <c r="K1515" s="100" t="str">
        <f>IFERROR(IF(AND(COUNTBLANK($B1512:$B1514)=2,$B1514="",$B1513="",MAX(C:C)&gt;1),SUM($K$3:K1514)/2,IF($B1514="","",IF($C1515=$C1512,ROUND(J1515*I1515,2),IF($C1515=$C1513,"Total Item (R$)",IF(AND($C1515&lt;&gt;$C1514,$J1514&lt;&gt;""),SUMIFS(K:K,C:C,C1514,J:J,"&lt;&gt;Subtotal"),""))))),"")</f>
        <v/>
      </c>
      <c r="L1515" s="100" t="str">
        <f t="shared" si="44"/>
        <v/>
      </c>
    </row>
    <row r="1516" spans="2:12" x14ac:dyDescent="0.25">
      <c r="B1516" s="62" t="str">
        <f>IFERROR(IF(C1515=C1512,IF(B1515+1&lt;='FORMAÇÃO DE PREÇO'!$H$8,B1515+1,""),B1515),"")</f>
        <v/>
      </c>
      <c r="C1516" s="62" t="str">
        <f>IFERROR(VLOOKUP(B1516,'FORMAÇÃO DE PREÇO'!B:D,2,FALSE),"")</f>
        <v/>
      </c>
      <c r="D1516" s="62" t="str">
        <f>IFERROR(VLOOKUP(B1516,'FORMAÇÃO DE PREÇO'!B:D,3,FALSE),"")</f>
        <v/>
      </c>
      <c r="E1516" s="107" t="str">
        <f t="shared" si="45"/>
        <v/>
      </c>
      <c r="F1516" s="107" t="str">
        <f>IF($B1515="","",IF($C1516=$C1513,INDEX('FORMAÇÃO DE PREÇO'!$H:$H,MATCH($B1516,'FORMAÇÃO DE PREÇO'!$B:$B)-18),IF($C1516=$C1514,"Código","")))</f>
        <v/>
      </c>
      <c r="G1516" s="108" t="str">
        <f t="array" ref="G1516">IF($B1515="","",IF($C1516=$C1513,UPPER(INDEX('BASE EDITAL'!$C:$C,EDITAL!B1516+1)),IF($C1516=$C1514,"Especificação do Objeto","")))</f>
        <v/>
      </c>
      <c r="H1516" s="109" t="str">
        <f t="array" ref="H1516">IF($B1515="","",IF($C1516=$C1513,INDEX('FORMAÇÃO DE PREÇO'!$M:$M,MATCH($B1516,'FORMAÇÃO DE PREÇO'!$B:$B)-14),IF($C1516=$C1514,"Unidade","")))</f>
        <v/>
      </c>
      <c r="I1516" s="109" t="str">
        <f>IF($B1515="","",IF($C1516=$C1513,INDEX('FORMAÇÃO DE PREÇO'!$M:$M,MATCH($B1516,'FORMAÇÃO DE PREÇO'!$B:$B)-16),IF($C1516=$C1514,"Quant.","")))</f>
        <v/>
      </c>
      <c r="J1516" s="68" t="str">
        <f>IF(AND(COUNTBLANK($B1513:$B1515)=2,$B1515="",$B1514="",MAX(C:C)&gt;1),"Total Estimado",IF($B1515="","",IF($C1516=$C1513,INDEX('FORMAÇÃO DE PREÇO'!$M:$M,MATCH($B1516,'FORMAÇÃO DE PREÇO'!$B:$B)-18),IF($C1516=$C1514,"Valor Unit. (R$)",IF(AND($C1516&lt;&gt;$C1515,$J1515&lt;&gt;""),"Subtotal","")))))</f>
        <v/>
      </c>
      <c r="K1516" s="100" t="str">
        <f>IFERROR(IF(AND(COUNTBLANK($B1513:$B1515)=2,$B1515="",$B1514="",MAX(C:C)&gt;1),SUM($K$3:K1515)/2,IF($B1515="","",IF($C1516=$C1513,ROUND(J1516*I1516,2),IF($C1516=$C1514,"Total Item (R$)",IF(AND($C1516&lt;&gt;$C1515,$J1515&lt;&gt;""),SUMIFS(K:K,C:C,C1515,J:J,"&lt;&gt;Subtotal"),""))))),"")</f>
        <v/>
      </c>
      <c r="L1516" s="100" t="str">
        <f t="shared" si="44"/>
        <v/>
      </c>
    </row>
    <row r="1517" spans="2:12" x14ac:dyDescent="0.25">
      <c r="B1517" s="62" t="str">
        <f>IFERROR(IF(C1516=C1513,IF(B1516+1&lt;='FORMAÇÃO DE PREÇO'!$H$8,B1516+1,""),B1516),"")</f>
        <v/>
      </c>
      <c r="C1517" s="62" t="str">
        <f>IFERROR(VLOOKUP(B1517,'FORMAÇÃO DE PREÇO'!B:D,2,FALSE),"")</f>
        <v/>
      </c>
      <c r="D1517" s="62" t="str">
        <f>IFERROR(VLOOKUP(B1517,'FORMAÇÃO DE PREÇO'!B:D,3,FALSE),"")</f>
        <v/>
      </c>
      <c r="E1517" s="107" t="str">
        <f t="shared" si="45"/>
        <v/>
      </c>
      <c r="F1517" s="107" t="str">
        <f>IF($B1516="","",IF($C1517=$C1514,INDEX('FORMAÇÃO DE PREÇO'!$H:$H,MATCH($B1517,'FORMAÇÃO DE PREÇO'!$B:$B)-18),IF($C1517=$C1515,"Código","")))</f>
        <v/>
      </c>
      <c r="G1517" s="108" t="str">
        <f t="array" ref="G1517">IF($B1516="","",IF($C1517=$C1514,UPPER(INDEX('BASE EDITAL'!$C:$C,EDITAL!B1517+1)),IF($C1517=$C1515,"Especificação do Objeto","")))</f>
        <v/>
      </c>
      <c r="H1517" s="109" t="str">
        <f t="array" ref="H1517">IF($B1516="","",IF($C1517=$C1514,INDEX('FORMAÇÃO DE PREÇO'!$M:$M,MATCH($B1517,'FORMAÇÃO DE PREÇO'!$B:$B)-14),IF($C1517=$C1515,"Unidade","")))</f>
        <v/>
      </c>
      <c r="I1517" s="109" t="str">
        <f>IF($B1516="","",IF($C1517=$C1514,INDEX('FORMAÇÃO DE PREÇO'!$M:$M,MATCH($B1517,'FORMAÇÃO DE PREÇO'!$B:$B)-16),IF($C1517=$C1515,"Quant.","")))</f>
        <v/>
      </c>
      <c r="J1517" s="68" t="str">
        <f>IF(AND(COUNTBLANK($B1514:$B1516)=2,$B1516="",$B1515="",MAX(C:C)&gt;1),"Total Estimado",IF($B1516="","",IF($C1517=$C1514,INDEX('FORMAÇÃO DE PREÇO'!$M:$M,MATCH($B1517,'FORMAÇÃO DE PREÇO'!$B:$B)-18),IF($C1517=$C1515,"Valor Unit. (R$)",IF(AND($C1517&lt;&gt;$C1516,$J1516&lt;&gt;""),"Subtotal","")))))</f>
        <v/>
      </c>
      <c r="K1517" s="100" t="str">
        <f>IFERROR(IF(AND(COUNTBLANK($B1514:$B1516)=2,$B1516="",$B1515="",MAX(C:C)&gt;1),SUM($K$3:K1516)/2,IF($B1516="","",IF($C1517=$C1514,ROUND(J1517*I1517,2),IF($C1517=$C1515,"Total Item (R$)",IF(AND($C1517&lt;&gt;$C1516,$J1516&lt;&gt;""),SUMIFS(K:K,C:C,C1516,J:J,"&lt;&gt;Subtotal"),""))))),"")</f>
        <v/>
      </c>
      <c r="L1517" s="100" t="str">
        <f t="shared" si="44"/>
        <v/>
      </c>
    </row>
    <row r="1518" spans="2:12" x14ac:dyDescent="0.25">
      <c r="B1518" s="62" t="str">
        <f>IFERROR(IF(C1517=C1514,IF(B1517+1&lt;='FORMAÇÃO DE PREÇO'!$H$8,B1517+1,""),B1517),"")</f>
        <v/>
      </c>
      <c r="C1518" s="62" t="str">
        <f>IFERROR(VLOOKUP(B1518,'FORMAÇÃO DE PREÇO'!B:D,2,FALSE),"")</f>
        <v/>
      </c>
      <c r="D1518" s="62" t="str">
        <f>IFERROR(VLOOKUP(B1518,'FORMAÇÃO DE PREÇO'!B:D,3,FALSE),"")</f>
        <v/>
      </c>
      <c r="E1518" s="107" t="str">
        <f t="shared" si="45"/>
        <v/>
      </c>
      <c r="F1518" s="107" t="str">
        <f>IF($B1517="","",IF($C1518=$C1515,INDEX('FORMAÇÃO DE PREÇO'!$H:$H,MATCH($B1518,'FORMAÇÃO DE PREÇO'!$B:$B)-18),IF($C1518=$C1516,"Código","")))</f>
        <v/>
      </c>
      <c r="G1518" s="108" t="str">
        <f t="array" ref="G1518">IF($B1517="","",IF($C1518=$C1515,UPPER(INDEX('BASE EDITAL'!$C:$C,EDITAL!B1518+1)),IF($C1518=$C1516,"Especificação do Objeto","")))</f>
        <v/>
      </c>
      <c r="H1518" s="109" t="str">
        <f t="array" ref="H1518">IF($B1517="","",IF($C1518=$C1515,INDEX('FORMAÇÃO DE PREÇO'!$M:$M,MATCH($B1518,'FORMAÇÃO DE PREÇO'!$B:$B)-14),IF($C1518=$C1516,"Unidade","")))</f>
        <v/>
      </c>
      <c r="I1518" s="109" t="str">
        <f>IF($B1517="","",IF($C1518=$C1515,INDEX('FORMAÇÃO DE PREÇO'!$M:$M,MATCH($B1518,'FORMAÇÃO DE PREÇO'!$B:$B)-16),IF($C1518=$C1516,"Quant.","")))</f>
        <v/>
      </c>
      <c r="J1518" s="68" t="str">
        <f>IF(AND(COUNTBLANK($B1515:$B1517)=2,$B1517="",$B1516="",MAX(C:C)&gt;1),"Total Estimado",IF($B1517="","",IF($C1518=$C1515,INDEX('FORMAÇÃO DE PREÇO'!$M:$M,MATCH($B1518,'FORMAÇÃO DE PREÇO'!$B:$B)-18),IF($C1518=$C1516,"Valor Unit. (R$)",IF(AND($C1518&lt;&gt;$C1517,$J1517&lt;&gt;""),"Subtotal","")))))</f>
        <v/>
      </c>
      <c r="K1518" s="100" t="str">
        <f>IFERROR(IF(AND(COUNTBLANK($B1515:$B1517)=2,$B1517="",$B1516="",MAX(C:C)&gt;1),SUM($K$3:K1517)/2,IF($B1517="","",IF($C1518=$C1515,ROUND(J1518*I1518,2),IF($C1518=$C1516,"Total Item (R$)",IF(AND($C1518&lt;&gt;$C1517,$J1517&lt;&gt;""),SUMIFS(K:K,C:C,C1517,J:J,"&lt;&gt;Subtotal"),""))))),"")</f>
        <v/>
      </c>
      <c r="L1518" s="100" t="str">
        <f t="shared" si="44"/>
        <v/>
      </c>
    </row>
    <row r="1519" spans="2:12" x14ac:dyDescent="0.25">
      <c r="B1519" s="62" t="str">
        <f>IFERROR(IF(C1518=C1515,IF(B1518+1&lt;='FORMAÇÃO DE PREÇO'!$H$8,B1518+1,""),B1518),"")</f>
        <v/>
      </c>
      <c r="C1519" s="62" t="str">
        <f>IFERROR(VLOOKUP(B1519,'FORMAÇÃO DE PREÇO'!B:D,2,FALSE),"")</f>
        <v/>
      </c>
      <c r="D1519" s="62" t="str">
        <f>IFERROR(VLOOKUP(B1519,'FORMAÇÃO DE PREÇO'!B:D,3,FALSE),"")</f>
        <v/>
      </c>
      <c r="E1519" s="107" t="str">
        <f t="shared" si="45"/>
        <v/>
      </c>
      <c r="F1519" s="107" t="str">
        <f>IF($B1518="","",IF($C1519=$C1516,INDEX('FORMAÇÃO DE PREÇO'!$H:$H,MATCH($B1519,'FORMAÇÃO DE PREÇO'!$B:$B)-18),IF($C1519=$C1517,"Código","")))</f>
        <v/>
      </c>
      <c r="G1519" s="108" t="str">
        <f t="array" ref="G1519">IF($B1518="","",IF($C1519=$C1516,UPPER(INDEX('BASE EDITAL'!$C:$C,EDITAL!B1519+1)),IF($C1519=$C1517,"Especificação do Objeto","")))</f>
        <v/>
      </c>
      <c r="H1519" s="109" t="str">
        <f t="array" ref="H1519">IF($B1518="","",IF($C1519=$C1516,INDEX('FORMAÇÃO DE PREÇO'!$M:$M,MATCH($B1519,'FORMAÇÃO DE PREÇO'!$B:$B)-14),IF($C1519=$C1517,"Unidade","")))</f>
        <v/>
      </c>
      <c r="I1519" s="109" t="str">
        <f>IF($B1518="","",IF($C1519=$C1516,INDEX('FORMAÇÃO DE PREÇO'!$M:$M,MATCH($B1519,'FORMAÇÃO DE PREÇO'!$B:$B)-16),IF($C1519=$C1517,"Quant.","")))</f>
        <v/>
      </c>
      <c r="J1519" s="68" t="str">
        <f>IF(AND(COUNTBLANK($B1516:$B1518)=2,$B1518="",$B1517="",MAX(C:C)&gt;1),"Total Estimado",IF($B1518="","",IF($C1519=$C1516,INDEX('FORMAÇÃO DE PREÇO'!$M:$M,MATCH($B1519,'FORMAÇÃO DE PREÇO'!$B:$B)-18),IF($C1519=$C1517,"Valor Unit. (R$)",IF(AND($C1519&lt;&gt;$C1518,$J1518&lt;&gt;""),"Subtotal","")))))</f>
        <v/>
      </c>
      <c r="K1519" s="100" t="str">
        <f>IFERROR(IF(AND(COUNTBLANK($B1516:$B1518)=2,$B1518="",$B1517="",MAX(C:C)&gt;1),SUM($K$3:K1518)/2,IF($B1518="","",IF($C1519=$C1516,ROUND(J1519*I1519,2),IF($C1519=$C1517,"Total Item (R$)",IF(AND($C1519&lt;&gt;$C1518,$J1518&lt;&gt;""),SUMIFS(K:K,C:C,C1518,J:J,"&lt;&gt;Subtotal"),""))))),"")</f>
        <v/>
      </c>
      <c r="L1519" s="100" t="str">
        <f t="shared" si="44"/>
        <v/>
      </c>
    </row>
    <row r="1520" spans="2:12" x14ac:dyDescent="0.25">
      <c r="B1520" s="62" t="str">
        <f>IFERROR(IF(C1519=C1516,IF(B1519+1&lt;='FORMAÇÃO DE PREÇO'!$H$8,B1519+1,""),B1519),"")</f>
        <v/>
      </c>
      <c r="C1520" s="62" t="str">
        <f>IFERROR(VLOOKUP(B1520,'FORMAÇÃO DE PREÇO'!B:D,2,FALSE),"")</f>
        <v/>
      </c>
      <c r="D1520" s="62" t="str">
        <f>IFERROR(VLOOKUP(B1520,'FORMAÇÃO DE PREÇO'!B:D,3,FALSE),"")</f>
        <v/>
      </c>
      <c r="E1520" s="107" t="str">
        <f t="shared" si="45"/>
        <v/>
      </c>
      <c r="F1520" s="107" t="str">
        <f>IF($B1519="","",IF($C1520=$C1517,INDEX('FORMAÇÃO DE PREÇO'!$H:$H,MATCH($B1520,'FORMAÇÃO DE PREÇO'!$B:$B)-18),IF($C1520=$C1518,"Código","")))</f>
        <v/>
      </c>
      <c r="G1520" s="108" t="str">
        <f t="array" ref="G1520">IF($B1519="","",IF($C1520=$C1517,UPPER(INDEX('BASE EDITAL'!$C:$C,EDITAL!B1520+1)),IF($C1520=$C1518,"Especificação do Objeto","")))</f>
        <v/>
      </c>
      <c r="H1520" s="109" t="str">
        <f t="array" ref="H1520">IF($B1519="","",IF($C1520=$C1517,INDEX('FORMAÇÃO DE PREÇO'!$M:$M,MATCH($B1520,'FORMAÇÃO DE PREÇO'!$B:$B)-14),IF($C1520=$C1518,"Unidade","")))</f>
        <v/>
      </c>
      <c r="I1520" s="109" t="str">
        <f>IF($B1519="","",IF($C1520=$C1517,INDEX('FORMAÇÃO DE PREÇO'!$M:$M,MATCH($B1520,'FORMAÇÃO DE PREÇO'!$B:$B)-16),IF($C1520=$C1518,"Quant.","")))</f>
        <v/>
      </c>
      <c r="J1520" s="68" t="str">
        <f>IF(AND(COUNTBLANK($B1517:$B1519)=2,$B1519="",$B1518="",MAX(C:C)&gt;1),"Total Estimado",IF($B1519="","",IF($C1520=$C1517,INDEX('FORMAÇÃO DE PREÇO'!$M:$M,MATCH($B1520,'FORMAÇÃO DE PREÇO'!$B:$B)-18),IF($C1520=$C1518,"Valor Unit. (R$)",IF(AND($C1520&lt;&gt;$C1519,$J1519&lt;&gt;""),"Subtotal","")))))</f>
        <v/>
      </c>
      <c r="K1520" s="100" t="str">
        <f>IFERROR(IF(AND(COUNTBLANK($B1517:$B1519)=2,$B1519="",$B1518="",MAX(C:C)&gt;1),SUM($K$3:K1519)/2,IF($B1519="","",IF($C1520=$C1517,ROUND(J1520*I1520,2),IF($C1520=$C1518,"Total Item (R$)",IF(AND($C1520&lt;&gt;$C1519,$J1519&lt;&gt;""),SUMIFS(K:K,C:C,C1519,J:J,"&lt;&gt;Subtotal"),""))))),"")</f>
        <v/>
      </c>
      <c r="L1520" s="100" t="str">
        <f t="shared" si="44"/>
        <v/>
      </c>
    </row>
    <row r="1521" spans="2:12" x14ac:dyDescent="0.25">
      <c r="B1521" s="62" t="str">
        <f>IFERROR(IF(C1520=C1517,IF(B1520+1&lt;='FORMAÇÃO DE PREÇO'!$H$8,B1520+1,""),B1520),"")</f>
        <v/>
      </c>
      <c r="C1521" s="62" t="str">
        <f>IFERROR(VLOOKUP(B1521,'FORMAÇÃO DE PREÇO'!B:D,2,FALSE),"")</f>
        <v/>
      </c>
      <c r="D1521" s="62" t="str">
        <f>IFERROR(VLOOKUP(B1521,'FORMAÇÃO DE PREÇO'!B:D,3,FALSE),"")</f>
        <v/>
      </c>
      <c r="E1521" s="107" t="str">
        <f t="shared" si="45"/>
        <v/>
      </c>
      <c r="F1521" s="107" t="str">
        <f>IF($B1520="","",IF($C1521=$C1518,INDEX('FORMAÇÃO DE PREÇO'!$H:$H,MATCH($B1521,'FORMAÇÃO DE PREÇO'!$B:$B)-18),IF($C1521=$C1519,"Código","")))</f>
        <v/>
      </c>
      <c r="G1521" s="108" t="str">
        <f t="array" ref="G1521">IF($B1520="","",IF($C1521=$C1518,UPPER(INDEX('BASE EDITAL'!$C:$C,EDITAL!B1521+1)),IF($C1521=$C1519,"Especificação do Objeto","")))</f>
        <v/>
      </c>
      <c r="H1521" s="109" t="str">
        <f t="array" ref="H1521">IF($B1520="","",IF($C1521=$C1518,INDEX('FORMAÇÃO DE PREÇO'!$M:$M,MATCH($B1521,'FORMAÇÃO DE PREÇO'!$B:$B)-14),IF($C1521=$C1519,"Unidade","")))</f>
        <v/>
      </c>
      <c r="I1521" s="109" t="str">
        <f>IF($B1520="","",IF($C1521=$C1518,INDEX('FORMAÇÃO DE PREÇO'!$M:$M,MATCH($B1521,'FORMAÇÃO DE PREÇO'!$B:$B)-16),IF($C1521=$C1519,"Quant.","")))</f>
        <v/>
      </c>
      <c r="J1521" s="68" t="str">
        <f>IF(AND(COUNTBLANK($B1518:$B1520)=2,$B1520="",$B1519="",MAX(C:C)&gt;1),"Total Estimado",IF($B1520="","",IF($C1521=$C1518,INDEX('FORMAÇÃO DE PREÇO'!$M:$M,MATCH($B1521,'FORMAÇÃO DE PREÇO'!$B:$B)-18),IF($C1521=$C1519,"Valor Unit. (R$)",IF(AND($C1521&lt;&gt;$C1520,$J1520&lt;&gt;""),"Subtotal","")))))</f>
        <v/>
      </c>
      <c r="K1521" s="100" t="str">
        <f>IFERROR(IF(AND(COUNTBLANK($B1518:$B1520)=2,$B1520="",$B1519="",MAX(C:C)&gt;1),SUM($K$3:K1520)/2,IF($B1520="","",IF($C1521=$C1518,ROUND(J1521*I1521,2),IF($C1521=$C1519,"Total Item (R$)",IF(AND($C1521&lt;&gt;$C1520,$J1520&lt;&gt;""),SUMIFS(K:K,C:C,C1520,J:J,"&lt;&gt;Subtotal"),""))))),"")</f>
        <v/>
      </c>
      <c r="L1521" s="100" t="str">
        <f t="shared" si="44"/>
        <v/>
      </c>
    </row>
    <row r="1522" spans="2:12" x14ac:dyDescent="0.25">
      <c r="B1522" s="62" t="str">
        <f>IFERROR(IF(C1521=C1518,IF(B1521+1&lt;='FORMAÇÃO DE PREÇO'!$H$8,B1521+1,""),B1521),"")</f>
        <v/>
      </c>
      <c r="C1522" s="62" t="str">
        <f>IFERROR(VLOOKUP(B1522,'FORMAÇÃO DE PREÇO'!B:D,2,FALSE),"")</f>
        <v/>
      </c>
      <c r="D1522" s="62" t="str">
        <f>IFERROR(VLOOKUP(B1522,'FORMAÇÃO DE PREÇO'!B:D,3,FALSE),"")</f>
        <v/>
      </c>
      <c r="E1522" s="107" t="str">
        <f t="shared" si="45"/>
        <v/>
      </c>
      <c r="F1522" s="107" t="str">
        <f>IF($B1521="","",IF($C1522=$C1519,INDEX('FORMAÇÃO DE PREÇO'!$H:$H,MATCH($B1522,'FORMAÇÃO DE PREÇO'!$B:$B)-18),IF($C1522=$C1520,"Código","")))</f>
        <v/>
      </c>
      <c r="G1522" s="108" t="str">
        <f t="array" ref="G1522">IF($B1521="","",IF($C1522=$C1519,UPPER(INDEX('BASE EDITAL'!$C:$C,EDITAL!B1522+1)),IF($C1522=$C1520,"Especificação do Objeto","")))</f>
        <v/>
      </c>
      <c r="H1522" s="109" t="str">
        <f t="array" ref="H1522">IF($B1521="","",IF($C1522=$C1519,INDEX('FORMAÇÃO DE PREÇO'!$M:$M,MATCH($B1522,'FORMAÇÃO DE PREÇO'!$B:$B)-14),IF($C1522=$C1520,"Unidade","")))</f>
        <v/>
      </c>
      <c r="I1522" s="109" t="str">
        <f>IF($B1521="","",IF($C1522=$C1519,INDEX('FORMAÇÃO DE PREÇO'!$M:$M,MATCH($B1522,'FORMAÇÃO DE PREÇO'!$B:$B)-16),IF($C1522=$C1520,"Quant.","")))</f>
        <v/>
      </c>
      <c r="J1522" s="68" t="str">
        <f>IF(AND(COUNTBLANK($B1519:$B1521)=2,$B1521="",$B1520="",MAX(C:C)&gt;1),"Total Estimado",IF($B1521="","",IF($C1522=$C1519,INDEX('FORMAÇÃO DE PREÇO'!$M:$M,MATCH($B1522,'FORMAÇÃO DE PREÇO'!$B:$B)-18),IF($C1522=$C1520,"Valor Unit. (R$)",IF(AND($C1522&lt;&gt;$C1521,$J1521&lt;&gt;""),"Subtotal","")))))</f>
        <v/>
      </c>
      <c r="K1522" s="100" t="str">
        <f>IFERROR(IF(AND(COUNTBLANK($B1519:$B1521)=2,$B1521="",$B1520="",MAX(C:C)&gt;1),SUM($K$3:K1521)/2,IF($B1521="","",IF($C1522=$C1519,ROUND(J1522*I1522,2),IF($C1522=$C1520,"Total Item (R$)",IF(AND($C1522&lt;&gt;$C1521,$J1521&lt;&gt;""),SUMIFS(K:K,C:C,C1521,J:J,"&lt;&gt;Subtotal"),""))))),"")</f>
        <v/>
      </c>
      <c r="L1522" s="100" t="str">
        <f t="shared" si="44"/>
        <v/>
      </c>
    </row>
    <row r="1523" spans="2:12" x14ac:dyDescent="0.25">
      <c r="B1523" s="62" t="str">
        <f>IFERROR(IF(C1522=C1519,IF(B1522+1&lt;='FORMAÇÃO DE PREÇO'!$H$8,B1522+1,""),B1522),"")</f>
        <v/>
      </c>
      <c r="C1523" s="62" t="str">
        <f>IFERROR(VLOOKUP(B1523,'FORMAÇÃO DE PREÇO'!B:D,2,FALSE),"")</f>
        <v/>
      </c>
      <c r="D1523" s="62" t="str">
        <f>IFERROR(VLOOKUP(B1523,'FORMAÇÃO DE PREÇO'!B:D,3,FALSE),"")</f>
        <v/>
      </c>
      <c r="E1523" s="107" t="str">
        <f t="shared" si="45"/>
        <v/>
      </c>
      <c r="F1523" s="107" t="str">
        <f>IF($B1522="","",IF($C1523=$C1520,INDEX('FORMAÇÃO DE PREÇO'!$H:$H,MATCH($B1523,'FORMAÇÃO DE PREÇO'!$B:$B)-18),IF($C1523=$C1521,"Código","")))</f>
        <v/>
      </c>
      <c r="G1523" s="108" t="str">
        <f t="array" ref="G1523">IF($B1522="","",IF($C1523=$C1520,UPPER(INDEX('BASE EDITAL'!$C:$C,EDITAL!B1523+1)),IF($C1523=$C1521,"Especificação do Objeto","")))</f>
        <v/>
      </c>
      <c r="H1523" s="109" t="str">
        <f t="array" ref="H1523">IF($B1522="","",IF($C1523=$C1520,INDEX('FORMAÇÃO DE PREÇO'!$M:$M,MATCH($B1523,'FORMAÇÃO DE PREÇO'!$B:$B)-14),IF($C1523=$C1521,"Unidade","")))</f>
        <v/>
      </c>
      <c r="I1523" s="109" t="str">
        <f>IF($B1522="","",IF($C1523=$C1520,INDEX('FORMAÇÃO DE PREÇO'!$M:$M,MATCH($B1523,'FORMAÇÃO DE PREÇO'!$B:$B)-16),IF($C1523=$C1521,"Quant.","")))</f>
        <v/>
      </c>
      <c r="J1523" s="68" t="str">
        <f>IF(AND(COUNTBLANK($B1520:$B1522)=2,$B1522="",$B1521="",MAX(C:C)&gt;1),"Total Estimado",IF($B1522="","",IF($C1523=$C1520,INDEX('FORMAÇÃO DE PREÇO'!$M:$M,MATCH($B1523,'FORMAÇÃO DE PREÇO'!$B:$B)-18),IF($C1523=$C1521,"Valor Unit. (R$)",IF(AND($C1523&lt;&gt;$C1522,$J1522&lt;&gt;""),"Subtotal","")))))</f>
        <v/>
      </c>
      <c r="K1523" s="100" t="str">
        <f>IFERROR(IF(AND(COUNTBLANK($B1520:$B1522)=2,$B1522="",$B1521="",MAX(C:C)&gt;1),SUM($K$3:K1522)/2,IF($B1522="","",IF($C1523=$C1520,ROUND(J1523*I1523,2),IF($C1523=$C1521,"Total Item (R$)",IF(AND($C1523&lt;&gt;$C1522,$J1522&lt;&gt;""),SUMIFS(K:K,C:C,C1522,J:J,"&lt;&gt;Subtotal"),""))))),"")</f>
        <v/>
      </c>
      <c r="L1523" s="100" t="str">
        <f t="shared" si="44"/>
        <v/>
      </c>
    </row>
    <row r="1524" spans="2:12" x14ac:dyDescent="0.25">
      <c r="B1524" s="62" t="str">
        <f>IFERROR(IF(C1523=C1520,IF(B1523+1&lt;='FORMAÇÃO DE PREÇO'!$H$8,B1523+1,""),B1523),"")</f>
        <v/>
      </c>
      <c r="C1524" s="62" t="str">
        <f>IFERROR(VLOOKUP(B1524,'FORMAÇÃO DE PREÇO'!B:D,2,FALSE),"")</f>
        <v/>
      </c>
      <c r="D1524" s="62" t="str">
        <f>IFERROR(VLOOKUP(B1524,'FORMAÇÃO DE PREÇO'!B:D,3,FALSE),"")</f>
        <v/>
      </c>
      <c r="E1524" s="107" t="str">
        <f t="shared" si="45"/>
        <v/>
      </c>
      <c r="F1524" s="107" t="str">
        <f>IF($B1523="","",IF($C1524=$C1521,INDEX('FORMAÇÃO DE PREÇO'!$H:$H,MATCH($B1524,'FORMAÇÃO DE PREÇO'!$B:$B)-18),IF($C1524=$C1522,"Código","")))</f>
        <v/>
      </c>
      <c r="G1524" s="108" t="str">
        <f t="array" ref="G1524">IF($B1523="","",IF($C1524=$C1521,UPPER(INDEX('BASE EDITAL'!$C:$C,EDITAL!B1524+1)),IF($C1524=$C1522,"Especificação do Objeto","")))</f>
        <v/>
      </c>
      <c r="H1524" s="109" t="str">
        <f t="array" ref="H1524">IF($B1523="","",IF($C1524=$C1521,INDEX('FORMAÇÃO DE PREÇO'!$M:$M,MATCH($B1524,'FORMAÇÃO DE PREÇO'!$B:$B)-14),IF($C1524=$C1522,"Unidade","")))</f>
        <v/>
      </c>
      <c r="I1524" s="109" t="str">
        <f>IF($B1523="","",IF($C1524=$C1521,INDEX('FORMAÇÃO DE PREÇO'!$M:$M,MATCH($B1524,'FORMAÇÃO DE PREÇO'!$B:$B)-16),IF($C1524=$C1522,"Quant.","")))</f>
        <v/>
      </c>
      <c r="J1524" s="68" t="str">
        <f>IF(AND(COUNTBLANK($B1521:$B1523)=2,$B1523="",$B1522="",MAX(C:C)&gt;1),"Total Estimado",IF($B1523="","",IF($C1524=$C1521,INDEX('FORMAÇÃO DE PREÇO'!$M:$M,MATCH($B1524,'FORMAÇÃO DE PREÇO'!$B:$B)-18),IF($C1524=$C1522,"Valor Unit. (R$)",IF(AND($C1524&lt;&gt;$C1523,$J1523&lt;&gt;""),"Subtotal","")))))</f>
        <v/>
      </c>
      <c r="K1524" s="100" t="str">
        <f>IFERROR(IF(AND(COUNTBLANK($B1521:$B1523)=2,$B1523="",$B1522="",MAX(C:C)&gt;1),SUM($K$3:K1523)/2,IF($B1523="","",IF($C1524=$C1521,ROUND(J1524*I1524,2),IF($C1524=$C1522,"Total Item (R$)",IF(AND($C1524&lt;&gt;$C1523,$J1523&lt;&gt;""),SUMIFS(K:K,C:C,C1523,J:J,"&lt;&gt;Subtotal"),""))))),"")</f>
        <v/>
      </c>
      <c r="L1524" s="100" t="str">
        <f t="shared" si="44"/>
        <v/>
      </c>
    </row>
    <row r="1525" spans="2:12" x14ac:dyDescent="0.25">
      <c r="B1525" s="62" t="str">
        <f>IFERROR(IF(C1524=C1521,IF(B1524+1&lt;='FORMAÇÃO DE PREÇO'!$H$8,B1524+1,""),B1524),"")</f>
        <v/>
      </c>
      <c r="C1525" s="62" t="str">
        <f>IFERROR(VLOOKUP(B1525,'FORMAÇÃO DE PREÇO'!B:D,2,FALSE),"")</f>
        <v/>
      </c>
      <c r="D1525" s="62" t="str">
        <f>IFERROR(VLOOKUP(B1525,'FORMAÇÃO DE PREÇO'!B:D,3,FALSE),"")</f>
        <v/>
      </c>
      <c r="E1525" s="107" t="str">
        <f t="shared" si="45"/>
        <v/>
      </c>
      <c r="F1525" s="107" t="str">
        <f>IF($B1524="","",IF($C1525=$C1522,INDEX('FORMAÇÃO DE PREÇO'!$H:$H,MATCH($B1525,'FORMAÇÃO DE PREÇO'!$B:$B)-18),IF($C1525=$C1523,"Código","")))</f>
        <v/>
      </c>
      <c r="G1525" s="108" t="str">
        <f t="array" ref="G1525">IF($B1524="","",IF($C1525=$C1522,UPPER(INDEX('BASE EDITAL'!$C:$C,EDITAL!B1525+1)),IF($C1525=$C1523,"Especificação do Objeto","")))</f>
        <v/>
      </c>
      <c r="H1525" s="109" t="str">
        <f t="array" ref="H1525">IF($B1524="","",IF($C1525=$C1522,INDEX('FORMAÇÃO DE PREÇO'!$M:$M,MATCH($B1525,'FORMAÇÃO DE PREÇO'!$B:$B)-14),IF($C1525=$C1523,"Unidade","")))</f>
        <v/>
      </c>
      <c r="I1525" s="109" t="str">
        <f>IF($B1524="","",IF($C1525=$C1522,INDEX('FORMAÇÃO DE PREÇO'!$M:$M,MATCH($B1525,'FORMAÇÃO DE PREÇO'!$B:$B)-16),IF($C1525=$C1523,"Quant.","")))</f>
        <v/>
      </c>
      <c r="J1525" s="68" t="str">
        <f>IF(AND(COUNTBLANK($B1522:$B1524)=2,$B1524="",$B1523="",MAX(C:C)&gt;1),"Total Estimado",IF($B1524="","",IF($C1525=$C1522,INDEX('FORMAÇÃO DE PREÇO'!$M:$M,MATCH($B1525,'FORMAÇÃO DE PREÇO'!$B:$B)-18),IF($C1525=$C1523,"Valor Unit. (R$)",IF(AND($C1525&lt;&gt;$C1524,$J1524&lt;&gt;""),"Subtotal","")))))</f>
        <v/>
      </c>
      <c r="K1525" s="100" t="str">
        <f>IFERROR(IF(AND(COUNTBLANK($B1522:$B1524)=2,$B1524="",$B1523="",MAX(C:C)&gt;1),SUM($K$3:K1524)/2,IF($B1524="","",IF($C1525=$C1522,ROUND(J1525*I1525,2),IF($C1525=$C1523,"Total Item (R$)",IF(AND($C1525&lt;&gt;$C1524,$J1524&lt;&gt;""),SUMIFS(K:K,C:C,C1524,J:J,"&lt;&gt;Subtotal"),""))))),"")</f>
        <v/>
      </c>
      <c r="L1525" s="100" t="str">
        <f t="shared" si="44"/>
        <v/>
      </c>
    </row>
    <row r="1526" spans="2:12" x14ac:dyDescent="0.25">
      <c r="B1526" s="62" t="str">
        <f>IFERROR(IF(C1525=C1522,IF(B1525+1&lt;='FORMAÇÃO DE PREÇO'!$H$8,B1525+1,""),B1525),"")</f>
        <v/>
      </c>
      <c r="C1526" s="62" t="str">
        <f>IFERROR(VLOOKUP(B1526,'FORMAÇÃO DE PREÇO'!B:D,2,FALSE),"")</f>
        <v/>
      </c>
      <c r="D1526" s="62" t="str">
        <f>IFERROR(VLOOKUP(B1526,'FORMAÇÃO DE PREÇO'!B:D,3,FALSE),"")</f>
        <v/>
      </c>
      <c r="E1526" s="107" t="str">
        <f t="shared" si="45"/>
        <v/>
      </c>
      <c r="F1526" s="107" t="str">
        <f>IF($B1525="","",IF($C1526=$C1523,INDEX('FORMAÇÃO DE PREÇO'!$H:$H,MATCH($B1526,'FORMAÇÃO DE PREÇO'!$B:$B)-18),IF($C1526=$C1524,"Código","")))</f>
        <v/>
      </c>
      <c r="G1526" s="108" t="str">
        <f t="array" ref="G1526">IF($B1525="","",IF($C1526=$C1523,UPPER(INDEX('BASE EDITAL'!$C:$C,EDITAL!B1526+1)),IF($C1526=$C1524,"Especificação do Objeto","")))</f>
        <v/>
      </c>
      <c r="H1526" s="109" t="str">
        <f t="array" ref="H1526">IF($B1525="","",IF($C1526=$C1523,INDEX('FORMAÇÃO DE PREÇO'!$M:$M,MATCH($B1526,'FORMAÇÃO DE PREÇO'!$B:$B)-14),IF($C1526=$C1524,"Unidade","")))</f>
        <v/>
      </c>
      <c r="I1526" s="109" t="str">
        <f>IF($B1525="","",IF($C1526=$C1523,INDEX('FORMAÇÃO DE PREÇO'!$M:$M,MATCH($B1526,'FORMAÇÃO DE PREÇO'!$B:$B)-16),IF($C1526=$C1524,"Quant.","")))</f>
        <v/>
      </c>
      <c r="J1526" s="68" t="str">
        <f>IF(AND(COUNTBLANK($B1523:$B1525)=2,$B1525="",$B1524="",MAX(C:C)&gt;1),"Total Estimado",IF($B1525="","",IF($C1526=$C1523,INDEX('FORMAÇÃO DE PREÇO'!$M:$M,MATCH($B1526,'FORMAÇÃO DE PREÇO'!$B:$B)-18),IF($C1526=$C1524,"Valor Unit. (R$)",IF(AND($C1526&lt;&gt;$C1525,$J1525&lt;&gt;""),"Subtotal","")))))</f>
        <v/>
      </c>
      <c r="K1526" s="100" t="str">
        <f>IFERROR(IF(AND(COUNTBLANK($B1523:$B1525)=2,$B1525="",$B1524="",MAX(C:C)&gt;1),SUM($K$3:K1525)/2,IF($B1525="","",IF($C1526=$C1523,ROUND(J1526*I1526,2),IF($C1526=$C1524,"Total Item (R$)",IF(AND($C1526&lt;&gt;$C1525,$J1525&lt;&gt;""),SUMIFS(K:K,C:C,C1525,J:J,"&lt;&gt;Subtotal"),""))))),"")</f>
        <v/>
      </c>
      <c r="L1526" s="100" t="str">
        <f t="shared" si="44"/>
        <v/>
      </c>
    </row>
    <row r="1527" spans="2:12" x14ac:dyDescent="0.25">
      <c r="B1527" s="62" t="str">
        <f>IFERROR(IF(C1526=C1523,IF(B1526+1&lt;='FORMAÇÃO DE PREÇO'!$H$8,B1526+1,""),B1526),"")</f>
        <v/>
      </c>
      <c r="C1527" s="62" t="str">
        <f>IFERROR(VLOOKUP(B1527,'FORMAÇÃO DE PREÇO'!B:D,2,FALSE),"")</f>
        <v/>
      </c>
      <c r="D1527" s="62" t="str">
        <f>IFERROR(VLOOKUP(B1527,'FORMAÇÃO DE PREÇO'!B:D,3,FALSE),"")</f>
        <v/>
      </c>
      <c r="E1527" s="107" t="str">
        <f t="shared" si="45"/>
        <v/>
      </c>
      <c r="F1527" s="107" t="str">
        <f>IF($B1526="","",IF($C1527=$C1524,INDEX('FORMAÇÃO DE PREÇO'!$H:$H,MATCH($B1527,'FORMAÇÃO DE PREÇO'!$B:$B)-18),IF($C1527=$C1525,"Código","")))</f>
        <v/>
      </c>
      <c r="G1527" s="108" t="str">
        <f t="array" ref="G1527">IF($B1526="","",IF($C1527=$C1524,UPPER(INDEX('BASE EDITAL'!$C:$C,EDITAL!B1527+1)),IF($C1527=$C1525,"Especificação do Objeto","")))</f>
        <v/>
      </c>
      <c r="H1527" s="109" t="str">
        <f t="array" ref="H1527">IF($B1526="","",IF($C1527=$C1524,INDEX('FORMAÇÃO DE PREÇO'!$M:$M,MATCH($B1527,'FORMAÇÃO DE PREÇO'!$B:$B)-14),IF($C1527=$C1525,"Unidade","")))</f>
        <v/>
      </c>
      <c r="I1527" s="109" t="str">
        <f>IF($B1526="","",IF($C1527=$C1524,INDEX('FORMAÇÃO DE PREÇO'!$M:$M,MATCH($B1527,'FORMAÇÃO DE PREÇO'!$B:$B)-16),IF($C1527=$C1525,"Quant.","")))</f>
        <v/>
      </c>
      <c r="J1527" s="68" t="str">
        <f>IF(AND(COUNTBLANK($B1524:$B1526)=2,$B1526="",$B1525="",MAX(C:C)&gt;1),"Total Estimado",IF($B1526="","",IF($C1527=$C1524,INDEX('FORMAÇÃO DE PREÇO'!$M:$M,MATCH($B1527,'FORMAÇÃO DE PREÇO'!$B:$B)-18),IF($C1527=$C1525,"Valor Unit. (R$)",IF(AND($C1527&lt;&gt;$C1526,$J1526&lt;&gt;""),"Subtotal","")))))</f>
        <v/>
      </c>
      <c r="K1527" s="100" t="str">
        <f>IFERROR(IF(AND(COUNTBLANK($B1524:$B1526)=2,$B1526="",$B1525="",MAX(C:C)&gt;1),SUM($K$3:K1526)/2,IF($B1526="","",IF($C1527=$C1524,ROUND(J1527*I1527,2),IF($C1527=$C1525,"Total Item (R$)",IF(AND($C1527&lt;&gt;$C1526,$J1526&lt;&gt;""),SUMIFS(K:K,C:C,C1526,J:J,"&lt;&gt;Subtotal"),""))))),"")</f>
        <v/>
      </c>
      <c r="L1527" s="100" t="str">
        <f t="shared" si="44"/>
        <v/>
      </c>
    </row>
    <row r="1528" spans="2:12" x14ac:dyDescent="0.25">
      <c r="B1528" s="62" t="str">
        <f>IFERROR(IF(C1527=C1524,IF(B1527+1&lt;='FORMAÇÃO DE PREÇO'!$H$8,B1527+1,""),B1527),"")</f>
        <v/>
      </c>
      <c r="C1528" s="62" t="str">
        <f>IFERROR(VLOOKUP(B1528,'FORMAÇÃO DE PREÇO'!B:D,2,FALSE),"")</f>
        <v/>
      </c>
      <c r="D1528" s="62" t="str">
        <f>IFERROR(VLOOKUP(B1528,'FORMAÇÃO DE PREÇO'!B:D,3,FALSE),"")</f>
        <v/>
      </c>
      <c r="E1528" s="107" t="str">
        <f t="shared" si="45"/>
        <v/>
      </c>
      <c r="F1528" s="107" t="str">
        <f>IF($B1527="","",IF($C1528=$C1525,INDEX('FORMAÇÃO DE PREÇO'!$H:$H,MATCH($B1528,'FORMAÇÃO DE PREÇO'!$B:$B)-18),IF($C1528=$C1526,"Código","")))</f>
        <v/>
      </c>
      <c r="G1528" s="108" t="str">
        <f t="array" ref="G1528">IF($B1527="","",IF($C1528=$C1525,UPPER(INDEX('BASE EDITAL'!$C:$C,EDITAL!B1528+1)),IF($C1528=$C1526,"Especificação do Objeto","")))</f>
        <v/>
      </c>
      <c r="H1528" s="109" t="str">
        <f t="array" ref="H1528">IF($B1527="","",IF($C1528=$C1525,INDEX('FORMAÇÃO DE PREÇO'!$M:$M,MATCH($B1528,'FORMAÇÃO DE PREÇO'!$B:$B)-14),IF($C1528=$C1526,"Unidade","")))</f>
        <v/>
      </c>
      <c r="I1528" s="109" t="str">
        <f>IF($B1527="","",IF($C1528=$C1525,INDEX('FORMAÇÃO DE PREÇO'!$M:$M,MATCH($B1528,'FORMAÇÃO DE PREÇO'!$B:$B)-16),IF($C1528=$C1526,"Quant.","")))</f>
        <v/>
      </c>
      <c r="J1528" s="68" t="str">
        <f>IF(AND(COUNTBLANK($B1525:$B1527)=2,$B1527="",$B1526="",MAX(C:C)&gt;1),"Total Estimado",IF($B1527="","",IF($C1528=$C1525,INDEX('FORMAÇÃO DE PREÇO'!$M:$M,MATCH($B1528,'FORMAÇÃO DE PREÇO'!$B:$B)-18),IF($C1528=$C1526,"Valor Unit. (R$)",IF(AND($C1528&lt;&gt;$C1527,$J1527&lt;&gt;""),"Subtotal","")))))</f>
        <v/>
      </c>
      <c r="K1528" s="100" t="str">
        <f>IFERROR(IF(AND(COUNTBLANK($B1525:$B1527)=2,$B1527="",$B1526="",MAX(C:C)&gt;1),SUM($K$3:K1527)/2,IF($B1527="","",IF($C1528=$C1525,ROUND(J1528*I1528,2),IF($C1528=$C1526,"Total Item (R$)",IF(AND($C1528&lt;&gt;$C1527,$J1527&lt;&gt;""),SUMIFS(K:K,C:C,C1527,J:J,"&lt;&gt;Subtotal"),""))))),"")</f>
        <v/>
      </c>
      <c r="L1528" s="100" t="str">
        <f t="shared" si="44"/>
        <v/>
      </c>
    </row>
    <row r="1529" spans="2:12" x14ac:dyDescent="0.25">
      <c r="B1529" s="62" t="str">
        <f>IFERROR(IF(C1528=C1525,IF(B1528+1&lt;='FORMAÇÃO DE PREÇO'!$H$8,B1528+1,""),B1528),"")</f>
        <v/>
      </c>
      <c r="C1529" s="62" t="str">
        <f>IFERROR(VLOOKUP(B1529,'FORMAÇÃO DE PREÇO'!B:D,2,FALSE),"")</f>
        <v/>
      </c>
      <c r="D1529" s="62" t="str">
        <f>IFERROR(VLOOKUP(B1529,'FORMAÇÃO DE PREÇO'!B:D,3,FALSE),"")</f>
        <v/>
      </c>
      <c r="E1529" s="107" t="str">
        <f t="shared" si="45"/>
        <v/>
      </c>
      <c r="F1529" s="107" t="str">
        <f>IF($B1528="","",IF($C1529=$C1526,INDEX('FORMAÇÃO DE PREÇO'!$H:$H,MATCH($B1529,'FORMAÇÃO DE PREÇO'!$B:$B)-18),IF($C1529=$C1527,"Código","")))</f>
        <v/>
      </c>
      <c r="G1529" s="108" t="str">
        <f t="array" ref="G1529">IF($B1528="","",IF($C1529=$C1526,UPPER(INDEX('BASE EDITAL'!$C:$C,EDITAL!B1529+1)),IF($C1529=$C1527,"Especificação do Objeto","")))</f>
        <v/>
      </c>
      <c r="H1529" s="109" t="str">
        <f t="array" ref="H1529">IF($B1528="","",IF($C1529=$C1526,INDEX('FORMAÇÃO DE PREÇO'!$M:$M,MATCH($B1529,'FORMAÇÃO DE PREÇO'!$B:$B)-14),IF($C1529=$C1527,"Unidade","")))</f>
        <v/>
      </c>
      <c r="I1529" s="109" t="str">
        <f>IF($B1528="","",IF($C1529=$C1526,INDEX('FORMAÇÃO DE PREÇO'!$M:$M,MATCH($B1529,'FORMAÇÃO DE PREÇO'!$B:$B)-16),IF($C1529=$C1527,"Quant.","")))</f>
        <v/>
      </c>
      <c r="J1529" s="68" t="str">
        <f>IF(AND(COUNTBLANK($B1526:$B1528)=2,$B1528="",$B1527="",MAX(C:C)&gt;1),"Total Estimado",IF($B1528="","",IF($C1529=$C1526,INDEX('FORMAÇÃO DE PREÇO'!$M:$M,MATCH($B1529,'FORMAÇÃO DE PREÇO'!$B:$B)-18),IF($C1529=$C1527,"Valor Unit. (R$)",IF(AND($C1529&lt;&gt;$C1528,$J1528&lt;&gt;""),"Subtotal","")))))</f>
        <v/>
      </c>
      <c r="K1529" s="100" t="str">
        <f>IFERROR(IF(AND(COUNTBLANK($B1526:$B1528)=2,$B1528="",$B1527="",MAX(C:C)&gt;1),SUM($K$3:K1528)/2,IF($B1528="","",IF($C1529=$C1526,ROUND(J1529*I1529,2),IF($C1529=$C1527,"Total Item (R$)",IF(AND($C1529&lt;&gt;$C1528,$J1528&lt;&gt;""),SUMIFS(K:K,C:C,C1528,J:J,"&lt;&gt;Subtotal"),""))))),"")</f>
        <v/>
      </c>
      <c r="L1529" s="100" t="str">
        <f t="shared" si="44"/>
        <v/>
      </c>
    </row>
    <row r="1530" spans="2:12" x14ac:dyDescent="0.25">
      <c r="B1530" s="62" t="str">
        <f>IFERROR(IF(C1529=C1526,IF(B1529+1&lt;='FORMAÇÃO DE PREÇO'!$H$8,B1529+1,""),B1529),"")</f>
        <v/>
      </c>
      <c r="C1530" s="62" t="str">
        <f>IFERROR(VLOOKUP(B1530,'FORMAÇÃO DE PREÇO'!B:D,2,FALSE),"")</f>
        <v/>
      </c>
      <c r="D1530" s="62" t="str">
        <f>IFERROR(VLOOKUP(B1530,'FORMAÇÃO DE PREÇO'!B:D,3,FALSE),"")</f>
        <v/>
      </c>
      <c r="E1530" s="107" t="str">
        <f t="shared" si="45"/>
        <v/>
      </c>
      <c r="F1530" s="107" t="str">
        <f>IF($B1529="","",IF($C1530=$C1527,INDEX('FORMAÇÃO DE PREÇO'!$H:$H,MATCH($B1530,'FORMAÇÃO DE PREÇO'!$B:$B)-18),IF($C1530=$C1528,"Código","")))</f>
        <v/>
      </c>
      <c r="G1530" s="108" t="str">
        <f t="array" ref="G1530">IF($B1529="","",IF($C1530=$C1527,UPPER(INDEX('BASE EDITAL'!$C:$C,EDITAL!B1530+1)),IF($C1530=$C1528,"Especificação do Objeto","")))</f>
        <v/>
      </c>
      <c r="H1530" s="109" t="str">
        <f t="array" ref="H1530">IF($B1529="","",IF($C1530=$C1527,INDEX('FORMAÇÃO DE PREÇO'!$M:$M,MATCH($B1530,'FORMAÇÃO DE PREÇO'!$B:$B)-14),IF($C1530=$C1528,"Unidade","")))</f>
        <v/>
      </c>
      <c r="I1530" s="109" t="str">
        <f>IF($B1529="","",IF($C1530=$C1527,INDEX('FORMAÇÃO DE PREÇO'!$M:$M,MATCH($B1530,'FORMAÇÃO DE PREÇO'!$B:$B)-16),IF($C1530=$C1528,"Quant.","")))</f>
        <v/>
      </c>
      <c r="J1530" s="68" t="str">
        <f>IF(AND(COUNTBLANK($B1527:$B1529)=2,$B1529="",$B1528="",MAX(C:C)&gt;1),"Total Estimado",IF($B1529="","",IF($C1530=$C1527,INDEX('FORMAÇÃO DE PREÇO'!$M:$M,MATCH($B1530,'FORMAÇÃO DE PREÇO'!$B:$B)-18),IF($C1530=$C1528,"Valor Unit. (R$)",IF(AND($C1530&lt;&gt;$C1529,$J1529&lt;&gt;""),"Subtotal","")))))</f>
        <v/>
      </c>
      <c r="K1530" s="100" t="str">
        <f>IFERROR(IF(AND(COUNTBLANK($B1527:$B1529)=2,$B1529="",$B1528="",MAX(C:C)&gt;1),SUM($K$3:K1529)/2,IF($B1529="","",IF($C1530=$C1527,ROUND(J1530*I1530,2),IF($C1530=$C1528,"Total Item (R$)",IF(AND($C1530&lt;&gt;$C1529,$J1529&lt;&gt;""),SUMIFS(K:K,C:C,C1529,J:J,"&lt;&gt;Subtotal"),""))))),"")</f>
        <v/>
      </c>
      <c r="L1530" s="100" t="str">
        <f t="shared" si="44"/>
        <v/>
      </c>
    </row>
    <row r="1531" spans="2:12" x14ac:dyDescent="0.25">
      <c r="B1531" s="62" t="str">
        <f>IFERROR(IF(C1530=C1527,IF(B1530+1&lt;='FORMAÇÃO DE PREÇO'!$H$8,B1530+1,""),B1530),"")</f>
        <v/>
      </c>
      <c r="C1531" s="62" t="str">
        <f>IFERROR(VLOOKUP(B1531,'FORMAÇÃO DE PREÇO'!B:D,2,FALSE),"")</f>
        <v/>
      </c>
      <c r="D1531" s="62" t="str">
        <f>IFERROR(VLOOKUP(B1531,'FORMAÇÃO DE PREÇO'!B:D,3,FALSE),"")</f>
        <v/>
      </c>
      <c r="E1531" s="107" t="str">
        <f t="shared" si="45"/>
        <v/>
      </c>
      <c r="F1531" s="107" t="str">
        <f>IF($B1530="","",IF($C1531=$C1528,INDEX('FORMAÇÃO DE PREÇO'!$H:$H,MATCH($B1531,'FORMAÇÃO DE PREÇO'!$B:$B)-18),IF($C1531=$C1529,"Código","")))</f>
        <v/>
      </c>
      <c r="G1531" s="108" t="str">
        <f t="array" ref="G1531">IF($B1530="","",IF($C1531=$C1528,UPPER(INDEX('BASE EDITAL'!$C:$C,EDITAL!B1531+1)),IF($C1531=$C1529,"Especificação do Objeto","")))</f>
        <v/>
      </c>
      <c r="H1531" s="109" t="str">
        <f t="array" ref="H1531">IF($B1530="","",IF($C1531=$C1528,INDEX('FORMAÇÃO DE PREÇO'!$M:$M,MATCH($B1531,'FORMAÇÃO DE PREÇO'!$B:$B)-14),IF($C1531=$C1529,"Unidade","")))</f>
        <v/>
      </c>
      <c r="I1531" s="109" t="str">
        <f>IF($B1530="","",IF($C1531=$C1528,INDEX('FORMAÇÃO DE PREÇO'!$M:$M,MATCH($B1531,'FORMAÇÃO DE PREÇO'!$B:$B)-16),IF($C1531=$C1529,"Quant.","")))</f>
        <v/>
      </c>
      <c r="J1531" s="68" t="str">
        <f>IF(AND(COUNTBLANK($B1528:$B1530)=2,$B1530="",$B1529="",MAX(C:C)&gt;1),"Total Estimado",IF($B1530="","",IF($C1531=$C1528,INDEX('FORMAÇÃO DE PREÇO'!$M:$M,MATCH($B1531,'FORMAÇÃO DE PREÇO'!$B:$B)-18),IF($C1531=$C1529,"Valor Unit. (R$)",IF(AND($C1531&lt;&gt;$C1530,$J1530&lt;&gt;""),"Subtotal","")))))</f>
        <v/>
      </c>
      <c r="K1531" s="100" t="str">
        <f>IFERROR(IF(AND(COUNTBLANK($B1528:$B1530)=2,$B1530="",$B1529="",MAX(C:C)&gt;1),SUM($K$3:K1530)/2,IF($B1530="","",IF($C1531=$C1528,ROUND(J1531*I1531,2),IF($C1531=$C1529,"Total Item (R$)",IF(AND($C1531&lt;&gt;$C1530,$J1530&lt;&gt;""),SUMIFS(K:K,C:C,C1530,J:J,"&lt;&gt;Subtotal"),""))))),"")</f>
        <v/>
      </c>
      <c r="L1531" s="100" t="str">
        <f t="shared" si="44"/>
        <v/>
      </c>
    </row>
    <row r="1532" spans="2:12" x14ac:dyDescent="0.25">
      <c r="B1532" s="62" t="str">
        <f>IFERROR(IF(C1531=C1528,IF(B1531+1&lt;='FORMAÇÃO DE PREÇO'!$H$8,B1531+1,""),B1531),"")</f>
        <v/>
      </c>
      <c r="C1532" s="62" t="str">
        <f>IFERROR(VLOOKUP(B1532,'FORMAÇÃO DE PREÇO'!B:D,2,FALSE),"")</f>
        <v/>
      </c>
      <c r="D1532" s="62" t="str">
        <f>IFERROR(VLOOKUP(B1532,'FORMAÇÃO DE PREÇO'!B:D,3,FALSE),"")</f>
        <v/>
      </c>
      <c r="E1532" s="107" t="str">
        <f t="shared" si="45"/>
        <v/>
      </c>
      <c r="F1532" s="107" t="str">
        <f>IF($B1531="","",IF($C1532=$C1529,INDEX('FORMAÇÃO DE PREÇO'!$H:$H,MATCH($B1532,'FORMAÇÃO DE PREÇO'!$B:$B)-18),IF($C1532=$C1530,"Código","")))</f>
        <v/>
      </c>
      <c r="G1532" s="108" t="str">
        <f t="array" ref="G1532">IF($B1531="","",IF($C1532=$C1529,UPPER(INDEX('BASE EDITAL'!$C:$C,EDITAL!B1532+1)),IF($C1532=$C1530,"Especificação do Objeto","")))</f>
        <v/>
      </c>
      <c r="H1532" s="109" t="str">
        <f t="array" ref="H1532">IF($B1531="","",IF($C1532=$C1529,INDEX('FORMAÇÃO DE PREÇO'!$M:$M,MATCH($B1532,'FORMAÇÃO DE PREÇO'!$B:$B)-14),IF($C1532=$C1530,"Unidade","")))</f>
        <v/>
      </c>
      <c r="I1532" s="109" t="str">
        <f>IF($B1531="","",IF($C1532=$C1529,INDEX('FORMAÇÃO DE PREÇO'!$M:$M,MATCH($B1532,'FORMAÇÃO DE PREÇO'!$B:$B)-16),IF($C1532=$C1530,"Quant.","")))</f>
        <v/>
      </c>
      <c r="J1532" s="68" t="str">
        <f>IF(AND(COUNTBLANK($B1529:$B1531)=2,$B1531="",$B1530="",MAX(C:C)&gt;1),"Total Estimado",IF($B1531="","",IF($C1532=$C1529,INDEX('FORMAÇÃO DE PREÇO'!$M:$M,MATCH($B1532,'FORMAÇÃO DE PREÇO'!$B:$B)-18),IF($C1532=$C1530,"Valor Unit. (R$)",IF(AND($C1532&lt;&gt;$C1531,$J1531&lt;&gt;""),"Subtotal","")))))</f>
        <v/>
      </c>
      <c r="K1532" s="100" t="str">
        <f>IFERROR(IF(AND(COUNTBLANK($B1529:$B1531)=2,$B1531="",$B1530="",MAX(C:C)&gt;1),SUM($K$3:K1531)/2,IF($B1531="","",IF($C1532=$C1529,ROUND(J1532*I1532,2),IF($C1532=$C1530,"Total Item (R$)",IF(AND($C1532&lt;&gt;$C1531,$J1531&lt;&gt;""),SUMIFS(K:K,C:C,C1531,J:J,"&lt;&gt;Subtotal"),""))))),"")</f>
        <v/>
      </c>
      <c r="L1532" s="100" t="str">
        <f t="shared" si="44"/>
        <v/>
      </c>
    </row>
    <row r="1533" spans="2:12" x14ac:dyDescent="0.25">
      <c r="B1533" s="62" t="str">
        <f>IFERROR(IF(C1532=C1529,IF(B1532+1&lt;='FORMAÇÃO DE PREÇO'!$H$8,B1532+1,""),B1532),"")</f>
        <v/>
      </c>
      <c r="C1533" s="62" t="str">
        <f>IFERROR(VLOOKUP(B1533,'FORMAÇÃO DE PREÇO'!B:D,2,FALSE),"")</f>
        <v/>
      </c>
      <c r="D1533" s="62" t="str">
        <f>IFERROR(VLOOKUP(B1533,'FORMAÇÃO DE PREÇO'!B:D,3,FALSE),"")</f>
        <v/>
      </c>
      <c r="E1533" s="107" t="str">
        <f t="shared" si="45"/>
        <v/>
      </c>
      <c r="F1533" s="107" t="str">
        <f>IF($B1532="","",IF($C1533=$C1530,INDEX('FORMAÇÃO DE PREÇO'!$H:$H,MATCH($B1533,'FORMAÇÃO DE PREÇO'!$B:$B)-18),IF($C1533=$C1531,"Código","")))</f>
        <v/>
      </c>
      <c r="G1533" s="108" t="str">
        <f t="array" ref="G1533">IF($B1532="","",IF($C1533=$C1530,UPPER(INDEX('BASE EDITAL'!$C:$C,EDITAL!B1533+1)),IF($C1533=$C1531,"Especificação do Objeto","")))</f>
        <v/>
      </c>
      <c r="H1533" s="109" t="str">
        <f t="array" ref="H1533">IF($B1532="","",IF($C1533=$C1530,INDEX('FORMAÇÃO DE PREÇO'!$M:$M,MATCH($B1533,'FORMAÇÃO DE PREÇO'!$B:$B)-14),IF($C1533=$C1531,"Unidade","")))</f>
        <v/>
      </c>
      <c r="I1533" s="109" t="str">
        <f>IF($B1532="","",IF($C1533=$C1530,INDEX('FORMAÇÃO DE PREÇO'!$M:$M,MATCH($B1533,'FORMAÇÃO DE PREÇO'!$B:$B)-16),IF($C1533=$C1531,"Quant.","")))</f>
        <v/>
      </c>
      <c r="J1533" s="68" t="str">
        <f>IF(AND(COUNTBLANK($B1530:$B1532)=2,$B1532="",$B1531="",MAX(C:C)&gt;1),"Total Estimado",IF($B1532="","",IF($C1533=$C1530,INDEX('FORMAÇÃO DE PREÇO'!$M:$M,MATCH($B1533,'FORMAÇÃO DE PREÇO'!$B:$B)-18),IF($C1533=$C1531,"Valor Unit. (R$)",IF(AND($C1533&lt;&gt;$C1532,$J1532&lt;&gt;""),"Subtotal","")))))</f>
        <v/>
      </c>
      <c r="K1533" s="100" t="str">
        <f>IFERROR(IF(AND(COUNTBLANK($B1530:$B1532)=2,$B1532="",$B1531="",MAX(C:C)&gt;1),SUM($K$3:K1532)/2,IF($B1532="","",IF($C1533=$C1530,ROUND(J1533*I1533,2),IF($C1533=$C1531,"Total Item (R$)",IF(AND($C1533&lt;&gt;$C1532,$J1532&lt;&gt;""),SUMIFS(K:K,C:C,C1532,J:J,"&lt;&gt;Subtotal"),""))))),"")</f>
        <v/>
      </c>
      <c r="L1533" s="100" t="str">
        <f t="shared" si="44"/>
        <v/>
      </c>
    </row>
    <row r="1534" spans="2:12" x14ac:dyDescent="0.25">
      <c r="B1534" s="62" t="str">
        <f>IFERROR(IF(C1533=C1530,IF(B1533+1&lt;='FORMAÇÃO DE PREÇO'!$H$8,B1533+1,""),B1533),"")</f>
        <v/>
      </c>
      <c r="C1534" s="62" t="str">
        <f>IFERROR(VLOOKUP(B1534,'FORMAÇÃO DE PREÇO'!B:D,2,FALSE),"")</f>
        <v/>
      </c>
      <c r="D1534" s="62" t="str">
        <f>IFERROR(VLOOKUP(B1534,'FORMAÇÃO DE PREÇO'!B:D,3,FALSE),"")</f>
        <v/>
      </c>
      <c r="E1534" s="107" t="str">
        <f t="shared" si="45"/>
        <v/>
      </c>
      <c r="F1534" s="107" t="str">
        <f>IF($B1533="","",IF($C1534=$C1531,INDEX('FORMAÇÃO DE PREÇO'!$H:$H,MATCH($B1534,'FORMAÇÃO DE PREÇO'!$B:$B)-18),IF($C1534=$C1532,"Código","")))</f>
        <v/>
      </c>
      <c r="G1534" s="108" t="str">
        <f t="array" ref="G1534">IF($B1533="","",IF($C1534=$C1531,UPPER(INDEX('BASE EDITAL'!$C:$C,EDITAL!B1534+1)),IF($C1534=$C1532,"Especificação do Objeto","")))</f>
        <v/>
      </c>
      <c r="H1534" s="109" t="str">
        <f t="array" ref="H1534">IF($B1533="","",IF($C1534=$C1531,INDEX('FORMAÇÃO DE PREÇO'!$M:$M,MATCH($B1534,'FORMAÇÃO DE PREÇO'!$B:$B)-14),IF($C1534=$C1532,"Unidade","")))</f>
        <v/>
      </c>
      <c r="I1534" s="109" t="str">
        <f>IF($B1533="","",IF($C1534=$C1531,INDEX('FORMAÇÃO DE PREÇO'!$M:$M,MATCH($B1534,'FORMAÇÃO DE PREÇO'!$B:$B)-16),IF($C1534=$C1532,"Quant.","")))</f>
        <v/>
      </c>
      <c r="J1534" s="68" t="str">
        <f>IF(AND(COUNTBLANK($B1531:$B1533)=2,$B1533="",$B1532="",MAX(C:C)&gt;1),"Total Estimado",IF($B1533="","",IF($C1534=$C1531,INDEX('FORMAÇÃO DE PREÇO'!$M:$M,MATCH($B1534,'FORMAÇÃO DE PREÇO'!$B:$B)-18),IF($C1534=$C1532,"Valor Unit. (R$)",IF(AND($C1534&lt;&gt;$C1533,$J1533&lt;&gt;""),"Subtotal","")))))</f>
        <v/>
      </c>
      <c r="K1534" s="100" t="str">
        <f>IFERROR(IF(AND(COUNTBLANK($B1531:$B1533)=2,$B1533="",$B1532="",MAX(C:C)&gt;1),SUM($K$3:K1533)/2,IF($B1533="","",IF($C1534=$C1531,ROUND(J1534*I1534,2),IF($C1534=$C1532,"Total Item (R$)",IF(AND($C1534&lt;&gt;$C1533,$J1533&lt;&gt;""),SUMIFS(K:K,C:C,C1533,J:J,"&lt;&gt;Subtotal"),""))))),"")</f>
        <v/>
      </c>
      <c r="L1534" s="100" t="str">
        <f t="shared" si="44"/>
        <v/>
      </c>
    </row>
    <row r="1535" spans="2:12" x14ac:dyDescent="0.25">
      <c r="B1535" s="62" t="str">
        <f>IFERROR(IF(C1534=C1531,IF(B1534+1&lt;='FORMAÇÃO DE PREÇO'!$H$8,B1534+1,""),B1534),"")</f>
        <v/>
      </c>
      <c r="C1535" s="62" t="str">
        <f>IFERROR(VLOOKUP(B1535,'FORMAÇÃO DE PREÇO'!B:D,2,FALSE),"")</f>
        <v/>
      </c>
      <c r="D1535" s="62" t="str">
        <f>IFERROR(VLOOKUP(B1535,'FORMAÇÃO DE PREÇO'!B:D,3,FALSE),"")</f>
        <v/>
      </c>
      <c r="E1535" s="107" t="str">
        <f t="shared" si="45"/>
        <v/>
      </c>
      <c r="F1535" s="107" t="str">
        <f>IF($B1534="","",IF($C1535=$C1532,INDEX('FORMAÇÃO DE PREÇO'!$H:$H,MATCH($B1535,'FORMAÇÃO DE PREÇO'!$B:$B)-18),IF($C1535=$C1533,"Código","")))</f>
        <v/>
      </c>
      <c r="G1535" s="108" t="str">
        <f t="array" ref="G1535">IF($B1534="","",IF($C1535=$C1532,UPPER(INDEX('BASE EDITAL'!$C:$C,EDITAL!B1535+1)),IF($C1535=$C1533,"Especificação do Objeto","")))</f>
        <v/>
      </c>
      <c r="H1535" s="109" t="str">
        <f t="array" ref="H1535">IF($B1534="","",IF($C1535=$C1532,INDEX('FORMAÇÃO DE PREÇO'!$M:$M,MATCH($B1535,'FORMAÇÃO DE PREÇO'!$B:$B)-14),IF($C1535=$C1533,"Unidade","")))</f>
        <v/>
      </c>
      <c r="I1535" s="109" t="str">
        <f>IF($B1534="","",IF($C1535=$C1532,INDEX('FORMAÇÃO DE PREÇO'!$M:$M,MATCH($B1535,'FORMAÇÃO DE PREÇO'!$B:$B)-16),IF($C1535=$C1533,"Quant.","")))</f>
        <v/>
      </c>
      <c r="J1535" s="68" t="str">
        <f>IF(AND(COUNTBLANK($B1532:$B1534)=2,$B1534="",$B1533="",MAX(C:C)&gt;1),"Total Estimado",IF($B1534="","",IF($C1535=$C1532,INDEX('FORMAÇÃO DE PREÇO'!$M:$M,MATCH($B1535,'FORMAÇÃO DE PREÇO'!$B:$B)-18),IF($C1535=$C1533,"Valor Unit. (R$)",IF(AND($C1535&lt;&gt;$C1534,$J1534&lt;&gt;""),"Subtotal","")))))</f>
        <v/>
      </c>
      <c r="K1535" s="100" t="str">
        <f>IFERROR(IF(AND(COUNTBLANK($B1532:$B1534)=2,$B1534="",$B1533="",MAX(C:C)&gt;1),SUM($K$3:K1534)/2,IF($B1534="","",IF($C1535=$C1532,ROUND(J1535*I1535,2),IF($C1535=$C1533,"Total Item (R$)",IF(AND($C1535&lt;&gt;$C1534,$J1534&lt;&gt;""),SUMIFS(K:K,C:C,C1534,J:J,"&lt;&gt;Subtotal"),""))))),"")</f>
        <v/>
      </c>
      <c r="L1535" s="100" t="str">
        <f t="shared" si="44"/>
        <v/>
      </c>
    </row>
    <row r="1536" spans="2:12" x14ac:dyDescent="0.25">
      <c r="B1536" s="62" t="str">
        <f>IFERROR(IF(C1535=C1532,IF(B1535+1&lt;='FORMAÇÃO DE PREÇO'!$H$8,B1535+1,""),B1535),"")</f>
        <v/>
      </c>
      <c r="C1536" s="62" t="str">
        <f>IFERROR(VLOOKUP(B1536,'FORMAÇÃO DE PREÇO'!B:D,2,FALSE),"")</f>
        <v/>
      </c>
      <c r="D1536" s="62" t="str">
        <f>IFERROR(VLOOKUP(B1536,'FORMAÇÃO DE PREÇO'!B:D,3,FALSE),"")</f>
        <v/>
      </c>
      <c r="E1536" s="107" t="str">
        <f t="shared" si="45"/>
        <v/>
      </c>
      <c r="F1536" s="107" t="str">
        <f>IF($B1535="","",IF($C1536=$C1533,INDEX('FORMAÇÃO DE PREÇO'!$H:$H,MATCH($B1536,'FORMAÇÃO DE PREÇO'!$B:$B)-18),IF($C1536=$C1534,"Código","")))</f>
        <v/>
      </c>
      <c r="G1536" s="108" t="str">
        <f t="array" ref="G1536">IF($B1535="","",IF($C1536=$C1533,UPPER(INDEX('BASE EDITAL'!$C:$C,EDITAL!B1536+1)),IF($C1536=$C1534,"Especificação do Objeto","")))</f>
        <v/>
      </c>
      <c r="H1536" s="109" t="str">
        <f t="array" ref="H1536">IF($B1535="","",IF($C1536=$C1533,INDEX('FORMAÇÃO DE PREÇO'!$M:$M,MATCH($B1536,'FORMAÇÃO DE PREÇO'!$B:$B)-14),IF($C1536=$C1534,"Unidade","")))</f>
        <v/>
      </c>
      <c r="I1536" s="109" t="str">
        <f>IF($B1535="","",IF($C1536=$C1533,INDEX('FORMAÇÃO DE PREÇO'!$M:$M,MATCH($B1536,'FORMAÇÃO DE PREÇO'!$B:$B)-16),IF($C1536=$C1534,"Quant.","")))</f>
        <v/>
      </c>
      <c r="J1536" s="68" t="str">
        <f>IF(AND(COUNTBLANK($B1533:$B1535)=2,$B1535="",$B1534="",MAX(C:C)&gt;1),"Total Estimado",IF($B1535="","",IF($C1536=$C1533,INDEX('FORMAÇÃO DE PREÇO'!$M:$M,MATCH($B1536,'FORMAÇÃO DE PREÇO'!$B:$B)-18),IF($C1536=$C1534,"Valor Unit. (R$)",IF(AND($C1536&lt;&gt;$C1535,$J1535&lt;&gt;""),"Subtotal","")))))</f>
        <v/>
      </c>
      <c r="K1536" s="100" t="str">
        <f>IFERROR(IF(AND(COUNTBLANK($B1533:$B1535)=2,$B1535="",$B1534="",MAX(C:C)&gt;1),SUM($K$3:K1535)/2,IF($B1535="","",IF($C1536=$C1533,ROUND(J1536*I1536,2),IF($C1536=$C1534,"Total Item (R$)",IF(AND($C1536&lt;&gt;$C1535,$J1535&lt;&gt;""),SUMIFS(K:K,C:C,C1535,J:J,"&lt;&gt;Subtotal"),""))))),"")</f>
        <v/>
      </c>
      <c r="L1536" s="100" t="str">
        <f t="shared" si="44"/>
        <v/>
      </c>
    </row>
    <row r="1537" spans="2:12" x14ac:dyDescent="0.25">
      <c r="B1537" s="62" t="str">
        <f>IFERROR(IF(C1536=C1533,IF(B1536+1&lt;='FORMAÇÃO DE PREÇO'!$H$8,B1536+1,""),B1536),"")</f>
        <v/>
      </c>
      <c r="C1537" s="62" t="str">
        <f>IFERROR(VLOOKUP(B1537,'FORMAÇÃO DE PREÇO'!B:D,2,FALSE),"")</f>
        <v/>
      </c>
      <c r="D1537" s="62" t="str">
        <f>IFERROR(VLOOKUP(B1537,'FORMAÇÃO DE PREÇO'!B:D,3,FALSE),"")</f>
        <v/>
      </c>
      <c r="E1537" s="107" t="str">
        <f t="shared" si="45"/>
        <v/>
      </c>
      <c r="F1537" s="107" t="str">
        <f>IF($B1536="","",IF($C1537=$C1534,INDEX('FORMAÇÃO DE PREÇO'!$H:$H,MATCH($B1537,'FORMAÇÃO DE PREÇO'!$B:$B)-18),IF($C1537=$C1535,"Código","")))</f>
        <v/>
      </c>
      <c r="G1537" s="108" t="str">
        <f t="array" ref="G1537">IF($B1536="","",IF($C1537=$C1534,UPPER(INDEX('BASE EDITAL'!$C:$C,EDITAL!B1537+1)),IF($C1537=$C1535,"Especificação do Objeto","")))</f>
        <v/>
      </c>
      <c r="H1537" s="109" t="str">
        <f t="array" ref="H1537">IF($B1536="","",IF($C1537=$C1534,INDEX('FORMAÇÃO DE PREÇO'!$M:$M,MATCH($B1537,'FORMAÇÃO DE PREÇO'!$B:$B)-14),IF($C1537=$C1535,"Unidade","")))</f>
        <v/>
      </c>
      <c r="I1537" s="109" t="str">
        <f>IF($B1536="","",IF($C1537=$C1534,INDEX('FORMAÇÃO DE PREÇO'!$M:$M,MATCH($B1537,'FORMAÇÃO DE PREÇO'!$B:$B)-16),IF($C1537=$C1535,"Quant.","")))</f>
        <v/>
      </c>
      <c r="J1537" s="68" t="str">
        <f>IF(AND(COUNTBLANK($B1534:$B1536)=2,$B1536="",$B1535="",MAX(C:C)&gt;1),"Total Estimado",IF($B1536="","",IF($C1537=$C1534,INDEX('FORMAÇÃO DE PREÇO'!$M:$M,MATCH($B1537,'FORMAÇÃO DE PREÇO'!$B:$B)-18),IF($C1537=$C1535,"Valor Unit. (R$)",IF(AND($C1537&lt;&gt;$C1536,$J1536&lt;&gt;""),"Subtotal","")))))</f>
        <v/>
      </c>
      <c r="K1537" s="100" t="str">
        <f>IFERROR(IF(AND(COUNTBLANK($B1534:$B1536)=2,$B1536="",$B1535="",MAX(C:C)&gt;1),SUM($K$3:K1536)/2,IF($B1536="","",IF($C1537=$C1534,ROUND(J1537*I1537,2),IF($C1537=$C1535,"Total Item (R$)",IF(AND($C1537&lt;&gt;$C1536,$J1536&lt;&gt;""),SUMIFS(K:K,C:C,C1536,J:J,"&lt;&gt;Subtotal"),""))))),"")</f>
        <v/>
      </c>
      <c r="L1537" s="100" t="str">
        <f t="shared" si="44"/>
        <v/>
      </c>
    </row>
    <row r="1538" spans="2:12" x14ac:dyDescent="0.25">
      <c r="B1538" s="62" t="str">
        <f>IFERROR(IF(C1537=C1534,IF(B1537+1&lt;='FORMAÇÃO DE PREÇO'!$H$8,B1537+1,""),B1537),"")</f>
        <v/>
      </c>
      <c r="C1538" s="62" t="str">
        <f>IFERROR(VLOOKUP(B1538,'FORMAÇÃO DE PREÇO'!B:D,2,FALSE),"")</f>
        <v/>
      </c>
      <c r="D1538" s="62" t="str">
        <f>IFERROR(VLOOKUP(B1538,'FORMAÇÃO DE PREÇO'!B:D,3,FALSE),"")</f>
        <v/>
      </c>
      <c r="E1538" s="107" t="str">
        <f t="shared" si="45"/>
        <v/>
      </c>
      <c r="F1538" s="107" t="str">
        <f>IF($B1537="","",IF($C1538=$C1535,INDEX('FORMAÇÃO DE PREÇO'!$H:$H,MATCH($B1538,'FORMAÇÃO DE PREÇO'!$B:$B)-18),IF($C1538=$C1536,"Código","")))</f>
        <v/>
      </c>
      <c r="G1538" s="108" t="str">
        <f t="array" ref="G1538">IF($B1537="","",IF($C1538=$C1535,UPPER(INDEX('BASE EDITAL'!$C:$C,EDITAL!B1538+1)),IF($C1538=$C1536,"Especificação do Objeto","")))</f>
        <v/>
      </c>
      <c r="H1538" s="109" t="str">
        <f t="array" ref="H1538">IF($B1537="","",IF($C1538=$C1535,INDEX('FORMAÇÃO DE PREÇO'!$M:$M,MATCH($B1538,'FORMAÇÃO DE PREÇO'!$B:$B)-14),IF($C1538=$C1536,"Unidade","")))</f>
        <v/>
      </c>
      <c r="I1538" s="109" t="str">
        <f>IF($B1537="","",IF($C1538=$C1535,INDEX('FORMAÇÃO DE PREÇO'!$M:$M,MATCH($B1538,'FORMAÇÃO DE PREÇO'!$B:$B)-16),IF($C1538=$C1536,"Quant.","")))</f>
        <v/>
      </c>
      <c r="J1538" s="68" t="str">
        <f>IF(AND(COUNTBLANK($B1535:$B1537)=2,$B1537="",$B1536="",MAX(C:C)&gt;1),"Total Estimado",IF($B1537="","",IF($C1538=$C1535,INDEX('FORMAÇÃO DE PREÇO'!$M:$M,MATCH($B1538,'FORMAÇÃO DE PREÇO'!$B:$B)-18),IF($C1538=$C1536,"Valor Unit. (R$)",IF(AND($C1538&lt;&gt;$C1537,$J1537&lt;&gt;""),"Subtotal","")))))</f>
        <v/>
      </c>
      <c r="K1538" s="100" t="str">
        <f>IFERROR(IF(AND(COUNTBLANK($B1535:$B1537)=2,$B1537="",$B1536="",MAX(C:C)&gt;1),SUM($K$3:K1537)/2,IF($B1537="","",IF($C1538=$C1535,ROUND(J1538*I1538,2),IF($C1538=$C1536,"Total Item (R$)",IF(AND($C1538&lt;&gt;$C1537,$J1537&lt;&gt;""),SUMIFS(K:K,C:C,C1537,J:J,"&lt;&gt;Subtotal"),""))))),"")</f>
        <v/>
      </c>
      <c r="L1538" s="100" t="str">
        <f t="shared" si="44"/>
        <v/>
      </c>
    </row>
    <row r="1539" spans="2:12" x14ac:dyDescent="0.25">
      <c r="B1539" s="62" t="str">
        <f>IFERROR(IF(C1538=C1535,IF(B1538+1&lt;='FORMAÇÃO DE PREÇO'!$H$8,B1538+1,""),B1538),"")</f>
        <v/>
      </c>
      <c r="C1539" s="62" t="str">
        <f>IFERROR(VLOOKUP(B1539,'FORMAÇÃO DE PREÇO'!B:D,2,FALSE),"")</f>
        <v/>
      </c>
      <c r="D1539" s="62" t="str">
        <f>IFERROR(VLOOKUP(B1539,'FORMAÇÃO DE PREÇO'!B:D,3,FALSE),"")</f>
        <v/>
      </c>
      <c r="E1539" s="107" t="str">
        <f t="shared" si="45"/>
        <v/>
      </c>
      <c r="F1539" s="107" t="str">
        <f>IF($B1538="","",IF($C1539=$C1536,INDEX('FORMAÇÃO DE PREÇO'!$H:$H,MATCH($B1539,'FORMAÇÃO DE PREÇO'!$B:$B)-18),IF($C1539=$C1537,"Código","")))</f>
        <v/>
      </c>
      <c r="G1539" s="108" t="str">
        <f t="array" ref="G1539">IF($B1538="","",IF($C1539=$C1536,UPPER(INDEX('BASE EDITAL'!$C:$C,EDITAL!B1539+1)),IF($C1539=$C1537,"Especificação do Objeto","")))</f>
        <v/>
      </c>
      <c r="H1539" s="109" t="str">
        <f t="array" ref="H1539">IF($B1538="","",IF($C1539=$C1536,INDEX('FORMAÇÃO DE PREÇO'!$M:$M,MATCH($B1539,'FORMAÇÃO DE PREÇO'!$B:$B)-14),IF($C1539=$C1537,"Unidade","")))</f>
        <v/>
      </c>
      <c r="I1539" s="109" t="str">
        <f>IF($B1538="","",IF($C1539=$C1536,INDEX('FORMAÇÃO DE PREÇO'!$M:$M,MATCH($B1539,'FORMAÇÃO DE PREÇO'!$B:$B)-16),IF($C1539=$C1537,"Quant.","")))</f>
        <v/>
      </c>
      <c r="J1539" s="68" t="str">
        <f>IF(AND(COUNTBLANK($B1536:$B1538)=2,$B1538="",$B1537="",MAX(C:C)&gt;1),"Total Estimado",IF($B1538="","",IF($C1539=$C1536,INDEX('FORMAÇÃO DE PREÇO'!$M:$M,MATCH($B1539,'FORMAÇÃO DE PREÇO'!$B:$B)-18),IF($C1539=$C1537,"Valor Unit. (R$)",IF(AND($C1539&lt;&gt;$C1538,$J1538&lt;&gt;""),"Subtotal","")))))</f>
        <v/>
      </c>
      <c r="K1539" s="100" t="str">
        <f>IFERROR(IF(AND(COUNTBLANK($B1536:$B1538)=2,$B1538="",$B1537="",MAX(C:C)&gt;1),SUM($K$3:K1538)/2,IF($B1538="","",IF($C1539=$C1536,ROUND(J1539*I1539,2),IF($C1539=$C1537,"Total Item (R$)",IF(AND($C1539&lt;&gt;$C1538,$J1538&lt;&gt;""),SUMIFS(K:K,C:C,C1538,J:J,"&lt;&gt;Subtotal"),""))))),"")</f>
        <v/>
      </c>
      <c r="L1539" s="100" t="str">
        <f t="shared" si="44"/>
        <v/>
      </c>
    </row>
    <row r="1540" spans="2:12" x14ac:dyDescent="0.25">
      <c r="B1540" s="62" t="str">
        <f>IFERROR(IF(C1539=C1536,IF(B1539+1&lt;='FORMAÇÃO DE PREÇO'!$H$8,B1539+1,""),B1539),"")</f>
        <v/>
      </c>
      <c r="C1540" s="62" t="str">
        <f>IFERROR(VLOOKUP(B1540,'FORMAÇÃO DE PREÇO'!B:D,2,FALSE),"")</f>
        <v/>
      </c>
      <c r="D1540" s="62" t="str">
        <f>IFERROR(VLOOKUP(B1540,'FORMAÇÃO DE PREÇO'!B:D,3,FALSE),"")</f>
        <v/>
      </c>
      <c r="E1540" s="107" t="str">
        <f t="shared" si="45"/>
        <v/>
      </c>
      <c r="F1540" s="107" t="str">
        <f>IF($B1539="","",IF($C1540=$C1537,INDEX('FORMAÇÃO DE PREÇO'!$H:$H,MATCH($B1540,'FORMAÇÃO DE PREÇO'!$B:$B)-18),IF($C1540=$C1538,"Código","")))</f>
        <v/>
      </c>
      <c r="G1540" s="108" t="str">
        <f t="array" ref="G1540">IF($B1539="","",IF($C1540=$C1537,UPPER(INDEX('BASE EDITAL'!$C:$C,EDITAL!B1540+1)),IF($C1540=$C1538,"Especificação do Objeto","")))</f>
        <v/>
      </c>
      <c r="H1540" s="109" t="str">
        <f t="array" ref="H1540">IF($B1539="","",IF($C1540=$C1537,INDEX('FORMAÇÃO DE PREÇO'!$M:$M,MATCH($B1540,'FORMAÇÃO DE PREÇO'!$B:$B)-14),IF($C1540=$C1538,"Unidade","")))</f>
        <v/>
      </c>
      <c r="I1540" s="109" t="str">
        <f>IF($B1539="","",IF($C1540=$C1537,INDEX('FORMAÇÃO DE PREÇO'!$M:$M,MATCH($B1540,'FORMAÇÃO DE PREÇO'!$B:$B)-16),IF($C1540=$C1538,"Quant.","")))</f>
        <v/>
      </c>
      <c r="J1540" s="68" t="str">
        <f>IF(AND(COUNTBLANK($B1537:$B1539)=2,$B1539="",$B1538="",MAX(C:C)&gt;1),"Total Estimado",IF($B1539="","",IF($C1540=$C1537,INDEX('FORMAÇÃO DE PREÇO'!$M:$M,MATCH($B1540,'FORMAÇÃO DE PREÇO'!$B:$B)-18),IF($C1540=$C1538,"Valor Unit. (R$)",IF(AND($C1540&lt;&gt;$C1539,$J1539&lt;&gt;""),"Subtotal","")))))</f>
        <v/>
      </c>
      <c r="K1540" s="100" t="str">
        <f>IFERROR(IF(AND(COUNTBLANK($B1537:$B1539)=2,$B1539="",$B1538="",MAX(C:C)&gt;1),SUM($K$3:K1539)/2,IF($B1539="","",IF($C1540=$C1537,ROUND(J1540*I1540,2),IF($C1540=$C1538,"Total Item (R$)",IF(AND($C1540&lt;&gt;$C1539,$J1539&lt;&gt;""),SUMIFS(K:K,C:C,C1539,J:J,"&lt;&gt;Subtotal"),""))))),"")</f>
        <v/>
      </c>
      <c r="L1540" s="100" t="str">
        <f t="shared" ref="L1540:L1603" si="46">IF($B1539="","",IF($C1540=$C1537,"",IF($C1540=$C1538,"Benefício ME/EPP","")))</f>
        <v/>
      </c>
    </row>
    <row r="1541" spans="2:12" x14ac:dyDescent="0.25">
      <c r="B1541" s="62" t="str">
        <f>IFERROR(IF(C1540=C1537,IF(B1540+1&lt;='FORMAÇÃO DE PREÇO'!$H$8,B1540+1,""),B1540),"")</f>
        <v/>
      </c>
      <c r="C1541" s="62" t="str">
        <f>IFERROR(VLOOKUP(B1541,'FORMAÇÃO DE PREÇO'!B:D,2,FALSE),"")</f>
        <v/>
      </c>
      <c r="D1541" s="62" t="str">
        <f>IFERROR(VLOOKUP(B1541,'FORMAÇÃO DE PREÇO'!B:D,3,FALSE),"")</f>
        <v/>
      </c>
      <c r="E1541" s="107" t="str">
        <f t="shared" si="45"/>
        <v/>
      </c>
      <c r="F1541" s="107" t="str">
        <f>IF($B1540="","",IF($C1541=$C1538,INDEX('FORMAÇÃO DE PREÇO'!$H:$H,MATCH($B1541,'FORMAÇÃO DE PREÇO'!$B:$B)-18),IF($C1541=$C1539,"Código","")))</f>
        <v/>
      </c>
      <c r="G1541" s="108" t="str">
        <f t="array" ref="G1541">IF($B1540="","",IF($C1541=$C1538,UPPER(INDEX('BASE EDITAL'!$C:$C,EDITAL!B1541+1)),IF($C1541=$C1539,"Especificação do Objeto","")))</f>
        <v/>
      </c>
      <c r="H1541" s="109" t="str">
        <f t="array" ref="H1541">IF($B1540="","",IF($C1541=$C1538,INDEX('FORMAÇÃO DE PREÇO'!$M:$M,MATCH($B1541,'FORMAÇÃO DE PREÇO'!$B:$B)-14),IF($C1541=$C1539,"Unidade","")))</f>
        <v/>
      </c>
      <c r="I1541" s="109" t="str">
        <f>IF($B1540="","",IF($C1541=$C1538,INDEX('FORMAÇÃO DE PREÇO'!$M:$M,MATCH($B1541,'FORMAÇÃO DE PREÇO'!$B:$B)-16),IF($C1541=$C1539,"Quant.","")))</f>
        <v/>
      </c>
      <c r="J1541" s="68" t="str">
        <f>IF(AND(COUNTBLANK($B1538:$B1540)=2,$B1540="",$B1539="",MAX(C:C)&gt;1),"Total Estimado",IF($B1540="","",IF($C1541=$C1538,INDEX('FORMAÇÃO DE PREÇO'!$M:$M,MATCH($B1541,'FORMAÇÃO DE PREÇO'!$B:$B)-18),IF($C1541=$C1539,"Valor Unit. (R$)",IF(AND($C1541&lt;&gt;$C1540,$J1540&lt;&gt;""),"Subtotal","")))))</f>
        <v/>
      </c>
      <c r="K1541" s="100" t="str">
        <f>IFERROR(IF(AND(COUNTBLANK($B1538:$B1540)=2,$B1540="",$B1539="",MAX(C:C)&gt;1),SUM($K$3:K1540)/2,IF($B1540="","",IF($C1541=$C1538,ROUND(J1541*I1541,2),IF($C1541=$C1539,"Total Item (R$)",IF(AND($C1541&lt;&gt;$C1540,$J1540&lt;&gt;""),SUMIFS(K:K,C:C,C1540,J:J,"&lt;&gt;Subtotal"),""))))),"")</f>
        <v/>
      </c>
      <c r="L1541" s="100" t="str">
        <f t="shared" si="46"/>
        <v/>
      </c>
    </row>
    <row r="1542" spans="2:12" x14ac:dyDescent="0.25">
      <c r="B1542" s="62" t="str">
        <f>IFERROR(IF(C1541=C1538,IF(B1541+1&lt;='FORMAÇÃO DE PREÇO'!$H$8,B1541+1,""),B1541),"")</f>
        <v/>
      </c>
      <c r="C1542" s="62" t="str">
        <f>IFERROR(VLOOKUP(B1542,'FORMAÇÃO DE PREÇO'!B:D,2,FALSE),"")</f>
        <v/>
      </c>
      <c r="D1542" s="62" t="str">
        <f>IFERROR(VLOOKUP(B1542,'FORMAÇÃO DE PREÇO'!B:D,3,FALSE),"")</f>
        <v/>
      </c>
      <c r="E1542" s="107" t="str">
        <f t="shared" si="45"/>
        <v/>
      </c>
      <c r="F1542" s="107" t="str">
        <f>IF($B1541="","",IF($C1542=$C1539,INDEX('FORMAÇÃO DE PREÇO'!$H:$H,MATCH($B1542,'FORMAÇÃO DE PREÇO'!$B:$B)-18),IF($C1542=$C1540,"Código","")))</f>
        <v/>
      </c>
      <c r="G1542" s="108" t="str">
        <f t="array" ref="G1542">IF($B1541="","",IF($C1542=$C1539,UPPER(INDEX('BASE EDITAL'!$C:$C,EDITAL!B1542+1)),IF($C1542=$C1540,"Especificação do Objeto","")))</f>
        <v/>
      </c>
      <c r="H1542" s="109" t="str">
        <f t="array" ref="H1542">IF($B1541="","",IF($C1542=$C1539,INDEX('FORMAÇÃO DE PREÇO'!$M:$M,MATCH($B1542,'FORMAÇÃO DE PREÇO'!$B:$B)-14),IF($C1542=$C1540,"Unidade","")))</f>
        <v/>
      </c>
      <c r="I1542" s="109" t="str">
        <f>IF($B1541="","",IF($C1542=$C1539,INDEX('FORMAÇÃO DE PREÇO'!$M:$M,MATCH($B1542,'FORMAÇÃO DE PREÇO'!$B:$B)-16),IF($C1542=$C1540,"Quant.","")))</f>
        <v/>
      </c>
      <c r="J1542" s="68" t="str">
        <f>IF(AND(COUNTBLANK($B1539:$B1541)=2,$B1541="",$B1540="",MAX(C:C)&gt;1),"Total Estimado",IF($B1541="","",IF($C1542=$C1539,INDEX('FORMAÇÃO DE PREÇO'!$M:$M,MATCH($B1542,'FORMAÇÃO DE PREÇO'!$B:$B)-18),IF($C1542=$C1540,"Valor Unit. (R$)",IF(AND($C1542&lt;&gt;$C1541,$J1541&lt;&gt;""),"Subtotal","")))))</f>
        <v/>
      </c>
      <c r="K1542" s="100" t="str">
        <f>IFERROR(IF(AND(COUNTBLANK($B1539:$B1541)=2,$B1541="",$B1540="",MAX(C:C)&gt;1),SUM($K$3:K1541)/2,IF($B1541="","",IF($C1542=$C1539,ROUND(J1542*I1542,2),IF($C1542=$C1540,"Total Item (R$)",IF(AND($C1542&lt;&gt;$C1541,$J1541&lt;&gt;""),SUMIFS(K:K,C:C,C1541,J:J,"&lt;&gt;Subtotal"),""))))),"")</f>
        <v/>
      </c>
      <c r="L1542" s="100" t="str">
        <f t="shared" si="46"/>
        <v/>
      </c>
    </row>
    <row r="1543" spans="2:12" x14ac:dyDescent="0.25">
      <c r="B1543" s="62" t="str">
        <f>IFERROR(IF(C1542=C1539,IF(B1542+1&lt;='FORMAÇÃO DE PREÇO'!$H$8,B1542+1,""),B1542),"")</f>
        <v/>
      </c>
      <c r="C1543" s="62" t="str">
        <f>IFERROR(VLOOKUP(B1543,'FORMAÇÃO DE PREÇO'!B:D,2,FALSE),"")</f>
        <v/>
      </c>
      <c r="D1543" s="62" t="str">
        <f>IFERROR(VLOOKUP(B1543,'FORMAÇÃO DE PREÇO'!B:D,3,FALSE),"")</f>
        <v/>
      </c>
      <c r="E1543" s="107" t="str">
        <f t="shared" ref="E1543:E1606" si="47">IF($B1542="","",IF($C1543=$C1540,D1543,IF($C1543=$C1541,"Item",IF(AND(MAX(C:C)&gt;1,$C1543=$C1542),CONCATENATE("LOTE ",C1543),""))))</f>
        <v/>
      </c>
      <c r="F1543" s="107" t="str">
        <f>IF($B1542="","",IF($C1543=$C1540,INDEX('FORMAÇÃO DE PREÇO'!$H:$H,MATCH($B1543,'FORMAÇÃO DE PREÇO'!$B:$B)-18),IF($C1543=$C1541,"Código","")))</f>
        <v/>
      </c>
      <c r="G1543" s="108" t="str">
        <f t="array" ref="G1543">IF($B1542="","",IF($C1543=$C1540,UPPER(INDEX('BASE EDITAL'!$C:$C,EDITAL!B1543+1)),IF($C1543=$C1541,"Especificação do Objeto","")))</f>
        <v/>
      </c>
      <c r="H1543" s="109" t="str">
        <f t="array" ref="H1543">IF($B1542="","",IF($C1543=$C1540,INDEX('FORMAÇÃO DE PREÇO'!$M:$M,MATCH($B1543,'FORMAÇÃO DE PREÇO'!$B:$B)-14),IF($C1543=$C1541,"Unidade","")))</f>
        <v/>
      </c>
      <c r="I1543" s="109" t="str">
        <f>IF($B1542="","",IF($C1543=$C1540,INDEX('FORMAÇÃO DE PREÇO'!$M:$M,MATCH($B1543,'FORMAÇÃO DE PREÇO'!$B:$B)-16),IF($C1543=$C1541,"Quant.","")))</f>
        <v/>
      </c>
      <c r="J1543" s="68" t="str">
        <f>IF(AND(COUNTBLANK($B1540:$B1542)=2,$B1542="",$B1541="",MAX(C:C)&gt;1),"Total Estimado",IF($B1542="","",IF($C1543=$C1540,INDEX('FORMAÇÃO DE PREÇO'!$M:$M,MATCH($B1543,'FORMAÇÃO DE PREÇO'!$B:$B)-18),IF($C1543=$C1541,"Valor Unit. (R$)",IF(AND($C1543&lt;&gt;$C1542,$J1542&lt;&gt;""),"Subtotal","")))))</f>
        <v/>
      </c>
      <c r="K1543" s="100" t="str">
        <f>IFERROR(IF(AND(COUNTBLANK($B1540:$B1542)=2,$B1542="",$B1541="",MAX(C:C)&gt;1),SUM($K$3:K1542)/2,IF($B1542="","",IF($C1543=$C1540,ROUND(J1543*I1543,2),IF($C1543=$C1541,"Total Item (R$)",IF(AND($C1543&lt;&gt;$C1542,$J1542&lt;&gt;""),SUMIFS(K:K,C:C,C1542,J:J,"&lt;&gt;Subtotal"),""))))),"")</f>
        <v/>
      </c>
      <c r="L1543" s="100" t="str">
        <f t="shared" si="46"/>
        <v/>
      </c>
    </row>
    <row r="1544" spans="2:12" x14ac:dyDescent="0.25">
      <c r="B1544" s="62" t="str">
        <f>IFERROR(IF(C1543=C1540,IF(B1543+1&lt;='FORMAÇÃO DE PREÇO'!$H$8,B1543+1,""),B1543),"")</f>
        <v/>
      </c>
      <c r="C1544" s="62" t="str">
        <f>IFERROR(VLOOKUP(B1544,'FORMAÇÃO DE PREÇO'!B:D,2,FALSE),"")</f>
        <v/>
      </c>
      <c r="D1544" s="62" t="str">
        <f>IFERROR(VLOOKUP(B1544,'FORMAÇÃO DE PREÇO'!B:D,3,FALSE),"")</f>
        <v/>
      </c>
      <c r="E1544" s="107" t="str">
        <f t="shared" si="47"/>
        <v/>
      </c>
      <c r="F1544" s="107" t="str">
        <f>IF($B1543="","",IF($C1544=$C1541,INDEX('FORMAÇÃO DE PREÇO'!$H:$H,MATCH($B1544,'FORMAÇÃO DE PREÇO'!$B:$B)-18),IF($C1544=$C1542,"Código","")))</f>
        <v/>
      </c>
      <c r="G1544" s="108" t="str">
        <f t="array" ref="G1544">IF($B1543="","",IF($C1544=$C1541,UPPER(INDEX('BASE EDITAL'!$C:$C,EDITAL!B1544+1)),IF($C1544=$C1542,"Especificação do Objeto","")))</f>
        <v/>
      </c>
      <c r="H1544" s="109" t="str">
        <f t="array" ref="H1544">IF($B1543="","",IF($C1544=$C1541,INDEX('FORMAÇÃO DE PREÇO'!$M:$M,MATCH($B1544,'FORMAÇÃO DE PREÇO'!$B:$B)-14),IF($C1544=$C1542,"Unidade","")))</f>
        <v/>
      </c>
      <c r="I1544" s="109" t="str">
        <f>IF($B1543="","",IF($C1544=$C1541,INDEX('FORMAÇÃO DE PREÇO'!$M:$M,MATCH($B1544,'FORMAÇÃO DE PREÇO'!$B:$B)-16),IF($C1544=$C1542,"Quant.","")))</f>
        <v/>
      </c>
      <c r="J1544" s="68" t="str">
        <f>IF(AND(COUNTBLANK($B1541:$B1543)=2,$B1543="",$B1542="",MAX(C:C)&gt;1),"Total Estimado",IF($B1543="","",IF($C1544=$C1541,INDEX('FORMAÇÃO DE PREÇO'!$M:$M,MATCH($B1544,'FORMAÇÃO DE PREÇO'!$B:$B)-18),IF($C1544=$C1542,"Valor Unit. (R$)",IF(AND($C1544&lt;&gt;$C1543,$J1543&lt;&gt;""),"Subtotal","")))))</f>
        <v/>
      </c>
      <c r="K1544" s="100" t="str">
        <f>IFERROR(IF(AND(COUNTBLANK($B1541:$B1543)=2,$B1543="",$B1542="",MAX(C:C)&gt;1),SUM($K$3:K1543)/2,IF($B1543="","",IF($C1544=$C1541,ROUND(J1544*I1544,2),IF($C1544=$C1542,"Total Item (R$)",IF(AND($C1544&lt;&gt;$C1543,$J1543&lt;&gt;""),SUMIFS(K:K,C:C,C1543,J:J,"&lt;&gt;Subtotal"),""))))),"")</f>
        <v/>
      </c>
      <c r="L1544" s="100" t="str">
        <f t="shared" si="46"/>
        <v/>
      </c>
    </row>
    <row r="1545" spans="2:12" x14ac:dyDescent="0.25">
      <c r="B1545" s="62" t="str">
        <f>IFERROR(IF(C1544=C1541,IF(B1544+1&lt;='FORMAÇÃO DE PREÇO'!$H$8,B1544+1,""),B1544),"")</f>
        <v/>
      </c>
      <c r="C1545" s="62" t="str">
        <f>IFERROR(VLOOKUP(B1545,'FORMAÇÃO DE PREÇO'!B:D,2,FALSE),"")</f>
        <v/>
      </c>
      <c r="D1545" s="62" t="str">
        <f>IFERROR(VLOOKUP(B1545,'FORMAÇÃO DE PREÇO'!B:D,3,FALSE),"")</f>
        <v/>
      </c>
      <c r="E1545" s="107" t="str">
        <f t="shared" si="47"/>
        <v/>
      </c>
      <c r="F1545" s="107" t="str">
        <f>IF($B1544="","",IF($C1545=$C1542,INDEX('FORMAÇÃO DE PREÇO'!$H:$H,MATCH($B1545,'FORMAÇÃO DE PREÇO'!$B:$B)-18),IF($C1545=$C1543,"Código","")))</f>
        <v/>
      </c>
      <c r="G1545" s="108" t="str">
        <f t="array" ref="G1545">IF($B1544="","",IF($C1545=$C1542,UPPER(INDEX('BASE EDITAL'!$C:$C,EDITAL!B1545+1)),IF($C1545=$C1543,"Especificação do Objeto","")))</f>
        <v/>
      </c>
      <c r="H1545" s="109" t="str">
        <f t="array" ref="H1545">IF($B1544="","",IF($C1545=$C1542,INDEX('FORMAÇÃO DE PREÇO'!$M:$M,MATCH($B1545,'FORMAÇÃO DE PREÇO'!$B:$B)-14),IF($C1545=$C1543,"Unidade","")))</f>
        <v/>
      </c>
      <c r="I1545" s="109" t="str">
        <f>IF($B1544="","",IF($C1545=$C1542,INDEX('FORMAÇÃO DE PREÇO'!$M:$M,MATCH($B1545,'FORMAÇÃO DE PREÇO'!$B:$B)-16),IF($C1545=$C1543,"Quant.","")))</f>
        <v/>
      </c>
      <c r="J1545" s="68" t="str">
        <f>IF(AND(COUNTBLANK($B1542:$B1544)=2,$B1544="",$B1543="",MAX(C:C)&gt;1),"Total Estimado",IF($B1544="","",IF($C1545=$C1542,INDEX('FORMAÇÃO DE PREÇO'!$M:$M,MATCH($B1545,'FORMAÇÃO DE PREÇO'!$B:$B)-18),IF($C1545=$C1543,"Valor Unit. (R$)",IF(AND($C1545&lt;&gt;$C1544,$J1544&lt;&gt;""),"Subtotal","")))))</f>
        <v/>
      </c>
      <c r="K1545" s="100" t="str">
        <f>IFERROR(IF(AND(COUNTBLANK($B1542:$B1544)=2,$B1544="",$B1543="",MAX(C:C)&gt;1),SUM($K$3:K1544)/2,IF($B1544="","",IF($C1545=$C1542,ROUND(J1545*I1545,2),IF($C1545=$C1543,"Total Item (R$)",IF(AND($C1545&lt;&gt;$C1544,$J1544&lt;&gt;""),SUMIFS(K:K,C:C,C1544,J:J,"&lt;&gt;Subtotal"),""))))),"")</f>
        <v/>
      </c>
      <c r="L1545" s="100" t="str">
        <f t="shared" si="46"/>
        <v/>
      </c>
    </row>
    <row r="1546" spans="2:12" x14ac:dyDescent="0.25">
      <c r="B1546" s="62" t="str">
        <f>IFERROR(IF(C1545=C1542,IF(B1545+1&lt;='FORMAÇÃO DE PREÇO'!$H$8,B1545+1,""),B1545),"")</f>
        <v/>
      </c>
      <c r="C1546" s="62" t="str">
        <f>IFERROR(VLOOKUP(B1546,'FORMAÇÃO DE PREÇO'!B:D,2,FALSE),"")</f>
        <v/>
      </c>
      <c r="D1546" s="62" t="str">
        <f>IFERROR(VLOOKUP(B1546,'FORMAÇÃO DE PREÇO'!B:D,3,FALSE),"")</f>
        <v/>
      </c>
      <c r="E1546" s="107" t="str">
        <f t="shared" si="47"/>
        <v/>
      </c>
      <c r="F1546" s="107" t="str">
        <f>IF($B1545="","",IF($C1546=$C1543,INDEX('FORMAÇÃO DE PREÇO'!$H:$H,MATCH($B1546,'FORMAÇÃO DE PREÇO'!$B:$B)-18),IF($C1546=$C1544,"Código","")))</f>
        <v/>
      </c>
      <c r="G1546" s="108" t="str">
        <f t="array" ref="G1546">IF($B1545="","",IF($C1546=$C1543,UPPER(INDEX('BASE EDITAL'!$C:$C,EDITAL!B1546+1)),IF($C1546=$C1544,"Especificação do Objeto","")))</f>
        <v/>
      </c>
      <c r="H1546" s="109" t="str">
        <f t="array" ref="H1546">IF($B1545="","",IF($C1546=$C1543,INDEX('FORMAÇÃO DE PREÇO'!$M:$M,MATCH($B1546,'FORMAÇÃO DE PREÇO'!$B:$B)-14),IF($C1546=$C1544,"Unidade","")))</f>
        <v/>
      </c>
      <c r="I1546" s="109" t="str">
        <f>IF($B1545="","",IF($C1546=$C1543,INDEX('FORMAÇÃO DE PREÇO'!$M:$M,MATCH($B1546,'FORMAÇÃO DE PREÇO'!$B:$B)-16),IF($C1546=$C1544,"Quant.","")))</f>
        <v/>
      </c>
      <c r="J1546" s="68" t="str">
        <f>IF(AND(COUNTBLANK($B1543:$B1545)=2,$B1545="",$B1544="",MAX(C:C)&gt;1),"Total Estimado",IF($B1545="","",IF($C1546=$C1543,INDEX('FORMAÇÃO DE PREÇO'!$M:$M,MATCH($B1546,'FORMAÇÃO DE PREÇO'!$B:$B)-18),IF($C1546=$C1544,"Valor Unit. (R$)",IF(AND($C1546&lt;&gt;$C1545,$J1545&lt;&gt;""),"Subtotal","")))))</f>
        <v/>
      </c>
      <c r="K1546" s="100" t="str">
        <f>IFERROR(IF(AND(COUNTBLANK($B1543:$B1545)=2,$B1545="",$B1544="",MAX(C:C)&gt;1),SUM($K$3:K1545)/2,IF($B1545="","",IF($C1546=$C1543,ROUND(J1546*I1546,2),IF($C1546=$C1544,"Total Item (R$)",IF(AND($C1546&lt;&gt;$C1545,$J1545&lt;&gt;""),SUMIFS(K:K,C:C,C1545,J:J,"&lt;&gt;Subtotal"),""))))),"")</f>
        <v/>
      </c>
      <c r="L1546" s="100" t="str">
        <f t="shared" si="46"/>
        <v/>
      </c>
    </row>
    <row r="1547" spans="2:12" x14ac:dyDescent="0.25">
      <c r="B1547" s="62" t="str">
        <f>IFERROR(IF(C1546=C1543,IF(B1546+1&lt;='FORMAÇÃO DE PREÇO'!$H$8,B1546+1,""),B1546),"")</f>
        <v/>
      </c>
      <c r="C1547" s="62" t="str">
        <f>IFERROR(VLOOKUP(B1547,'FORMAÇÃO DE PREÇO'!B:D,2,FALSE),"")</f>
        <v/>
      </c>
      <c r="D1547" s="62" t="str">
        <f>IFERROR(VLOOKUP(B1547,'FORMAÇÃO DE PREÇO'!B:D,3,FALSE),"")</f>
        <v/>
      </c>
      <c r="E1547" s="107" t="str">
        <f t="shared" si="47"/>
        <v/>
      </c>
      <c r="F1547" s="107" t="str">
        <f>IF($B1546="","",IF($C1547=$C1544,INDEX('FORMAÇÃO DE PREÇO'!$H:$H,MATCH($B1547,'FORMAÇÃO DE PREÇO'!$B:$B)-18),IF($C1547=$C1545,"Código","")))</f>
        <v/>
      </c>
      <c r="G1547" s="108" t="str">
        <f t="array" ref="G1547">IF($B1546="","",IF($C1547=$C1544,UPPER(INDEX('BASE EDITAL'!$C:$C,EDITAL!B1547+1)),IF($C1547=$C1545,"Especificação do Objeto","")))</f>
        <v/>
      </c>
      <c r="H1547" s="109" t="str">
        <f t="array" ref="H1547">IF($B1546="","",IF($C1547=$C1544,INDEX('FORMAÇÃO DE PREÇO'!$M:$M,MATCH($B1547,'FORMAÇÃO DE PREÇO'!$B:$B)-14),IF($C1547=$C1545,"Unidade","")))</f>
        <v/>
      </c>
      <c r="I1547" s="109" t="str">
        <f>IF($B1546="","",IF($C1547=$C1544,INDEX('FORMAÇÃO DE PREÇO'!$M:$M,MATCH($B1547,'FORMAÇÃO DE PREÇO'!$B:$B)-16),IF($C1547=$C1545,"Quant.","")))</f>
        <v/>
      </c>
      <c r="J1547" s="68" t="str">
        <f>IF(AND(COUNTBLANK($B1544:$B1546)=2,$B1546="",$B1545="",MAX(C:C)&gt;1),"Total Estimado",IF($B1546="","",IF($C1547=$C1544,INDEX('FORMAÇÃO DE PREÇO'!$M:$M,MATCH($B1547,'FORMAÇÃO DE PREÇO'!$B:$B)-18),IF($C1547=$C1545,"Valor Unit. (R$)",IF(AND($C1547&lt;&gt;$C1546,$J1546&lt;&gt;""),"Subtotal","")))))</f>
        <v/>
      </c>
      <c r="K1547" s="100" t="str">
        <f>IFERROR(IF(AND(COUNTBLANK($B1544:$B1546)=2,$B1546="",$B1545="",MAX(C:C)&gt;1),SUM($K$3:K1546)/2,IF($B1546="","",IF($C1547=$C1544,ROUND(J1547*I1547,2),IF($C1547=$C1545,"Total Item (R$)",IF(AND($C1547&lt;&gt;$C1546,$J1546&lt;&gt;""),SUMIFS(K:K,C:C,C1546,J:J,"&lt;&gt;Subtotal"),""))))),"")</f>
        <v/>
      </c>
      <c r="L1547" s="100" t="str">
        <f t="shared" si="46"/>
        <v/>
      </c>
    </row>
    <row r="1548" spans="2:12" x14ac:dyDescent="0.25">
      <c r="B1548" s="62" t="str">
        <f>IFERROR(IF(C1547=C1544,IF(B1547+1&lt;='FORMAÇÃO DE PREÇO'!$H$8,B1547+1,""),B1547),"")</f>
        <v/>
      </c>
      <c r="C1548" s="62" t="str">
        <f>IFERROR(VLOOKUP(B1548,'FORMAÇÃO DE PREÇO'!B:D,2,FALSE),"")</f>
        <v/>
      </c>
      <c r="D1548" s="62" t="str">
        <f>IFERROR(VLOOKUP(B1548,'FORMAÇÃO DE PREÇO'!B:D,3,FALSE),"")</f>
        <v/>
      </c>
      <c r="E1548" s="107" t="str">
        <f t="shared" si="47"/>
        <v/>
      </c>
      <c r="F1548" s="107" t="str">
        <f>IF($B1547="","",IF($C1548=$C1545,INDEX('FORMAÇÃO DE PREÇO'!$H:$H,MATCH($B1548,'FORMAÇÃO DE PREÇO'!$B:$B)-18),IF($C1548=$C1546,"Código","")))</f>
        <v/>
      </c>
      <c r="G1548" s="108" t="str">
        <f t="array" ref="G1548">IF($B1547="","",IF($C1548=$C1545,UPPER(INDEX('BASE EDITAL'!$C:$C,EDITAL!B1548+1)),IF($C1548=$C1546,"Especificação do Objeto","")))</f>
        <v/>
      </c>
      <c r="H1548" s="109" t="str">
        <f t="array" ref="H1548">IF($B1547="","",IF($C1548=$C1545,INDEX('FORMAÇÃO DE PREÇO'!$M:$M,MATCH($B1548,'FORMAÇÃO DE PREÇO'!$B:$B)-14),IF($C1548=$C1546,"Unidade","")))</f>
        <v/>
      </c>
      <c r="I1548" s="109" t="str">
        <f>IF($B1547="","",IF($C1548=$C1545,INDEX('FORMAÇÃO DE PREÇO'!$M:$M,MATCH($B1548,'FORMAÇÃO DE PREÇO'!$B:$B)-16),IF($C1548=$C1546,"Quant.","")))</f>
        <v/>
      </c>
      <c r="J1548" s="68" t="str">
        <f>IF(AND(COUNTBLANK($B1545:$B1547)=2,$B1547="",$B1546="",MAX(C:C)&gt;1),"Total Estimado",IF($B1547="","",IF($C1548=$C1545,INDEX('FORMAÇÃO DE PREÇO'!$M:$M,MATCH($B1548,'FORMAÇÃO DE PREÇO'!$B:$B)-18),IF($C1548=$C1546,"Valor Unit. (R$)",IF(AND($C1548&lt;&gt;$C1547,$J1547&lt;&gt;""),"Subtotal","")))))</f>
        <v/>
      </c>
      <c r="K1548" s="100" t="str">
        <f>IFERROR(IF(AND(COUNTBLANK($B1545:$B1547)=2,$B1547="",$B1546="",MAX(C:C)&gt;1),SUM($K$3:K1547)/2,IF($B1547="","",IF($C1548=$C1545,ROUND(J1548*I1548,2),IF($C1548=$C1546,"Total Item (R$)",IF(AND($C1548&lt;&gt;$C1547,$J1547&lt;&gt;""),SUMIFS(K:K,C:C,C1547,J:J,"&lt;&gt;Subtotal"),""))))),"")</f>
        <v/>
      </c>
      <c r="L1548" s="100" t="str">
        <f t="shared" si="46"/>
        <v/>
      </c>
    </row>
    <row r="1549" spans="2:12" x14ac:dyDescent="0.25">
      <c r="B1549" s="62" t="str">
        <f>IFERROR(IF(C1548=C1545,IF(B1548+1&lt;='FORMAÇÃO DE PREÇO'!$H$8,B1548+1,""),B1548),"")</f>
        <v/>
      </c>
      <c r="C1549" s="62" t="str">
        <f>IFERROR(VLOOKUP(B1549,'FORMAÇÃO DE PREÇO'!B:D,2,FALSE),"")</f>
        <v/>
      </c>
      <c r="D1549" s="62" t="str">
        <f>IFERROR(VLOOKUP(B1549,'FORMAÇÃO DE PREÇO'!B:D,3,FALSE),"")</f>
        <v/>
      </c>
      <c r="E1549" s="107" t="str">
        <f t="shared" si="47"/>
        <v/>
      </c>
      <c r="F1549" s="107" t="str">
        <f>IF($B1548="","",IF($C1549=$C1546,INDEX('FORMAÇÃO DE PREÇO'!$H:$H,MATCH($B1549,'FORMAÇÃO DE PREÇO'!$B:$B)-18),IF($C1549=$C1547,"Código","")))</f>
        <v/>
      </c>
      <c r="G1549" s="108" t="str">
        <f t="array" ref="G1549">IF($B1548="","",IF($C1549=$C1546,UPPER(INDEX('BASE EDITAL'!$C:$C,EDITAL!B1549+1)),IF($C1549=$C1547,"Especificação do Objeto","")))</f>
        <v/>
      </c>
      <c r="H1549" s="109" t="str">
        <f t="array" ref="H1549">IF($B1548="","",IF($C1549=$C1546,INDEX('FORMAÇÃO DE PREÇO'!$M:$M,MATCH($B1549,'FORMAÇÃO DE PREÇO'!$B:$B)-14),IF($C1549=$C1547,"Unidade","")))</f>
        <v/>
      </c>
      <c r="I1549" s="109" t="str">
        <f>IF($B1548="","",IF($C1549=$C1546,INDEX('FORMAÇÃO DE PREÇO'!$M:$M,MATCH($B1549,'FORMAÇÃO DE PREÇO'!$B:$B)-16),IF($C1549=$C1547,"Quant.","")))</f>
        <v/>
      </c>
      <c r="J1549" s="68" t="str">
        <f>IF(AND(COUNTBLANK($B1546:$B1548)=2,$B1548="",$B1547="",MAX(C:C)&gt;1),"Total Estimado",IF($B1548="","",IF($C1549=$C1546,INDEX('FORMAÇÃO DE PREÇO'!$M:$M,MATCH($B1549,'FORMAÇÃO DE PREÇO'!$B:$B)-18),IF($C1549=$C1547,"Valor Unit. (R$)",IF(AND($C1549&lt;&gt;$C1548,$J1548&lt;&gt;""),"Subtotal","")))))</f>
        <v/>
      </c>
      <c r="K1549" s="100" t="str">
        <f>IFERROR(IF(AND(COUNTBLANK($B1546:$B1548)=2,$B1548="",$B1547="",MAX(C:C)&gt;1),SUM($K$3:K1548)/2,IF($B1548="","",IF($C1549=$C1546,ROUND(J1549*I1549,2),IF($C1549=$C1547,"Total Item (R$)",IF(AND($C1549&lt;&gt;$C1548,$J1548&lt;&gt;""),SUMIFS(K:K,C:C,C1548,J:J,"&lt;&gt;Subtotal"),""))))),"")</f>
        <v/>
      </c>
      <c r="L1549" s="100" t="str">
        <f t="shared" si="46"/>
        <v/>
      </c>
    </row>
    <row r="1550" spans="2:12" x14ac:dyDescent="0.25">
      <c r="B1550" s="62" t="str">
        <f>IFERROR(IF(C1549=C1546,IF(B1549+1&lt;='FORMAÇÃO DE PREÇO'!$H$8,B1549+1,""),B1549),"")</f>
        <v/>
      </c>
      <c r="C1550" s="62" t="str">
        <f>IFERROR(VLOOKUP(B1550,'FORMAÇÃO DE PREÇO'!B:D,2,FALSE),"")</f>
        <v/>
      </c>
      <c r="D1550" s="62" t="str">
        <f>IFERROR(VLOOKUP(B1550,'FORMAÇÃO DE PREÇO'!B:D,3,FALSE),"")</f>
        <v/>
      </c>
      <c r="E1550" s="107" t="str">
        <f t="shared" si="47"/>
        <v/>
      </c>
      <c r="F1550" s="107" t="str">
        <f>IF($B1549="","",IF($C1550=$C1547,INDEX('FORMAÇÃO DE PREÇO'!$H:$H,MATCH($B1550,'FORMAÇÃO DE PREÇO'!$B:$B)-18),IF($C1550=$C1548,"Código","")))</f>
        <v/>
      </c>
      <c r="G1550" s="108" t="str">
        <f t="array" ref="G1550">IF($B1549="","",IF($C1550=$C1547,UPPER(INDEX('BASE EDITAL'!$C:$C,EDITAL!B1550+1)),IF($C1550=$C1548,"Especificação do Objeto","")))</f>
        <v/>
      </c>
      <c r="H1550" s="109" t="str">
        <f t="array" ref="H1550">IF($B1549="","",IF($C1550=$C1547,INDEX('FORMAÇÃO DE PREÇO'!$M:$M,MATCH($B1550,'FORMAÇÃO DE PREÇO'!$B:$B)-14),IF($C1550=$C1548,"Unidade","")))</f>
        <v/>
      </c>
      <c r="I1550" s="109" t="str">
        <f>IF($B1549="","",IF($C1550=$C1547,INDEX('FORMAÇÃO DE PREÇO'!$M:$M,MATCH($B1550,'FORMAÇÃO DE PREÇO'!$B:$B)-16),IF($C1550=$C1548,"Quant.","")))</f>
        <v/>
      </c>
      <c r="J1550" s="68" t="str">
        <f>IF(AND(COUNTBLANK($B1547:$B1549)=2,$B1549="",$B1548="",MAX(C:C)&gt;1),"Total Estimado",IF($B1549="","",IF($C1550=$C1547,INDEX('FORMAÇÃO DE PREÇO'!$M:$M,MATCH($B1550,'FORMAÇÃO DE PREÇO'!$B:$B)-18),IF($C1550=$C1548,"Valor Unit. (R$)",IF(AND($C1550&lt;&gt;$C1549,$J1549&lt;&gt;""),"Subtotal","")))))</f>
        <v/>
      </c>
      <c r="K1550" s="100" t="str">
        <f>IFERROR(IF(AND(COUNTBLANK($B1547:$B1549)=2,$B1549="",$B1548="",MAX(C:C)&gt;1),SUM($K$3:K1549)/2,IF($B1549="","",IF($C1550=$C1547,ROUND(J1550*I1550,2),IF($C1550=$C1548,"Total Item (R$)",IF(AND($C1550&lt;&gt;$C1549,$J1549&lt;&gt;""),SUMIFS(K:K,C:C,C1549,J:J,"&lt;&gt;Subtotal"),""))))),"")</f>
        <v/>
      </c>
      <c r="L1550" s="100" t="str">
        <f t="shared" si="46"/>
        <v/>
      </c>
    </row>
    <row r="1551" spans="2:12" x14ac:dyDescent="0.25">
      <c r="B1551" s="62" t="str">
        <f>IFERROR(IF(C1550=C1547,IF(B1550+1&lt;='FORMAÇÃO DE PREÇO'!$H$8,B1550+1,""),B1550),"")</f>
        <v/>
      </c>
      <c r="C1551" s="62" t="str">
        <f>IFERROR(VLOOKUP(B1551,'FORMAÇÃO DE PREÇO'!B:D,2,FALSE),"")</f>
        <v/>
      </c>
      <c r="D1551" s="62" t="str">
        <f>IFERROR(VLOOKUP(B1551,'FORMAÇÃO DE PREÇO'!B:D,3,FALSE),"")</f>
        <v/>
      </c>
      <c r="E1551" s="107" t="str">
        <f t="shared" si="47"/>
        <v/>
      </c>
      <c r="F1551" s="107" t="str">
        <f>IF($B1550="","",IF($C1551=$C1548,INDEX('FORMAÇÃO DE PREÇO'!$H:$H,MATCH($B1551,'FORMAÇÃO DE PREÇO'!$B:$B)-18),IF($C1551=$C1549,"Código","")))</f>
        <v/>
      </c>
      <c r="G1551" s="108" t="str">
        <f t="array" ref="G1551">IF($B1550="","",IF($C1551=$C1548,UPPER(INDEX('BASE EDITAL'!$C:$C,EDITAL!B1551+1)),IF($C1551=$C1549,"Especificação do Objeto","")))</f>
        <v/>
      </c>
      <c r="H1551" s="109" t="str">
        <f t="array" ref="H1551">IF($B1550="","",IF($C1551=$C1548,INDEX('FORMAÇÃO DE PREÇO'!$M:$M,MATCH($B1551,'FORMAÇÃO DE PREÇO'!$B:$B)-14),IF($C1551=$C1549,"Unidade","")))</f>
        <v/>
      </c>
      <c r="I1551" s="109" t="str">
        <f>IF($B1550="","",IF($C1551=$C1548,INDEX('FORMAÇÃO DE PREÇO'!$M:$M,MATCH($B1551,'FORMAÇÃO DE PREÇO'!$B:$B)-16),IF($C1551=$C1549,"Quant.","")))</f>
        <v/>
      </c>
      <c r="J1551" s="68" t="str">
        <f>IF(AND(COUNTBLANK($B1548:$B1550)=2,$B1550="",$B1549="",MAX(C:C)&gt;1),"Total Estimado",IF($B1550="","",IF($C1551=$C1548,INDEX('FORMAÇÃO DE PREÇO'!$M:$M,MATCH($B1551,'FORMAÇÃO DE PREÇO'!$B:$B)-18),IF($C1551=$C1549,"Valor Unit. (R$)",IF(AND($C1551&lt;&gt;$C1550,$J1550&lt;&gt;""),"Subtotal","")))))</f>
        <v/>
      </c>
      <c r="K1551" s="100" t="str">
        <f>IFERROR(IF(AND(COUNTBLANK($B1548:$B1550)=2,$B1550="",$B1549="",MAX(C:C)&gt;1),SUM($K$3:K1550)/2,IF($B1550="","",IF($C1551=$C1548,ROUND(J1551*I1551,2),IF($C1551=$C1549,"Total Item (R$)",IF(AND($C1551&lt;&gt;$C1550,$J1550&lt;&gt;""),SUMIFS(K:K,C:C,C1550,J:J,"&lt;&gt;Subtotal"),""))))),"")</f>
        <v/>
      </c>
      <c r="L1551" s="100" t="str">
        <f t="shared" si="46"/>
        <v/>
      </c>
    </row>
    <row r="1552" spans="2:12" x14ac:dyDescent="0.25">
      <c r="B1552" s="62" t="str">
        <f>IFERROR(IF(C1551=C1548,IF(B1551+1&lt;='FORMAÇÃO DE PREÇO'!$H$8,B1551+1,""),B1551),"")</f>
        <v/>
      </c>
      <c r="C1552" s="62" t="str">
        <f>IFERROR(VLOOKUP(B1552,'FORMAÇÃO DE PREÇO'!B:D,2,FALSE),"")</f>
        <v/>
      </c>
      <c r="D1552" s="62" t="str">
        <f>IFERROR(VLOOKUP(B1552,'FORMAÇÃO DE PREÇO'!B:D,3,FALSE),"")</f>
        <v/>
      </c>
      <c r="E1552" s="107" t="str">
        <f t="shared" si="47"/>
        <v/>
      </c>
      <c r="F1552" s="107" t="str">
        <f>IF($B1551="","",IF($C1552=$C1549,INDEX('FORMAÇÃO DE PREÇO'!$H:$H,MATCH($B1552,'FORMAÇÃO DE PREÇO'!$B:$B)-18),IF($C1552=$C1550,"Código","")))</f>
        <v/>
      </c>
      <c r="G1552" s="108" t="str">
        <f t="array" ref="G1552">IF($B1551="","",IF($C1552=$C1549,UPPER(INDEX('BASE EDITAL'!$C:$C,EDITAL!B1552+1)),IF($C1552=$C1550,"Especificação do Objeto","")))</f>
        <v/>
      </c>
      <c r="H1552" s="109" t="str">
        <f t="array" ref="H1552">IF($B1551="","",IF($C1552=$C1549,INDEX('FORMAÇÃO DE PREÇO'!$M:$M,MATCH($B1552,'FORMAÇÃO DE PREÇO'!$B:$B)-14),IF($C1552=$C1550,"Unidade","")))</f>
        <v/>
      </c>
      <c r="I1552" s="109" t="str">
        <f>IF($B1551="","",IF($C1552=$C1549,INDEX('FORMAÇÃO DE PREÇO'!$M:$M,MATCH($B1552,'FORMAÇÃO DE PREÇO'!$B:$B)-16),IF($C1552=$C1550,"Quant.","")))</f>
        <v/>
      </c>
      <c r="J1552" s="68" t="str">
        <f>IF(AND(COUNTBLANK($B1549:$B1551)=2,$B1551="",$B1550="",MAX(C:C)&gt;1),"Total Estimado",IF($B1551="","",IF($C1552=$C1549,INDEX('FORMAÇÃO DE PREÇO'!$M:$M,MATCH($B1552,'FORMAÇÃO DE PREÇO'!$B:$B)-18),IF($C1552=$C1550,"Valor Unit. (R$)",IF(AND($C1552&lt;&gt;$C1551,$J1551&lt;&gt;""),"Subtotal","")))))</f>
        <v/>
      </c>
      <c r="K1552" s="100" t="str">
        <f>IFERROR(IF(AND(COUNTBLANK($B1549:$B1551)=2,$B1551="",$B1550="",MAX(C:C)&gt;1),SUM($K$3:K1551)/2,IF($B1551="","",IF($C1552=$C1549,ROUND(J1552*I1552,2),IF($C1552=$C1550,"Total Item (R$)",IF(AND($C1552&lt;&gt;$C1551,$J1551&lt;&gt;""),SUMIFS(K:K,C:C,C1551,J:J,"&lt;&gt;Subtotal"),""))))),"")</f>
        <v/>
      </c>
      <c r="L1552" s="100" t="str">
        <f t="shared" si="46"/>
        <v/>
      </c>
    </row>
    <row r="1553" spans="2:12" x14ac:dyDescent="0.25">
      <c r="B1553" s="62" t="str">
        <f>IFERROR(IF(C1552=C1549,IF(B1552+1&lt;='FORMAÇÃO DE PREÇO'!$H$8,B1552+1,""),B1552),"")</f>
        <v/>
      </c>
      <c r="C1553" s="62" t="str">
        <f>IFERROR(VLOOKUP(B1553,'FORMAÇÃO DE PREÇO'!B:D,2,FALSE),"")</f>
        <v/>
      </c>
      <c r="D1553" s="62" t="str">
        <f>IFERROR(VLOOKUP(B1553,'FORMAÇÃO DE PREÇO'!B:D,3,FALSE),"")</f>
        <v/>
      </c>
      <c r="E1553" s="107" t="str">
        <f t="shared" si="47"/>
        <v/>
      </c>
      <c r="F1553" s="107" t="str">
        <f>IF($B1552="","",IF($C1553=$C1550,INDEX('FORMAÇÃO DE PREÇO'!$H:$H,MATCH($B1553,'FORMAÇÃO DE PREÇO'!$B:$B)-18),IF($C1553=$C1551,"Código","")))</f>
        <v/>
      </c>
      <c r="G1553" s="108" t="str">
        <f t="array" ref="G1553">IF($B1552="","",IF($C1553=$C1550,UPPER(INDEX('BASE EDITAL'!$C:$C,EDITAL!B1553+1)),IF($C1553=$C1551,"Especificação do Objeto","")))</f>
        <v/>
      </c>
      <c r="H1553" s="109" t="str">
        <f t="array" ref="H1553">IF($B1552="","",IF($C1553=$C1550,INDEX('FORMAÇÃO DE PREÇO'!$M:$M,MATCH($B1553,'FORMAÇÃO DE PREÇO'!$B:$B)-14),IF($C1553=$C1551,"Unidade","")))</f>
        <v/>
      </c>
      <c r="I1553" s="109" t="str">
        <f>IF($B1552="","",IF($C1553=$C1550,INDEX('FORMAÇÃO DE PREÇO'!$M:$M,MATCH($B1553,'FORMAÇÃO DE PREÇO'!$B:$B)-16),IF($C1553=$C1551,"Quant.","")))</f>
        <v/>
      </c>
      <c r="J1553" s="68" t="str">
        <f>IF(AND(COUNTBLANK($B1550:$B1552)=2,$B1552="",$B1551="",MAX(C:C)&gt;1),"Total Estimado",IF($B1552="","",IF($C1553=$C1550,INDEX('FORMAÇÃO DE PREÇO'!$M:$M,MATCH($B1553,'FORMAÇÃO DE PREÇO'!$B:$B)-18),IF($C1553=$C1551,"Valor Unit. (R$)",IF(AND($C1553&lt;&gt;$C1552,$J1552&lt;&gt;""),"Subtotal","")))))</f>
        <v/>
      </c>
      <c r="K1553" s="100" t="str">
        <f>IFERROR(IF(AND(COUNTBLANK($B1550:$B1552)=2,$B1552="",$B1551="",MAX(C:C)&gt;1),SUM($K$3:K1552)/2,IF($B1552="","",IF($C1553=$C1550,ROUND(J1553*I1553,2),IF($C1553=$C1551,"Total Item (R$)",IF(AND($C1553&lt;&gt;$C1552,$J1552&lt;&gt;""),SUMIFS(K:K,C:C,C1552,J:J,"&lt;&gt;Subtotal"),""))))),"")</f>
        <v/>
      </c>
      <c r="L1553" s="100" t="str">
        <f t="shared" si="46"/>
        <v/>
      </c>
    </row>
    <row r="1554" spans="2:12" x14ac:dyDescent="0.25">
      <c r="B1554" s="62" t="str">
        <f>IFERROR(IF(C1553=C1550,IF(B1553+1&lt;='FORMAÇÃO DE PREÇO'!$H$8,B1553+1,""),B1553),"")</f>
        <v/>
      </c>
      <c r="C1554" s="62" t="str">
        <f>IFERROR(VLOOKUP(B1554,'FORMAÇÃO DE PREÇO'!B:D,2,FALSE),"")</f>
        <v/>
      </c>
      <c r="D1554" s="62" t="str">
        <f>IFERROR(VLOOKUP(B1554,'FORMAÇÃO DE PREÇO'!B:D,3,FALSE),"")</f>
        <v/>
      </c>
      <c r="E1554" s="107" t="str">
        <f t="shared" si="47"/>
        <v/>
      </c>
      <c r="F1554" s="107" t="str">
        <f>IF($B1553="","",IF($C1554=$C1551,INDEX('FORMAÇÃO DE PREÇO'!$H:$H,MATCH($B1554,'FORMAÇÃO DE PREÇO'!$B:$B)-18),IF($C1554=$C1552,"Código","")))</f>
        <v/>
      </c>
      <c r="G1554" s="108" t="str">
        <f t="array" ref="G1554">IF($B1553="","",IF($C1554=$C1551,UPPER(INDEX('BASE EDITAL'!$C:$C,EDITAL!B1554+1)),IF($C1554=$C1552,"Especificação do Objeto","")))</f>
        <v/>
      </c>
      <c r="H1554" s="109" t="str">
        <f t="array" ref="H1554">IF($B1553="","",IF($C1554=$C1551,INDEX('FORMAÇÃO DE PREÇO'!$M:$M,MATCH($B1554,'FORMAÇÃO DE PREÇO'!$B:$B)-14),IF($C1554=$C1552,"Unidade","")))</f>
        <v/>
      </c>
      <c r="I1554" s="109" t="str">
        <f>IF($B1553="","",IF($C1554=$C1551,INDEX('FORMAÇÃO DE PREÇO'!$M:$M,MATCH($B1554,'FORMAÇÃO DE PREÇO'!$B:$B)-16),IF($C1554=$C1552,"Quant.","")))</f>
        <v/>
      </c>
      <c r="J1554" s="68" t="str">
        <f>IF(AND(COUNTBLANK($B1551:$B1553)=2,$B1553="",$B1552="",MAX(C:C)&gt;1),"Total Estimado",IF($B1553="","",IF($C1554=$C1551,INDEX('FORMAÇÃO DE PREÇO'!$M:$M,MATCH($B1554,'FORMAÇÃO DE PREÇO'!$B:$B)-18),IF($C1554=$C1552,"Valor Unit. (R$)",IF(AND($C1554&lt;&gt;$C1553,$J1553&lt;&gt;""),"Subtotal","")))))</f>
        <v/>
      </c>
      <c r="K1554" s="100" t="str">
        <f>IFERROR(IF(AND(COUNTBLANK($B1551:$B1553)=2,$B1553="",$B1552="",MAX(C:C)&gt;1),SUM($K$3:K1553)/2,IF($B1553="","",IF($C1554=$C1551,ROUND(J1554*I1554,2),IF($C1554=$C1552,"Total Item (R$)",IF(AND($C1554&lt;&gt;$C1553,$J1553&lt;&gt;""),SUMIFS(K:K,C:C,C1553,J:J,"&lt;&gt;Subtotal"),""))))),"")</f>
        <v/>
      </c>
      <c r="L1554" s="100" t="str">
        <f t="shared" si="46"/>
        <v/>
      </c>
    </row>
    <row r="1555" spans="2:12" x14ac:dyDescent="0.25">
      <c r="B1555" s="62" t="str">
        <f>IFERROR(IF(C1554=C1551,IF(B1554+1&lt;='FORMAÇÃO DE PREÇO'!$H$8,B1554+1,""),B1554),"")</f>
        <v/>
      </c>
      <c r="C1555" s="62" t="str">
        <f>IFERROR(VLOOKUP(B1555,'FORMAÇÃO DE PREÇO'!B:D,2,FALSE),"")</f>
        <v/>
      </c>
      <c r="D1555" s="62" t="str">
        <f>IFERROR(VLOOKUP(B1555,'FORMAÇÃO DE PREÇO'!B:D,3,FALSE),"")</f>
        <v/>
      </c>
      <c r="E1555" s="107" t="str">
        <f t="shared" si="47"/>
        <v/>
      </c>
      <c r="F1555" s="107" t="str">
        <f>IF($B1554="","",IF($C1555=$C1552,INDEX('FORMAÇÃO DE PREÇO'!$H:$H,MATCH($B1555,'FORMAÇÃO DE PREÇO'!$B:$B)-18),IF($C1555=$C1553,"Código","")))</f>
        <v/>
      </c>
      <c r="G1555" s="108" t="str">
        <f t="array" ref="G1555">IF($B1554="","",IF($C1555=$C1552,UPPER(INDEX('BASE EDITAL'!$C:$C,EDITAL!B1555+1)),IF($C1555=$C1553,"Especificação do Objeto","")))</f>
        <v/>
      </c>
      <c r="H1555" s="109" t="str">
        <f t="array" ref="H1555">IF($B1554="","",IF($C1555=$C1552,INDEX('FORMAÇÃO DE PREÇO'!$M:$M,MATCH($B1555,'FORMAÇÃO DE PREÇO'!$B:$B)-14),IF($C1555=$C1553,"Unidade","")))</f>
        <v/>
      </c>
      <c r="I1555" s="109" t="str">
        <f>IF($B1554="","",IF($C1555=$C1552,INDEX('FORMAÇÃO DE PREÇO'!$M:$M,MATCH($B1555,'FORMAÇÃO DE PREÇO'!$B:$B)-16),IF($C1555=$C1553,"Quant.","")))</f>
        <v/>
      </c>
      <c r="J1555" s="68" t="str">
        <f>IF(AND(COUNTBLANK($B1552:$B1554)=2,$B1554="",$B1553="",MAX(C:C)&gt;1),"Total Estimado",IF($B1554="","",IF($C1555=$C1552,INDEX('FORMAÇÃO DE PREÇO'!$M:$M,MATCH($B1555,'FORMAÇÃO DE PREÇO'!$B:$B)-18),IF($C1555=$C1553,"Valor Unit. (R$)",IF(AND($C1555&lt;&gt;$C1554,$J1554&lt;&gt;""),"Subtotal","")))))</f>
        <v/>
      </c>
      <c r="K1555" s="100" t="str">
        <f>IFERROR(IF(AND(COUNTBLANK($B1552:$B1554)=2,$B1554="",$B1553="",MAX(C:C)&gt;1),SUM($K$3:K1554)/2,IF($B1554="","",IF($C1555=$C1552,ROUND(J1555*I1555,2),IF($C1555=$C1553,"Total Item (R$)",IF(AND($C1555&lt;&gt;$C1554,$J1554&lt;&gt;""),SUMIFS(K:K,C:C,C1554,J:J,"&lt;&gt;Subtotal"),""))))),"")</f>
        <v/>
      </c>
      <c r="L1555" s="100" t="str">
        <f t="shared" si="46"/>
        <v/>
      </c>
    </row>
    <row r="1556" spans="2:12" x14ac:dyDescent="0.25">
      <c r="B1556" s="62" t="str">
        <f>IFERROR(IF(C1555=C1552,IF(B1555+1&lt;='FORMAÇÃO DE PREÇO'!$H$8,B1555+1,""),B1555),"")</f>
        <v/>
      </c>
      <c r="C1556" s="62" t="str">
        <f>IFERROR(VLOOKUP(B1556,'FORMAÇÃO DE PREÇO'!B:D,2,FALSE),"")</f>
        <v/>
      </c>
      <c r="D1556" s="62" t="str">
        <f>IFERROR(VLOOKUP(B1556,'FORMAÇÃO DE PREÇO'!B:D,3,FALSE),"")</f>
        <v/>
      </c>
      <c r="E1556" s="107" t="str">
        <f t="shared" si="47"/>
        <v/>
      </c>
      <c r="F1556" s="107" t="str">
        <f>IF($B1555="","",IF($C1556=$C1553,INDEX('FORMAÇÃO DE PREÇO'!$H:$H,MATCH($B1556,'FORMAÇÃO DE PREÇO'!$B:$B)-18),IF($C1556=$C1554,"Código","")))</f>
        <v/>
      </c>
      <c r="G1556" s="108" t="str">
        <f t="array" ref="G1556">IF($B1555="","",IF($C1556=$C1553,UPPER(INDEX('BASE EDITAL'!$C:$C,EDITAL!B1556+1)),IF($C1556=$C1554,"Especificação do Objeto","")))</f>
        <v/>
      </c>
      <c r="H1556" s="109" t="str">
        <f t="array" ref="H1556">IF($B1555="","",IF($C1556=$C1553,INDEX('FORMAÇÃO DE PREÇO'!$M:$M,MATCH($B1556,'FORMAÇÃO DE PREÇO'!$B:$B)-14),IF($C1556=$C1554,"Unidade","")))</f>
        <v/>
      </c>
      <c r="I1556" s="109" t="str">
        <f>IF($B1555="","",IF($C1556=$C1553,INDEX('FORMAÇÃO DE PREÇO'!$M:$M,MATCH($B1556,'FORMAÇÃO DE PREÇO'!$B:$B)-16),IF($C1556=$C1554,"Quant.","")))</f>
        <v/>
      </c>
      <c r="J1556" s="68" t="str">
        <f>IF(AND(COUNTBLANK($B1553:$B1555)=2,$B1555="",$B1554="",MAX(C:C)&gt;1),"Total Estimado",IF($B1555="","",IF($C1556=$C1553,INDEX('FORMAÇÃO DE PREÇO'!$M:$M,MATCH($B1556,'FORMAÇÃO DE PREÇO'!$B:$B)-18),IF($C1556=$C1554,"Valor Unit. (R$)",IF(AND($C1556&lt;&gt;$C1555,$J1555&lt;&gt;""),"Subtotal","")))))</f>
        <v/>
      </c>
      <c r="K1556" s="100" t="str">
        <f>IFERROR(IF(AND(COUNTBLANK($B1553:$B1555)=2,$B1555="",$B1554="",MAX(C:C)&gt;1),SUM($K$3:K1555)/2,IF($B1555="","",IF($C1556=$C1553,ROUND(J1556*I1556,2),IF($C1556=$C1554,"Total Item (R$)",IF(AND($C1556&lt;&gt;$C1555,$J1555&lt;&gt;""),SUMIFS(K:K,C:C,C1555,J:J,"&lt;&gt;Subtotal"),""))))),"")</f>
        <v/>
      </c>
      <c r="L1556" s="100" t="str">
        <f t="shared" si="46"/>
        <v/>
      </c>
    </row>
    <row r="1557" spans="2:12" x14ac:dyDescent="0.25">
      <c r="B1557" s="62" t="str">
        <f>IFERROR(IF(C1556=C1553,IF(B1556+1&lt;='FORMAÇÃO DE PREÇO'!$H$8,B1556+1,""),B1556),"")</f>
        <v/>
      </c>
      <c r="C1557" s="62" t="str">
        <f>IFERROR(VLOOKUP(B1557,'FORMAÇÃO DE PREÇO'!B:D,2,FALSE),"")</f>
        <v/>
      </c>
      <c r="D1557" s="62" t="str">
        <f>IFERROR(VLOOKUP(B1557,'FORMAÇÃO DE PREÇO'!B:D,3,FALSE),"")</f>
        <v/>
      </c>
      <c r="E1557" s="107" t="str">
        <f t="shared" si="47"/>
        <v/>
      </c>
      <c r="F1557" s="107" t="str">
        <f>IF($B1556="","",IF($C1557=$C1554,INDEX('FORMAÇÃO DE PREÇO'!$H:$H,MATCH($B1557,'FORMAÇÃO DE PREÇO'!$B:$B)-18),IF($C1557=$C1555,"Código","")))</f>
        <v/>
      </c>
      <c r="G1557" s="108" t="str">
        <f t="array" ref="G1557">IF($B1556="","",IF($C1557=$C1554,UPPER(INDEX('BASE EDITAL'!$C:$C,EDITAL!B1557+1)),IF($C1557=$C1555,"Especificação do Objeto","")))</f>
        <v/>
      </c>
      <c r="H1557" s="109" t="str">
        <f t="array" ref="H1557">IF($B1556="","",IF($C1557=$C1554,INDEX('FORMAÇÃO DE PREÇO'!$M:$M,MATCH($B1557,'FORMAÇÃO DE PREÇO'!$B:$B)-14),IF($C1557=$C1555,"Unidade","")))</f>
        <v/>
      </c>
      <c r="I1557" s="109" t="str">
        <f>IF($B1556="","",IF($C1557=$C1554,INDEX('FORMAÇÃO DE PREÇO'!$M:$M,MATCH($B1557,'FORMAÇÃO DE PREÇO'!$B:$B)-16),IF($C1557=$C1555,"Quant.","")))</f>
        <v/>
      </c>
      <c r="J1557" s="68" t="str">
        <f>IF(AND(COUNTBLANK($B1554:$B1556)=2,$B1556="",$B1555="",MAX(C:C)&gt;1),"Total Estimado",IF($B1556="","",IF($C1557=$C1554,INDEX('FORMAÇÃO DE PREÇO'!$M:$M,MATCH($B1557,'FORMAÇÃO DE PREÇO'!$B:$B)-18),IF($C1557=$C1555,"Valor Unit. (R$)",IF(AND($C1557&lt;&gt;$C1556,$J1556&lt;&gt;""),"Subtotal","")))))</f>
        <v/>
      </c>
      <c r="K1557" s="100" t="str">
        <f>IFERROR(IF(AND(COUNTBLANK($B1554:$B1556)=2,$B1556="",$B1555="",MAX(C:C)&gt;1),SUM($K$3:K1556)/2,IF($B1556="","",IF($C1557=$C1554,ROUND(J1557*I1557,2),IF($C1557=$C1555,"Total Item (R$)",IF(AND($C1557&lt;&gt;$C1556,$J1556&lt;&gt;""),SUMIFS(K:K,C:C,C1556,J:J,"&lt;&gt;Subtotal"),""))))),"")</f>
        <v/>
      </c>
      <c r="L1557" s="100" t="str">
        <f t="shared" si="46"/>
        <v/>
      </c>
    </row>
    <row r="1558" spans="2:12" x14ac:dyDescent="0.25">
      <c r="B1558" s="62" t="str">
        <f>IFERROR(IF(C1557=C1554,IF(B1557+1&lt;='FORMAÇÃO DE PREÇO'!$H$8,B1557+1,""),B1557),"")</f>
        <v/>
      </c>
      <c r="C1558" s="62" t="str">
        <f>IFERROR(VLOOKUP(B1558,'FORMAÇÃO DE PREÇO'!B:D,2,FALSE),"")</f>
        <v/>
      </c>
      <c r="D1558" s="62" t="str">
        <f>IFERROR(VLOOKUP(B1558,'FORMAÇÃO DE PREÇO'!B:D,3,FALSE),"")</f>
        <v/>
      </c>
      <c r="E1558" s="107" t="str">
        <f t="shared" si="47"/>
        <v/>
      </c>
      <c r="F1558" s="107" t="str">
        <f>IF($B1557="","",IF($C1558=$C1555,INDEX('FORMAÇÃO DE PREÇO'!$H:$H,MATCH($B1558,'FORMAÇÃO DE PREÇO'!$B:$B)-18),IF($C1558=$C1556,"Código","")))</f>
        <v/>
      </c>
      <c r="G1558" s="108" t="str">
        <f t="array" ref="G1558">IF($B1557="","",IF($C1558=$C1555,UPPER(INDEX('BASE EDITAL'!$C:$C,EDITAL!B1558+1)),IF($C1558=$C1556,"Especificação do Objeto","")))</f>
        <v/>
      </c>
      <c r="H1558" s="109" t="str">
        <f t="array" ref="H1558">IF($B1557="","",IF($C1558=$C1555,INDEX('FORMAÇÃO DE PREÇO'!$M:$M,MATCH($B1558,'FORMAÇÃO DE PREÇO'!$B:$B)-14),IF($C1558=$C1556,"Unidade","")))</f>
        <v/>
      </c>
      <c r="I1558" s="109" t="str">
        <f>IF($B1557="","",IF($C1558=$C1555,INDEX('FORMAÇÃO DE PREÇO'!$M:$M,MATCH($B1558,'FORMAÇÃO DE PREÇO'!$B:$B)-16),IF($C1558=$C1556,"Quant.","")))</f>
        <v/>
      </c>
      <c r="J1558" s="68" t="str">
        <f>IF(AND(COUNTBLANK($B1555:$B1557)=2,$B1557="",$B1556="",MAX(C:C)&gt;1),"Total Estimado",IF($B1557="","",IF($C1558=$C1555,INDEX('FORMAÇÃO DE PREÇO'!$M:$M,MATCH($B1558,'FORMAÇÃO DE PREÇO'!$B:$B)-18),IF($C1558=$C1556,"Valor Unit. (R$)",IF(AND($C1558&lt;&gt;$C1557,$J1557&lt;&gt;""),"Subtotal","")))))</f>
        <v/>
      </c>
      <c r="K1558" s="100" t="str">
        <f>IFERROR(IF(AND(COUNTBLANK($B1555:$B1557)=2,$B1557="",$B1556="",MAX(C:C)&gt;1),SUM($K$3:K1557)/2,IF($B1557="","",IF($C1558=$C1555,ROUND(J1558*I1558,2),IF($C1558=$C1556,"Total Item (R$)",IF(AND($C1558&lt;&gt;$C1557,$J1557&lt;&gt;""),SUMIFS(K:K,C:C,C1557,J:J,"&lt;&gt;Subtotal"),""))))),"")</f>
        <v/>
      </c>
      <c r="L1558" s="100" t="str">
        <f t="shared" si="46"/>
        <v/>
      </c>
    </row>
    <row r="1559" spans="2:12" x14ac:dyDescent="0.25">
      <c r="B1559" s="62" t="str">
        <f>IFERROR(IF(C1558=C1555,IF(B1558+1&lt;='FORMAÇÃO DE PREÇO'!$H$8,B1558+1,""),B1558),"")</f>
        <v/>
      </c>
      <c r="C1559" s="62" t="str">
        <f>IFERROR(VLOOKUP(B1559,'FORMAÇÃO DE PREÇO'!B:D,2,FALSE),"")</f>
        <v/>
      </c>
      <c r="D1559" s="62" t="str">
        <f>IFERROR(VLOOKUP(B1559,'FORMAÇÃO DE PREÇO'!B:D,3,FALSE),"")</f>
        <v/>
      </c>
      <c r="E1559" s="107" t="str">
        <f t="shared" si="47"/>
        <v/>
      </c>
      <c r="F1559" s="107" t="str">
        <f>IF($B1558="","",IF($C1559=$C1556,INDEX('FORMAÇÃO DE PREÇO'!$H:$H,MATCH($B1559,'FORMAÇÃO DE PREÇO'!$B:$B)-18),IF($C1559=$C1557,"Código","")))</f>
        <v/>
      </c>
      <c r="G1559" s="108" t="str">
        <f t="array" ref="G1559">IF($B1558="","",IF($C1559=$C1556,UPPER(INDEX('BASE EDITAL'!$C:$C,EDITAL!B1559+1)),IF($C1559=$C1557,"Especificação do Objeto","")))</f>
        <v/>
      </c>
      <c r="H1559" s="109" t="str">
        <f t="array" ref="H1559">IF($B1558="","",IF($C1559=$C1556,INDEX('FORMAÇÃO DE PREÇO'!$M:$M,MATCH($B1559,'FORMAÇÃO DE PREÇO'!$B:$B)-14),IF($C1559=$C1557,"Unidade","")))</f>
        <v/>
      </c>
      <c r="I1559" s="109" t="str">
        <f>IF($B1558="","",IF($C1559=$C1556,INDEX('FORMAÇÃO DE PREÇO'!$M:$M,MATCH($B1559,'FORMAÇÃO DE PREÇO'!$B:$B)-16),IF($C1559=$C1557,"Quant.","")))</f>
        <v/>
      </c>
      <c r="J1559" s="68" t="str">
        <f>IF(AND(COUNTBLANK($B1556:$B1558)=2,$B1558="",$B1557="",MAX(C:C)&gt;1),"Total Estimado",IF($B1558="","",IF($C1559=$C1556,INDEX('FORMAÇÃO DE PREÇO'!$M:$M,MATCH($B1559,'FORMAÇÃO DE PREÇO'!$B:$B)-18),IF($C1559=$C1557,"Valor Unit. (R$)",IF(AND($C1559&lt;&gt;$C1558,$J1558&lt;&gt;""),"Subtotal","")))))</f>
        <v/>
      </c>
      <c r="K1559" s="100" t="str">
        <f>IFERROR(IF(AND(COUNTBLANK($B1556:$B1558)=2,$B1558="",$B1557="",MAX(C:C)&gt;1),SUM($K$3:K1558)/2,IF($B1558="","",IF($C1559=$C1556,ROUND(J1559*I1559,2),IF($C1559=$C1557,"Total Item (R$)",IF(AND($C1559&lt;&gt;$C1558,$J1558&lt;&gt;""),SUMIFS(K:K,C:C,C1558,J:J,"&lt;&gt;Subtotal"),""))))),"")</f>
        <v/>
      </c>
      <c r="L1559" s="100" t="str">
        <f t="shared" si="46"/>
        <v/>
      </c>
    </row>
    <row r="1560" spans="2:12" x14ac:dyDescent="0.25">
      <c r="B1560" s="62" t="str">
        <f>IFERROR(IF(C1559=C1556,IF(B1559+1&lt;='FORMAÇÃO DE PREÇO'!$H$8,B1559+1,""),B1559),"")</f>
        <v/>
      </c>
      <c r="C1560" s="62" t="str">
        <f>IFERROR(VLOOKUP(B1560,'FORMAÇÃO DE PREÇO'!B:D,2,FALSE),"")</f>
        <v/>
      </c>
      <c r="D1560" s="62" t="str">
        <f>IFERROR(VLOOKUP(B1560,'FORMAÇÃO DE PREÇO'!B:D,3,FALSE),"")</f>
        <v/>
      </c>
      <c r="E1560" s="107" t="str">
        <f t="shared" si="47"/>
        <v/>
      </c>
      <c r="F1560" s="107" t="str">
        <f>IF($B1559="","",IF($C1560=$C1557,INDEX('FORMAÇÃO DE PREÇO'!$H:$H,MATCH($B1560,'FORMAÇÃO DE PREÇO'!$B:$B)-18),IF($C1560=$C1558,"Código","")))</f>
        <v/>
      </c>
      <c r="G1560" s="108" t="str">
        <f t="array" ref="G1560">IF($B1559="","",IF($C1560=$C1557,UPPER(INDEX('BASE EDITAL'!$C:$C,EDITAL!B1560+1)),IF($C1560=$C1558,"Especificação do Objeto","")))</f>
        <v/>
      </c>
      <c r="H1560" s="109" t="str">
        <f t="array" ref="H1560">IF($B1559="","",IF($C1560=$C1557,INDEX('FORMAÇÃO DE PREÇO'!$M:$M,MATCH($B1560,'FORMAÇÃO DE PREÇO'!$B:$B)-14),IF($C1560=$C1558,"Unidade","")))</f>
        <v/>
      </c>
      <c r="I1560" s="109" t="str">
        <f>IF($B1559="","",IF($C1560=$C1557,INDEX('FORMAÇÃO DE PREÇO'!$M:$M,MATCH($B1560,'FORMAÇÃO DE PREÇO'!$B:$B)-16),IF($C1560=$C1558,"Quant.","")))</f>
        <v/>
      </c>
      <c r="J1560" s="68" t="str">
        <f>IF(AND(COUNTBLANK($B1557:$B1559)=2,$B1559="",$B1558="",MAX(C:C)&gt;1),"Total Estimado",IF($B1559="","",IF($C1560=$C1557,INDEX('FORMAÇÃO DE PREÇO'!$M:$M,MATCH($B1560,'FORMAÇÃO DE PREÇO'!$B:$B)-18),IF($C1560=$C1558,"Valor Unit. (R$)",IF(AND($C1560&lt;&gt;$C1559,$J1559&lt;&gt;""),"Subtotal","")))))</f>
        <v/>
      </c>
      <c r="K1560" s="100" t="str">
        <f>IFERROR(IF(AND(COUNTBLANK($B1557:$B1559)=2,$B1559="",$B1558="",MAX(C:C)&gt;1),SUM($K$3:K1559)/2,IF($B1559="","",IF($C1560=$C1557,ROUND(J1560*I1560,2),IF($C1560=$C1558,"Total Item (R$)",IF(AND($C1560&lt;&gt;$C1559,$J1559&lt;&gt;""),SUMIFS(K:K,C:C,C1559,J:J,"&lt;&gt;Subtotal"),""))))),"")</f>
        <v/>
      </c>
      <c r="L1560" s="100" t="str">
        <f t="shared" si="46"/>
        <v/>
      </c>
    </row>
    <row r="1561" spans="2:12" x14ac:dyDescent="0.25">
      <c r="B1561" s="62" t="str">
        <f>IFERROR(IF(C1560=C1557,IF(B1560+1&lt;='FORMAÇÃO DE PREÇO'!$H$8,B1560+1,""),B1560),"")</f>
        <v/>
      </c>
      <c r="C1561" s="62" t="str">
        <f>IFERROR(VLOOKUP(B1561,'FORMAÇÃO DE PREÇO'!B:D,2,FALSE),"")</f>
        <v/>
      </c>
      <c r="D1561" s="62" t="str">
        <f>IFERROR(VLOOKUP(B1561,'FORMAÇÃO DE PREÇO'!B:D,3,FALSE),"")</f>
        <v/>
      </c>
      <c r="E1561" s="107" t="str">
        <f t="shared" si="47"/>
        <v/>
      </c>
      <c r="F1561" s="107" t="str">
        <f>IF($B1560="","",IF($C1561=$C1558,INDEX('FORMAÇÃO DE PREÇO'!$H:$H,MATCH($B1561,'FORMAÇÃO DE PREÇO'!$B:$B)-18),IF($C1561=$C1559,"Código","")))</f>
        <v/>
      </c>
      <c r="G1561" s="108" t="str">
        <f t="array" ref="G1561">IF($B1560="","",IF($C1561=$C1558,UPPER(INDEX('BASE EDITAL'!$C:$C,EDITAL!B1561+1)),IF($C1561=$C1559,"Especificação do Objeto","")))</f>
        <v/>
      </c>
      <c r="H1561" s="109" t="str">
        <f t="array" ref="H1561">IF($B1560="","",IF($C1561=$C1558,INDEX('FORMAÇÃO DE PREÇO'!$M:$M,MATCH($B1561,'FORMAÇÃO DE PREÇO'!$B:$B)-14),IF($C1561=$C1559,"Unidade","")))</f>
        <v/>
      </c>
      <c r="I1561" s="109" t="str">
        <f>IF($B1560="","",IF($C1561=$C1558,INDEX('FORMAÇÃO DE PREÇO'!$M:$M,MATCH($B1561,'FORMAÇÃO DE PREÇO'!$B:$B)-16),IF($C1561=$C1559,"Quant.","")))</f>
        <v/>
      </c>
      <c r="J1561" s="68" t="str">
        <f>IF(AND(COUNTBLANK($B1558:$B1560)=2,$B1560="",$B1559="",MAX(C:C)&gt;1),"Total Estimado",IF($B1560="","",IF($C1561=$C1558,INDEX('FORMAÇÃO DE PREÇO'!$M:$M,MATCH($B1561,'FORMAÇÃO DE PREÇO'!$B:$B)-18),IF($C1561=$C1559,"Valor Unit. (R$)",IF(AND($C1561&lt;&gt;$C1560,$J1560&lt;&gt;""),"Subtotal","")))))</f>
        <v/>
      </c>
      <c r="K1561" s="100" t="str">
        <f>IFERROR(IF(AND(COUNTBLANK($B1558:$B1560)=2,$B1560="",$B1559="",MAX(C:C)&gt;1),SUM($K$3:K1560)/2,IF($B1560="","",IF($C1561=$C1558,ROUND(J1561*I1561,2),IF($C1561=$C1559,"Total Item (R$)",IF(AND($C1561&lt;&gt;$C1560,$J1560&lt;&gt;""),SUMIFS(K:K,C:C,C1560,J:J,"&lt;&gt;Subtotal"),""))))),"")</f>
        <v/>
      </c>
      <c r="L1561" s="100" t="str">
        <f t="shared" si="46"/>
        <v/>
      </c>
    </row>
    <row r="1562" spans="2:12" x14ac:dyDescent="0.25">
      <c r="B1562" s="62" t="str">
        <f>IFERROR(IF(C1561=C1558,IF(B1561+1&lt;='FORMAÇÃO DE PREÇO'!$H$8,B1561+1,""),B1561),"")</f>
        <v/>
      </c>
      <c r="C1562" s="62" t="str">
        <f>IFERROR(VLOOKUP(B1562,'FORMAÇÃO DE PREÇO'!B:D,2,FALSE),"")</f>
        <v/>
      </c>
      <c r="D1562" s="62" t="str">
        <f>IFERROR(VLOOKUP(B1562,'FORMAÇÃO DE PREÇO'!B:D,3,FALSE),"")</f>
        <v/>
      </c>
      <c r="E1562" s="107" t="str">
        <f t="shared" si="47"/>
        <v/>
      </c>
      <c r="F1562" s="107" t="str">
        <f>IF($B1561="","",IF($C1562=$C1559,INDEX('FORMAÇÃO DE PREÇO'!$H:$H,MATCH($B1562,'FORMAÇÃO DE PREÇO'!$B:$B)-18),IF($C1562=$C1560,"Código","")))</f>
        <v/>
      </c>
      <c r="G1562" s="108" t="str">
        <f t="array" ref="G1562">IF($B1561="","",IF($C1562=$C1559,UPPER(INDEX('BASE EDITAL'!$C:$C,EDITAL!B1562+1)),IF($C1562=$C1560,"Especificação do Objeto","")))</f>
        <v/>
      </c>
      <c r="H1562" s="109" t="str">
        <f t="array" ref="H1562">IF($B1561="","",IF($C1562=$C1559,INDEX('FORMAÇÃO DE PREÇO'!$M:$M,MATCH($B1562,'FORMAÇÃO DE PREÇO'!$B:$B)-14),IF($C1562=$C1560,"Unidade","")))</f>
        <v/>
      </c>
      <c r="I1562" s="109" t="str">
        <f>IF($B1561="","",IF($C1562=$C1559,INDEX('FORMAÇÃO DE PREÇO'!$M:$M,MATCH($B1562,'FORMAÇÃO DE PREÇO'!$B:$B)-16),IF($C1562=$C1560,"Quant.","")))</f>
        <v/>
      </c>
      <c r="J1562" s="68" t="str">
        <f>IF(AND(COUNTBLANK($B1559:$B1561)=2,$B1561="",$B1560="",MAX(C:C)&gt;1),"Total Estimado",IF($B1561="","",IF($C1562=$C1559,INDEX('FORMAÇÃO DE PREÇO'!$M:$M,MATCH($B1562,'FORMAÇÃO DE PREÇO'!$B:$B)-18),IF($C1562=$C1560,"Valor Unit. (R$)",IF(AND($C1562&lt;&gt;$C1561,$J1561&lt;&gt;""),"Subtotal","")))))</f>
        <v/>
      </c>
      <c r="K1562" s="100" t="str">
        <f>IFERROR(IF(AND(COUNTBLANK($B1559:$B1561)=2,$B1561="",$B1560="",MAX(C:C)&gt;1),SUM($K$3:K1561)/2,IF($B1561="","",IF($C1562=$C1559,ROUND(J1562*I1562,2),IF($C1562=$C1560,"Total Item (R$)",IF(AND($C1562&lt;&gt;$C1561,$J1561&lt;&gt;""),SUMIFS(K:K,C:C,C1561,J:J,"&lt;&gt;Subtotal"),""))))),"")</f>
        <v/>
      </c>
      <c r="L1562" s="100" t="str">
        <f t="shared" si="46"/>
        <v/>
      </c>
    </row>
    <row r="1563" spans="2:12" x14ac:dyDescent="0.25">
      <c r="B1563" s="62" t="str">
        <f>IFERROR(IF(C1562=C1559,IF(B1562+1&lt;='FORMAÇÃO DE PREÇO'!$H$8,B1562+1,""),B1562),"")</f>
        <v/>
      </c>
      <c r="C1563" s="62" t="str">
        <f>IFERROR(VLOOKUP(B1563,'FORMAÇÃO DE PREÇO'!B:D,2,FALSE),"")</f>
        <v/>
      </c>
      <c r="D1563" s="62" t="str">
        <f>IFERROR(VLOOKUP(B1563,'FORMAÇÃO DE PREÇO'!B:D,3,FALSE),"")</f>
        <v/>
      </c>
      <c r="E1563" s="107" t="str">
        <f t="shared" si="47"/>
        <v/>
      </c>
      <c r="F1563" s="107" t="str">
        <f>IF($B1562="","",IF($C1563=$C1560,INDEX('FORMAÇÃO DE PREÇO'!$H:$H,MATCH($B1563,'FORMAÇÃO DE PREÇO'!$B:$B)-18),IF($C1563=$C1561,"Código","")))</f>
        <v/>
      </c>
      <c r="G1563" s="108" t="str">
        <f t="array" ref="G1563">IF($B1562="","",IF($C1563=$C1560,UPPER(INDEX('BASE EDITAL'!$C:$C,EDITAL!B1563+1)),IF($C1563=$C1561,"Especificação do Objeto","")))</f>
        <v/>
      </c>
      <c r="H1563" s="109" t="str">
        <f t="array" ref="H1563">IF($B1562="","",IF($C1563=$C1560,INDEX('FORMAÇÃO DE PREÇO'!$M:$M,MATCH($B1563,'FORMAÇÃO DE PREÇO'!$B:$B)-14),IF($C1563=$C1561,"Unidade","")))</f>
        <v/>
      </c>
      <c r="I1563" s="109" t="str">
        <f>IF($B1562="","",IF($C1563=$C1560,INDEX('FORMAÇÃO DE PREÇO'!$M:$M,MATCH($B1563,'FORMAÇÃO DE PREÇO'!$B:$B)-16),IF($C1563=$C1561,"Quant.","")))</f>
        <v/>
      </c>
      <c r="J1563" s="68" t="str">
        <f>IF(AND(COUNTBLANK($B1560:$B1562)=2,$B1562="",$B1561="",MAX(C:C)&gt;1),"Total Estimado",IF($B1562="","",IF($C1563=$C1560,INDEX('FORMAÇÃO DE PREÇO'!$M:$M,MATCH($B1563,'FORMAÇÃO DE PREÇO'!$B:$B)-18),IF($C1563=$C1561,"Valor Unit. (R$)",IF(AND($C1563&lt;&gt;$C1562,$J1562&lt;&gt;""),"Subtotal","")))))</f>
        <v/>
      </c>
      <c r="K1563" s="100" t="str">
        <f>IFERROR(IF(AND(COUNTBLANK($B1560:$B1562)=2,$B1562="",$B1561="",MAX(C:C)&gt;1),SUM($K$3:K1562)/2,IF($B1562="","",IF($C1563=$C1560,ROUND(J1563*I1563,2),IF($C1563=$C1561,"Total Item (R$)",IF(AND($C1563&lt;&gt;$C1562,$J1562&lt;&gt;""),SUMIFS(K:K,C:C,C1562,J:J,"&lt;&gt;Subtotal"),""))))),"")</f>
        <v/>
      </c>
      <c r="L1563" s="100" t="str">
        <f t="shared" si="46"/>
        <v/>
      </c>
    </row>
    <row r="1564" spans="2:12" x14ac:dyDescent="0.25">
      <c r="B1564" s="62" t="str">
        <f>IFERROR(IF(C1563=C1560,IF(B1563+1&lt;='FORMAÇÃO DE PREÇO'!$H$8,B1563+1,""),B1563),"")</f>
        <v/>
      </c>
      <c r="C1564" s="62" t="str">
        <f>IFERROR(VLOOKUP(B1564,'FORMAÇÃO DE PREÇO'!B:D,2,FALSE),"")</f>
        <v/>
      </c>
      <c r="D1564" s="62" t="str">
        <f>IFERROR(VLOOKUP(B1564,'FORMAÇÃO DE PREÇO'!B:D,3,FALSE),"")</f>
        <v/>
      </c>
      <c r="E1564" s="107" t="str">
        <f t="shared" si="47"/>
        <v/>
      </c>
      <c r="F1564" s="107" t="str">
        <f>IF($B1563="","",IF($C1564=$C1561,INDEX('FORMAÇÃO DE PREÇO'!$H:$H,MATCH($B1564,'FORMAÇÃO DE PREÇO'!$B:$B)-18),IF($C1564=$C1562,"Código","")))</f>
        <v/>
      </c>
      <c r="G1564" s="108" t="str">
        <f t="array" ref="G1564">IF($B1563="","",IF($C1564=$C1561,UPPER(INDEX('BASE EDITAL'!$C:$C,EDITAL!B1564+1)),IF($C1564=$C1562,"Especificação do Objeto","")))</f>
        <v/>
      </c>
      <c r="H1564" s="109" t="str">
        <f t="array" ref="H1564">IF($B1563="","",IF($C1564=$C1561,INDEX('FORMAÇÃO DE PREÇO'!$M:$M,MATCH($B1564,'FORMAÇÃO DE PREÇO'!$B:$B)-14),IF($C1564=$C1562,"Unidade","")))</f>
        <v/>
      </c>
      <c r="I1564" s="109" t="str">
        <f>IF($B1563="","",IF($C1564=$C1561,INDEX('FORMAÇÃO DE PREÇO'!$M:$M,MATCH($B1564,'FORMAÇÃO DE PREÇO'!$B:$B)-16),IF($C1564=$C1562,"Quant.","")))</f>
        <v/>
      </c>
      <c r="J1564" s="68" t="str">
        <f>IF(AND(COUNTBLANK($B1561:$B1563)=2,$B1563="",$B1562="",MAX(C:C)&gt;1),"Total Estimado",IF($B1563="","",IF($C1564=$C1561,INDEX('FORMAÇÃO DE PREÇO'!$M:$M,MATCH($B1564,'FORMAÇÃO DE PREÇO'!$B:$B)-18),IF($C1564=$C1562,"Valor Unit. (R$)",IF(AND($C1564&lt;&gt;$C1563,$J1563&lt;&gt;""),"Subtotal","")))))</f>
        <v/>
      </c>
      <c r="K1564" s="100" t="str">
        <f>IFERROR(IF(AND(COUNTBLANK($B1561:$B1563)=2,$B1563="",$B1562="",MAX(C:C)&gt;1),SUM($K$3:K1563)/2,IF($B1563="","",IF($C1564=$C1561,ROUND(J1564*I1564,2),IF($C1564=$C1562,"Total Item (R$)",IF(AND($C1564&lt;&gt;$C1563,$J1563&lt;&gt;""),SUMIFS(K:K,C:C,C1563,J:J,"&lt;&gt;Subtotal"),""))))),"")</f>
        <v/>
      </c>
      <c r="L1564" s="100" t="str">
        <f t="shared" si="46"/>
        <v/>
      </c>
    </row>
    <row r="1565" spans="2:12" x14ac:dyDescent="0.25">
      <c r="B1565" s="62" t="str">
        <f>IFERROR(IF(C1564=C1561,IF(B1564+1&lt;='FORMAÇÃO DE PREÇO'!$H$8,B1564+1,""),B1564),"")</f>
        <v/>
      </c>
      <c r="C1565" s="62" t="str">
        <f>IFERROR(VLOOKUP(B1565,'FORMAÇÃO DE PREÇO'!B:D,2,FALSE),"")</f>
        <v/>
      </c>
      <c r="D1565" s="62" t="str">
        <f>IFERROR(VLOOKUP(B1565,'FORMAÇÃO DE PREÇO'!B:D,3,FALSE),"")</f>
        <v/>
      </c>
      <c r="E1565" s="107" t="str">
        <f t="shared" si="47"/>
        <v/>
      </c>
      <c r="F1565" s="107" t="str">
        <f>IF($B1564="","",IF($C1565=$C1562,INDEX('FORMAÇÃO DE PREÇO'!$H:$H,MATCH($B1565,'FORMAÇÃO DE PREÇO'!$B:$B)-18),IF($C1565=$C1563,"Código","")))</f>
        <v/>
      </c>
      <c r="G1565" s="108" t="str">
        <f t="array" ref="G1565">IF($B1564="","",IF($C1565=$C1562,UPPER(INDEX('BASE EDITAL'!$C:$C,EDITAL!B1565+1)),IF($C1565=$C1563,"Especificação do Objeto","")))</f>
        <v/>
      </c>
      <c r="H1565" s="109" t="str">
        <f t="array" ref="H1565">IF($B1564="","",IF($C1565=$C1562,INDEX('FORMAÇÃO DE PREÇO'!$M:$M,MATCH($B1565,'FORMAÇÃO DE PREÇO'!$B:$B)-14),IF($C1565=$C1563,"Unidade","")))</f>
        <v/>
      </c>
      <c r="I1565" s="109" t="str">
        <f>IF($B1564="","",IF($C1565=$C1562,INDEX('FORMAÇÃO DE PREÇO'!$M:$M,MATCH($B1565,'FORMAÇÃO DE PREÇO'!$B:$B)-16),IF($C1565=$C1563,"Quant.","")))</f>
        <v/>
      </c>
      <c r="J1565" s="68" t="str">
        <f>IF(AND(COUNTBLANK($B1562:$B1564)=2,$B1564="",$B1563="",MAX(C:C)&gt;1),"Total Estimado",IF($B1564="","",IF($C1565=$C1562,INDEX('FORMAÇÃO DE PREÇO'!$M:$M,MATCH($B1565,'FORMAÇÃO DE PREÇO'!$B:$B)-18),IF($C1565=$C1563,"Valor Unit. (R$)",IF(AND($C1565&lt;&gt;$C1564,$J1564&lt;&gt;""),"Subtotal","")))))</f>
        <v/>
      </c>
      <c r="K1565" s="100" t="str">
        <f>IFERROR(IF(AND(COUNTBLANK($B1562:$B1564)=2,$B1564="",$B1563="",MAX(C:C)&gt;1),SUM($K$3:K1564)/2,IF($B1564="","",IF($C1565=$C1562,ROUND(J1565*I1565,2),IF($C1565=$C1563,"Total Item (R$)",IF(AND($C1565&lt;&gt;$C1564,$J1564&lt;&gt;""),SUMIFS(K:K,C:C,C1564,J:J,"&lt;&gt;Subtotal"),""))))),"")</f>
        <v/>
      </c>
      <c r="L1565" s="100" t="str">
        <f t="shared" si="46"/>
        <v/>
      </c>
    </row>
    <row r="1566" spans="2:12" x14ac:dyDescent="0.25">
      <c r="B1566" s="62" t="str">
        <f>IFERROR(IF(C1565=C1562,IF(B1565+1&lt;='FORMAÇÃO DE PREÇO'!$H$8,B1565+1,""),B1565),"")</f>
        <v/>
      </c>
      <c r="C1566" s="62" t="str">
        <f>IFERROR(VLOOKUP(B1566,'FORMAÇÃO DE PREÇO'!B:D,2,FALSE),"")</f>
        <v/>
      </c>
      <c r="D1566" s="62" t="str">
        <f>IFERROR(VLOOKUP(B1566,'FORMAÇÃO DE PREÇO'!B:D,3,FALSE),"")</f>
        <v/>
      </c>
      <c r="E1566" s="107" t="str">
        <f t="shared" si="47"/>
        <v/>
      </c>
      <c r="F1566" s="107" t="str">
        <f>IF($B1565="","",IF($C1566=$C1563,INDEX('FORMAÇÃO DE PREÇO'!$H:$H,MATCH($B1566,'FORMAÇÃO DE PREÇO'!$B:$B)-18),IF($C1566=$C1564,"Código","")))</f>
        <v/>
      </c>
      <c r="G1566" s="108" t="str">
        <f t="array" ref="G1566">IF($B1565="","",IF($C1566=$C1563,UPPER(INDEX('BASE EDITAL'!$C:$C,EDITAL!B1566+1)),IF($C1566=$C1564,"Especificação do Objeto","")))</f>
        <v/>
      </c>
      <c r="H1566" s="109" t="str">
        <f t="array" ref="H1566">IF($B1565="","",IF($C1566=$C1563,INDEX('FORMAÇÃO DE PREÇO'!$M:$M,MATCH($B1566,'FORMAÇÃO DE PREÇO'!$B:$B)-14),IF($C1566=$C1564,"Unidade","")))</f>
        <v/>
      </c>
      <c r="I1566" s="109" t="str">
        <f>IF($B1565="","",IF($C1566=$C1563,INDEX('FORMAÇÃO DE PREÇO'!$M:$M,MATCH($B1566,'FORMAÇÃO DE PREÇO'!$B:$B)-16),IF($C1566=$C1564,"Quant.","")))</f>
        <v/>
      </c>
      <c r="J1566" s="68" t="str">
        <f>IF(AND(COUNTBLANK($B1563:$B1565)=2,$B1565="",$B1564="",MAX(C:C)&gt;1),"Total Estimado",IF($B1565="","",IF($C1566=$C1563,INDEX('FORMAÇÃO DE PREÇO'!$M:$M,MATCH($B1566,'FORMAÇÃO DE PREÇO'!$B:$B)-18),IF($C1566=$C1564,"Valor Unit. (R$)",IF(AND($C1566&lt;&gt;$C1565,$J1565&lt;&gt;""),"Subtotal","")))))</f>
        <v/>
      </c>
      <c r="K1566" s="100" t="str">
        <f>IFERROR(IF(AND(COUNTBLANK($B1563:$B1565)=2,$B1565="",$B1564="",MAX(C:C)&gt;1),SUM($K$3:K1565)/2,IF($B1565="","",IF($C1566=$C1563,ROUND(J1566*I1566,2),IF($C1566=$C1564,"Total Item (R$)",IF(AND($C1566&lt;&gt;$C1565,$J1565&lt;&gt;""),SUMIFS(K:K,C:C,C1565,J:J,"&lt;&gt;Subtotal"),""))))),"")</f>
        <v/>
      </c>
      <c r="L1566" s="100" t="str">
        <f t="shared" si="46"/>
        <v/>
      </c>
    </row>
    <row r="1567" spans="2:12" x14ac:dyDescent="0.25">
      <c r="B1567" s="62" t="str">
        <f>IFERROR(IF(C1566=C1563,IF(B1566+1&lt;='FORMAÇÃO DE PREÇO'!$H$8,B1566+1,""),B1566),"")</f>
        <v/>
      </c>
      <c r="C1567" s="62" t="str">
        <f>IFERROR(VLOOKUP(B1567,'FORMAÇÃO DE PREÇO'!B:D,2,FALSE),"")</f>
        <v/>
      </c>
      <c r="D1567" s="62" t="str">
        <f>IFERROR(VLOOKUP(B1567,'FORMAÇÃO DE PREÇO'!B:D,3,FALSE),"")</f>
        <v/>
      </c>
      <c r="E1567" s="107" t="str">
        <f t="shared" si="47"/>
        <v/>
      </c>
      <c r="F1567" s="107" t="str">
        <f>IF($B1566="","",IF($C1567=$C1564,INDEX('FORMAÇÃO DE PREÇO'!$H:$H,MATCH($B1567,'FORMAÇÃO DE PREÇO'!$B:$B)-18),IF($C1567=$C1565,"Código","")))</f>
        <v/>
      </c>
      <c r="G1567" s="108" t="str">
        <f t="array" ref="G1567">IF($B1566="","",IF($C1567=$C1564,UPPER(INDEX('BASE EDITAL'!$C:$C,EDITAL!B1567+1)),IF($C1567=$C1565,"Especificação do Objeto","")))</f>
        <v/>
      </c>
      <c r="H1567" s="109" t="str">
        <f t="array" ref="H1567">IF($B1566="","",IF($C1567=$C1564,INDEX('FORMAÇÃO DE PREÇO'!$M:$M,MATCH($B1567,'FORMAÇÃO DE PREÇO'!$B:$B)-14),IF($C1567=$C1565,"Unidade","")))</f>
        <v/>
      </c>
      <c r="I1567" s="109" t="str">
        <f>IF($B1566="","",IF($C1567=$C1564,INDEX('FORMAÇÃO DE PREÇO'!$M:$M,MATCH($B1567,'FORMAÇÃO DE PREÇO'!$B:$B)-16),IF($C1567=$C1565,"Quant.","")))</f>
        <v/>
      </c>
      <c r="J1567" s="68" t="str">
        <f>IF(AND(COUNTBLANK($B1564:$B1566)=2,$B1566="",$B1565="",MAX(C:C)&gt;1),"Total Estimado",IF($B1566="","",IF($C1567=$C1564,INDEX('FORMAÇÃO DE PREÇO'!$M:$M,MATCH($B1567,'FORMAÇÃO DE PREÇO'!$B:$B)-18),IF($C1567=$C1565,"Valor Unit. (R$)",IF(AND($C1567&lt;&gt;$C1566,$J1566&lt;&gt;""),"Subtotal","")))))</f>
        <v/>
      </c>
      <c r="K1567" s="100" t="str">
        <f>IFERROR(IF(AND(COUNTBLANK($B1564:$B1566)=2,$B1566="",$B1565="",MAX(C:C)&gt;1),SUM($K$3:K1566)/2,IF($B1566="","",IF($C1567=$C1564,ROUND(J1567*I1567,2),IF($C1567=$C1565,"Total Item (R$)",IF(AND($C1567&lt;&gt;$C1566,$J1566&lt;&gt;""),SUMIFS(K:K,C:C,C1566,J:J,"&lt;&gt;Subtotal"),""))))),"")</f>
        <v/>
      </c>
      <c r="L1567" s="100" t="str">
        <f t="shared" si="46"/>
        <v/>
      </c>
    </row>
    <row r="1568" spans="2:12" x14ac:dyDescent="0.25">
      <c r="B1568" s="62" t="str">
        <f>IFERROR(IF(C1567=C1564,IF(B1567+1&lt;='FORMAÇÃO DE PREÇO'!$H$8,B1567+1,""),B1567),"")</f>
        <v/>
      </c>
      <c r="C1568" s="62" t="str">
        <f>IFERROR(VLOOKUP(B1568,'FORMAÇÃO DE PREÇO'!B:D,2,FALSE),"")</f>
        <v/>
      </c>
      <c r="D1568" s="62" t="str">
        <f>IFERROR(VLOOKUP(B1568,'FORMAÇÃO DE PREÇO'!B:D,3,FALSE),"")</f>
        <v/>
      </c>
      <c r="E1568" s="107" t="str">
        <f t="shared" si="47"/>
        <v/>
      </c>
      <c r="F1568" s="107" t="str">
        <f>IF($B1567="","",IF($C1568=$C1565,INDEX('FORMAÇÃO DE PREÇO'!$H:$H,MATCH($B1568,'FORMAÇÃO DE PREÇO'!$B:$B)-18),IF($C1568=$C1566,"Código","")))</f>
        <v/>
      </c>
      <c r="G1568" s="108" t="str">
        <f t="array" ref="G1568">IF($B1567="","",IF($C1568=$C1565,UPPER(INDEX('BASE EDITAL'!$C:$C,EDITAL!B1568+1)),IF($C1568=$C1566,"Especificação do Objeto","")))</f>
        <v/>
      </c>
      <c r="H1568" s="109" t="str">
        <f t="array" ref="H1568">IF($B1567="","",IF($C1568=$C1565,INDEX('FORMAÇÃO DE PREÇO'!$M:$M,MATCH($B1568,'FORMAÇÃO DE PREÇO'!$B:$B)-14),IF($C1568=$C1566,"Unidade","")))</f>
        <v/>
      </c>
      <c r="I1568" s="109" t="str">
        <f>IF($B1567="","",IF($C1568=$C1565,INDEX('FORMAÇÃO DE PREÇO'!$M:$M,MATCH($B1568,'FORMAÇÃO DE PREÇO'!$B:$B)-16),IF($C1568=$C1566,"Quant.","")))</f>
        <v/>
      </c>
      <c r="J1568" s="68" t="str">
        <f>IF(AND(COUNTBLANK($B1565:$B1567)=2,$B1567="",$B1566="",MAX(C:C)&gt;1),"Total Estimado",IF($B1567="","",IF($C1568=$C1565,INDEX('FORMAÇÃO DE PREÇO'!$M:$M,MATCH($B1568,'FORMAÇÃO DE PREÇO'!$B:$B)-18),IF($C1568=$C1566,"Valor Unit. (R$)",IF(AND($C1568&lt;&gt;$C1567,$J1567&lt;&gt;""),"Subtotal","")))))</f>
        <v/>
      </c>
      <c r="K1568" s="100" t="str">
        <f>IFERROR(IF(AND(COUNTBLANK($B1565:$B1567)=2,$B1567="",$B1566="",MAX(C:C)&gt;1),SUM($K$3:K1567)/2,IF($B1567="","",IF($C1568=$C1565,ROUND(J1568*I1568,2),IF($C1568=$C1566,"Total Item (R$)",IF(AND($C1568&lt;&gt;$C1567,$J1567&lt;&gt;""),SUMIFS(K:K,C:C,C1567,J:J,"&lt;&gt;Subtotal"),""))))),"")</f>
        <v/>
      </c>
      <c r="L1568" s="100" t="str">
        <f t="shared" si="46"/>
        <v/>
      </c>
    </row>
    <row r="1569" spans="2:12" x14ac:dyDescent="0.25">
      <c r="B1569" s="62" t="str">
        <f>IFERROR(IF(C1568=C1565,IF(B1568+1&lt;='FORMAÇÃO DE PREÇO'!$H$8,B1568+1,""),B1568),"")</f>
        <v/>
      </c>
      <c r="C1569" s="62" t="str">
        <f>IFERROR(VLOOKUP(B1569,'FORMAÇÃO DE PREÇO'!B:D,2,FALSE),"")</f>
        <v/>
      </c>
      <c r="D1569" s="62" t="str">
        <f>IFERROR(VLOOKUP(B1569,'FORMAÇÃO DE PREÇO'!B:D,3,FALSE),"")</f>
        <v/>
      </c>
      <c r="E1569" s="107" t="str">
        <f t="shared" si="47"/>
        <v/>
      </c>
      <c r="F1569" s="107" t="str">
        <f>IF($B1568="","",IF($C1569=$C1566,INDEX('FORMAÇÃO DE PREÇO'!$H:$H,MATCH($B1569,'FORMAÇÃO DE PREÇO'!$B:$B)-18),IF($C1569=$C1567,"Código","")))</f>
        <v/>
      </c>
      <c r="G1569" s="108" t="str">
        <f t="array" ref="G1569">IF($B1568="","",IF($C1569=$C1566,UPPER(INDEX('BASE EDITAL'!$C:$C,EDITAL!B1569+1)),IF($C1569=$C1567,"Especificação do Objeto","")))</f>
        <v/>
      </c>
      <c r="H1569" s="109" t="str">
        <f t="array" ref="H1569">IF($B1568="","",IF($C1569=$C1566,INDEX('FORMAÇÃO DE PREÇO'!$M:$M,MATCH($B1569,'FORMAÇÃO DE PREÇO'!$B:$B)-14),IF($C1569=$C1567,"Unidade","")))</f>
        <v/>
      </c>
      <c r="I1569" s="109" t="str">
        <f>IF($B1568="","",IF($C1569=$C1566,INDEX('FORMAÇÃO DE PREÇO'!$M:$M,MATCH($B1569,'FORMAÇÃO DE PREÇO'!$B:$B)-16),IF($C1569=$C1567,"Quant.","")))</f>
        <v/>
      </c>
      <c r="J1569" s="68" t="str">
        <f>IF(AND(COUNTBLANK($B1566:$B1568)=2,$B1568="",$B1567="",MAX(C:C)&gt;1),"Total Estimado",IF($B1568="","",IF($C1569=$C1566,INDEX('FORMAÇÃO DE PREÇO'!$M:$M,MATCH($B1569,'FORMAÇÃO DE PREÇO'!$B:$B)-18),IF($C1569=$C1567,"Valor Unit. (R$)",IF(AND($C1569&lt;&gt;$C1568,$J1568&lt;&gt;""),"Subtotal","")))))</f>
        <v/>
      </c>
      <c r="K1569" s="100" t="str">
        <f>IFERROR(IF(AND(COUNTBLANK($B1566:$B1568)=2,$B1568="",$B1567="",MAX(C:C)&gt;1),SUM($K$3:K1568)/2,IF($B1568="","",IF($C1569=$C1566,ROUND(J1569*I1569,2),IF($C1569=$C1567,"Total Item (R$)",IF(AND($C1569&lt;&gt;$C1568,$J1568&lt;&gt;""),SUMIFS(K:K,C:C,C1568,J:J,"&lt;&gt;Subtotal"),""))))),"")</f>
        <v/>
      </c>
      <c r="L1569" s="100" t="str">
        <f t="shared" si="46"/>
        <v/>
      </c>
    </row>
    <row r="1570" spans="2:12" x14ac:dyDescent="0.25">
      <c r="B1570" s="62" t="str">
        <f>IFERROR(IF(C1569=C1566,IF(B1569+1&lt;='FORMAÇÃO DE PREÇO'!$H$8,B1569+1,""),B1569),"")</f>
        <v/>
      </c>
      <c r="C1570" s="62" t="str">
        <f>IFERROR(VLOOKUP(B1570,'FORMAÇÃO DE PREÇO'!B:D,2,FALSE),"")</f>
        <v/>
      </c>
      <c r="D1570" s="62" t="str">
        <f>IFERROR(VLOOKUP(B1570,'FORMAÇÃO DE PREÇO'!B:D,3,FALSE),"")</f>
        <v/>
      </c>
      <c r="E1570" s="107" t="str">
        <f t="shared" si="47"/>
        <v/>
      </c>
      <c r="F1570" s="107" t="str">
        <f>IF($B1569="","",IF($C1570=$C1567,INDEX('FORMAÇÃO DE PREÇO'!$H:$H,MATCH($B1570,'FORMAÇÃO DE PREÇO'!$B:$B)-18),IF($C1570=$C1568,"Código","")))</f>
        <v/>
      </c>
      <c r="G1570" s="108" t="str">
        <f t="array" ref="G1570">IF($B1569="","",IF($C1570=$C1567,UPPER(INDEX('BASE EDITAL'!$C:$C,EDITAL!B1570+1)),IF($C1570=$C1568,"Especificação do Objeto","")))</f>
        <v/>
      </c>
      <c r="H1570" s="109" t="str">
        <f t="array" ref="H1570">IF($B1569="","",IF($C1570=$C1567,INDEX('FORMAÇÃO DE PREÇO'!$M:$M,MATCH($B1570,'FORMAÇÃO DE PREÇO'!$B:$B)-14),IF($C1570=$C1568,"Unidade","")))</f>
        <v/>
      </c>
      <c r="I1570" s="109" t="str">
        <f>IF($B1569="","",IF($C1570=$C1567,INDEX('FORMAÇÃO DE PREÇO'!$M:$M,MATCH($B1570,'FORMAÇÃO DE PREÇO'!$B:$B)-16),IF($C1570=$C1568,"Quant.","")))</f>
        <v/>
      </c>
      <c r="J1570" s="68" t="str">
        <f>IF(AND(COUNTBLANK($B1567:$B1569)=2,$B1569="",$B1568="",MAX(C:C)&gt;1),"Total Estimado",IF($B1569="","",IF($C1570=$C1567,INDEX('FORMAÇÃO DE PREÇO'!$M:$M,MATCH($B1570,'FORMAÇÃO DE PREÇO'!$B:$B)-18),IF($C1570=$C1568,"Valor Unit. (R$)",IF(AND($C1570&lt;&gt;$C1569,$J1569&lt;&gt;""),"Subtotal","")))))</f>
        <v/>
      </c>
      <c r="K1570" s="100" t="str">
        <f>IFERROR(IF(AND(COUNTBLANK($B1567:$B1569)=2,$B1569="",$B1568="",MAX(C:C)&gt;1),SUM($K$3:K1569)/2,IF($B1569="","",IF($C1570=$C1567,ROUND(J1570*I1570,2),IF($C1570=$C1568,"Total Item (R$)",IF(AND($C1570&lt;&gt;$C1569,$J1569&lt;&gt;""),SUMIFS(K:K,C:C,C1569,J:J,"&lt;&gt;Subtotal"),""))))),"")</f>
        <v/>
      </c>
      <c r="L1570" s="100" t="str">
        <f t="shared" si="46"/>
        <v/>
      </c>
    </row>
    <row r="1571" spans="2:12" x14ac:dyDescent="0.25">
      <c r="B1571" s="62" t="str">
        <f>IFERROR(IF(C1570=C1567,IF(B1570+1&lt;='FORMAÇÃO DE PREÇO'!$H$8,B1570+1,""),B1570),"")</f>
        <v/>
      </c>
      <c r="C1571" s="62" t="str">
        <f>IFERROR(VLOOKUP(B1571,'FORMAÇÃO DE PREÇO'!B:D,2,FALSE),"")</f>
        <v/>
      </c>
      <c r="D1571" s="62" t="str">
        <f>IFERROR(VLOOKUP(B1571,'FORMAÇÃO DE PREÇO'!B:D,3,FALSE),"")</f>
        <v/>
      </c>
      <c r="E1571" s="107" t="str">
        <f t="shared" si="47"/>
        <v/>
      </c>
      <c r="F1571" s="107" t="str">
        <f>IF($B1570="","",IF($C1571=$C1568,INDEX('FORMAÇÃO DE PREÇO'!$H:$H,MATCH($B1571,'FORMAÇÃO DE PREÇO'!$B:$B)-18),IF($C1571=$C1569,"Código","")))</f>
        <v/>
      </c>
      <c r="G1571" s="108" t="str">
        <f t="array" ref="G1571">IF($B1570="","",IF($C1571=$C1568,UPPER(INDEX('BASE EDITAL'!$C:$C,EDITAL!B1571+1)),IF($C1571=$C1569,"Especificação do Objeto","")))</f>
        <v/>
      </c>
      <c r="H1571" s="109" t="str">
        <f t="array" ref="H1571">IF($B1570="","",IF($C1571=$C1568,INDEX('FORMAÇÃO DE PREÇO'!$M:$M,MATCH($B1571,'FORMAÇÃO DE PREÇO'!$B:$B)-14),IF($C1571=$C1569,"Unidade","")))</f>
        <v/>
      </c>
      <c r="I1571" s="109" t="str">
        <f>IF($B1570="","",IF($C1571=$C1568,INDEX('FORMAÇÃO DE PREÇO'!$M:$M,MATCH($B1571,'FORMAÇÃO DE PREÇO'!$B:$B)-16),IF($C1571=$C1569,"Quant.","")))</f>
        <v/>
      </c>
      <c r="J1571" s="68" t="str">
        <f>IF(AND(COUNTBLANK($B1568:$B1570)=2,$B1570="",$B1569="",MAX(C:C)&gt;1),"Total Estimado",IF($B1570="","",IF($C1571=$C1568,INDEX('FORMAÇÃO DE PREÇO'!$M:$M,MATCH($B1571,'FORMAÇÃO DE PREÇO'!$B:$B)-18),IF($C1571=$C1569,"Valor Unit. (R$)",IF(AND($C1571&lt;&gt;$C1570,$J1570&lt;&gt;""),"Subtotal","")))))</f>
        <v/>
      </c>
      <c r="K1571" s="100" t="str">
        <f>IFERROR(IF(AND(COUNTBLANK($B1568:$B1570)=2,$B1570="",$B1569="",MAX(C:C)&gt;1),SUM($K$3:K1570)/2,IF($B1570="","",IF($C1571=$C1568,ROUND(J1571*I1571,2),IF($C1571=$C1569,"Total Item (R$)",IF(AND($C1571&lt;&gt;$C1570,$J1570&lt;&gt;""),SUMIFS(K:K,C:C,C1570,J:J,"&lt;&gt;Subtotal"),""))))),"")</f>
        <v/>
      </c>
      <c r="L1571" s="100" t="str">
        <f t="shared" si="46"/>
        <v/>
      </c>
    </row>
    <row r="1572" spans="2:12" x14ac:dyDescent="0.25">
      <c r="B1572" s="62" t="str">
        <f>IFERROR(IF(C1571=C1568,IF(B1571+1&lt;='FORMAÇÃO DE PREÇO'!$H$8,B1571+1,""),B1571),"")</f>
        <v/>
      </c>
      <c r="C1572" s="62" t="str">
        <f>IFERROR(VLOOKUP(B1572,'FORMAÇÃO DE PREÇO'!B:D,2,FALSE),"")</f>
        <v/>
      </c>
      <c r="D1572" s="62" t="str">
        <f>IFERROR(VLOOKUP(B1572,'FORMAÇÃO DE PREÇO'!B:D,3,FALSE),"")</f>
        <v/>
      </c>
      <c r="E1572" s="107" t="str">
        <f t="shared" si="47"/>
        <v/>
      </c>
      <c r="F1572" s="107" t="str">
        <f>IF($B1571="","",IF($C1572=$C1569,INDEX('FORMAÇÃO DE PREÇO'!$H:$H,MATCH($B1572,'FORMAÇÃO DE PREÇO'!$B:$B)-18),IF($C1572=$C1570,"Código","")))</f>
        <v/>
      </c>
      <c r="G1572" s="108" t="str">
        <f t="array" ref="G1572">IF($B1571="","",IF($C1572=$C1569,UPPER(INDEX('BASE EDITAL'!$C:$C,EDITAL!B1572+1)),IF($C1572=$C1570,"Especificação do Objeto","")))</f>
        <v/>
      </c>
      <c r="H1572" s="109" t="str">
        <f t="array" ref="H1572">IF($B1571="","",IF($C1572=$C1569,INDEX('FORMAÇÃO DE PREÇO'!$M:$M,MATCH($B1572,'FORMAÇÃO DE PREÇO'!$B:$B)-14),IF($C1572=$C1570,"Unidade","")))</f>
        <v/>
      </c>
      <c r="I1572" s="109" t="str">
        <f>IF($B1571="","",IF($C1572=$C1569,INDEX('FORMAÇÃO DE PREÇO'!$M:$M,MATCH($B1572,'FORMAÇÃO DE PREÇO'!$B:$B)-16),IF($C1572=$C1570,"Quant.","")))</f>
        <v/>
      </c>
      <c r="J1572" s="68" t="str">
        <f>IF(AND(COUNTBLANK($B1569:$B1571)=2,$B1571="",$B1570="",MAX(C:C)&gt;1),"Total Estimado",IF($B1571="","",IF($C1572=$C1569,INDEX('FORMAÇÃO DE PREÇO'!$M:$M,MATCH($B1572,'FORMAÇÃO DE PREÇO'!$B:$B)-18),IF($C1572=$C1570,"Valor Unit. (R$)",IF(AND($C1572&lt;&gt;$C1571,$J1571&lt;&gt;""),"Subtotal","")))))</f>
        <v/>
      </c>
      <c r="K1572" s="100" t="str">
        <f>IFERROR(IF(AND(COUNTBLANK($B1569:$B1571)=2,$B1571="",$B1570="",MAX(C:C)&gt;1),SUM($K$3:K1571)/2,IF($B1571="","",IF($C1572=$C1569,ROUND(J1572*I1572,2),IF($C1572=$C1570,"Total Item (R$)",IF(AND($C1572&lt;&gt;$C1571,$J1571&lt;&gt;""),SUMIFS(K:K,C:C,C1571,J:J,"&lt;&gt;Subtotal"),""))))),"")</f>
        <v/>
      </c>
      <c r="L1572" s="100" t="str">
        <f t="shared" si="46"/>
        <v/>
      </c>
    </row>
    <row r="1573" spans="2:12" x14ac:dyDescent="0.25">
      <c r="B1573" s="62" t="str">
        <f>IFERROR(IF(C1572=C1569,IF(B1572+1&lt;='FORMAÇÃO DE PREÇO'!$H$8,B1572+1,""),B1572),"")</f>
        <v/>
      </c>
      <c r="C1573" s="62" t="str">
        <f>IFERROR(VLOOKUP(B1573,'FORMAÇÃO DE PREÇO'!B:D,2,FALSE),"")</f>
        <v/>
      </c>
      <c r="D1573" s="62" t="str">
        <f>IFERROR(VLOOKUP(B1573,'FORMAÇÃO DE PREÇO'!B:D,3,FALSE),"")</f>
        <v/>
      </c>
      <c r="E1573" s="107" t="str">
        <f t="shared" si="47"/>
        <v/>
      </c>
      <c r="F1573" s="107" t="str">
        <f>IF($B1572="","",IF($C1573=$C1570,INDEX('FORMAÇÃO DE PREÇO'!$H:$H,MATCH($B1573,'FORMAÇÃO DE PREÇO'!$B:$B)-18),IF($C1573=$C1571,"Código","")))</f>
        <v/>
      </c>
      <c r="G1573" s="108" t="str">
        <f t="array" ref="G1573">IF($B1572="","",IF($C1573=$C1570,UPPER(INDEX('BASE EDITAL'!$C:$C,EDITAL!B1573+1)),IF($C1573=$C1571,"Especificação do Objeto","")))</f>
        <v/>
      </c>
      <c r="H1573" s="109" t="str">
        <f t="array" ref="H1573">IF($B1572="","",IF($C1573=$C1570,INDEX('FORMAÇÃO DE PREÇO'!$M:$M,MATCH($B1573,'FORMAÇÃO DE PREÇO'!$B:$B)-14),IF($C1573=$C1571,"Unidade","")))</f>
        <v/>
      </c>
      <c r="I1573" s="109" t="str">
        <f>IF($B1572="","",IF($C1573=$C1570,INDEX('FORMAÇÃO DE PREÇO'!$M:$M,MATCH($B1573,'FORMAÇÃO DE PREÇO'!$B:$B)-16),IF($C1573=$C1571,"Quant.","")))</f>
        <v/>
      </c>
      <c r="J1573" s="68" t="str">
        <f>IF(AND(COUNTBLANK($B1570:$B1572)=2,$B1572="",$B1571="",MAX(C:C)&gt;1),"Total Estimado",IF($B1572="","",IF($C1573=$C1570,INDEX('FORMAÇÃO DE PREÇO'!$M:$M,MATCH($B1573,'FORMAÇÃO DE PREÇO'!$B:$B)-18),IF($C1573=$C1571,"Valor Unit. (R$)",IF(AND($C1573&lt;&gt;$C1572,$J1572&lt;&gt;""),"Subtotal","")))))</f>
        <v/>
      </c>
      <c r="K1573" s="100" t="str">
        <f>IFERROR(IF(AND(COUNTBLANK($B1570:$B1572)=2,$B1572="",$B1571="",MAX(C:C)&gt;1),SUM($K$3:K1572)/2,IF($B1572="","",IF($C1573=$C1570,ROUND(J1573*I1573,2),IF($C1573=$C1571,"Total Item (R$)",IF(AND($C1573&lt;&gt;$C1572,$J1572&lt;&gt;""),SUMIFS(K:K,C:C,C1572,J:J,"&lt;&gt;Subtotal"),""))))),"")</f>
        <v/>
      </c>
      <c r="L1573" s="100" t="str">
        <f t="shared" si="46"/>
        <v/>
      </c>
    </row>
    <row r="1574" spans="2:12" x14ac:dyDescent="0.25">
      <c r="B1574" s="62" t="str">
        <f>IFERROR(IF(C1573=C1570,IF(B1573+1&lt;='FORMAÇÃO DE PREÇO'!$H$8,B1573+1,""),B1573),"")</f>
        <v/>
      </c>
      <c r="C1574" s="62" t="str">
        <f>IFERROR(VLOOKUP(B1574,'FORMAÇÃO DE PREÇO'!B:D,2,FALSE),"")</f>
        <v/>
      </c>
      <c r="D1574" s="62" t="str">
        <f>IFERROR(VLOOKUP(B1574,'FORMAÇÃO DE PREÇO'!B:D,3,FALSE),"")</f>
        <v/>
      </c>
      <c r="E1574" s="107" t="str">
        <f t="shared" si="47"/>
        <v/>
      </c>
      <c r="F1574" s="107" t="str">
        <f>IF($B1573="","",IF($C1574=$C1571,INDEX('FORMAÇÃO DE PREÇO'!$H:$H,MATCH($B1574,'FORMAÇÃO DE PREÇO'!$B:$B)-18),IF($C1574=$C1572,"Código","")))</f>
        <v/>
      </c>
      <c r="G1574" s="108" t="str">
        <f t="array" ref="G1574">IF($B1573="","",IF($C1574=$C1571,UPPER(INDEX('BASE EDITAL'!$C:$C,EDITAL!B1574+1)),IF($C1574=$C1572,"Especificação do Objeto","")))</f>
        <v/>
      </c>
      <c r="H1574" s="109" t="str">
        <f t="array" ref="H1574">IF($B1573="","",IF($C1574=$C1571,INDEX('FORMAÇÃO DE PREÇO'!$M:$M,MATCH($B1574,'FORMAÇÃO DE PREÇO'!$B:$B)-14),IF($C1574=$C1572,"Unidade","")))</f>
        <v/>
      </c>
      <c r="I1574" s="109" t="str">
        <f>IF($B1573="","",IF($C1574=$C1571,INDEX('FORMAÇÃO DE PREÇO'!$M:$M,MATCH($B1574,'FORMAÇÃO DE PREÇO'!$B:$B)-16),IF($C1574=$C1572,"Quant.","")))</f>
        <v/>
      </c>
      <c r="J1574" s="68" t="str">
        <f>IF(AND(COUNTBLANK($B1571:$B1573)=2,$B1573="",$B1572="",MAX(C:C)&gt;1),"Total Estimado",IF($B1573="","",IF($C1574=$C1571,INDEX('FORMAÇÃO DE PREÇO'!$M:$M,MATCH($B1574,'FORMAÇÃO DE PREÇO'!$B:$B)-18),IF($C1574=$C1572,"Valor Unit. (R$)",IF(AND($C1574&lt;&gt;$C1573,$J1573&lt;&gt;""),"Subtotal","")))))</f>
        <v/>
      </c>
      <c r="K1574" s="100" t="str">
        <f>IFERROR(IF(AND(COUNTBLANK($B1571:$B1573)=2,$B1573="",$B1572="",MAX(C:C)&gt;1),SUM($K$3:K1573)/2,IF($B1573="","",IF($C1574=$C1571,ROUND(J1574*I1574,2),IF($C1574=$C1572,"Total Item (R$)",IF(AND($C1574&lt;&gt;$C1573,$J1573&lt;&gt;""),SUMIFS(K:K,C:C,C1573,J:J,"&lt;&gt;Subtotal"),""))))),"")</f>
        <v/>
      </c>
      <c r="L1574" s="100" t="str">
        <f t="shared" si="46"/>
        <v/>
      </c>
    </row>
    <row r="1575" spans="2:12" x14ac:dyDescent="0.25">
      <c r="B1575" s="62" t="str">
        <f>IFERROR(IF(C1574=C1571,IF(B1574+1&lt;='FORMAÇÃO DE PREÇO'!$H$8,B1574+1,""),B1574),"")</f>
        <v/>
      </c>
      <c r="C1575" s="62" t="str">
        <f>IFERROR(VLOOKUP(B1575,'FORMAÇÃO DE PREÇO'!B:D,2,FALSE),"")</f>
        <v/>
      </c>
      <c r="D1575" s="62" t="str">
        <f>IFERROR(VLOOKUP(B1575,'FORMAÇÃO DE PREÇO'!B:D,3,FALSE),"")</f>
        <v/>
      </c>
      <c r="E1575" s="107" t="str">
        <f t="shared" si="47"/>
        <v/>
      </c>
      <c r="F1575" s="107" t="str">
        <f>IF($B1574="","",IF($C1575=$C1572,INDEX('FORMAÇÃO DE PREÇO'!$H:$H,MATCH($B1575,'FORMAÇÃO DE PREÇO'!$B:$B)-18),IF($C1575=$C1573,"Código","")))</f>
        <v/>
      </c>
      <c r="G1575" s="108" t="str">
        <f t="array" ref="G1575">IF($B1574="","",IF($C1575=$C1572,UPPER(INDEX('BASE EDITAL'!$C:$C,EDITAL!B1575+1)),IF($C1575=$C1573,"Especificação do Objeto","")))</f>
        <v/>
      </c>
      <c r="H1575" s="109" t="str">
        <f t="array" ref="H1575">IF($B1574="","",IF($C1575=$C1572,INDEX('FORMAÇÃO DE PREÇO'!$M:$M,MATCH($B1575,'FORMAÇÃO DE PREÇO'!$B:$B)-14),IF($C1575=$C1573,"Unidade","")))</f>
        <v/>
      </c>
      <c r="I1575" s="109" t="str">
        <f>IF($B1574="","",IF($C1575=$C1572,INDEX('FORMAÇÃO DE PREÇO'!$M:$M,MATCH($B1575,'FORMAÇÃO DE PREÇO'!$B:$B)-16),IF($C1575=$C1573,"Quant.","")))</f>
        <v/>
      </c>
      <c r="J1575" s="68" t="str">
        <f>IF(AND(COUNTBLANK($B1572:$B1574)=2,$B1574="",$B1573="",MAX(C:C)&gt;1),"Total Estimado",IF($B1574="","",IF($C1575=$C1572,INDEX('FORMAÇÃO DE PREÇO'!$M:$M,MATCH($B1575,'FORMAÇÃO DE PREÇO'!$B:$B)-18),IF($C1575=$C1573,"Valor Unit. (R$)",IF(AND($C1575&lt;&gt;$C1574,$J1574&lt;&gt;""),"Subtotal","")))))</f>
        <v/>
      </c>
      <c r="K1575" s="100" t="str">
        <f>IFERROR(IF(AND(COUNTBLANK($B1572:$B1574)=2,$B1574="",$B1573="",MAX(C:C)&gt;1),SUM($K$3:K1574)/2,IF($B1574="","",IF($C1575=$C1572,ROUND(J1575*I1575,2),IF($C1575=$C1573,"Total Item (R$)",IF(AND($C1575&lt;&gt;$C1574,$J1574&lt;&gt;""),SUMIFS(K:K,C:C,C1574,J:J,"&lt;&gt;Subtotal"),""))))),"")</f>
        <v/>
      </c>
      <c r="L1575" s="100" t="str">
        <f t="shared" si="46"/>
        <v/>
      </c>
    </row>
    <row r="1576" spans="2:12" x14ac:dyDescent="0.25">
      <c r="B1576" s="62" t="str">
        <f>IFERROR(IF(C1575=C1572,IF(B1575+1&lt;='FORMAÇÃO DE PREÇO'!$H$8,B1575+1,""),B1575),"")</f>
        <v/>
      </c>
      <c r="C1576" s="62" t="str">
        <f>IFERROR(VLOOKUP(B1576,'FORMAÇÃO DE PREÇO'!B:D,2,FALSE),"")</f>
        <v/>
      </c>
      <c r="D1576" s="62" t="str">
        <f>IFERROR(VLOOKUP(B1576,'FORMAÇÃO DE PREÇO'!B:D,3,FALSE),"")</f>
        <v/>
      </c>
      <c r="E1576" s="107" t="str">
        <f t="shared" si="47"/>
        <v/>
      </c>
      <c r="F1576" s="107" t="str">
        <f>IF($B1575="","",IF($C1576=$C1573,INDEX('FORMAÇÃO DE PREÇO'!$H:$H,MATCH($B1576,'FORMAÇÃO DE PREÇO'!$B:$B)-18),IF($C1576=$C1574,"Código","")))</f>
        <v/>
      </c>
      <c r="G1576" s="108" t="str">
        <f t="array" ref="G1576">IF($B1575="","",IF($C1576=$C1573,UPPER(INDEX('BASE EDITAL'!$C:$C,EDITAL!B1576+1)),IF($C1576=$C1574,"Especificação do Objeto","")))</f>
        <v/>
      </c>
      <c r="H1576" s="109" t="str">
        <f t="array" ref="H1576">IF($B1575="","",IF($C1576=$C1573,INDEX('FORMAÇÃO DE PREÇO'!$M:$M,MATCH($B1576,'FORMAÇÃO DE PREÇO'!$B:$B)-14),IF($C1576=$C1574,"Unidade","")))</f>
        <v/>
      </c>
      <c r="I1576" s="109" t="str">
        <f>IF($B1575="","",IF($C1576=$C1573,INDEX('FORMAÇÃO DE PREÇO'!$M:$M,MATCH($B1576,'FORMAÇÃO DE PREÇO'!$B:$B)-16),IF($C1576=$C1574,"Quant.","")))</f>
        <v/>
      </c>
      <c r="J1576" s="68" t="str">
        <f>IF(AND(COUNTBLANK($B1573:$B1575)=2,$B1575="",$B1574="",MAX(C:C)&gt;1),"Total Estimado",IF($B1575="","",IF($C1576=$C1573,INDEX('FORMAÇÃO DE PREÇO'!$M:$M,MATCH($B1576,'FORMAÇÃO DE PREÇO'!$B:$B)-18),IF($C1576=$C1574,"Valor Unit. (R$)",IF(AND($C1576&lt;&gt;$C1575,$J1575&lt;&gt;""),"Subtotal","")))))</f>
        <v/>
      </c>
      <c r="K1576" s="100" t="str">
        <f>IFERROR(IF(AND(COUNTBLANK($B1573:$B1575)=2,$B1575="",$B1574="",MAX(C:C)&gt;1),SUM($K$3:K1575)/2,IF($B1575="","",IF($C1576=$C1573,ROUND(J1576*I1576,2),IF($C1576=$C1574,"Total Item (R$)",IF(AND($C1576&lt;&gt;$C1575,$J1575&lt;&gt;""),SUMIFS(K:K,C:C,C1575,J:J,"&lt;&gt;Subtotal"),""))))),"")</f>
        <v/>
      </c>
      <c r="L1576" s="100" t="str">
        <f t="shared" si="46"/>
        <v/>
      </c>
    </row>
    <row r="1577" spans="2:12" x14ac:dyDescent="0.25">
      <c r="B1577" s="62" t="str">
        <f>IFERROR(IF(C1576=C1573,IF(B1576+1&lt;='FORMAÇÃO DE PREÇO'!$H$8,B1576+1,""),B1576),"")</f>
        <v/>
      </c>
      <c r="C1577" s="62" t="str">
        <f>IFERROR(VLOOKUP(B1577,'FORMAÇÃO DE PREÇO'!B:D,2,FALSE),"")</f>
        <v/>
      </c>
      <c r="D1577" s="62" t="str">
        <f>IFERROR(VLOOKUP(B1577,'FORMAÇÃO DE PREÇO'!B:D,3,FALSE),"")</f>
        <v/>
      </c>
      <c r="E1577" s="107" t="str">
        <f t="shared" si="47"/>
        <v/>
      </c>
      <c r="F1577" s="107" t="str">
        <f>IF($B1576="","",IF($C1577=$C1574,INDEX('FORMAÇÃO DE PREÇO'!$H:$H,MATCH($B1577,'FORMAÇÃO DE PREÇO'!$B:$B)-18),IF($C1577=$C1575,"Código","")))</f>
        <v/>
      </c>
      <c r="G1577" s="108" t="str">
        <f t="array" ref="G1577">IF($B1576="","",IF($C1577=$C1574,UPPER(INDEX('BASE EDITAL'!$C:$C,EDITAL!B1577+1)),IF($C1577=$C1575,"Especificação do Objeto","")))</f>
        <v/>
      </c>
      <c r="H1577" s="109" t="str">
        <f t="array" ref="H1577">IF($B1576="","",IF($C1577=$C1574,INDEX('FORMAÇÃO DE PREÇO'!$M:$M,MATCH($B1577,'FORMAÇÃO DE PREÇO'!$B:$B)-14),IF($C1577=$C1575,"Unidade","")))</f>
        <v/>
      </c>
      <c r="I1577" s="109" t="str">
        <f>IF($B1576="","",IF($C1577=$C1574,INDEX('FORMAÇÃO DE PREÇO'!$M:$M,MATCH($B1577,'FORMAÇÃO DE PREÇO'!$B:$B)-16),IF($C1577=$C1575,"Quant.","")))</f>
        <v/>
      </c>
      <c r="J1577" s="68" t="str">
        <f>IF(AND(COUNTBLANK($B1574:$B1576)=2,$B1576="",$B1575="",MAX(C:C)&gt;1),"Total Estimado",IF($B1576="","",IF($C1577=$C1574,INDEX('FORMAÇÃO DE PREÇO'!$M:$M,MATCH($B1577,'FORMAÇÃO DE PREÇO'!$B:$B)-18),IF($C1577=$C1575,"Valor Unit. (R$)",IF(AND($C1577&lt;&gt;$C1576,$J1576&lt;&gt;""),"Subtotal","")))))</f>
        <v/>
      </c>
      <c r="K1577" s="100" t="str">
        <f>IFERROR(IF(AND(COUNTBLANK($B1574:$B1576)=2,$B1576="",$B1575="",MAX(C:C)&gt;1),SUM($K$3:K1576)/2,IF($B1576="","",IF($C1577=$C1574,ROUND(J1577*I1577,2),IF($C1577=$C1575,"Total Item (R$)",IF(AND($C1577&lt;&gt;$C1576,$J1576&lt;&gt;""),SUMIFS(K:K,C:C,C1576,J:J,"&lt;&gt;Subtotal"),""))))),"")</f>
        <v/>
      </c>
      <c r="L1577" s="100" t="str">
        <f t="shared" si="46"/>
        <v/>
      </c>
    </row>
    <row r="1578" spans="2:12" x14ac:dyDescent="0.25">
      <c r="B1578" s="62" t="str">
        <f>IFERROR(IF(C1577=C1574,IF(B1577+1&lt;='FORMAÇÃO DE PREÇO'!$H$8,B1577+1,""),B1577),"")</f>
        <v/>
      </c>
      <c r="C1578" s="62" t="str">
        <f>IFERROR(VLOOKUP(B1578,'FORMAÇÃO DE PREÇO'!B:D,2,FALSE),"")</f>
        <v/>
      </c>
      <c r="D1578" s="62" t="str">
        <f>IFERROR(VLOOKUP(B1578,'FORMAÇÃO DE PREÇO'!B:D,3,FALSE),"")</f>
        <v/>
      </c>
      <c r="E1578" s="107" t="str">
        <f t="shared" si="47"/>
        <v/>
      </c>
      <c r="F1578" s="107" t="str">
        <f>IF($B1577="","",IF($C1578=$C1575,INDEX('FORMAÇÃO DE PREÇO'!$H:$H,MATCH($B1578,'FORMAÇÃO DE PREÇO'!$B:$B)-18),IF($C1578=$C1576,"Código","")))</f>
        <v/>
      </c>
      <c r="G1578" s="108" t="str">
        <f t="array" ref="G1578">IF($B1577="","",IF($C1578=$C1575,UPPER(INDEX('BASE EDITAL'!$C:$C,EDITAL!B1578+1)),IF($C1578=$C1576,"Especificação do Objeto","")))</f>
        <v/>
      </c>
      <c r="H1578" s="109" t="str">
        <f t="array" ref="H1578">IF($B1577="","",IF($C1578=$C1575,INDEX('FORMAÇÃO DE PREÇO'!$M:$M,MATCH($B1578,'FORMAÇÃO DE PREÇO'!$B:$B)-14),IF($C1578=$C1576,"Unidade","")))</f>
        <v/>
      </c>
      <c r="I1578" s="109" t="str">
        <f>IF($B1577="","",IF($C1578=$C1575,INDEX('FORMAÇÃO DE PREÇO'!$M:$M,MATCH($B1578,'FORMAÇÃO DE PREÇO'!$B:$B)-16),IF($C1578=$C1576,"Quant.","")))</f>
        <v/>
      </c>
      <c r="J1578" s="68" t="str">
        <f>IF(AND(COUNTBLANK($B1575:$B1577)=2,$B1577="",$B1576="",MAX(C:C)&gt;1),"Total Estimado",IF($B1577="","",IF($C1578=$C1575,INDEX('FORMAÇÃO DE PREÇO'!$M:$M,MATCH($B1578,'FORMAÇÃO DE PREÇO'!$B:$B)-18),IF($C1578=$C1576,"Valor Unit. (R$)",IF(AND($C1578&lt;&gt;$C1577,$J1577&lt;&gt;""),"Subtotal","")))))</f>
        <v/>
      </c>
      <c r="K1578" s="100" t="str">
        <f>IFERROR(IF(AND(COUNTBLANK($B1575:$B1577)=2,$B1577="",$B1576="",MAX(C:C)&gt;1),SUM($K$3:K1577)/2,IF($B1577="","",IF($C1578=$C1575,ROUND(J1578*I1578,2),IF($C1578=$C1576,"Total Item (R$)",IF(AND($C1578&lt;&gt;$C1577,$J1577&lt;&gt;""),SUMIFS(K:K,C:C,C1577,J:J,"&lt;&gt;Subtotal"),""))))),"")</f>
        <v/>
      </c>
      <c r="L1578" s="100" t="str">
        <f t="shared" si="46"/>
        <v/>
      </c>
    </row>
    <row r="1579" spans="2:12" x14ac:dyDescent="0.25">
      <c r="B1579" s="62" t="str">
        <f>IFERROR(IF(C1578=C1575,IF(B1578+1&lt;='FORMAÇÃO DE PREÇO'!$H$8,B1578+1,""),B1578),"")</f>
        <v/>
      </c>
      <c r="C1579" s="62" t="str">
        <f>IFERROR(VLOOKUP(B1579,'FORMAÇÃO DE PREÇO'!B:D,2,FALSE),"")</f>
        <v/>
      </c>
      <c r="D1579" s="62" t="str">
        <f>IFERROR(VLOOKUP(B1579,'FORMAÇÃO DE PREÇO'!B:D,3,FALSE),"")</f>
        <v/>
      </c>
      <c r="E1579" s="107" t="str">
        <f t="shared" si="47"/>
        <v/>
      </c>
      <c r="F1579" s="107" t="str">
        <f>IF($B1578="","",IF($C1579=$C1576,INDEX('FORMAÇÃO DE PREÇO'!$H:$H,MATCH($B1579,'FORMAÇÃO DE PREÇO'!$B:$B)-18),IF($C1579=$C1577,"Código","")))</f>
        <v/>
      </c>
      <c r="G1579" s="108" t="str">
        <f t="array" ref="G1579">IF($B1578="","",IF($C1579=$C1576,UPPER(INDEX('BASE EDITAL'!$C:$C,EDITAL!B1579+1)),IF($C1579=$C1577,"Especificação do Objeto","")))</f>
        <v/>
      </c>
      <c r="H1579" s="109" t="str">
        <f t="array" ref="H1579">IF($B1578="","",IF($C1579=$C1576,INDEX('FORMAÇÃO DE PREÇO'!$M:$M,MATCH($B1579,'FORMAÇÃO DE PREÇO'!$B:$B)-14),IF($C1579=$C1577,"Unidade","")))</f>
        <v/>
      </c>
      <c r="I1579" s="109" t="str">
        <f>IF($B1578="","",IF($C1579=$C1576,INDEX('FORMAÇÃO DE PREÇO'!$M:$M,MATCH($B1579,'FORMAÇÃO DE PREÇO'!$B:$B)-16),IF($C1579=$C1577,"Quant.","")))</f>
        <v/>
      </c>
      <c r="J1579" s="68" t="str">
        <f>IF(AND(COUNTBLANK($B1576:$B1578)=2,$B1578="",$B1577="",MAX(C:C)&gt;1),"Total Estimado",IF($B1578="","",IF($C1579=$C1576,INDEX('FORMAÇÃO DE PREÇO'!$M:$M,MATCH($B1579,'FORMAÇÃO DE PREÇO'!$B:$B)-18),IF($C1579=$C1577,"Valor Unit. (R$)",IF(AND($C1579&lt;&gt;$C1578,$J1578&lt;&gt;""),"Subtotal","")))))</f>
        <v/>
      </c>
      <c r="K1579" s="100" t="str">
        <f>IFERROR(IF(AND(COUNTBLANK($B1576:$B1578)=2,$B1578="",$B1577="",MAX(C:C)&gt;1),SUM($K$3:K1578)/2,IF($B1578="","",IF($C1579=$C1576,ROUND(J1579*I1579,2),IF($C1579=$C1577,"Total Item (R$)",IF(AND($C1579&lt;&gt;$C1578,$J1578&lt;&gt;""),SUMIFS(K:K,C:C,C1578,J:J,"&lt;&gt;Subtotal"),""))))),"")</f>
        <v/>
      </c>
      <c r="L1579" s="100" t="str">
        <f t="shared" si="46"/>
        <v/>
      </c>
    </row>
    <row r="1580" spans="2:12" x14ac:dyDescent="0.25">
      <c r="B1580" s="62" t="str">
        <f>IFERROR(IF(C1579=C1576,IF(B1579+1&lt;='FORMAÇÃO DE PREÇO'!$H$8,B1579+1,""),B1579),"")</f>
        <v/>
      </c>
      <c r="C1580" s="62" t="str">
        <f>IFERROR(VLOOKUP(B1580,'FORMAÇÃO DE PREÇO'!B:D,2,FALSE),"")</f>
        <v/>
      </c>
      <c r="D1580" s="62" t="str">
        <f>IFERROR(VLOOKUP(B1580,'FORMAÇÃO DE PREÇO'!B:D,3,FALSE),"")</f>
        <v/>
      </c>
      <c r="E1580" s="107" t="str">
        <f t="shared" si="47"/>
        <v/>
      </c>
      <c r="F1580" s="107" t="str">
        <f>IF($B1579="","",IF($C1580=$C1577,INDEX('FORMAÇÃO DE PREÇO'!$H:$H,MATCH($B1580,'FORMAÇÃO DE PREÇO'!$B:$B)-18),IF($C1580=$C1578,"Código","")))</f>
        <v/>
      </c>
      <c r="G1580" s="108" t="str">
        <f t="array" ref="G1580">IF($B1579="","",IF($C1580=$C1577,UPPER(INDEX('BASE EDITAL'!$C:$C,EDITAL!B1580+1)),IF($C1580=$C1578,"Especificação do Objeto","")))</f>
        <v/>
      </c>
      <c r="H1580" s="109" t="str">
        <f t="array" ref="H1580">IF($B1579="","",IF($C1580=$C1577,INDEX('FORMAÇÃO DE PREÇO'!$M:$M,MATCH($B1580,'FORMAÇÃO DE PREÇO'!$B:$B)-14),IF($C1580=$C1578,"Unidade","")))</f>
        <v/>
      </c>
      <c r="I1580" s="109" t="str">
        <f>IF($B1579="","",IF($C1580=$C1577,INDEX('FORMAÇÃO DE PREÇO'!$M:$M,MATCH($B1580,'FORMAÇÃO DE PREÇO'!$B:$B)-16),IF($C1580=$C1578,"Quant.","")))</f>
        <v/>
      </c>
      <c r="J1580" s="68" t="str">
        <f>IF(AND(COUNTBLANK($B1577:$B1579)=2,$B1579="",$B1578="",MAX(C:C)&gt;1),"Total Estimado",IF($B1579="","",IF($C1580=$C1577,INDEX('FORMAÇÃO DE PREÇO'!$M:$M,MATCH($B1580,'FORMAÇÃO DE PREÇO'!$B:$B)-18),IF($C1580=$C1578,"Valor Unit. (R$)",IF(AND($C1580&lt;&gt;$C1579,$J1579&lt;&gt;""),"Subtotal","")))))</f>
        <v/>
      </c>
      <c r="K1580" s="100" t="str">
        <f>IFERROR(IF(AND(COUNTBLANK($B1577:$B1579)=2,$B1579="",$B1578="",MAX(C:C)&gt;1),SUM($K$3:K1579)/2,IF($B1579="","",IF($C1580=$C1577,ROUND(J1580*I1580,2),IF($C1580=$C1578,"Total Item (R$)",IF(AND($C1580&lt;&gt;$C1579,$J1579&lt;&gt;""),SUMIFS(K:K,C:C,C1579,J:J,"&lt;&gt;Subtotal"),""))))),"")</f>
        <v/>
      </c>
      <c r="L1580" s="100" t="str">
        <f t="shared" si="46"/>
        <v/>
      </c>
    </row>
    <row r="1581" spans="2:12" x14ac:dyDescent="0.25">
      <c r="B1581" s="62" t="str">
        <f>IFERROR(IF(C1580=C1577,IF(B1580+1&lt;='FORMAÇÃO DE PREÇO'!$H$8,B1580+1,""),B1580),"")</f>
        <v/>
      </c>
      <c r="C1581" s="62" t="str">
        <f>IFERROR(VLOOKUP(B1581,'FORMAÇÃO DE PREÇO'!B:D,2,FALSE),"")</f>
        <v/>
      </c>
      <c r="D1581" s="62" t="str">
        <f>IFERROR(VLOOKUP(B1581,'FORMAÇÃO DE PREÇO'!B:D,3,FALSE),"")</f>
        <v/>
      </c>
      <c r="E1581" s="107" t="str">
        <f t="shared" si="47"/>
        <v/>
      </c>
      <c r="F1581" s="107" t="str">
        <f>IF($B1580="","",IF($C1581=$C1578,INDEX('FORMAÇÃO DE PREÇO'!$H:$H,MATCH($B1581,'FORMAÇÃO DE PREÇO'!$B:$B)-18),IF($C1581=$C1579,"Código","")))</f>
        <v/>
      </c>
      <c r="G1581" s="108" t="str">
        <f t="array" ref="G1581">IF($B1580="","",IF($C1581=$C1578,UPPER(INDEX('BASE EDITAL'!$C:$C,EDITAL!B1581+1)),IF($C1581=$C1579,"Especificação do Objeto","")))</f>
        <v/>
      </c>
      <c r="H1581" s="109" t="str">
        <f t="array" ref="H1581">IF($B1580="","",IF($C1581=$C1578,INDEX('FORMAÇÃO DE PREÇO'!$M:$M,MATCH($B1581,'FORMAÇÃO DE PREÇO'!$B:$B)-14),IF($C1581=$C1579,"Unidade","")))</f>
        <v/>
      </c>
      <c r="I1581" s="109" t="str">
        <f>IF($B1580="","",IF($C1581=$C1578,INDEX('FORMAÇÃO DE PREÇO'!$M:$M,MATCH($B1581,'FORMAÇÃO DE PREÇO'!$B:$B)-16),IF($C1581=$C1579,"Quant.","")))</f>
        <v/>
      </c>
      <c r="J1581" s="68" t="str">
        <f>IF(AND(COUNTBLANK($B1578:$B1580)=2,$B1580="",$B1579="",MAX(C:C)&gt;1),"Total Estimado",IF($B1580="","",IF($C1581=$C1578,INDEX('FORMAÇÃO DE PREÇO'!$M:$M,MATCH($B1581,'FORMAÇÃO DE PREÇO'!$B:$B)-18),IF($C1581=$C1579,"Valor Unit. (R$)",IF(AND($C1581&lt;&gt;$C1580,$J1580&lt;&gt;""),"Subtotal","")))))</f>
        <v/>
      </c>
      <c r="K1581" s="100" t="str">
        <f>IFERROR(IF(AND(COUNTBLANK($B1578:$B1580)=2,$B1580="",$B1579="",MAX(C:C)&gt;1),SUM($K$3:K1580)/2,IF($B1580="","",IF($C1581=$C1578,ROUND(J1581*I1581,2),IF($C1581=$C1579,"Total Item (R$)",IF(AND($C1581&lt;&gt;$C1580,$J1580&lt;&gt;""),SUMIFS(K:K,C:C,C1580,J:J,"&lt;&gt;Subtotal"),""))))),"")</f>
        <v/>
      </c>
      <c r="L1581" s="100" t="str">
        <f t="shared" si="46"/>
        <v/>
      </c>
    </row>
    <row r="1582" spans="2:12" x14ac:dyDescent="0.25">
      <c r="B1582" s="62" t="str">
        <f>IFERROR(IF(C1581=C1578,IF(B1581+1&lt;='FORMAÇÃO DE PREÇO'!$H$8,B1581+1,""),B1581),"")</f>
        <v/>
      </c>
      <c r="C1582" s="62" t="str">
        <f>IFERROR(VLOOKUP(B1582,'FORMAÇÃO DE PREÇO'!B:D,2,FALSE),"")</f>
        <v/>
      </c>
      <c r="D1582" s="62" t="str">
        <f>IFERROR(VLOOKUP(B1582,'FORMAÇÃO DE PREÇO'!B:D,3,FALSE),"")</f>
        <v/>
      </c>
      <c r="E1582" s="107" t="str">
        <f t="shared" si="47"/>
        <v/>
      </c>
      <c r="F1582" s="107" t="str">
        <f>IF($B1581="","",IF($C1582=$C1579,INDEX('FORMAÇÃO DE PREÇO'!$H:$H,MATCH($B1582,'FORMAÇÃO DE PREÇO'!$B:$B)-18),IF($C1582=$C1580,"Código","")))</f>
        <v/>
      </c>
      <c r="G1582" s="108" t="str">
        <f t="array" ref="G1582">IF($B1581="","",IF($C1582=$C1579,UPPER(INDEX('BASE EDITAL'!$C:$C,EDITAL!B1582+1)),IF($C1582=$C1580,"Especificação do Objeto","")))</f>
        <v/>
      </c>
      <c r="H1582" s="109" t="str">
        <f t="array" ref="H1582">IF($B1581="","",IF($C1582=$C1579,INDEX('FORMAÇÃO DE PREÇO'!$M:$M,MATCH($B1582,'FORMAÇÃO DE PREÇO'!$B:$B)-14),IF($C1582=$C1580,"Unidade","")))</f>
        <v/>
      </c>
      <c r="I1582" s="109" t="str">
        <f>IF($B1581="","",IF($C1582=$C1579,INDEX('FORMAÇÃO DE PREÇO'!$M:$M,MATCH($B1582,'FORMAÇÃO DE PREÇO'!$B:$B)-16),IF($C1582=$C1580,"Quant.","")))</f>
        <v/>
      </c>
      <c r="J1582" s="68" t="str">
        <f>IF(AND(COUNTBLANK($B1579:$B1581)=2,$B1581="",$B1580="",MAX(C:C)&gt;1),"Total Estimado",IF($B1581="","",IF($C1582=$C1579,INDEX('FORMAÇÃO DE PREÇO'!$M:$M,MATCH($B1582,'FORMAÇÃO DE PREÇO'!$B:$B)-18),IF($C1582=$C1580,"Valor Unit. (R$)",IF(AND($C1582&lt;&gt;$C1581,$J1581&lt;&gt;""),"Subtotal","")))))</f>
        <v/>
      </c>
      <c r="K1582" s="100" t="str">
        <f>IFERROR(IF(AND(COUNTBLANK($B1579:$B1581)=2,$B1581="",$B1580="",MAX(C:C)&gt;1),SUM($K$3:K1581)/2,IF($B1581="","",IF($C1582=$C1579,ROUND(J1582*I1582,2),IF($C1582=$C1580,"Total Item (R$)",IF(AND($C1582&lt;&gt;$C1581,$J1581&lt;&gt;""),SUMIFS(K:K,C:C,C1581,J:J,"&lt;&gt;Subtotal"),""))))),"")</f>
        <v/>
      </c>
      <c r="L1582" s="100" t="str">
        <f t="shared" si="46"/>
        <v/>
      </c>
    </row>
    <row r="1583" spans="2:12" x14ac:dyDescent="0.25">
      <c r="B1583" s="62" t="str">
        <f>IFERROR(IF(C1582=C1579,IF(B1582+1&lt;='FORMAÇÃO DE PREÇO'!$H$8,B1582+1,""),B1582),"")</f>
        <v/>
      </c>
      <c r="C1583" s="62" t="str">
        <f>IFERROR(VLOOKUP(B1583,'FORMAÇÃO DE PREÇO'!B:D,2,FALSE),"")</f>
        <v/>
      </c>
      <c r="D1583" s="62" t="str">
        <f>IFERROR(VLOOKUP(B1583,'FORMAÇÃO DE PREÇO'!B:D,3,FALSE),"")</f>
        <v/>
      </c>
      <c r="E1583" s="107" t="str">
        <f t="shared" si="47"/>
        <v/>
      </c>
      <c r="F1583" s="107" t="str">
        <f>IF($B1582="","",IF($C1583=$C1580,INDEX('FORMAÇÃO DE PREÇO'!$H:$H,MATCH($B1583,'FORMAÇÃO DE PREÇO'!$B:$B)-18),IF($C1583=$C1581,"Código","")))</f>
        <v/>
      </c>
      <c r="G1583" s="108" t="str">
        <f t="array" ref="G1583">IF($B1582="","",IF($C1583=$C1580,UPPER(INDEX('BASE EDITAL'!$C:$C,EDITAL!B1583+1)),IF($C1583=$C1581,"Especificação do Objeto","")))</f>
        <v/>
      </c>
      <c r="H1583" s="109" t="str">
        <f t="array" ref="H1583">IF($B1582="","",IF($C1583=$C1580,INDEX('FORMAÇÃO DE PREÇO'!$M:$M,MATCH($B1583,'FORMAÇÃO DE PREÇO'!$B:$B)-14),IF($C1583=$C1581,"Unidade","")))</f>
        <v/>
      </c>
      <c r="I1583" s="109" t="str">
        <f>IF($B1582="","",IF($C1583=$C1580,INDEX('FORMAÇÃO DE PREÇO'!$M:$M,MATCH($B1583,'FORMAÇÃO DE PREÇO'!$B:$B)-16),IF($C1583=$C1581,"Quant.","")))</f>
        <v/>
      </c>
      <c r="J1583" s="68" t="str">
        <f>IF(AND(COUNTBLANK($B1580:$B1582)=2,$B1582="",$B1581="",MAX(C:C)&gt;1),"Total Estimado",IF($B1582="","",IF($C1583=$C1580,INDEX('FORMAÇÃO DE PREÇO'!$M:$M,MATCH($B1583,'FORMAÇÃO DE PREÇO'!$B:$B)-18),IF($C1583=$C1581,"Valor Unit. (R$)",IF(AND($C1583&lt;&gt;$C1582,$J1582&lt;&gt;""),"Subtotal","")))))</f>
        <v/>
      </c>
      <c r="K1583" s="100" t="str">
        <f>IFERROR(IF(AND(COUNTBLANK($B1580:$B1582)=2,$B1582="",$B1581="",MAX(C:C)&gt;1),SUM($K$3:K1582)/2,IF($B1582="","",IF($C1583=$C1580,ROUND(J1583*I1583,2),IF($C1583=$C1581,"Total Item (R$)",IF(AND($C1583&lt;&gt;$C1582,$J1582&lt;&gt;""),SUMIFS(K:K,C:C,C1582,J:J,"&lt;&gt;Subtotal"),""))))),"")</f>
        <v/>
      </c>
      <c r="L1583" s="100" t="str">
        <f t="shared" si="46"/>
        <v/>
      </c>
    </row>
    <row r="1584" spans="2:12" x14ac:dyDescent="0.25">
      <c r="B1584" s="62" t="str">
        <f>IFERROR(IF(C1583=C1580,IF(B1583+1&lt;='FORMAÇÃO DE PREÇO'!$H$8,B1583+1,""),B1583),"")</f>
        <v/>
      </c>
      <c r="C1584" s="62" t="str">
        <f>IFERROR(VLOOKUP(B1584,'FORMAÇÃO DE PREÇO'!B:D,2,FALSE),"")</f>
        <v/>
      </c>
      <c r="D1584" s="62" t="str">
        <f>IFERROR(VLOOKUP(B1584,'FORMAÇÃO DE PREÇO'!B:D,3,FALSE),"")</f>
        <v/>
      </c>
      <c r="E1584" s="107" t="str">
        <f t="shared" si="47"/>
        <v/>
      </c>
      <c r="F1584" s="107" t="str">
        <f>IF($B1583="","",IF($C1584=$C1581,INDEX('FORMAÇÃO DE PREÇO'!$H:$H,MATCH($B1584,'FORMAÇÃO DE PREÇO'!$B:$B)-18),IF($C1584=$C1582,"Código","")))</f>
        <v/>
      </c>
      <c r="G1584" s="108" t="str">
        <f t="array" ref="G1584">IF($B1583="","",IF($C1584=$C1581,UPPER(INDEX('BASE EDITAL'!$C:$C,EDITAL!B1584+1)),IF($C1584=$C1582,"Especificação do Objeto","")))</f>
        <v/>
      </c>
      <c r="H1584" s="109" t="str">
        <f t="array" ref="H1584">IF($B1583="","",IF($C1584=$C1581,INDEX('FORMAÇÃO DE PREÇO'!$M:$M,MATCH($B1584,'FORMAÇÃO DE PREÇO'!$B:$B)-14),IF($C1584=$C1582,"Unidade","")))</f>
        <v/>
      </c>
      <c r="I1584" s="109" t="str">
        <f>IF($B1583="","",IF($C1584=$C1581,INDEX('FORMAÇÃO DE PREÇO'!$M:$M,MATCH($B1584,'FORMAÇÃO DE PREÇO'!$B:$B)-16),IF($C1584=$C1582,"Quant.","")))</f>
        <v/>
      </c>
      <c r="J1584" s="68" t="str">
        <f>IF(AND(COUNTBLANK($B1581:$B1583)=2,$B1583="",$B1582="",MAX(C:C)&gt;1),"Total Estimado",IF($B1583="","",IF($C1584=$C1581,INDEX('FORMAÇÃO DE PREÇO'!$M:$M,MATCH($B1584,'FORMAÇÃO DE PREÇO'!$B:$B)-18),IF($C1584=$C1582,"Valor Unit. (R$)",IF(AND($C1584&lt;&gt;$C1583,$J1583&lt;&gt;""),"Subtotal","")))))</f>
        <v/>
      </c>
      <c r="K1584" s="100" t="str">
        <f>IFERROR(IF(AND(COUNTBLANK($B1581:$B1583)=2,$B1583="",$B1582="",MAX(C:C)&gt;1),SUM($K$3:K1583)/2,IF($B1583="","",IF($C1584=$C1581,ROUND(J1584*I1584,2),IF($C1584=$C1582,"Total Item (R$)",IF(AND($C1584&lt;&gt;$C1583,$J1583&lt;&gt;""),SUMIFS(K:K,C:C,C1583,J:J,"&lt;&gt;Subtotal"),""))))),"")</f>
        <v/>
      </c>
      <c r="L1584" s="100" t="str">
        <f t="shared" si="46"/>
        <v/>
      </c>
    </row>
    <row r="1585" spans="2:12" x14ac:dyDescent="0.25">
      <c r="B1585" s="62" t="str">
        <f>IFERROR(IF(C1584=C1581,IF(B1584+1&lt;='FORMAÇÃO DE PREÇO'!$H$8,B1584+1,""),B1584),"")</f>
        <v/>
      </c>
      <c r="C1585" s="62" t="str">
        <f>IFERROR(VLOOKUP(B1585,'FORMAÇÃO DE PREÇO'!B:D,2,FALSE),"")</f>
        <v/>
      </c>
      <c r="D1585" s="62" t="str">
        <f>IFERROR(VLOOKUP(B1585,'FORMAÇÃO DE PREÇO'!B:D,3,FALSE),"")</f>
        <v/>
      </c>
      <c r="E1585" s="107" t="str">
        <f t="shared" si="47"/>
        <v/>
      </c>
      <c r="F1585" s="107" t="str">
        <f>IF($B1584="","",IF($C1585=$C1582,INDEX('FORMAÇÃO DE PREÇO'!$H:$H,MATCH($B1585,'FORMAÇÃO DE PREÇO'!$B:$B)-18),IF($C1585=$C1583,"Código","")))</f>
        <v/>
      </c>
      <c r="G1585" s="108" t="str">
        <f t="array" ref="G1585">IF($B1584="","",IF($C1585=$C1582,UPPER(INDEX('BASE EDITAL'!$C:$C,EDITAL!B1585+1)),IF($C1585=$C1583,"Especificação do Objeto","")))</f>
        <v/>
      </c>
      <c r="H1585" s="109" t="str">
        <f t="array" ref="H1585">IF($B1584="","",IF($C1585=$C1582,INDEX('FORMAÇÃO DE PREÇO'!$M:$M,MATCH($B1585,'FORMAÇÃO DE PREÇO'!$B:$B)-14),IF($C1585=$C1583,"Unidade","")))</f>
        <v/>
      </c>
      <c r="I1585" s="109" t="str">
        <f>IF($B1584="","",IF($C1585=$C1582,INDEX('FORMAÇÃO DE PREÇO'!$M:$M,MATCH($B1585,'FORMAÇÃO DE PREÇO'!$B:$B)-16),IF($C1585=$C1583,"Quant.","")))</f>
        <v/>
      </c>
      <c r="J1585" s="68" t="str">
        <f>IF(AND(COUNTBLANK($B1582:$B1584)=2,$B1584="",$B1583="",MAX(C:C)&gt;1),"Total Estimado",IF($B1584="","",IF($C1585=$C1582,INDEX('FORMAÇÃO DE PREÇO'!$M:$M,MATCH($B1585,'FORMAÇÃO DE PREÇO'!$B:$B)-18),IF($C1585=$C1583,"Valor Unit. (R$)",IF(AND($C1585&lt;&gt;$C1584,$J1584&lt;&gt;""),"Subtotal","")))))</f>
        <v/>
      </c>
      <c r="K1585" s="100" t="str">
        <f>IFERROR(IF(AND(COUNTBLANK($B1582:$B1584)=2,$B1584="",$B1583="",MAX(C:C)&gt;1),SUM($K$3:K1584)/2,IF($B1584="","",IF($C1585=$C1582,ROUND(J1585*I1585,2),IF($C1585=$C1583,"Total Item (R$)",IF(AND($C1585&lt;&gt;$C1584,$J1584&lt;&gt;""),SUMIFS(K:K,C:C,C1584,J:J,"&lt;&gt;Subtotal"),""))))),"")</f>
        <v/>
      </c>
      <c r="L1585" s="100" t="str">
        <f t="shared" si="46"/>
        <v/>
      </c>
    </row>
    <row r="1586" spans="2:12" x14ac:dyDescent="0.25">
      <c r="B1586" s="62" t="str">
        <f>IFERROR(IF(C1585=C1582,IF(B1585+1&lt;='FORMAÇÃO DE PREÇO'!$H$8,B1585+1,""),B1585),"")</f>
        <v/>
      </c>
      <c r="C1586" s="62" t="str">
        <f>IFERROR(VLOOKUP(B1586,'FORMAÇÃO DE PREÇO'!B:D,2,FALSE),"")</f>
        <v/>
      </c>
      <c r="D1586" s="62" t="str">
        <f>IFERROR(VLOOKUP(B1586,'FORMAÇÃO DE PREÇO'!B:D,3,FALSE),"")</f>
        <v/>
      </c>
      <c r="E1586" s="107" t="str">
        <f t="shared" si="47"/>
        <v/>
      </c>
      <c r="F1586" s="107" t="str">
        <f>IF($B1585="","",IF($C1586=$C1583,INDEX('FORMAÇÃO DE PREÇO'!$H:$H,MATCH($B1586,'FORMAÇÃO DE PREÇO'!$B:$B)-18),IF($C1586=$C1584,"Código","")))</f>
        <v/>
      </c>
      <c r="G1586" s="108" t="str">
        <f t="array" ref="G1586">IF($B1585="","",IF($C1586=$C1583,UPPER(INDEX('BASE EDITAL'!$C:$C,EDITAL!B1586+1)),IF($C1586=$C1584,"Especificação do Objeto","")))</f>
        <v/>
      </c>
      <c r="H1586" s="109" t="str">
        <f t="array" ref="H1586">IF($B1585="","",IF($C1586=$C1583,INDEX('FORMAÇÃO DE PREÇO'!$M:$M,MATCH($B1586,'FORMAÇÃO DE PREÇO'!$B:$B)-14),IF($C1586=$C1584,"Unidade","")))</f>
        <v/>
      </c>
      <c r="I1586" s="109" t="str">
        <f>IF($B1585="","",IF($C1586=$C1583,INDEX('FORMAÇÃO DE PREÇO'!$M:$M,MATCH($B1586,'FORMAÇÃO DE PREÇO'!$B:$B)-16),IF($C1586=$C1584,"Quant.","")))</f>
        <v/>
      </c>
      <c r="J1586" s="68" t="str">
        <f>IF(AND(COUNTBLANK($B1583:$B1585)=2,$B1585="",$B1584="",MAX(C:C)&gt;1),"Total Estimado",IF($B1585="","",IF($C1586=$C1583,INDEX('FORMAÇÃO DE PREÇO'!$M:$M,MATCH($B1586,'FORMAÇÃO DE PREÇO'!$B:$B)-18),IF($C1586=$C1584,"Valor Unit. (R$)",IF(AND($C1586&lt;&gt;$C1585,$J1585&lt;&gt;""),"Subtotal","")))))</f>
        <v/>
      </c>
      <c r="K1586" s="100" t="str">
        <f>IFERROR(IF(AND(COUNTBLANK($B1583:$B1585)=2,$B1585="",$B1584="",MAX(C:C)&gt;1),SUM($K$3:K1585)/2,IF($B1585="","",IF($C1586=$C1583,ROUND(J1586*I1586,2),IF($C1586=$C1584,"Total Item (R$)",IF(AND($C1586&lt;&gt;$C1585,$J1585&lt;&gt;""),SUMIFS(K:K,C:C,C1585,J:J,"&lt;&gt;Subtotal"),""))))),"")</f>
        <v/>
      </c>
      <c r="L1586" s="100" t="str">
        <f t="shared" si="46"/>
        <v/>
      </c>
    </row>
    <row r="1587" spans="2:12" x14ac:dyDescent="0.25">
      <c r="B1587" s="62" t="str">
        <f>IFERROR(IF(C1586=C1583,IF(B1586+1&lt;='FORMAÇÃO DE PREÇO'!$H$8,B1586+1,""),B1586),"")</f>
        <v/>
      </c>
      <c r="C1587" s="62" t="str">
        <f>IFERROR(VLOOKUP(B1587,'FORMAÇÃO DE PREÇO'!B:D,2,FALSE),"")</f>
        <v/>
      </c>
      <c r="D1587" s="62" t="str">
        <f>IFERROR(VLOOKUP(B1587,'FORMAÇÃO DE PREÇO'!B:D,3,FALSE),"")</f>
        <v/>
      </c>
      <c r="E1587" s="107" t="str">
        <f t="shared" si="47"/>
        <v/>
      </c>
      <c r="F1587" s="107" t="str">
        <f>IF($B1586="","",IF($C1587=$C1584,INDEX('FORMAÇÃO DE PREÇO'!$H:$H,MATCH($B1587,'FORMAÇÃO DE PREÇO'!$B:$B)-18),IF($C1587=$C1585,"Código","")))</f>
        <v/>
      </c>
      <c r="G1587" s="108" t="str">
        <f t="array" ref="G1587">IF($B1586="","",IF($C1587=$C1584,UPPER(INDEX('BASE EDITAL'!$C:$C,EDITAL!B1587+1)),IF($C1587=$C1585,"Especificação do Objeto","")))</f>
        <v/>
      </c>
      <c r="H1587" s="109" t="str">
        <f t="array" ref="H1587">IF($B1586="","",IF($C1587=$C1584,INDEX('FORMAÇÃO DE PREÇO'!$M:$M,MATCH($B1587,'FORMAÇÃO DE PREÇO'!$B:$B)-14),IF($C1587=$C1585,"Unidade","")))</f>
        <v/>
      </c>
      <c r="I1587" s="109" t="str">
        <f>IF($B1586="","",IF($C1587=$C1584,INDEX('FORMAÇÃO DE PREÇO'!$M:$M,MATCH($B1587,'FORMAÇÃO DE PREÇO'!$B:$B)-16),IF($C1587=$C1585,"Quant.","")))</f>
        <v/>
      </c>
      <c r="J1587" s="68" t="str">
        <f>IF(AND(COUNTBLANK($B1584:$B1586)=2,$B1586="",$B1585="",MAX(C:C)&gt;1),"Total Estimado",IF($B1586="","",IF($C1587=$C1584,INDEX('FORMAÇÃO DE PREÇO'!$M:$M,MATCH($B1587,'FORMAÇÃO DE PREÇO'!$B:$B)-18),IF($C1587=$C1585,"Valor Unit. (R$)",IF(AND($C1587&lt;&gt;$C1586,$J1586&lt;&gt;""),"Subtotal","")))))</f>
        <v/>
      </c>
      <c r="K1587" s="100" t="str">
        <f>IFERROR(IF(AND(COUNTBLANK($B1584:$B1586)=2,$B1586="",$B1585="",MAX(C:C)&gt;1),SUM($K$3:K1586)/2,IF($B1586="","",IF($C1587=$C1584,ROUND(J1587*I1587,2),IF($C1587=$C1585,"Total Item (R$)",IF(AND($C1587&lt;&gt;$C1586,$J1586&lt;&gt;""),SUMIFS(K:K,C:C,C1586,J:J,"&lt;&gt;Subtotal"),""))))),"")</f>
        <v/>
      </c>
      <c r="L1587" s="100" t="str">
        <f t="shared" si="46"/>
        <v/>
      </c>
    </row>
    <row r="1588" spans="2:12" x14ac:dyDescent="0.25">
      <c r="B1588" s="62" t="str">
        <f>IFERROR(IF(C1587=C1584,IF(B1587+1&lt;='FORMAÇÃO DE PREÇO'!$H$8,B1587+1,""),B1587),"")</f>
        <v/>
      </c>
      <c r="C1588" s="62" t="str">
        <f>IFERROR(VLOOKUP(B1588,'FORMAÇÃO DE PREÇO'!B:D,2,FALSE),"")</f>
        <v/>
      </c>
      <c r="D1588" s="62" t="str">
        <f>IFERROR(VLOOKUP(B1588,'FORMAÇÃO DE PREÇO'!B:D,3,FALSE),"")</f>
        <v/>
      </c>
      <c r="E1588" s="107" t="str">
        <f t="shared" si="47"/>
        <v/>
      </c>
      <c r="F1588" s="107" t="str">
        <f>IF($B1587="","",IF($C1588=$C1585,INDEX('FORMAÇÃO DE PREÇO'!$H:$H,MATCH($B1588,'FORMAÇÃO DE PREÇO'!$B:$B)-18),IF($C1588=$C1586,"Código","")))</f>
        <v/>
      </c>
      <c r="G1588" s="108" t="str">
        <f t="array" ref="G1588">IF($B1587="","",IF($C1588=$C1585,UPPER(INDEX('BASE EDITAL'!$C:$C,EDITAL!B1588+1)),IF($C1588=$C1586,"Especificação do Objeto","")))</f>
        <v/>
      </c>
      <c r="H1588" s="109" t="str">
        <f t="array" ref="H1588">IF($B1587="","",IF($C1588=$C1585,INDEX('FORMAÇÃO DE PREÇO'!$M:$M,MATCH($B1588,'FORMAÇÃO DE PREÇO'!$B:$B)-14),IF($C1588=$C1586,"Unidade","")))</f>
        <v/>
      </c>
      <c r="I1588" s="109" t="str">
        <f>IF($B1587="","",IF($C1588=$C1585,INDEX('FORMAÇÃO DE PREÇO'!$M:$M,MATCH($B1588,'FORMAÇÃO DE PREÇO'!$B:$B)-16),IF($C1588=$C1586,"Quant.","")))</f>
        <v/>
      </c>
      <c r="J1588" s="68" t="str">
        <f>IF(AND(COUNTBLANK($B1585:$B1587)=2,$B1587="",$B1586="",MAX(C:C)&gt;1),"Total Estimado",IF($B1587="","",IF($C1588=$C1585,INDEX('FORMAÇÃO DE PREÇO'!$M:$M,MATCH($B1588,'FORMAÇÃO DE PREÇO'!$B:$B)-18),IF($C1588=$C1586,"Valor Unit. (R$)",IF(AND($C1588&lt;&gt;$C1587,$J1587&lt;&gt;""),"Subtotal","")))))</f>
        <v/>
      </c>
      <c r="K1588" s="100" t="str">
        <f>IFERROR(IF(AND(COUNTBLANK($B1585:$B1587)=2,$B1587="",$B1586="",MAX(C:C)&gt;1),SUM($K$3:K1587)/2,IF($B1587="","",IF($C1588=$C1585,ROUND(J1588*I1588,2),IF($C1588=$C1586,"Total Item (R$)",IF(AND($C1588&lt;&gt;$C1587,$J1587&lt;&gt;""),SUMIFS(K:K,C:C,C1587,J:J,"&lt;&gt;Subtotal"),""))))),"")</f>
        <v/>
      </c>
      <c r="L1588" s="100" t="str">
        <f t="shared" si="46"/>
        <v/>
      </c>
    </row>
    <row r="1589" spans="2:12" x14ac:dyDescent="0.25">
      <c r="B1589" s="62" t="str">
        <f>IFERROR(IF(C1588=C1585,IF(B1588+1&lt;='FORMAÇÃO DE PREÇO'!$H$8,B1588+1,""),B1588),"")</f>
        <v/>
      </c>
      <c r="C1589" s="62" t="str">
        <f>IFERROR(VLOOKUP(B1589,'FORMAÇÃO DE PREÇO'!B:D,2,FALSE),"")</f>
        <v/>
      </c>
      <c r="D1589" s="62" t="str">
        <f>IFERROR(VLOOKUP(B1589,'FORMAÇÃO DE PREÇO'!B:D,3,FALSE),"")</f>
        <v/>
      </c>
      <c r="E1589" s="107" t="str">
        <f t="shared" si="47"/>
        <v/>
      </c>
      <c r="F1589" s="107" t="str">
        <f>IF($B1588="","",IF($C1589=$C1586,INDEX('FORMAÇÃO DE PREÇO'!$H:$H,MATCH($B1589,'FORMAÇÃO DE PREÇO'!$B:$B)-18),IF($C1589=$C1587,"Código","")))</f>
        <v/>
      </c>
      <c r="G1589" s="108" t="str">
        <f t="array" ref="G1589">IF($B1588="","",IF($C1589=$C1586,UPPER(INDEX('BASE EDITAL'!$C:$C,EDITAL!B1589+1)),IF($C1589=$C1587,"Especificação do Objeto","")))</f>
        <v/>
      </c>
      <c r="H1589" s="109" t="str">
        <f t="array" ref="H1589">IF($B1588="","",IF($C1589=$C1586,INDEX('FORMAÇÃO DE PREÇO'!$M:$M,MATCH($B1589,'FORMAÇÃO DE PREÇO'!$B:$B)-14),IF($C1589=$C1587,"Unidade","")))</f>
        <v/>
      </c>
      <c r="I1589" s="109" t="str">
        <f>IF($B1588="","",IF($C1589=$C1586,INDEX('FORMAÇÃO DE PREÇO'!$M:$M,MATCH($B1589,'FORMAÇÃO DE PREÇO'!$B:$B)-16),IF($C1589=$C1587,"Quant.","")))</f>
        <v/>
      </c>
      <c r="J1589" s="68" t="str">
        <f>IF(AND(COUNTBLANK($B1586:$B1588)=2,$B1588="",$B1587="",MAX(C:C)&gt;1),"Total Estimado",IF($B1588="","",IF($C1589=$C1586,INDEX('FORMAÇÃO DE PREÇO'!$M:$M,MATCH($B1589,'FORMAÇÃO DE PREÇO'!$B:$B)-18),IF($C1589=$C1587,"Valor Unit. (R$)",IF(AND($C1589&lt;&gt;$C1588,$J1588&lt;&gt;""),"Subtotal","")))))</f>
        <v/>
      </c>
      <c r="K1589" s="100" t="str">
        <f>IFERROR(IF(AND(COUNTBLANK($B1586:$B1588)=2,$B1588="",$B1587="",MAX(C:C)&gt;1),SUM($K$3:K1588)/2,IF($B1588="","",IF($C1589=$C1586,ROUND(J1589*I1589,2),IF($C1589=$C1587,"Total Item (R$)",IF(AND($C1589&lt;&gt;$C1588,$J1588&lt;&gt;""),SUMIFS(K:K,C:C,C1588,J:J,"&lt;&gt;Subtotal"),""))))),"")</f>
        <v/>
      </c>
      <c r="L1589" s="100" t="str">
        <f t="shared" si="46"/>
        <v/>
      </c>
    </row>
    <row r="1590" spans="2:12" x14ac:dyDescent="0.25">
      <c r="B1590" s="62" t="str">
        <f>IFERROR(IF(C1589=C1586,IF(B1589+1&lt;='FORMAÇÃO DE PREÇO'!$H$8,B1589+1,""),B1589),"")</f>
        <v/>
      </c>
      <c r="C1590" s="62" t="str">
        <f>IFERROR(VLOOKUP(B1590,'FORMAÇÃO DE PREÇO'!B:D,2,FALSE),"")</f>
        <v/>
      </c>
      <c r="D1590" s="62" t="str">
        <f>IFERROR(VLOOKUP(B1590,'FORMAÇÃO DE PREÇO'!B:D,3,FALSE),"")</f>
        <v/>
      </c>
      <c r="E1590" s="107" t="str">
        <f t="shared" si="47"/>
        <v/>
      </c>
      <c r="F1590" s="107" t="str">
        <f>IF($B1589="","",IF($C1590=$C1587,INDEX('FORMAÇÃO DE PREÇO'!$H:$H,MATCH($B1590,'FORMAÇÃO DE PREÇO'!$B:$B)-18),IF($C1590=$C1588,"Código","")))</f>
        <v/>
      </c>
      <c r="G1590" s="108" t="str">
        <f t="array" ref="G1590">IF($B1589="","",IF($C1590=$C1587,UPPER(INDEX('BASE EDITAL'!$C:$C,EDITAL!B1590+1)),IF($C1590=$C1588,"Especificação do Objeto","")))</f>
        <v/>
      </c>
      <c r="H1590" s="109" t="str">
        <f t="array" ref="H1590">IF($B1589="","",IF($C1590=$C1587,INDEX('FORMAÇÃO DE PREÇO'!$M:$M,MATCH($B1590,'FORMAÇÃO DE PREÇO'!$B:$B)-14),IF($C1590=$C1588,"Unidade","")))</f>
        <v/>
      </c>
      <c r="I1590" s="109" t="str">
        <f>IF($B1589="","",IF($C1590=$C1587,INDEX('FORMAÇÃO DE PREÇO'!$M:$M,MATCH($B1590,'FORMAÇÃO DE PREÇO'!$B:$B)-16),IF($C1590=$C1588,"Quant.","")))</f>
        <v/>
      </c>
      <c r="J1590" s="68" t="str">
        <f>IF(AND(COUNTBLANK($B1587:$B1589)=2,$B1589="",$B1588="",MAX(C:C)&gt;1),"Total Estimado",IF($B1589="","",IF($C1590=$C1587,INDEX('FORMAÇÃO DE PREÇO'!$M:$M,MATCH($B1590,'FORMAÇÃO DE PREÇO'!$B:$B)-18),IF($C1590=$C1588,"Valor Unit. (R$)",IF(AND($C1590&lt;&gt;$C1589,$J1589&lt;&gt;""),"Subtotal","")))))</f>
        <v/>
      </c>
      <c r="K1590" s="100" t="str">
        <f>IFERROR(IF(AND(COUNTBLANK($B1587:$B1589)=2,$B1589="",$B1588="",MAX(C:C)&gt;1),SUM($K$3:K1589)/2,IF($B1589="","",IF($C1590=$C1587,ROUND(J1590*I1590,2),IF($C1590=$C1588,"Total Item (R$)",IF(AND($C1590&lt;&gt;$C1589,$J1589&lt;&gt;""),SUMIFS(K:K,C:C,C1589,J:J,"&lt;&gt;Subtotal"),""))))),"")</f>
        <v/>
      </c>
      <c r="L1590" s="100" t="str">
        <f t="shared" si="46"/>
        <v/>
      </c>
    </row>
    <row r="1591" spans="2:12" x14ac:dyDescent="0.25">
      <c r="B1591" s="62" t="str">
        <f>IFERROR(IF(C1590=C1587,IF(B1590+1&lt;='FORMAÇÃO DE PREÇO'!$H$8,B1590+1,""),B1590),"")</f>
        <v/>
      </c>
      <c r="C1591" s="62" t="str">
        <f>IFERROR(VLOOKUP(B1591,'FORMAÇÃO DE PREÇO'!B:D,2,FALSE),"")</f>
        <v/>
      </c>
      <c r="D1591" s="62" t="str">
        <f>IFERROR(VLOOKUP(B1591,'FORMAÇÃO DE PREÇO'!B:D,3,FALSE),"")</f>
        <v/>
      </c>
      <c r="E1591" s="107" t="str">
        <f t="shared" si="47"/>
        <v/>
      </c>
      <c r="F1591" s="107" t="str">
        <f>IF($B1590="","",IF($C1591=$C1588,INDEX('FORMAÇÃO DE PREÇO'!$H:$H,MATCH($B1591,'FORMAÇÃO DE PREÇO'!$B:$B)-18),IF($C1591=$C1589,"Código","")))</f>
        <v/>
      </c>
      <c r="G1591" s="108" t="str">
        <f t="array" ref="G1591">IF($B1590="","",IF($C1591=$C1588,UPPER(INDEX('BASE EDITAL'!$C:$C,EDITAL!B1591+1)),IF($C1591=$C1589,"Especificação do Objeto","")))</f>
        <v/>
      </c>
      <c r="H1591" s="109" t="str">
        <f t="array" ref="H1591">IF($B1590="","",IF($C1591=$C1588,INDEX('FORMAÇÃO DE PREÇO'!$M:$M,MATCH($B1591,'FORMAÇÃO DE PREÇO'!$B:$B)-14),IF($C1591=$C1589,"Unidade","")))</f>
        <v/>
      </c>
      <c r="I1591" s="109" t="str">
        <f>IF($B1590="","",IF($C1591=$C1588,INDEX('FORMAÇÃO DE PREÇO'!$M:$M,MATCH($B1591,'FORMAÇÃO DE PREÇO'!$B:$B)-16),IF($C1591=$C1589,"Quant.","")))</f>
        <v/>
      </c>
      <c r="J1591" s="68" t="str">
        <f>IF(AND(COUNTBLANK($B1588:$B1590)=2,$B1590="",$B1589="",MAX(C:C)&gt;1),"Total Estimado",IF($B1590="","",IF($C1591=$C1588,INDEX('FORMAÇÃO DE PREÇO'!$M:$M,MATCH($B1591,'FORMAÇÃO DE PREÇO'!$B:$B)-18),IF($C1591=$C1589,"Valor Unit. (R$)",IF(AND($C1591&lt;&gt;$C1590,$J1590&lt;&gt;""),"Subtotal","")))))</f>
        <v/>
      </c>
      <c r="K1591" s="100" t="str">
        <f>IFERROR(IF(AND(COUNTBLANK($B1588:$B1590)=2,$B1590="",$B1589="",MAX(C:C)&gt;1),SUM($K$3:K1590)/2,IF($B1590="","",IF($C1591=$C1588,ROUND(J1591*I1591,2),IF($C1591=$C1589,"Total Item (R$)",IF(AND($C1591&lt;&gt;$C1590,$J1590&lt;&gt;""),SUMIFS(K:K,C:C,C1590,J:J,"&lt;&gt;Subtotal"),""))))),"")</f>
        <v/>
      </c>
      <c r="L1591" s="100" t="str">
        <f t="shared" si="46"/>
        <v/>
      </c>
    </row>
    <row r="1592" spans="2:12" x14ac:dyDescent="0.25">
      <c r="B1592" s="62" t="str">
        <f>IFERROR(IF(C1591=C1588,IF(B1591+1&lt;='FORMAÇÃO DE PREÇO'!$H$8,B1591+1,""),B1591),"")</f>
        <v/>
      </c>
      <c r="C1592" s="62" t="str">
        <f>IFERROR(VLOOKUP(B1592,'FORMAÇÃO DE PREÇO'!B:D,2,FALSE),"")</f>
        <v/>
      </c>
      <c r="D1592" s="62" t="str">
        <f>IFERROR(VLOOKUP(B1592,'FORMAÇÃO DE PREÇO'!B:D,3,FALSE),"")</f>
        <v/>
      </c>
      <c r="E1592" s="107" t="str">
        <f t="shared" si="47"/>
        <v/>
      </c>
      <c r="F1592" s="107" t="str">
        <f>IF($B1591="","",IF($C1592=$C1589,INDEX('FORMAÇÃO DE PREÇO'!$H:$H,MATCH($B1592,'FORMAÇÃO DE PREÇO'!$B:$B)-18),IF($C1592=$C1590,"Código","")))</f>
        <v/>
      </c>
      <c r="G1592" s="108" t="str">
        <f t="array" ref="G1592">IF($B1591="","",IF($C1592=$C1589,UPPER(INDEX('BASE EDITAL'!$C:$C,EDITAL!B1592+1)),IF($C1592=$C1590,"Especificação do Objeto","")))</f>
        <v/>
      </c>
      <c r="H1592" s="109" t="str">
        <f t="array" ref="H1592">IF($B1591="","",IF($C1592=$C1589,INDEX('FORMAÇÃO DE PREÇO'!$M:$M,MATCH($B1592,'FORMAÇÃO DE PREÇO'!$B:$B)-14),IF($C1592=$C1590,"Unidade","")))</f>
        <v/>
      </c>
      <c r="I1592" s="109" t="str">
        <f>IF($B1591="","",IF($C1592=$C1589,INDEX('FORMAÇÃO DE PREÇO'!$M:$M,MATCH($B1592,'FORMAÇÃO DE PREÇO'!$B:$B)-16),IF($C1592=$C1590,"Quant.","")))</f>
        <v/>
      </c>
      <c r="J1592" s="68" t="str">
        <f>IF(AND(COUNTBLANK($B1589:$B1591)=2,$B1591="",$B1590="",MAX(C:C)&gt;1),"Total Estimado",IF($B1591="","",IF($C1592=$C1589,INDEX('FORMAÇÃO DE PREÇO'!$M:$M,MATCH($B1592,'FORMAÇÃO DE PREÇO'!$B:$B)-18),IF($C1592=$C1590,"Valor Unit. (R$)",IF(AND($C1592&lt;&gt;$C1591,$J1591&lt;&gt;""),"Subtotal","")))))</f>
        <v/>
      </c>
      <c r="K1592" s="100" t="str">
        <f>IFERROR(IF(AND(COUNTBLANK($B1589:$B1591)=2,$B1591="",$B1590="",MAX(C:C)&gt;1),SUM($K$3:K1591)/2,IF($B1591="","",IF($C1592=$C1589,ROUND(J1592*I1592,2),IF($C1592=$C1590,"Total Item (R$)",IF(AND($C1592&lt;&gt;$C1591,$J1591&lt;&gt;""),SUMIFS(K:K,C:C,C1591,J:J,"&lt;&gt;Subtotal"),""))))),"")</f>
        <v/>
      </c>
      <c r="L1592" s="100" t="str">
        <f t="shared" si="46"/>
        <v/>
      </c>
    </row>
    <row r="1593" spans="2:12" x14ac:dyDescent="0.25">
      <c r="B1593" s="62" t="str">
        <f>IFERROR(IF(C1592=C1589,IF(B1592+1&lt;='FORMAÇÃO DE PREÇO'!$H$8,B1592+1,""),B1592),"")</f>
        <v/>
      </c>
      <c r="C1593" s="62" t="str">
        <f>IFERROR(VLOOKUP(B1593,'FORMAÇÃO DE PREÇO'!B:D,2,FALSE),"")</f>
        <v/>
      </c>
      <c r="D1593" s="62" t="str">
        <f>IFERROR(VLOOKUP(B1593,'FORMAÇÃO DE PREÇO'!B:D,3,FALSE),"")</f>
        <v/>
      </c>
      <c r="E1593" s="107" t="str">
        <f t="shared" si="47"/>
        <v/>
      </c>
      <c r="F1593" s="107" t="str">
        <f>IF($B1592="","",IF($C1593=$C1590,INDEX('FORMAÇÃO DE PREÇO'!$H:$H,MATCH($B1593,'FORMAÇÃO DE PREÇO'!$B:$B)-18),IF($C1593=$C1591,"Código","")))</f>
        <v/>
      </c>
      <c r="G1593" s="108" t="str">
        <f t="array" ref="G1593">IF($B1592="","",IF($C1593=$C1590,UPPER(INDEX('BASE EDITAL'!$C:$C,EDITAL!B1593+1)),IF($C1593=$C1591,"Especificação do Objeto","")))</f>
        <v/>
      </c>
      <c r="H1593" s="109" t="str">
        <f t="array" ref="H1593">IF($B1592="","",IF($C1593=$C1590,INDEX('FORMAÇÃO DE PREÇO'!$M:$M,MATCH($B1593,'FORMAÇÃO DE PREÇO'!$B:$B)-14),IF($C1593=$C1591,"Unidade","")))</f>
        <v/>
      </c>
      <c r="I1593" s="109" t="str">
        <f>IF($B1592="","",IF($C1593=$C1590,INDEX('FORMAÇÃO DE PREÇO'!$M:$M,MATCH($B1593,'FORMAÇÃO DE PREÇO'!$B:$B)-16),IF($C1593=$C1591,"Quant.","")))</f>
        <v/>
      </c>
      <c r="J1593" s="68" t="str">
        <f>IF(AND(COUNTBLANK($B1590:$B1592)=2,$B1592="",$B1591="",MAX(C:C)&gt;1),"Total Estimado",IF($B1592="","",IF($C1593=$C1590,INDEX('FORMAÇÃO DE PREÇO'!$M:$M,MATCH($B1593,'FORMAÇÃO DE PREÇO'!$B:$B)-18),IF($C1593=$C1591,"Valor Unit. (R$)",IF(AND($C1593&lt;&gt;$C1592,$J1592&lt;&gt;""),"Subtotal","")))))</f>
        <v/>
      </c>
      <c r="K1593" s="100" t="str">
        <f>IFERROR(IF(AND(COUNTBLANK($B1590:$B1592)=2,$B1592="",$B1591="",MAX(C:C)&gt;1),SUM($K$3:K1592)/2,IF($B1592="","",IF($C1593=$C1590,ROUND(J1593*I1593,2),IF($C1593=$C1591,"Total Item (R$)",IF(AND($C1593&lt;&gt;$C1592,$J1592&lt;&gt;""),SUMIFS(K:K,C:C,C1592,J:J,"&lt;&gt;Subtotal"),""))))),"")</f>
        <v/>
      </c>
      <c r="L1593" s="100" t="str">
        <f t="shared" si="46"/>
        <v/>
      </c>
    </row>
    <row r="1594" spans="2:12" x14ac:dyDescent="0.25">
      <c r="B1594" s="62" t="str">
        <f>IFERROR(IF(C1593=C1590,IF(B1593+1&lt;='FORMAÇÃO DE PREÇO'!$H$8,B1593+1,""),B1593),"")</f>
        <v/>
      </c>
      <c r="C1594" s="62" t="str">
        <f>IFERROR(VLOOKUP(B1594,'FORMAÇÃO DE PREÇO'!B:D,2,FALSE),"")</f>
        <v/>
      </c>
      <c r="D1594" s="62" t="str">
        <f>IFERROR(VLOOKUP(B1594,'FORMAÇÃO DE PREÇO'!B:D,3,FALSE),"")</f>
        <v/>
      </c>
      <c r="E1594" s="107" t="str">
        <f t="shared" si="47"/>
        <v/>
      </c>
      <c r="F1594" s="107" t="str">
        <f>IF($B1593="","",IF($C1594=$C1591,INDEX('FORMAÇÃO DE PREÇO'!$H:$H,MATCH($B1594,'FORMAÇÃO DE PREÇO'!$B:$B)-18),IF($C1594=$C1592,"Código","")))</f>
        <v/>
      </c>
      <c r="G1594" s="108" t="str">
        <f t="array" ref="G1594">IF($B1593="","",IF($C1594=$C1591,UPPER(INDEX('BASE EDITAL'!$C:$C,EDITAL!B1594+1)),IF($C1594=$C1592,"Especificação do Objeto","")))</f>
        <v/>
      </c>
      <c r="H1594" s="109" t="str">
        <f t="array" ref="H1594">IF($B1593="","",IF($C1594=$C1591,INDEX('FORMAÇÃO DE PREÇO'!$M:$M,MATCH($B1594,'FORMAÇÃO DE PREÇO'!$B:$B)-14),IF($C1594=$C1592,"Unidade","")))</f>
        <v/>
      </c>
      <c r="I1594" s="109" t="str">
        <f>IF($B1593="","",IF($C1594=$C1591,INDEX('FORMAÇÃO DE PREÇO'!$M:$M,MATCH($B1594,'FORMAÇÃO DE PREÇO'!$B:$B)-16),IF($C1594=$C1592,"Quant.","")))</f>
        <v/>
      </c>
      <c r="J1594" s="68" t="str">
        <f>IF(AND(COUNTBLANK($B1591:$B1593)=2,$B1593="",$B1592="",MAX(C:C)&gt;1),"Total Estimado",IF($B1593="","",IF($C1594=$C1591,INDEX('FORMAÇÃO DE PREÇO'!$M:$M,MATCH($B1594,'FORMAÇÃO DE PREÇO'!$B:$B)-18),IF($C1594=$C1592,"Valor Unit. (R$)",IF(AND($C1594&lt;&gt;$C1593,$J1593&lt;&gt;""),"Subtotal","")))))</f>
        <v/>
      </c>
      <c r="K1594" s="100" t="str">
        <f>IFERROR(IF(AND(COUNTBLANK($B1591:$B1593)=2,$B1593="",$B1592="",MAX(C:C)&gt;1),SUM($K$3:K1593)/2,IF($B1593="","",IF($C1594=$C1591,ROUND(J1594*I1594,2),IF($C1594=$C1592,"Total Item (R$)",IF(AND($C1594&lt;&gt;$C1593,$J1593&lt;&gt;""),SUMIFS(K:K,C:C,C1593,J:J,"&lt;&gt;Subtotal"),""))))),"")</f>
        <v/>
      </c>
      <c r="L1594" s="100" t="str">
        <f t="shared" si="46"/>
        <v/>
      </c>
    </row>
    <row r="1595" spans="2:12" x14ac:dyDescent="0.25">
      <c r="B1595" s="62" t="str">
        <f>IFERROR(IF(C1594=C1591,IF(B1594+1&lt;='FORMAÇÃO DE PREÇO'!$H$8,B1594+1,""),B1594),"")</f>
        <v/>
      </c>
      <c r="C1595" s="62" t="str">
        <f>IFERROR(VLOOKUP(B1595,'FORMAÇÃO DE PREÇO'!B:D,2,FALSE),"")</f>
        <v/>
      </c>
      <c r="D1595" s="62" t="str">
        <f>IFERROR(VLOOKUP(B1595,'FORMAÇÃO DE PREÇO'!B:D,3,FALSE),"")</f>
        <v/>
      </c>
      <c r="E1595" s="107" t="str">
        <f t="shared" si="47"/>
        <v/>
      </c>
      <c r="F1595" s="107" t="str">
        <f>IF($B1594="","",IF($C1595=$C1592,INDEX('FORMAÇÃO DE PREÇO'!$H:$H,MATCH($B1595,'FORMAÇÃO DE PREÇO'!$B:$B)-18),IF($C1595=$C1593,"Código","")))</f>
        <v/>
      </c>
      <c r="G1595" s="108" t="str">
        <f t="array" ref="G1595">IF($B1594="","",IF($C1595=$C1592,UPPER(INDEX('BASE EDITAL'!$C:$C,EDITAL!B1595+1)),IF($C1595=$C1593,"Especificação do Objeto","")))</f>
        <v/>
      </c>
      <c r="H1595" s="109" t="str">
        <f t="array" ref="H1595">IF($B1594="","",IF($C1595=$C1592,INDEX('FORMAÇÃO DE PREÇO'!$M:$M,MATCH($B1595,'FORMAÇÃO DE PREÇO'!$B:$B)-14),IF($C1595=$C1593,"Unidade","")))</f>
        <v/>
      </c>
      <c r="I1595" s="109" t="str">
        <f>IF($B1594="","",IF($C1595=$C1592,INDEX('FORMAÇÃO DE PREÇO'!$M:$M,MATCH($B1595,'FORMAÇÃO DE PREÇO'!$B:$B)-16),IF($C1595=$C1593,"Quant.","")))</f>
        <v/>
      </c>
      <c r="J1595" s="68" t="str">
        <f>IF(AND(COUNTBLANK($B1592:$B1594)=2,$B1594="",$B1593="",MAX(C:C)&gt;1),"Total Estimado",IF($B1594="","",IF($C1595=$C1592,INDEX('FORMAÇÃO DE PREÇO'!$M:$M,MATCH($B1595,'FORMAÇÃO DE PREÇO'!$B:$B)-18),IF($C1595=$C1593,"Valor Unit. (R$)",IF(AND($C1595&lt;&gt;$C1594,$J1594&lt;&gt;""),"Subtotal","")))))</f>
        <v/>
      </c>
      <c r="K1595" s="100" t="str">
        <f>IFERROR(IF(AND(COUNTBLANK($B1592:$B1594)=2,$B1594="",$B1593="",MAX(C:C)&gt;1),SUM($K$3:K1594)/2,IF($B1594="","",IF($C1595=$C1592,ROUND(J1595*I1595,2),IF($C1595=$C1593,"Total Item (R$)",IF(AND($C1595&lt;&gt;$C1594,$J1594&lt;&gt;""),SUMIFS(K:K,C:C,C1594,J:J,"&lt;&gt;Subtotal"),""))))),"")</f>
        <v/>
      </c>
      <c r="L1595" s="100" t="str">
        <f t="shared" si="46"/>
        <v/>
      </c>
    </row>
    <row r="1596" spans="2:12" x14ac:dyDescent="0.25">
      <c r="B1596" s="62" t="str">
        <f>IFERROR(IF(C1595=C1592,IF(B1595+1&lt;='FORMAÇÃO DE PREÇO'!$H$8,B1595+1,""),B1595),"")</f>
        <v/>
      </c>
      <c r="C1596" s="62" t="str">
        <f>IFERROR(VLOOKUP(B1596,'FORMAÇÃO DE PREÇO'!B:D,2,FALSE),"")</f>
        <v/>
      </c>
      <c r="D1596" s="62" t="str">
        <f>IFERROR(VLOOKUP(B1596,'FORMAÇÃO DE PREÇO'!B:D,3,FALSE),"")</f>
        <v/>
      </c>
      <c r="E1596" s="107" t="str">
        <f t="shared" si="47"/>
        <v/>
      </c>
      <c r="F1596" s="107" t="str">
        <f>IF($B1595="","",IF($C1596=$C1593,INDEX('FORMAÇÃO DE PREÇO'!$H:$H,MATCH($B1596,'FORMAÇÃO DE PREÇO'!$B:$B)-18),IF($C1596=$C1594,"Código","")))</f>
        <v/>
      </c>
      <c r="G1596" s="108" t="str">
        <f t="array" ref="G1596">IF($B1595="","",IF($C1596=$C1593,UPPER(INDEX('BASE EDITAL'!$C:$C,EDITAL!B1596+1)),IF($C1596=$C1594,"Especificação do Objeto","")))</f>
        <v/>
      </c>
      <c r="H1596" s="109" t="str">
        <f t="array" ref="H1596">IF($B1595="","",IF($C1596=$C1593,INDEX('FORMAÇÃO DE PREÇO'!$M:$M,MATCH($B1596,'FORMAÇÃO DE PREÇO'!$B:$B)-14),IF($C1596=$C1594,"Unidade","")))</f>
        <v/>
      </c>
      <c r="I1596" s="109" t="str">
        <f>IF($B1595="","",IF($C1596=$C1593,INDEX('FORMAÇÃO DE PREÇO'!$M:$M,MATCH($B1596,'FORMAÇÃO DE PREÇO'!$B:$B)-16),IF($C1596=$C1594,"Quant.","")))</f>
        <v/>
      </c>
      <c r="J1596" s="68" t="str">
        <f>IF(AND(COUNTBLANK($B1593:$B1595)=2,$B1595="",$B1594="",MAX(C:C)&gt;1),"Total Estimado",IF($B1595="","",IF($C1596=$C1593,INDEX('FORMAÇÃO DE PREÇO'!$M:$M,MATCH($B1596,'FORMAÇÃO DE PREÇO'!$B:$B)-18),IF($C1596=$C1594,"Valor Unit. (R$)",IF(AND($C1596&lt;&gt;$C1595,$J1595&lt;&gt;""),"Subtotal","")))))</f>
        <v/>
      </c>
      <c r="K1596" s="100" t="str">
        <f>IFERROR(IF(AND(COUNTBLANK($B1593:$B1595)=2,$B1595="",$B1594="",MAX(C:C)&gt;1),SUM($K$3:K1595)/2,IF($B1595="","",IF($C1596=$C1593,ROUND(J1596*I1596,2),IF($C1596=$C1594,"Total Item (R$)",IF(AND($C1596&lt;&gt;$C1595,$J1595&lt;&gt;""),SUMIFS(K:K,C:C,C1595,J:J,"&lt;&gt;Subtotal"),""))))),"")</f>
        <v/>
      </c>
      <c r="L1596" s="100" t="str">
        <f t="shared" si="46"/>
        <v/>
      </c>
    </row>
    <row r="1597" spans="2:12" x14ac:dyDescent="0.25">
      <c r="B1597" s="62" t="str">
        <f>IFERROR(IF(C1596=C1593,IF(B1596+1&lt;='FORMAÇÃO DE PREÇO'!$H$8,B1596+1,""),B1596),"")</f>
        <v/>
      </c>
      <c r="C1597" s="62" t="str">
        <f>IFERROR(VLOOKUP(B1597,'FORMAÇÃO DE PREÇO'!B:D,2,FALSE),"")</f>
        <v/>
      </c>
      <c r="D1597" s="62" t="str">
        <f>IFERROR(VLOOKUP(B1597,'FORMAÇÃO DE PREÇO'!B:D,3,FALSE),"")</f>
        <v/>
      </c>
      <c r="E1597" s="107" t="str">
        <f t="shared" si="47"/>
        <v/>
      </c>
      <c r="F1597" s="107" t="str">
        <f>IF($B1596="","",IF($C1597=$C1594,INDEX('FORMAÇÃO DE PREÇO'!$H:$H,MATCH($B1597,'FORMAÇÃO DE PREÇO'!$B:$B)-18),IF($C1597=$C1595,"Código","")))</f>
        <v/>
      </c>
      <c r="G1597" s="108" t="str">
        <f t="array" ref="G1597">IF($B1596="","",IF($C1597=$C1594,UPPER(INDEX('BASE EDITAL'!$C:$C,EDITAL!B1597+1)),IF($C1597=$C1595,"Especificação do Objeto","")))</f>
        <v/>
      </c>
      <c r="H1597" s="109" t="str">
        <f t="array" ref="H1597">IF($B1596="","",IF($C1597=$C1594,INDEX('FORMAÇÃO DE PREÇO'!$M:$M,MATCH($B1597,'FORMAÇÃO DE PREÇO'!$B:$B)-14),IF($C1597=$C1595,"Unidade","")))</f>
        <v/>
      </c>
      <c r="I1597" s="109" t="str">
        <f>IF($B1596="","",IF($C1597=$C1594,INDEX('FORMAÇÃO DE PREÇO'!$M:$M,MATCH($B1597,'FORMAÇÃO DE PREÇO'!$B:$B)-16),IF($C1597=$C1595,"Quant.","")))</f>
        <v/>
      </c>
      <c r="J1597" s="68" t="str">
        <f>IF(AND(COUNTBLANK($B1594:$B1596)=2,$B1596="",$B1595="",MAX(C:C)&gt;1),"Total Estimado",IF($B1596="","",IF($C1597=$C1594,INDEX('FORMAÇÃO DE PREÇO'!$M:$M,MATCH($B1597,'FORMAÇÃO DE PREÇO'!$B:$B)-18),IF($C1597=$C1595,"Valor Unit. (R$)",IF(AND($C1597&lt;&gt;$C1596,$J1596&lt;&gt;""),"Subtotal","")))))</f>
        <v/>
      </c>
      <c r="K1597" s="100" t="str">
        <f>IFERROR(IF(AND(COUNTBLANK($B1594:$B1596)=2,$B1596="",$B1595="",MAX(C:C)&gt;1),SUM($K$3:K1596)/2,IF($B1596="","",IF($C1597=$C1594,ROUND(J1597*I1597,2),IF($C1597=$C1595,"Total Item (R$)",IF(AND($C1597&lt;&gt;$C1596,$J1596&lt;&gt;""),SUMIFS(K:K,C:C,C1596,J:J,"&lt;&gt;Subtotal"),""))))),"")</f>
        <v/>
      </c>
      <c r="L1597" s="100" t="str">
        <f t="shared" si="46"/>
        <v/>
      </c>
    </row>
    <row r="1598" spans="2:12" x14ac:dyDescent="0.25">
      <c r="B1598" s="62" t="str">
        <f>IFERROR(IF(C1597=C1594,IF(B1597+1&lt;='FORMAÇÃO DE PREÇO'!$H$8,B1597+1,""),B1597),"")</f>
        <v/>
      </c>
      <c r="C1598" s="62" t="str">
        <f>IFERROR(VLOOKUP(B1598,'FORMAÇÃO DE PREÇO'!B:D,2,FALSE),"")</f>
        <v/>
      </c>
      <c r="D1598" s="62" t="str">
        <f>IFERROR(VLOOKUP(B1598,'FORMAÇÃO DE PREÇO'!B:D,3,FALSE),"")</f>
        <v/>
      </c>
      <c r="E1598" s="107" t="str">
        <f t="shared" si="47"/>
        <v/>
      </c>
      <c r="F1598" s="107" t="str">
        <f>IF($B1597="","",IF($C1598=$C1595,INDEX('FORMAÇÃO DE PREÇO'!$H:$H,MATCH($B1598,'FORMAÇÃO DE PREÇO'!$B:$B)-18),IF($C1598=$C1596,"Código","")))</f>
        <v/>
      </c>
      <c r="G1598" s="108" t="str">
        <f t="array" ref="G1598">IF($B1597="","",IF($C1598=$C1595,UPPER(INDEX('BASE EDITAL'!$C:$C,EDITAL!B1598+1)),IF($C1598=$C1596,"Especificação do Objeto","")))</f>
        <v/>
      </c>
      <c r="H1598" s="109" t="str">
        <f t="array" ref="H1598">IF($B1597="","",IF($C1598=$C1595,INDEX('FORMAÇÃO DE PREÇO'!$M:$M,MATCH($B1598,'FORMAÇÃO DE PREÇO'!$B:$B)-14),IF($C1598=$C1596,"Unidade","")))</f>
        <v/>
      </c>
      <c r="I1598" s="109" t="str">
        <f>IF($B1597="","",IF($C1598=$C1595,INDEX('FORMAÇÃO DE PREÇO'!$M:$M,MATCH($B1598,'FORMAÇÃO DE PREÇO'!$B:$B)-16),IF($C1598=$C1596,"Quant.","")))</f>
        <v/>
      </c>
      <c r="J1598" s="68" t="str">
        <f>IF(AND(COUNTBLANK($B1595:$B1597)=2,$B1597="",$B1596="",MAX(C:C)&gt;1),"Total Estimado",IF($B1597="","",IF($C1598=$C1595,INDEX('FORMAÇÃO DE PREÇO'!$M:$M,MATCH($B1598,'FORMAÇÃO DE PREÇO'!$B:$B)-18),IF($C1598=$C1596,"Valor Unit. (R$)",IF(AND($C1598&lt;&gt;$C1597,$J1597&lt;&gt;""),"Subtotal","")))))</f>
        <v/>
      </c>
      <c r="K1598" s="100" t="str">
        <f>IFERROR(IF(AND(COUNTBLANK($B1595:$B1597)=2,$B1597="",$B1596="",MAX(C:C)&gt;1),SUM($K$3:K1597)/2,IF($B1597="","",IF($C1598=$C1595,ROUND(J1598*I1598,2),IF($C1598=$C1596,"Total Item (R$)",IF(AND($C1598&lt;&gt;$C1597,$J1597&lt;&gt;""),SUMIFS(K:K,C:C,C1597,J:J,"&lt;&gt;Subtotal"),""))))),"")</f>
        <v/>
      </c>
      <c r="L1598" s="100" t="str">
        <f t="shared" si="46"/>
        <v/>
      </c>
    </row>
    <row r="1599" spans="2:12" x14ac:dyDescent="0.25">
      <c r="B1599" s="62" t="str">
        <f>IFERROR(IF(C1598=C1595,IF(B1598+1&lt;='FORMAÇÃO DE PREÇO'!$H$8,B1598+1,""),B1598),"")</f>
        <v/>
      </c>
      <c r="C1599" s="62" t="str">
        <f>IFERROR(VLOOKUP(B1599,'FORMAÇÃO DE PREÇO'!B:D,2,FALSE),"")</f>
        <v/>
      </c>
      <c r="D1599" s="62" t="str">
        <f>IFERROR(VLOOKUP(B1599,'FORMAÇÃO DE PREÇO'!B:D,3,FALSE),"")</f>
        <v/>
      </c>
      <c r="E1599" s="107" t="str">
        <f t="shared" si="47"/>
        <v/>
      </c>
      <c r="F1599" s="107" t="str">
        <f>IF($B1598="","",IF($C1599=$C1596,INDEX('FORMAÇÃO DE PREÇO'!$H:$H,MATCH($B1599,'FORMAÇÃO DE PREÇO'!$B:$B)-18),IF($C1599=$C1597,"Código","")))</f>
        <v/>
      </c>
      <c r="G1599" s="108" t="str">
        <f t="array" ref="G1599">IF($B1598="","",IF($C1599=$C1596,UPPER(INDEX('BASE EDITAL'!$C:$C,EDITAL!B1599+1)),IF($C1599=$C1597,"Especificação do Objeto","")))</f>
        <v/>
      </c>
      <c r="H1599" s="109" t="str">
        <f t="array" ref="H1599">IF($B1598="","",IF($C1599=$C1596,INDEX('FORMAÇÃO DE PREÇO'!$M:$M,MATCH($B1599,'FORMAÇÃO DE PREÇO'!$B:$B)-14),IF($C1599=$C1597,"Unidade","")))</f>
        <v/>
      </c>
      <c r="I1599" s="109" t="str">
        <f>IF($B1598="","",IF($C1599=$C1596,INDEX('FORMAÇÃO DE PREÇO'!$M:$M,MATCH($B1599,'FORMAÇÃO DE PREÇO'!$B:$B)-16),IF($C1599=$C1597,"Quant.","")))</f>
        <v/>
      </c>
      <c r="J1599" s="68" t="str">
        <f>IF(AND(COUNTBLANK($B1596:$B1598)=2,$B1598="",$B1597="",MAX(C:C)&gt;1),"Total Estimado",IF($B1598="","",IF($C1599=$C1596,INDEX('FORMAÇÃO DE PREÇO'!$M:$M,MATCH($B1599,'FORMAÇÃO DE PREÇO'!$B:$B)-18),IF($C1599=$C1597,"Valor Unit. (R$)",IF(AND($C1599&lt;&gt;$C1598,$J1598&lt;&gt;""),"Subtotal","")))))</f>
        <v/>
      </c>
      <c r="K1599" s="100" t="str">
        <f>IFERROR(IF(AND(COUNTBLANK($B1596:$B1598)=2,$B1598="",$B1597="",MAX(C:C)&gt;1),SUM($K$3:K1598)/2,IF($B1598="","",IF($C1599=$C1596,ROUND(J1599*I1599,2),IF($C1599=$C1597,"Total Item (R$)",IF(AND($C1599&lt;&gt;$C1598,$J1598&lt;&gt;""),SUMIFS(K:K,C:C,C1598,J:J,"&lt;&gt;Subtotal"),""))))),"")</f>
        <v/>
      </c>
      <c r="L1599" s="100" t="str">
        <f t="shared" si="46"/>
        <v/>
      </c>
    </row>
    <row r="1600" spans="2:12" x14ac:dyDescent="0.25">
      <c r="B1600" s="62" t="str">
        <f>IFERROR(IF(C1599=C1596,IF(B1599+1&lt;='FORMAÇÃO DE PREÇO'!$H$8,B1599+1,""),B1599),"")</f>
        <v/>
      </c>
      <c r="C1600" s="62" t="str">
        <f>IFERROR(VLOOKUP(B1600,'FORMAÇÃO DE PREÇO'!B:D,2,FALSE),"")</f>
        <v/>
      </c>
      <c r="D1600" s="62" t="str">
        <f>IFERROR(VLOOKUP(B1600,'FORMAÇÃO DE PREÇO'!B:D,3,FALSE),"")</f>
        <v/>
      </c>
      <c r="E1600" s="107" t="str">
        <f t="shared" si="47"/>
        <v/>
      </c>
      <c r="F1600" s="107" t="str">
        <f>IF($B1599="","",IF($C1600=$C1597,INDEX('FORMAÇÃO DE PREÇO'!$H:$H,MATCH($B1600,'FORMAÇÃO DE PREÇO'!$B:$B)-18),IF($C1600=$C1598,"Código","")))</f>
        <v/>
      </c>
      <c r="G1600" s="108" t="str">
        <f t="array" ref="G1600">IF($B1599="","",IF($C1600=$C1597,UPPER(INDEX('BASE EDITAL'!$C:$C,EDITAL!B1600+1)),IF($C1600=$C1598,"Especificação do Objeto","")))</f>
        <v/>
      </c>
      <c r="H1600" s="109" t="str">
        <f t="array" ref="H1600">IF($B1599="","",IF($C1600=$C1597,INDEX('FORMAÇÃO DE PREÇO'!$M:$M,MATCH($B1600,'FORMAÇÃO DE PREÇO'!$B:$B)-14),IF($C1600=$C1598,"Unidade","")))</f>
        <v/>
      </c>
      <c r="I1600" s="109" t="str">
        <f>IF($B1599="","",IF($C1600=$C1597,INDEX('FORMAÇÃO DE PREÇO'!$M:$M,MATCH($B1600,'FORMAÇÃO DE PREÇO'!$B:$B)-16),IF($C1600=$C1598,"Quant.","")))</f>
        <v/>
      </c>
      <c r="J1600" s="68" t="str">
        <f>IF(AND(COUNTBLANK($B1597:$B1599)=2,$B1599="",$B1598="",MAX(C:C)&gt;1),"Total Estimado",IF($B1599="","",IF($C1600=$C1597,INDEX('FORMAÇÃO DE PREÇO'!$M:$M,MATCH($B1600,'FORMAÇÃO DE PREÇO'!$B:$B)-18),IF($C1600=$C1598,"Valor Unit. (R$)",IF(AND($C1600&lt;&gt;$C1599,$J1599&lt;&gt;""),"Subtotal","")))))</f>
        <v/>
      </c>
      <c r="K1600" s="100" t="str">
        <f>IFERROR(IF(AND(COUNTBLANK($B1597:$B1599)=2,$B1599="",$B1598="",MAX(C:C)&gt;1),SUM($K$3:K1599)/2,IF($B1599="","",IF($C1600=$C1597,ROUND(J1600*I1600,2),IF($C1600=$C1598,"Total Item (R$)",IF(AND($C1600&lt;&gt;$C1599,$J1599&lt;&gt;""),SUMIFS(K:K,C:C,C1599,J:J,"&lt;&gt;Subtotal"),""))))),"")</f>
        <v/>
      </c>
      <c r="L1600" s="100" t="str">
        <f t="shared" si="46"/>
        <v/>
      </c>
    </row>
    <row r="1601" spans="2:12" x14ac:dyDescent="0.25">
      <c r="B1601" s="62" t="str">
        <f>IFERROR(IF(C1600=C1597,IF(B1600+1&lt;='FORMAÇÃO DE PREÇO'!$H$8,B1600+1,""),B1600),"")</f>
        <v/>
      </c>
      <c r="C1601" s="62" t="str">
        <f>IFERROR(VLOOKUP(B1601,'FORMAÇÃO DE PREÇO'!B:D,2,FALSE),"")</f>
        <v/>
      </c>
      <c r="D1601" s="62" t="str">
        <f>IFERROR(VLOOKUP(B1601,'FORMAÇÃO DE PREÇO'!B:D,3,FALSE),"")</f>
        <v/>
      </c>
      <c r="E1601" s="107" t="str">
        <f t="shared" si="47"/>
        <v/>
      </c>
      <c r="F1601" s="107" t="str">
        <f>IF($B1600="","",IF($C1601=$C1598,INDEX('FORMAÇÃO DE PREÇO'!$H:$H,MATCH($B1601,'FORMAÇÃO DE PREÇO'!$B:$B)-18),IF($C1601=$C1599,"Código","")))</f>
        <v/>
      </c>
      <c r="G1601" s="108" t="str">
        <f t="array" ref="G1601">IF($B1600="","",IF($C1601=$C1598,UPPER(INDEX('BASE EDITAL'!$C:$C,EDITAL!B1601+1)),IF($C1601=$C1599,"Especificação do Objeto","")))</f>
        <v/>
      </c>
      <c r="H1601" s="109" t="str">
        <f t="array" ref="H1601">IF($B1600="","",IF($C1601=$C1598,INDEX('FORMAÇÃO DE PREÇO'!$M:$M,MATCH($B1601,'FORMAÇÃO DE PREÇO'!$B:$B)-14),IF($C1601=$C1599,"Unidade","")))</f>
        <v/>
      </c>
      <c r="I1601" s="109" t="str">
        <f>IF($B1600="","",IF($C1601=$C1598,INDEX('FORMAÇÃO DE PREÇO'!$M:$M,MATCH($B1601,'FORMAÇÃO DE PREÇO'!$B:$B)-16),IF($C1601=$C1599,"Quant.","")))</f>
        <v/>
      </c>
      <c r="J1601" s="68" t="str">
        <f>IF(AND(COUNTBLANK($B1598:$B1600)=2,$B1600="",$B1599="",MAX(C:C)&gt;1),"Total Estimado",IF($B1600="","",IF($C1601=$C1598,INDEX('FORMAÇÃO DE PREÇO'!$M:$M,MATCH($B1601,'FORMAÇÃO DE PREÇO'!$B:$B)-18),IF($C1601=$C1599,"Valor Unit. (R$)",IF(AND($C1601&lt;&gt;$C1600,$J1600&lt;&gt;""),"Subtotal","")))))</f>
        <v/>
      </c>
      <c r="K1601" s="100" t="str">
        <f>IFERROR(IF(AND(COUNTBLANK($B1598:$B1600)=2,$B1600="",$B1599="",MAX(C:C)&gt;1),SUM($K$3:K1600)/2,IF($B1600="","",IF($C1601=$C1598,ROUND(J1601*I1601,2),IF($C1601=$C1599,"Total Item (R$)",IF(AND($C1601&lt;&gt;$C1600,$J1600&lt;&gt;""),SUMIFS(K:K,C:C,C1600,J:J,"&lt;&gt;Subtotal"),""))))),"")</f>
        <v/>
      </c>
      <c r="L1601" s="100" t="str">
        <f t="shared" si="46"/>
        <v/>
      </c>
    </row>
    <row r="1602" spans="2:12" x14ac:dyDescent="0.25">
      <c r="B1602" s="62" t="str">
        <f>IFERROR(IF(C1601=C1598,IF(B1601+1&lt;='FORMAÇÃO DE PREÇO'!$H$8,B1601+1,""),B1601),"")</f>
        <v/>
      </c>
      <c r="C1602" s="62" t="str">
        <f>IFERROR(VLOOKUP(B1602,'FORMAÇÃO DE PREÇO'!B:D,2,FALSE),"")</f>
        <v/>
      </c>
      <c r="D1602" s="62" t="str">
        <f>IFERROR(VLOOKUP(B1602,'FORMAÇÃO DE PREÇO'!B:D,3,FALSE),"")</f>
        <v/>
      </c>
      <c r="E1602" s="107" t="str">
        <f t="shared" si="47"/>
        <v/>
      </c>
      <c r="F1602" s="107" t="str">
        <f>IF($B1601="","",IF($C1602=$C1599,INDEX('FORMAÇÃO DE PREÇO'!$H:$H,MATCH($B1602,'FORMAÇÃO DE PREÇO'!$B:$B)-18),IF($C1602=$C1600,"Código","")))</f>
        <v/>
      </c>
      <c r="G1602" s="108" t="str">
        <f t="array" ref="G1602">IF($B1601="","",IF($C1602=$C1599,UPPER(INDEX('BASE EDITAL'!$C:$C,EDITAL!B1602+1)),IF($C1602=$C1600,"Especificação do Objeto","")))</f>
        <v/>
      </c>
      <c r="H1602" s="109" t="str">
        <f t="array" ref="H1602">IF($B1601="","",IF($C1602=$C1599,INDEX('FORMAÇÃO DE PREÇO'!$M:$M,MATCH($B1602,'FORMAÇÃO DE PREÇO'!$B:$B)-14),IF($C1602=$C1600,"Unidade","")))</f>
        <v/>
      </c>
      <c r="I1602" s="109" t="str">
        <f>IF($B1601="","",IF($C1602=$C1599,INDEX('FORMAÇÃO DE PREÇO'!$M:$M,MATCH($B1602,'FORMAÇÃO DE PREÇO'!$B:$B)-16),IF($C1602=$C1600,"Quant.","")))</f>
        <v/>
      </c>
      <c r="J1602" s="68" t="str">
        <f>IF(AND(COUNTBLANK($B1599:$B1601)=2,$B1601="",$B1600="",MAX(C:C)&gt;1),"Total Estimado",IF($B1601="","",IF($C1602=$C1599,INDEX('FORMAÇÃO DE PREÇO'!$M:$M,MATCH($B1602,'FORMAÇÃO DE PREÇO'!$B:$B)-18),IF($C1602=$C1600,"Valor Unit. (R$)",IF(AND($C1602&lt;&gt;$C1601,$J1601&lt;&gt;""),"Subtotal","")))))</f>
        <v/>
      </c>
      <c r="K1602" s="100" t="str">
        <f>IFERROR(IF(AND(COUNTBLANK($B1599:$B1601)=2,$B1601="",$B1600="",MAX(C:C)&gt;1),SUM($K$3:K1601)/2,IF($B1601="","",IF($C1602=$C1599,ROUND(J1602*I1602,2),IF($C1602=$C1600,"Total Item (R$)",IF(AND($C1602&lt;&gt;$C1601,$J1601&lt;&gt;""),SUMIFS(K:K,C:C,C1601,J:J,"&lt;&gt;Subtotal"),""))))),"")</f>
        <v/>
      </c>
      <c r="L1602" s="100" t="str">
        <f t="shared" si="46"/>
        <v/>
      </c>
    </row>
    <row r="1603" spans="2:12" x14ac:dyDescent="0.25">
      <c r="B1603" s="62" t="str">
        <f>IFERROR(IF(C1602=C1599,IF(B1602+1&lt;='FORMAÇÃO DE PREÇO'!$H$8,B1602+1,""),B1602),"")</f>
        <v/>
      </c>
      <c r="C1603" s="62" t="str">
        <f>IFERROR(VLOOKUP(B1603,'FORMAÇÃO DE PREÇO'!B:D,2,FALSE),"")</f>
        <v/>
      </c>
      <c r="D1603" s="62" t="str">
        <f>IFERROR(VLOOKUP(B1603,'FORMAÇÃO DE PREÇO'!B:D,3,FALSE),"")</f>
        <v/>
      </c>
      <c r="E1603" s="107" t="str">
        <f t="shared" si="47"/>
        <v/>
      </c>
      <c r="F1603" s="107" t="str">
        <f>IF($B1602="","",IF($C1603=$C1600,INDEX('FORMAÇÃO DE PREÇO'!$H:$H,MATCH($B1603,'FORMAÇÃO DE PREÇO'!$B:$B)-18),IF($C1603=$C1601,"Código","")))</f>
        <v/>
      </c>
      <c r="G1603" s="108" t="str">
        <f t="array" ref="G1603">IF($B1602="","",IF($C1603=$C1600,UPPER(INDEX('BASE EDITAL'!$C:$C,EDITAL!B1603+1)),IF($C1603=$C1601,"Especificação do Objeto","")))</f>
        <v/>
      </c>
      <c r="H1603" s="109" t="str">
        <f t="array" ref="H1603">IF($B1602="","",IF($C1603=$C1600,INDEX('FORMAÇÃO DE PREÇO'!$M:$M,MATCH($B1603,'FORMAÇÃO DE PREÇO'!$B:$B)-14),IF($C1603=$C1601,"Unidade","")))</f>
        <v/>
      </c>
      <c r="I1603" s="109" t="str">
        <f>IF($B1602="","",IF($C1603=$C1600,INDEX('FORMAÇÃO DE PREÇO'!$M:$M,MATCH($B1603,'FORMAÇÃO DE PREÇO'!$B:$B)-16),IF($C1603=$C1601,"Quant.","")))</f>
        <v/>
      </c>
      <c r="J1603" s="68" t="str">
        <f>IF(AND(COUNTBLANK($B1600:$B1602)=2,$B1602="",$B1601="",MAX(C:C)&gt;1),"Total Estimado",IF($B1602="","",IF($C1603=$C1600,INDEX('FORMAÇÃO DE PREÇO'!$M:$M,MATCH($B1603,'FORMAÇÃO DE PREÇO'!$B:$B)-18),IF($C1603=$C1601,"Valor Unit. (R$)",IF(AND($C1603&lt;&gt;$C1602,$J1602&lt;&gt;""),"Subtotal","")))))</f>
        <v/>
      </c>
      <c r="K1603" s="100" t="str">
        <f>IFERROR(IF(AND(COUNTBLANK($B1600:$B1602)=2,$B1602="",$B1601="",MAX(C:C)&gt;1),SUM($K$3:K1602)/2,IF($B1602="","",IF($C1603=$C1600,ROUND(J1603*I1603,2),IF($C1603=$C1601,"Total Item (R$)",IF(AND($C1603&lt;&gt;$C1602,$J1602&lt;&gt;""),SUMIFS(K:K,C:C,C1602,J:J,"&lt;&gt;Subtotal"),""))))),"")</f>
        <v/>
      </c>
      <c r="L1603" s="100" t="str">
        <f t="shared" si="46"/>
        <v/>
      </c>
    </row>
    <row r="1604" spans="2:12" x14ac:dyDescent="0.25">
      <c r="B1604" s="62" t="str">
        <f>IFERROR(IF(C1603=C1600,IF(B1603+1&lt;='FORMAÇÃO DE PREÇO'!$H$8,B1603+1,""),B1603),"")</f>
        <v/>
      </c>
      <c r="C1604" s="62" t="str">
        <f>IFERROR(VLOOKUP(B1604,'FORMAÇÃO DE PREÇO'!B:D,2,FALSE),"")</f>
        <v/>
      </c>
      <c r="D1604" s="62" t="str">
        <f>IFERROR(VLOOKUP(B1604,'FORMAÇÃO DE PREÇO'!B:D,3,FALSE),"")</f>
        <v/>
      </c>
      <c r="E1604" s="107" t="str">
        <f t="shared" si="47"/>
        <v/>
      </c>
      <c r="F1604" s="107" t="str">
        <f>IF($B1603="","",IF($C1604=$C1601,INDEX('FORMAÇÃO DE PREÇO'!$H:$H,MATCH($B1604,'FORMAÇÃO DE PREÇO'!$B:$B)-18),IF($C1604=$C1602,"Código","")))</f>
        <v/>
      </c>
      <c r="G1604" s="108" t="str">
        <f t="array" ref="G1604">IF($B1603="","",IF($C1604=$C1601,UPPER(INDEX('BASE EDITAL'!$C:$C,EDITAL!B1604+1)),IF($C1604=$C1602,"Especificação do Objeto","")))</f>
        <v/>
      </c>
      <c r="H1604" s="109" t="str">
        <f t="array" ref="H1604">IF($B1603="","",IF($C1604=$C1601,INDEX('FORMAÇÃO DE PREÇO'!$M:$M,MATCH($B1604,'FORMAÇÃO DE PREÇO'!$B:$B)-14),IF($C1604=$C1602,"Unidade","")))</f>
        <v/>
      </c>
      <c r="I1604" s="109" t="str">
        <f>IF($B1603="","",IF($C1604=$C1601,INDEX('FORMAÇÃO DE PREÇO'!$M:$M,MATCH($B1604,'FORMAÇÃO DE PREÇO'!$B:$B)-16),IF($C1604=$C1602,"Quant.","")))</f>
        <v/>
      </c>
      <c r="J1604" s="68" t="str">
        <f>IF(AND(COUNTBLANK($B1601:$B1603)=2,$B1603="",$B1602="",MAX(C:C)&gt;1),"Total Estimado",IF($B1603="","",IF($C1604=$C1601,INDEX('FORMAÇÃO DE PREÇO'!$M:$M,MATCH($B1604,'FORMAÇÃO DE PREÇO'!$B:$B)-18),IF($C1604=$C1602,"Valor Unit. (R$)",IF(AND($C1604&lt;&gt;$C1603,$J1603&lt;&gt;""),"Subtotal","")))))</f>
        <v/>
      </c>
      <c r="K1604" s="100" t="str">
        <f>IFERROR(IF(AND(COUNTBLANK($B1601:$B1603)=2,$B1603="",$B1602="",MAX(C:C)&gt;1),SUM($K$3:K1603)/2,IF($B1603="","",IF($C1604=$C1601,ROUND(J1604*I1604,2),IF($C1604=$C1602,"Total Item (R$)",IF(AND($C1604&lt;&gt;$C1603,$J1603&lt;&gt;""),SUMIFS(K:K,C:C,C1603,J:J,"&lt;&gt;Subtotal"),""))))),"")</f>
        <v/>
      </c>
      <c r="L1604" s="100" t="str">
        <f t="shared" ref="L1604:L1667" si="48">IF($B1603="","",IF($C1604=$C1601,"",IF($C1604=$C1602,"Benefício ME/EPP","")))</f>
        <v/>
      </c>
    </row>
    <row r="1605" spans="2:12" x14ac:dyDescent="0.25">
      <c r="B1605" s="62" t="str">
        <f>IFERROR(IF(C1604=C1601,IF(B1604+1&lt;='FORMAÇÃO DE PREÇO'!$H$8,B1604+1,""),B1604),"")</f>
        <v/>
      </c>
      <c r="C1605" s="62" t="str">
        <f>IFERROR(VLOOKUP(B1605,'FORMAÇÃO DE PREÇO'!B:D,2,FALSE),"")</f>
        <v/>
      </c>
      <c r="D1605" s="62" t="str">
        <f>IFERROR(VLOOKUP(B1605,'FORMAÇÃO DE PREÇO'!B:D,3,FALSE),"")</f>
        <v/>
      </c>
      <c r="E1605" s="107" t="str">
        <f t="shared" si="47"/>
        <v/>
      </c>
      <c r="F1605" s="107" t="str">
        <f>IF($B1604="","",IF($C1605=$C1602,INDEX('FORMAÇÃO DE PREÇO'!$H:$H,MATCH($B1605,'FORMAÇÃO DE PREÇO'!$B:$B)-18),IF($C1605=$C1603,"Código","")))</f>
        <v/>
      </c>
      <c r="G1605" s="108" t="str">
        <f t="array" ref="G1605">IF($B1604="","",IF($C1605=$C1602,UPPER(INDEX('BASE EDITAL'!$C:$C,EDITAL!B1605+1)),IF($C1605=$C1603,"Especificação do Objeto","")))</f>
        <v/>
      </c>
      <c r="H1605" s="109" t="str">
        <f t="array" ref="H1605">IF($B1604="","",IF($C1605=$C1602,INDEX('FORMAÇÃO DE PREÇO'!$M:$M,MATCH($B1605,'FORMAÇÃO DE PREÇO'!$B:$B)-14),IF($C1605=$C1603,"Unidade","")))</f>
        <v/>
      </c>
      <c r="I1605" s="109" t="str">
        <f>IF($B1604="","",IF($C1605=$C1602,INDEX('FORMAÇÃO DE PREÇO'!$M:$M,MATCH($B1605,'FORMAÇÃO DE PREÇO'!$B:$B)-16),IF($C1605=$C1603,"Quant.","")))</f>
        <v/>
      </c>
      <c r="J1605" s="68" t="str">
        <f>IF(AND(COUNTBLANK($B1602:$B1604)=2,$B1604="",$B1603="",MAX(C:C)&gt;1),"Total Estimado",IF($B1604="","",IF($C1605=$C1602,INDEX('FORMAÇÃO DE PREÇO'!$M:$M,MATCH($B1605,'FORMAÇÃO DE PREÇO'!$B:$B)-18),IF($C1605=$C1603,"Valor Unit. (R$)",IF(AND($C1605&lt;&gt;$C1604,$J1604&lt;&gt;""),"Subtotal","")))))</f>
        <v/>
      </c>
      <c r="K1605" s="100" t="str">
        <f>IFERROR(IF(AND(COUNTBLANK($B1602:$B1604)=2,$B1604="",$B1603="",MAX(C:C)&gt;1),SUM($K$3:K1604)/2,IF($B1604="","",IF($C1605=$C1602,ROUND(J1605*I1605,2),IF($C1605=$C1603,"Total Item (R$)",IF(AND($C1605&lt;&gt;$C1604,$J1604&lt;&gt;""),SUMIFS(K:K,C:C,C1604,J:J,"&lt;&gt;Subtotal"),""))))),"")</f>
        <v/>
      </c>
      <c r="L1605" s="100" t="str">
        <f t="shared" si="48"/>
        <v/>
      </c>
    </row>
    <row r="1606" spans="2:12" x14ac:dyDescent="0.25">
      <c r="B1606" s="62" t="str">
        <f>IFERROR(IF(C1605=C1602,IF(B1605+1&lt;='FORMAÇÃO DE PREÇO'!$H$8,B1605+1,""),B1605),"")</f>
        <v/>
      </c>
      <c r="C1606" s="62" t="str">
        <f>IFERROR(VLOOKUP(B1606,'FORMAÇÃO DE PREÇO'!B:D,2,FALSE),"")</f>
        <v/>
      </c>
      <c r="D1606" s="62" t="str">
        <f>IFERROR(VLOOKUP(B1606,'FORMAÇÃO DE PREÇO'!B:D,3,FALSE),"")</f>
        <v/>
      </c>
      <c r="E1606" s="107" t="str">
        <f t="shared" si="47"/>
        <v/>
      </c>
      <c r="F1606" s="107" t="str">
        <f>IF($B1605="","",IF($C1606=$C1603,INDEX('FORMAÇÃO DE PREÇO'!$H:$H,MATCH($B1606,'FORMAÇÃO DE PREÇO'!$B:$B)-18),IF($C1606=$C1604,"Código","")))</f>
        <v/>
      </c>
      <c r="G1606" s="108" t="str">
        <f t="array" ref="G1606">IF($B1605="","",IF($C1606=$C1603,UPPER(INDEX('BASE EDITAL'!$C:$C,EDITAL!B1606+1)),IF($C1606=$C1604,"Especificação do Objeto","")))</f>
        <v/>
      </c>
      <c r="H1606" s="109" t="str">
        <f t="array" ref="H1606">IF($B1605="","",IF($C1606=$C1603,INDEX('FORMAÇÃO DE PREÇO'!$M:$M,MATCH($B1606,'FORMAÇÃO DE PREÇO'!$B:$B)-14),IF($C1606=$C1604,"Unidade","")))</f>
        <v/>
      </c>
      <c r="I1606" s="109" t="str">
        <f>IF($B1605="","",IF($C1606=$C1603,INDEX('FORMAÇÃO DE PREÇO'!$M:$M,MATCH($B1606,'FORMAÇÃO DE PREÇO'!$B:$B)-16),IF($C1606=$C1604,"Quant.","")))</f>
        <v/>
      </c>
      <c r="J1606" s="68" t="str">
        <f>IF(AND(COUNTBLANK($B1603:$B1605)=2,$B1605="",$B1604="",MAX(C:C)&gt;1),"Total Estimado",IF($B1605="","",IF($C1606=$C1603,INDEX('FORMAÇÃO DE PREÇO'!$M:$M,MATCH($B1606,'FORMAÇÃO DE PREÇO'!$B:$B)-18),IF($C1606=$C1604,"Valor Unit. (R$)",IF(AND($C1606&lt;&gt;$C1605,$J1605&lt;&gt;""),"Subtotal","")))))</f>
        <v/>
      </c>
      <c r="K1606" s="100" t="str">
        <f>IFERROR(IF(AND(COUNTBLANK($B1603:$B1605)=2,$B1605="",$B1604="",MAX(C:C)&gt;1),SUM($K$3:K1605)/2,IF($B1605="","",IF($C1606=$C1603,ROUND(J1606*I1606,2),IF($C1606=$C1604,"Total Item (R$)",IF(AND($C1606&lt;&gt;$C1605,$J1605&lt;&gt;""),SUMIFS(K:K,C:C,C1605,J:J,"&lt;&gt;Subtotal"),""))))),"")</f>
        <v/>
      </c>
      <c r="L1606" s="100" t="str">
        <f t="shared" si="48"/>
        <v/>
      </c>
    </row>
    <row r="1607" spans="2:12" x14ac:dyDescent="0.25">
      <c r="B1607" s="62" t="str">
        <f>IFERROR(IF(C1606=C1603,IF(B1606+1&lt;='FORMAÇÃO DE PREÇO'!$H$8,B1606+1,""),B1606),"")</f>
        <v/>
      </c>
      <c r="C1607" s="62" t="str">
        <f>IFERROR(VLOOKUP(B1607,'FORMAÇÃO DE PREÇO'!B:D,2,FALSE),"")</f>
        <v/>
      </c>
      <c r="D1607" s="62" t="str">
        <f>IFERROR(VLOOKUP(B1607,'FORMAÇÃO DE PREÇO'!B:D,3,FALSE),"")</f>
        <v/>
      </c>
      <c r="E1607" s="107" t="str">
        <f t="shared" ref="E1607:E1670" si="49">IF($B1606="","",IF($C1607=$C1604,D1607,IF($C1607=$C1605,"Item",IF(AND(MAX(C:C)&gt;1,$C1607=$C1606),CONCATENATE("LOTE ",C1607),""))))</f>
        <v/>
      </c>
      <c r="F1607" s="107" t="str">
        <f>IF($B1606="","",IF($C1607=$C1604,INDEX('FORMAÇÃO DE PREÇO'!$H:$H,MATCH($B1607,'FORMAÇÃO DE PREÇO'!$B:$B)-18),IF($C1607=$C1605,"Código","")))</f>
        <v/>
      </c>
      <c r="G1607" s="108" t="str">
        <f t="array" ref="G1607">IF($B1606="","",IF($C1607=$C1604,UPPER(INDEX('BASE EDITAL'!$C:$C,EDITAL!B1607+1)),IF($C1607=$C1605,"Especificação do Objeto","")))</f>
        <v/>
      </c>
      <c r="H1607" s="109" t="str">
        <f t="array" ref="H1607">IF($B1606="","",IF($C1607=$C1604,INDEX('FORMAÇÃO DE PREÇO'!$M:$M,MATCH($B1607,'FORMAÇÃO DE PREÇO'!$B:$B)-14),IF($C1607=$C1605,"Unidade","")))</f>
        <v/>
      </c>
      <c r="I1607" s="109" t="str">
        <f>IF($B1606="","",IF($C1607=$C1604,INDEX('FORMAÇÃO DE PREÇO'!$M:$M,MATCH($B1607,'FORMAÇÃO DE PREÇO'!$B:$B)-16),IF($C1607=$C1605,"Quant.","")))</f>
        <v/>
      </c>
      <c r="J1607" s="68" t="str">
        <f>IF(AND(COUNTBLANK($B1604:$B1606)=2,$B1606="",$B1605="",MAX(C:C)&gt;1),"Total Estimado",IF($B1606="","",IF($C1607=$C1604,INDEX('FORMAÇÃO DE PREÇO'!$M:$M,MATCH($B1607,'FORMAÇÃO DE PREÇO'!$B:$B)-18),IF($C1607=$C1605,"Valor Unit. (R$)",IF(AND($C1607&lt;&gt;$C1606,$J1606&lt;&gt;""),"Subtotal","")))))</f>
        <v/>
      </c>
      <c r="K1607" s="100" t="str">
        <f>IFERROR(IF(AND(COUNTBLANK($B1604:$B1606)=2,$B1606="",$B1605="",MAX(C:C)&gt;1),SUM($K$3:K1606)/2,IF($B1606="","",IF($C1607=$C1604,ROUND(J1607*I1607,2),IF($C1607=$C1605,"Total Item (R$)",IF(AND($C1607&lt;&gt;$C1606,$J1606&lt;&gt;""),SUMIFS(K:K,C:C,C1606,J:J,"&lt;&gt;Subtotal"),""))))),"")</f>
        <v/>
      </c>
      <c r="L1607" s="100" t="str">
        <f t="shared" si="48"/>
        <v/>
      </c>
    </row>
    <row r="1608" spans="2:12" x14ac:dyDescent="0.25">
      <c r="B1608" s="62" t="str">
        <f>IFERROR(IF(C1607=C1604,IF(B1607+1&lt;='FORMAÇÃO DE PREÇO'!$H$8,B1607+1,""),B1607),"")</f>
        <v/>
      </c>
      <c r="C1608" s="62" t="str">
        <f>IFERROR(VLOOKUP(B1608,'FORMAÇÃO DE PREÇO'!B:D,2,FALSE),"")</f>
        <v/>
      </c>
      <c r="D1608" s="62" t="str">
        <f>IFERROR(VLOOKUP(B1608,'FORMAÇÃO DE PREÇO'!B:D,3,FALSE),"")</f>
        <v/>
      </c>
      <c r="E1608" s="107" t="str">
        <f t="shared" si="49"/>
        <v/>
      </c>
      <c r="F1608" s="107" t="str">
        <f>IF($B1607="","",IF($C1608=$C1605,INDEX('FORMAÇÃO DE PREÇO'!$H:$H,MATCH($B1608,'FORMAÇÃO DE PREÇO'!$B:$B)-18),IF($C1608=$C1606,"Código","")))</f>
        <v/>
      </c>
      <c r="G1608" s="108" t="str">
        <f t="array" ref="G1608">IF($B1607="","",IF($C1608=$C1605,UPPER(INDEX('BASE EDITAL'!$C:$C,EDITAL!B1608+1)),IF($C1608=$C1606,"Especificação do Objeto","")))</f>
        <v/>
      </c>
      <c r="H1608" s="109" t="str">
        <f t="array" ref="H1608">IF($B1607="","",IF($C1608=$C1605,INDEX('FORMAÇÃO DE PREÇO'!$M:$M,MATCH($B1608,'FORMAÇÃO DE PREÇO'!$B:$B)-14),IF($C1608=$C1606,"Unidade","")))</f>
        <v/>
      </c>
      <c r="I1608" s="109" t="str">
        <f>IF($B1607="","",IF($C1608=$C1605,INDEX('FORMAÇÃO DE PREÇO'!$M:$M,MATCH($B1608,'FORMAÇÃO DE PREÇO'!$B:$B)-16),IF($C1608=$C1606,"Quant.","")))</f>
        <v/>
      </c>
      <c r="J1608" s="68" t="str">
        <f>IF(AND(COUNTBLANK($B1605:$B1607)=2,$B1607="",$B1606="",MAX(C:C)&gt;1),"Total Estimado",IF($B1607="","",IF($C1608=$C1605,INDEX('FORMAÇÃO DE PREÇO'!$M:$M,MATCH($B1608,'FORMAÇÃO DE PREÇO'!$B:$B)-18),IF($C1608=$C1606,"Valor Unit. (R$)",IF(AND($C1608&lt;&gt;$C1607,$J1607&lt;&gt;""),"Subtotal","")))))</f>
        <v/>
      </c>
      <c r="K1608" s="100" t="str">
        <f>IFERROR(IF(AND(COUNTBLANK($B1605:$B1607)=2,$B1607="",$B1606="",MAX(C:C)&gt;1),SUM($K$3:K1607)/2,IF($B1607="","",IF($C1608=$C1605,ROUND(J1608*I1608,2),IF($C1608=$C1606,"Total Item (R$)",IF(AND($C1608&lt;&gt;$C1607,$J1607&lt;&gt;""),SUMIFS(K:K,C:C,C1607,J:J,"&lt;&gt;Subtotal"),""))))),"")</f>
        <v/>
      </c>
      <c r="L1608" s="100" t="str">
        <f t="shared" si="48"/>
        <v/>
      </c>
    </row>
    <row r="1609" spans="2:12" x14ac:dyDescent="0.25">
      <c r="B1609" s="62" t="str">
        <f>IFERROR(IF(C1608=C1605,IF(B1608+1&lt;='FORMAÇÃO DE PREÇO'!$H$8,B1608+1,""),B1608),"")</f>
        <v/>
      </c>
      <c r="C1609" s="62" t="str">
        <f>IFERROR(VLOOKUP(B1609,'FORMAÇÃO DE PREÇO'!B:D,2,FALSE),"")</f>
        <v/>
      </c>
      <c r="D1609" s="62" t="str">
        <f>IFERROR(VLOOKUP(B1609,'FORMAÇÃO DE PREÇO'!B:D,3,FALSE),"")</f>
        <v/>
      </c>
      <c r="E1609" s="107" t="str">
        <f t="shared" si="49"/>
        <v/>
      </c>
      <c r="F1609" s="107" t="str">
        <f>IF($B1608="","",IF($C1609=$C1606,INDEX('FORMAÇÃO DE PREÇO'!$H:$H,MATCH($B1609,'FORMAÇÃO DE PREÇO'!$B:$B)-18),IF($C1609=$C1607,"Código","")))</f>
        <v/>
      </c>
      <c r="G1609" s="108" t="str">
        <f t="array" ref="G1609">IF($B1608="","",IF($C1609=$C1606,UPPER(INDEX('BASE EDITAL'!$C:$C,EDITAL!B1609+1)),IF($C1609=$C1607,"Especificação do Objeto","")))</f>
        <v/>
      </c>
      <c r="H1609" s="109" t="str">
        <f t="array" ref="H1609">IF($B1608="","",IF($C1609=$C1606,INDEX('FORMAÇÃO DE PREÇO'!$M:$M,MATCH($B1609,'FORMAÇÃO DE PREÇO'!$B:$B)-14),IF($C1609=$C1607,"Unidade","")))</f>
        <v/>
      </c>
      <c r="I1609" s="109" t="str">
        <f>IF($B1608="","",IF($C1609=$C1606,INDEX('FORMAÇÃO DE PREÇO'!$M:$M,MATCH($B1609,'FORMAÇÃO DE PREÇO'!$B:$B)-16),IF($C1609=$C1607,"Quant.","")))</f>
        <v/>
      </c>
      <c r="J1609" s="68" t="str">
        <f>IF(AND(COUNTBLANK($B1606:$B1608)=2,$B1608="",$B1607="",MAX(C:C)&gt;1),"Total Estimado",IF($B1608="","",IF($C1609=$C1606,INDEX('FORMAÇÃO DE PREÇO'!$M:$M,MATCH($B1609,'FORMAÇÃO DE PREÇO'!$B:$B)-18),IF($C1609=$C1607,"Valor Unit. (R$)",IF(AND($C1609&lt;&gt;$C1608,$J1608&lt;&gt;""),"Subtotal","")))))</f>
        <v/>
      </c>
      <c r="K1609" s="100" t="str">
        <f>IFERROR(IF(AND(COUNTBLANK($B1606:$B1608)=2,$B1608="",$B1607="",MAX(C:C)&gt;1),SUM($K$3:K1608)/2,IF($B1608="","",IF($C1609=$C1606,ROUND(J1609*I1609,2),IF($C1609=$C1607,"Total Item (R$)",IF(AND($C1609&lt;&gt;$C1608,$J1608&lt;&gt;""),SUMIFS(K:K,C:C,C1608,J:J,"&lt;&gt;Subtotal"),""))))),"")</f>
        <v/>
      </c>
      <c r="L1609" s="100" t="str">
        <f t="shared" si="48"/>
        <v/>
      </c>
    </row>
    <row r="1610" spans="2:12" x14ac:dyDescent="0.25">
      <c r="B1610" s="62" t="str">
        <f>IFERROR(IF(C1609=C1606,IF(B1609+1&lt;='FORMAÇÃO DE PREÇO'!$H$8,B1609+1,""),B1609),"")</f>
        <v/>
      </c>
      <c r="C1610" s="62" t="str">
        <f>IFERROR(VLOOKUP(B1610,'FORMAÇÃO DE PREÇO'!B:D,2,FALSE),"")</f>
        <v/>
      </c>
      <c r="D1610" s="62" t="str">
        <f>IFERROR(VLOOKUP(B1610,'FORMAÇÃO DE PREÇO'!B:D,3,FALSE),"")</f>
        <v/>
      </c>
      <c r="E1610" s="107" t="str">
        <f t="shared" si="49"/>
        <v/>
      </c>
      <c r="F1610" s="107" t="str">
        <f>IF($B1609="","",IF($C1610=$C1607,INDEX('FORMAÇÃO DE PREÇO'!$H:$H,MATCH($B1610,'FORMAÇÃO DE PREÇO'!$B:$B)-18),IF($C1610=$C1608,"Código","")))</f>
        <v/>
      </c>
      <c r="G1610" s="108" t="str">
        <f t="array" ref="G1610">IF($B1609="","",IF($C1610=$C1607,UPPER(INDEX('BASE EDITAL'!$C:$C,EDITAL!B1610+1)),IF($C1610=$C1608,"Especificação do Objeto","")))</f>
        <v/>
      </c>
      <c r="H1610" s="109" t="str">
        <f t="array" ref="H1610">IF($B1609="","",IF($C1610=$C1607,INDEX('FORMAÇÃO DE PREÇO'!$M:$M,MATCH($B1610,'FORMAÇÃO DE PREÇO'!$B:$B)-14),IF($C1610=$C1608,"Unidade","")))</f>
        <v/>
      </c>
      <c r="I1610" s="109" t="str">
        <f>IF($B1609="","",IF($C1610=$C1607,INDEX('FORMAÇÃO DE PREÇO'!$M:$M,MATCH($B1610,'FORMAÇÃO DE PREÇO'!$B:$B)-16),IF($C1610=$C1608,"Quant.","")))</f>
        <v/>
      </c>
      <c r="J1610" s="68" t="str">
        <f>IF(AND(COUNTBLANK($B1607:$B1609)=2,$B1609="",$B1608="",MAX(C:C)&gt;1),"Total Estimado",IF($B1609="","",IF($C1610=$C1607,INDEX('FORMAÇÃO DE PREÇO'!$M:$M,MATCH($B1610,'FORMAÇÃO DE PREÇO'!$B:$B)-18),IF($C1610=$C1608,"Valor Unit. (R$)",IF(AND($C1610&lt;&gt;$C1609,$J1609&lt;&gt;""),"Subtotal","")))))</f>
        <v/>
      </c>
      <c r="K1610" s="100" t="str">
        <f>IFERROR(IF(AND(COUNTBLANK($B1607:$B1609)=2,$B1609="",$B1608="",MAX(C:C)&gt;1),SUM($K$3:K1609)/2,IF($B1609="","",IF($C1610=$C1607,ROUND(J1610*I1610,2),IF($C1610=$C1608,"Total Item (R$)",IF(AND($C1610&lt;&gt;$C1609,$J1609&lt;&gt;""),SUMIFS(K:K,C:C,C1609,J:J,"&lt;&gt;Subtotal"),""))))),"")</f>
        <v/>
      </c>
      <c r="L1610" s="100" t="str">
        <f t="shared" si="48"/>
        <v/>
      </c>
    </row>
    <row r="1611" spans="2:12" x14ac:dyDescent="0.25">
      <c r="B1611" s="62" t="str">
        <f>IFERROR(IF(C1610=C1607,IF(B1610+1&lt;='FORMAÇÃO DE PREÇO'!$H$8,B1610+1,""),B1610),"")</f>
        <v/>
      </c>
      <c r="C1611" s="62" t="str">
        <f>IFERROR(VLOOKUP(B1611,'FORMAÇÃO DE PREÇO'!B:D,2,FALSE),"")</f>
        <v/>
      </c>
      <c r="D1611" s="62" t="str">
        <f>IFERROR(VLOOKUP(B1611,'FORMAÇÃO DE PREÇO'!B:D,3,FALSE),"")</f>
        <v/>
      </c>
      <c r="E1611" s="107" t="str">
        <f t="shared" si="49"/>
        <v/>
      </c>
      <c r="F1611" s="107" t="str">
        <f>IF($B1610="","",IF($C1611=$C1608,INDEX('FORMAÇÃO DE PREÇO'!$H:$H,MATCH($B1611,'FORMAÇÃO DE PREÇO'!$B:$B)-18),IF($C1611=$C1609,"Código","")))</f>
        <v/>
      </c>
      <c r="G1611" s="108" t="str">
        <f t="array" ref="G1611">IF($B1610="","",IF($C1611=$C1608,UPPER(INDEX('BASE EDITAL'!$C:$C,EDITAL!B1611+1)),IF($C1611=$C1609,"Especificação do Objeto","")))</f>
        <v/>
      </c>
      <c r="H1611" s="109" t="str">
        <f t="array" ref="H1611">IF($B1610="","",IF($C1611=$C1608,INDEX('FORMAÇÃO DE PREÇO'!$M:$M,MATCH($B1611,'FORMAÇÃO DE PREÇO'!$B:$B)-14),IF($C1611=$C1609,"Unidade","")))</f>
        <v/>
      </c>
      <c r="I1611" s="109" t="str">
        <f>IF($B1610="","",IF($C1611=$C1608,INDEX('FORMAÇÃO DE PREÇO'!$M:$M,MATCH($B1611,'FORMAÇÃO DE PREÇO'!$B:$B)-16),IF($C1611=$C1609,"Quant.","")))</f>
        <v/>
      </c>
      <c r="J1611" s="68" t="str">
        <f>IF(AND(COUNTBLANK($B1608:$B1610)=2,$B1610="",$B1609="",MAX(C:C)&gt;1),"Total Estimado",IF($B1610="","",IF($C1611=$C1608,INDEX('FORMAÇÃO DE PREÇO'!$M:$M,MATCH($B1611,'FORMAÇÃO DE PREÇO'!$B:$B)-18),IF($C1611=$C1609,"Valor Unit. (R$)",IF(AND($C1611&lt;&gt;$C1610,$J1610&lt;&gt;""),"Subtotal","")))))</f>
        <v/>
      </c>
      <c r="K1611" s="100" t="str">
        <f>IFERROR(IF(AND(COUNTBLANK($B1608:$B1610)=2,$B1610="",$B1609="",MAX(C:C)&gt;1),SUM($K$3:K1610)/2,IF($B1610="","",IF($C1611=$C1608,ROUND(J1611*I1611,2),IF($C1611=$C1609,"Total Item (R$)",IF(AND($C1611&lt;&gt;$C1610,$J1610&lt;&gt;""),SUMIFS(K:K,C:C,C1610,J:J,"&lt;&gt;Subtotal"),""))))),"")</f>
        <v/>
      </c>
      <c r="L1611" s="100" t="str">
        <f t="shared" si="48"/>
        <v/>
      </c>
    </row>
    <row r="1612" spans="2:12" x14ac:dyDescent="0.25">
      <c r="B1612" s="62" t="str">
        <f>IFERROR(IF(C1611=C1608,IF(B1611+1&lt;='FORMAÇÃO DE PREÇO'!$H$8,B1611+1,""),B1611),"")</f>
        <v/>
      </c>
      <c r="C1612" s="62" t="str">
        <f>IFERROR(VLOOKUP(B1612,'FORMAÇÃO DE PREÇO'!B:D,2,FALSE),"")</f>
        <v/>
      </c>
      <c r="D1612" s="62" t="str">
        <f>IFERROR(VLOOKUP(B1612,'FORMAÇÃO DE PREÇO'!B:D,3,FALSE),"")</f>
        <v/>
      </c>
      <c r="E1612" s="107" t="str">
        <f t="shared" si="49"/>
        <v/>
      </c>
      <c r="F1612" s="107" t="str">
        <f>IF($B1611="","",IF($C1612=$C1609,INDEX('FORMAÇÃO DE PREÇO'!$H:$H,MATCH($B1612,'FORMAÇÃO DE PREÇO'!$B:$B)-18),IF($C1612=$C1610,"Código","")))</f>
        <v/>
      </c>
      <c r="G1612" s="108" t="str">
        <f t="array" ref="G1612">IF($B1611="","",IF($C1612=$C1609,UPPER(INDEX('BASE EDITAL'!$C:$C,EDITAL!B1612+1)),IF($C1612=$C1610,"Especificação do Objeto","")))</f>
        <v/>
      </c>
      <c r="H1612" s="109" t="str">
        <f t="array" ref="H1612">IF($B1611="","",IF($C1612=$C1609,INDEX('FORMAÇÃO DE PREÇO'!$M:$M,MATCH($B1612,'FORMAÇÃO DE PREÇO'!$B:$B)-14),IF($C1612=$C1610,"Unidade","")))</f>
        <v/>
      </c>
      <c r="I1612" s="109" t="str">
        <f>IF($B1611="","",IF($C1612=$C1609,INDEX('FORMAÇÃO DE PREÇO'!$M:$M,MATCH($B1612,'FORMAÇÃO DE PREÇO'!$B:$B)-16),IF($C1612=$C1610,"Quant.","")))</f>
        <v/>
      </c>
      <c r="J1612" s="68" t="str">
        <f>IF(AND(COUNTBLANK($B1609:$B1611)=2,$B1611="",$B1610="",MAX(C:C)&gt;1),"Total Estimado",IF($B1611="","",IF($C1612=$C1609,INDEX('FORMAÇÃO DE PREÇO'!$M:$M,MATCH($B1612,'FORMAÇÃO DE PREÇO'!$B:$B)-18),IF($C1612=$C1610,"Valor Unit. (R$)",IF(AND($C1612&lt;&gt;$C1611,$J1611&lt;&gt;""),"Subtotal","")))))</f>
        <v/>
      </c>
      <c r="K1612" s="100" t="str">
        <f>IFERROR(IF(AND(COUNTBLANK($B1609:$B1611)=2,$B1611="",$B1610="",MAX(C:C)&gt;1),SUM($K$3:K1611)/2,IF($B1611="","",IF($C1612=$C1609,ROUND(J1612*I1612,2),IF($C1612=$C1610,"Total Item (R$)",IF(AND($C1612&lt;&gt;$C1611,$J1611&lt;&gt;""),SUMIFS(K:K,C:C,C1611,J:J,"&lt;&gt;Subtotal"),""))))),"")</f>
        <v/>
      </c>
      <c r="L1612" s="100" t="str">
        <f t="shared" si="48"/>
        <v/>
      </c>
    </row>
    <row r="1613" spans="2:12" x14ac:dyDescent="0.25">
      <c r="B1613" s="62" t="str">
        <f>IFERROR(IF(C1612=C1609,IF(B1612+1&lt;='FORMAÇÃO DE PREÇO'!$H$8,B1612+1,""),B1612),"")</f>
        <v/>
      </c>
      <c r="C1613" s="62" t="str">
        <f>IFERROR(VLOOKUP(B1613,'FORMAÇÃO DE PREÇO'!B:D,2,FALSE),"")</f>
        <v/>
      </c>
      <c r="D1613" s="62" t="str">
        <f>IFERROR(VLOOKUP(B1613,'FORMAÇÃO DE PREÇO'!B:D,3,FALSE),"")</f>
        <v/>
      </c>
      <c r="E1613" s="107" t="str">
        <f t="shared" si="49"/>
        <v/>
      </c>
      <c r="F1613" s="107" t="str">
        <f>IF($B1612="","",IF($C1613=$C1610,INDEX('FORMAÇÃO DE PREÇO'!$H:$H,MATCH($B1613,'FORMAÇÃO DE PREÇO'!$B:$B)-18),IF($C1613=$C1611,"Código","")))</f>
        <v/>
      </c>
      <c r="G1613" s="108" t="str">
        <f t="array" ref="G1613">IF($B1612="","",IF($C1613=$C1610,UPPER(INDEX('BASE EDITAL'!$C:$C,EDITAL!B1613+1)),IF($C1613=$C1611,"Especificação do Objeto","")))</f>
        <v/>
      </c>
      <c r="H1613" s="109" t="str">
        <f t="array" ref="H1613">IF($B1612="","",IF($C1613=$C1610,INDEX('FORMAÇÃO DE PREÇO'!$M:$M,MATCH($B1613,'FORMAÇÃO DE PREÇO'!$B:$B)-14),IF($C1613=$C1611,"Unidade","")))</f>
        <v/>
      </c>
      <c r="I1613" s="109" t="str">
        <f>IF($B1612="","",IF($C1613=$C1610,INDEX('FORMAÇÃO DE PREÇO'!$M:$M,MATCH($B1613,'FORMAÇÃO DE PREÇO'!$B:$B)-16),IF($C1613=$C1611,"Quant.","")))</f>
        <v/>
      </c>
      <c r="J1613" s="68" t="str">
        <f>IF(AND(COUNTBLANK($B1610:$B1612)=2,$B1612="",$B1611="",MAX(C:C)&gt;1),"Total Estimado",IF($B1612="","",IF($C1613=$C1610,INDEX('FORMAÇÃO DE PREÇO'!$M:$M,MATCH($B1613,'FORMAÇÃO DE PREÇO'!$B:$B)-18),IF($C1613=$C1611,"Valor Unit. (R$)",IF(AND($C1613&lt;&gt;$C1612,$J1612&lt;&gt;""),"Subtotal","")))))</f>
        <v/>
      </c>
      <c r="K1613" s="100" t="str">
        <f>IFERROR(IF(AND(COUNTBLANK($B1610:$B1612)=2,$B1612="",$B1611="",MAX(C:C)&gt;1),SUM($K$3:K1612)/2,IF($B1612="","",IF($C1613=$C1610,ROUND(J1613*I1613,2),IF($C1613=$C1611,"Total Item (R$)",IF(AND($C1613&lt;&gt;$C1612,$J1612&lt;&gt;""),SUMIFS(K:K,C:C,C1612,J:J,"&lt;&gt;Subtotal"),""))))),"")</f>
        <v/>
      </c>
      <c r="L1613" s="100" t="str">
        <f t="shared" si="48"/>
        <v/>
      </c>
    </row>
    <row r="1614" spans="2:12" x14ac:dyDescent="0.25">
      <c r="B1614" s="62" t="str">
        <f>IFERROR(IF(C1613=C1610,IF(B1613+1&lt;='FORMAÇÃO DE PREÇO'!$H$8,B1613+1,""),B1613),"")</f>
        <v/>
      </c>
      <c r="C1614" s="62" t="str">
        <f>IFERROR(VLOOKUP(B1614,'FORMAÇÃO DE PREÇO'!B:D,2,FALSE),"")</f>
        <v/>
      </c>
      <c r="D1614" s="62" t="str">
        <f>IFERROR(VLOOKUP(B1614,'FORMAÇÃO DE PREÇO'!B:D,3,FALSE),"")</f>
        <v/>
      </c>
      <c r="E1614" s="107" t="str">
        <f t="shared" si="49"/>
        <v/>
      </c>
      <c r="F1614" s="107" t="str">
        <f>IF($B1613="","",IF($C1614=$C1611,INDEX('FORMAÇÃO DE PREÇO'!$H:$H,MATCH($B1614,'FORMAÇÃO DE PREÇO'!$B:$B)-18),IF($C1614=$C1612,"Código","")))</f>
        <v/>
      </c>
      <c r="G1614" s="108" t="str">
        <f t="array" ref="G1614">IF($B1613="","",IF($C1614=$C1611,UPPER(INDEX('BASE EDITAL'!$C:$C,EDITAL!B1614+1)),IF($C1614=$C1612,"Especificação do Objeto","")))</f>
        <v/>
      </c>
      <c r="H1614" s="109" t="str">
        <f t="array" ref="H1614">IF($B1613="","",IF($C1614=$C1611,INDEX('FORMAÇÃO DE PREÇO'!$M:$M,MATCH($B1614,'FORMAÇÃO DE PREÇO'!$B:$B)-14),IF($C1614=$C1612,"Unidade","")))</f>
        <v/>
      </c>
      <c r="I1614" s="109" t="str">
        <f>IF($B1613="","",IF($C1614=$C1611,INDEX('FORMAÇÃO DE PREÇO'!$M:$M,MATCH($B1614,'FORMAÇÃO DE PREÇO'!$B:$B)-16),IF($C1614=$C1612,"Quant.","")))</f>
        <v/>
      </c>
      <c r="J1614" s="68" t="str">
        <f>IF(AND(COUNTBLANK($B1611:$B1613)=2,$B1613="",$B1612="",MAX(C:C)&gt;1),"Total Estimado",IF($B1613="","",IF($C1614=$C1611,INDEX('FORMAÇÃO DE PREÇO'!$M:$M,MATCH($B1614,'FORMAÇÃO DE PREÇO'!$B:$B)-18),IF($C1614=$C1612,"Valor Unit. (R$)",IF(AND($C1614&lt;&gt;$C1613,$J1613&lt;&gt;""),"Subtotal","")))))</f>
        <v/>
      </c>
      <c r="K1614" s="100" t="str">
        <f>IFERROR(IF(AND(COUNTBLANK($B1611:$B1613)=2,$B1613="",$B1612="",MAX(C:C)&gt;1),SUM($K$3:K1613)/2,IF($B1613="","",IF($C1614=$C1611,ROUND(J1614*I1614,2),IF($C1614=$C1612,"Total Item (R$)",IF(AND($C1614&lt;&gt;$C1613,$J1613&lt;&gt;""),SUMIFS(K:K,C:C,C1613,J:J,"&lt;&gt;Subtotal"),""))))),"")</f>
        <v/>
      </c>
      <c r="L1614" s="100" t="str">
        <f t="shared" si="48"/>
        <v/>
      </c>
    </row>
    <row r="1615" spans="2:12" x14ac:dyDescent="0.25">
      <c r="B1615" s="62" t="str">
        <f>IFERROR(IF(C1614=C1611,IF(B1614+1&lt;='FORMAÇÃO DE PREÇO'!$H$8,B1614+1,""),B1614),"")</f>
        <v/>
      </c>
      <c r="C1615" s="62" t="str">
        <f>IFERROR(VLOOKUP(B1615,'FORMAÇÃO DE PREÇO'!B:D,2,FALSE),"")</f>
        <v/>
      </c>
      <c r="D1615" s="62" t="str">
        <f>IFERROR(VLOOKUP(B1615,'FORMAÇÃO DE PREÇO'!B:D,3,FALSE),"")</f>
        <v/>
      </c>
      <c r="E1615" s="107" t="str">
        <f t="shared" si="49"/>
        <v/>
      </c>
      <c r="F1615" s="107" t="str">
        <f>IF($B1614="","",IF($C1615=$C1612,INDEX('FORMAÇÃO DE PREÇO'!$H:$H,MATCH($B1615,'FORMAÇÃO DE PREÇO'!$B:$B)-18),IF($C1615=$C1613,"Código","")))</f>
        <v/>
      </c>
      <c r="G1615" s="108" t="str">
        <f t="array" ref="G1615">IF($B1614="","",IF($C1615=$C1612,UPPER(INDEX('BASE EDITAL'!$C:$C,EDITAL!B1615+1)),IF($C1615=$C1613,"Especificação do Objeto","")))</f>
        <v/>
      </c>
      <c r="H1615" s="109" t="str">
        <f t="array" ref="H1615">IF($B1614="","",IF($C1615=$C1612,INDEX('FORMAÇÃO DE PREÇO'!$M:$M,MATCH($B1615,'FORMAÇÃO DE PREÇO'!$B:$B)-14),IF($C1615=$C1613,"Unidade","")))</f>
        <v/>
      </c>
      <c r="I1615" s="109" t="str">
        <f>IF($B1614="","",IF($C1615=$C1612,INDEX('FORMAÇÃO DE PREÇO'!$M:$M,MATCH($B1615,'FORMAÇÃO DE PREÇO'!$B:$B)-16),IF($C1615=$C1613,"Quant.","")))</f>
        <v/>
      </c>
      <c r="J1615" s="68" t="str">
        <f>IF(AND(COUNTBLANK($B1612:$B1614)=2,$B1614="",$B1613="",MAX(C:C)&gt;1),"Total Estimado",IF($B1614="","",IF($C1615=$C1612,INDEX('FORMAÇÃO DE PREÇO'!$M:$M,MATCH($B1615,'FORMAÇÃO DE PREÇO'!$B:$B)-18),IF($C1615=$C1613,"Valor Unit. (R$)",IF(AND($C1615&lt;&gt;$C1614,$J1614&lt;&gt;""),"Subtotal","")))))</f>
        <v/>
      </c>
      <c r="K1615" s="100" t="str">
        <f>IFERROR(IF(AND(COUNTBLANK($B1612:$B1614)=2,$B1614="",$B1613="",MAX(C:C)&gt;1),SUM($K$3:K1614)/2,IF($B1614="","",IF($C1615=$C1612,ROUND(J1615*I1615,2),IF($C1615=$C1613,"Total Item (R$)",IF(AND($C1615&lt;&gt;$C1614,$J1614&lt;&gt;""),SUMIFS(K:K,C:C,C1614,J:J,"&lt;&gt;Subtotal"),""))))),"")</f>
        <v/>
      </c>
      <c r="L1615" s="100" t="str">
        <f t="shared" si="48"/>
        <v/>
      </c>
    </row>
    <row r="1616" spans="2:12" x14ac:dyDescent="0.25">
      <c r="B1616" s="62" t="str">
        <f>IFERROR(IF(C1615=C1612,IF(B1615+1&lt;='FORMAÇÃO DE PREÇO'!$H$8,B1615+1,""),B1615),"")</f>
        <v/>
      </c>
      <c r="C1616" s="62" t="str">
        <f>IFERROR(VLOOKUP(B1616,'FORMAÇÃO DE PREÇO'!B:D,2,FALSE),"")</f>
        <v/>
      </c>
      <c r="D1616" s="62" t="str">
        <f>IFERROR(VLOOKUP(B1616,'FORMAÇÃO DE PREÇO'!B:D,3,FALSE),"")</f>
        <v/>
      </c>
      <c r="E1616" s="107" t="str">
        <f t="shared" si="49"/>
        <v/>
      </c>
      <c r="F1616" s="107" t="str">
        <f>IF($B1615="","",IF($C1616=$C1613,INDEX('FORMAÇÃO DE PREÇO'!$H:$H,MATCH($B1616,'FORMAÇÃO DE PREÇO'!$B:$B)-18),IF($C1616=$C1614,"Código","")))</f>
        <v/>
      </c>
      <c r="G1616" s="108" t="str">
        <f t="array" ref="G1616">IF($B1615="","",IF($C1616=$C1613,UPPER(INDEX('BASE EDITAL'!$C:$C,EDITAL!B1616+1)),IF($C1616=$C1614,"Especificação do Objeto","")))</f>
        <v/>
      </c>
      <c r="H1616" s="109" t="str">
        <f t="array" ref="H1616">IF($B1615="","",IF($C1616=$C1613,INDEX('FORMAÇÃO DE PREÇO'!$M:$M,MATCH($B1616,'FORMAÇÃO DE PREÇO'!$B:$B)-14),IF($C1616=$C1614,"Unidade","")))</f>
        <v/>
      </c>
      <c r="I1616" s="109" t="str">
        <f>IF($B1615="","",IF($C1616=$C1613,INDEX('FORMAÇÃO DE PREÇO'!$M:$M,MATCH($B1616,'FORMAÇÃO DE PREÇO'!$B:$B)-16),IF($C1616=$C1614,"Quant.","")))</f>
        <v/>
      </c>
      <c r="J1616" s="68" t="str">
        <f>IF(AND(COUNTBLANK($B1613:$B1615)=2,$B1615="",$B1614="",MAX(C:C)&gt;1),"Total Estimado",IF($B1615="","",IF($C1616=$C1613,INDEX('FORMAÇÃO DE PREÇO'!$M:$M,MATCH($B1616,'FORMAÇÃO DE PREÇO'!$B:$B)-18),IF($C1616=$C1614,"Valor Unit. (R$)",IF(AND($C1616&lt;&gt;$C1615,$J1615&lt;&gt;""),"Subtotal","")))))</f>
        <v/>
      </c>
      <c r="K1616" s="100" t="str">
        <f>IFERROR(IF(AND(COUNTBLANK($B1613:$B1615)=2,$B1615="",$B1614="",MAX(C:C)&gt;1),SUM($K$3:K1615)/2,IF($B1615="","",IF($C1616=$C1613,ROUND(J1616*I1616,2),IF($C1616=$C1614,"Total Item (R$)",IF(AND($C1616&lt;&gt;$C1615,$J1615&lt;&gt;""),SUMIFS(K:K,C:C,C1615,J:J,"&lt;&gt;Subtotal"),""))))),"")</f>
        <v/>
      </c>
      <c r="L1616" s="100" t="str">
        <f t="shared" si="48"/>
        <v/>
      </c>
    </row>
    <row r="1617" spans="2:12" x14ac:dyDescent="0.25">
      <c r="B1617" s="62" t="str">
        <f>IFERROR(IF(C1616=C1613,IF(B1616+1&lt;='FORMAÇÃO DE PREÇO'!$H$8,B1616+1,""),B1616),"")</f>
        <v/>
      </c>
      <c r="C1617" s="62" t="str">
        <f>IFERROR(VLOOKUP(B1617,'FORMAÇÃO DE PREÇO'!B:D,2,FALSE),"")</f>
        <v/>
      </c>
      <c r="D1617" s="62" t="str">
        <f>IFERROR(VLOOKUP(B1617,'FORMAÇÃO DE PREÇO'!B:D,3,FALSE),"")</f>
        <v/>
      </c>
      <c r="E1617" s="107" t="str">
        <f t="shared" si="49"/>
        <v/>
      </c>
      <c r="F1617" s="107" t="str">
        <f>IF($B1616="","",IF($C1617=$C1614,INDEX('FORMAÇÃO DE PREÇO'!$H:$H,MATCH($B1617,'FORMAÇÃO DE PREÇO'!$B:$B)-18),IF($C1617=$C1615,"Código","")))</f>
        <v/>
      </c>
      <c r="G1617" s="108" t="str">
        <f t="array" ref="G1617">IF($B1616="","",IF($C1617=$C1614,UPPER(INDEX('BASE EDITAL'!$C:$C,EDITAL!B1617+1)),IF($C1617=$C1615,"Especificação do Objeto","")))</f>
        <v/>
      </c>
      <c r="H1617" s="109" t="str">
        <f t="array" ref="H1617">IF($B1616="","",IF($C1617=$C1614,INDEX('FORMAÇÃO DE PREÇO'!$M:$M,MATCH($B1617,'FORMAÇÃO DE PREÇO'!$B:$B)-14),IF($C1617=$C1615,"Unidade","")))</f>
        <v/>
      </c>
      <c r="I1617" s="109" t="str">
        <f>IF($B1616="","",IF($C1617=$C1614,INDEX('FORMAÇÃO DE PREÇO'!$M:$M,MATCH($B1617,'FORMAÇÃO DE PREÇO'!$B:$B)-16),IF($C1617=$C1615,"Quant.","")))</f>
        <v/>
      </c>
      <c r="J1617" s="68" t="str">
        <f>IF(AND(COUNTBLANK($B1614:$B1616)=2,$B1616="",$B1615="",MAX(C:C)&gt;1),"Total Estimado",IF($B1616="","",IF($C1617=$C1614,INDEX('FORMAÇÃO DE PREÇO'!$M:$M,MATCH($B1617,'FORMAÇÃO DE PREÇO'!$B:$B)-18),IF($C1617=$C1615,"Valor Unit. (R$)",IF(AND($C1617&lt;&gt;$C1616,$J1616&lt;&gt;""),"Subtotal","")))))</f>
        <v/>
      </c>
      <c r="K1617" s="100" t="str">
        <f>IFERROR(IF(AND(COUNTBLANK($B1614:$B1616)=2,$B1616="",$B1615="",MAX(C:C)&gt;1),SUM($K$3:K1616)/2,IF($B1616="","",IF($C1617=$C1614,ROUND(J1617*I1617,2),IF($C1617=$C1615,"Total Item (R$)",IF(AND($C1617&lt;&gt;$C1616,$J1616&lt;&gt;""),SUMIFS(K:K,C:C,C1616,J:J,"&lt;&gt;Subtotal"),""))))),"")</f>
        <v/>
      </c>
      <c r="L1617" s="100" t="str">
        <f t="shared" si="48"/>
        <v/>
      </c>
    </row>
    <row r="1618" spans="2:12" x14ac:dyDescent="0.25">
      <c r="B1618" s="62" t="str">
        <f>IFERROR(IF(C1617=C1614,IF(B1617+1&lt;='FORMAÇÃO DE PREÇO'!$H$8,B1617+1,""),B1617),"")</f>
        <v/>
      </c>
      <c r="C1618" s="62" t="str">
        <f>IFERROR(VLOOKUP(B1618,'FORMAÇÃO DE PREÇO'!B:D,2,FALSE),"")</f>
        <v/>
      </c>
      <c r="D1618" s="62" t="str">
        <f>IFERROR(VLOOKUP(B1618,'FORMAÇÃO DE PREÇO'!B:D,3,FALSE),"")</f>
        <v/>
      </c>
      <c r="E1618" s="107" t="str">
        <f t="shared" si="49"/>
        <v/>
      </c>
      <c r="F1618" s="107" t="str">
        <f>IF($B1617="","",IF($C1618=$C1615,INDEX('FORMAÇÃO DE PREÇO'!$H:$H,MATCH($B1618,'FORMAÇÃO DE PREÇO'!$B:$B)-18),IF($C1618=$C1616,"Código","")))</f>
        <v/>
      </c>
      <c r="G1618" s="108" t="str">
        <f t="array" ref="G1618">IF($B1617="","",IF($C1618=$C1615,UPPER(INDEX('BASE EDITAL'!$C:$C,EDITAL!B1618+1)),IF($C1618=$C1616,"Especificação do Objeto","")))</f>
        <v/>
      </c>
      <c r="H1618" s="109" t="str">
        <f t="array" ref="H1618">IF($B1617="","",IF($C1618=$C1615,INDEX('FORMAÇÃO DE PREÇO'!$M:$M,MATCH($B1618,'FORMAÇÃO DE PREÇO'!$B:$B)-14),IF($C1618=$C1616,"Unidade","")))</f>
        <v/>
      </c>
      <c r="I1618" s="109" t="str">
        <f>IF($B1617="","",IF($C1618=$C1615,INDEX('FORMAÇÃO DE PREÇO'!$M:$M,MATCH($B1618,'FORMAÇÃO DE PREÇO'!$B:$B)-16),IF($C1618=$C1616,"Quant.","")))</f>
        <v/>
      </c>
      <c r="J1618" s="68" t="str">
        <f>IF(AND(COUNTBLANK($B1615:$B1617)=2,$B1617="",$B1616="",MAX(C:C)&gt;1),"Total Estimado",IF($B1617="","",IF($C1618=$C1615,INDEX('FORMAÇÃO DE PREÇO'!$M:$M,MATCH($B1618,'FORMAÇÃO DE PREÇO'!$B:$B)-18),IF($C1618=$C1616,"Valor Unit. (R$)",IF(AND($C1618&lt;&gt;$C1617,$J1617&lt;&gt;""),"Subtotal","")))))</f>
        <v/>
      </c>
      <c r="K1618" s="100" t="str">
        <f>IFERROR(IF(AND(COUNTBLANK($B1615:$B1617)=2,$B1617="",$B1616="",MAX(C:C)&gt;1),SUM($K$3:K1617)/2,IF($B1617="","",IF($C1618=$C1615,ROUND(J1618*I1618,2),IF($C1618=$C1616,"Total Item (R$)",IF(AND($C1618&lt;&gt;$C1617,$J1617&lt;&gt;""),SUMIFS(K:K,C:C,C1617,J:J,"&lt;&gt;Subtotal"),""))))),"")</f>
        <v/>
      </c>
      <c r="L1618" s="100" t="str">
        <f t="shared" si="48"/>
        <v/>
      </c>
    </row>
    <row r="1619" spans="2:12" x14ac:dyDescent="0.25">
      <c r="B1619" s="62" t="str">
        <f>IFERROR(IF(C1618=C1615,IF(B1618+1&lt;='FORMAÇÃO DE PREÇO'!$H$8,B1618+1,""),B1618),"")</f>
        <v/>
      </c>
      <c r="C1619" s="62" t="str">
        <f>IFERROR(VLOOKUP(B1619,'FORMAÇÃO DE PREÇO'!B:D,2,FALSE),"")</f>
        <v/>
      </c>
      <c r="D1619" s="62" t="str">
        <f>IFERROR(VLOOKUP(B1619,'FORMAÇÃO DE PREÇO'!B:D,3,FALSE),"")</f>
        <v/>
      </c>
      <c r="E1619" s="107" t="str">
        <f t="shared" si="49"/>
        <v/>
      </c>
      <c r="F1619" s="107" t="str">
        <f>IF($B1618="","",IF($C1619=$C1616,INDEX('FORMAÇÃO DE PREÇO'!$H:$H,MATCH($B1619,'FORMAÇÃO DE PREÇO'!$B:$B)-18),IF($C1619=$C1617,"Código","")))</f>
        <v/>
      </c>
      <c r="G1619" s="108" t="str">
        <f t="array" ref="G1619">IF($B1618="","",IF($C1619=$C1616,UPPER(INDEX('BASE EDITAL'!$C:$C,EDITAL!B1619+1)),IF($C1619=$C1617,"Especificação do Objeto","")))</f>
        <v/>
      </c>
      <c r="H1619" s="109" t="str">
        <f t="array" ref="H1619">IF($B1618="","",IF($C1619=$C1616,INDEX('FORMAÇÃO DE PREÇO'!$M:$M,MATCH($B1619,'FORMAÇÃO DE PREÇO'!$B:$B)-14),IF($C1619=$C1617,"Unidade","")))</f>
        <v/>
      </c>
      <c r="I1619" s="109" t="str">
        <f>IF($B1618="","",IF($C1619=$C1616,INDEX('FORMAÇÃO DE PREÇO'!$M:$M,MATCH($B1619,'FORMAÇÃO DE PREÇO'!$B:$B)-16),IF($C1619=$C1617,"Quant.","")))</f>
        <v/>
      </c>
      <c r="J1619" s="68" t="str">
        <f>IF(AND(COUNTBLANK($B1616:$B1618)=2,$B1618="",$B1617="",MAX(C:C)&gt;1),"Total Estimado",IF($B1618="","",IF($C1619=$C1616,INDEX('FORMAÇÃO DE PREÇO'!$M:$M,MATCH($B1619,'FORMAÇÃO DE PREÇO'!$B:$B)-18),IF($C1619=$C1617,"Valor Unit. (R$)",IF(AND($C1619&lt;&gt;$C1618,$J1618&lt;&gt;""),"Subtotal","")))))</f>
        <v/>
      </c>
      <c r="K1619" s="100" t="str">
        <f>IFERROR(IF(AND(COUNTBLANK($B1616:$B1618)=2,$B1618="",$B1617="",MAX(C:C)&gt;1),SUM($K$3:K1618)/2,IF($B1618="","",IF($C1619=$C1616,ROUND(J1619*I1619,2),IF($C1619=$C1617,"Total Item (R$)",IF(AND($C1619&lt;&gt;$C1618,$J1618&lt;&gt;""),SUMIFS(K:K,C:C,C1618,J:J,"&lt;&gt;Subtotal"),""))))),"")</f>
        <v/>
      </c>
      <c r="L1619" s="100" t="str">
        <f t="shared" si="48"/>
        <v/>
      </c>
    </row>
    <row r="1620" spans="2:12" x14ac:dyDescent="0.25">
      <c r="B1620" s="62" t="str">
        <f>IFERROR(IF(C1619=C1616,IF(B1619+1&lt;='FORMAÇÃO DE PREÇO'!$H$8,B1619+1,""),B1619),"")</f>
        <v/>
      </c>
      <c r="C1620" s="62" t="str">
        <f>IFERROR(VLOOKUP(B1620,'FORMAÇÃO DE PREÇO'!B:D,2,FALSE),"")</f>
        <v/>
      </c>
      <c r="D1620" s="62" t="str">
        <f>IFERROR(VLOOKUP(B1620,'FORMAÇÃO DE PREÇO'!B:D,3,FALSE),"")</f>
        <v/>
      </c>
      <c r="E1620" s="107" t="str">
        <f t="shared" si="49"/>
        <v/>
      </c>
      <c r="F1620" s="107" t="str">
        <f>IF($B1619="","",IF($C1620=$C1617,INDEX('FORMAÇÃO DE PREÇO'!$H:$H,MATCH($B1620,'FORMAÇÃO DE PREÇO'!$B:$B)-18),IF($C1620=$C1618,"Código","")))</f>
        <v/>
      </c>
      <c r="G1620" s="108" t="str">
        <f t="array" ref="G1620">IF($B1619="","",IF($C1620=$C1617,UPPER(INDEX('BASE EDITAL'!$C:$C,EDITAL!B1620+1)),IF($C1620=$C1618,"Especificação do Objeto","")))</f>
        <v/>
      </c>
      <c r="H1620" s="109" t="str">
        <f t="array" ref="H1620">IF($B1619="","",IF($C1620=$C1617,INDEX('FORMAÇÃO DE PREÇO'!$M:$M,MATCH($B1620,'FORMAÇÃO DE PREÇO'!$B:$B)-14),IF($C1620=$C1618,"Unidade","")))</f>
        <v/>
      </c>
      <c r="I1620" s="109" t="str">
        <f>IF($B1619="","",IF($C1620=$C1617,INDEX('FORMAÇÃO DE PREÇO'!$M:$M,MATCH($B1620,'FORMAÇÃO DE PREÇO'!$B:$B)-16),IF($C1620=$C1618,"Quant.","")))</f>
        <v/>
      </c>
      <c r="J1620" s="68" t="str">
        <f>IF(AND(COUNTBLANK($B1617:$B1619)=2,$B1619="",$B1618="",MAX(C:C)&gt;1),"Total Estimado",IF($B1619="","",IF($C1620=$C1617,INDEX('FORMAÇÃO DE PREÇO'!$M:$M,MATCH($B1620,'FORMAÇÃO DE PREÇO'!$B:$B)-18),IF($C1620=$C1618,"Valor Unit. (R$)",IF(AND($C1620&lt;&gt;$C1619,$J1619&lt;&gt;""),"Subtotal","")))))</f>
        <v/>
      </c>
      <c r="K1620" s="100" t="str">
        <f>IFERROR(IF(AND(COUNTBLANK($B1617:$B1619)=2,$B1619="",$B1618="",MAX(C:C)&gt;1),SUM($K$3:K1619)/2,IF($B1619="","",IF($C1620=$C1617,ROUND(J1620*I1620,2),IF($C1620=$C1618,"Total Item (R$)",IF(AND($C1620&lt;&gt;$C1619,$J1619&lt;&gt;""),SUMIFS(K:K,C:C,C1619,J:J,"&lt;&gt;Subtotal"),""))))),"")</f>
        <v/>
      </c>
      <c r="L1620" s="100" t="str">
        <f t="shared" si="48"/>
        <v/>
      </c>
    </row>
    <row r="1621" spans="2:12" x14ac:dyDescent="0.25">
      <c r="B1621" s="62" t="str">
        <f>IFERROR(IF(C1620=C1617,IF(B1620+1&lt;='FORMAÇÃO DE PREÇO'!$H$8,B1620+1,""),B1620),"")</f>
        <v/>
      </c>
      <c r="C1621" s="62" t="str">
        <f>IFERROR(VLOOKUP(B1621,'FORMAÇÃO DE PREÇO'!B:D,2,FALSE),"")</f>
        <v/>
      </c>
      <c r="D1621" s="62" t="str">
        <f>IFERROR(VLOOKUP(B1621,'FORMAÇÃO DE PREÇO'!B:D,3,FALSE),"")</f>
        <v/>
      </c>
      <c r="E1621" s="107" t="str">
        <f t="shared" si="49"/>
        <v/>
      </c>
      <c r="F1621" s="107" t="str">
        <f>IF($B1620="","",IF($C1621=$C1618,INDEX('FORMAÇÃO DE PREÇO'!$H:$H,MATCH($B1621,'FORMAÇÃO DE PREÇO'!$B:$B)-18),IF($C1621=$C1619,"Código","")))</f>
        <v/>
      </c>
      <c r="G1621" s="108" t="str">
        <f t="array" ref="G1621">IF($B1620="","",IF($C1621=$C1618,UPPER(INDEX('BASE EDITAL'!$C:$C,EDITAL!B1621+1)),IF($C1621=$C1619,"Especificação do Objeto","")))</f>
        <v/>
      </c>
      <c r="H1621" s="109" t="str">
        <f t="array" ref="H1621">IF($B1620="","",IF($C1621=$C1618,INDEX('FORMAÇÃO DE PREÇO'!$M:$M,MATCH($B1621,'FORMAÇÃO DE PREÇO'!$B:$B)-14),IF($C1621=$C1619,"Unidade","")))</f>
        <v/>
      </c>
      <c r="I1621" s="109" t="str">
        <f>IF($B1620="","",IF($C1621=$C1618,INDEX('FORMAÇÃO DE PREÇO'!$M:$M,MATCH($B1621,'FORMAÇÃO DE PREÇO'!$B:$B)-16),IF($C1621=$C1619,"Quant.","")))</f>
        <v/>
      </c>
      <c r="J1621" s="68" t="str">
        <f>IF(AND(COUNTBLANK($B1618:$B1620)=2,$B1620="",$B1619="",MAX(C:C)&gt;1),"Total Estimado",IF($B1620="","",IF($C1621=$C1618,INDEX('FORMAÇÃO DE PREÇO'!$M:$M,MATCH($B1621,'FORMAÇÃO DE PREÇO'!$B:$B)-18),IF($C1621=$C1619,"Valor Unit. (R$)",IF(AND($C1621&lt;&gt;$C1620,$J1620&lt;&gt;""),"Subtotal","")))))</f>
        <v/>
      </c>
      <c r="K1621" s="100" t="str">
        <f>IFERROR(IF(AND(COUNTBLANK($B1618:$B1620)=2,$B1620="",$B1619="",MAX(C:C)&gt;1),SUM($K$3:K1620)/2,IF($B1620="","",IF($C1621=$C1618,ROUND(J1621*I1621,2),IF($C1621=$C1619,"Total Item (R$)",IF(AND($C1621&lt;&gt;$C1620,$J1620&lt;&gt;""),SUMIFS(K:K,C:C,C1620,J:J,"&lt;&gt;Subtotal"),""))))),"")</f>
        <v/>
      </c>
      <c r="L1621" s="100" t="str">
        <f t="shared" si="48"/>
        <v/>
      </c>
    </row>
    <row r="1622" spans="2:12" x14ac:dyDescent="0.25">
      <c r="B1622" s="62" t="str">
        <f>IFERROR(IF(C1621=C1618,IF(B1621+1&lt;='FORMAÇÃO DE PREÇO'!$H$8,B1621+1,""),B1621),"")</f>
        <v/>
      </c>
      <c r="C1622" s="62" t="str">
        <f>IFERROR(VLOOKUP(B1622,'FORMAÇÃO DE PREÇO'!B:D,2,FALSE),"")</f>
        <v/>
      </c>
      <c r="D1622" s="62" t="str">
        <f>IFERROR(VLOOKUP(B1622,'FORMAÇÃO DE PREÇO'!B:D,3,FALSE),"")</f>
        <v/>
      </c>
      <c r="E1622" s="107" t="str">
        <f t="shared" si="49"/>
        <v/>
      </c>
      <c r="F1622" s="107" t="str">
        <f>IF($B1621="","",IF($C1622=$C1619,INDEX('FORMAÇÃO DE PREÇO'!$H:$H,MATCH($B1622,'FORMAÇÃO DE PREÇO'!$B:$B)-18),IF($C1622=$C1620,"Código","")))</f>
        <v/>
      </c>
      <c r="G1622" s="108" t="str">
        <f t="array" ref="G1622">IF($B1621="","",IF($C1622=$C1619,UPPER(INDEX('BASE EDITAL'!$C:$C,EDITAL!B1622+1)),IF($C1622=$C1620,"Especificação do Objeto","")))</f>
        <v/>
      </c>
      <c r="H1622" s="109" t="str">
        <f t="array" ref="H1622">IF($B1621="","",IF($C1622=$C1619,INDEX('FORMAÇÃO DE PREÇO'!$M:$M,MATCH($B1622,'FORMAÇÃO DE PREÇO'!$B:$B)-14),IF($C1622=$C1620,"Unidade","")))</f>
        <v/>
      </c>
      <c r="I1622" s="109" t="str">
        <f>IF($B1621="","",IF($C1622=$C1619,INDEX('FORMAÇÃO DE PREÇO'!$M:$M,MATCH($B1622,'FORMAÇÃO DE PREÇO'!$B:$B)-16),IF($C1622=$C1620,"Quant.","")))</f>
        <v/>
      </c>
      <c r="J1622" s="68" t="str">
        <f>IF(AND(COUNTBLANK($B1619:$B1621)=2,$B1621="",$B1620="",MAX(C:C)&gt;1),"Total Estimado",IF($B1621="","",IF($C1622=$C1619,INDEX('FORMAÇÃO DE PREÇO'!$M:$M,MATCH($B1622,'FORMAÇÃO DE PREÇO'!$B:$B)-18),IF($C1622=$C1620,"Valor Unit. (R$)",IF(AND($C1622&lt;&gt;$C1621,$J1621&lt;&gt;""),"Subtotal","")))))</f>
        <v/>
      </c>
      <c r="K1622" s="100" t="str">
        <f>IFERROR(IF(AND(COUNTBLANK($B1619:$B1621)=2,$B1621="",$B1620="",MAX(C:C)&gt;1),SUM($K$3:K1621)/2,IF($B1621="","",IF($C1622=$C1619,ROUND(J1622*I1622,2),IF($C1622=$C1620,"Total Item (R$)",IF(AND($C1622&lt;&gt;$C1621,$J1621&lt;&gt;""),SUMIFS(K:K,C:C,C1621,J:J,"&lt;&gt;Subtotal"),""))))),"")</f>
        <v/>
      </c>
      <c r="L1622" s="100" t="str">
        <f t="shared" si="48"/>
        <v/>
      </c>
    </row>
    <row r="1623" spans="2:12" x14ac:dyDescent="0.25">
      <c r="B1623" s="62" t="str">
        <f>IFERROR(IF(C1622=C1619,IF(B1622+1&lt;='FORMAÇÃO DE PREÇO'!$H$8,B1622+1,""),B1622),"")</f>
        <v/>
      </c>
      <c r="C1623" s="62" t="str">
        <f>IFERROR(VLOOKUP(B1623,'FORMAÇÃO DE PREÇO'!B:D,2,FALSE),"")</f>
        <v/>
      </c>
      <c r="D1623" s="62" t="str">
        <f>IFERROR(VLOOKUP(B1623,'FORMAÇÃO DE PREÇO'!B:D,3,FALSE),"")</f>
        <v/>
      </c>
      <c r="E1623" s="107" t="str">
        <f t="shared" si="49"/>
        <v/>
      </c>
      <c r="F1623" s="107" t="str">
        <f>IF($B1622="","",IF($C1623=$C1620,INDEX('FORMAÇÃO DE PREÇO'!$H:$H,MATCH($B1623,'FORMAÇÃO DE PREÇO'!$B:$B)-18),IF($C1623=$C1621,"Código","")))</f>
        <v/>
      </c>
      <c r="G1623" s="108" t="str">
        <f t="array" ref="G1623">IF($B1622="","",IF($C1623=$C1620,UPPER(INDEX('BASE EDITAL'!$C:$C,EDITAL!B1623+1)),IF($C1623=$C1621,"Especificação do Objeto","")))</f>
        <v/>
      </c>
      <c r="H1623" s="109" t="str">
        <f t="array" ref="H1623">IF($B1622="","",IF($C1623=$C1620,INDEX('FORMAÇÃO DE PREÇO'!$M:$M,MATCH($B1623,'FORMAÇÃO DE PREÇO'!$B:$B)-14),IF($C1623=$C1621,"Unidade","")))</f>
        <v/>
      </c>
      <c r="I1623" s="109" t="str">
        <f>IF($B1622="","",IF($C1623=$C1620,INDEX('FORMAÇÃO DE PREÇO'!$M:$M,MATCH($B1623,'FORMAÇÃO DE PREÇO'!$B:$B)-16),IF($C1623=$C1621,"Quant.","")))</f>
        <v/>
      </c>
      <c r="J1623" s="68" t="str">
        <f>IF(AND(COUNTBLANK($B1620:$B1622)=2,$B1622="",$B1621="",MAX(C:C)&gt;1),"Total Estimado",IF($B1622="","",IF($C1623=$C1620,INDEX('FORMAÇÃO DE PREÇO'!$M:$M,MATCH($B1623,'FORMAÇÃO DE PREÇO'!$B:$B)-18),IF($C1623=$C1621,"Valor Unit. (R$)",IF(AND($C1623&lt;&gt;$C1622,$J1622&lt;&gt;""),"Subtotal","")))))</f>
        <v/>
      </c>
      <c r="K1623" s="100" t="str">
        <f>IFERROR(IF(AND(COUNTBLANK($B1620:$B1622)=2,$B1622="",$B1621="",MAX(C:C)&gt;1),SUM($K$3:K1622)/2,IF($B1622="","",IF($C1623=$C1620,ROUND(J1623*I1623,2),IF($C1623=$C1621,"Total Item (R$)",IF(AND($C1623&lt;&gt;$C1622,$J1622&lt;&gt;""),SUMIFS(K:K,C:C,C1622,J:J,"&lt;&gt;Subtotal"),""))))),"")</f>
        <v/>
      </c>
      <c r="L1623" s="100" t="str">
        <f t="shared" si="48"/>
        <v/>
      </c>
    </row>
    <row r="1624" spans="2:12" x14ac:dyDescent="0.25">
      <c r="B1624" s="62" t="str">
        <f>IFERROR(IF(C1623=C1620,IF(B1623+1&lt;='FORMAÇÃO DE PREÇO'!$H$8,B1623+1,""),B1623),"")</f>
        <v/>
      </c>
      <c r="C1624" s="62" t="str">
        <f>IFERROR(VLOOKUP(B1624,'FORMAÇÃO DE PREÇO'!B:D,2,FALSE),"")</f>
        <v/>
      </c>
      <c r="D1624" s="62" t="str">
        <f>IFERROR(VLOOKUP(B1624,'FORMAÇÃO DE PREÇO'!B:D,3,FALSE),"")</f>
        <v/>
      </c>
      <c r="E1624" s="107" t="str">
        <f t="shared" si="49"/>
        <v/>
      </c>
      <c r="F1624" s="107" t="str">
        <f>IF($B1623="","",IF($C1624=$C1621,INDEX('FORMAÇÃO DE PREÇO'!$H:$H,MATCH($B1624,'FORMAÇÃO DE PREÇO'!$B:$B)-18),IF($C1624=$C1622,"Código","")))</f>
        <v/>
      </c>
      <c r="G1624" s="108" t="str">
        <f t="array" ref="G1624">IF($B1623="","",IF($C1624=$C1621,UPPER(INDEX('BASE EDITAL'!$C:$C,EDITAL!B1624+1)),IF($C1624=$C1622,"Especificação do Objeto","")))</f>
        <v/>
      </c>
      <c r="H1624" s="109" t="str">
        <f t="array" ref="H1624">IF($B1623="","",IF($C1624=$C1621,INDEX('FORMAÇÃO DE PREÇO'!$M:$M,MATCH($B1624,'FORMAÇÃO DE PREÇO'!$B:$B)-14),IF($C1624=$C1622,"Unidade","")))</f>
        <v/>
      </c>
      <c r="I1624" s="109" t="str">
        <f>IF($B1623="","",IF($C1624=$C1621,INDEX('FORMAÇÃO DE PREÇO'!$M:$M,MATCH($B1624,'FORMAÇÃO DE PREÇO'!$B:$B)-16),IF($C1624=$C1622,"Quant.","")))</f>
        <v/>
      </c>
      <c r="J1624" s="68" t="str">
        <f>IF(AND(COUNTBLANK($B1621:$B1623)=2,$B1623="",$B1622="",MAX(C:C)&gt;1),"Total Estimado",IF($B1623="","",IF($C1624=$C1621,INDEX('FORMAÇÃO DE PREÇO'!$M:$M,MATCH($B1624,'FORMAÇÃO DE PREÇO'!$B:$B)-18),IF($C1624=$C1622,"Valor Unit. (R$)",IF(AND($C1624&lt;&gt;$C1623,$J1623&lt;&gt;""),"Subtotal","")))))</f>
        <v/>
      </c>
      <c r="K1624" s="100" t="str">
        <f>IFERROR(IF(AND(COUNTBLANK($B1621:$B1623)=2,$B1623="",$B1622="",MAX(C:C)&gt;1),SUM($K$3:K1623)/2,IF($B1623="","",IF($C1624=$C1621,ROUND(J1624*I1624,2),IF($C1624=$C1622,"Total Item (R$)",IF(AND($C1624&lt;&gt;$C1623,$J1623&lt;&gt;""),SUMIFS(K:K,C:C,C1623,J:J,"&lt;&gt;Subtotal"),""))))),"")</f>
        <v/>
      </c>
      <c r="L1624" s="100" t="str">
        <f t="shared" si="48"/>
        <v/>
      </c>
    </row>
    <row r="1625" spans="2:12" x14ac:dyDescent="0.25">
      <c r="B1625" s="62" t="str">
        <f>IFERROR(IF(C1624=C1621,IF(B1624+1&lt;='FORMAÇÃO DE PREÇO'!$H$8,B1624+1,""),B1624),"")</f>
        <v/>
      </c>
      <c r="C1625" s="62" t="str">
        <f>IFERROR(VLOOKUP(B1625,'FORMAÇÃO DE PREÇO'!B:D,2,FALSE),"")</f>
        <v/>
      </c>
      <c r="D1625" s="62" t="str">
        <f>IFERROR(VLOOKUP(B1625,'FORMAÇÃO DE PREÇO'!B:D,3,FALSE),"")</f>
        <v/>
      </c>
      <c r="E1625" s="107" t="str">
        <f t="shared" si="49"/>
        <v/>
      </c>
      <c r="F1625" s="107" t="str">
        <f>IF($B1624="","",IF($C1625=$C1622,INDEX('FORMAÇÃO DE PREÇO'!$H:$H,MATCH($B1625,'FORMAÇÃO DE PREÇO'!$B:$B)-18),IF($C1625=$C1623,"Código","")))</f>
        <v/>
      </c>
      <c r="G1625" s="108" t="str">
        <f t="array" ref="G1625">IF($B1624="","",IF($C1625=$C1622,UPPER(INDEX('BASE EDITAL'!$C:$C,EDITAL!B1625+1)),IF($C1625=$C1623,"Especificação do Objeto","")))</f>
        <v/>
      </c>
      <c r="H1625" s="109" t="str">
        <f t="array" ref="H1625">IF($B1624="","",IF($C1625=$C1622,INDEX('FORMAÇÃO DE PREÇO'!$M:$M,MATCH($B1625,'FORMAÇÃO DE PREÇO'!$B:$B)-14),IF($C1625=$C1623,"Unidade","")))</f>
        <v/>
      </c>
      <c r="I1625" s="109" t="str">
        <f>IF($B1624="","",IF($C1625=$C1622,INDEX('FORMAÇÃO DE PREÇO'!$M:$M,MATCH($B1625,'FORMAÇÃO DE PREÇO'!$B:$B)-16),IF($C1625=$C1623,"Quant.","")))</f>
        <v/>
      </c>
      <c r="J1625" s="68" t="str">
        <f>IF(AND(COUNTBLANK($B1622:$B1624)=2,$B1624="",$B1623="",MAX(C:C)&gt;1),"Total Estimado",IF($B1624="","",IF($C1625=$C1622,INDEX('FORMAÇÃO DE PREÇO'!$M:$M,MATCH($B1625,'FORMAÇÃO DE PREÇO'!$B:$B)-18),IF($C1625=$C1623,"Valor Unit. (R$)",IF(AND($C1625&lt;&gt;$C1624,$J1624&lt;&gt;""),"Subtotal","")))))</f>
        <v/>
      </c>
      <c r="K1625" s="100" t="str">
        <f>IFERROR(IF(AND(COUNTBLANK($B1622:$B1624)=2,$B1624="",$B1623="",MAX(C:C)&gt;1),SUM($K$3:K1624)/2,IF($B1624="","",IF($C1625=$C1622,ROUND(J1625*I1625,2),IF($C1625=$C1623,"Total Item (R$)",IF(AND($C1625&lt;&gt;$C1624,$J1624&lt;&gt;""),SUMIFS(K:K,C:C,C1624,J:J,"&lt;&gt;Subtotal"),""))))),"")</f>
        <v/>
      </c>
      <c r="L1625" s="100" t="str">
        <f t="shared" si="48"/>
        <v/>
      </c>
    </row>
    <row r="1626" spans="2:12" x14ac:dyDescent="0.25">
      <c r="B1626" s="62" t="str">
        <f>IFERROR(IF(C1625=C1622,IF(B1625+1&lt;='FORMAÇÃO DE PREÇO'!$H$8,B1625+1,""),B1625),"")</f>
        <v/>
      </c>
      <c r="C1626" s="62" t="str">
        <f>IFERROR(VLOOKUP(B1626,'FORMAÇÃO DE PREÇO'!B:D,2,FALSE),"")</f>
        <v/>
      </c>
      <c r="D1626" s="62" t="str">
        <f>IFERROR(VLOOKUP(B1626,'FORMAÇÃO DE PREÇO'!B:D,3,FALSE),"")</f>
        <v/>
      </c>
      <c r="E1626" s="107" t="str">
        <f t="shared" si="49"/>
        <v/>
      </c>
      <c r="F1626" s="107" t="str">
        <f>IF($B1625="","",IF($C1626=$C1623,INDEX('FORMAÇÃO DE PREÇO'!$H:$H,MATCH($B1626,'FORMAÇÃO DE PREÇO'!$B:$B)-18),IF($C1626=$C1624,"Código","")))</f>
        <v/>
      </c>
      <c r="G1626" s="108" t="str">
        <f t="array" ref="G1626">IF($B1625="","",IF($C1626=$C1623,UPPER(INDEX('BASE EDITAL'!$C:$C,EDITAL!B1626+1)),IF($C1626=$C1624,"Especificação do Objeto","")))</f>
        <v/>
      </c>
      <c r="H1626" s="109" t="str">
        <f t="array" ref="H1626">IF($B1625="","",IF($C1626=$C1623,INDEX('FORMAÇÃO DE PREÇO'!$M:$M,MATCH($B1626,'FORMAÇÃO DE PREÇO'!$B:$B)-14),IF($C1626=$C1624,"Unidade","")))</f>
        <v/>
      </c>
      <c r="I1626" s="109" t="str">
        <f>IF($B1625="","",IF($C1626=$C1623,INDEX('FORMAÇÃO DE PREÇO'!$M:$M,MATCH($B1626,'FORMAÇÃO DE PREÇO'!$B:$B)-16),IF($C1626=$C1624,"Quant.","")))</f>
        <v/>
      </c>
      <c r="J1626" s="68" t="str">
        <f>IF(AND(COUNTBLANK($B1623:$B1625)=2,$B1625="",$B1624="",MAX(C:C)&gt;1),"Total Estimado",IF($B1625="","",IF($C1626=$C1623,INDEX('FORMAÇÃO DE PREÇO'!$M:$M,MATCH($B1626,'FORMAÇÃO DE PREÇO'!$B:$B)-18),IF($C1626=$C1624,"Valor Unit. (R$)",IF(AND($C1626&lt;&gt;$C1625,$J1625&lt;&gt;""),"Subtotal","")))))</f>
        <v/>
      </c>
      <c r="K1626" s="100" t="str">
        <f>IFERROR(IF(AND(COUNTBLANK($B1623:$B1625)=2,$B1625="",$B1624="",MAX(C:C)&gt;1),SUM($K$3:K1625)/2,IF($B1625="","",IF($C1626=$C1623,ROUND(J1626*I1626,2),IF($C1626=$C1624,"Total Item (R$)",IF(AND($C1626&lt;&gt;$C1625,$J1625&lt;&gt;""),SUMIFS(K:K,C:C,C1625,J:J,"&lt;&gt;Subtotal"),""))))),"")</f>
        <v/>
      </c>
      <c r="L1626" s="100" t="str">
        <f t="shared" si="48"/>
        <v/>
      </c>
    </row>
    <row r="1627" spans="2:12" x14ac:dyDescent="0.25">
      <c r="B1627" s="62" t="str">
        <f>IFERROR(IF(C1626=C1623,IF(B1626+1&lt;='FORMAÇÃO DE PREÇO'!$H$8,B1626+1,""),B1626),"")</f>
        <v/>
      </c>
      <c r="C1627" s="62" t="str">
        <f>IFERROR(VLOOKUP(B1627,'FORMAÇÃO DE PREÇO'!B:D,2,FALSE),"")</f>
        <v/>
      </c>
      <c r="D1627" s="62" t="str">
        <f>IFERROR(VLOOKUP(B1627,'FORMAÇÃO DE PREÇO'!B:D,3,FALSE),"")</f>
        <v/>
      </c>
      <c r="E1627" s="107" t="str">
        <f t="shared" si="49"/>
        <v/>
      </c>
      <c r="F1627" s="107" t="str">
        <f>IF($B1626="","",IF($C1627=$C1624,INDEX('FORMAÇÃO DE PREÇO'!$H:$H,MATCH($B1627,'FORMAÇÃO DE PREÇO'!$B:$B)-18),IF($C1627=$C1625,"Código","")))</f>
        <v/>
      </c>
      <c r="G1627" s="108" t="str">
        <f t="array" ref="G1627">IF($B1626="","",IF($C1627=$C1624,UPPER(INDEX('BASE EDITAL'!$C:$C,EDITAL!B1627+1)),IF($C1627=$C1625,"Especificação do Objeto","")))</f>
        <v/>
      </c>
      <c r="H1627" s="109" t="str">
        <f t="array" ref="H1627">IF($B1626="","",IF($C1627=$C1624,INDEX('FORMAÇÃO DE PREÇO'!$M:$M,MATCH($B1627,'FORMAÇÃO DE PREÇO'!$B:$B)-14),IF($C1627=$C1625,"Unidade","")))</f>
        <v/>
      </c>
      <c r="I1627" s="109" t="str">
        <f>IF($B1626="","",IF($C1627=$C1624,INDEX('FORMAÇÃO DE PREÇO'!$M:$M,MATCH($B1627,'FORMAÇÃO DE PREÇO'!$B:$B)-16),IF($C1627=$C1625,"Quant.","")))</f>
        <v/>
      </c>
      <c r="J1627" s="68" t="str">
        <f>IF(AND(COUNTBLANK($B1624:$B1626)=2,$B1626="",$B1625="",MAX(C:C)&gt;1),"Total Estimado",IF($B1626="","",IF($C1627=$C1624,INDEX('FORMAÇÃO DE PREÇO'!$M:$M,MATCH($B1627,'FORMAÇÃO DE PREÇO'!$B:$B)-18),IF($C1627=$C1625,"Valor Unit. (R$)",IF(AND($C1627&lt;&gt;$C1626,$J1626&lt;&gt;""),"Subtotal","")))))</f>
        <v/>
      </c>
      <c r="K1627" s="100" t="str">
        <f>IFERROR(IF(AND(COUNTBLANK($B1624:$B1626)=2,$B1626="",$B1625="",MAX(C:C)&gt;1),SUM($K$3:K1626)/2,IF($B1626="","",IF($C1627=$C1624,ROUND(J1627*I1627,2),IF($C1627=$C1625,"Total Item (R$)",IF(AND($C1627&lt;&gt;$C1626,$J1626&lt;&gt;""),SUMIFS(K:K,C:C,C1626,J:J,"&lt;&gt;Subtotal"),""))))),"")</f>
        <v/>
      </c>
      <c r="L1627" s="100" t="str">
        <f t="shared" si="48"/>
        <v/>
      </c>
    </row>
    <row r="1628" spans="2:12" x14ac:dyDescent="0.25">
      <c r="B1628" s="62" t="str">
        <f>IFERROR(IF(C1627=C1624,IF(B1627+1&lt;='FORMAÇÃO DE PREÇO'!$H$8,B1627+1,""),B1627),"")</f>
        <v/>
      </c>
      <c r="C1628" s="62" t="str">
        <f>IFERROR(VLOOKUP(B1628,'FORMAÇÃO DE PREÇO'!B:D,2,FALSE),"")</f>
        <v/>
      </c>
      <c r="D1628" s="62" t="str">
        <f>IFERROR(VLOOKUP(B1628,'FORMAÇÃO DE PREÇO'!B:D,3,FALSE),"")</f>
        <v/>
      </c>
      <c r="E1628" s="107" t="str">
        <f t="shared" si="49"/>
        <v/>
      </c>
      <c r="F1628" s="107" t="str">
        <f>IF($B1627="","",IF($C1628=$C1625,INDEX('FORMAÇÃO DE PREÇO'!$H:$H,MATCH($B1628,'FORMAÇÃO DE PREÇO'!$B:$B)-18),IF($C1628=$C1626,"Código","")))</f>
        <v/>
      </c>
      <c r="G1628" s="108" t="str">
        <f t="array" ref="G1628">IF($B1627="","",IF($C1628=$C1625,UPPER(INDEX('BASE EDITAL'!$C:$C,EDITAL!B1628+1)),IF($C1628=$C1626,"Especificação do Objeto","")))</f>
        <v/>
      </c>
      <c r="H1628" s="109" t="str">
        <f t="array" ref="H1628">IF($B1627="","",IF($C1628=$C1625,INDEX('FORMAÇÃO DE PREÇO'!$M:$M,MATCH($B1628,'FORMAÇÃO DE PREÇO'!$B:$B)-14),IF($C1628=$C1626,"Unidade","")))</f>
        <v/>
      </c>
      <c r="I1628" s="109" t="str">
        <f>IF($B1627="","",IF($C1628=$C1625,INDEX('FORMAÇÃO DE PREÇO'!$M:$M,MATCH($B1628,'FORMAÇÃO DE PREÇO'!$B:$B)-16),IF($C1628=$C1626,"Quant.","")))</f>
        <v/>
      </c>
      <c r="J1628" s="68" t="str">
        <f>IF(AND(COUNTBLANK($B1625:$B1627)=2,$B1627="",$B1626="",MAX(C:C)&gt;1),"Total Estimado",IF($B1627="","",IF($C1628=$C1625,INDEX('FORMAÇÃO DE PREÇO'!$M:$M,MATCH($B1628,'FORMAÇÃO DE PREÇO'!$B:$B)-18),IF($C1628=$C1626,"Valor Unit. (R$)",IF(AND($C1628&lt;&gt;$C1627,$J1627&lt;&gt;""),"Subtotal","")))))</f>
        <v/>
      </c>
      <c r="K1628" s="100" t="str">
        <f>IFERROR(IF(AND(COUNTBLANK($B1625:$B1627)=2,$B1627="",$B1626="",MAX(C:C)&gt;1),SUM($K$3:K1627)/2,IF($B1627="","",IF($C1628=$C1625,ROUND(J1628*I1628,2),IF($C1628=$C1626,"Total Item (R$)",IF(AND($C1628&lt;&gt;$C1627,$J1627&lt;&gt;""),SUMIFS(K:K,C:C,C1627,J:J,"&lt;&gt;Subtotal"),""))))),"")</f>
        <v/>
      </c>
      <c r="L1628" s="100" t="str">
        <f t="shared" si="48"/>
        <v/>
      </c>
    </row>
    <row r="1629" spans="2:12" x14ac:dyDescent="0.25">
      <c r="B1629" s="62" t="str">
        <f>IFERROR(IF(C1628=C1625,IF(B1628+1&lt;='FORMAÇÃO DE PREÇO'!$H$8,B1628+1,""),B1628),"")</f>
        <v/>
      </c>
      <c r="C1629" s="62" t="str">
        <f>IFERROR(VLOOKUP(B1629,'FORMAÇÃO DE PREÇO'!B:D,2,FALSE),"")</f>
        <v/>
      </c>
      <c r="D1629" s="62" t="str">
        <f>IFERROR(VLOOKUP(B1629,'FORMAÇÃO DE PREÇO'!B:D,3,FALSE),"")</f>
        <v/>
      </c>
      <c r="E1629" s="107" t="str">
        <f t="shared" si="49"/>
        <v/>
      </c>
      <c r="F1629" s="107" t="str">
        <f>IF($B1628="","",IF($C1629=$C1626,INDEX('FORMAÇÃO DE PREÇO'!$H:$H,MATCH($B1629,'FORMAÇÃO DE PREÇO'!$B:$B)-18),IF($C1629=$C1627,"Código","")))</f>
        <v/>
      </c>
      <c r="G1629" s="108" t="str">
        <f t="array" ref="G1629">IF($B1628="","",IF($C1629=$C1626,UPPER(INDEX('BASE EDITAL'!$C:$C,EDITAL!B1629+1)),IF($C1629=$C1627,"Especificação do Objeto","")))</f>
        <v/>
      </c>
      <c r="H1629" s="109" t="str">
        <f t="array" ref="H1629">IF($B1628="","",IF($C1629=$C1626,INDEX('FORMAÇÃO DE PREÇO'!$M:$M,MATCH($B1629,'FORMAÇÃO DE PREÇO'!$B:$B)-14),IF($C1629=$C1627,"Unidade","")))</f>
        <v/>
      </c>
      <c r="I1629" s="109" t="str">
        <f>IF($B1628="","",IF($C1629=$C1626,INDEX('FORMAÇÃO DE PREÇO'!$M:$M,MATCH($B1629,'FORMAÇÃO DE PREÇO'!$B:$B)-16),IF($C1629=$C1627,"Quant.","")))</f>
        <v/>
      </c>
      <c r="J1629" s="68" t="str">
        <f>IF(AND(COUNTBLANK($B1626:$B1628)=2,$B1628="",$B1627="",MAX(C:C)&gt;1),"Total Estimado",IF($B1628="","",IF($C1629=$C1626,INDEX('FORMAÇÃO DE PREÇO'!$M:$M,MATCH($B1629,'FORMAÇÃO DE PREÇO'!$B:$B)-18),IF($C1629=$C1627,"Valor Unit. (R$)",IF(AND($C1629&lt;&gt;$C1628,$J1628&lt;&gt;""),"Subtotal","")))))</f>
        <v/>
      </c>
      <c r="K1629" s="100" t="str">
        <f>IFERROR(IF(AND(COUNTBLANK($B1626:$B1628)=2,$B1628="",$B1627="",MAX(C:C)&gt;1),SUM($K$3:K1628)/2,IF($B1628="","",IF($C1629=$C1626,ROUND(J1629*I1629,2),IF($C1629=$C1627,"Total Item (R$)",IF(AND($C1629&lt;&gt;$C1628,$J1628&lt;&gt;""),SUMIFS(K:K,C:C,C1628,J:J,"&lt;&gt;Subtotal"),""))))),"")</f>
        <v/>
      </c>
      <c r="L1629" s="100" t="str">
        <f t="shared" si="48"/>
        <v/>
      </c>
    </row>
    <row r="1630" spans="2:12" x14ac:dyDescent="0.25">
      <c r="B1630" s="62" t="str">
        <f>IFERROR(IF(C1629=C1626,IF(B1629+1&lt;='FORMAÇÃO DE PREÇO'!$H$8,B1629+1,""),B1629),"")</f>
        <v/>
      </c>
      <c r="C1630" s="62" t="str">
        <f>IFERROR(VLOOKUP(B1630,'FORMAÇÃO DE PREÇO'!B:D,2,FALSE),"")</f>
        <v/>
      </c>
      <c r="D1630" s="62" t="str">
        <f>IFERROR(VLOOKUP(B1630,'FORMAÇÃO DE PREÇO'!B:D,3,FALSE),"")</f>
        <v/>
      </c>
      <c r="E1630" s="107" t="str">
        <f t="shared" si="49"/>
        <v/>
      </c>
      <c r="F1630" s="107" t="str">
        <f>IF($B1629="","",IF($C1630=$C1627,INDEX('FORMAÇÃO DE PREÇO'!$H:$H,MATCH($B1630,'FORMAÇÃO DE PREÇO'!$B:$B)-18),IF($C1630=$C1628,"Código","")))</f>
        <v/>
      </c>
      <c r="G1630" s="108" t="str">
        <f t="array" ref="G1630">IF($B1629="","",IF($C1630=$C1627,UPPER(INDEX('BASE EDITAL'!$C:$C,EDITAL!B1630+1)),IF($C1630=$C1628,"Especificação do Objeto","")))</f>
        <v/>
      </c>
      <c r="H1630" s="109" t="str">
        <f t="array" ref="H1630">IF($B1629="","",IF($C1630=$C1627,INDEX('FORMAÇÃO DE PREÇO'!$M:$M,MATCH($B1630,'FORMAÇÃO DE PREÇO'!$B:$B)-14),IF($C1630=$C1628,"Unidade","")))</f>
        <v/>
      </c>
      <c r="I1630" s="109" t="str">
        <f>IF($B1629="","",IF($C1630=$C1627,INDEX('FORMAÇÃO DE PREÇO'!$M:$M,MATCH($B1630,'FORMAÇÃO DE PREÇO'!$B:$B)-16),IF($C1630=$C1628,"Quant.","")))</f>
        <v/>
      </c>
      <c r="J1630" s="68" t="str">
        <f>IF(AND(COUNTBLANK($B1627:$B1629)=2,$B1629="",$B1628="",MAX(C:C)&gt;1),"Total Estimado",IF($B1629="","",IF($C1630=$C1627,INDEX('FORMAÇÃO DE PREÇO'!$M:$M,MATCH($B1630,'FORMAÇÃO DE PREÇO'!$B:$B)-18),IF($C1630=$C1628,"Valor Unit. (R$)",IF(AND($C1630&lt;&gt;$C1629,$J1629&lt;&gt;""),"Subtotal","")))))</f>
        <v/>
      </c>
      <c r="K1630" s="100" t="str">
        <f>IFERROR(IF(AND(COUNTBLANK($B1627:$B1629)=2,$B1629="",$B1628="",MAX(C:C)&gt;1),SUM($K$3:K1629)/2,IF($B1629="","",IF($C1630=$C1627,ROUND(J1630*I1630,2),IF($C1630=$C1628,"Total Item (R$)",IF(AND($C1630&lt;&gt;$C1629,$J1629&lt;&gt;""),SUMIFS(K:K,C:C,C1629,J:J,"&lt;&gt;Subtotal"),""))))),"")</f>
        <v/>
      </c>
      <c r="L1630" s="100" t="str">
        <f t="shared" si="48"/>
        <v/>
      </c>
    </row>
    <row r="1631" spans="2:12" x14ac:dyDescent="0.25">
      <c r="B1631" s="62" t="str">
        <f>IFERROR(IF(C1630=C1627,IF(B1630+1&lt;='FORMAÇÃO DE PREÇO'!$H$8,B1630+1,""),B1630),"")</f>
        <v/>
      </c>
      <c r="C1631" s="62" t="str">
        <f>IFERROR(VLOOKUP(B1631,'FORMAÇÃO DE PREÇO'!B:D,2,FALSE),"")</f>
        <v/>
      </c>
      <c r="D1631" s="62" t="str">
        <f>IFERROR(VLOOKUP(B1631,'FORMAÇÃO DE PREÇO'!B:D,3,FALSE),"")</f>
        <v/>
      </c>
      <c r="E1631" s="107" t="str">
        <f t="shared" si="49"/>
        <v/>
      </c>
      <c r="F1631" s="107" t="str">
        <f>IF($B1630="","",IF($C1631=$C1628,INDEX('FORMAÇÃO DE PREÇO'!$H:$H,MATCH($B1631,'FORMAÇÃO DE PREÇO'!$B:$B)-18),IF($C1631=$C1629,"Código","")))</f>
        <v/>
      </c>
      <c r="G1631" s="108" t="str">
        <f t="array" ref="G1631">IF($B1630="","",IF($C1631=$C1628,UPPER(INDEX('BASE EDITAL'!$C:$C,EDITAL!B1631+1)),IF($C1631=$C1629,"Especificação do Objeto","")))</f>
        <v/>
      </c>
      <c r="H1631" s="109" t="str">
        <f t="array" ref="H1631">IF($B1630="","",IF($C1631=$C1628,INDEX('FORMAÇÃO DE PREÇO'!$M:$M,MATCH($B1631,'FORMAÇÃO DE PREÇO'!$B:$B)-14),IF($C1631=$C1629,"Unidade","")))</f>
        <v/>
      </c>
      <c r="I1631" s="109" t="str">
        <f>IF($B1630="","",IF($C1631=$C1628,INDEX('FORMAÇÃO DE PREÇO'!$M:$M,MATCH($B1631,'FORMAÇÃO DE PREÇO'!$B:$B)-16),IF($C1631=$C1629,"Quant.","")))</f>
        <v/>
      </c>
      <c r="J1631" s="68" t="str">
        <f>IF(AND(COUNTBLANK($B1628:$B1630)=2,$B1630="",$B1629="",MAX(C:C)&gt;1),"Total Estimado",IF($B1630="","",IF($C1631=$C1628,INDEX('FORMAÇÃO DE PREÇO'!$M:$M,MATCH($B1631,'FORMAÇÃO DE PREÇO'!$B:$B)-18),IF($C1631=$C1629,"Valor Unit. (R$)",IF(AND($C1631&lt;&gt;$C1630,$J1630&lt;&gt;""),"Subtotal","")))))</f>
        <v/>
      </c>
      <c r="K1631" s="100" t="str">
        <f>IFERROR(IF(AND(COUNTBLANK($B1628:$B1630)=2,$B1630="",$B1629="",MAX(C:C)&gt;1),SUM($K$3:K1630)/2,IF($B1630="","",IF($C1631=$C1628,ROUND(J1631*I1631,2),IF($C1631=$C1629,"Total Item (R$)",IF(AND($C1631&lt;&gt;$C1630,$J1630&lt;&gt;""),SUMIFS(K:K,C:C,C1630,J:J,"&lt;&gt;Subtotal"),""))))),"")</f>
        <v/>
      </c>
      <c r="L1631" s="100" t="str">
        <f t="shared" si="48"/>
        <v/>
      </c>
    </row>
    <row r="1632" spans="2:12" x14ac:dyDescent="0.25">
      <c r="B1632" s="62" t="str">
        <f>IFERROR(IF(C1631=C1628,IF(B1631+1&lt;='FORMAÇÃO DE PREÇO'!$H$8,B1631+1,""),B1631),"")</f>
        <v/>
      </c>
      <c r="C1632" s="62" t="str">
        <f>IFERROR(VLOOKUP(B1632,'FORMAÇÃO DE PREÇO'!B:D,2,FALSE),"")</f>
        <v/>
      </c>
      <c r="D1632" s="62" t="str">
        <f>IFERROR(VLOOKUP(B1632,'FORMAÇÃO DE PREÇO'!B:D,3,FALSE),"")</f>
        <v/>
      </c>
      <c r="E1632" s="107" t="str">
        <f t="shared" si="49"/>
        <v/>
      </c>
      <c r="F1632" s="107" t="str">
        <f>IF($B1631="","",IF($C1632=$C1629,INDEX('FORMAÇÃO DE PREÇO'!$H:$H,MATCH($B1632,'FORMAÇÃO DE PREÇO'!$B:$B)-18),IF($C1632=$C1630,"Código","")))</f>
        <v/>
      </c>
      <c r="G1632" s="108" t="str">
        <f t="array" ref="G1632">IF($B1631="","",IF($C1632=$C1629,UPPER(INDEX('BASE EDITAL'!$C:$C,EDITAL!B1632+1)),IF($C1632=$C1630,"Especificação do Objeto","")))</f>
        <v/>
      </c>
      <c r="H1632" s="109" t="str">
        <f t="array" ref="H1632">IF($B1631="","",IF($C1632=$C1629,INDEX('FORMAÇÃO DE PREÇO'!$M:$M,MATCH($B1632,'FORMAÇÃO DE PREÇO'!$B:$B)-14),IF($C1632=$C1630,"Unidade","")))</f>
        <v/>
      </c>
      <c r="I1632" s="109" t="str">
        <f>IF($B1631="","",IF($C1632=$C1629,INDEX('FORMAÇÃO DE PREÇO'!$M:$M,MATCH($B1632,'FORMAÇÃO DE PREÇO'!$B:$B)-16),IF($C1632=$C1630,"Quant.","")))</f>
        <v/>
      </c>
      <c r="J1632" s="68" t="str">
        <f>IF(AND(COUNTBLANK($B1629:$B1631)=2,$B1631="",$B1630="",MAX(C:C)&gt;1),"Total Estimado",IF($B1631="","",IF($C1632=$C1629,INDEX('FORMAÇÃO DE PREÇO'!$M:$M,MATCH($B1632,'FORMAÇÃO DE PREÇO'!$B:$B)-18),IF($C1632=$C1630,"Valor Unit. (R$)",IF(AND($C1632&lt;&gt;$C1631,$J1631&lt;&gt;""),"Subtotal","")))))</f>
        <v/>
      </c>
      <c r="K1632" s="100" t="str">
        <f>IFERROR(IF(AND(COUNTBLANK($B1629:$B1631)=2,$B1631="",$B1630="",MAX(C:C)&gt;1),SUM($K$3:K1631)/2,IF($B1631="","",IF($C1632=$C1629,ROUND(J1632*I1632,2),IF($C1632=$C1630,"Total Item (R$)",IF(AND($C1632&lt;&gt;$C1631,$J1631&lt;&gt;""),SUMIFS(K:K,C:C,C1631,J:J,"&lt;&gt;Subtotal"),""))))),"")</f>
        <v/>
      </c>
      <c r="L1632" s="100" t="str">
        <f t="shared" si="48"/>
        <v/>
      </c>
    </row>
    <row r="1633" spans="2:12" x14ac:dyDescent="0.25">
      <c r="B1633" s="62" t="str">
        <f>IFERROR(IF(C1632=C1629,IF(B1632+1&lt;='FORMAÇÃO DE PREÇO'!$H$8,B1632+1,""),B1632),"")</f>
        <v/>
      </c>
      <c r="C1633" s="62" t="str">
        <f>IFERROR(VLOOKUP(B1633,'FORMAÇÃO DE PREÇO'!B:D,2,FALSE),"")</f>
        <v/>
      </c>
      <c r="D1633" s="62" t="str">
        <f>IFERROR(VLOOKUP(B1633,'FORMAÇÃO DE PREÇO'!B:D,3,FALSE),"")</f>
        <v/>
      </c>
      <c r="E1633" s="107" t="str">
        <f t="shared" si="49"/>
        <v/>
      </c>
      <c r="F1633" s="107" t="str">
        <f>IF($B1632="","",IF($C1633=$C1630,INDEX('FORMAÇÃO DE PREÇO'!$H:$H,MATCH($B1633,'FORMAÇÃO DE PREÇO'!$B:$B)-18),IF($C1633=$C1631,"Código","")))</f>
        <v/>
      </c>
      <c r="G1633" s="108" t="str">
        <f t="array" ref="G1633">IF($B1632="","",IF($C1633=$C1630,UPPER(INDEX('BASE EDITAL'!$C:$C,EDITAL!B1633+1)),IF($C1633=$C1631,"Especificação do Objeto","")))</f>
        <v/>
      </c>
      <c r="H1633" s="109" t="str">
        <f t="array" ref="H1633">IF($B1632="","",IF($C1633=$C1630,INDEX('FORMAÇÃO DE PREÇO'!$M:$M,MATCH($B1633,'FORMAÇÃO DE PREÇO'!$B:$B)-14),IF($C1633=$C1631,"Unidade","")))</f>
        <v/>
      </c>
      <c r="I1633" s="109" t="str">
        <f>IF($B1632="","",IF($C1633=$C1630,INDEX('FORMAÇÃO DE PREÇO'!$M:$M,MATCH($B1633,'FORMAÇÃO DE PREÇO'!$B:$B)-16),IF($C1633=$C1631,"Quant.","")))</f>
        <v/>
      </c>
      <c r="J1633" s="68" t="str">
        <f>IF(AND(COUNTBLANK($B1630:$B1632)=2,$B1632="",$B1631="",MAX(C:C)&gt;1),"Total Estimado",IF($B1632="","",IF($C1633=$C1630,INDEX('FORMAÇÃO DE PREÇO'!$M:$M,MATCH($B1633,'FORMAÇÃO DE PREÇO'!$B:$B)-18),IF($C1633=$C1631,"Valor Unit. (R$)",IF(AND($C1633&lt;&gt;$C1632,$J1632&lt;&gt;""),"Subtotal","")))))</f>
        <v/>
      </c>
      <c r="K1633" s="100" t="str">
        <f>IFERROR(IF(AND(COUNTBLANK($B1630:$B1632)=2,$B1632="",$B1631="",MAX(C:C)&gt;1),SUM($K$3:K1632)/2,IF($B1632="","",IF($C1633=$C1630,ROUND(J1633*I1633,2),IF($C1633=$C1631,"Total Item (R$)",IF(AND($C1633&lt;&gt;$C1632,$J1632&lt;&gt;""),SUMIFS(K:K,C:C,C1632,J:J,"&lt;&gt;Subtotal"),""))))),"")</f>
        <v/>
      </c>
      <c r="L1633" s="100" t="str">
        <f t="shared" si="48"/>
        <v/>
      </c>
    </row>
    <row r="1634" spans="2:12" x14ac:dyDescent="0.25">
      <c r="B1634" s="62" t="str">
        <f>IFERROR(IF(C1633=C1630,IF(B1633+1&lt;='FORMAÇÃO DE PREÇO'!$H$8,B1633+1,""),B1633),"")</f>
        <v/>
      </c>
      <c r="C1634" s="62" t="str">
        <f>IFERROR(VLOOKUP(B1634,'FORMAÇÃO DE PREÇO'!B:D,2,FALSE),"")</f>
        <v/>
      </c>
      <c r="D1634" s="62" t="str">
        <f>IFERROR(VLOOKUP(B1634,'FORMAÇÃO DE PREÇO'!B:D,3,FALSE),"")</f>
        <v/>
      </c>
      <c r="E1634" s="107" t="str">
        <f t="shared" si="49"/>
        <v/>
      </c>
      <c r="F1634" s="107" t="str">
        <f>IF($B1633="","",IF($C1634=$C1631,INDEX('FORMAÇÃO DE PREÇO'!$H:$H,MATCH($B1634,'FORMAÇÃO DE PREÇO'!$B:$B)-18),IF($C1634=$C1632,"Código","")))</f>
        <v/>
      </c>
      <c r="G1634" s="108" t="str">
        <f t="array" ref="G1634">IF($B1633="","",IF($C1634=$C1631,UPPER(INDEX('BASE EDITAL'!$C:$C,EDITAL!B1634+1)),IF($C1634=$C1632,"Especificação do Objeto","")))</f>
        <v/>
      </c>
      <c r="H1634" s="109" t="str">
        <f t="array" ref="H1634">IF($B1633="","",IF($C1634=$C1631,INDEX('FORMAÇÃO DE PREÇO'!$M:$M,MATCH($B1634,'FORMAÇÃO DE PREÇO'!$B:$B)-14),IF($C1634=$C1632,"Unidade","")))</f>
        <v/>
      </c>
      <c r="I1634" s="109" t="str">
        <f>IF($B1633="","",IF($C1634=$C1631,INDEX('FORMAÇÃO DE PREÇO'!$M:$M,MATCH($B1634,'FORMAÇÃO DE PREÇO'!$B:$B)-16),IF($C1634=$C1632,"Quant.","")))</f>
        <v/>
      </c>
      <c r="J1634" s="68" t="str">
        <f>IF(AND(COUNTBLANK($B1631:$B1633)=2,$B1633="",$B1632="",MAX(C:C)&gt;1),"Total Estimado",IF($B1633="","",IF($C1634=$C1631,INDEX('FORMAÇÃO DE PREÇO'!$M:$M,MATCH($B1634,'FORMAÇÃO DE PREÇO'!$B:$B)-18),IF($C1634=$C1632,"Valor Unit. (R$)",IF(AND($C1634&lt;&gt;$C1633,$J1633&lt;&gt;""),"Subtotal","")))))</f>
        <v/>
      </c>
      <c r="K1634" s="100" t="str">
        <f>IFERROR(IF(AND(COUNTBLANK($B1631:$B1633)=2,$B1633="",$B1632="",MAX(C:C)&gt;1),SUM($K$3:K1633)/2,IF($B1633="","",IF($C1634=$C1631,ROUND(J1634*I1634,2),IF($C1634=$C1632,"Total Item (R$)",IF(AND($C1634&lt;&gt;$C1633,$J1633&lt;&gt;""),SUMIFS(K:K,C:C,C1633,J:J,"&lt;&gt;Subtotal"),""))))),"")</f>
        <v/>
      </c>
      <c r="L1634" s="100" t="str">
        <f t="shared" si="48"/>
        <v/>
      </c>
    </row>
    <row r="1635" spans="2:12" x14ac:dyDescent="0.25">
      <c r="B1635" s="62" t="str">
        <f>IFERROR(IF(C1634=C1631,IF(B1634+1&lt;='FORMAÇÃO DE PREÇO'!$H$8,B1634+1,""),B1634),"")</f>
        <v/>
      </c>
      <c r="C1635" s="62" t="str">
        <f>IFERROR(VLOOKUP(B1635,'FORMAÇÃO DE PREÇO'!B:D,2,FALSE),"")</f>
        <v/>
      </c>
      <c r="D1635" s="62" t="str">
        <f>IFERROR(VLOOKUP(B1635,'FORMAÇÃO DE PREÇO'!B:D,3,FALSE),"")</f>
        <v/>
      </c>
      <c r="E1635" s="107" t="str">
        <f t="shared" si="49"/>
        <v/>
      </c>
      <c r="F1635" s="107" t="str">
        <f>IF($B1634="","",IF($C1635=$C1632,INDEX('FORMAÇÃO DE PREÇO'!$H:$H,MATCH($B1635,'FORMAÇÃO DE PREÇO'!$B:$B)-18),IF($C1635=$C1633,"Código","")))</f>
        <v/>
      </c>
      <c r="G1635" s="108" t="str">
        <f t="array" ref="G1635">IF($B1634="","",IF($C1635=$C1632,UPPER(INDEX('BASE EDITAL'!$C:$C,EDITAL!B1635+1)),IF($C1635=$C1633,"Especificação do Objeto","")))</f>
        <v/>
      </c>
      <c r="H1635" s="109" t="str">
        <f t="array" ref="H1635">IF($B1634="","",IF($C1635=$C1632,INDEX('FORMAÇÃO DE PREÇO'!$M:$M,MATCH($B1635,'FORMAÇÃO DE PREÇO'!$B:$B)-14),IF($C1635=$C1633,"Unidade","")))</f>
        <v/>
      </c>
      <c r="I1635" s="109" t="str">
        <f>IF($B1634="","",IF($C1635=$C1632,INDEX('FORMAÇÃO DE PREÇO'!$M:$M,MATCH($B1635,'FORMAÇÃO DE PREÇO'!$B:$B)-16),IF($C1635=$C1633,"Quant.","")))</f>
        <v/>
      </c>
      <c r="J1635" s="68" t="str">
        <f>IF(AND(COUNTBLANK($B1632:$B1634)=2,$B1634="",$B1633="",MAX(C:C)&gt;1),"Total Estimado",IF($B1634="","",IF($C1635=$C1632,INDEX('FORMAÇÃO DE PREÇO'!$M:$M,MATCH($B1635,'FORMAÇÃO DE PREÇO'!$B:$B)-18),IF($C1635=$C1633,"Valor Unit. (R$)",IF(AND($C1635&lt;&gt;$C1634,$J1634&lt;&gt;""),"Subtotal","")))))</f>
        <v/>
      </c>
      <c r="K1635" s="100" t="str">
        <f>IFERROR(IF(AND(COUNTBLANK($B1632:$B1634)=2,$B1634="",$B1633="",MAX(C:C)&gt;1),SUM($K$3:K1634)/2,IF($B1634="","",IF($C1635=$C1632,ROUND(J1635*I1635,2),IF($C1635=$C1633,"Total Item (R$)",IF(AND($C1635&lt;&gt;$C1634,$J1634&lt;&gt;""),SUMIFS(K:K,C:C,C1634,J:J,"&lt;&gt;Subtotal"),""))))),"")</f>
        <v/>
      </c>
      <c r="L1635" s="100" t="str">
        <f t="shared" si="48"/>
        <v/>
      </c>
    </row>
    <row r="1636" spans="2:12" x14ac:dyDescent="0.25">
      <c r="B1636" s="62" t="str">
        <f>IFERROR(IF(C1635=C1632,IF(B1635+1&lt;='FORMAÇÃO DE PREÇO'!$H$8,B1635+1,""),B1635),"")</f>
        <v/>
      </c>
      <c r="C1636" s="62" t="str">
        <f>IFERROR(VLOOKUP(B1636,'FORMAÇÃO DE PREÇO'!B:D,2,FALSE),"")</f>
        <v/>
      </c>
      <c r="D1636" s="62" t="str">
        <f>IFERROR(VLOOKUP(B1636,'FORMAÇÃO DE PREÇO'!B:D,3,FALSE),"")</f>
        <v/>
      </c>
      <c r="E1636" s="107" t="str">
        <f t="shared" si="49"/>
        <v/>
      </c>
      <c r="F1636" s="107" t="str">
        <f>IF($B1635="","",IF($C1636=$C1633,INDEX('FORMAÇÃO DE PREÇO'!$H:$H,MATCH($B1636,'FORMAÇÃO DE PREÇO'!$B:$B)-18),IF($C1636=$C1634,"Código","")))</f>
        <v/>
      </c>
      <c r="G1636" s="108" t="str">
        <f t="array" ref="G1636">IF($B1635="","",IF($C1636=$C1633,UPPER(INDEX('BASE EDITAL'!$C:$C,EDITAL!B1636+1)),IF($C1636=$C1634,"Especificação do Objeto","")))</f>
        <v/>
      </c>
      <c r="H1636" s="109" t="str">
        <f t="array" ref="H1636">IF($B1635="","",IF($C1636=$C1633,INDEX('FORMAÇÃO DE PREÇO'!$M:$M,MATCH($B1636,'FORMAÇÃO DE PREÇO'!$B:$B)-14),IF($C1636=$C1634,"Unidade","")))</f>
        <v/>
      </c>
      <c r="I1636" s="109" t="str">
        <f>IF($B1635="","",IF($C1636=$C1633,INDEX('FORMAÇÃO DE PREÇO'!$M:$M,MATCH($B1636,'FORMAÇÃO DE PREÇO'!$B:$B)-16),IF($C1636=$C1634,"Quant.","")))</f>
        <v/>
      </c>
      <c r="J1636" s="68" t="str">
        <f>IF(AND(COUNTBLANK($B1633:$B1635)=2,$B1635="",$B1634="",MAX(C:C)&gt;1),"Total Estimado",IF($B1635="","",IF($C1636=$C1633,INDEX('FORMAÇÃO DE PREÇO'!$M:$M,MATCH($B1636,'FORMAÇÃO DE PREÇO'!$B:$B)-18),IF($C1636=$C1634,"Valor Unit. (R$)",IF(AND($C1636&lt;&gt;$C1635,$J1635&lt;&gt;""),"Subtotal","")))))</f>
        <v/>
      </c>
      <c r="K1636" s="100" t="str">
        <f>IFERROR(IF(AND(COUNTBLANK($B1633:$B1635)=2,$B1635="",$B1634="",MAX(C:C)&gt;1),SUM($K$3:K1635)/2,IF($B1635="","",IF($C1636=$C1633,ROUND(J1636*I1636,2),IF($C1636=$C1634,"Total Item (R$)",IF(AND($C1636&lt;&gt;$C1635,$J1635&lt;&gt;""),SUMIFS(K:K,C:C,C1635,J:J,"&lt;&gt;Subtotal"),""))))),"")</f>
        <v/>
      </c>
      <c r="L1636" s="100" t="str">
        <f t="shared" si="48"/>
        <v/>
      </c>
    </row>
    <row r="1637" spans="2:12" x14ac:dyDescent="0.25">
      <c r="B1637" s="62" t="str">
        <f>IFERROR(IF(C1636=C1633,IF(B1636+1&lt;='FORMAÇÃO DE PREÇO'!$H$8,B1636+1,""),B1636),"")</f>
        <v/>
      </c>
      <c r="C1637" s="62" t="str">
        <f>IFERROR(VLOOKUP(B1637,'FORMAÇÃO DE PREÇO'!B:D,2,FALSE),"")</f>
        <v/>
      </c>
      <c r="D1637" s="62" t="str">
        <f>IFERROR(VLOOKUP(B1637,'FORMAÇÃO DE PREÇO'!B:D,3,FALSE),"")</f>
        <v/>
      </c>
      <c r="E1637" s="107" t="str">
        <f t="shared" si="49"/>
        <v/>
      </c>
      <c r="F1637" s="107" t="str">
        <f>IF($B1636="","",IF($C1637=$C1634,INDEX('FORMAÇÃO DE PREÇO'!$H:$H,MATCH($B1637,'FORMAÇÃO DE PREÇO'!$B:$B)-18),IF($C1637=$C1635,"Código","")))</f>
        <v/>
      </c>
      <c r="G1637" s="108" t="str">
        <f t="array" ref="G1637">IF($B1636="","",IF($C1637=$C1634,UPPER(INDEX('BASE EDITAL'!$C:$C,EDITAL!B1637+1)),IF($C1637=$C1635,"Especificação do Objeto","")))</f>
        <v/>
      </c>
      <c r="H1637" s="109" t="str">
        <f t="array" ref="H1637">IF($B1636="","",IF($C1637=$C1634,INDEX('FORMAÇÃO DE PREÇO'!$M:$M,MATCH($B1637,'FORMAÇÃO DE PREÇO'!$B:$B)-14),IF($C1637=$C1635,"Unidade","")))</f>
        <v/>
      </c>
      <c r="I1637" s="109" t="str">
        <f>IF($B1636="","",IF($C1637=$C1634,INDEX('FORMAÇÃO DE PREÇO'!$M:$M,MATCH($B1637,'FORMAÇÃO DE PREÇO'!$B:$B)-16),IF($C1637=$C1635,"Quant.","")))</f>
        <v/>
      </c>
      <c r="J1637" s="68" t="str">
        <f>IF(AND(COUNTBLANK($B1634:$B1636)=2,$B1636="",$B1635="",MAX(C:C)&gt;1),"Total Estimado",IF($B1636="","",IF($C1637=$C1634,INDEX('FORMAÇÃO DE PREÇO'!$M:$M,MATCH($B1637,'FORMAÇÃO DE PREÇO'!$B:$B)-18),IF($C1637=$C1635,"Valor Unit. (R$)",IF(AND($C1637&lt;&gt;$C1636,$J1636&lt;&gt;""),"Subtotal","")))))</f>
        <v/>
      </c>
      <c r="K1637" s="100" t="str">
        <f>IFERROR(IF(AND(COUNTBLANK($B1634:$B1636)=2,$B1636="",$B1635="",MAX(C:C)&gt;1),SUM($K$3:K1636)/2,IF($B1636="","",IF($C1637=$C1634,ROUND(J1637*I1637,2),IF($C1637=$C1635,"Total Item (R$)",IF(AND($C1637&lt;&gt;$C1636,$J1636&lt;&gt;""),SUMIFS(K:K,C:C,C1636,J:J,"&lt;&gt;Subtotal"),""))))),"")</f>
        <v/>
      </c>
      <c r="L1637" s="100" t="str">
        <f t="shared" si="48"/>
        <v/>
      </c>
    </row>
    <row r="1638" spans="2:12" x14ac:dyDescent="0.25">
      <c r="B1638" s="62" t="str">
        <f>IFERROR(IF(C1637=C1634,IF(B1637+1&lt;='FORMAÇÃO DE PREÇO'!$H$8,B1637+1,""),B1637),"")</f>
        <v/>
      </c>
      <c r="C1638" s="62" t="str">
        <f>IFERROR(VLOOKUP(B1638,'FORMAÇÃO DE PREÇO'!B:D,2,FALSE),"")</f>
        <v/>
      </c>
      <c r="D1638" s="62" t="str">
        <f>IFERROR(VLOOKUP(B1638,'FORMAÇÃO DE PREÇO'!B:D,3,FALSE),"")</f>
        <v/>
      </c>
      <c r="E1638" s="107" t="str">
        <f t="shared" si="49"/>
        <v/>
      </c>
      <c r="F1638" s="107" t="str">
        <f>IF($B1637="","",IF($C1638=$C1635,INDEX('FORMAÇÃO DE PREÇO'!$H:$H,MATCH($B1638,'FORMAÇÃO DE PREÇO'!$B:$B)-18),IF($C1638=$C1636,"Código","")))</f>
        <v/>
      </c>
      <c r="G1638" s="108" t="str">
        <f t="array" ref="G1638">IF($B1637="","",IF($C1638=$C1635,UPPER(INDEX('BASE EDITAL'!$C:$C,EDITAL!B1638+1)),IF($C1638=$C1636,"Especificação do Objeto","")))</f>
        <v/>
      </c>
      <c r="H1638" s="109" t="str">
        <f t="array" ref="H1638">IF($B1637="","",IF($C1638=$C1635,INDEX('FORMAÇÃO DE PREÇO'!$M:$M,MATCH($B1638,'FORMAÇÃO DE PREÇO'!$B:$B)-14),IF($C1638=$C1636,"Unidade","")))</f>
        <v/>
      </c>
      <c r="I1638" s="109" t="str">
        <f>IF($B1637="","",IF($C1638=$C1635,INDEX('FORMAÇÃO DE PREÇO'!$M:$M,MATCH($B1638,'FORMAÇÃO DE PREÇO'!$B:$B)-16),IF($C1638=$C1636,"Quant.","")))</f>
        <v/>
      </c>
      <c r="J1638" s="68" t="str">
        <f>IF(AND(COUNTBLANK($B1635:$B1637)=2,$B1637="",$B1636="",MAX(C:C)&gt;1),"Total Estimado",IF($B1637="","",IF($C1638=$C1635,INDEX('FORMAÇÃO DE PREÇO'!$M:$M,MATCH($B1638,'FORMAÇÃO DE PREÇO'!$B:$B)-18),IF($C1638=$C1636,"Valor Unit. (R$)",IF(AND($C1638&lt;&gt;$C1637,$J1637&lt;&gt;""),"Subtotal","")))))</f>
        <v/>
      </c>
      <c r="K1638" s="100" t="str">
        <f>IFERROR(IF(AND(COUNTBLANK($B1635:$B1637)=2,$B1637="",$B1636="",MAX(C:C)&gt;1),SUM($K$3:K1637)/2,IF($B1637="","",IF($C1638=$C1635,ROUND(J1638*I1638,2),IF($C1638=$C1636,"Total Item (R$)",IF(AND($C1638&lt;&gt;$C1637,$J1637&lt;&gt;""),SUMIFS(K:K,C:C,C1637,J:J,"&lt;&gt;Subtotal"),""))))),"")</f>
        <v/>
      </c>
      <c r="L1638" s="100" t="str">
        <f t="shared" si="48"/>
        <v/>
      </c>
    </row>
    <row r="1639" spans="2:12" x14ac:dyDescent="0.25">
      <c r="B1639" s="62" t="str">
        <f>IFERROR(IF(C1638=C1635,IF(B1638+1&lt;='FORMAÇÃO DE PREÇO'!$H$8,B1638+1,""),B1638),"")</f>
        <v/>
      </c>
      <c r="C1639" s="62" t="str">
        <f>IFERROR(VLOOKUP(B1639,'FORMAÇÃO DE PREÇO'!B:D,2,FALSE),"")</f>
        <v/>
      </c>
      <c r="D1639" s="62" t="str">
        <f>IFERROR(VLOOKUP(B1639,'FORMAÇÃO DE PREÇO'!B:D,3,FALSE),"")</f>
        <v/>
      </c>
      <c r="E1639" s="107" t="str">
        <f t="shared" si="49"/>
        <v/>
      </c>
      <c r="F1639" s="107" t="str">
        <f>IF($B1638="","",IF($C1639=$C1636,INDEX('FORMAÇÃO DE PREÇO'!$H:$H,MATCH($B1639,'FORMAÇÃO DE PREÇO'!$B:$B)-18),IF($C1639=$C1637,"Código","")))</f>
        <v/>
      </c>
      <c r="G1639" s="108" t="str">
        <f t="array" ref="G1639">IF($B1638="","",IF($C1639=$C1636,UPPER(INDEX('BASE EDITAL'!$C:$C,EDITAL!B1639+1)),IF($C1639=$C1637,"Especificação do Objeto","")))</f>
        <v/>
      </c>
      <c r="H1639" s="109" t="str">
        <f t="array" ref="H1639">IF($B1638="","",IF($C1639=$C1636,INDEX('FORMAÇÃO DE PREÇO'!$M:$M,MATCH($B1639,'FORMAÇÃO DE PREÇO'!$B:$B)-14),IF($C1639=$C1637,"Unidade","")))</f>
        <v/>
      </c>
      <c r="I1639" s="109" t="str">
        <f>IF($B1638="","",IF($C1639=$C1636,INDEX('FORMAÇÃO DE PREÇO'!$M:$M,MATCH($B1639,'FORMAÇÃO DE PREÇO'!$B:$B)-16),IF($C1639=$C1637,"Quant.","")))</f>
        <v/>
      </c>
      <c r="J1639" s="68" t="str">
        <f>IF(AND(COUNTBLANK($B1636:$B1638)=2,$B1638="",$B1637="",MAX(C:C)&gt;1),"Total Estimado",IF($B1638="","",IF($C1639=$C1636,INDEX('FORMAÇÃO DE PREÇO'!$M:$M,MATCH($B1639,'FORMAÇÃO DE PREÇO'!$B:$B)-18),IF($C1639=$C1637,"Valor Unit. (R$)",IF(AND($C1639&lt;&gt;$C1638,$J1638&lt;&gt;""),"Subtotal","")))))</f>
        <v/>
      </c>
      <c r="K1639" s="100" t="str">
        <f>IFERROR(IF(AND(COUNTBLANK($B1636:$B1638)=2,$B1638="",$B1637="",MAX(C:C)&gt;1),SUM($K$3:K1638)/2,IF($B1638="","",IF($C1639=$C1636,ROUND(J1639*I1639,2),IF($C1639=$C1637,"Total Item (R$)",IF(AND($C1639&lt;&gt;$C1638,$J1638&lt;&gt;""),SUMIFS(K:K,C:C,C1638,J:J,"&lt;&gt;Subtotal"),""))))),"")</f>
        <v/>
      </c>
      <c r="L1639" s="100" t="str">
        <f t="shared" si="48"/>
        <v/>
      </c>
    </row>
    <row r="1640" spans="2:12" x14ac:dyDescent="0.25">
      <c r="B1640" s="62" t="str">
        <f>IFERROR(IF(C1639=C1636,IF(B1639+1&lt;='FORMAÇÃO DE PREÇO'!$H$8,B1639+1,""),B1639),"")</f>
        <v/>
      </c>
      <c r="C1640" s="62" t="str">
        <f>IFERROR(VLOOKUP(B1640,'FORMAÇÃO DE PREÇO'!B:D,2,FALSE),"")</f>
        <v/>
      </c>
      <c r="D1640" s="62" t="str">
        <f>IFERROR(VLOOKUP(B1640,'FORMAÇÃO DE PREÇO'!B:D,3,FALSE),"")</f>
        <v/>
      </c>
      <c r="E1640" s="107" t="str">
        <f t="shared" si="49"/>
        <v/>
      </c>
      <c r="F1640" s="107" t="str">
        <f>IF($B1639="","",IF($C1640=$C1637,INDEX('FORMAÇÃO DE PREÇO'!$H:$H,MATCH($B1640,'FORMAÇÃO DE PREÇO'!$B:$B)-18),IF($C1640=$C1638,"Código","")))</f>
        <v/>
      </c>
      <c r="G1640" s="108" t="str">
        <f t="array" ref="G1640">IF($B1639="","",IF($C1640=$C1637,UPPER(INDEX('BASE EDITAL'!$C:$C,EDITAL!B1640+1)),IF($C1640=$C1638,"Especificação do Objeto","")))</f>
        <v/>
      </c>
      <c r="H1640" s="109" t="str">
        <f t="array" ref="H1640">IF($B1639="","",IF($C1640=$C1637,INDEX('FORMAÇÃO DE PREÇO'!$M:$M,MATCH($B1640,'FORMAÇÃO DE PREÇO'!$B:$B)-14),IF($C1640=$C1638,"Unidade","")))</f>
        <v/>
      </c>
      <c r="I1640" s="109" t="str">
        <f>IF($B1639="","",IF($C1640=$C1637,INDEX('FORMAÇÃO DE PREÇO'!$M:$M,MATCH($B1640,'FORMAÇÃO DE PREÇO'!$B:$B)-16),IF($C1640=$C1638,"Quant.","")))</f>
        <v/>
      </c>
      <c r="J1640" s="68" t="str">
        <f>IF(AND(COUNTBLANK($B1637:$B1639)=2,$B1639="",$B1638="",MAX(C:C)&gt;1),"Total Estimado",IF($B1639="","",IF($C1640=$C1637,INDEX('FORMAÇÃO DE PREÇO'!$M:$M,MATCH($B1640,'FORMAÇÃO DE PREÇO'!$B:$B)-18),IF($C1640=$C1638,"Valor Unit. (R$)",IF(AND($C1640&lt;&gt;$C1639,$J1639&lt;&gt;""),"Subtotal","")))))</f>
        <v/>
      </c>
      <c r="K1640" s="100" t="str">
        <f>IFERROR(IF(AND(COUNTBLANK($B1637:$B1639)=2,$B1639="",$B1638="",MAX(C:C)&gt;1),SUM($K$3:K1639)/2,IF($B1639="","",IF($C1640=$C1637,ROUND(J1640*I1640,2),IF($C1640=$C1638,"Total Item (R$)",IF(AND($C1640&lt;&gt;$C1639,$J1639&lt;&gt;""),SUMIFS(K:K,C:C,C1639,J:J,"&lt;&gt;Subtotal"),""))))),"")</f>
        <v/>
      </c>
      <c r="L1640" s="100" t="str">
        <f t="shared" si="48"/>
        <v/>
      </c>
    </row>
    <row r="1641" spans="2:12" x14ac:dyDescent="0.25">
      <c r="B1641" s="62" t="str">
        <f>IFERROR(IF(C1640=C1637,IF(B1640+1&lt;='FORMAÇÃO DE PREÇO'!$H$8,B1640+1,""),B1640),"")</f>
        <v/>
      </c>
      <c r="C1641" s="62" t="str">
        <f>IFERROR(VLOOKUP(B1641,'FORMAÇÃO DE PREÇO'!B:D,2,FALSE),"")</f>
        <v/>
      </c>
      <c r="D1641" s="62" t="str">
        <f>IFERROR(VLOOKUP(B1641,'FORMAÇÃO DE PREÇO'!B:D,3,FALSE),"")</f>
        <v/>
      </c>
      <c r="E1641" s="107" t="str">
        <f t="shared" si="49"/>
        <v/>
      </c>
      <c r="F1641" s="107" t="str">
        <f>IF($B1640="","",IF($C1641=$C1638,INDEX('FORMAÇÃO DE PREÇO'!$H:$H,MATCH($B1641,'FORMAÇÃO DE PREÇO'!$B:$B)-18),IF($C1641=$C1639,"Código","")))</f>
        <v/>
      </c>
      <c r="G1641" s="108" t="str">
        <f t="array" ref="G1641">IF($B1640="","",IF($C1641=$C1638,UPPER(INDEX('BASE EDITAL'!$C:$C,EDITAL!B1641+1)),IF($C1641=$C1639,"Especificação do Objeto","")))</f>
        <v/>
      </c>
      <c r="H1641" s="109" t="str">
        <f t="array" ref="H1641">IF($B1640="","",IF($C1641=$C1638,INDEX('FORMAÇÃO DE PREÇO'!$M:$M,MATCH($B1641,'FORMAÇÃO DE PREÇO'!$B:$B)-14),IF($C1641=$C1639,"Unidade","")))</f>
        <v/>
      </c>
      <c r="I1641" s="109" t="str">
        <f>IF($B1640="","",IF($C1641=$C1638,INDEX('FORMAÇÃO DE PREÇO'!$M:$M,MATCH($B1641,'FORMAÇÃO DE PREÇO'!$B:$B)-16),IF($C1641=$C1639,"Quant.","")))</f>
        <v/>
      </c>
      <c r="J1641" s="68" t="str">
        <f>IF(AND(COUNTBLANK($B1638:$B1640)=2,$B1640="",$B1639="",MAX(C:C)&gt;1),"Total Estimado",IF($B1640="","",IF($C1641=$C1638,INDEX('FORMAÇÃO DE PREÇO'!$M:$M,MATCH($B1641,'FORMAÇÃO DE PREÇO'!$B:$B)-18),IF($C1641=$C1639,"Valor Unit. (R$)",IF(AND($C1641&lt;&gt;$C1640,$J1640&lt;&gt;""),"Subtotal","")))))</f>
        <v/>
      </c>
      <c r="K1641" s="100" t="str">
        <f>IFERROR(IF(AND(COUNTBLANK($B1638:$B1640)=2,$B1640="",$B1639="",MAX(C:C)&gt;1),SUM($K$3:K1640)/2,IF($B1640="","",IF($C1641=$C1638,ROUND(J1641*I1641,2),IF($C1641=$C1639,"Total Item (R$)",IF(AND($C1641&lt;&gt;$C1640,$J1640&lt;&gt;""),SUMIFS(K:K,C:C,C1640,J:J,"&lt;&gt;Subtotal"),""))))),"")</f>
        <v/>
      </c>
      <c r="L1641" s="100" t="str">
        <f t="shared" si="48"/>
        <v/>
      </c>
    </row>
    <row r="1642" spans="2:12" x14ac:dyDescent="0.25">
      <c r="B1642" s="62" t="str">
        <f>IFERROR(IF(C1641=C1638,IF(B1641+1&lt;='FORMAÇÃO DE PREÇO'!$H$8,B1641+1,""),B1641),"")</f>
        <v/>
      </c>
      <c r="C1642" s="62" t="str">
        <f>IFERROR(VLOOKUP(B1642,'FORMAÇÃO DE PREÇO'!B:D,2,FALSE),"")</f>
        <v/>
      </c>
      <c r="D1642" s="62" t="str">
        <f>IFERROR(VLOOKUP(B1642,'FORMAÇÃO DE PREÇO'!B:D,3,FALSE),"")</f>
        <v/>
      </c>
      <c r="E1642" s="107" t="str">
        <f t="shared" si="49"/>
        <v/>
      </c>
      <c r="F1642" s="107" t="str">
        <f>IF($B1641="","",IF($C1642=$C1639,INDEX('FORMAÇÃO DE PREÇO'!$H:$H,MATCH($B1642,'FORMAÇÃO DE PREÇO'!$B:$B)-18),IF($C1642=$C1640,"Código","")))</f>
        <v/>
      </c>
      <c r="G1642" s="108" t="str">
        <f t="array" ref="G1642">IF($B1641="","",IF($C1642=$C1639,UPPER(INDEX('BASE EDITAL'!$C:$C,EDITAL!B1642+1)),IF($C1642=$C1640,"Especificação do Objeto","")))</f>
        <v/>
      </c>
      <c r="H1642" s="109" t="str">
        <f t="array" ref="H1642">IF($B1641="","",IF($C1642=$C1639,INDEX('FORMAÇÃO DE PREÇO'!$M:$M,MATCH($B1642,'FORMAÇÃO DE PREÇO'!$B:$B)-14),IF($C1642=$C1640,"Unidade","")))</f>
        <v/>
      </c>
      <c r="I1642" s="109" t="str">
        <f>IF($B1641="","",IF($C1642=$C1639,INDEX('FORMAÇÃO DE PREÇO'!$M:$M,MATCH($B1642,'FORMAÇÃO DE PREÇO'!$B:$B)-16),IF($C1642=$C1640,"Quant.","")))</f>
        <v/>
      </c>
      <c r="J1642" s="68" t="str">
        <f>IF(AND(COUNTBLANK($B1639:$B1641)=2,$B1641="",$B1640="",MAX(C:C)&gt;1),"Total Estimado",IF($B1641="","",IF($C1642=$C1639,INDEX('FORMAÇÃO DE PREÇO'!$M:$M,MATCH($B1642,'FORMAÇÃO DE PREÇO'!$B:$B)-18),IF($C1642=$C1640,"Valor Unit. (R$)",IF(AND($C1642&lt;&gt;$C1641,$J1641&lt;&gt;""),"Subtotal","")))))</f>
        <v/>
      </c>
      <c r="K1642" s="100" t="str">
        <f>IFERROR(IF(AND(COUNTBLANK($B1639:$B1641)=2,$B1641="",$B1640="",MAX(C:C)&gt;1),SUM($K$3:K1641)/2,IF($B1641="","",IF($C1642=$C1639,ROUND(J1642*I1642,2),IF($C1642=$C1640,"Total Item (R$)",IF(AND($C1642&lt;&gt;$C1641,$J1641&lt;&gt;""),SUMIFS(K:K,C:C,C1641,J:J,"&lt;&gt;Subtotal"),""))))),"")</f>
        <v/>
      </c>
      <c r="L1642" s="100" t="str">
        <f t="shared" si="48"/>
        <v/>
      </c>
    </row>
    <row r="1643" spans="2:12" x14ac:dyDescent="0.25">
      <c r="B1643" s="62" t="str">
        <f>IFERROR(IF(C1642=C1639,IF(B1642+1&lt;='FORMAÇÃO DE PREÇO'!$H$8,B1642+1,""),B1642),"")</f>
        <v/>
      </c>
      <c r="C1643" s="62" t="str">
        <f>IFERROR(VLOOKUP(B1643,'FORMAÇÃO DE PREÇO'!B:D,2,FALSE),"")</f>
        <v/>
      </c>
      <c r="D1643" s="62" t="str">
        <f>IFERROR(VLOOKUP(B1643,'FORMAÇÃO DE PREÇO'!B:D,3,FALSE),"")</f>
        <v/>
      </c>
      <c r="E1643" s="107" t="str">
        <f t="shared" si="49"/>
        <v/>
      </c>
      <c r="F1643" s="107" t="str">
        <f>IF($B1642="","",IF($C1643=$C1640,INDEX('FORMAÇÃO DE PREÇO'!$H:$H,MATCH($B1643,'FORMAÇÃO DE PREÇO'!$B:$B)-18),IF($C1643=$C1641,"Código","")))</f>
        <v/>
      </c>
      <c r="G1643" s="108" t="str">
        <f t="array" ref="G1643">IF($B1642="","",IF($C1643=$C1640,UPPER(INDEX('BASE EDITAL'!$C:$C,EDITAL!B1643+1)),IF($C1643=$C1641,"Especificação do Objeto","")))</f>
        <v/>
      </c>
      <c r="H1643" s="109" t="str">
        <f t="array" ref="H1643">IF($B1642="","",IF($C1643=$C1640,INDEX('FORMAÇÃO DE PREÇO'!$M:$M,MATCH($B1643,'FORMAÇÃO DE PREÇO'!$B:$B)-14),IF($C1643=$C1641,"Unidade","")))</f>
        <v/>
      </c>
      <c r="I1643" s="109" t="str">
        <f>IF($B1642="","",IF($C1643=$C1640,INDEX('FORMAÇÃO DE PREÇO'!$M:$M,MATCH($B1643,'FORMAÇÃO DE PREÇO'!$B:$B)-16),IF($C1643=$C1641,"Quant.","")))</f>
        <v/>
      </c>
      <c r="J1643" s="68" t="str">
        <f>IF(AND(COUNTBLANK($B1640:$B1642)=2,$B1642="",$B1641="",MAX(C:C)&gt;1),"Total Estimado",IF($B1642="","",IF($C1643=$C1640,INDEX('FORMAÇÃO DE PREÇO'!$M:$M,MATCH($B1643,'FORMAÇÃO DE PREÇO'!$B:$B)-18),IF($C1643=$C1641,"Valor Unit. (R$)",IF(AND($C1643&lt;&gt;$C1642,$J1642&lt;&gt;""),"Subtotal","")))))</f>
        <v/>
      </c>
      <c r="K1643" s="100" t="str">
        <f>IFERROR(IF(AND(COUNTBLANK($B1640:$B1642)=2,$B1642="",$B1641="",MAX(C:C)&gt;1),SUM($K$3:K1642)/2,IF($B1642="","",IF($C1643=$C1640,ROUND(J1643*I1643,2),IF($C1643=$C1641,"Total Item (R$)",IF(AND($C1643&lt;&gt;$C1642,$J1642&lt;&gt;""),SUMIFS(K:K,C:C,C1642,J:J,"&lt;&gt;Subtotal"),""))))),"")</f>
        <v/>
      </c>
      <c r="L1643" s="100" t="str">
        <f t="shared" si="48"/>
        <v/>
      </c>
    </row>
    <row r="1644" spans="2:12" x14ac:dyDescent="0.25">
      <c r="B1644" s="62" t="str">
        <f>IFERROR(IF(C1643=C1640,IF(B1643+1&lt;='FORMAÇÃO DE PREÇO'!$H$8,B1643+1,""),B1643),"")</f>
        <v/>
      </c>
      <c r="C1644" s="62" t="str">
        <f>IFERROR(VLOOKUP(B1644,'FORMAÇÃO DE PREÇO'!B:D,2,FALSE),"")</f>
        <v/>
      </c>
      <c r="D1644" s="62" t="str">
        <f>IFERROR(VLOOKUP(B1644,'FORMAÇÃO DE PREÇO'!B:D,3,FALSE),"")</f>
        <v/>
      </c>
      <c r="E1644" s="107" t="str">
        <f t="shared" si="49"/>
        <v/>
      </c>
      <c r="F1644" s="107" t="str">
        <f>IF($B1643="","",IF($C1644=$C1641,INDEX('FORMAÇÃO DE PREÇO'!$H:$H,MATCH($B1644,'FORMAÇÃO DE PREÇO'!$B:$B)-18),IF($C1644=$C1642,"Código","")))</f>
        <v/>
      </c>
      <c r="G1644" s="108" t="str">
        <f t="array" ref="G1644">IF($B1643="","",IF($C1644=$C1641,UPPER(INDEX('BASE EDITAL'!$C:$C,EDITAL!B1644+1)),IF($C1644=$C1642,"Especificação do Objeto","")))</f>
        <v/>
      </c>
      <c r="H1644" s="109" t="str">
        <f t="array" ref="H1644">IF($B1643="","",IF($C1644=$C1641,INDEX('FORMAÇÃO DE PREÇO'!$M:$M,MATCH($B1644,'FORMAÇÃO DE PREÇO'!$B:$B)-14),IF($C1644=$C1642,"Unidade","")))</f>
        <v/>
      </c>
      <c r="I1644" s="109" t="str">
        <f>IF($B1643="","",IF($C1644=$C1641,INDEX('FORMAÇÃO DE PREÇO'!$M:$M,MATCH($B1644,'FORMAÇÃO DE PREÇO'!$B:$B)-16),IF($C1644=$C1642,"Quant.","")))</f>
        <v/>
      </c>
      <c r="J1644" s="68" t="str">
        <f>IF(AND(COUNTBLANK($B1641:$B1643)=2,$B1643="",$B1642="",MAX(C:C)&gt;1),"Total Estimado",IF($B1643="","",IF($C1644=$C1641,INDEX('FORMAÇÃO DE PREÇO'!$M:$M,MATCH($B1644,'FORMAÇÃO DE PREÇO'!$B:$B)-18),IF($C1644=$C1642,"Valor Unit. (R$)",IF(AND($C1644&lt;&gt;$C1643,$J1643&lt;&gt;""),"Subtotal","")))))</f>
        <v/>
      </c>
      <c r="K1644" s="100" t="str">
        <f>IFERROR(IF(AND(COUNTBLANK($B1641:$B1643)=2,$B1643="",$B1642="",MAX(C:C)&gt;1),SUM($K$3:K1643)/2,IF($B1643="","",IF($C1644=$C1641,ROUND(J1644*I1644,2),IF($C1644=$C1642,"Total Item (R$)",IF(AND($C1644&lt;&gt;$C1643,$J1643&lt;&gt;""),SUMIFS(K:K,C:C,C1643,J:J,"&lt;&gt;Subtotal"),""))))),"")</f>
        <v/>
      </c>
      <c r="L1644" s="100" t="str">
        <f t="shared" si="48"/>
        <v/>
      </c>
    </row>
    <row r="1645" spans="2:12" x14ac:dyDescent="0.25">
      <c r="B1645" s="62" t="str">
        <f>IFERROR(IF(C1644=C1641,IF(B1644+1&lt;='FORMAÇÃO DE PREÇO'!$H$8,B1644+1,""),B1644),"")</f>
        <v/>
      </c>
      <c r="C1645" s="62" t="str">
        <f>IFERROR(VLOOKUP(B1645,'FORMAÇÃO DE PREÇO'!B:D,2,FALSE),"")</f>
        <v/>
      </c>
      <c r="D1645" s="62" t="str">
        <f>IFERROR(VLOOKUP(B1645,'FORMAÇÃO DE PREÇO'!B:D,3,FALSE),"")</f>
        <v/>
      </c>
      <c r="E1645" s="107" t="str">
        <f t="shared" si="49"/>
        <v/>
      </c>
      <c r="F1645" s="107" t="str">
        <f>IF($B1644="","",IF($C1645=$C1642,INDEX('FORMAÇÃO DE PREÇO'!$H:$H,MATCH($B1645,'FORMAÇÃO DE PREÇO'!$B:$B)-18),IF($C1645=$C1643,"Código","")))</f>
        <v/>
      </c>
      <c r="G1645" s="108" t="str">
        <f t="array" ref="G1645">IF($B1644="","",IF($C1645=$C1642,UPPER(INDEX('BASE EDITAL'!$C:$C,EDITAL!B1645+1)),IF($C1645=$C1643,"Especificação do Objeto","")))</f>
        <v/>
      </c>
      <c r="H1645" s="109" t="str">
        <f t="array" ref="H1645">IF($B1644="","",IF($C1645=$C1642,INDEX('FORMAÇÃO DE PREÇO'!$M:$M,MATCH($B1645,'FORMAÇÃO DE PREÇO'!$B:$B)-14),IF($C1645=$C1643,"Unidade","")))</f>
        <v/>
      </c>
      <c r="I1645" s="109" t="str">
        <f>IF($B1644="","",IF($C1645=$C1642,INDEX('FORMAÇÃO DE PREÇO'!$M:$M,MATCH($B1645,'FORMAÇÃO DE PREÇO'!$B:$B)-16),IF($C1645=$C1643,"Quant.","")))</f>
        <v/>
      </c>
      <c r="J1645" s="68" t="str">
        <f>IF(AND(COUNTBLANK($B1642:$B1644)=2,$B1644="",$B1643="",MAX(C:C)&gt;1),"Total Estimado",IF($B1644="","",IF($C1645=$C1642,INDEX('FORMAÇÃO DE PREÇO'!$M:$M,MATCH($B1645,'FORMAÇÃO DE PREÇO'!$B:$B)-18),IF($C1645=$C1643,"Valor Unit. (R$)",IF(AND($C1645&lt;&gt;$C1644,$J1644&lt;&gt;""),"Subtotal","")))))</f>
        <v/>
      </c>
      <c r="K1645" s="100" t="str">
        <f>IFERROR(IF(AND(COUNTBLANK($B1642:$B1644)=2,$B1644="",$B1643="",MAX(C:C)&gt;1),SUM($K$3:K1644)/2,IF($B1644="","",IF($C1645=$C1642,ROUND(J1645*I1645,2),IF($C1645=$C1643,"Total Item (R$)",IF(AND($C1645&lt;&gt;$C1644,$J1644&lt;&gt;""),SUMIFS(K:K,C:C,C1644,J:J,"&lt;&gt;Subtotal"),""))))),"")</f>
        <v/>
      </c>
      <c r="L1645" s="100" t="str">
        <f t="shared" si="48"/>
        <v/>
      </c>
    </row>
    <row r="1646" spans="2:12" x14ac:dyDescent="0.25">
      <c r="B1646" s="62" t="str">
        <f>IFERROR(IF(C1645=C1642,IF(B1645+1&lt;='FORMAÇÃO DE PREÇO'!$H$8,B1645+1,""),B1645),"")</f>
        <v/>
      </c>
      <c r="C1646" s="62" t="str">
        <f>IFERROR(VLOOKUP(B1646,'FORMAÇÃO DE PREÇO'!B:D,2,FALSE),"")</f>
        <v/>
      </c>
      <c r="D1646" s="62" t="str">
        <f>IFERROR(VLOOKUP(B1646,'FORMAÇÃO DE PREÇO'!B:D,3,FALSE),"")</f>
        <v/>
      </c>
      <c r="E1646" s="107" t="str">
        <f t="shared" si="49"/>
        <v/>
      </c>
      <c r="F1646" s="107" t="str">
        <f>IF($B1645="","",IF($C1646=$C1643,INDEX('FORMAÇÃO DE PREÇO'!$H:$H,MATCH($B1646,'FORMAÇÃO DE PREÇO'!$B:$B)-18),IF($C1646=$C1644,"Código","")))</f>
        <v/>
      </c>
      <c r="G1646" s="108" t="str">
        <f t="array" ref="G1646">IF($B1645="","",IF($C1646=$C1643,UPPER(INDEX('BASE EDITAL'!$C:$C,EDITAL!B1646+1)),IF($C1646=$C1644,"Especificação do Objeto","")))</f>
        <v/>
      </c>
      <c r="H1646" s="109" t="str">
        <f t="array" ref="H1646">IF($B1645="","",IF($C1646=$C1643,INDEX('FORMAÇÃO DE PREÇO'!$M:$M,MATCH($B1646,'FORMAÇÃO DE PREÇO'!$B:$B)-14),IF($C1646=$C1644,"Unidade","")))</f>
        <v/>
      </c>
      <c r="I1646" s="109" t="str">
        <f>IF($B1645="","",IF($C1646=$C1643,INDEX('FORMAÇÃO DE PREÇO'!$M:$M,MATCH($B1646,'FORMAÇÃO DE PREÇO'!$B:$B)-16),IF($C1646=$C1644,"Quant.","")))</f>
        <v/>
      </c>
      <c r="J1646" s="68" t="str">
        <f>IF(AND(COUNTBLANK($B1643:$B1645)=2,$B1645="",$B1644="",MAX(C:C)&gt;1),"Total Estimado",IF($B1645="","",IF($C1646=$C1643,INDEX('FORMAÇÃO DE PREÇO'!$M:$M,MATCH($B1646,'FORMAÇÃO DE PREÇO'!$B:$B)-18),IF($C1646=$C1644,"Valor Unit. (R$)",IF(AND($C1646&lt;&gt;$C1645,$J1645&lt;&gt;""),"Subtotal","")))))</f>
        <v/>
      </c>
      <c r="K1646" s="100" t="str">
        <f>IFERROR(IF(AND(COUNTBLANK($B1643:$B1645)=2,$B1645="",$B1644="",MAX(C:C)&gt;1),SUM($K$3:K1645)/2,IF($B1645="","",IF($C1646=$C1643,ROUND(J1646*I1646,2),IF($C1646=$C1644,"Total Item (R$)",IF(AND($C1646&lt;&gt;$C1645,$J1645&lt;&gt;""),SUMIFS(K:K,C:C,C1645,J:J,"&lt;&gt;Subtotal"),""))))),"")</f>
        <v/>
      </c>
      <c r="L1646" s="100" t="str">
        <f t="shared" si="48"/>
        <v/>
      </c>
    </row>
    <row r="1647" spans="2:12" x14ac:dyDescent="0.25">
      <c r="B1647" s="62" t="str">
        <f>IFERROR(IF(C1646=C1643,IF(B1646+1&lt;='FORMAÇÃO DE PREÇO'!$H$8,B1646+1,""),B1646),"")</f>
        <v/>
      </c>
      <c r="C1647" s="62" t="str">
        <f>IFERROR(VLOOKUP(B1647,'FORMAÇÃO DE PREÇO'!B:D,2,FALSE),"")</f>
        <v/>
      </c>
      <c r="D1647" s="62" t="str">
        <f>IFERROR(VLOOKUP(B1647,'FORMAÇÃO DE PREÇO'!B:D,3,FALSE),"")</f>
        <v/>
      </c>
      <c r="E1647" s="107" t="str">
        <f t="shared" si="49"/>
        <v/>
      </c>
      <c r="F1647" s="107" t="str">
        <f>IF($B1646="","",IF($C1647=$C1644,INDEX('FORMAÇÃO DE PREÇO'!$H:$H,MATCH($B1647,'FORMAÇÃO DE PREÇO'!$B:$B)-18),IF($C1647=$C1645,"Código","")))</f>
        <v/>
      </c>
      <c r="G1647" s="108" t="str">
        <f t="array" ref="G1647">IF($B1646="","",IF($C1647=$C1644,UPPER(INDEX('BASE EDITAL'!$C:$C,EDITAL!B1647+1)),IF($C1647=$C1645,"Especificação do Objeto","")))</f>
        <v/>
      </c>
      <c r="H1647" s="109" t="str">
        <f t="array" ref="H1647">IF($B1646="","",IF($C1647=$C1644,INDEX('FORMAÇÃO DE PREÇO'!$M:$M,MATCH($B1647,'FORMAÇÃO DE PREÇO'!$B:$B)-14),IF($C1647=$C1645,"Unidade","")))</f>
        <v/>
      </c>
      <c r="I1647" s="109" t="str">
        <f>IF($B1646="","",IF($C1647=$C1644,INDEX('FORMAÇÃO DE PREÇO'!$M:$M,MATCH($B1647,'FORMAÇÃO DE PREÇO'!$B:$B)-16),IF($C1647=$C1645,"Quant.","")))</f>
        <v/>
      </c>
      <c r="J1647" s="68" t="str">
        <f>IF(AND(COUNTBLANK($B1644:$B1646)=2,$B1646="",$B1645="",MAX(C:C)&gt;1),"Total Estimado",IF($B1646="","",IF($C1647=$C1644,INDEX('FORMAÇÃO DE PREÇO'!$M:$M,MATCH($B1647,'FORMAÇÃO DE PREÇO'!$B:$B)-18),IF($C1647=$C1645,"Valor Unit. (R$)",IF(AND($C1647&lt;&gt;$C1646,$J1646&lt;&gt;""),"Subtotal","")))))</f>
        <v/>
      </c>
      <c r="K1647" s="100" t="str">
        <f>IFERROR(IF(AND(COUNTBLANK($B1644:$B1646)=2,$B1646="",$B1645="",MAX(C:C)&gt;1),SUM($K$3:K1646)/2,IF($B1646="","",IF($C1647=$C1644,ROUND(J1647*I1647,2),IF($C1647=$C1645,"Total Item (R$)",IF(AND($C1647&lt;&gt;$C1646,$J1646&lt;&gt;""),SUMIFS(K:K,C:C,C1646,J:J,"&lt;&gt;Subtotal"),""))))),"")</f>
        <v/>
      </c>
      <c r="L1647" s="100" t="str">
        <f t="shared" si="48"/>
        <v/>
      </c>
    </row>
    <row r="1648" spans="2:12" x14ac:dyDescent="0.25">
      <c r="B1648" s="62" t="str">
        <f>IFERROR(IF(C1647=C1644,IF(B1647+1&lt;='FORMAÇÃO DE PREÇO'!$H$8,B1647+1,""),B1647),"")</f>
        <v/>
      </c>
      <c r="C1648" s="62" t="str">
        <f>IFERROR(VLOOKUP(B1648,'FORMAÇÃO DE PREÇO'!B:D,2,FALSE),"")</f>
        <v/>
      </c>
      <c r="D1648" s="62" t="str">
        <f>IFERROR(VLOOKUP(B1648,'FORMAÇÃO DE PREÇO'!B:D,3,FALSE),"")</f>
        <v/>
      </c>
      <c r="E1648" s="107" t="str">
        <f t="shared" si="49"/>
        <v/>
      </c>
      <c r="F1648" s="107" t="str">
        <f>IF($B1647="","",IF($C1648=$C1645,INDEX('FORMAÇÃO DE PREÇO'!$H:$H,MATCH($B1648,'FORMAÇÃO DE PREÇO'!$B:$B)-18),IF($C1648=$C1646,"Código","")))</f>
        <v/>
      </c>
      <c r="G1648" s="108" t="str">
        <f t="array" ref="G1648">IF($B1647="","",IF($C1648=$C1645,UPPER(INDEX('BASE EDITAL'!$C:$C,EDITAL!B1648+1)),IF($C1648=$C1646,"Especificação do Objeto","")))</f>
        <v/>
      </c>
      <c r="H1648" s="109" t="str">
        <f t="array" ref="H1648">IF($B1647="","",IF($C1648=$C1645,INDEX('FORMAÇÃO DE PREÇO'!$M:$M,MATCH($B1648,'FORMAÇÃO DE PREÇO'!$B:$B)-14),IF($C1648=$C1646,"Unidade","")))</f>
        <v/>
      </c>
      <c r="I1648" s="109" t="str">
        <f>IF($B1647="","",IF($C1648=$C1645,INDEX('FORMAÇÃO DE PREÇO'!$M:$M,MATCH($B1648,'FORMAÇÃO DE PREÇO'!$B:$B)-16),IF($C1648=$C1646,"Quant.","")))</f>
        <v/>
      </c>
      <c r="J1648" s="68" t="str">
        <f>IF(AND(COUNTBLANK($B1645:$B1647)=2,$B1647="",$B1646="",MAX(C:C)&gt;1),"Total Estimado",IF($B1647="","",IF($C1648=$C1645,INDEX('FORMAÇÃO DE PREÇO'!$M:$M,MATCH($B1648,'FORMAÇÃO DE PREÇO'!$B:$B)-18),IF($C1648=$C1646,"Valor Unit. (R$)",IF(AND($C1648&lt;&gt;$C1647,$J1647&lt;&gt;""),"Subtotal","")))))</f>
        <v/>
      </c>
      <c r="K1648" s="100" t="str">
        <f>IFERROR(IF(AND(COUNTBLANK($B1645:$B1647)=2,$B1647="",$B1646="",MAX(C:C)&gt;1),SUM($K$3:K1647)/2,IF($B1647="","",IF($C1648=$C1645,ROUND(J1648*I1648,2),IF($C1648=$C1646,"Total Item (R$)",IF(AND($C1648&lt;&gt;$C1647,$J1647&lt;&gt;""),SUMIFS(K:K,C:C,C1647,J:J,"&lt;&gt;Subtotal"),""))))),"")</f>
        <v/>
      </c>
      <c r="L1648" s="100" t="str">
        <f t="shared" si="48"/>
        <v/>
      </c>
    </row>
    <row r="1649" spans="2:12" x14ac:dyDescent="0.25">
      <c r="B1649" s="62" t="str">
        <f>IFERROR(IF(C1648=C1645,IF(B1648+1&lt;='FORMAÇÃO DE PREÇO'!$H$8,B1648+1,""),B1648),"")</f>
        <v/>
      </c>
      <c r="C1649" s="62" t="str">
        <f>IFERROR(VLOOKUP(B1649,'FORMAÇÃO DE PREÇO'!B:D,2,FALSE),"")</f>
        <v/>
      </c>
      <c r="D1649" s="62" t="str">
        <f>IFERROR(VLOOKUP(B1649,'FORMAÇÃO DE PREÇO'!B:D,3,FALSE),"")</f>
        <v/>
      </c>
      <c r="E1649" s="107" t="str">
        <f t="shared" si="49"/>
        <v/>
      </c>
      <c r="F1649" s="107" t="str">
        <f>IF($B1648="","",IF($C1649=$C1646,INDEX('FORMAÇÃO DE PREÇO'!$H:$H,MATCH($B1649,'FORMAÇÃO DE PREÇO'!$B:$B)-18),IF($C1649=$C1647,"Código","")))</f>
        <v/>
      </c>
      <c r="G1649" s="108" t="str">
        <f t="array" ref="G1649">IF($B1648="","",IF($C1649=$C1646,UPPER(INDEX('BASE EDITAL'!$C:$C,EDITAL!B1649+1)),IF($C1649=$C1647,"Especificação do Objeto","")))</f>
        <v/>
      </c>
      <c r="H1649" s="109" t="str">
        <f t="array" ref="H1649">IF($B1648="","",IF($C1649=$C1646,INDEX('FORMAÇÃO DE PREÇO'!$M:$M,MATCH($B1649,'FORMAÇÃO DE PREÇO'!$B:$B)-14),IF($C1649=$C1647,"Unidade","")))</f>
        <v/>
      </c>
      <c r="I1649" s="109" t="str">
        <f>IF($B1648="","",IF($C1649=$C1646,INDEX('FORMAÇÃO DE PREÇO'!$M:$M,MATCH($B1649,'FORMAÇÃO DE PREÇO'!$B:$B)-16),IF($C1649=$C1647,"Quant.","")))</f>
        <v/>
      </c>
      <c r="J1649" s="68" t="str">
        <f>IF(AND(COUNTBLANK($B1646:$B1648)=2,$B1648="",$B1647="",MAX(C:C)&gt;1),"Total Estimado",IF($B1648="","",IF($C1649=$C1646,INDEX('FORMAÇÃO DE PREÇO'!$M:$M,MATCH($B1649,'FORMAÇÃO DE PREÇO'!$B:$B)-18),IF($C1649=$C1647,"Valor Unit. (R$)",IF(AND($C1649&lt;&gt;$C1648,$J1648&lt;&gt;""),"Subtotal","")))))</f>
        <v/>
      </c>
      <c r="K1649" s="100" t="str">
        <f>IFERROR(IF(AND(COUNTBLANK($B1646:$B1648)=2,$B1648="",$B1647="",MAX(C:C)&gt;1),SUM($K$3:K1648)/2,IF($B1648="","",IF($C1649=$C1646,ROUND(J1649*I1649,2),IF($C1649=$C1647,"Total Item (R$)",IF(AND($C1649&lt;&gt;$C1648,$J1648&lt;&gt;""),SUMIFS(K:K,C:C,C1648,J:J,"&lt;&gt;Subtotal"),""))))),"")</f>
        <v/>
      </c>
      <c r="L1649" s="100" t="str">
        <f t="shared" si="48"/>
        <v/>
      </c>
    </row>
    <row r="1650" spans="2:12" x14ac:dyDescent="0.25">
      <c r="B1650" s="62" t="str">
        <f>IFERROR(IF(C1649=C1646,IF(B1649+1&lt;='FORMAÇÃO DE PREÇO'!$H$8,B1649+1,""),B1649),"")</f>
        <v/>
      </c>
      <c r="C1650" s="62" t="str">
        <f>IFERROR(VLOOKUP(B1650,'FORMAÇÃO DE PREÇO'!B:D,2,FALSE),"")</f>
        <v/>
      </c>
      <c r="D1650" s="62" t="str">
        <f>IFERROR(VLOOKUP(B1650,'FORMAÇÃO DE PREÇO'!B:D,3,FALSE),"")</f>
        <v/>
      </c>
      <c r="E1650" s="107" t="str">
        <f t="shared" si="49"/>
        <v/>
      </c>
      <c r="F1650" s="107" t="str">
        <f>IF($B1649="","",IF($C1650=$C1647,INDEX('FORMAÇÃO DE PREÇO'!$H:$H,MATCH($B1650,'FORMAÇÃO DE PREÇO'!$B:$B)-18),IF($C1650=$C1648,"Código","")))</f>
        <v/>
      </c>
      <c r="G1650" s="108" t="str">
        <f t="array" ref="G1650">IF($B1649="","",IF($C1650=$C1647,UPPER(INDEX('BASE EDITAL'!$C:$C,EDITAL!B1650+1)),IF($C1650=$C1648,"Especificação do Objeto","")))</f>
        <v/>
      </c>
      <c r="H1650" s="109" t="str">
        <f t="array" ref="H1650">IF($B1649="","",IF($C1650=$C1647,INDEX('FORMAÇÃO DE PREÇO'!$M:$M,MATCH($B1650,'FORMAÇÃO DE PREÇO'!$B:$B)-14),IF($C1650=$C1648,"Unidade","")))</f>
        <v/>
      </c>
      <c r="I1650" s="109" t="str">
        <f>IF($B1649="","",IF($C1650=$C1647,INDEX('FORMAÇÃO DE PREÇO'!$M:$M,MATCH($B1650,'FORMAÇÃO DE PREÇO'!$B:$B)-16),IF($C1650=$C1648,"Quant.","")))</f>
        <v/>
      </c>
      <c r="J1650" s="68" t="str">
        <f>IF(AND(COUNTBLANK($B1647:$B1649)=2,$B1649="",$B1648="",MAX(C:C)&gt;1),"Total Estimado",IF($B1649="","",IF($C1650=$C1647,INDEX('FORMAÇÃO DE PREÇO'!$M:$M,MATCH($B1650,'FORMAÇÃO DE PREÇO'!$B:$B)-18),IF($C1650=$C1648,"Valor Unit. (R$)",IF(AND($C1650&lt;&gt;$C1649,$J1649&lt;&gt;""),"Subtotal","")))))</f>
        <v/>
      </c>
      <c r="K1650" s="100" t="str">
        <f>IFERROR(IF(AND(COUNTBLANK($B1647:$B1649)=2,$B1649="",$B1648="",MAX(C:C)&gt;1),SUM($K$3:K1649)/2,IF($B1649="","",IF($C1650=$C1647,ROUND(J1650*I1650,2),IF($C1650=$C1648,"Total Item (R$)",IF(AND($C1650&lt;&gt;$C1649,$J1649&lt;&gt;""),SUMIFS(K:K,C:C,C1649,J:J,"&lt;&gt;Subtotal"),""))))),"")</f>
        <v/>
      </c>
      <c r="L1650" s="100" t="str">
        <f t="shared" si="48"/>
        <v/>
      </c>
    </row>
    <row r="1651" spans="2:12" x14ac:dyDescent="0.25">
      <c r="B1651" s="62" t="str">
        <f>IFERROR(IF(C1650=C1647,IF(B1650+1&lt;='FORMAÇÃO DE PREÇO'!$H$8,B1650+1,""),B1650),"")</f>
        <v/>
      </c>
      <c r="C1651" s="62" t="str">
        <f>IFERROR(VLOOKUP(B1651,'FORMAÇÃO DE PREÇO'!B:D,2,FALSE),"")</f>
        <v/>
      </c>
      <c r="D1651" s="62" t="str">
        <f>IFERROR(VLOOKUP(B1651,'FORMAÇÃO DE PREÇO'!B:D,3,FALSE),"")</f>
        <v/>
      </c>
      <c r="E1651" s="107" t="str">
        <f t="shared" si="49"/>
        <v/>
      </c>
      <c r="F1651" s="107" t="str">
        <f>IF($B1650="","",IF($C1651=$C1648,INDEX('FORMAÇÃO DE PREÇO'!$H:$H,MATCH($B1651,'FORMAÇÃO DE PREÇO'!$B:$B)-18),IF($C1651=$C1649,"Código","")))</f>
        <v/>
      </c>
      <c r="G1651" s="108" t="str">
        <f t="array" ref="G1651">IF($B1650="","",IF($C1651=$C1648,UPPER(INDEX('BASE EDITAL'!$C:$C,EDITAL!B1651+1)),IF($C1651=$C1649,"Especificação do Objeto","")))</f>
        <v/>
      </c>
      <c r="H1651" s="109" t="str">
        <f t="array" ref="H1651">IF($B1650="","",IF($C1651=$C1648,INDEX('FORMAÇÃO DE PREÇO'!$M:$M,MATCH($B1651,'FORMAÇÃO DE PREÇO'!$B:$B)-14),IF($C1651=$C1649,"Unidade","")))</f>
        <v/>
      </c>
      <c r="I1651" s="109" t="str">
        <f>IF($B1650="","",IF($C1651=$C1648,INDEX('FORMAÇÃO DE PREÇO'!$M:$M,MATCH($B1651,'FORMAÇÃO DE PREÇO'!$B:$B)-16),IF($C1651=$C1649,"Quant.","")))</f>
        <v/>
      </c>
      <c r="J1651" s="68" t="str">
        <f>IF(AND(COUNTBLANK($B1648:$B1650)=2,$B1650="",$B1649="",MAX(C:C)&gt;1),"Total Estimado",IF($B1650="","",IF($C1651=$C1648,INDEX('FORMAÇÃO DE PREÇO'!$M:$M,MATCH($B1651,'FORMAÇÃO DE PREÇO'!$B:$B)-18),IF($C1651=$C1649,"Valor Unit. (R$)",IF(AND($C1651&lt;&gt;$C1650,$J1650&lt;&gt;""),"Subtotal","")))))</f>
        <v/>
      </c>
      <c r="K1651" s="100" t="str">
        <f>IFERROR(IF(AND(COUNTBLANK($B1648:$B1650)=2,$B1650="",$B1649="",MAX(C:C)&gt;1),SUM($K$3:K1650)/2,IF($B1650="","",IF($C1651=$C1648,ROUND(J1651*I1651,2),IF($C1651=$C1649,"Total Item (R$)",IF(AND($C1651&lt;&gt;$C1650,$J1650&lt;&gt;""),SUMIFS(K:K,C:C,C1650,J:J,"&lt;&gt;Subtotal"),""))))),"")</f>
        <v/>
      </c>
      <c r="L1651" s="100" t="str">
        <f t="shared" si="48"/>
        <v/>
      </c>
    </row>
    <row r="1652" spans="2:12" x14ac:dyDescent="0.25">
      <c r="B1652" s="62" t="str">
        <f>IFERROR(IF(C1651=C1648,IF(B1651+1&lt;='FORMAÇÃO DE PREÇO'!$H$8,B1651+1,""),B1651),"")</f>
        <v/>
      </c>
      <c r="C1652" s="62" t="str">
        <f>IFERROR(VLOOKUP(B1652,'FORMAÇÃO DE PREÇO'!B:D,2,FALSE),"")</f>
        <v/>
      </c>
      <c r="D1652" s="62" t="str">
        <f>IFERROR(VLOOKUP(B1652,'FORMAÇÃO DE PREÇO'!B:D,3,FALSE),"")</f>
        <v/>
      </c>
      <c r="E1652" s="107" t="str">
        <f t="shared" si="49"/>
        <v/>
      </c>
      <c r="F1652" s="107" t="str">
        <f>IF($B1651="","",IF($C1652=$C1649,INDEX('FORMAÇÃO DE PREÇO'!$H:$H,MATCH($B1652,'FORMAÇÃO DE PREÇO'!$B:$B)-18),IF($C1652=$C1650,"Código","")))</f>
        <v/>
      </c>
      <c r="G1652" s="108" t="str">
        <f t="array" ref="G1652">IF($B1651="","",IF($C1652=$C1649,UPPER(INDEX('BASE EDITAL'!$C:$C,EDITAL!B1652+1)),IF($C1652=$C1650,"Especificação do Objeto","")))</f>
        <v/>
      </c>
      <c r="H1652" s="109" t="str">
        <f t="array" ref="H1652">IF($B1651="","",IF($C1652=$C1649,INDEX('FORMAÇÃO DE PREÇO'!$M:$M,MATCH($B1652,'FORMAÇÃO DE PREÇO'!$B:$B)-14),IF($C1652=$C1650,"Unidade","")))</f>
        <v/>
      </c>
      <c r="I1652" s="109" t="str">
        <f>IF($B1651="","",IF($C1652=$C1649,INDEX('FORMAÇÃO DE PREÇO'!$M:$M,MATCH($B1652,'FORMAÇÃO DE PREÇO'!$B:$B)-16),IF($C1652=$C1650,"Quant.","")))</f>
        <v/>
      </c>
      <c r="J1652" s="68" t="str">
        <f>IF(AND(COUNTBLANK($B1649:$B1651)=2,$B1651="",$B1650="",MAX(C:C)&gt;1),"Total Estimado",IF($B1651="","",IF($C1652=$C1649,INDEX('FORMAÇÃO DE PREÇO'!$M:$M,MATCH($B1652,'FORMAÇÃO DE PREÇO'!$B:$B)-18),IF($C1652=$C1650,"Valor Unit. (R$)",IF(AND($C1652&lt;&gt;$C1651,$J1651&lt;&gt;""),"Subtotal","")))))</f>
        <v/>
      </c>
      <c r="K1652" s="100" t="str">
        <f>IFERROR(IF(AND(COUNTBLANK($B1649:$B1651)=2,$B1651="",$B1650="",MAX(C:C)&gt;1),SUM($K$3:K1651)/2,IF($B1651="","",IF($C1652=$C1649,ROUND(J1652*I1652,2),IF($C1652=$C1650,"Total Item (R$)",IF(AND($C1652&lt;&gt;$C1651,$J1651&lt;&gt;""),SUMIFS(K:K,C:C,C1651,J:J,"&lt;&gt;Subtotal"),""))))),"")</f>
        <v/>
      </c>
      <c r="L1652" s="100" t="str">
        <f t="shared" si="48"/>
        <v/>
      </c>
    </row>
    <row r="1653" spans="2:12" x14ac:dyDescent="0.25">
      <c r="B1653" s="62" t="str">
        <f>IFERROR(IF(C1652=C1649,IF(B1652+1&lt;='FORMAÇÃO DE PREÇO'!$H$8,B1652+1,""),B1652),"")</f>
        <v/>
      </c>
      <c r="C1653" s="62" t="str">
        <f>IFERROR(VLOOKUP(B1653,'FORMAÇÃO DE PREÇO'!B:D,2,FALSE),"")</f>
        <v/>
      </c>
      <c r="D1653" s="62" t="str">
        <f>IFERROR(VLOOKUP(B1653,'FORMAÇÃO DE PREÇO'!B:D,3,FALSE),"")</f>
        <v/>
      </c>
      <c r="E1653" s="107" t="str">
        <f t="shared" si="49"/>
        <v/>
      </c>
      <c r="F1653" s="107" t="str">
        <f>IF($B1652="","",IF($C1653=$C1650,INDEX('FORMAÇÃO DE PREÇO'!$H:$H,MATCH($B1653,'FORMAÇÃO DE PREÇO'!$B:$B)-18),IF($C1653=$C1651,"Código","")))</f>
        <v/>
      </c>
      <c r="G1653" s="108" t="str">
        <f t="array" ref="G1653">IF($B1652="","",IF($C1653=$C1650,UPPER(INDEX('BASE EDITAL'!$C:$C,EDITAL!B1653+1)),IF($C1653=$C1651,"Especificação do Objeto","")))</f>
        <v/>
      </c>
      <c r="H1653" s="109" t="str">
        <f t="array" ref="H1653">IF($B1652="","",IF($C1653=$C1650,INDEX('FORMAÇÃO DE PREÇO'!$M:$M,MATCH($B1653,'FORMAÇÃO DE PREÇO'!$B:$B)-14),IF($C1653=$C1651,"Unidade","")))</f>
        <v/>
      </c>
      <c r="I1653" s="109" t="str">
        <f>IF($B1652="","",IF($C1653=$C1650,INDEX('FORMAÇÃO DE PREÇO'!$M:$M,MATCH($B1653,'FORMAÇÃO DE PREÇO'!$B:$B)-16),IF($C1653=$C1651,"Quant.","")))</f>
        <v/>
      </c>
      <c r="J1653" s="68" t="str">
        <f>IF(AND(COUNTBLANK($B1650:$B1652)=2,$B1652="",$B1651="",MAX(C:C)&gt;1),"Total Estimado",IF($B1652="","",IF($C1653=$C1650,INDEX('FORMAÇÃO DE PREÇO'!$M:$M,MATCH($B1653,'FORMAÇÃO DE PREÇO'!$B:$B)-18),IF($C1653=$C1651,"Valor Unit. (R$)",IF(AND($C1653&lt;&gt;$C1652,$J1652&lt;&gt;""),"Subtotal","")))))</f>
        <v/>
      </c>
      <c r="K1653" s="100" t="str">
        <f>IFERROR(IF(AND(COUNTBLANK($B1650:$B1652)=2,$B1652="",$B1651="",MAX(C:C)&gt;1),SUM($K$3:K1652)/2,IF($B1652="","",IF($C1653=$C1650,ROUND(J1653*I1653,2),IF($C1653=$C1651,"Total Item (R$)",IF(AND($C1653&lt;&gt;$C1652,$J1652&lt;&gt;""),SUMIFS(K:K,C:C,C1652,J:J,"&lt;&gt;Subtotal"),""))))),"")</f>
        <v/>
      </c>
      <c r="L1653" s="100" t="str">
        <f t="shared" si="48"/>
        <v/>
      </c>
    </row>
    <row r="1654" spans="2:12" x14ac:dyDescent="0.25">
      <c r="B1654" s="62" t="str">
        <f>IFERROR(IF(C1653=C1650,IF(B1653+1&lt;='FORMAÇÃO DE PREÇO'!$H$8,B1653+1,""),B1653),"")</f>
        <v/>
      </c>
      <c r="C1654" s="62" t="str">
        <f>IFERROR(VLOOKUP(B1654,'FORMAÇÃO DE PREÇO'!B:D,2,FALSE),"")</f>
        <v/>
      </c>
      <c r="D1654" s="62" t="str">
        <f>IFERROR(VLOOKUP(B1654,'FORMAÇÃO DE PREÇO'!B:D,3,FALSE),"")</f>
        <v/>
      </c>
      <c r="E1654" s="107" t="str">
        <f t="shared" si="49"/>
        <v/>
      </c>
      <c r="F1654" s="107" t="str">
        <f>IF($B1653="","",IF($C1654=$C1651,INDEX('FORMAÇÃO DE PREÇO'!$H:$H,MATCH($B1654,'FORMAÇÃO DE PREÇO'!$B:$B)-18),IF($C1654=$C1652,"Código","")))</f>
        <v/>
      </c>
      <c r="G1654" s="108" t="str">
        <f t="array" ref="G1654">IF($B1653="","",IF($C1654=$C1651,UPPER(INDEX('BASE EDITAL'!$C:$C,EDITAL!B1654+1)),IF($C1654=$C1652,"Especificação do Objeto","")))</f>
        <v/>
      </c>
      <c r="H1654" s="109" t="str">
        <f t="array" ref="H1654">IF($B1653="","",IF($C1654=$C1651,INDEX('FORMAÇÃO DE PREÇO'!$M:$M,MATCH($B1654,'FORMAÇÃO DE PREÇO'!$B:$B)-14),IF($C1654=$C1652,"Unidade","")))</f>
        <v/>
      </c>
      <c r="I1654" s="109" t="str">
        <f>IF($B1653="","",IF($C1654=$C1651,INDEX('FORMAÇÃO DE PREÇO'!$M:$M,MATCH($B1654,'FORMAÇÃO DE PREÇO'!$B:$B)-16),IF($C1654=$C1652,"Quant.","")))</f>
        <v/>
      </c>
      <c r="J1654" s="68" t="str">
        <f>IF(AND(COUNTBLANK($B1651:$B1653)=2,$B1653="",$B1652="",MAX(C:C)&gt;1),"Total Estimado",IF($B1653="","",IF($C1654=$C1651,INDEX('FORMAÇÃO DE PREÇO'!$M:$M,MATCH($B1654,'FORMAÇÃO DE PREÇO'!$B:$B)-18),IF($C1654=$C1652,"Valor Unit. (R$)",IF(AND($C1654&lt;&gt;$C1653,$J1653&lt;&gt;""),"Subtotal","")))))</f>
        <v/>
      </c>
      <c r="K1654" s="100" t="str">
        <f>IFERROR(IF(AND(COUNTBLANK($B1651:$B1653)=2,$B1653="",$B1652="",MAX(C:C)&gt;1),SUM($K$3:K1653)/2,IF($B1653="","",IF($C1654=$C1651,ROUND(J1654*I1654,2),IF($C1654=$C1652,"Total Item (R$)",IF(AND($C1654&lt;&gt;$C1653,$J1653&lt;&gt;""),SUMIFS(K:K,C:C,C1653,J:J,"&lt;&gt;Subtotal"),""))))),"")</f>
        <v/>
      </c>
      <c r="L1654" s="100" t="str">
        <f t="shared" si="48"/>
        <v/>
      </c>
    </row>
    <row r="1655" spans="2:12" x14ac:dyDescent="0.25">
      <c r="B1655" s="62" t="str">
        <f>IFERROR(IF(C1654=C1651,IF(B1654+1&lt;='FORMAÇÃO DE PREÇO'!$H$8,B1654+1,""),B1654),"")</f>
        <v/>
      </c>
      <c r="C1655" s="62" t="str">
        <f>IFERROR(VLOOKUP(B1655,'FORMAÇÃO DE PREÇO'!B:D,2,FALSE),"")</f>
        <v/>
      </c>
      <c r="D1655" s="62" t="str">
        <f>IFERROR(VLOOKUP(B1655,'FORMAÇÃO DE PREÇO'!B:D,3,FALSE),"")</f>
        <v/>
      </c>
      <c r="E1655" s="107" t="str">
        <f t="shared" si="49"/>
        <v/>
      </c>
      <c r="F1655" s="107" t="str">
        <f>IF($B1654="","",IF($C1655=$C1652,INDEX('FORMAÇÃO DE PREÇO'!$H:$H,MATCH($B1655,'FORMAÇÃO DE PREÇO'!$B:$B)-18),IF($C1655=$C1653,"Código","")))</f>
        <v/>
      </c>
      <c r="G1655" s="108" t="str">
        <f t="array" ref="G1655">IF($B1654="","",IF($C1655=$C1652,UPPER(INDEX('BASE EDITAL'!$C:$C,EDITAL!B1655+1)),IF($C1655=$C1653,"Especificação do Objeto","")))</f>
        <v/>
      </c>
      <c r="H1655" s="109" t="str">
        <f t="array" ref="H1655">IF($B1654="","",IF($C1655=$C1652,INDEX('FORMAÇÃO DE PREÇO'!$M:$M,MATCH($B1655,'FORMAÇÃO DE PREÇO'!$B:$B)-14),IF($C1655=$C1653,"Unidade","")))</f>
        <v/>
      </c>
      <c r="I1655" s="109" t="str">
        <f>IF($B1654="","",IF($C1655=$C1652,INDEX('FORMAÇÃO DE PREÇO'!$M:$M,MATCH($B1655,'FORMAÇÃO DE PREÇO'!$B:$B)-16),IF($C1655=$C1653,"Quant.","")))</f>
        <v/>
      </c>
      <c r="J1655" s="68" t="str">
        <f>IF(AND(COUNTBLANK($B1652:$B1654)=2,$B1654="",$B1653="",MAX(C:C)&gt;1),"Total Estimado",IF($B1654="","",IF($C1655=$C1652,INDEX('FORMAÇÃO DE PREÇO'!$M:$M,MATCH($B1655,'FORMAÇÃO DE PREÇO'!$B:$B)-18),IF($C1655=$C1653,"Valor Unit. (R$)",IF(AND($C1655&lt;&gt;$C1654,$J1654&lt;&gt;""),"Subtotal","")))))</f>
        <v/>
      </c>
      <c r="K1655" s="100" t="str">
        <f>IFERROR(IF(AND(COUNTBLANK($B1652:$B1654)=2,$B1654="",$B1653="",MAX(C:C)&gt;1),SUM($K$3:K1654)/2,IF($B1654="","",IF($C1655=$C1652,ROUND(J1655*I1655,2),IF($C1655=$C1653,"Total Item (R$)",IF(AND($C1655&lt;&gt;$C1654,$J1654&lt;&gt;""),SUMIFS(K:K,C:C,C1654,J:J,"&lt;&gt;Subtotal"),""))))),"")</f>
        <v/>
      </c>
      <c r="L1655" s="100" t="str">
        <f t="shared" si="48"/>
        <v/>
      </c>
    </row>
    <row r="1656" spans="2:12" x14ac:dyDescent="0.25">
      <c r="B1656" s="62" t="str">
        <f>IFERROR(IF(C1655=C1652,IF(B1655+1&lt;='FORMAÇÃO DE PREÇO'!$H$8,B1655+1,""),B1655),"")</f>
        <v/>
      </c>
      <c r="C1656" s="62" t="str">
        <f>IFERROR(VLOOKUP(B1656,'FORMAÇÃO DE PREÇO'!B:D,2,FALSE),"")</f>
        <v/>
      </c>
      <c r="D1656" s="62" t="str">
        <f>IFERROR(VLOOKUP(B1656,'FORMAÇÃO DE PREÇO'!B:D,3,FALSE),"")</f>
        <v/>
      </c>
      <c r="E1656" s="107" t="str">
        <f t="shared" si="49"/>
        <v/>
      </c>
      <c r="F1656" s="107" t="str">
        <f>IF($B1655="","",IF($C1656=$C1653,INDEX('FORMAÇÃO DE PREÇO'!$H:$H,MATCH($B1656,'FORMAÇÃO DE PREÇO'!$B:$B)-18),IF($C1656=$C1654,"Código","")))</f>
        <v/>
      </c>
      <c r="G1656" s="108" t="str">
        <f t="array" ref="G1656">IF($B1655="","",IF($C1656=$C1653,UPPER(INDEX('BASE EDITAL'!$C:$C,EDITAL!B1656+1)),IF($C1656=$C1654,"Especificação do Objeto","")))</f>
        <v/>
      </c>
      <c r="H1656" s="109" t="str">
        <f t="array" ref="H1656">IF($B1655="","",IF($C1656=$C1653,INDEX('FORMAÇÃO DE PREÇO'!$M:$M,MATCH($B1656,'FORMAÇÃO DE PREÇO'!$B:$B)-14),IF($C1656=$C1654,"Unidade","")))</f>
        <v/>
      </c>
      <c r="I1656" s="109" t="str">
        <f>IF($B1655="","",IF($C1656=$C1653,INDEX('FORMAÇÃO DE PREÇO'!$M:$M,MATCH($B1656,'FORMAÇÃO DE PREÇO'!$B:$B)-16),IF($C1656=$C1654,"Quant.","")))</f>
        <v/>
      </c>
      <c r="J1656" s="68" t="str">
        <f>IF(AND(COUNTBLANK($B1653:$B1655)=2,$B1655="",$B1654="",MAX(C:C)&gt;1),"Total Estimado",IF($B1655="","",IF($C1656=$C1653,INDEX('FORMAÇÃO DE PREÇO'!$M:$M,MATCH($B1656,'FORMAÇÃO DE PREÇO'!$B:$B)-18),IF($C1656=$C1654,"Valor Unit. (R$)",IF(AND($C1656&lt;&gt;$C1655,$J1655&lt;&gt;""),"Subtotal","")))))</f>
        <v/>
      </c>
      <c r="K1656" s="100" t="str">
        <f>IFERROR(IF(AND(COUNTBLANK($B1653:$B1655)=2,$B1655="",$B1654="",MAX(C:C)&gt;1),SUM($K$3:K1655)/2,IF($B1655="","",IF($C1656=$C1653,ROUND(J1656*I1656,2),IF($C1656=$C1654,"Total Item (R$)",IF(AND($C1656&lt;&gt;$C1655,$J1655&lt;&gt;""),SUMIFS(K:K,C:C,C1655,J:J,"&lt;&gt;Subtotal"),""))))),"")</f>
        <v/>
      </c>
      <c r="L1656" s="100" t="str">
        <f t="shared" si="48"/>
        <v/>
      </c>
    </row>
    <row r="1657" spans="2:12" x14ac:dyDescent="0.25">
      <c r="B1657" s="62" t="str">
        <f>IFERROR(IF(C1656=C1653,IF(B1656+1&lt;='FORMAÇÃO DE PREÇO'!$H$8,B1656+1,""),B1656),"")</f>
        <v/>
      </c>
      <c r="C1657" s="62" t="str">
        <f>IFERROR(VLOOKUP(B1657,'FORMAÇÃO DE PREÇO'!B:D,2,FALSE),"")</f>
        <v/>
      </c>
      <c r="D1657" s="62" t="str">
        <f>IFERROR(VLOOKUP(B1657,'FORMAÇÃO DE PREÇO'!B:D,3,FALSE),"")</f>
        <v/>
      </c>
      <c r="E1657" s="107" t="str">
        <f t="shared" si="49"/>
        <v/>
      </c>
      <c r="F1657" s="107" t="str">
        <f>IF($B1656="","",IF($C1657=$C1654,INDEX('FORMAÇÃO DE PREÇO'!$H:$H,MATCH($B1657,'FORMAÇÃO DE PREÇO'!$B:$B)-18),IF($C1657=$C1655,"Código","")))</f>
        <v/>
      </c>
      <c r="G1657" s="108" t="str">
        <f t="array" ref="G1657">IF($B1656="","",IF($C1657=$C1654,UPPER(INDEX('BASE EDITAL'!$C:$C,EDITAL!B1657+1)),IF($C1657=$C1655,"Especificação do Objeto","")))</f>
        <v/>
      </c>
      <c r="H1657" s="109" t="str">
        <f t="array" ref="H1657">IF($B1656="","",IF($C1657=$C1654,INDEX('FORMAÇÃO DE PREÇO'!$M:$M,MATCH($B1657,'FORMAÇÃO DE PREÇO'!$B:$B)-14),IF($C1657=$C1655,"Unidade","")))</f>
        <v/>
      </c>
      <c r="I1657" s="109" t="str">
        <f>IF($B1656="","",IF($C1657=$C1654,INDEX('FORMAÇÃO DE PREÇO'!$M:$M,MATCH($B1657,'FORMAÇÃO DE PREÇO'!$B:$B)-16),IF($C1657=$C1655,"Quant.","")))</f>
        <v/>
      </c>
      <c r="J1657" s="68" t="str">
        <f>IF(AND(COUNTBLANK($B1654:$B1656)=2,$B1656="",$B1655="",MAX(C:C)&gt;1),"Total Estimado",IF($B1656="","",IF($C1657=$C1654,INDEX('FORMAÇÃO DE PREÇO'!$M:$M,MATCH($B1657,'FORMAÇÃO DE PREÇO'!$B:$B)-18),IF($C1657=$C1655,"Valor Unit. (R$)",IF(AND($C1657&lt;&gt;$C1656,$J1656&lt;&gt;""),"Subtotal","")))))</f>
        <v/>
      </c>
      <c r="K1657" s="100" t="str">
        <f>IFERROR(IF(AND(COUNTBLANK($B1654:$B1656)=2,$B1656="",$B1655="",MAX(C:C)&gt;1),SUM($K$3:K1656)/2,IF($B1656="","",IF($C1657=$C1654,ROUND(J1657*I1657,2),IF($C1657=$C1655,"Total Item (R$)",IF(AND($C1657&lt;&gt;$C1656,$J1656&lt;&gt;""),SUMIFS(K:K,C:C,C1656,J:J,"&lt;&gt;Subtotal"),""))))),"")</f>
        <v/>
      </c>
      <c r="L1657" s="100" t="str">
        <f t="shared" si="48"/>
        <v/>
      </c>
    </row>
    <row r="1658" spans="2:12" x14ac:dyDescent="0.25">
      <c r="B1658" s="62" t="str">
        <f>IFERROR(IF(C1657=C1654,IF(B1657+1&lt;='FORMAÇÃO DE PREÇO'!$H$8,B1657+1,""),B1657),"")</f>
        <v/>
      </c>
      <c r="C1658" s="62" t="str">
        <f>IFERROR(VLOOKUP(B1658,'FORMAÇÃO DE PREÇO'!B:D,2,FALSE),"")</f>
        <v/>
      </c>
      <c r="D1658" s="62" t="str">
        <f>IFERROR(VLOOKUP(B1658,'FORMAÇÃO DE PREÇO'!B:D,3,FALSE),"")</f>
        <v/>
      </c>
      <c r="E1658" s="107" t="str">
        <f t="shared" si="49"/>
        <v/>
      </c>
      <c r="F1658" s="107" t="str">
        <f>IF($B1657="","",IF($C1658=$C1655,INDEX('FORMAÇÃO DE PREÇO'!$H:$H,MATCH($B1658,'FORMAÇÃO DE PREÇO'!$B:$B)-18),IF($C1658=$C1656,"Código","")))</f>
        <v/>
      </c>
      <c r="G1658" s="108" t="str">
        <f t="array" ref="G1658">IF($B1657="","",IF($C1658=$C1655,UPPER(INDEX('BASE EDITAL'!$C:$C,EDITAL!B1658+1)),IF($C1658=$C1656,"Especificação do Objeto","")))</f>
        <v/>
      </c>
      <c r="H1658" s="109" t="str">
        <f t="array" ref="H1658">IF($B1657="","",IF($C1658=$C1655,INDEX('FORMAÇÃO DE PREÇO'!$M:$M,MATCH($B1658,'FORMAÇÃO DE PREÇO'!$B:$B)-14),IF($C1658=$C1656,"Unidade","")))</f>
        <v/>
      </c>
      <c r="I1658" s="109" t="str">
        <f>IF($B1657="","",IF($C1658=$C1655,INDEX('FORMAÇÃO DE PREÇO'!$M:$M,MATCH($B1658,'FORMAÇÃO DE PREÇO'!$B:$B)-16),IF($C1658=$C1656,"Quant.","")))</f>
        <v/>
      </c>
      <c r="J1658" s="68" t="str">
        <f>IF(AND(COUNTBLANK($B1655:$B1657)=2,$B1657="",$B1656="",MAX(C:C)&gt;1),"Total Estimado",IF($B1657="","",IF($C1658=$C1655,INDEX('FORMAÇÃO DE PREÇO'!$M:$M,MATCH($B1658,'FORMAÇÃO DE PREÇO'!$B:$B)-18),IF($C1658=$C1656,"Valor Unit. (R$)",IF(AND($C1658&lt;&gt;$C1657,$J1657&lt;&gt;""),"Subtotal","")))))</f>
        <v/>
      </c>
      <c r="K1658" s="100" t="str">
        <f>IFERROR(IF(AND(COUNTBLANK($B1655:$B1657)=2,$B1657="",$B1656="",MAX(C:C)&gt;1),SUM($K$3:K1657)/2,IF($B1657="","",IF($C1658=$C1655,ROUND(J1658*I1658,2),IF($C1658=$C1656,"Total Item (R$)",IF(AND($C1658&lt;&gt;$C1657,$J1657&lt;&gt;""),SUMIFS(K:K,C:C,C1657,J:J,"&lt;&gt;Subtotal"),""))))),"")</f>
        <v/>
      </c>
      <c r="L1658" s="100" t="str">
        <f t="shared" si="48"/>
        <v/>
      </c>
    </row>
    <row r="1659" spans="2:12" x14ac:dyDescent="0.25">
      <c r="B1659" s="62" t="str">
        <f>IFERROR(IF(C1658=C1655,IF(B1658+1&lt;='FORMAÇÃO DE PREÇO'!$H$8,B1658+1,""),B1658),"")</f>
        <v/>
      </c>
      <c r="C1659" s="62" t="str">
        <f>IFERROR(VLOOKUP(B1659,'FORMAÇÃO DE PREÇO'!B:D,2,FALSE),"")</f>
        <v/>
      </c>
      <c r="D1659" s="62" t="str">
        <f>IFERROR(VLOOKUP(B1659,'FORMAÇÃO DE PREÇO'!B:D,3,FALSE),"")</f>
        <v/>
      </c>
      <c r="E1659" s="107" t="str">
        <f t="shared" si="49"/>
        <v/>
      </c>
      <c r="F1659" s="107" t="str">
        <f>IF($B1658="","",IF($C1659=$C1656,INDEX('FORMAÇÃO DE PREÇO'!$H:$H,MATCH($B1659,'FORMAÇÃO DE PREÇO'!$B:$B)-18),IF($C1659=$C1657,"Código","")))</f>
        <v/>
      </c>
      <c r="G1659" s="108" t="str">
        <f t="array" ref="G1659">IF($B1658="","",IF($C1659=$C1656,UPPER(INDEX('BASE EDITAL'!$C:$C,EDITAL!B1659+1)),IF($C1659=$C1657,"Especificação do Objeto","")))</f>
        <v/>
      </c>
      <c r="H1659" s="109" t="str">
        <f t="array" ref="H1659">IF($B1658="","",IF($C1659=$C1656,INDEX('FORMAÇÃO DE PREÇO'!$M:$M,MATCH($B1659,'FORMAÇÃO DE PREÇO'!$B:$B)-14),IF($C1659=$C1657,"Unidade","")))</f>
        <v/>
      </c>
      <c r="I1659" s="109" t="str">
        <f>IF($B1658="","",IF($C1659=$C1656,INDEX('FORMAÇÃO DE PREÇO'!$M:$M,MATCH($B1659,'FORMAÇÃO DE PREÇO'!$B:$B)-16),IF($C1659=$C1657,"Quant.","")))</f>
        <v/>
      </c>
      <c r="J1659" s="68" t="str">
        <f>IF(AND(COUNTBLANK($B1656:$B1658)=2,$B1658="",$B1657="",MAX(C:C)&gt;1),"Total Estimado",IF($B1658="","",IF($C1659=$C1656,INDEX('FORMAÇÃO DE PREÇO'!$M:$M,MATCH($B1659,'FORMAÇÃO DE PREÇO'!$B:$B)-18),IF($C1659=$C1657,"Valor Unit. (R$)",IF(AND($C1659&lt;&gt;$C1658,$J1658&lt;&gt;""),"Subtotal","")))))</f>
        <v/>
      </c>
      <c r="K1659" s="100" t="str">
        <f>IFERROR(IF(AND(COUNTBLANK($B1656:$B1658)=2,$B1658="",$B1657="",MAX(C:C)&gt;1),SUM($K$3:K1658)/2,IF($B1658="","",IF($C1659=$C1656,ROUND(J1659*I1659,2),IF($C1659=$C1657,"Total Item (R$)",IF(AND($C1659&lt;&gt;$C1658,$J1658&lt;&gt;""),SUMIFS(K:K,C:C,C1658,J:J,"&lt;&gt;Subtotal"),""))))),"")</f>
        <v/>
      </c>
      <c r="L1659" s="100" t="str">
        <f t="shared" si="48"/>
        <v/>
      </c>
    </row>
    <row r="1660" spans="2:12" x14ac:dyDescent="0.25">
      <c r="B1660" s="62" t="str">
        <f>IFERROR(IF(C1659=C1656,IF(B1659+1&lt;='FORMAÇÃO DE PREÇO'!$H$8,B1659+1,""),B1659),"")</f>
        <v/>
      </c>
      <c r="C1660" s="62" t="str">
        <f>IFERROR(VLOOKUP(B1660,'FORMAÇÃO DE PREÇO'!B:D,2,FALSE),"")</f>
        <v/>
      </c>
      <c r="D1660" s="62" t="str">
        <f>IFERROR(VLOOKUP(B1660,'FORMAÇÃO DE PREÇO'!B:D,3,FALSE),"")</f>
        <v/>
      </c>
      <c r="E1660" s="107" t="str">
        <f t="shared" si="49"/>
        <v/>
      </c>
      <c r="F1660" s="107" t="str">
        <f>IF($B1659="","",IF($C1660=$C1657,INDEX('FORMAÇÃO DE PREÇO'!$H:$H,MATCH($B1660,'FORMAÇÃO DE PREÇO'!$B:$B)-18),IF($C1660=$C1658,"Código","")))</f>
        <v/>
      </c>
      <c r="G1660" s="108" t="str">
        <f t="array" ref="G1660">IF($B1659="","",IF($C1660=$C1657,UPPER(INDEX('BASE EDITAL'!$C:$C,EDITAL!B1660+1)),IF($C1660=$C1658,"Especificação do Objeto","")))</f>
        <v/>
      </c>
      <c r="H1660" s="109" t="str">
        <f t="array" ref="H1660">IF($B1659="","",IF($C1660=$C1657,INDEX('FORMAÇÃO DE PREÇO'!$M:$M,MATCH($B1660,'FORMAÇÃO DE PREÇO'!$B:$B)-14),IF($C1660=$C1658,"Unidade","")))</f>
        <v/>
      </c>
      <c r="I1660" s="109" t="str">
        <f>IF($B1659="","",IF($C1660=$C1657,INDEX('FORMAÇÃO DE PREÇO'!$M:$M,MATCH($B1660,'FORMAÇÃO DE PREÇO'!$B:$B)-16),IF($C1660=$C1658,"Quant.","")))</f>
        <v/>
      </c>
      <c r="J1660" s="68" t="str">
        <f>IF(AND(COUNTBLANK($B1657:$B1659)=2,$B1659="",$B1658="",MAX(C:C)&gt;1),"Total Estimado",IF($B1659="","",IF($C1660=$C1657,INDEX('FORMAÇÃO DE PREÇO'!$M:$M,MATCH($B1660,'FORMAÇÃO DE PREÇO'!$B:$B)-18),IF($C1660=$C1658,"Valor Unit. (R$)",IF(AND($C1660&lt;&gt;$C1659,$J1659&lt;&gt;""),"Subtotal","")))))</f>
        <v/>
      </c>
      <c r="K1660" s="100" t="str">
        <f>IFERROR(IF(AND(COUNTBLANK($B1657:$B1659)=2,$B1659="",$B1658="",MAX(C:C)&gt;1),SUM($K$3:K1659)/2,IF($B1659="","",IF($C1660=$C1657,ROUND(J1660*I1660,2),IF($C1660=$C1658,"Total Item (R$)",IF(AND($C1660&lt;&gt;$C1659,$J1659&lt;&gt;""),SUMIFS(K:K,C:C,C1659,J:J,"&lt;&gt;Subtotal"),""))))),"")</f>
        <v/>
      </c>
      <c r="L1660" s="100" t="str">
        <f t="shared" si="48"/>
        <v/>
      </c>
    </row>
    <row r="1661" spans="2:12" x14ac:dyDescent="0.25">
      <c r="B1661" s="62" t="str">
        <f>IFERROR(IF(C1660=C1657,IF(B1660+1&lt;='FORMAÇÃO DE PREÇO'!$H$8,B1660+1,""),B1660),"")</f>
        <v/>
      </c>
      <c r="C1661" s="62" t="str">
        <f>IFERROR(VLOOKUP(B1661,'FORMAÇÃO DE PREÇO'!B:D,2,FALSE),"")</f>
        <v/>
      </c>
      <c r="D1661" s="62" t="str">
        <f>IFERROR(VLOOKUP(B1661,'FORMAÇÃO DE PREÇO'!B:D,3,FALSE),"")</f>
        <v/>
      </c>
      <c r="E1661" s="107" t="str">
        <f t="shared" si="49"/>
        <v/>
      </c>
      <c r="F1661" s="107" t="str">
        <f>IF($B1660="","",IF($C1661=$C1658,INDEX('FORMAÇÃO DE PREÇO'!$H:$H,MATCH($B1661,'FORMAÇÃO DE PREÇO'!$B:$B)-18),IF($C1661=$C1659,"Código","")))</f>
        <v/>
      </c>
      <c r="G1661" s="108" t="str">
        <f t="array" ref="G1661">IF($B1660="","",IF($C1661=$C1658,UPPER(INDEX('BASE EDITAL'!$C:$C,EDITAL!B1661+1)),IF($C1661=$C1659,"Especificação do Objeto","")))</f>
        <v/>
      </c>
      <c r="H1661" s="109" t="str">
        <f t="array" ref="H1661">IF($B1660="","",IF($C1661=$C1658,INDEX('FORMAÇÃO DE PREÇO'!$M:$M,MATCH($B1661,'FORMAÇÃO DE PREÇO'!$B:$B)-14),IF($C1661=$C1659,"Unidade","")))</f>
        <v/>
      </c>
      <c r="I1661" s="109" t="str">
        <f>IF($B1660="","",IF($C1661=$C1658,INDEX('FORMAÇÃO DE PREÇO'!$M:$M,MATCH($B1661,'FORMAÇÃO DE PREÇO'!$B:$B)-16),IF($C1661=$C1659,"Quant.","")))</f>
        <v/>
      </c>
      <c r="J1661" s="68" t="str">
        <f>IF(AND(COUNTBLANK($B1658:$B1660)=2,$B1660="",$B1659="",MAX(C:C)&gt;1),"Total Estimado",IF($B1660="","",IF($C1661=$C1658,INDEX('FORMAÇÃO DE PREÇO'!$M:$M,MATCH($B1661,'FORMAÇÃO DE PREÇO'!$B:$B)-18),IF($C1661=$C1659,"Valor Unit. (R$)",IF(AND($C1661&lt;&gt;$C1660,$J1660&lt;&gt;""),"Subtotal","")))))</f>
        <v/>
      </c>
      <c r="K1661" s="100" t="str">
        <f>IFERROR(IF(AND(COUNTBLANK($B1658:$B1660)=2,$B1660="",$B1659="",MAX(C:C)&gt;1),SUM($K$3:K1660)/2,IF($B1660="","",IF($C1661=$C1658,ROUND(J1661*I1661,2),IF($C1661=$C1659,"Total Item (R$)",IF(AND($C1661&lt;&gt;$C1660,$J1660&lt;&gt;""),SUMIFS(K:K,C:C,C1660,J:J,"&lt;&gt;Subtotal"),""))))),"")</f>
        <v/>
      </c>
      <c r="L1661" s="100" t="str">
        <f t="shared" si="48"/>
        <v/>
      </c>
    </row>
    <row r="1662" spans="2:12" x14ac:dyDescent="0.25">
      <c r="B1662" s="62" t="str">
        <f>IFERROR(IF(C1661=C1658,IF(B1661+1&lt;='FORMAÇÃO DE PREÇO'!$H$8,B1661+1,""),B1661),"")</f>
        <v/>
      </c>
      <c r="C1662" s="62" t="str">
        <f>IFERROR(VLOOKUP(B1662,'FORMAÇÃO DE PREÇO'!B:D,2,FALSE),"")</f>
        <v/>
      </c>
      <c r="D1662" s="62" t="str">
        <f>IFERROR(VLOOKUP(B1662,'FORMAÇÃO DE PREÇO'!B:D,3,FALSE),"")</f>
        <v/>
      </c>
      <c r="E1662" s="107" t="str">
        <f t="shared" si="49"/>
        <v/>
      </c>
      <c r="F1662" s="107" t="str">
        <f>IF($B1661="","",IF($C1662=$C1659,INDEX('FORMAÇÃO DE PREÇO'!$H:$H,MATCH($B1662,'FORMAÇÃO DE PREÇO'!$B:$B)-18),IF($C1662=$C1660,"Código","")))</f>
        <v/>
      </c>
      <c r="G1662" s="108" t="str">
        <f t="array" ref="G1662">IF($B1661="","",IF($C1662=$C1659,UPPER(INDEX('BASE EDITAL'!$C:$C,EDITAL!B1662+1)),IF($C1662=$C1660,"Especificação do Objeto","")))</f>
        <v/>
      </c>
      <c r="H1662" s="109" t="str">
        <f t="array" ref="H1662">IF($B1661="","",IF($C1662=$C1659,INDEX('FORMAÇÃO DE PREÇO'!$M:$M,MATCH($B1662,'FORMAÇÃO DE PREÇO'!$B:$B)-14),IF($C1662=$C1660,"Unidade","")))</f>
        <v/>
      </c>
      <c r="I1662" s="109" t="str">
        <f>IF($B1661="","",IF($C1662=$C1659,INDEX('FORMAÇÃO DE PREÇO'!$M:$M,MATCH($B1662,'FORMAÇÃO DE PREÇO'!$B:$B)-16),IF($C1662=$C1660,"Quant.","")))</f>
        <v/>
      </c>
      <c r="J1662" s="68" t="str">
        <f>IF(AND(COUNTBLANK($B1659:$B1661)=2,$B1661="",$B1660="",MAX(C:C)&gt;1),"Total Estimado",IF($B1661="","",IF($C1662=$C1659,INDEX('FORMAÇÃO DE PREÇO'!$M:$M,MATCH($B1662,'FORMAÇÃO DE PREÇO'!$B:$B)-18),IF($C1662=$C1660,"Valor Unit. (R$)",IF(AND($C1662&lt;&gt;$C1661,$J1661&lt;&gt;""),"Subtotal","")))))</f>
        <v/>
      </c>
      <c r="K1662" s="100" t="str">
        <f>IFERROR(IF(AND(COUNTBLANK($B1659:$B1661)=2,$B1661="",$B1660="",MAX(C:C)&gt;1),SUM($K$3:K1661)/2,IF($B1661="","",IF($C1662=$C1659,ROUND(J1662*I1662,2),IF($C1662=$C1660,"Total Item (R$)",IF(AND($C1662&lt;&gt;$C1661,$J1661&lt;&gt;""),SUMIFS(K:K,C:C,C1661,J:J,"&lt;&gt;Subtotal"),""))))),"")</f>
        <v/>
      </c>
      <c r="L1662" s="100" t="str">
        <f t="shared" si="48"/>
        <v/>
      </c>
    </row>
    <row r="1663" spans="2:12" x14ac:dyDescent="0.25">
      <c r="B1663" s="62" t="str">
        <f>IFERROR(IF(C1662=C1659,IF(B1662+1&lt;='FORMAÇÃO DE PREÇO'!$H$8,B1662+1,""),B1662),"")</f>
        <v/>
      </c>
      <c r="C1663" s="62" t="str">
        <f>IFERROR(VLOOKUP(B1663,'FORMAÇÃO DE PREÇO'!B:D,2,FALSE),"")</f>
        <v/>
      </c>
      <c r="D1663" s="62" t="str">
        <f>IFERROR(VLOOKUP(B1663,'FORMAÇÃO DE PREÇO'!B:D,3,FALSE),"")</f>
        <v/>
      </c>
      <c r="E1663" s="107" t="str">
        <f t="shared" si="49"/>
        <v/>
      </c>
      <c r="F1663" s="107" t="str">
        <f>IF($B1662="","",IF($C1663=$C1660,INDEX('FORMAÇÃO DE PREÇO'!$H:$H,MATCH($B1663,'FORMAÇÃO DE PREÇO'!$B:$B)-18),IF($C1663=$C1661,"Código","")))</f>
        <v/>
      </c>
      <c r="G1663" s="108" t="str">
        <f t="array" ref="G1663">IF($B1662="","",IF($C1663=$C1660,UPPER(INDEX('BASE EDITAL'!$C:$C,EDITAL!B1663+1)),IF($C1663=$C1661,"Especificação do Objeto","")))</f>
        <v/>
      </c>
      <c r="H1663" s="109" t="str">
        <f t="array" ref="H1663">IF($B1662="","",IF($C1663=$C1660,INDEX('FORMAÇÃO DE PREÇO'!$M:$M,MATCH($B1663,'FORMAÇÃO DE PREÇO'!$B:$B)-14),IF($C1663=$C1661,"Unidade","")))</f>
        <v/>
      </c>
      <c r="I1663" s="109" t="str">
        <f>IF($B1662="","",IF($C1663=$C1660,INDEX('FORMAÇÃO DE PREÇO'!$M:$M,MATCH($B1663,'FORMAÇÃO DE PREÇO'!$B:$B)-16),IF($C1663=$C1661,"Quant.","")))</f>
        <v/>
      </c>
      <c r="J1663" s="68" t="str">
        <f>IF(AND(COUNTBLANK($B1660:$B1662)=2,$B1662="",$B1661="",MAX(C:C)&gt;1),"Total Estimado",IF($B1662="","",IF($C1663=$C1660,INDEX('FORMAÇÃO DE PREÇO'!$M:$M,MATCH($B1663,'FORMAÇÃO DE PREÇO'!$B:$B)-18),IF($C1663=$C1661,"Valor Unit. (R$)",IF(AND($C1663&lt;&gt;$C1662,$J1662&lt;&gt;""),"Subtotal","")))))</f>
        <v/>
      </c>
      <c r="K1663" s="100" t="str">
        <f>IFERROR(IF(AND(COUNTBLANK($B1660:$B1662)=2,$B1662="",$B1661="",MAX(C:C)&gt;1),SUM($K$3:K1662)/2,IF($B1662="","",IF($C1663=$C1660,ROUND(J1663*I1663,2),IF($C1663=$C1661,"Total Item (R$)",IF(AND($C1663&lt;&gt;$C1662,$J1662&lt;&gt;""),SUMIFS(K:K,C:C,C1662,J:J,"&lt;&gt;Subtotal"),""))))),"")</f>
        <v/>
      </c>
      <c r="L1663" s="100" t="str">
        <f t="shared" si="48"/>
        <v/>
      </c>
    </row>
    <row r="1664" spans="2:12" x14ac:dyDescent="0.25">
      <c r="B1664" s="62" t="str">
        <f>IFERROR(IF(C1663=C1660,IF(B1663+1&lt;='FORMAÇÃO DE PREÇO'!$H$8,B1663+1,""),B1663),"")</f>
        <v/>
      </c>
      <c r="C1664" s="62" t="str">
        <f>IFERROR(VLOOKUP(B1664,'FORMAÇÃO DE PREÇO'!B:D,2,FALSE),"")</f>
        <v/>
      </c>
      <c r="D1664" s="62" t="str">
        <f>IFERROR(VLOOKUP(B1664,'FORMAÇÃO DE PREÇO'!B:D,3,FALSE),"")</f>
        <v/>
      </c>
      <c r="E1664" s="107" t="str">
        <f t="shared" si="49"/>
        <v/>
      </c>
      <c r="F1664" s="107" t="str">
        <f>IF($B1663="","",IF($C1664=$C1661,INDEX('FORMAÇÃO DE PREÇO'!$H:$H,MATCH($B1664,'FORMAÇÃO DE PREÇO'!$B:$B)-18),IF($C1664=$C1662,"Código","")))</f>
        <v/>
      </c>
      <c r="G1664" s="108" t="str">
        <f t="array" ref="G1664">IF($B1663="","",IF($C1664=$C1661,UPPER(INDEX('BASE EDITAL'!$C:$C,EDITAL!B1664+1)),IF($C1664=$C1662,"Especificação do Objeto","")))</f>
        <v/>
      </c>
      <c r="H1664" s="109" t="str">
        <f t="array" ref="H1664">IF($B1663="","",IF($C1664=$C1661,INDEX('FORMAÇÃO DE PREÇO'!$M:$M,MATCH($B1664,'FORMAÇÃO DE PREÇO'!$B:$B)-14),IF($C1664=$C1662,"Unidade","")))</f>
        <v/>
      </c>
      <c r="I1664" s="109" t="str">
        <f>IF($B1663="","",IF($C1664=$C1661,INDEX('FORMAÇÃO DE PREÇO'!$M:$M,MATCH($B1664,'FORMAÇÃO DE PREÇO'!$B:$B)-16),IF($C1664=$C1662,"Quant.","")))</f>
        <v/>
      </c>
      <c r="J1664" s="68" t="str">
        <f>IF(AND(COUNTBLANK($B1661:$B1663)=2,$B1663="",$B1662="",MAX(C:C)&gt;1),"Total Estimado",IF($B1663="","",IF($C1664=$C1661,INDEX('FORMAÇÃO DE PREÇO'!$M:$M,MATCH($B1664,'FORMAÇÃO DE PREÇO'!$B:$B)-18),IF($C1664=$C1662,"Valor Unit. (R$)",IF(AND($C1664&lt;&gt;$C1663,$J1663&lt;&gt;""),"Subtotal","")))))</f>
        <v/>
      </c>
      <c r="K1664" s="100" t="str">
        <f>IFERROR(IF(AND(COUNTBLANK($B1661:$B1663)=2,$B1663="",$B1662="",MAX(C:C)&gt;1),SUM($K$3:K1663)/2,IF($B1663="","",IF($C1664=$C1661,ROUND(J1664*I1664,2),IF($C1664=$C1662,"Total Item (R$)",IF(AND($C1664&lt;&gt;$C1663,$J1663&lt;&gt;""),SUMIFS(K:K,C:C,C1663,J:J,"&lt;&gt;Subtotal"),""))))),"")</f>
        <v/>
      </c>
      <c r="L1664" s="100" t="str">
        <f t="shared" si="48"/>
        <v/>
      </c>
    </row>
    <row r="1665" spans="2:12" x14ac:dyDescent="0.25">
      <c r="B1665" s="62" t="str">
        <f>IFERROR(IF(C1664=C1661,IF(B1664+1&lt;='FORMAÇÃO DE PREÇO'!$H$8,B1664+1,""),B1664),"")</f>
        <v/>
      </c>
      <c r="C1665" s="62" t="str">
        <f>IFERROR(VLOOKUP(B1665,'FORMAÇÃO DE PREÇO'!B:D,2,FALSE),"")</f>
        <v/>
      </c>
      <c r="D1665" s="62" t="str">
        <f>IFERROR(VLOOKUP(B1665,'FORMAÇÃO DE PREÇO'!B:D,3,FALSE),"")</f>
        <v/>
      </c>
      <c r="E1665" s="107" t="str">
        <f t="shared" si="49"/>
        <v/>
      </c>
      <c r="F1665" s="107" t="str">
        <f>IF($B1664="","",IF($C1665=$C1662,INDEX('FORMAÇÃO DE PREÇO'!$H:$H,MATCH($B1665,'FORMAÇÃO DE PREÇO'!$B:$B)-18),IF($C1665=$C1663,"Código","")))</f>
        <v/>
      </c>
      <c r="G1665" s="108" t="str">
        <f t="array" ref="G1665">IF($B1664="","",IF($C1665=$C1662,UPPER(INDEX('BASE EDITAL'!$C:$C,EDITAL!B1665+1)),IF($C1665=$C1663,"Especificação do Objeto","")))</f>
        <v/>
      </c>
      <c r="H1665" s="109" t="str">
        <f t="array" ref="H1665">IF($B1664="","",IF($C1665=$C1662,INDEX('FORMAÇÃO DE PREÇO'!$M:$M,MATCH($B1665,'FORMAÇÃO DE PREÇO'!$B:$B)-14),IF($C1665=$C1663,"Unidade","")))</f>
        <v/>
      </c>
      <c r="I1665" s="109" t="str">
        <f>IF($B1664="","",IF($C1665=$C1662,INDEX('FORMAÇÃO DE PREÇO'!$M:$M,MATCH($B1665,'FORMAÇÃO DE PREÇO'!$B:$B)-16),IF($C1665=$C1663,"Quant.","")))</f>
        <v/>
      </c>
      <c r="J1665" s="68" t="str">
        <f>IF(AND(COUNTBLANK($B1662:$B1664)=2,$B1664="",$B1663="",MAX(C:C)&gt;1),"Total Estimado",IF($B1664="","",IF($C1665=$C1662,INDEX('FORMAÇÃO DE PREÇO'!$M:$M,MATCH($B1665,'FORMAÇÃO DE PREÇO'!$B:$B)-18),IF($C1665=$C1663,"Valor Unit. (R$)",IF(AND($C1665&lt;&gt;$C1664,$J1664&lt;&gt;""),"Subtotal","")))))</f>
        <v/>
      </c>
      <c r="K1665" s="100" t="str">
        <f>IFERROR(IF(AND(COUNTBLANK($B1662:$B1664)=2,$B1664="",$B1663="",MAX(C:C)&gt;1),SUM($K$3:K1664)/2,IF($B1664="","",IF($C1665=$C1662,ROUND(J1665*I1665,2),IF($C1665=$C1663,"Total Item (R$)",IF(AND($C1665&lt;&gt;$C1664,$J1664&lt;&gt;""),SUMIFS(K:K,C:C,C1664,J:J,"&lt;&gt;Subtotal"),""))))),"")</f>
        <v/>
      </c>
      <c r="L1665" s="100" t="str">
        <f t="shared" si="48"/>
        <v/>
      </c>
    </row>
    <row r="1666" spans="2:12" x14ac:dyDescent="0.25">
      <c r="B1666" s="62" t="str">
        <f>IFERROR(IF(C1665=C1662,IF(B1665+1&lt;='FORMAÇÃO DE PREÇO'!$H$8,B1665+1,""),B1665),"")</f>
        <v/>
      </c>
      <c r="C1666" s="62" t="str">
        <f>IFERROR(VLOOKUP(B1666,'FORMAÇÃO DE PREÇO'!B:D,2,FALSE),"")</f>
        <v/>
      </c>
      <c r="D1666" s="62" t="str">
        <f>IFERROR(VLOOKUP(B1666,'FORMAÇÃO DE PREÇO'!B:D,3,FALSE),"")</f>
        <v/>
      </c>
      <c r="E1666" s="107" t="str">
        <f t="shared" si="49"/>
        <v/>
      </c>
      <c r="F1666" s="107" t="str">
        <f>IF($B1665="","",IF($C1666=$C1663,INDEX('FORMAÇÃO DE PREÇO'!$H:$H,MATCH($B1666,'FORMAÇÃO DE PREÇO'!$B:$B)-18),IF($C1666=$C1664,"Código","")))</f>
        <v/>
      </c>
      <c r="G1666" s="108" t="str">
        <f t="array" ref="G1666">IF($B1665="","",IF($C1666=$C1663,UPPER(INDEX('BASE EDITAL'!$C:$C,EDITAL!B1666+1)),IF($C1666=$C1664,"Especificação do Objeto","")))</f>
        <v/>
      </c>
      <c r="H1666" s="109" t="str">
        <f t="array" ref="H1666">IF($B1665="","",IF($C1666=$C1663,INDEX('FORMAÇÃO DE PREÇO'!$M:$M,MATCH($B1666,'FORMAÇÃO DE PREÇO'!$B:$B)-14),IF($C1666=$C1664,"Unidade","")))</f>
        <v/>
      </c>
      <c r="I1666" s="109" t="str">
        <f>IF($B1665="","",IF($C1666=$C1663,INDEX('FORMAÇÃO DE PREÇO'!$M:$M,MATCH($B1666,'FORMAÇÃO DE PREÇO'!$B:$B)-16),IF($C1666=$C1664,"Quant.","")))</f>
        <v/>
      </c>
      <c r="J1666" s="68" t="str">
        <f>IF(AND(COUNTBLANK($B1663:$B1665)=2,$B1665="",$B1664="",MAX(C:C)&gt;1),"Total Estimado",IF($B1665="","",IF($C1666=$C1663,INDEX('FORMAÇÃO DE PREÇO'!$M:$M,MATCH($B1666,'FORMAÇÃO DE PREÇO'!$B:$B)-18),IF($C1666=$C1664,"Valor Unit. (R$)",IF(AND($C1666&lt;&gt;$C1665,$J1665&lt;&gt;""),"Subtotal","")))))</f>
        <v/>
      </c>
      <c r="K1666" s="100" t="str">
        <f>IFERROR(IF(AND(COUNTBLANK($B1663:$B1665)=2,$B1665="",$B1664="",MAX(C:C)&gt;1),SUM($K$3:K1665)/2,IF($B1665="","",IF($C1666=$C1663,ROUND(J1666*I1666,2),IF($C1666=$C1664,"Total Item (R$)",IF(AND($C1666&lt;&gt;$C1665,$J1665&lt;&gt;""),SUMIFS(K:K,C:C,C1665,J:J,"&lt;&gt;Subtotal"),""))))),"")</f>
        <v/>
      </c>
      <c r="L1666" s="100" t="str">
        <f t="shared" si="48"/>
        <v/>
      </c>
    </row>
    <row r="1667" spans="2:12" x14ac:dyDescent="0.25">
      <c r="B1667" s="62" t="str">
        <f>IFERROR(IF(C1666=C1663,IF(B1666+1&lt;='FORMAÇÃO DE PREÇO'!$H$8,B1666+1,""),B1666),"")</f>
        <v/>
      </c>
      <c r="C1667" s="62" t="str">
        <f>IFERROR(VLOOKUP(B1667,'FORMAÇÃO DE PREÇO'!B:D,2,FALSE),"")</f>
        <v/>
      </c>
      <c r="D1667" s="62" t="str">
        <f>IFERROR(VLOOKUP(B1667,'FORMAÇÃO DE PREÇO'!B:D,3,FALSE),"")</f>
        <v/>
      </c>
      <c r="E1667" s="107" t="str">
        <f t="shared" si="49"/>
        <v/>
      </c>
      <c r="F1667" s="107" t="str">
        <f>IF($B1666="","",IF($C1667=$C1664,INDEX('FORMAÇÃO DE PREÇO'!$H:$H,MATCH($B1667,'FORMAÇÃO DE PREÇO'!$B:$B)-18),IF($C1667=$C1665,"Código","")))</f>
        <v/>
      </c>
      <c r="G1667" s="108" t="str">
        <f t="array" ref="G1667">IF($B1666="","",IF($C1667=$C1664,UPPER(INDEX('BASE EDITAL'!$C:$C,EDITAL!B1667+1)),IF($C1667=$C1665,"Especificação do Objeto","")))</f>
        <v/>
      </c>
      <c r="H1667" s="109" t="str">
        <f t="array" ref="H1667">IF($B1666="","",IF($C1667=$C1664,INDEX('FORMAÇÃO DE PREÇO'!$M:$M,MATCH($B1667,'FORMAÇÃO DE PREÇO'!$B:$B)-14),IF($C1667=$C1665,"Unidade","")))</f>
        <v/>
      </c>
      <c r="I1667" s="109" t="str">
        <f>IF($B1666="","",IF($C1667=$C1664,INDEX('FORMAÇÃO DE PREÇO'!$M:$M,MATCH($B1667,'FORMAÇÃO DE PREÇO'!$B:$B)-16),IF($C1667=$C1665,"Quant.","")))</f>
        <v/>
      </c>
      <c r="J1667" s="68" t="str">
        <f>IF(AND(COUNTBLANK($B1664:$B1666)=2,$B1666="",$B1665="",MAX(C:C)&gt;1),"Total Estimado",IF($B1666="","",IF($C1667=$C1664,INDEX('FORMAÇÃO DE PREÇO'!$M:$M,MATCH($B1667,'FORMAÇÃO DE PREÇO'!$B:$B)-18),IF($C1667=$C1665,"Valor Unit. (R$)",IF(AND($C1667&lt;&gt;$C1666,$J1666&lt;&gt;""),"Subtotal","")))))</f>
        <v/>
      </c>
      <c r="K1667" s="100" t="str">
        <f>IFERROR(IF(AND(COUNTBLANK($B1664:$B1666)=2,$B1666="",$B1665="",MAX(C:C)&gt;1),SUM($K$3:K1666)/2,IF($B1666="","",IF($C1667=$C1664,ROUND(J1667*I1667,2),IF($C1667=$C1665,"Total Item (R$)",IF(AND($C1667&lt;&gt;$C1666,$J1666&lt;&gt;""),SUMIFS(K:K,C:C,C1666,J:J,"&lt;&gt;Subtotal"),""))))),"")</f>
        <v/>
      </c>
      <c r="L1667" s="100" t="str">
        <f t="shared" si="48"/>
        <v/>
      </c>
    </row>
    <row r="1668" spans="2:12" x14ac:dyDescent="0.25">
      <c r="B1668" s="62" t="str">
        <f>IFERROR(IF(C1667=C1664,IF(B1667+1&lt;='FORMAÇÃO DE PREÇO'!$H$8,B1667+1,""),B1667),"")</f>
        <v/>
      </c>
      <c r="C1668" s="62" t="str">
        <f>IFERROR(VLOOKUP(B1668,'FORMAÇÃO DE PREÇO'!B:D,2,FALSE),"")</f>
        <v/>
      </c>
      <c r="D1668" s="62" t="str">
        <f>IFERROR(VLOOKUP(B1668,'FORMAÇÃO DE PREÇO'!B:D,3,FALSE),"")</f>
        <v/>
      </c>
      <c r="E1668" s="107" t="str">
        <f t="shared" si="49"/>
        <v/>
      </c>
      <c r="F1668" s="107" t="str">
        <f>IF($B1667="","",IF($C1668=$C1665,INDEX('FORMAÇÃO DE PREÇO'!$H:$H,MATCH($B1668,'FORMAÇÃO DE PREÇO'!$B:$B)-18),IF($C1668=$C1666,"Código","")))</f>
        <v/>
      </c>
      <c r="G1668" s="108" t="str">
        <f t="array" ref="G1668">IF($B1667="","",IF($C1668=$C1665,UPPER(INDEX('BASE EDITAL'!$C:$C,EDITAL!B1668+1)),IF($C1668=$C1666,"Especificação do Objeto","")))</f>
        <v/>
      </c>
      <c r="H1668" s="109" t="str">
        <f t="array" ref="H1668">IF($B1667="","",IF($C1668=$C1665,INDEX('FORMAÇÃO DE PREÇO'!$M:$M,MATCH($B1668,'FORMAÇÃO DE PREÇO'!$B:$B)-14),IF($C1668=$C1666,"Unidade","")))</f>
        <v/>
      </c>
      <c r="I1668" s="109" t="str">
        <f>IF($B1667="","",IF($C1668=$C1665,INDEX('FORMAÇÃO DE PREÇO'!$M:$M,MATCH($B1668,'FORMAÇÃO DE PREÇO'!$B:$B)-16),IF($C1668=$C1666,"Quant.","")))</f>
        <v/>
      </c>
      <c r="J1668" s="68" t="str">
        <f>IF(AND(COUNTBLANK($B1665:$B1667)=2,$B1667="",$B1666="",MAX(C:C)&gt;1),"Total Estimado",IF($B1667="","",IF($C1668=$C1665,INDEX('FORMAÇÃO DE PREÇO'!$M:$M,MATCH($B1668,'FORMAÇÃO DE PREÇO'!$B:$B)-18),IF($C1668=$C1666,"Valor Unit. (R$)",IF(AND($C1668&lt;&gt;$C1667,$J1667&lt;&gt;""),"Subtotal","")))))</f>
        <v/>
      </c>
      <c r="K1668" s="100" t="str">
        <f>IFERROR(IF(AND(COUNTBLANK($B1665:$B1667)=2,$B1667="",$B1666="",MAX(C:C)&gt;1),SUM($K$3:K1667)/2,IF($B1667="","",IF($C1668=$C1665,ROUND(J1668*I1668,2),IF($C1668=$C1666,"Total Item (R$)",IF(AND($C1668&lt;&gt;$C1667,$J1667&lt;&gt;""),SUMIFS(K:K,C:C,C1667,J:J,"&lt;&gt;Subtotal"),""))))),"")</f>
        <v/>
      </c>
      <c r="L1668" s="100" t="str">
        <f t="shared" ref="L1668:L1731" si="50">IF($B1667="","",IF($C1668=$C1665,"",IF($C1668=$C1666,"Benefício ME/EPP","")))</f>
        <v/>
      </c>
    </row>
    <row r="1669" spans="2:12" x14ac:dyDescent="0.25">
      <c r="B1669" s="62" t="str">
        <f>IFERROR(IF(C1668=C1665,IF(B1668+1&lt;='FORMAÇÃO DE PREÇO'!$H$8,B1668+1,""),B1668),"")</f>
        <v/>
      </c>
      <c r="C1669" s="62" t="str">
        <f>IFERROR(VLOOKUP(B1669,'FORMAÇÃO DE PREÇO'!B:D,2,FALSE),"")</f>
        <v/>
      </c>
      <c r="D1669" s="62" t="str">
        <f>IFERROR(VLOOKUP(B1669,'FORMAÇÃO DE PREÇO'!B:D,3,FALSE),"")</f>
        <v/>
      </c>
      <c r="E1669" s="107" t="str">
        <f t="shared" si="49"/>
        <v/>
      </c>
      <c r="F1669" s="107" t="str">
        <f>IF($B1668="","",IF($C1669=$C1666,INDEX('FORMAÇÃO DE PREÇO'!$H:$H,MATCH($B1669,'FORMAÇÃO DE PREÇO'!$B:$B)-18),IF($C1669=$C1667,"Código","")))</f>
        <v/>
      </c>
      <c r="G1669" s="108" t="str">
        <f t="array" ref="G1669">IF($B1668="","",IF($C1669=$C1666,UPPER(INDEX('BASE EDITAL'!$C:$C,EDITAL!B1669+1)),IF($C1669=$C1667,"Especificação do Objeto","")))</f>
        <v/>
      </c>
      <c r="H1669" s="109" t="str">
        <f t="array" ref="H1669">IF($B1668="","",IF($C1669=$C1666,INDEX('FORMAÇÃO DE PREÇO'!$M:$M,MATCH($B1669,'FORMAÇÃO DE PREÇO'!$B:$B)-14),IF($C1669=$C1667,"Unidade","")))</f>
        <v/>
      </c>
      <c r="I1669" s="109" t="str">
        <f>IF($B1668="","",IF($C1669=$C1666,INDEX('FORMAÇÃO DE PREÇO'!$M:$M,MATCH($B1669,'FORMAÇÃO DE PREÇO'!$B:$B)-16),IF($C1669=$C1667,"Quant.","")))</f>
        <v/>
      </c>
      <c r="J1669" s="68" t="str">
        <f>IF(AND(COUNTBLANK($B1666:$B1668)=2,$B1668="",$B1667="",MAX(C:C)&gt;1),"Total Estimado",IF($B1668="","",IF($C1669=$C1666,INDEX('FORMAÇÃO DE PREÇO'!$M:$M,MATCH($B1669,'FORMAÇÃO DE PREÇO'!$B:$B)-18),IF($C1669=$C1667,"Valor Unit. (R$)",IF(AND($C1669&lt;&gt;$C1668,$J1668&lt;&gt;""),"Subtotal","")))))</f>
        <v/>
      </c>
      <c r="K1669" s="100" t="str">
        <f>IFERROR(IF(AND(COUNTBLANK($B1666:$B1668)=2,$B1668="",$B1667="",MAX(C:C)&gt;1),SUM($K$3:K1668)/2,IF($B1668="","",IF($C1669=$C1666,ROUND(J1669*I1669,2),IF($C1669=$C1667,"Total Item (R$)",IF(AND($C1669&lt;&gt;$C1668,$J1668&lt;&gt;""),SUMIFS(K:K,C:C,C1668,J:J,"&lt;&gt;Subtotal"),""))))),"")</f>
        <v/>
      </c>
      <c r="L1669" s="100" t="str">
        <f t="shared" si="50"/>
        <v/>
      </c>
    </row>
    <row r="1670" spans="2:12" x14ac:dyDescent="0.25">
      <c r="B1670" s="62" t="str">
        <f>IFERROR(IF(C1669=C1666,IF(B1669+1&lt;='FORMAÇÃO DE PREÇO'!$H$8,B1669+1,""),B1669),"")</f>
        <v/>
      </c>
      <c r="C1670" s="62" t="str">
        <f>IFERROR(VLOOKUP(B1670,'FORMAÇÃO DE PREÇO'!B:D,2,FALSE),"")</f>
        <v/>
      </c>
      <c r="D1670" s="62" t="str">
        <f>IFERROR(VLOOKUP(B1670,'FORMAÇÃO DE PREÇO'!B:D,3,FALSE),"")</f>
        <v/>
      </c>
      <c r="E1670" s="107" t="str">
        <f t="shared" si="49"/>
        <v/>
      </c>
      <c r="F1670" s="107" t="str">
        <f>IF($B1669="","",IF($C1670=$C1667,INDEX('FORMAÇÃO DE PREÇO'!$H:$H,MATCH($B1670,'FORMAÇÃO DE PREÇO'!$B:$B)-18),IF($C1670=$C1668,"Código","")))</f>
        <v/>
      </c>
      <c r="G1670" s="108" t="str">
        <f t="array" ref="G1670">IF($B1669="","",IF($C1670=$C1667,UPPER(INDEX('BASE EDITAL'!$C:$C,EDITAL!B1670+1)),IF($C1670=$C1668,"Especificação do Objeto","")))</f>
        <v/>
      </c>
      <c r="H1670" s="109" t="str">
        <f t="array" ref="H1670">IF($B1669="","",IF($C1670=$C1667,INDEX('FORMAÇÃO DE PREÇO'!$M:$M,MATCH($B1670,'FORMAÇÃO DE PREÇO'!$B:$B)-14),IF($C1670=$C1668,"Unidade","")))</f>
        <v/>
      </c>
      <c r="I1670" s="109" t="str">
        <f>IF($B1669="","",IF($C1670=$C1667,INDEX('FORMAÇÃO DE PREÇO'!$M:$M,MATCH($B1670,'FORMAÇÃO DE PREÇO'!$B:$B)-16),IF($C1670=$C1668,"Quant.","")))</f>
        <v/>
      </c>
      <c r="J1670" s="68" t="str">
        <f>IF(AND(COUNTBLANK($B1667:$B1669)=2,$B1669="",$B1668="",MAX(C:C)&gt;1),"Total Estimado",IF($B1669="","",IF($C1670=$C1667,INDEX('FORMAÇÃO DE PREÇO'!$M:$M,MATCH($B1670,'FORMAÇÃO DE PREÇO'!$B:$B)-18),IF($C1670=$C1668,"Valor Unit. (R$)",IF(AND($C1670&lt;&gt;$C1669,$J1669&lt;&gt;""),"Subtotal","")))))</f>
        <v/>
      </c>
      <c r="K1670" s="100" t="str">
        <f>IFERROR(IF(AND(COUNTBLANK($B1667:$B1669)=2,$B1669="",$B1668="",MAX(C:C)&gt;1),SUM($K$3:K1669)/2,IF($B1669="","",IF($C1670=$C1667,ROUND(J1670*I1670,2),IF($C1670=$C1668,"Total Item (R$)",IF(AND($C1670&lt;&gt;$C1669,$J1669&lt;&gt;""),SUMIFS(K:K,C:C,C1669,J:J,"&lt;&gt;Subtotal"),""))))),"")</f>
        <v/>
      </c>
      <c r="L1670" s="100" t="str">
        <f t="shared" si="50"/>
        <v/>
      </c>
    </row>
    <row r="1671" spans="2:12" x14ac:dyDescent="0.25">
      <c r="B1671" s="62" t="str">
        <f>IFERROR(IF(C1670=C1667,IF(B1670+1&lt;='FORMAÇÃO DE PREÇO'!$H$8,B1670+1,""),B1670),"")</f>
        <v/>
      </c>
      <c r="C1671" s="62" t="str">
        <f>IFERROR(VLOOKUP(B1671,'FORMAÇÃO DE PREÇO'!B:D,2,FALSE),"")</f>
        <v/>
      </c>
      <c r="D1671" s="62" t="str">
        <f>IFERROR(VLOOKUP(B1671,'FORMAÇÃO DE PREÇO'!B:D,3,FALSE),"")</f>
        <v/>
      </c>
      <c r="E1671" s="107" t="str">
        <f t="shared" ref="E1671:E1734" si="51">IF($B1670="","",IF($C1671=$C1668,D1671,IF($C1671=$C1669,"Item",IF(AND(MAX(C:C)&gt;1,$C1671=$C1670),CONCATENATE("LOTE ",C1671),""))))</f>
        <v/>
      </c>
      <c r="F1671" s="107" t="str">
        <f>IF($B1670="","",IF($C1671=$C1668,INDEX('FORMAÇÃO DE PREÇO'!$H:$H,MATCH($B1671,'FORMAÇÃO DE PREÇO'!$B:$B)-18),IF($C1671=$C1669,"Código","")))</f>
        <v/>
      </c>
      <c r="G1671" s="108" t="str">
        <f t="array" ref="G1671">IF($B1670="","",IF($C1671=$C1668,UPPER(INDEX('BASE EDITAL'!$C:$C,EDITAL!B1671+1)),IF($C1671=$C1669,"Especificação do Objeto","")))</f>
        <v/>
      </c>
      <c r="H1671" s="109" t="str">
        <f t="array" ref="H1671">IF($B1670="","",IF($C1671=$C1668,INDEX('FORMAÇÃO DE PREÇO'!$M:$M,MATCH($B1671,'FORMAÇÃO DE PREÇO'!$B:$B)-14),IF($C1671=$C1669,"Unidade","")))</f>
        <v/>
      </c>
      <c r="I1671" s="109" t="str">
        <f>IF($B1670="","",IF($C1671=$C1668,INDEX('FORMAÇÃO DE PREÇO'!$M:$M,MATCH($B1671,'FORMAÇÃO DE PREÇO'!$B:$B)-16),IF($C1671=$C1669,"Quant.","")))</f>
        <v/>
      </c>
      <c r="J1671" s="68" t="str">
        <f>IF(AND(COUNTBLANK($B1668:$B1670)=2,$B1670="",$B1669="",MAX(C:C)&gt;1),"Total Estimado",IF($B1670="","",IF($C1671=$C1668,INDEX('FORMAÇÃO DE PREÇO'!$M:$M,MATCH($B1671,'FORMAÇÃO DE PREÇO'!$B:$B)-18),IF($C1671=$C1669,"Valor Unit. (R$)",IF(AND($C1671&lt;&gt;$C1670,$J1670&lt;&gt;""),"Subtotal","")))))</f>
        <v/>
      </c>
      <c r="K1671" s="100" t="str">
        <f>IFERROR(IF(AND(COUNTBLANK($B1668:$B1670)=2,$B1670="",$B1669="",MAX(C:C)&gt;1),SUM($K$3:K1670)/2,IF($B1670="","",IF($C1671=$C1668,ROUND(J1671*I1671,2),IF($C1671=$C1669,"Total Item (R$)",IF(AND($C1671&lt;&gt;$C1670,$J1670&lt;&gt;""),SUMIFS(K:K,C:C,C1670,J:J,"&lt;&gt;Subtotal"),""))))),"")</f>
        <v/>
      </c>
      <c r="L1671" s="100" t="str">
        <f t="shared" si="50"/>
        <v/>
      </c>
    </row>
    <row r="1672" spans="2:12" x14ac:dyDescent="0.25">
      <c r="B1672" s="62" t="str">
        <f>IFERROR(IF(C1671=C1668,IF(B1671+1&lt;='FORMAÇÃO DE PREÇO'!$H$8,B1671+1,""),B1671),"")</f>
        <v/>
      </c>
      <c r="C1672" s="62" t="str">
        <f>IFERROR(VLOOKUP(B1672,'FORMAÇÃO DE PREÇO'!B:D,2,FALSE),"")</f>
        <v/>
      </c>
      <c r="D1672" s="62" t="str">
        <f>IFERROR(VLOOKUP(B1672,'FORMAÇÃO DE PREÇO'!B:D,3,FALSE),"")</f>
        <v/>
      </c>
      <c r="E1672" s="107" t="str">
        <f t="shared" si="51"/>
        <v/>
      </c>
      <c r="F1672" s="107" t="str">
        <f>IF($B1671="","",IF($C1672=$C1669,INDEX('FORMAÇÃO DE PREÇO'!$H:$H,MATCH($B1672,'FORMAÇÃO DE PREÇO'!$B:$B)-18),IF($C1672=$C1670,"Código","")))</f>
        <v/>
      </c>
      <c r="G1672" s="108" t="str">
        <f t="array" ref="G1672">IF($B1671="","",IF($C1672=$C1669,UPPER(INDEX('BASE EDITAL'!$C:$C,EDITAL!B1672+1)),IF($C1672=$C1670,"Especificação do Objeto","")))</f>
        <v/>
      </c>
      <c r="H1672" s="109" t="str">
        <f t="array" ref="H1672">IF($B1671="","",IF($C1672=$C1669,INDEX('FORMAÇÃO DE PREÇO'!$M:$M,MATCH($B1672,'FORMAÇÃO DE PREÇO'!$B:$B)-14),IF($C1672=$C1670,"Unidade","")))</f>
        <v/>
      </c>
      <c r="I1672" s="109" t="str">
        <f>IF($B1671="","",IF($C1672=$C1669,INDEX('FORMAÇÃO DE PREÇO'!$M:$M,MATCH($B1672,'FORMAÇÃO DE PREÇO'!$B:$B)-16),IF($C1672=$C1670,"Quant.","")))</f>
        <v/>
      </c>
      <c r="J1672" s="68" t="str">
        <f>IF(AND(COUNTBLANK($B1669:$B1671)=2,$B1671="",$B1670="",MAX(C:C)&gt;1),"Total Estimado",IF($B1671="","",IF($C1672=$C1669,INDEX('FORMAÇÃO DE PREÇO'!$M:$M,MATCH($B1672,'FORMAÇÃO DE PREÇO'!$B:$B)-18),IF($C1672=$C1670,"Valor Unit. (R$)",IF(AND($C1672&lt;&gt;$C1671,$J1671&lt;&gt;""),"Subtotal","")))))</f>
        <v/>
      </c>
      <c r="K1672" s="100" t="str">
        <f>IFERROR(IF(AND(COUNTBLANK($B1669:$B1671)=2,$B1671="",$B1670="",MAX(C:C)&gt;1),SUM($K$3:K1671)/2,IF($B1671="","",IF($C1672=$C1669,ROUND(J1672*I1672,2),IF($C1672=$C1670,"Total Item (R$)",IF(AND($C1672&lt;&gt;$C1671,$J1671&lt;&gt;""),SUMIFS(K:K,C:C,C1671,J:J,"&lt;&gt;Subtotal"),""))))),"")</f>
        <v/>
      </c>
      <c r="L1672" s="100" t="str">
        <f t="shared" si="50"/>
        <v/>
      </c>
    </row>
    <row r="1673" spans="2:12" x14ac:dyDescent="0.25">
      <c r="B1673" s="62" t="str">
        <f>IFERROR(IF(C1672=C1669,IF(B1672+1&lt;='FORMAÇÃO DE PREÇO'!$H$8,B1672+1,""),B1672),"")</f>
        <v/>
      </c>
      <c r="C1673" s="62" t="str">
        <f>IFERROR(VLOOKUP(B1673,'FORMAÇÃO DE PREÇO'!B:D,2,FALSE),"")</f>
        <v/>
      </c>
      <c r="D1673" s="62" t="str">
        <f>IFERROR(VLOOKUP(B1673,'FORMAÇÃO DE PREÇO'!B:D,3,FALSE),"")</f>
        <v/>
      </c>
      <c r="E1673" s="107" t="str">
        <f t="shared" si="51"/>
        <v/>
      </c>
      <c r="F1673" s="107" t="str">
        <f>IF($B1672="","",IF($C1673=$C1670,INDEX('FORMAÇÃO DE PREÇO'!$H:$H,MATCH($B1673,'FORMAÇÃO DE PREÇO'!$B:$B)-18),IF($C1673=$C1671,"Código","")))</f>
        <v/>
      </c>
      <c r="G1673" s="108" t="str">
        <f t="array" ref="G1673">IF($B1672="","",IF($C1673=$C1670,UPPER(INDEX('BASE EDITAL'!$C:$C,EDITAL!B1673+1)),IF($C1673=$C1671,"Especificação do Objeto","")))</f>
        <v/>
      </c>
      <c r="H1673" s="109" t="str">
        <f t="array" ref="H1673">IF($B1672="","",IF($C1673=$C1670,INDEX('FORMAÇÃO DE PREÇO'!$M:$M,MATCH($B1673,'FORMAÇÃO DE PREÇO'!$B:$B)-14),IF($C1673=$C1671,"Unidade","")))</f>
        <v/>
      </c>
      <c r="I1673" s="109" t="str">
        <f>IF($B1672="","",IF($C1673=$C1670,INDEX('FORMAÇÃO DE PREÇO'!$M:$M,MATCH($B1673,'FORMAÇÃO DE PREÇO'!$B:$B)-16),IF($C1673=$C1671,"Quant.","")))</f>
        <v/>
      </c>
      <c r="J1673" s="68" t="str">
        <f>IF(AND(COUNTBLANK($B1670:$B1672)=2,$B1672="",$B1671="",MAX(C:C)&gt;1),"Total Estimado",IF($B1672="","",IF($C1673=$C1670,INDEX('FORMAÇÃO DE PREÇO'!$M:$M,MATCH($B1673,'FORMAÇÃO DE PREÇO'!$B:$B)-18),IF($C1673=$C1671,"Valor Unit. (R$)",IF(AND($C1673&lt;&gt;$C1672,$J1672&lt;&gt;""),"Subtotal","")))))</f>
        <v/>
      </c>
      <c r="K1673" s="100" t="str">
        <f>IFERROR(IF(AND(COUNTBLANK($B1670:$B1672)=2,$B1672="",$B1671="",MAX(C:C)&gt;1),SUM($K$3:K1672)/2,IF($B1672="","",IF($C1673=$C1670,ROUND(J1673*I1673,2),IF($C1673=$C1671,"Total Item (R$)",IF(AND($C1673&lt;&gt;$C1672,$J1672&lt;&gt;""),SUMIFS(K:K,C:C,C1672,J:J,"&lt;&gt;Subtotal"),""))))),"")</f>
        <v/>
      </c>
      <c r="L1673" s="100" t="str">
        <f t="shared" si="50"/>
        <v/>
      </c>
    </row>
    <row r="1674" spans="2:12" x14ac:dyDescent="0.25">
      <c r="B1674" s="62" t="str">
        <f>IFERROR(IF(C1673=C1670,IF(B1673+1&lt;='FORMAÇÃO DE PREÇO'!$H$8,B1673+1,""),B1673),"")</f>
        <v/>
      </c>
      <c r="C1674" s="62" t="str">
        <f>IFERROR(VLOOKUP(B1674,'FORMAÇÃO DE PREÇO'!B:D,2,FALSE),"")</f>
        <v/>
      </c>
      <c r="D1674" s="62" t="str">
        <f>IFERROR(VLOOKUP(B1674,'FORMAÇÃO DE PREÇO'!B:D,3,FALSE),"")</f>
        <v/>
      </c>
      <c r="E1674" s="107" t="str">
        <f t="shared" si="51"/>
        <v/>
      </c>
      <c r="F1674" s="107" t="str">
        <f>IF($B1673="","",IF($C1674=$C1671,INDEX('FORMAÇÃO DE PREÇO'!$H:$H,MATCH($B1674,'FORMAÇÃO DE PREÇO'!$B:$B)-18),IF($C1674=$C1672,"Código","")))</f>
        <v/>
      </c>
      <c r="G1674" s="108" t="str">
        <f t="array" ref="G1674">IF($B1673="","",IF($C1674=$C1671,UPPER(INDEX('BASE EDITAL'!$C:$C,EDITAL!B1674+1)),IF($C1674=$C1672,"Especificação do Objeto","")))</f>
        <v/>
      </c>
      <c r="H1674" s="109" t="str">
        <f t="array" ref="H1674">IF($B1673="","",IF($C1674=$C1671,INDEX('FORMAÇÃO DE PREÇO'!$M:$M,MATCH($B1674,'FORMAÇÃO DE PREÇO'!$B:$B)-14),IF($C1674=$C1672,"Unidade","")))</f>
        <v/>
      </c>
      <c r="I1674" s="109" t="str">
        <f>IF($B1673="","",IF($C1674=$C1671,INDEX('FORMAÇÃO DE PREÇO'!$M:$M,MATCH($B1674,'FORMAÇÃO DE PREÇO'!$B:$B)-16),IF($C1674=$C1672,"Quant.","")))</f>
        <v/>
      </c>
      <c r="J1674" s="68" t="str">
        <f>IF(AND(COUNTBLANK($B1671:$B1673)=2,$B1673="",$B1672="",MAX(C:C)&gt;1),"Total Estimado",IF($B1673="","",IF($C1674=$C1671,INDEX('FORMAÇÃO DE PREÇO'!$M:$M,MATCH($B1674,'FORMAÇÃO DE PREÇO'!$B:$B)-18),IF($C1674=$C1672,"Valor Unit. (R$)",IF(AND($C1674&lt;&gt;$C1673,$J1673&lt;&gt;""),"Subtotal","")))))</f>
        <v/>
      </c>
      <c r="K1674" s="100" t="str">
        <f>IFERROR(IF(AND(COUNTBLANK($B1671:$B1673)=2,$B1673="",$B1672="",MAX(C:C)&gt;1),SUM($K$3:K1673)/2,IF($B1673="","",IF($C1674=$C1671,ROUND(J1674*I1674,2),IF($C1674=$C1672,"Total Item (R$)",IF(AND($C1674&lt;&gt;$C1673,$J1673&lt;&gt;""),SUMIFS(K:K,C:C,C1673,J:J,"&lt;&gt;Subtotal"),""))))),"")</f>
        <v/>
      </c>
      <c r="L1674" s="100" t="str">
        <f t="shared" si="50"/>
        <v/>
      </c>
    </row>
    <row r="1675" spans="2:12" x14ac:dyDescent="0.25">
      <c r="B1675" s="62" t="str">
        <f>IFERROR(IF(C1674=C1671,IF(B1674+1&lt;='FORMAÇÃO DE PREÇO'!$H$8,B1674+1,""),B1674),"")</f>
        <v/>
      </c>
      <c r="C1675" s="62" t="str">
        <f>IFERROR(VLOOKUP(B1675,'FORMAÇÃO DE PREÇO'!B:D,2,FALSE),"")</f>
        <v/>
      </c>
      <c r="D1675" s="62" t="str">
        <f>IFERROR(VLOOKUP(B1675,'FORMAÇÃO DE PREÇO'!B:D,3,FALSE),"")</f>
        <v/>
      </c>
      <c r="E1675" s="107" t="str">
        <f t="shared" si="51"/>
        <v/>
      </c>
      <c r="F1675" s="107" t="str">
        <f>IF($B1674="","",IF($C1675=$C1672,INDEX('FORMAÇÃO DE PREÇO'!$H:$H,MATCH($B1675,'FORMAÇÃO DE PREÇO'!$B:$B)-18),IF($C1675=$C1673,"Código","")))</f>
        <v/>
      </c>
      <c r="G1675" s="108" t="str">
        <f t="array" ref="G1675">IF($B1674="","",IF($C1675=$C1672,UPPER(INDEX('BASE EDITAL'!$C:$C,EDITAL!B1675+1)),IF($C1675=$C1673,"Especificação do Objeto","")))</f>
        <v/>
      </c>
      <c r="H1675" s="109" t="str">
        <f t="array" ref="H1675">IF($B1674="","",IF($C1675=$C1672,INDEX('FORMAÇÃO DE PREÇO'!$M:$M,MATCH($B1675,'FORMAÇÃO DE PREÇO'!$B:$B)-14),IF($C1675=$C1673,"Unidade","")))</f>
        <v/>
      </c>
      <c r="I1675" s="109" t="str">
        <f>IF($B1674="","",IF($C1675=$C1672,INDEX('FORMAÇÃO DE PREÇO'!$M:$M,MATCH($B1675,'FORMAÇÃO DE PREÇO'!$B:$B)-16),IF($C1675=$C1673,"Quant.","")))</f>
        <v/>
      </c>
      <c r="J1675" s="68" t="str">
        <f>IF(AND(COUNTBLANK($B1672:$B1674)=2,$B1674="",$B1673="",MAX(C:C)&gt;1),"Total Estimado",IF($B1674="","",IF($C1675=$C1672,INDEX('FORMAÇÃO DE PREÇO'!$M:$M,MATCH($B1675,'FORMAÇÃO DE PREÇO'!$B:$B)-18),IF($C1675=$C1673,"Valor Unit. (R$)",IF(AND($C1675&lt;&gt;$C1674,$J1674&lt;&gt;""),"Subtotal","")))))</f>
        <v/>
      </c>
      <c r="K1675" s="100" t="str">
        <f>IFERROR(IF(AND(COUNTBLANK($B1672:$B1674)=2,$B1674="",$B1673="",MAX(C:C)&gt;1),SUM($K$3:K1674)/2,IF($B1674="","",IF($C1675=$C1672,ROUND(J1675*I1675,2),IF($C1675=$C1673,"Total Item (R$)",IF(AND($C1675&lt;&gt;$C1674,$J1674&lt;&gt;""),SUMIFS(K:K,C:C,C1674,J:J,"&lt;&gt;Subtotal"),""))))),"")</f>
        <v/>
      </c>
      <c r="L1675" s="100" t="str">
        <f t="shared" si="50"/>
        <v/>
      </c>
    </row>
    <row r="1676" spans="2:12" x14ac:dyDescent="0.25">
      <c r="B1676" s="62" t="str">
        <f>IFERROR(IF(C1675=C1672,IF(B1675+1&lt;='FORMAÇÃO DE PREÇO'!$H$8,B1675+1,""),B1675),"")</f>
        <v/>
      </c>
      <c r="C1676" s="62" t="str">
        <f>IFERROR(VLOOKUP(B1676,'FORMAÇÃO DE PREÇO'!B:D,2,FALSE),"")</f>
        <v/>
      </c>
      <c r="D1676" s="62" t="str">
        <f>IFERROR(VLOOKUP(B1676,'FORMAÇÃO DE PREÇO'!B:D,3,FALSE),"")</f>
        <v/>
      </c>
      <c r="E1676" s="107" t="str">
        <f t="shared" si="51"/>
        <v/>
      </c>
      <c r="F1676" s="107" t="str">
        <f>IF($B1675="","",IF($C1676=$C1673,INDEX('FORMAÇÃO DE PREÇO'!$H:$H,MATCH($B1676,'FORMAÇÃO DE PREÇO'!$B:$B)-18),IF($C1676=$C1674,"Código","")))</f>
        <v/>
      </c>
      <c r="G1676" s="108" t="str">
        <f t="array" ref="G1676">IF($B1675="","",IF($C1676=$C1673,UPPER(INDEX('BASE EDITAL'!$C:$C,EDITAL!B1676+1)),IF($C1676=$C1674,"Especificação do Objeto","")))</f>
        <v/>
      </c>
      <c r="H1676" s="109" t="str">
        <f t="array" ref="H1676">IF($B1675="","",IF($C1676=$C1673,INDEX('FORMAÇÃO DE PREÇO'!$M:$M,MATCH($B1676,'FORMAÇÃO DE PREÇO'!$B:$B)-14),IF($C1676=$C1674,"Unidade","")))</f>
        <v/>
      </c>
      <c r="I1676" s="109" t="str">
        <f>IF($B1675="","",IF($C1676=$C1673,INDEX('FORMAÇÃO DE PREÇO'!$M:$M,MATCH($B1676,'FORMAÇÃO DE PREÇO'!$B:$B)-16),IF($C1676=$C1674,"Quant.","")))</f>
        <v/>
      </c>
      <c r="J1676" s="68" t="str">
        <f>IF(AND(COUNTBLANK($B1673:$B1675)=2,$B1675="",$B1674="",MAX(C:C)&gt;1),"Total Estimado",IF($B1675="","",IF($C1676=$C1673,INDEX('FORMAÇÃO DE PREÇO'!$M:$M,MATCH($B1676,'FORMAÇÃO DE PREÇO'!$B:$B)-18),IF($C1676=$C1674,"Valor Unit. (R$)",IF(AND($C1676&lt;&gt;$C1675,$J1675&lt;&gt;""),"Subtotal","")))))</f>
        <v/>
      </c>
      <c r="K1676" s="100" t="str">
        <f>IFERROR(IF(AND(COUNTBLANK($B1673:$B1675)=2,$B1675="",$B1674="",MAX(C:C)&gt;1),SUM($K$3:K1675)/2,IF($B1675="","",IF($C1676=$C1673,ROUND(J1676*I1676,2),IF($C1676=$C1674,"Total Item (R$)",IF(AND($C1676&lt;&gt;$C1675,$J1675&lt;&gt;""),SUMIFS(K:K,C:C,C1675,J:J,"&lt;&gt;Subtotal"),""))))),"")</f>
        <v/>
      </c>
      <c r="L1676" s="100" t="str">
        <f t="shared" si="50"/>
        <v/>
      </c>
    </row>
    <row r="1677" spans="2:12" x14ac:dyDescent="0.25">
      <c r="B1677" s="62" t="str">
        <f>IFERROR(IF(C1676=C1673,IF(B1676+1&lt;='FORMAÇÃO DE PREÇO'!$H$8,B1676+1,""),B1676),"")</f>
        <v/>
      </c>
      <c r="C1677" s="62" t="str">
        <f>IFERROR(VLOOKUP(B1677,'FORMAÇÃO DE PREÇO'!B:D,2,FALSE),"")</f>
        <v/>
      </c>
      <c r="D1677" s="62" t="str">
        <f>IFERROR(VLOOKUP(B1677,'FORMAÇÃO DE PREÇO'!B:D,3,FALSE),"")</f>
        <v/>
      </c>
      <c r="E1677" s="107" t="str">
        <f t="shared" si="51"/>
        <v/>
      </c>
      <c r="F1677" s="107" t="str">
        <f>IF($B1676="","",IF($C1677=$C1674,INDEX('FORMAÇÃO DE PREÇO'!$H:$H,MATCH($B1677,'FORMAÇÃO DE PREÇO'!$B:$B)-18),IF($C1677=$C1675,"Código","")))</f>
        <v/>
      </c>
      <c r="G1677" s="108" t="str">
        <f t="array" ref="G1677">IF($B1676="","",IF($C1677=$C1674,UPPER(INDEX('BASE EDITAL'!$C:$C,EDITAL!B1677+1)),IF($C1677=$C1675,"Especificação do Objeto","")))</f>
        <v/>
      </c>
      <c r="H1677" s="109" t="str">
        <f t="array" ref="H1677">IF($B1676="","",IF($C1677=$C1674,INDEX('FORMAÇÃO DE PREÇO'!$M:$M,MATCH($B1677,'FORMAÇÃO DE PREÇO'!$B:$B)-14),IF($C1677=$C1675,"Unidade","")))</f>
        <v/>
      </c>
      <c r="I1677" s="109" t="str">
        <f>IF($B1676="","",IF($C1677=$C1674,INDEX('FORMAÇÃO DE PREÇO'!$M:$M,MATCH($B1677,'FORMAÇÃO DE PREÇO'!$B:$B)-16),IF($C1677=$C1675,"Quant.","")))</f>
        <v/>
      </c>
      <c r="J1677" s="68" t="str">
        <f>IF(AND(COUNTBLANK($B1674:$B1676)=2,$B1676="",$B1675="",MAX(C:C)&gt;1),"Total Estimado",IF($B1676="","",IF($C1677=$C1674,INDEX('FORMAÇÃO DE PREÇO'!$M:$M,MATCH($B1677,'FORMAÇÃO DE PREÇO'!$B:$B)-18),IF($C1677=$C1675,"Valor Unit. (R$)",IF(AND($C1677&lt;&gt;$C1676,$J1676&lt;&gt;""),"Subtotal","")))))</f>
        <v/>
      </c>
      <c r="K1677" s="100" t="str">
        <f>IFERROR(IF(AND(COUNTBLANK($B1674:$B1676)=2,$B1676="",$B1675="",MAX(C:C)&gt;1),SUM($K$3:K1676)/2,IF($B1676="","",IF($C1677=$C1674,ROUND(J1677*I1677,2),IF($C1677=$C1675,"Total Item (R$)",IF(AND($C1677&lt;&gt;$C1676,$J1676&lt;&gt;""),SUMIFS(K:K,C:C,C1676,J:J,"&lt;&gt;Subtotal"),""))))),"")</f>
        <v/>
      </c>
      <c r="L1677" s="100" t="str">
        <f t="shared" si="50"/>
        <v/>
      </c>
    </row>
    <row r="1678" spans="2:12" x14ac:dyDescent="0.25">
      <c r="B1678" s="62" t="str">
        <f>IFERROR(IF(C1677=C1674,IF(B1677+1&lt;='FORMAÇÃO DE PREÇO'!$H$8,B1677+1,""),B1677),"")</f>
        <v/>
      </c>
      <c r="C1678" s="62" t="str">
        <f>IFERROR(VLOOKUP(B1678,'FORMAÇÃO DE PREÇO'!B:D,2,FALSE),"")</f>
        <v/>
      </c>
      <c r="D1678" s="62" t="str">
        <f>IFERROR(VLOOKUP(B1678,'FORMAÇÃO DE PREÇO'!B:D,3,FALSE),"")</f>
        <v/>
      </c>
      <c r="E1678" s="107" t="str">
        <f t="shared" si="51"/>
        <v/>
      </c>
      <c r="F1678" s="107" t="str">
        <f>IF($B1677="","",IF($C1678=$C1675,INDEX('FORMAÇÃO DE PREÇO'!$H:$H,MATCH($B1678,'FORMAÇÃO DE PREÇO'!$B:$B)-18),IF($C1678=$C1676,"Código","")))</f>
        <v/>
      </c>
      <c r="G1678" s="108" t="str">
        <f t="array" ref="G1678">IF($B1677="","",IF($C1678=$C1675,UPPER(INDEX('BASE EDITAL'!$C:$C,EDITAL!B1678+1)),IF($C1678=$C1676,"Especificação do Objeto","")))</f>
        <v/>
      </c>
      <c r="H1678" s="109" t="str">
        <f t="array" ref="H1678">IF($B1677="","",IF($C1678=$C1675,INDEX('FORMAÇÃO DE PREÇO'!$M:$M,MATCH($B1678,'FORMAÇÃO DE PREÇO'!$B:$B)-14),IF($C1678=$C1676,"Unidade","")))</f>
        <v/>
      </c>
      <c r="I1678" s="109" t="str">
        <f>IF($B1677="","",IF($C1678=$C1675,INDEX('FORMAÇÃO DE PREÇO'!$M:$M,MATCH($B1678,'FORMAÇÃO DE PREÇO'!$B:$B)-16),IF($C1678=$C1676,"Quant.","")))</f>
        <v/>
      </c>
      <c r="J1678" s="68" t="str">
        <f>IF(AND(COUNTBLANK($B1675:$B1677)=2,$B1677="",$B1676="",MAX(C:C)&gt;1),"Total Estimado",IF($B1677="","",IF($C1678=$C1675,INDEX('FORMAÇÃO DE PREÇO'!$M:$M,MATCH($B1678,'FORMAÇÃO DE PREÇO'!$B:$B)-18),IF($C1678=$C1676,"Valor Unit. (R$)",IF(AND($C1678&lt;&gt;$C1677,$J1677&lt;&gt;""),"Subtotal","")))))</f>
        <v/>
      </c>
      <c r="K1678" s="100" t="str">
        <f>IFERROR(IF(AND(COUNTBLANK($B1675:$B1677)=2,$B1677="",$B1676="",MAX(C:C)&gt;1),SUM($K$3:K1677)/2,IF($B1677="","",IF($C1678=$C1675,ROUND(J1678*I1678,2),IF($C1678=$C1676,"Total Item (R$)",IF(AND($C1678&lt;&gt;$C1677,$J1677&lt;&gt;""),SUMIFS(K:K,C:C,C1677,J:J,"&lt;&gt;Subtotal"),""))))),"")</f>
        <v/>
      </c>
      <c r="L1678" s="100" t="str">
        <f t="shared" si="50"/>
        <v/>
      </c>
    </row>
    <row r="1679" spans="2:12" x14ac:dyDescent="0.25">
      <c r="B1679" s="62" t="str">
        <f>IFERROR(IF(C1678=C1675,IF(B1678+1&lt;='FORMAÇÃO DE PREÇO'!$H$8,B1678+1,""),B1678),"")</f>
        <v/>
      </c>
      <c r="C1679" s="62" t="str">
        <f>IFERROR(VLOOKUP(B1679,'FORMAÇÃO DE PREÇO'!B:D,2,FALSE),"")</f>
        <v/>
      </c>
      <c r="D1679" s="62" t="str">
        <f>IFERROR(VLOOKUP(B1679,'FORMAÇÃO DE PREÇO'!B:D,3,FALSE),"")</f>
        <v/>
      </c>
      <c r="E1679" s="107" t="str">
        <f t="shared" si="51"/>
        <v/>
      </c>
      <c r="F1679" s="107" t="str">
        <f>IF($B1678="","",IF($C1679=$C1676,INDEX('FORMAÇÃO DE PREÇO'!$H:$H,MATCH($B1679,'FORMAÇÃO DE PREÇO'!$B:$B)-18),IF($C1679=$C1677,"Código","")))</f>
        <v/>
      </c>
      <c r="G1679" s="108" t="str">
        <f t="array" ref="G1679">IF($B1678="","",IF($C1679=$C1676,UPPER(INDEX('BASE EDITAL'!$C:$C,EDITAL!B1679+1)),IF($C1679=$C1677,"Especificação do Objeto","")))</f>
        <v/>
      </c>
      <c r="H1679" s="109" t="str">
        <f t="array" ref="H1679">IF($B1678="","",IF($C1679=$C1676,INDEX('FORMAÇÃO DE PREÇO'!$M:$M,MATCH($B1679,'FORMAÇÃO DE PREÇO'!$B:$B)-14),IF($C1679=$C1677,"Unidade","")))</f>
        <v/>
      </c>
      <c r="I1679" s="109" t="str">
        <f>IF($B1678="","",IF($C1679=$C1676,INDEX('FORMAÇÃO DE PREÇO'!$M:$M,MATCH($B1679,'FORMAÇÃO DE PREÇO'!$B:$B)-16),IF($C1679=$C1677,"Quant.","")))</f>
        <v/>
      </c>
      <c r="J1679" s="68" t="str">
        <f>IF(AND(COUNTBLANK($B1676:$B1678)=2,$B1678="",$B1677="",MAX(C:C)&gt;1),"Total Estimado",IF($B1678="","",IF($C1679=$C1676,INDEX('FORMAÇÃO DE PREÇO'!$M:$M,MATCH($B1679,'FORMAÇÃO DE PREÇO'!$B:$B)-18),IF($C1679=$C1677,"Valor Unit. (R$)",IF(AND($C1679&lt;&gt;$C1678,$J1678&lt;&gt;""),"Subtotal","")))))</f>
        <v/>
      </c>
      <c r="K1679" s="100" t="str">
        <f>IFERROR(IF(AND(COUNTBLANK($B1676:$B1678)=2,$B1678="",$B1677="",MAX(C:C)&gt;1),SUM($K$3:K1678)/2,IF($B1678="","",IF($C1679=$C1676,ROUND(J1679*I1679,2),IF($C1679=$C1677,"Total Item (R$)",IF(AND($C1679&lt;&gt;$C1678,$J1678&lt;&gt;""),SUMIFS(K:K,C:C,C1678,J:J,"&lt;&gt;Subtotal"),""))))),"")</f>
        <v/>
      </c>
      <c r="L1679" s="100" t="str">
        <f t="shared" si="50"/>
        <v/>
      </c>
    </row>
    <row r="1680" spans="2:12" x14ac:dyDescent="0.25">
      <c r="B1680" s="62" t="str">
        <f>IFERROR(IF(C1679=C1676,IF(B1679+1&lt;='FORMAÇÃO DE PREÇO'!$H$8,B1679+1,""),B1679),"")</f>
        <v/>
      </c>
      <c r="C1680" s="62" t="str">
        <f>IFERROR(VLOOKUP(B1680,'FORMAÇÃO DE PREÇO'!B:D,2,FALSE),"")</f>
        <v/>
      </c>
      <c r="D1680" s="62" t="str">
        <f>IFERROR(VLOOKUP(B1680,'FORMAÇÃO DE PREÇO'!B:D,3,FALSE),"")</f>
        <v/>
      </c>
      <c r="E1680" s="107" t="str">
        <f t="shared" si="51"/>
        <v/>
      </c>
      <c r="F1680" s="107" t="str">
        <f>IF($B1679="","",IF($C1680=$C1677,INDEX('FORMAÇÃO DE PREÇO'!$H:$H,MATCH($B1680,'FORMAÇÃO DE PREÇO'!$B:$B)-18),IF($C1680=$C1678,"Código","")))</f>
        <v/>
      </c>
      <c r="G1680" s="108" t="str">
        <f t="array" ref="G1680">IF($B1679="","",IF($C1680=$C1677,UPPER(INDEX('BASE EDITAL'!$C:$C,EDITAL!B1680+1)),IF($C1680=$C1678,"Especificação do Objeto","")))</f>
        <v/>
      </c>
      <c r="H1680" s="109" t="str">
        <f t="array" ref="H1680">IF($B1679="","",IF($C1680=$C1677,INDEX('FORMAÇÃO DE PREÇO'!$M:$M,MATCH($B1680,'FORMAÇÃO DE PREÇO'!$B:$B)-14),IF($C1680=$C1678,"Unidade","")))</f>
        <v/>
      </c>
      <c r="I1680" s="109" t="str">
        <f>IF($B1679="","",IF($C1680=$C1677,INDEX('FORMAÇÃO DE PREÇO'!$M:$M,MATCH($B1680,'FORMAÇÃO DE PREÇO'!$B:$B)-16),IF($C1680=$C1678,"Quant.","")))</f>
        <v/>
      </c>
      <c r="J1680" s="68" t="str">
        <f>IF(AND(COUNTBLANK($B1677:$B1679)=2,$B1679="",$B1678="",MAX(C:C)&gt;1),"Total Estimado",IF($B1679="","",IF($C1680=$C1677,INDEX('FORMAÇÃO DE PREÇO'!$M:$M,MATCH($B1680,'FORMAÇÃO DE PREÇO'!$B:$B)-18),IF($C1680=$C1678,"Valor Unit. (R$)",IF(AND($C1680&lt;&gt;$C1679,$J1679&lt;&gt;""),"Subtotal","")))))</f>
        <v/>
      </c>
      <c r="K1680" s="100" t="str">
        <f>IFERROR(IF(AND(COUNTBLANK($B1677:$B1679)=2,$B1679="",$B1678="",MAX(C:C)&gt;1),SUM($K$3:K1679)/2,IF($B1679="","",IF($C1680=$C1677,ROUND(J1680*I1680,2),IF($C1680=$C1678,"Total Item (R$)",IF(AND($C1680&lt;&gt;$C1679,$J1679&lt;&gt;""),SUMIFS(K:K,C:C,C1679,J:J,"&lt;&gt;Subtotal"),""))))),"")</f>
        <v/>
      </c>
      <c r="L1680" s="100" t="str">
        <f t="shared" si="50"/>
        <v/>
      </c>
    </row>
    <row r="1681" spans="2:12" x14ac:dyDescent="0.25">
      <c r="B1681" s="62" t="str">
        <f>IFERROR(IF(C1680=C1677,IF(B1680+1&lt;='FORMAÇÃO DE PREÇO'!$H$8,B1680+1,""),B1680),"")</f>
        <v/>
      </c>
      <c r="C1681" s="62" t="str">
        <f>IFERROR(VLOOKUP(B1681,'FORMAÇÃO DE PREÇO'!B:D,2,FALSE),"")</f>
        <v/>
      </c>
      <c r="D1681" s="62" t="str">
        <f>IFERROR(VLOOKUP(B1681,'FORMAÇÃO DE PREÇO'!B:D,3,FALSE),"")</f>
        <v/>
      </c>
      <c r="E1681" s="107" t="str">
        <f t="shared" si="51"/>
        <v/>
      </c>
      <c r="F1681" s="107" t="str">
        <f>IF($B1680="","",IF($C1681=$C1678,INDEX('FORMAÇÃO DE PREÇO'!$H:$H,MATCH($B1681,'FORMAÇÃO DE PREÇO'!$B:$B)-18),IF($C1681=$C1679,"Código","")))</f>
        <v/>
      </c>
      <c r="G1681" s="108" t="str">
        <f t="array" ref="G1681">IF($B1680="","",IF($C1681=$C1678,UPPER(INDEX('BASE EDITAL'!$C:$C,EDITAL!B1681+1)),IF($C1681=$C1679,"Especificação do Objeto","")))</f>
        <v/>
      </c>
      <c r="H1681" s="109" t="str">
        <f t="array" ref="H1681">IF($B1680="","",IF($C1681=$C1678,INDEX('FORMAÇÃO DE PREÇO'!$M:$M,MATCH($B1681,'FORMAÇÃO DE PREÇO'!$B:$B)-14),IF($C1681=$C1679,"Unidade","")))</f>
        <v/>
      </c>
      <c r="I1681" s="109" t="str">
        <f>IF($B1680="","",IF($C1681=$C1678,INDEX('FORMAÇÃO DE PREÇO'!$M:$M,MATCH($B1681,'FORMAÇÃO DE PREÇO'!$B:$B)-16),IF($C1681=$C1679,"Quant.","")))</f>
        <v/>
      </c>
      <c r="J1681" s="68" t="str">
        <f>IF(AND(COUNTBLANK($B1678:$B1680)=2,$B1680="",$B1679="",MAX(C:C)&gt;1),"Total Estimado",IF($B1680="","",IF($C1681=$C1678,INDEX('FORMAÇÃO DE PREÇO'!$M:$M,MATCH($B1681,'FORMAÇÃO DE PREÇO'!$B:$B)-18),IF($C1681=$C1679,"Valor Unit. (R$)",IF(AND($C1681&lt;&gt;$C1680,$J1680&lt;&gt;""),"Subtotal","")))))</f>
        <v/>
      </c>
      <c r="K1681" s="100" t="str">
        <f>IFERROR(IF(AND(COUNTBLANK($B1678:$B1680)=2,$B1680="",$B1679="",MAX(C:C)&gt;1),SUM($K$3:K1680)/2,IF($B1680="","",IF($C1681=$C1678,ROUND(J1681*I1681,2),IF($C1681=$C1679,"Total Item (R$)",IF(AND($C1681&lt;&gt;$C1680,$J1680&lt;&gt;""),SUMIFS(K:K,C:C,C1680,J:J,"&lt;&gt;Subtotal"),""))))),"")</f>
        <v/>
      </c>
      <c r="L1681" s="100" t="str">
        <f t="shared" si="50"/>
        <v/>
      </c>
    </row>
    <row r="1682" spans="2:12" x14ac:dyDescent="0.25">
      <c r="B1682" s="62" t="str">
        <f>IFERROR(IF(C1681=C1678,IF(B1681+1&lt;='FORMAÇÃO DE PREÇO'!$H$8,B1681+1,""),B1681),"")</f>
        <v/>
      </c>
      <c r="C1682" s="62" t="str">
        <f>IFERROR(VLOOKUP(B1682,'FORMAÇÃO DE PREÇO'!B:D,2,FALSE),"")</f>
        <v/>
      </c>
      <c r="D1682" s="62" t="str">
        <f>IFERROR(VLOOKUP(B1682,'FORMAÇÃO DE PREÇO'!B:D,3,FALSE),"")</f>
        <v/>
      </c>
      <c r="E1682" s="107" t="str">
        <f t="shared" si="51"/>
        <v/>
      </c>
      <c r="F1682" s="107" t="str">
        <f>IF($B1681="","",IF($C1682=$C1679,INDEX('FORMAÇÃO DE PREÇO'!$H:$H,MATCH($B1682,'FORMAÇÃO DE PREÇO'!$B:$B)-18),IF($C1682=$C1680,"Código","")))</f>
        <v/>
      </c>
      <c r="G1682" s="108" t="str">
        <f t="array" ref="G1682">IF($B1681="","",IF($C1682=$C1679,UPPER(INDEX('BASE EDITAL'!$C:$C,EDITAL!B1682+1)),IF($C1682=$C1680,"Especificação do Objeto","")))</f>
        <v/>
      </c>
      <c r="H1682" s="109" t="str">
        <f t="array" ref="H1682">IF($B1681="","",IF($C1682=$C1679,INDEX('FORMAÇÃO DE PREÇO'!$M:$M,MATCH($B1682,'FORMAÇÃO DE PREÇO'!$B:$B)-14),IF($C1682=$C1680,"Unidade","")))</f>
        <v/>
      </c>
      <c r="I1682" s="109" t="str">
        <f>IF($B1681="","",IF($C1682=$C1679,INDEX('FORMAÇÃO DE PREÇO'!$M:$M,MATCH($B1682,'FORMAÇÃO DE PREÇO'!$B:$B)-16),IF($C1682=$C1680,"Quant.","")))</f>
        <v/>
      </c>
      <c r="J1682" s="68" t="str">
        <f>IF(AND(COUNTBLANK($B1679:$B1681)=2,$B1681="",$B1680="",MAX(C:C)&gt;1),"Total Estimado",IF($B1681="","",IF($C1682=$C1679,INDEX('FORMAÇÃO DE PREÇO'!$M:$M,MATCH($B1682,'FORMAÇÃO DE PREÇO'!$B:$B)-18),IF($C1682=$C1680,"Valor Unit. (R$)",IF(AND($C1682&lt;&gt;$C1681,$J1681&lt;&gt;""),"Subtotal","")))))</f>
        <v/>
      </c>
      <c r="K1682" s="100" t="str">
        <f>IFERROR(IF(AND(COUNTBLANK($B1679:$B1681)=2,$B1681="",$B1680="",MAX(C:C)&gt;1),SUM($K$3:K1681)/2,IF($B1681="","",IF($C1682=$C1679,ROUND(J1682*I1682,2),IF($C1682=$C1680,"Total Item (R$)",IF(AND($C1682&lt;&gt;$C1681,$J1681&lt;&gt;""),SUMIFS(K:K,C:C,C1681,J:J,"&lt;&gt;Subtotal"),""))))),"")</f>
        <v/>
      </c>
      <c r="L1682" s="100" t="str">
        <f t="shared" si="50"/>
        <v/>
      </c>
    </row>
    <row r="1683" spans="2:12" x14ac:dyDescent="0.25">
      <c r="B1683" s="62" t="str">
        <f>IFERROR(IF(C1682=C1679,IF(B1682+1&lt;='FORMAÇÃO DE PREÇO'!$H$8,B1682+1,""),B1682),"")</f>
        <v/>
      </c>
      <c r="C1683" s="62" t="str">
        <f>IFERROR(VLOOKUP(B1683,'FORMAÇÃO DE PREÇO'!B:D,2,FALSE),"")</f>
        <v/>
      </c>
      <c r="D1683" s="62" t="str">
        <f>IFERROR(VLOOKUP(B1683,'FORMAÇÃO DE PREÇO'!B:D,3,FALSE),"")</f>
        <v/>
      </c>
      <c r="E1683" s="107" t="str">
        <f t="shared" si="51"/>
        <v/>
      </c>
      <c r="F1683" s="107" t="str">
        <f>IF($B1682="","",IF($C1683=$C1680,INDEX('FORMAÇÃO DE PREÇO'!$H:$H,MATCH($B1683,'FORMAÇÃO DE PREÇO'!$B:$B)-18),IF($C1683=$C1681,"Código","")))</f>
        <v/>
      </c>
      <c r="G1683" s="108" t="str">
        <f t="array" ref="G1683">IF($B1682="","",IF($C1683=$C1680,UPPER(INDEX('BASE EDITAL'!$C:$C,EDITAL!B1683+1)),IF($C1683=$C1681,"Especificação do Objeto","")))</f>
        <v/>
      </c>
      <c r="H1683" s="109" t="str">
        <f t="array" ref="H1683">IF($B1682="","",IF($C1683=$C1680,INDEX('FORMAÇÃO DE PREÇO'!$M:$M,MATCH($B1683,'FORMAÇÃO DE PREÇO'!$B:$B)-14),IF($C1683=$C1681,"Unidade","")))</f>
        <v/>
      </c>
      <c r="I1683" s="109" t="str">
        <f>IF($B1682="","",IF($C1683=$C1680,INDEX('FORMAÇÃO DE PREÇO'!$M:$M,MATCH($B1683,'FORMAÇÃO DE PREÇO'!$B:$B)-16),IF($C1683=$C1681,"Quant.","")))</f>
        <v/>
      </c>
      <c r="J1683" s="68" t="str">
        <f>IF(AND(COUNTBLANK($B1680:$B1682)=2,$B1682="",$B1681="",MAX(C:C)&gt;1),"Total Estimado",IF($B1682="","",IF($C1683=$C1680,INDEX('FORMAÇÃO DE PREÇO'!$M:$M,MATCH($B1683,'FORMAÇÃO DE PREÇO'!$B:$B)-18),IF($C1683=$C1681,"Valor Unit. (R$)",IF(AND($C1683&lt;&gt;$C1682,$J1682&lt;&gt;""),"Subtotal","")))))</f>
        <v/>
      </c>
      <c r="K1683" s="100" t="str">
        <f>IFERROR(IF(AND(COUNTBLANK($B1680:$B1682)=2,$B1682="",$B1681="",MAX(C:C)&gt;1),SUM($K$3:K1682)/2,IF($B1682="","",IF($C1683=$C1680,ROUND(J1683*I1683,2),IF($C1683=$C1681,"Total Item (R$)",IF(AND($C1683&lt;&gt;$C1682,$J1682&lt;&gt;""),SUMIFS(K:K,C:C,C1682,J:J,"&lt;&gt;Subtotal"),""))))),"")</f>
        <v/>
      </c>
      <c r="L1683" s="100" t="str">
        <f t="shared" si="50"/>
        <v/>
      </c>
    </row>
    <row r="1684" spans="2:12" x14ac:dyDescent="0.25">
      <c r="B1684" s="62" t="str">
        <f>IFERROR(IF(C1683=C1680,IF(B1683+1&lt;='FORMAÇÃO DE PREÇO'!$H$8,B1683+1,""),B1683),"")</f>
        <v/>
      </c>
      <c r="C1684" s="62" t="str">
        <f>IFERROR(VLOOKUP(B1684,'FORMAÇÃO DE PREÇO'!B:D,2,FALSE),"")</f>
        <v/>
      </c>
      <c r="D1684" s="62" t="str">
        <f>IFERROR(VLOOKUP(B1684,'FORMAÇÃO DE PREÇO'!B:D,3,FALSE),"")</f>
        <v/>
      </c>
      <c r="E1684" s="107" t="str">
        <f t="shared" si="51"/>
        <v/>
      </c>
      <c r="F1684" s="107" t="str">
        <f>IF($B1683="","",IF($C1684=$C1681,INDEX('FORMAÇÃO DE PREÇO'!$H:$H,MATCH($B1684,'FORMAÇÃO DE PREÇO'!$B:$B)-18),IF($C1684=$C1682,"Código","")))</f>
        <v/>
      </c>
      <c r="G1684" s="108" t="str">
        <f t="array" ref="G1684">IF($B1683="","",IF($C1684=$C1681,UPPER(INDEX('BASE EDITAL'!$C:$C,EDITAL!B1684+1)),IF($C1684=$C1682,"Especificação do Objeto","")))</f>
        <v/>
      </c>
      <c r="H1684" s="109" t="str">
        <f t="array" ref="H1684">IF($B1683="","",IF($C1684=$C1681,INDEX('FORMAÇÃO DE PREÇO'!$M:$M,MATCH($B1684,'FORMAÇÃO DE PREÇO'!$B:$B)-14),IF($C1684=$C1682,"Unidade","")))</f>
        <v/>
      </c>
      <c r="I1684" s="109" t="str">
        <f>IF($B1683="","",IF($C1684=$C1681,INDEX('FORMAÇÃO DE PREÇO'!$M:$M,MATCH($B1684,'FORMAÇÃO DE PREÇO'!$B:$B)-16),IF($C1684=$C1682,"Quant.","")))</f>
        <v/>
      </c>
      <c r="J1684" s="68" t="str">
        <f>IF(AND(COUNTBLANK($B1681:$B1683)=2,$B1683="",$B1682="",MAX(C:C)&gt;1),"Total Estimado",IF($B1683="","",IF($C1684=$C1681,INDEX('FORMAÇÃO DE PREÇO'!$M:$M,MATCH($B1684,'FORMAÇÃO DE PREÇO'!$B:$B)-18),IF($C1684=$C1682,"Valor Unit. (R$)",IF(AND($C1684&lt;&gt;$C1683,$J1683&lt;&gt;""),"Subtotal","")))))</f>
        <v/>
      </c>
      <c r="K1684" s="100" t="str">
        <f>IFERROR(IF(AND(COUNTBLANK($B1681:$B1683)=2,$B1683="",$B1682="",MAX(C:C)&gt;1),SUM($K$3:K1683)/2,IF($B1683="","",IF($C1684=$C1681,ROUND(J1684*I1684,2),IF($C1684=$C1682,"Total Item (R$)",IF(AND($C1684&lt;&gt;$C1683,$J1683&lt;&gt;""),SUMIFS(K:K,C:C,C1683,J:J,"&lt;&gt;Subtotal"),""))))),"")</f>
        <v/>
      </c>
      <c r="L1684" s="100" t="str">
        <f t="shared" si="50"/>
        <v/>
      </c>
    </row>
    <row r="1685" spans="2:12" x14ac:dyDescent="0.25">
      <c r="B1685" s="62" t="str">
        <f>IFERROR(IF(C1684=C1681,IF(B1684+1&lt;='FORMAÇÃO DE PREÇO'!$H$8,B1684+1,""),B1684),"")</f>
        <v/>
      </c>
      <c r="C1685" s="62" t="str">
        <f>IFERROR(VLOOKUP(B1685,'FORMAÇÃO DE PREÇO'!B:D,2,FALSE),"")</f>
        <v/>
      </c>
      <c r="D1685" s="62" t="str">
        <f>IFERROR(VLOOKUP(B1685,'FORMAÇÃO DE PREÇO'!B:D,3,FALSE),"")</f>
        <v/>
      </c>
      <c r="E1685" s="107" t="str">
        <f t="shared" si="51"/>
        <v/>
      </c>
      <c r="F1685" s="107" t="str">
        <f>IF($B1684="","",IF($C1685=$C1682,INDEX('FORMAÇÃO DE PREÇO'!$H:$H,MATCH($B1685,'FORMAÇÃO DE PREÇO'!$B:$B)-18),IF($C1685=$C1683,"Código","")))</f>
        <v/>
      </c>
      <c r="G1685" s="108" t="str">
        <f t="array" ref="G1685">IF($B1684="","",IF($C1685=$C1682,UPPER(INDEX('BASE EDITAL'!$C:$C,EDITAL!B1685+1)),IF($C1685=$C1683,"Especificação do Objeto","")))</f>
        <v/>
      </c>
      <c r="H1685" s="109" t="str">
        <f t="array" ref="H1685">IF($B1684="","",IF($C1685=$C1682,INDEX('FORMAÇÃO DE PREÇO'!$M:$M,MATCH($B1685,'FORMAÇÃO DE PREÇO'!$B:$B)-14),IF($C1685=$C1683,"Unidade","")))</f>
        <v/>
      </c>
      <c r="I1685" s="109" t="str">
        <f>IF($B1684="","",IF($C1685=$C1682,INDEX('FORMAÇÃO DE PREÇO'!$M:$M,MATCH($B1685,'FORMAÇÃO DE PREÇO'!$B:$B)-16),IF($C1685=$C1683,"Quant.","")))</f>
        <v/>
      </c>
      <c r="J1685" s="68" t="str">
        <f>IF(AND(COUNTBLANK($B1682:$B1684)=2,$B1684="",$B1683="",MAX(C:C)&gt;1),"Total Estimado",IF($B1684="","",IF($C1685=$C1682,INDEX('FORMAÇÃO DE PREÇO'!$M:$M,MATCH($B1685,'FORMAÇÃO DE PREÇO'!$B:$B)-18),IF($C1685=$C1683,"Valor Unit. (R$)",IF(AND($C1685&lt;&gt;$C1684,$J1684&lt;&gt;""),"Subtotal","")))))</f>
        <v/>
      </c>
      <c r="K1685" s="100" t="str">
        <f>IFERROR(IF(AND(COUNTBLANK($B1682:$B1684)=2,$B1684="",$B1683="",MAX(C:C)&gt;1),SUM($K$3:K1684)/2,IF($B1684="","",IF($C1685=$C1682,ROUND(J1685*I1685,2),IF($C1685=$C1683,"Total Item (R$)",IF(AND($C1685&lt;&gt;$C1684,$J1684&lt;&gt;""),SUMIFS(K:K,C:C,C1684,J:J,"&lt;&gt;Subtotal"),""))))),"")</f>
        <v/>
      </c>
      <c r="L1685" s="100" t="str">
        <f t="shared" si="50"/>
        <v/>
      </c>
    </row>
    <row r="1686" spans="2:12" x14ac:dyDescent="0.25">
      <c r="B1686" s="62" t="str">
        <f>IFERROR(IF(C1685=C1682,IF(B1685+1&lt;='FORMAÇÃO DE PREÇO'!$H$8,B1685+1,""),B1685),"")</f>
        <v/>
      </c>
      <c r="C1686" s="62" t="str">
        <f>IFERROR(VLOOKUP(B1686,'FORMAÇÃO DE PREÇO'!B:D,2,FALSE),"")</f>
        <v/>
      </c>
      <c r="D1686" s="62" t="str">
        <f>IFERROR(VLOOKUP(B1686,'FORMAÇÃO DE PREÇO'!B:D,3,FALSE),"")</f>
        <v/>
      </c>
      <c r="E1686" s="107" t="str">
        <f t="shared" si="51"/>
        <v/>
      </c>
      <c r="F1686" s="107" t="str">
        <f>IF($B1685="","",IF($C1686=$C1683,INDEX('FORMAÇÃO DE PREÇO'!$H:$H,MATCH($B1686,'FORMAÇÃO DE PREÇO'!$B:$B)-18),IF($C1686=$C1684,"Código","")))</f>
        <v/>
      </c>
      <c r="G1686" s="108" t="str">
        <f t="array" ref="G1686">IF($B1685="","",IF($C1686=$C1683,UPPER(INDEX('BASE EDITAL'!$C:$C,EDITAL!B1686+1)),IF($C1686=$C1684,"Especificação do Objeto","")))</f>
        <v/>
      </c>
      <c r="H1686" s="109" t="str">
        <f t="array" ref="H1686">IF($B1685="","",IF($C1686=$C1683,INDEX('FORMAÇÃO DE PREÇO'!$M:$M,MATCH($B1686,'FORMAÇÃO DE PREÇO'!$B:$B)-14),IF($C1686=$C1684,"Unidade","")))</f>
        <v/>
      </c>
      <c r="I1686" s="109" t="str">
        <f>IF($B1685="","",IF($C1686=$C1683,INDEX('FORMAÇÃO DE PREÇO'!$M:$M,MATCH($B1686,'FORMAÇÃO DE PREÇO'!$B:$B)-16),IF($C1686=$C1684,"Quant.","")))</f>
        <v/>
      </c>
      <c r="J1686" s="68" t="str">
        <f>IF(AND(COUNTBLANK($B1683:$B1685)=2,$B1685="",$B1684="",MAX(C:C)&gt;1),"Total Estimado",IF($B1685="","",IF($C1686=$C1683,INDEX('FORMAÇÃO DE PREÇO'!$M:$M,MATCH($B1686,'FORMAÇÃO DE PREÇO'!$B:$B)-18),IF($C1686=$C1684,"Valor Unit. (R$)",IF(AND($C1686&lt;&gt;$C1685,$J1685&lt;&gt;""),"Subtotal","")))))</f>
        <v/>
      </c>
      <c r="K1686" s="100" t="str">
        <f>IFERROR(IF(AND(COUNTBLANK($B1683:$B1685)=2,$B1685="",$B1684="",MAX(C:C)&gt;1),SUM($K$3:K1685)/2,IF($B1685="","",IF($C1686=$C1683,ROUND(J1686*I1686,2),IF($C1686=$C1684,"Total Item (R$)",IF(AND($C1686&lt;&gt;$C1685,$J1685&lt;&gt;""),SUMIFS(K:K,C:C,C1685,J:J,"&lt;&gt;Subtotal"),""))))),"")</f>
        <v/>
      </c>
      <c r="L1686" s="100" t="str">
        <f t="shared" si="50"/>
        <v/>
      </c>
    </row>
    <row r="1687" spans="2:12" x14ac:dyDescent="0.25">
      <c r="B1687" s="62" t="str">
        <f>IFERROR(IF(C1686=C1683,IF(B1686+1&lt;='FORMAÇÃO DE PREÇO'!$H$8,B1686+1,""),B1686),"")</f>
        <v/>
      </c>
      <c r="C1687" s="62" t="str">
        <f>IFERROR(VLOOKUP(B1687,'FORMAÇÃO DE PREÇO'!B:D,2,FALSE),"")</f>
        <v/>
      </c>
      <c r="D1687" s="62" t="str">
        <f>IFERROR(VLOOKUP(B1687,'FORMAÇÃO DE PREÇO'!B:D,3,FALSE),"")</f>
        <v/>
      </c>
      <c r="E1687" s="107" t="str">
        <f t="shared" si="51"/>
        <v/>
      </c>
      <c r="F1687" s="107" t="str">
        <f>IF($B1686="","",IF($C1687=$C1684,INDEX('FORMAÇÃO DE PREÇO'!$H:$H,MATCH($B1687,'FORMAÇÃO DE PREÇO'!$B:$B)-18),IF($C1687=$C1685,"Código","")))</f>
        <v/>
      </c>
      <c r="G1687" s="108" t="str">
        <f t="array" ref="G1687">IF($B1686="","",IF($C1687=$C1684,UPPER(INDEX('BASE EDITAL'!$C:$C,EDITAL!B1687+1)),IF($C1687=$C1685,"Especificação do Objeto","")))</f>
        <v/>
      </c>
      <c r="H1687" s="109" t="str">
        <f t="array" ref="H1687">IF($B1686="","",IF($C1687=$C1684,INDEX('FORMAÇÃO DE PREÇO'!$M:$M,MATCH($B1687,'FORMAÇÃO DE PREÇO'!$B:$B)-14),IF($C1687=$C1685,"Unidade","")))</f>
        <v/>
      </c>
      <c r="I1687" s="109" t="str">
        <f>IF($B1686="","",IF($C1687=$C1684,INDEX('FORMAÇÃO DE PREÇO'!$M:$M,MATCH($B1687,'FORMAÇÃO DE PREÇO'!$B:$B)-16),IF($C1687=$C1685,"Quant.","")))</f>
        <v/>
      </c>
      <c r="J1687" s="68" t="str">
        <f>IF(AND(COUNTBLANK($B1684:$B1686)=2,$B1686="",$B1685="",MAX(C:C)&gt;1),"Total Estimado",IF($B1686="","",IF($C1687=$C1684,INDEX('FORMAÇÃO DE PREÇO'!$M:$M,MATCH($B1687,'FORMAÇÃO DE PREÇO'!$B:$B)-18),IF($C1687=$C1685,"Valor Unit. (R$)",IF(AND($C1687&lt;&gt;$C1686,$J1686&lt;&gt;""),"Subtotal","")))))</f>
        <v/>
      </c>
      <c r="K1687" s="100" t="str">
        <f>IFERROR(IF(AND(COUNTBLANK($B1684:$B1686)=2,$B1686="",$B1685="",MAX(C:C)&gt;1),SUM($K$3:K1686)/2,IF($B1686="","",IF($C1687=$C1684,ROUND(J1687*I1687,2),IF($C1687=$C1685,"Total Item (R$)",IF(AND($C1687&lt;&gt;$C1686,$J1686&lt;&gt;""),SUMIFS(K:K,C:C,C1686,J:J,"&lt;&gt;Subtotal"),""))))),"")</f>
        <v/>
      </c>
      <c r="L1687" s="100" t="str">
        <f t="shared" si="50"/>
        <v/>
      </c>
    </row>
    <row r="1688" spans="2:12" x14ac:dyDescent="0.25">
      <c r="B1688" s="62" t="str">
        <f>IFERROR(IF(C1687=C1684,IF(B1687+1&lt;='FORMAÇÃO DE PREÇO'!$H$8,B1687+1,""),B1687),"")</f>
        <v/>
      </c>
      <c r="C1688" s="62" t="str">
        <f>IFERROR(VLOOKUP(B1688,'FORMAÇÃO DE PREÇO'!B:D,2,FALSE),"")</f>
        <v/>
      </c>
      <c r="D1688" s="62" t="str">
        <f>IFERROR(VLOOKUP(B1688,'FORMAÇÃO DE PREÇO'!B:D,3,FALSE),"")</f>
        <v/>
      </c>
      <c r="E1688" s="107" t="str">
        <f t="shared" si="51"/>
        <v/>
      </c>
      <c r="F1688" s="107" t="str">
        <f>IF($B1687="","",IF($C1688=$C1685,INDEX('FORMAÇÃO DE PREÇO'!$H:$H,MATCH($B1688,'FORMAÇÃO DE PREÇO'!$B:$B)-18),IF($C1688=$C1686,"Código","")))</f>
        <v/>
      </c>
      <c r="G1688" s="108" t="str">
        <f t="array" ref="G1688">IF($B1687="","",IF($C1688=$C1685,UPPER(INDEX('BASE EDITAL'!$C:$C,EDITAL!B1688+1)),IF($C1688=$C1686,"Especificação do Objeto","")))</f>
        <v/>
      </c>
      <c r="H1688" s="109" t="str">
        <f t="array" ref="H1688">IF($B1687="","",IF($C1688=$C1685,INDEX('FORMAÇÃO DE PREÇO'!$M:$M,MATCH($B1688,'FORMAÇÃO DE PREÇO'!$B:$B)-14),IF($C1688=$C1686,"Unidade","")))</f>
        <v/>
      </c>
      <c r="I1688" s="109" t="str">
        <f>IF($B1687="","",IF($C1688=$C1685,INDEX('FORMAÇÃO DE PREÇO'!$M:$M,MATCH($B1688,'FORMAÇÃO DE PREÇO'!$B:$B)-16),IF($C1688=$C1686,"Quant.","")))</f>
        <v/>
      </c>
      <c r="J1688" s="68" t="str">
        <f>IF(AND(COUNTBLANK($B1685:$B1687)=2,$B1687="",$B1686="",MAX(C:C)&gt;1),"Total Estimado",IF($B1687="","",IF($C1688=$C1685,INDEX('FORMAÇÃO DE PREÇO'!$M:$M,MATCH($B1688,'FORMAÇÃO DE PREÇO'!$B:$B)-18),IF($C1688=$C1686,"Valor Unit. (R$)",IF(AND($C1688&lt;&gt;$C1687,$J1687&lt;&gt;""),"Subtotal","")))))</f>
        <v/>
      </c>
      <c r="K1688" s="100" t="str">
        <f>IFERROR(IF(AND(COUNTBLANK($B1685:$B1687)=2,$B1687="",$B1686="",MAX(C:C)&gt;1),SUM($K$3:K1687)/2,IF($B1687="","",IF($C1688=$C1685,ROUND(J1688*I1688,2),IF($C1688=$C1686,"Total Item (R$)",IF(AND($C1688&lt;&gt;$C1687,$J1687&lt;&gt;""),SUMIFS(K:K,C:C,C1687,J:J,"&lt;&gt;Subtotal"),""))))),"")</f>
        <v/>
      </c>
      <c r="L1688" s="100" t="str">
        <f t="shared" si="50"/>
        <v/>
      </c>
    </row>
    <row r="1689" spans="2:12" x14ac:dyDescent="0.25">
      <c r="B1689" s="62" t="str">
        <f>IFERROR(IF(C1688=C1685,IF(B1688+1&lt;='FORMAÇÃO DE PREÇO'!$H$8,B1688+1,""),B1688),"")</f>
        <v/>
      </c>
      <c r="C1689" s="62" t="str">
        <f>IFERROR(VLOOKUP(B1689,'FORMAÇÃO DE PREÇO'!B:D,2,FALSE),"")</f>
        <v/>
      </c>
      <c r="D1689" s="62" t="str">
        <f>IFERROR(VLOOKUP(B1689,'FORMAÇÃO DE PREÇO'!B:D,3,FALSE),"")</f>
        <v/>
      </c>
      <c r="E1689" s="107" t="str">
        <f t="shared" si="51"/>
        <v/>
      </c>
      <c r="F1689" s="107" t="str">
        <f>IF($B1688="","",IF($C1689=$C1686,INDEX('FORMAÇÃO DE PREÇO'!$H:$H,MATCH($B1689,'FORMAÇÃO DE PREÇO'!$B:$B)-18),IF($C1689=$C1687,"Código","")))</f>
        <v/>
      </c>
      <c r="G1689" s="108" t="str">
        <f t="array" ref="G1689">IF($B1688="","",IF($C1689=$C1686,UPPER(INDEX('BASE EDITAL'!$C:$C,EDITAL!B1689+1)),IF($C1689=$C1687,"Especificação do Objeto","")))</f>
        <v/>
      </c>
      <c r="H1689" s="109" t="str">
        <f t="array" ref="H1689">IF($B1688="","",IF($C1689=$C1686,INDEX('FORMAÇÃO DE PREÇO'!$M:$M,MATCH($B1689,'FORMAÇÃO DE PREÇO'!$B:$B)-14),IF($C1689=$C1687,"Unidade","")))</f>
        <v/>
      </c>
      <c r="I1689" s="109" t="str">
        <f>IF($B1688="","",IF($C1689=$C1686,INDEX('FORMAÇÃO DE PREÇO'!$M:$M,MATCH($B1689,'FORMAÇÃO DE PREÇO'!$B:$B)-16),IF($C1689=$C1687,"Quant.","")))</f>
        <v/>
      </c>
      <c r="J1689" s="68" t="str">
        <f>IF(AND(COUNTBLANK($B1686:$B1688)=2,$B1688="",$B1687="",MAX(C:C)&gt;1),"Total Estimado",IF($B1688="","",IF($C1689=$C1686,INDEX('FORMAÇÃO DE PREÇO'!$M:$M,MATCH($B1689,'FORMAÇÃO DE PREÇO'!$B:$B)-18),IF($C1689=$C1687,"Valor Unit. (R$)",IF(AND($C1689&lt;&gt;$C1688,$J1688&lt;&gt;""),"Subtotal","")))))</f>
        <v/>
      </c>
      <c r="K1689" s="100" t="str">
        <f>IFERROR(IF(AND(COUNTBLANK($B1686:$B1688)=2,$B1688="",$B1687="",MAX(C:C)&gt;1),SUM($K$3:K1688)/2,IF($B1688="","",IF($C1689=$C1686,ROUND(J1689*I1689,2),IF($C1689=$C1687,"Total Item (R$)",IF(AND($C1689&lt;&gt;$C1688,$J1688&lt;&gt;""),SUMIFS(K:K,C:C,C1688,J:J,"&lt;&gt;Subtotal"),""))))),"")</f>
        <v/>
      </c>
      <c r="L1689" s="100" t="str">
        <f t="shared" si="50"/>
        <v/>
      </c>
    </row>
    <row r="1690" spans="2:12" x14ac:dyDescent="0.25">
      <c r="B1690" s="62" t="str">
        <f>IFERROR(IF(C1689=C1686,IF(B1689+1&lt;='FORMAÇÃO DE PREÇO'!$H$8,B1689+1,""),B1689),"")</f>
        <v/>
      </c>
      <c r="C1690" s="62" t="str">
        <f>IFERROR(VLOOKUP(B1690,'FORMAÇÃO DE PREÇO'!B:D,2,FALSE),"")</f>
        <v/>
      </c>
      <c r="D1690" s="62" t="str">
        <f>IFERROR(VLOOKUP(B1690,'FORMAÇÃO DE PREÇO'!B:D,3,FALSE),"")</f>
        <v/>
      </c>
      <c r="E1690" s="107" t="str">
        <f t="shared" si="51"/>
        <v/>
      </c>
      <c r="F1690" s="107" t="str">
        <f>IF($B1689="","",IF($C1690=$C1687,INDEX('FORMAÇÃO DE PREÇO'!$H:$H,MATCH($B1690,'FORMAÇÃO DE PREÇO'!$B:$B)-18),IF($C1690=$C1688,"Código","")))</f>
        <v/>
      </c>
      <c r="G1690" s="108" t="str">
        <f t="array" ref="G1690">IF($B1689="","",IF($C1690=$C1687,UPPER(INDEX('BASE EDITAL'!$C:$C,EDITAL!B1690+1)),IF($C1690=$C1688,"Especificação do Objeto","")))</f>
        <v/>
      </c>
      <c r="H1690" s="109" t="str">
        <f t="array" ref="H1690">IF($B1689="","",IF($C1690=$C1687,INDEX('FORMAÇÃO DE PREÇO'!$M:$M,MATCH($B1690,'FORMAÇÃO DE PREÇO'!$B:$B)-14),IF($C1690=$C1688,"Unidade","")))</f>
        <v/>
      </c>
      <c r="I1690" s="109" t="str">
        <f>IF($B1689="","",IF($C1690=$C1687,INDEX('FORMAÇÃO DE PREÇO'!$M:$M,MATCH($B1690,'FORMAÇÃO DE PREÇO'!$B:$B)-16),IF($C1690=$C1688,"Quant.","")))</f>
        <v/>
      </c>
      <c r="J1690" s="68" t="str">
        <f>IF(AND(COUNTBLANK($B1687:$B1689)=2,$B1689="",$B1688="",MAX(C:C)&gt;1),"Total Estimado",IF($B1689="","",IF($C1690=$C1687,INDEX('FORMAÇÃO DE PREÇO'!$M:$M,MATCH($B1690,'FORMAÇÃO DE PREÇO'!$B:$B)-18),IF($C1690=$C1688,"Valor Unit. (R$)",IF(AND($C1690&lt;&gt;$C1689,$J1689&lt;&gt;""),"Subtotal","")))))</f>
        <v/>
      </c>
      <c r="K1690" s="100" t="str">
        <f>IFERROR(IF(AND(COUNTBLANK($B1687:$B1689)=2,$B1689="",$B1688="",MAX(C:C)&gt;1),SUM($K$3:K1689)/2,IF($B1689="","",IF($C1690=$C1687,ROUND(J1690*I1690,2),IF($C1690=$C1688,"Total Item (R$)",IF(AND($C1690&lt;&gt;$C1689,$J1689&lt;&gt;""),SUMIFS(K:K,C:C,C1689,J:J,"&lt;&gt;Subtotal"),""))))),"")</f>
        <v/>
      </c>
      <c r="L1690" s="100" t="str">
        <f t="shared" si="50"/>
        <v/>
      </c>
    </row>
    <row r="1691" spans="2:12" x14ac:dyDescent="0.25">
      <c r="B1691" s="62" t="str">
        <f>IFERROR(IF(C1690=C1687,IF(B1690+1&lt;='FORMAÇÃO DE PREÇO'!$H$8,B1690+1,""),B1690),"")</f>
        <v/>
      </c>
      <c r="C1691" s="62" t="str">
        <f>IFERROR(VLOOKUP(B1691,'FORMAÇÃO DE PREÇO'!B:D,2,FALSE),"")</f>
        <v/>
      </c>
      <c r="D1691" s="62" t="str">
        <f>IFERROR(VLOOKUP(B1691,'FORMAÇÃO DE PREÇO'!B:D,3,FALSE),"")</f>
        <v/>
      </c>
      <c r="E1691" s="107" t="str">
        <f t="shared" si="51"/>
        <v/>
      </c>
      <c r="F1691" s="107" t="str">
        <f>IF($B1690="","",IF($C1691=$C1688,INDEX('FORMAÇÃO DE PREÇO'!$H:$H,MATCH($B1691,'FORMAÇÃO DE PREÇO'!$B:$B)-18),IF($C1691=$C1689,"Código","")))</f>
        <v/>
      </c>
      <c r="G1691" s="108" t="str">
        <f t="array" ref="G1691">IF($B1690="","",IF($C1691=$C1688,UPPER(INDEX('BASE EDITAL'!$C:$C,EDITAL!B1691+1)),IF($C1691=$C1689,"Especificação do Objeto","")))</f>
        <v/>
      </c>
      <c r="H1691" s="109" t="str">
        <f t="array" ref="H1691">IF($B1690="","",IF($C1691=$C1688,INDEX('FORMAÇÃO DE PREÇO'!$M:$M,MATCH($B1691,'FORMAÇÃO DE PREÇO'!$B:$B)-14),IF($C1691=$C1689,"Unidade","")))</f>
        <v/>
      </c>
      <c r="I1691" s="109" t="str">
        <f>IF($B1690="","",IF($C1691=$C1688,INDEX('FORMAÇÃO DE PREÇO'!$M:$M,MATCH($B1691,'FORMAÇÃO DE PREÇO'!$B:$B)-16),IF($C1691=$C1689,"Quant.","")))</f>
        <v/>
      </c>
      <c r="J1691" s="68" t="str">
        <f>IF(AND(COUNTBLANK($B1688:$B1690)=2,$B1690="",$B1689="",MAX(C:C)&gt;1),"Total Estimado",IF($B1690="","",IF($C1691=$C1688,INDEX('FORMAÇÃO DE PREÇO'!$M:$M,MATCH($B1691,'FORMAÇÃO DE PREÇO'!$B:$B)-18),IF($C1691=$C1689,"Valor Unit. (R$)",IF(AND($C1691&lt;&gt;$C1690,$J1690&lt;&gt;""),"Subtotal","")))))</f>
        <v/>
      </c>
      <c r="K1691" s="100" t="str">
        <f>IFERROR(IF(AND(COUNTBLANK($B1688:$B1690)=2,$B1690="",$B1689="",MAX(C:C)&gt;1),SUM($K$3:K1690)/2,IF($B1690="","",IF($C1691=$C1688,ROUND(J1691*I1691,2),IF($C1691=$C1689,"Total Item (R$)",IF(AND($C1691&lt;&gt;$C1690,$J1690&lt;&gt;""),SUMIFS(K:K,C:C,C1690,J:J,"&lt;&gt;Subtotal"),""))))),"")</f>
        <v/>
      </c>
      <c r="L1691" s="100" t="str">
        <f t="shared" si="50"/>
        <v/>
      </c>
    </row>
    <row r="1692" spans="2:12" x14ac:dyDescent="0.25">
      <c r="B1692" s="62" t="str">
        <f>IFERROR(IF(C1691=C1688,IF(B1691+1&lt;='FORMAÇÃO DE PREÇO'!$H$8,B1691+1,""),B1691),"")</f>
        <v/>
      </c>
      <c r="C1692" s="62" t="str">
        <f>IFERROR(VLOOKUP(B1692,'FORMAÇÃO DE PREÇO'!B:D,2,FALSE),"")</f>
        <v/>
      </c>
      <c r="D1692" s="62" t="str">
        <f>IFERROR(VLOOKUP(B1692,'FORMAÇÃO DE PREÇO'!B:D,3,FALSE),"")</f>
        <v/>
      </c>
      <c r="E1692" s="107" t="str">
        <f t="shared" si="51"/>
        <v/>
      </c>
      <c r="F1692" s="107" t="str">
        <f>IF($B1691="","",IF($C1692=$C1689,INDEX('FORMAÇÃO DE PREÇO'!$H:$H,MATCH($B1692,'FORMAÇÃO DE PREÇO'!$B:$B)-18),IF($C1692=$C1690,"Código","")))</f>
        <v/>
      </c>
      <c r="G1692" s="108" t="str">
        <f t="array" ref="G1692">IF($B1691="","",IF($C1692=$C1689,UPPER(INDEX('BASE EDITAL'!$C:$C,EDITAL!B1692+1)),IF($C1692=$C1690,"Especificação do Objeto","")))</f>
        <v/>
      </c>
      <c r="H1692" s="109" t="str">
        <f t="array" ref="H1692">IF($B1691="","",IF($C1692=$C1689,INDEX('FORMAÇÃO DE PREÇO'!$M:$M,MATCH($B1692,'FORMAÇÃO DE PREÇO'!$B:$B)-14),IF($C1692=$C1690,"Unidade","")))</f>
        <v/>
      </c>
      <c r="I1692" s="109" t="str">
        <f>IF($B1691="","",IF($C1692=$C1689,INDEX('FORMAÇÃO DE PREÇO'!$M:$M,MATCH($B1692,'FORMAÇÃO DE PREÇO'!$B:$B)-16),IF($C1692=$C1690,"Quant.","")))</f>
        <v/>
      </c>
      <c r="J1692" s="68" t="str">
        <f>IF(AND(COUNTBLANK($B1689:$B1691)=2,$B1691="",$B1690="",MAX(C:C)&gt;1),"Total Estimado",IF($B1691="","",IF($C1692=$C1689,INDEX('FORMAÇÃO DE PREÇO'!$M:$M,MATCH($B1692,'FORMAÇÃO DE PREÇO'!$B:$B)-18),IF($C1692=$C1690,"Valor Unit. (R$)",IF(AND($C1692&lt;&gt;$C1691,$J1691&lt;&gt;""),"Subtotal","")))))</f>
        <v/>
      </c>
      <c r="K1692" s="100" t="str">
        <f>IFERROR(IF(AND(COUNTBLANK($B1689:$B1691)=2,$B1691="",$B1690="",MAX(C:C)&gt;1),SUM($K$3:K1691)/2,IF($B1691="","",IF($C1692=$C1689,ROUND(J1692*I1692,2),IF($C1692=$C1690,"Total Item (R$)",IF(AND($C1692&lt;&gt;$C1691,$J1691&lt;&gt;""),SUMIFS(K:K,C:C,C1691,J:J,"&lt;&gt;Subtotal"),""))))),"")</f>
        <v/>
      </c>
      <c r="L1692" s="100" t="str">
        <f t="shared" si="50"/>
        <v/>
      </c>
    </row>
    <row r="1693" spans="2:12" x14ac:dyDescent="0.25">
      <c r="B1693" s="62" t="str">
        <f>IFERROR(IF(C1692=C1689,IF(B1692+1&lt;='FORMAÇÃO DE PREÇO'!$H$8,B1692+1,""),B1692),"")</f>
        <v/>
      </c>
      <c r="C1693" s="62" t="str">
        <f>IFERROR(VLOOKUP(B1693,'FORMAÇÃO DE PREÇO'!B:D,2,FALSE),"")</f>
        <v/>
      </c>
      <c r="D1693" s="62" t="str">
        <f>IFERROR(VLOOKUP(B1693,'FORMAÇÃO DE PREÇO'!B:D,3,FALSE),"")</f>
        <v/>
      </c>
      <c r="E1693" s="107" t="str">
        <f t="shared" si="51"/>
        <v/>
      </c>
      <c r="F1693" s="107" t="str">
        <f>IF($B1692="","",IF($C1693=$C1690,INDEX('FORMAÇÃO DE PREÇO'!$H:$H,MATCH($B1693,'FORMAÇÃO DE PREÇO'!$B:$B)-18),IF($C1693=$C1691,"Código","")))</f>
        <v/>
      </c>
      <c r="G1693" s="108" t="str">
        <f t="array" ref="G1693">IF($B1692="","",IF($C1693=$C1690,UPPER(INDEX('BASE EDITAL'!$C:$C,EDITAL!B1693+1)),IF($C1693=$C1691,"Especificação do Objeto","")))</f>
        <v/>
      </c>
      <c r="H1693" s="109" t="str">
        <f t="array" ref="H1693">IF($B1692="","",IF($C1693=$C1690,INDEX('FORMAÇÃO DE PREÇO'!$M:$M,MATCH($B1693,'FORMAÇÃO DE PREÇO'!$B:$B)-14),IF($C1693=$C1691,"Unidade","")))</f>
        <v/>
      </c>
      <c r="I1693" s="109" t="str">
        <f>IF($B1692="","",IF($C1693=$C1690,INDEX('FORMAÇÃO DE PREÇO'!$M:$M,MATCH($B1693,'FORMAÇÃO DE PREÇO'!$B:$B)-16),IF($C1693=$C1691,"Quant.","")))</f>
        <v/>
      </c>
      <c r="J1693" s="68" t="str">
        <f>IF(AND(COUNTBLANK($B1690:$B1692)=2,$B1692="",$B1691="",MAX(C:C)&gt;1),"Total Estimado",IF($B1692="","",IF($C1693=$C1690,INDEX('FORMAÇÃO DE PREÇO'!$M:$M,MATCH($B1693,'FORMAÇÃO DE PREÇO'!$B:$B)-18),IF($C1693=$C1691,"Valor Unit. (R$)",IF(AND($C1693&lt;&gt;$C1692,$J1692&lt;&gt;""),"Subtotal","")))))</f>
        <v/>
      </c>
      <c r="K1693" s="100" t="str">
        <f>IFERROR(IF(AND(COUNTBLANK($B1690:$B1692)=2,$B1692="",$B1691="",MAX(C:C)&gt;1),SUM($K$3:K1692)/2,IF($B1692="","",IF($C1693=$C1690,ROUND(J1693*I1693,2),IF($C1693=$C1691,"Total Item (R$)",IF(AND($C1693&lt;&gt;$C1692,$J1692&lt;&gt;""),SUMIFS(K:K,C:C,C1692,J:J,"&lt;&gt;Subtotal"),""))))),"")</f>
        <v/>
      </c>
      <c r="L1693" s="100" t="str">
        <f t="shared" si="50"/>
        <v/>
      </c>
    </row>
    <row r="1694" spans="2:12" x14ac:dyDescent="0.25">
      <c r="B1694" s="62" t="str">
        <f>IFERROR(IF(C1693=C1690,IF(B1693+1&lt;='FORMAÇÃO DE PREÇO'!$H$8,B1693+1,""),B1693),"")</f>
        <v/>
      </c>
      <c r="C1694" s="62" t="str">
        <f>IFERROR(VLOOKUP(B1694,'FORMAÇÃO DE PREÇO'!B:D,2,FALSE),"")</f>
        <v/>
      </c>
      <c r="D1694" s="62" t="str">
        <f>IFERROR(VLOOKUP(B1694,'FORMAÇÃO DE PREÇO'!B:D,3,FALSE),"")</f>
        <v/>
      </c>
      <c r="E1694" s="107" t="str">
        <f t="shared" si="51"/>
        <v/>
      </c>
      <c r="F1694" s="107" t="str">
        <f>IF($B1693="","",IF($C1694=$C1691,INDEX('FORMAÇÃO DE PREÇO'!$H:$H,MATCH($B1694,'FORMAÇÃO DE PREÇO'!$B:$B)-18),IF($C1694=$C1692,"Código","")))</f>
        <v/>
      </c>
      <c r="G1694" s="108" t="str">
        <f t="array" ref="G1694">IF($B1693="","",IF($C1694=$C1691,UPPER(INDEX('BASE EDITAL'!$C:$C,EDITAL!B1694+1)),IF($C1694=$C1692,"Especificação do Objeto","")))</f>
        <v/>
      </c>
      <c r="H1694" s="109" t="str">
        <f t="array" ref="H1694">IF($B1693="","",IF($C1694=$C1691,INDEX('FORMAÇÃO DE PREÇO'!$M:$M,MATCH($B1694,'FORMAÇÃO DE PREÇO'!$B:$B)-14),IF($C1694=$C1692,"Unidade","")))</f>
        <v/>
      </c>
      <c r="I1694" s="109" t="str">
        <f>IF($B1693="","",IF($C1694=$C1691,INDEX('FORMAÇÃO DE PREÇO'!$M:$M,MATCH($B1694,'FORMAÇÃO DE PREÇO'!$B:$B)-16),IF($C1694=$C1692,"Quant.","")))</f>
        <v/>
      </c>
      <c r="J1694" s="68" t="str">
        <f>IF(AND(COUNTBLANK($B1691:$B1693)=2,$B1693="",$B1692="",MAX(C:C)&gt;1),"Total Estimado",IF($B1693="","",IF($C1694=$C1691,INDEX('FORMAÇÃO DE PREÇO'!$M:$M,MATCH($B1694,'FORMAÇÃO DE PREÇO'!$B:$B)-18),IF($C1694=$C1692,"Valor Unit. (R$)",IF(AND($C1694&lt;&gt;$C1693,$J1693&lt;&gt;""),"Subtotal","")))))</f>
        <v/>
      </c>
      <c r="K1694" s="100" t="str">
        <f>IFERROR(IF(AND(COUNTBLANK($B1691:$B1693)=2,$B1693="",$B1692="",MAX(C:C)&gt;1),SUM($K$3:K1693)/2,IF($B1693="","",IF($C1694=$C1691,ROUND(J1694*I1694,2),IF($C1694=$C1692,"Total Item (R$)",IF(AND($C1694&lt;&gt;$C1693,$J1693&lt;&gt;""),SUMIFS(K:K,C:C,C1693,J:J,"&lt;&gt;Subtotal"),""))))),"")</f>
        <v/>
      </c>
      <c r="L1694" s="100" t="str">
        <f t="shared" si="50"/>
        <v/>
      </c>
    </row>
    <row r="1695" spans="2:12" x14ac:dyDescent="0.25">
      <c r="B1695" s="62" t="str">
        <f>IFERROR(IF(C1694=C1691,IF(B1694+1&lt;='FORMAÇÃO DE PREÇO'!$H$8,B1694+1,""),B1694),"")</f>
        <v/>
      </c>
      <c r="C1695" s="62" t="str">
        <f>IFERROR(VLOOKUP(B1695,'FORMAÇÃO DE PREÇO'!B:D,2,FALSE),"")</f>
        <v/>
      </c>
      <c r="D1695" s="62" t="str">
        <f>IFERROR(VLOOKUP(B1695,'FORMAÇÃO DE PREÇO'!B:D,3,FALSE),"")</f>
        <v/>
      </c>
      <c r="E1695" s="107" t="str">
        <f t="shared" si="51"/>
        <v/>
      </c>
      <c r="F1695" s="107" t="str">
        <f>IF($B1694="","",IF($C1695=$C1692,INDEX('FORMAÇÃO DE PREÇO'!$H:$H,MATCH($B1695,'FORMAÇÃO DE PREÇO'!$B:$B)-18),IF($C1695=$C1693,"Código","")))</f>
        <v/>
      </c>
      <c r="G1695" s="108" t="str">
        <f t="array" ref="G1695">IF($B1694="","",IF($C1695=$C1692,UPPER(INDEX('BASE EDITAL'!$C:$C,EDITAL!B1695+1)),IF($C1695=$C1693,"Especificação do Objeto","")))</f>
        <v/>
      </c>
      <c r="H1695" s="109" t="str">
        <f t="array" ref="H1695">IF($B1694="","",IF($C1695=$C1692,INDEX('FORMAÇÃO DE PREÇO'!$M:$M,MATCH($B1695,'FORMAÇÃO DE PREÇO'!$B:$B)-14),IF($C1695=$C1693,"Unidade","")))</f>
        <v/>
      </c>
      <c r="I1695" s="109" t="str">
        <f>IF($B1694="","",IF($C1695=$C1692,INDEX('FORMAÇÃO DE PREÇO'!$M:$M,MATCH($B1695,'FORMAÇÃO DE PREÇO'!$B:$B)-16),IF($C1695=$C1693,"Quant.","")))</f>
        <v/>
      </c>
      <c r="J1695" s="68" t="str">
        <f>IF(AND(COUNTBLANK($B1692:$B1694)=2,$B1694="",$B1693="",MAX(C:C)&gt;1),"Total Estimado",IF($B1694="","",IF($C1695=$C1692,INDEX('FORMAÇÃO DE PREÇO'!$M:$M,MATCH($B1695,'FORMAÇÃO DE PREÇO'!$B:$B)-18),IF($C1695=$C1693,"Valor Unit. (R$)",IF(AND($C1695&lt;&gt;$C1694,$J1694&lt;&gt;""),"Subtotal","")))))</f>
        <v/>
      </c>
      <c r="K1695" s="100" t="str">
        <f>IFERROR(IF(AND(COUNTBLANK($B1692:$B1694)=2,$B1694="",$B1693="",MAX(C:C)&gt;1),SUM($K$3:K1694)/2,IF($B1694="","",IF($C1695=$C1692,ROUND(J1695*I1695,2),IF($C1695=$C1693,"Total Item (R$)",IF(AND($C1695&lt;&gt;$C1694,$J1694&lt;&gt;""),SUMIFS(K:K,C:C,C1694,J:J,"&lt;&gt;Subtotal"),""))))),"")</f>
        <v/>
      </c>
      <c r="L1695" s="100" t="str">
        <f t="shared" si="50"/>
        <v/>
      </c>
    </row>
    <row r="1696" spans="2:12" x14ac:dyDescent="0.25">
      <c r="B1696" s="62" t="str">
        <f>IFERROR(IF(C1695=C1692,IF(B1695+1&lt;='FORMAÇÃO DE PREÇO'!$H$8,B1695+1,""),B1695),"")</f>
        <v/>
      </c>
      <c r="C1696" s="62" t="str">
        <f>IFERROR(VLOOKUP(B1696,'FORMAÇÃO DE PREÇO'!B:D,2,FALSE),"")</f>
        <v/>
      </c>
      <c r="D1696" s="62" t="str">
        <f>IFERROR(VLOOKUP(B1696,'FORMAÇÃO DE PREÇO'!B:D,3,FALSE),"")</f>
        <v/>
      </c>
      <c r="E1696" s="107" t="str">
        <f t="shared" si="51"/>
        <v/>
      </c>
      <c r="F1696" s="107" t="str">
        <f>IF($B1695="","",IF($C1696=$C1693,INDEX('FORMAÇÃO DE PREÇO'!$H:$H,MATCH($B1696,'FORMAÇÃO DE PREÇO'!$B:$B)-18),IF($C1696=$C1694,"Código","")))</f>
        <v/>
      </c>
      <c r="G1696" s="108" t="str">
        <f t="array" ref="G1696">IF($B1695="","",IF($C1696=$C1693,UPPER(INDEX('BASE EDITAL'!$C:$C,EDITAL!B1696+1)),IF($C1696=$C1694,"Especificação do Objeto","")))</f>
        <v/>
      </c>
      <c r="H1696" s="109" t="str">
        <f t="array" ref="H1696">IF($B1695="","",IF($C1696=$C1693,INDEX('FORMAÇÃO DE PREÇO'!$M:$M,MATCH($B1696,'FORMAÇÃO DE PREÇO'!$B:$B)-14),IF($C1696=$C1694,"Unidade","")))</f>
        <v/>
      </c>
      <c r="I1696" s="109" t="str">
        <f>IF($B1695="","",IF($C1696=$C1693,INDEX('FORMAÇÃO DE PREÇO'!$M:$M,MATCH($B1696,'FORMAÇÃO DE PREÇO'!$B:$B)-16),IF($C1696=$C1694,"Quant.","")))</f>
        <v/>
      </c>
      <c r="J1696" s="68" t="str">
        <f>IF(AND(COUNTBLANK($B1693:$B1695)=2,$B1695="",$B1694="",MAX(C:C)&gt;1),"Total Estimado",IF($B1695="","",IF($C1696=$C1693,INDEX('FORMAÇÃO DE PREÇO'!$M:$M,MATCH($B1696,'FORMAÇÃO DE PREÇO'!$B:$B)-18),IF($C1696=$C1694,"Valor Unit. (R$)",IF(AND($C1696&lt;&gt;$C1695,$J1695&lt;&gt;""),"Subtotal","")))))</f>
        <v/>
      </c>
      <c r="K1696" s="100" t="str">
        <f>IFERROR(IF(AND(COUNTBLANK($B1693:$B1695)=2,$B1695="",$B1694="",MAX(C:C)&gt;1),SUM($K$3:K1695)/2,IF($B1695="","",IF($C1696=$C1693,ROUND(J1696*I1696,2),IF($C1696=$C1694,"Total Item (R$)",IF(AND($C1696&lt;&gt;$C1695,$J1695&lt;&gt;""),SUMIFS(K:K,C:C,C1695,J:J,"&lt;&gt;Subtotal"),""))))),"")</f>
        <v/>
      </c>
      <c r="L1696" s="100" t="str">
        <f t="shared" si="50"/>
        <v/>
      </c>
    </row>
    <row r="1697" spans="2:12" x14ac:dyDescent="0.25">
      <c r="B1697" s="62" t="str">
        <f>IFERROR(IF(C1696=C1693,IF(B1696+1&lt;='FORMAÇÃO DE PREÇO'!$H$8,B1696+1,""),B1696),"")</f>
        <v/>
      </c>
      <c r="C1697" s="62" t="str">
        <f>IFERROR(VLOOKUP(B1697,'FORMAÇÃO DE PREÇO'!B:D,2,FALSE),"")</f>
        <v/>
      </c>
      <c r="D1697" s="62" t="str">
        <f>IFERROR(VLOOKUP(B1697,'FORMAÇÃO DE PREÇO'!B:D,3,FALSE),"")</f>
        <v/>
      </c>
      <c r="E1697" s="107" t="str">
        <f t="shared" si="51"/>
        <v/>
      </c>
      <c r="F1697" s="107" t="str">
        <f>IF($B1696="","",IF($C1697=$C1694,INDEX('FORMAÇÃO DE PREÇO'!$H:$H,MATCH($B1697,'FORMAÇÃO DE PREÇO'!$B:$B)-18),IF($C1697=$C1695,"Código","")))</f>
        <v/>
      </c>
      <c r="G1697" s="108" t="str">
        <f t="array" ref="G1697">IF($B1696="","",IF($C1697=$C1694,UPPER(INDEX('BASE EDITAL'!$C:$C,EDITAL!B1697+1)),IF($C1697=$C1695,"Especificação do Objeto","")))</f>
        <v/>
      </c>
      <c r="H1697" s="109" t="str">
        <f t="array" ref="H1697">IF($B1696="","",IF($C1697=$C1694,INDEX('FORMAÇÃO DE PREÇO'!$M:$M,MATCH($B1697,'FORMAÇÃO DE PREÇO'!$B:$B)-14),IF($C1697=$C1695,"Unidade","")))</f>
        <v/>
      </c>
      <c r="I1697" s="109" t="str">
        <f>IF($B1696="","",IF($C1697=$C1694,INDEX('FORMAÇÃO DE PREÇO'!$M:$M,MATCH($B1697,'FORMAÇÃO DE PREÇO'!$B:$B)-16),IF($C1697=$C1695,"Quant.","")))</f>
        <v/>
      </c>
      <c r="J1697" s="68" t="str">
        <f>IF(AND(COUNTBLANK($B1694:$B1696)=2,$B1696="",$B1695="",MAX(C:C)&gt;1),"Total Estimado",IF($B1696="","",IF($C1697=$C1694,INDEX('FORMAÇÃO DE PREÇO'!$M:$M,MATCH($B1697,'FORMAÇÃO DE PREÇO'!$B:$B)-18),IF($C1697=$C1695,"Valor Unit. (R$)",IF(AND($C1697&lt;&gt;$C1696,$J1696&lt;&gt;""),"Subtotal","")))))</f>
        <v/>
      </c>
      <c r="K1697" s="100" t="str">
        <f>IFERROR(IF(AND(COUNTBLANK($B1694:$B1696)=2,$B1696="",$B1695="",MAX(C:C)&gt;1),SUM($K$3:K1696)/2,IF($B1696="","",IF($C1697=$C1694,ROUND(J1697*I1697,2),IF($C1697=$C1695,"Total Item (R$)",IF(AND($C1697&lt;&gt;$C1696,$J1696&lt;&gt;""),SUMIFS(K:K,C:C,C1696,J:J,"&lt;&gt;Subtotal"),""))))),"")</f>
        <v/>
      </c>
      <c r="L1697" s="100" t="str">
        <f t="shared" si="50"/>
        <v/>
      </c>
    </row>
    <row r="1698" spans="2:12" x14ac:dyDescent="0.25">
      <c r="B1698" s="62" t="str">
        <f>IFERROR(IF(C1697=C1694,IF(B1697+1&lt;='FORMAÇÃO DE PREÇO'!$H$8,B1697+1,""),B1697),"")</f>
        <v/>
      </c>
      <c r="C1698" s="62" t="str">
        <f>IFERROR(VLOOKUP(B1698,'FORMAÇÃO DE PREÇO'!B:D,2,FALSE),"")</f>
        <v/>
      </c>
      <c r="D1698" s="62" t="str">
        <f>IFERROR(VLOOKUP(B1698,'FORMAÇÃO DE PREÇO'!B:D,3,FALSE),"")</f>
        <v/>
      </c>
      <c r="E1698" s="107" t="str">
        <f t="shared" si="51"/>
        <v/>
      </c>
      <c r="F1698" s="107" t="str">
        <f>IF($B1697="","",IF($C1698=$C1695,INDEX('FORMAÇÃO DE PREÇO'!$H:$H,MATCH($B1698,'FORMAÇÃO DE PREÇO'!$B:$B)-18),IF($C1698=$C1696,"Código","")))</f>
        <v/>
      </c>
      <c r="G1698" s="108" t="str">
        <f t="array" ref="G1698">IF($B1697="","",IF($C1698=$C1695,UPPER(INDEX('BASE EDITAL'!$C:$C,EDITAL!B1698+1)),IF($C1698=$C1696,"Especificação do Objeto","")))</f>
        <v/>
      </c>
      <c r="H1698" s="109" t="str">
        <f t="array" ref="H1698">IF($B1697="","",IF($C1698=$C1695,INDEX('FORMAÇÃO DE PREÇO'!$M:$M,MATCH($B1698,'FORMAÇÃO DE PREÇO'!$B:$B)-14),IF($C1698=$C1696,"Unidade","")))</f>
        <v/>
      </c>
      <c r="I1698" s="109" t="str">
        <f>IF($B1697="","",IF($C1698=$C1695,INDEX('FORMAÇÃO DE PREÇO'!$M:$M,MATCH($B1698,'FORMAÇÃO DE PREÇO'!$B:$B)-16),IF($C1698=$C1696,"Quant.","")))</f>
        <v/>
      </c>
      <c r="J1698" s="68" t="str">
        <f>IF(AND(COUNTBLANK($B1695:$B1697)=2,$B1697="",$B1696="",MAX(C:C)&gt;1),"Total Estimado",IF($B1697="","",IF($C1698=$C1695,INDEX('FORMAÇÃO DE PREÇO'!$M:$M,MATCH($B1698,'FORMAÇÃO DE PREÇO'!$B:$B)-18),IF($C1698=$C1696,"Valor Unit. (R$)",IF(AND($C1698&lt;&gt;$C1697,$J1697&lt;&gt;""),"Subtotal","")))))</f>
        <v/>
      </c>
      <c r="K1698" s="100" t="str">
        <f>IFERROR(IF(AND(COUNTBLANK($B1695:$B1697)=2,$B1697="",$B1696="",MAX(C:C)&gt;1),SUM($K$3:K1697)/2,IF($B1697="","",IF($C1698=$C1695,ROUND(J1698*I1698,2),IF($C1698=$C1696,"Total Item (R$)",IF(AND($C1698&lt;&gt;$C1697,$J1697&lt;&gt;""),SUMIFS(K:K,C:C,C1697,J:J,"&lt;&gt;Subtotal"),""))))),"")</f>
        <v/>
      </c>
      <c r="L1698" s="100" t="str">
        <f t="shared" si="50"/>
        <v/>
      </c>
    </row>
    <row r="1699" spans="2:12" x14ac:dyDescent="0.25">
      <c r="B1699" s="62" t="str">
        <f>IFERROR(IF(C1698=C1695,IF(B1698+1&lt;='FORMAÇÃO DE PREÇO'!$H$8,B1698+1,""),B1698),"")</f>
        <v/>
      </c>
      <c r="C1699" s="62" t="str">
        <f>IFERROR(VLOOKUP(B1699,'FORMAÇÃO DE PREÇO'!B:D,2,FALSE),"")</f>
        <v/>
      </c>
      <c r="D1699" s="62" t="str">
        <f>IFERROR(VLOOKUP(B1699,'FORMAÇÃO DE PREÇO'!B:D,3,FALSE),"")</f>
        <v/>
      </c>
      <c r="E1699" s="107" t="str">
        <f t="shared" si="51"/>
        <v/>
      </c>
      <c r="F1699" s="107" t="str">
        <f>IF($B1698="","",IF($C1699=$C1696,INDEX('FORMAÇÃO DE PREÇO'!$H:$H,MATCH($B1699,'FORMAÇÃO DE PREÇO'!$B:$B)-18),IF($C1699=$C1697,"Código","")))</f>
        <v/>
      </c>
      <c r="G1699" s="108" t="str">
        <f t="array" ref="G1699">IF($B1698="","",IF($C1699=$C1696,UPPER(INDEX('BASE EDITAL'!$C:$C,EDITAL!B1699+1)),IF($C1699=$C1697,"Especificação do Objeto","")))</f>
        <v/>
      </c>
      <c r="H1699" s="109" t="str">
        <f t="array" ref="H1699">IF($B1698="","",IF($C1699=$C1696,INDEX('FORMAÇÃO DE PREÇO'!$M:$M,MATCH($B1699,'FORMAÇÃO DE PREÇO'!$B:$B)-14),IF($C1699=$C1697,"Unidade","")))</f>
        <v/>
      </c>
      <c r="I1699" s="109" t="str">
        <f>IF($B1698="","",IF($C1699=$C1696,INDEX('FORMAÇÃO DE PREÇO'!$M:$M,MATCH($B1699,'FORMAÇÃO DE PREÇO'!$B:$B)-16),IF($C1699=$C1697,"Quant.","")))</f>
        <v/>
      </c>
      <c r="J1699" s="68" t="str">
        <f>IF(AND(COUNTBLANK($B1696:$B1698)=2,$B1698="",$B1697="",MAX(C:C)&gt;1),"Total Estimado",IF($B1698="","",IF($C1699=$C1696,INDEX('FORMAÇÃO DE PREÇO'!$M:$M,MATCH($B1699,'FORMAÇÃO DE PREÇO'!$B:$B)-18),IF($C1699=$C1697,"Valor Unit. (R$)",IF(AND($C1699&lt;&gt;$C1698,$J1698&lt;&gt;""),"Subtotal","")))))</f>
        <v/>
      </c>
      <c r="K1699" s="100" t="str">
        <f>IFERROR(IF(AND(COUNTBLANK($B1696:$B1698)=2,$B1698="",$B1697="",MAX(C:C)&gt;1),SUM($K$3:K1698)/2,IF($B1698="","",IF($C1699=$C1696,ROUND(J1699*I1699,2),IF($C1699=$C1697,"Total Item (R$)",IF(AND($C1699&lt;&gt;$C1698,$J1698&lt;&gt;""),SUMIFS(K:K,C:C,C1698,J:J,"&lt;&gt;Subtotal"),""))))),"")</f>
        <v/>
      </c>
      <c r="L1699" s="100" t="str">
        <f t="shared" si="50"/>
        <v/>
      </c>
    </row>
    <row r="1700" spans="2:12" x14ac:dyDescent="0.25">
      <c r="B1700" s="62" t="str">
        <f>IFERROR(IF(C1699=C1696,IF(B1699+1&lt;='FORMAÇÃO DE PREÇO'!$H$8,B1699+1,""),B1699),"")</f>
        <v/>
      </c>
      <c r="C1700" s="62" t="str">
        <f>IFERROR(VLOOKUP(B1700,'FORMAÇÃO DE PREÇO'!B:D,2,FALSE),"")</f>
        <v/>
      </c>
      <c r="D1700" s="62" t="str">
        <f>IFERROR(VLOOKUP(B1700,'FORMAÇÃO DE PREÇO'!B:D,3,FALSE),"")</f>
        <v/>
      </c>
      <c r="E1700" s="107" t="str">
        <f t="shared" si="51"/>
        <v/>
      </c>
      <c r="F1700" s="107" t="str">
        <f>IF($B1699="","",IF($C1700=$C1697,INDEX('FORMAÇÃO DE PREÇO'!$H:$H,MATCH($B1700,'FORMAÇÃO DE PREÇO'!$B:$B)-18),IF($C1700=$C1698,"Código","")))</f>
        <v/>
      </c>
      <c r="G1700" s="108" t="str">
        <f t="array" ref="G1700">IF($B1699="","",IF($C1700=$C1697,UPPER(INDEX('BASE EDITAL'!$C:$C,EDITAL!B1700+1)),IF($C1700=$C1698,"Especificação do Objeto","")))</f>
        <v/>
      </c>
      <c r="H1700" s="109" t="str">
        <f t="array" ref="H1700">IF($B1699="","",IF($C1700=$C1697,INDEX('FORMAÇÃO DE PREÇO'!$M:$M,MATCH($B1700,'FORMAÇÃO DE PREÇO'!$B:$B)-14),IF($C1700=$C1698,"Unidade","")))</f>
        <v/>
      </c>
      <c r="I1700" s="109" t="str">
        <f>IF($B1699="","",IF($C1700=$C1697,INDEX('FORMAÇÃO DE PREÇO'!$M:$M,MATCH($B1700,'FORMAÇÃO DE PREÇO'!$B:$B)-16),IF($C1700=$C1698,"Quant.","")))</f>
        <v/>
      </c>
      <c r="J1700" s="68" t="str">
        <f>IF(AND(COUNTBLANK($B1697:$B1699)=2,$B1699="",$B1698="",MAX(C:C)&gt;1),"Total Estimado",IF($B1699="","",IF($C1700=$C1697,INDEX('FORMAÇÃO DE PREÇO'!$M:$M,MATCH($B1700,'FORMAÇÃO DE PREÇO'!$B:$B)-18),IF($C1700=$C1698,"Valor Unit. (R$)",IF(AND($C1700&lt;&gt;$C1699,$J1699&lt;&gt;""),"Subtotal","")))))</f>
        <v/>
      </c>
      <c r="K1700" s="100" t="str">
        <f>IFERROR(IF(AND(COUNTBLANK($B1697:$B1699)=2,$B1699="",$B1698="",MAX(C:C)&gt;1),SUM($K$3:K1699)/2,IF($B1699="","",IF($C1700=$C1697,ROUND(J1700*I1700,2),IF($C1700=$C1698,"Total Item (R$)",IF(AND($C1700&lt;&gt;$C1699,$J1699&lt;&gt;""),SUMIFS(K:K,C:C,C1699,J:J,"&lt;&gt;Subtotal"),""))))),"")</f>
        <v/>
      </c>
      <c r="L1700" s="100" t="str">
        <f t="shared" si="50"/>
        <v/>
      </c>
    </row>
    <row r="1701" spans="2:12" x14ac:dyDescent="0.25">
      <c r="B1701" s="62" t="str">
        <f>IFERROR(IF(C1700=C1697,IF(B1700+1&lt;='FORMAÇÃO DE PREÇO'!$H$8,B1700+1,""),B1700),"")</f>
        <v/>
      </c>
      <c r="C1701" s="62" t="str">
        <f>IFERROR(VLOOKUP(B1701,'FORMAÇÃO DE PREÇO'!B:D,2,FALSE),"")</f>
        <v/>
      </c>
      <c r="D1701" s="62" t="str">
        <f>IFERROR(VLOOKUP(B1701,'FORMAÇÃO DE PREÇO'!B:D,3,FALSE),"")</f>
        <v/>
      </c>
      <c r="E1701" s="107" t="str">
        <f t="shared" si="51"/>
        <v/>
      </c>
      <c r="F1701" s="107" t="str">
        <f>IF($B1700="","",IF($C1701=$C1698,INDEX('FORMAÇÃO DE PREÇO'!$H:$H,MATCH($B1701,'FORMAÇÃO DE PREÇO'!$B:$B)-18),IF($C1701=$C1699,"Código","")))</f>
        <v/>
      </c>
      <c r="G1701" s="108" t="str">
        <f t="array" ref="G1701">IF($B1700="","",IF($C1701=$C1698,UPPER(INDEX('BASE EDITAL'!$C:$C,EDITAL!B1701+1)),IF($C1701=$C1699,"Especificação do Objeto","")))</f>
        <v/>
      </c>
      <c r="H1701" s="109" t="str">
        <f t="array" ref="H1701">IF($B1700="","",IF($C1701=$C1698,INDEX('FORMAÇÃO DE PREÇO'!$M:$M,MATCH($B1701,'FORMAÇÃO DE PREÇO'!$B:$B)-14),IF($C1701=$C1699,"Unidade","")))</f>
        <v/>
      </c>
      <c r="I1701" s="109" t="str">
        <f>IF($B1700="","",IF($C1701=$C1698,INDEX('FORMAÇÃO DE PREÇO'!$M:$M,MATCH($B1701,'FORMAÇÃO DE PREÇO'!$B:$B)-16),IF($C1701=$C1699,"Quant.","")))</f>
        <v/>
      </c>
      <c r="J1701" s="68" t="str">
        <f>IF(AND(COUNTBLANK($B1698:$B1700)=2,$B1700="",$B1699="",MAX(C:C)&gt;1),"Total Estimado",IF($B1700="","",IF($C1701=$C1698,INDEX('FORMAÇÃO DE PREÇO'!$M:$M,MATCH($B1701,'FORMAÇÃO DE PREÇO'!$B:$B)-18),IF($C1701=$C1699,"Valor Unit. (R$)",IF(AND($C1701&lt;&gt;$C1700,$J1700&lt;&gt;""),"Subtotal","")))))</f>
        <v/>
      </c>
      <c r="K1701" s="100" t="str">
        <f>IFERROR(IF(AND(COUNTBLANK($B1698:$B1700)=2,$B1700="",$B1699="",MAX(C:C)&gt;1),SUM($K$3:K1700)/2,IF($B1700="","",IF($C1701=$C1698,ROUND(J1701*I1701,2),IF($C1701=$C1699,"Total Item (R$)",IF(AND($C1701&lt;&gt;$C1700,$J1700&lt;&gt;""),SUMIFS(K:K,C:C,C1700,J:J,"&lt;&gt;Subtotal"),""))))),"")</f>
        <v/>
      </c>
      <c r="L1701" s="100" t="str">
        <f t="shared" si="50"/>
        <v/>
      </c>
    </row>
    <row r="1702" spans="2:12" x14ac:dyDescent="0.25">
      <c r="B1702" s="62" t="str">
        <f>IFERROR(IF(C1701=C1698,IF(B1701+1&lt;='FORMAÇÃO DE PREÇO'!$H$8,B1701+1,""),B1701),"")</f>
        <v/>
      </c>
      <c r="C1702" s="62" t="str">
        <f>IFERROR(VLOOKUP(B1702,'FORMAÇÃO DE PREÇO'!B:D,2,FALSE),"")</f>
        <v/>
      </c>
      <c r="D1702" s="62" t="str">
        <f>IFERROR(VLOOKUP(B1702,'FORMAÇÃO DE PREÇO'!B:D,3,FALSE),"")</f>
        <v/>
      </c>
      <c r="E1702" s="107" t="str">
        <f t="shared" si="51"/>
        <v/>
      </c>
      <c r="F1702" s="107" t="str">
        <f>IF($B1701="","",IF($C1702=$C1699,INDEX('FORMAÇÃO DE PREÇO'!$H:$H,MATCH($B1702,'FORMAÇÃO DE PREÇO'!$B:$B)-18),IF($C1702=$C1700,"Código","")))</f>
        <v/>
      </c>
      <c r="G1702" s="108" t="str">
        <f t="array" ref="G1702">IF($B1701="","",IF($C1702=$C1699,UPPER(INDEX('BASE EDITAL'!$C:$C,EDITAL!B1702+1)),IF($C1702=$C1700,"Especificação do Objeto","")))</f>
        <v/>
      </c>
      <c r="H1702" s="109" t="str">
        <f t="array" ref="H1702">IF($B1701="","",IF($C1702=$C1699,INDEX('FORMAÇÃO DE PREÇO'!$M:$M,MATCH($B1702,'FORMAÇÃO DE PREÇO'!$B:$B)-14),IF($C1702=$C1700,"Unidade","")))</f>
        <v/>
      </c>
      <c r="I1702" s="109" t="str">
        <f>IF($B1701="","",IF($C1702=$C1699,INDEX('FORMAÇÃO DE PREÇO'!$M:$M,MATCH($B1702,'FORMAÇÃO DE PREÇO'!$B:$B)-16),IF($C1702=$C1700,"Quant.","")))</f>
        <v/>
      </c>
      <c r="J1702" s="68" t="str">
        <f>IF(AND(COUNTBLANK($B1699:$B1701)=2,$B1701="",$B1700="",MAX(C:C)&gt;1),"Total Estimado",IF($B1701="","",IF($C1702=$C1699,INDEX('FORMAÇÃO DE PREÇO'!$M:$M,MATCH($B1702,'FORMAÇÃO DE PREÇO'!$B:$B)-18),IF($C1702=$C1700,"Valor Unit. (R$)",IF(AND($C1702&lt;&gt;$C1701,$J1701&lt;&gt;""),"Subtotal","")))))</f>
        <v/>
      </c>
      <c r="K1702" s="100" t="str">
        <f>IFERROR(IF(AND(COUNTBLANK($B1699:$B1701)=2,$B1701="",$B1700="",MAX(C:C)&gt;1),SUM($K$3:K1701)/2,IF($B1701="","",IF($C1702=$C1699,ROUND(J1702*I1702,2),IF($C1702=$C1700,"Total Item (R$)",IF(AND($C1702&lt;&gt;$C1701,$J1701&lt;&gt;""),SUMIFS(K:K,C:C,C1701,J:J,"&lt;&gt;Subtotal"),""))))),"")</f>
        <v/>
      </c>
      <c r="L1702" s="100" t="str">
        <f t="shared" si="50"/>
        <v/>
      </c>
    </row>
    <row r="1703" spans="2:12" x14ac:dyDescent="0.25">
      <c r="B1703" s="62" t="str">
        <f>IFERROR(IF(C1702=C1699,IF(B1702+1&lt;='FORMAÇÃO DE PREÇO'!$H$8,B1702+1,""),B1702),"")</f>
        <v/>
      </c>
      <c r="C1703" s="62" t="str">
        <f>IFERROR(VLOOKUP(B1703,'FORMAÇÃO DE PREÇO'!B:D,2,FALSE),"")</f>
        <v/>
      </c>
      <c r="D1703" s="62" t="str">
        <f>IFERROR(VLOOKUP(B1703,'FORMAÇÃO DE PREÇO'!B:D,3,FALSE),"")</f>
        <v/>
      </c>
      <c r="E1703" s="107" t="str">
        <f t="shared" si="51"/>
        <v/>
      </c>
      <c r="F1703" s="107" t="str">
        <f>IF($B1702="","",IF($C1703=$C1700,INDEX('FORMAÇÃO DE PREÇO'!$H:$H,MATCH($B1703,'FORMAÇÃO DE PREÇO'!$B:$B)-18),IF($C1703=$C1701,"Código","")))</f>
        <v/>
      </c>
      <c r="G1703" s="108" t="str">
        <f t="array" ref="G1703">IF($B1702="","",IF($C1703=$C1700,UPPER(INDEX('BASE EDITAL'!$C:$C,EDITAL!B1703+1)),IF($C1703=$C1701,"Especificação do Objeto","")))</f>
        <v/>
      </c>
      <c r="H1703" s="109" t="str">
        <f t="array" ref="H1703">IF($B1702="","",IF($C1703=$C1700,INDEX('FORMAÇÃO DE PREÇO'!$M:$M,MATCH($B1703,'FORMAÇÃO DE PREÇO'!$B:$B)-14),IF($C1703=$C1701,"Unidade","")))</f>
        <v/>
      </c>
      <c r="I1703" s="109" t="str">
        <f>IF($B1702="","",IF($C1703=$C1700,INDEX('FORMAÇÃO DE PREÇO'!$M:$M,MATCH($B1703,'FORMAÇÃO DE PREÇO'!$B:$B)-16),IF($C1703=$C1701,"Quant.","")))</f>
        <v/>
      </c>
      <c r="J1703" s="68" t="str">
        <f>IF(AND(COUNTBLANK($B1700:$B1702)=2,$B1702="",$B1701="",MAX(C:C)&gt;1),"Total Estimado",IF($B1702="","",IF($C1703=$C1700,INDEX('FORMAÇÃO DE PREÇO'!$M:$M,MATCH($B1703,'FORMAÇÃO DE PREÇO'!$B:$B)-18),IF($C1703=$C1701,"Valor Unit. (R$)",IF(AND($C1703&lt;&gt;$C1702,$J1702&lt;&gt;""),"Subtotal","")))))</f>
        <v/>
      </c>
      <c r="K1703" s="100" t="str">
        <f>IFERROR(IF(AND(COUNTBLANK($B1700:$B1702)=2,$B1702="",$B1701="",MAX(C:C)&gt;1),SUM($K$3:K1702)/2,IF($B1702="","",IF($C1703=$C1700,ROUND(J1703*I1703,2),IF($C1703=$C1701,"Total Item (R$)",IF(AND($C1703&lt;&gt;$C1702,$J1702&lt;&gt;""),SUMIFS(K:K,C:C,C1702,J:J,"&lt;&gt;Subtotal"),""))))),"")</f>
        <v/>
      </c>
      <c r="L1703" s="100" t="str">
        <f t="shared" si="50"/>
        <v/>
      </c>
    </row>
    <row r="1704" spans="2:12" x14ac:dyDescent="0.25">
      <c r="B1704" s="62" t="str">
        <f>IFERROR(IF(C1703=C1700,IF(B1703+1&lt;='FORMAÇÃO DE PREÇO'!$H$8,B1703+1,""),B1703),"")</f>
        <v/>
      </c>
      <c r="C1704" s="62" t="str">
        <f>IFERROR(VLOOKUP(B1704,'FORMAÇÃO DE PREÇO'!B:D,2,FALSE),"")</f>
        <v/>
      </c>
      <c r="D1704" s="62" t="str">
        <f>IFERROR(VLOOKUP(B1704,'FORMAÇÃO DE PREÇO'!B:D,3,FALSE),"")</f>
        <v/>
      </c>
      <c r="E1704" s="107" t="str">
        <f t="shared" si="51"/>
        <v/>
      </c>
      <c r="F1704" s="107" t="str">
        <f>IF($B1703="","",IF($C1704=$C1701,INDEX('FORMAÇÃO DE PREÇO'!$H:$H,MATCH($B1704,'FORMAÇÃO DE PREÇO'!$B:$B)-18),IF($C1704=$C1702,"Código","")))</f>
        <v/>
      </c>
      <c r="G1704" s="108" t="str">
        <f t="array" ref="G1704">IF($B1703="","",IF($C1704=$C1701,UPPER(INDEX('BASE EDITAL'!$C:$C,EDITAL!B1704+1)),IF($C1704=$C1702,"Especificação do Objeto","")))</f>
        <v/>
      </c>
      <c r="H1704" s="109" t="str">
        <f t="array" ref="H1704">IF($B1703="","",IF($C1704=$C1701,INDEX('FORMAÇÃO DE PREÇO'!$M:$M,MATCH($B1704,'FORMAÇÃO DE PREÇO'!$B:$B)-14),IF($C1704=$C1702,"Unidade","")))</f>
        <v/>
      </c>
      <c r="I1704" s="109" t="str">
        <f>IF($B1703="","",IF($C1704=$C1701,INDEX('FORMAÇÃO DE PREÇO'!$M:$M,MATCH($B1704,'FORMAÇÃO DE PREÇO'!$B:$B)-16),IF($C1704=$C1702,"Quant.","")))</f>
        <v/>
      </c>
      <c r="J1704" s="68" t="str">
        <f>IF(AND(COUNTBLANK($B1701:$B1703)=2,$B1703="",$B1702="",MAX(C:C)&gt;1),"Total Estimado",IF($B1703="","",IF($C1704=$C1701,INDEX('FORMAÇÃO DE PREÇO'!$M:$M,MATCH($B1704,'FORMAÇÃO DE PREÇO'!$B:$B)-18),IF($C1704=$C1702,"Valor Unit. (R$)",IF(AND($C1704&lt;&gt;$C1703,$J1703&lt;&gt;""),"Subtotal","")))))</f>
        <v/>
      </c>
      <c r="K1704" s="100" t="str">
        <f>IFERROR(IF(AND(COUNTBLANK($B1701:$B1703)=2,$B1703="",$B1702="",MAX(C:C)&gt;1),SUM($K$3:K1703)/2,IF($B1703="","",IF($C1704=$C1701,ROUND(J1704*I1704,2),IF($C1704=$C1702,"Total Item (R$)",IF(AND($C1704&lt;&gt;$C1703,$J1703&lt;&gt;""),SUMIFS(K:K,C:C,C1703,J:J,"&lt;&gt;Subtotal"),""))))),"")</f>
        <v/>
      </c>
      <c r="L1704" s="100" t="str">
        <f t="shared" si="50"/>
        <v/>
      </c>
    </row>
    <row r="1705" spans="2:12" x14ac:dyDescent="0.25">
      <c r="B1705" s="62" t="str">
        <f>IFERROR(IF(C1704=C1701,IF(B1704+1&lt;='FORMAÇÃO DE PREÇO'!$H$8,B1704+1,""),B1704),"")</f>
        <v/>
      </c>
      <c r="C1705" s="62" t="str">
        <f>IFERROR(VLOOKUP(B1705,'FORMAÇÃO DE PREÇO'!B:D,2,FALSE),"")</f>
        <v/>
      </c>
      <c r="D1705" s="62" t="str">
        <f>IFERROR(VLOOKUP(B1705,'FORMAÇÃO DE PREÇO'!B:D,3,FALSE),"")</f>
        <v/>
      </c>
      <c r="E1705" s="107" t="str">
        <f t="shared" si="51"/>
        <v/>
      </c>
      <c r="F1705" s="107" t="str">
        <f>IF($B1704="","",IF($C1705=$C1702,INDEX('FORMAÇÃO DE PREÇO'!$H:$H,MATCH($B1705,'FORMAÇÃO DE PREÇO'!$B:$B)-18),IF($C1705=$C1703,"Código","")))</f>
        <v/>
      </c>
      <c r="G1705" s="108" t="str">
        <f t="array" ref="G1705">IF($B1704="","",IF($C1705=$C1702,UPPER(INDEX('BASE EDITAL'!$C:$C,EDITAL!B1705+1)),IF($C1705=$C1703,"Especificação do Objeto","")))</f>
        <v/>
      </c>
      <c r="H1705" s="109" t="str">
        <f t="array" ref="H1705">IF($B1704="","",IF($C1705=$C1702,INDEX('FORMAÇÃO DE PREÇO'!$M:$M,MATCH($B1705,'FORMAÇÃO DE PREÇO'!$B:$B)-14),IF($C1705=$C1703,"Unidade","")))</f>
        <v/>
      </c>
      <c r="I1705" s="109" t="str">
        <f>IF($B1704="","",IF($C1705=$C1702,INDEX('FORMAÇÃO DE PREÇO'!$M:$M,MATCH($B1705,'FORMAÇÃO DE PREÇO'!$B:$B)-16),IF($C1705=$C1703,"Quant.","")))</f>
        <v/>
      </c>
      <c r="J1705" s="68" t="str">
        <f>IF(AND(COUNTBLANK($B1702:$B1704)=2,$B1704="",$B1703="",MAX(C:C)&gt;1),"Total Estimado",IF($B1704="","",IF($C1705=$C1702,INDEX('FORMAÇÃO DE PREÇO'!$M:$M,MATCH($B1705,'FORMAÇÃO DE PREÇO'!$B:$B)-18),IF($C1705=$C1703,"Valor Unit. (R$)",IF(AND($C1705&lt;&gt;$C1704,$J1704&lt;&gt;""),"Subtotal","")))))</f>
        <v/>
      </c>
      <c r="K1705" s="100" t="str">
        <f>IFERROR(IF(AND(COUNTBLANK($B1702:$B1704)=2,$B1704="",$B1703="",MAX(C:C)&gt;1),SUM($K$3:K1704)/2,IF($B1704="","",IF($C1705=$C1702,ROUND(J1705*I1705,2),IF($C1705=$C1703,"Total Item (R$)",IF(AND($C1705&lt;&gt;$C1704,$J1704&lt;&gt;""),SUMIFS(K:K,C:C,C1704,J:J,"&lt;&gt;Subtotal"),""))))),"")</f>
        <v/>
      </c>
      <c r="L1705" s="100" t="str">
        <f t="shared" si="50"/>
        <v/>
      </c>
    </row>
    <row r="1706" spans="2:12" x14ac:dyDescent="0.25">
      <c r="B1706" s="62" t="str">
        <f>IFERROR(IF(C1705=C1702,IF(B1705+1&lt;='FORMAÇÃO DE PREÇO'!$H$8,B1705+1,""),B1705),"")</f>
        <v/>
      </c>
      <c r="C1706" s="62" t="str">
        <f>IFERROR(VLOOKUP(B1706,'FORMAÇÃO DE PREÇO'!B:D,2,FALSE),"")</f>
        <v/>
      </c>
      <c r="D1706" s="62" t="str">
        <f>IFERROR(VLOOKUP(B1706,'FORMAÇÃO DE PREÇO'!B:D,3,FALSE),"")</f>
        <v/>
      </c>
      <c r="E1706" s="107" t="str">
        <f t="shared" si="51"/>
        <v/>
      </c>
      <c r="F1706" s="107" t="str">
        <f>IF($B1705="","",IF($C1706=$C1703,INDEX('FORMAÇÃO DE PREÇO'!$H:$H,MATCH($B1706,'FORMAÇÃO DE PREÇO'!$B:$B)-18),IF($C1706=$C1704,"Código","")))</f>
        <v/>
      </c>
      <c r="G1706" s="108" t="str">
        <f t="array" ref="G1706">IF($B1705="","",IF($C1706=$C1703,UPPER(INDEX('BASE EDITAL'!$C:$C,EDITAL!B1706+1)),IF($C1706=$C1704,"Especificação do Objeto","")))</f>
        <v/>
      </c>
      <c r="H1706" s="109" t="str">
        <f t="array" ref="H1706">IF($B1705="","",IF($C1706=$C1703,INDEX('FORMAÇÃO DE PREÇO'!$M:$M,MATCH($B1706,'FORMAÇÃO DE PREÇO'!$B:$B)-14),IF($C1706=$C1704,"Unidade","")))</f>
        <v/>
      </c>
      <c r="I1706" s="109" t="str">
        <f>IF($B1705="","",IF($C1706=$C1703,INDEX('FORMAÇÃO DE PREÇO'!$M:$M,MATCH($B1706,'FORMAÇÃO DE PREÇO'!$B:$B)-16),IF($C1706=$C1704,"Quant.","")))</f>
        <v/>
      </c>
      <c r="J1706" s="68" t="str">
        <f>IF(AND(COUNTBLANK($B1703:$B1705)=2,$B1705="",$B1704="",MAX(C:C)&gt;1),"Total Estimado",IF($B1705="","",IF($C1706=$C1703,INDEX('FORMAÇÃO DE PREÇO'!$M:$M,MATCH($B1706,'FORMAÇÃO DE PREÇO'!$B:$B)-18),IF($C1706=$C1704,"Valor Unit. (R$)",IF(AND($C1706&lt;&gt;$C1705,$J1705&lt;&gt;""),"Subtotal","")))))</f>
        <v/>
      </c>
      <c r="K1706" s="100" t="str">
        <f>IFERROR(IF(AND(COUNTBLANK($B1703:$B1705)=2,$B1705="",$B1704="",MAX(C:C)&gt;1),SUM($K$3:K1705)/2,IF($B1705="","",IF($C1706=$C1703,ROUND(J1706*I1706,2),IF($C1706=$C1704,"Total Item (R$)",IF(AND($C1706&lt;&gt;$C1705,$J1705&lt;&gt;""),SUMIFS(K:K,C:C,C1705,J:J,"&lt;&gt;Subtotal"),""))))),"")</f>
        <v/>
      </c>
      <c r="L1706" s="100" t="str">
        <f t="shared" si="50"/>
        <v/>
      </c>
    </row>
    <row r="1707" spans="2:12" x14ac:dyDescent="0.25">
      <c r="B1707" s="62" t="str">
        <f>IFERROR(IF(C1706=C1703,IF(B1706+1&lt;='FORMAÇÃO DE PREÇO'!$H$8,B1706+1,""),B1706),"")</f>
        <v/>
      </c>
      <c r="C1707" s="62" t="str">
        <f>IFERROR(VLOOKUP(B1707,'FORMAÇÃO DE PREÇO'!B:D,2,FALSE),"")</f>
        <v/>
      </c>
      <c r="D1707" s="62" t="str">
        <f>IFERROR(VLOOKUP(B1707,'FORMAÇÃO DE PREÇO'!B:D,3,FALSE),"")</f>
        <v/>
      </c>
      <c r="E1707" s="107" t="str">
        <f t="shared" si="51"/>
        <v/>
      </c>
      <c r="F1707" s="107" t="str">
        <f>IF($B1706="","",IF($C1707=$C1704,INDEX('FORMAÇÃO DE PREÇO'!$H:$H,MATCH($B1707,'FORMAÇÃO DE PREÇO'!$B:$B)-18),IF($C1707=$C1705,"Código","")))</f>
        <v/>
      </c>
      <c r="G1707" s="108" t="str">
        <f t="array" ref="G1707">IF($B1706="","",IF($C1707=$C1704,UPPER(INDEX('BASE EDITAL'!$C:$C,EDITAL!B1707+1)),IF($C1707=$C1705,"Especificação do Objeto","")))</f>
        <v/>
      </c>
      <c r="H1707" s="109" t="str">
        <f t="array" ref="H1707">IF($B1706="","",IF($C1707=$C1704,INDEX('FORMAÇÃO DE PREÇO'!$M:$M,MATCH($B1707,'FORMAÇÃO DE PREÇO'!$B:$B)-14),IF($C1707=$C1705,"Unidade","")))</f>
        <v/>
      </c>
      <c r="I1707" s="109" t="str">
        <f>IF($B1706="","",IF($C1707=$C1704,INDEX('FORMAÇÃO DE PREÇO'!$M:$M,MATCH($B1707,'FORMAÇÃO DE PREÇO'!$B:$B)-16),IF($C1707=$C1705,"Quant.","")))</f>
        <v/>
      </c>
      <c r="J1707" s="68" t="str">
        <f>IF(AND(COUNTBLANK($B1704:$B1706)=2,$B1706="",$B1705="",MAX(C:C)&gt;1),"Total Estimado",IF($B1706="","",IF($C1707=$C1704,INDEX('FORMAÇÃO DE PREÇO'!$M:$M,MATCH($B1707,'FORMAÇÃO DE PREÇO'!$B:$B)-18),IF($C1707=$C1705,"Valor Unit. (R$)",IF(AND($C1707&lt;&gt;$C1706,$J1706&lt;&gt;""),"Subtotal","")))))</f>
        <v/>
      </c>
      <c r="K1707" s="100" t="str">
        <f>IFERROR(IF(AND(COUNTBLANK($B1704:$B1706)=2,$B1706="",$B1705="",MAX(C:C)&gt;1),SUM($K$3:K1706)/2,IF($B1706="","",IF($C1707=$C1704,ROUND(J1707*I1707,2),IF($C1707=$C1705,"Total Item (R$)",IF(AND($C1707&lt;&gt;$C1706,$J1706&lt;&gt;""),SUMIFS(K:K,C:C,C1706,J:J,"&lt;&gt;Subtotal"),""))))),"")</f>
        <v/>
      </c>
      <c r="L1707" s="100" t="str">
        <f t="shared" si="50"/>
        <v/>
      </c>
    </row>
    <row r="1708" spans="2:12" x14ac:dyDescent="0.25">
      <c r="B1708" s="62" t="str">
        <f>IFERROR(IF(C1707=C1704,IF(B1707+1&lt;='FORMAÇÃO DE PREÇO'!$H$8,B1707+1,""),B1707),"")</f>
        <v/>
      </c>
      <c r="C1708" s="62" t="str">
        <f>IFERROR(VLOOKUP(B1708,'FORMAÇÃO DE PREÇO'!B:D,2,FALSE),"")</f>
        <v/>
      </c>
      <c r="D1708" s="62" t="str">
        <f>IFERROR(VLOOKUP(B1708,'FORMAÇÃO DE PREÇO'!B:D,3,FALSE),"")</f>
        <v/>
      </c>
      <c r="E1708" s="107" t="str">
        <f t="shared" si="51"/>
        <v/>
      </c>
      <c r="F1708" s="107" t="str">
        <f>IF($B1707="","",IF($C1708=$C1705,INDEX('FORMAÇÃO DE PREÇO'!$H:$H,MATCH($B1708,'FORMAÇÃO DE PREÇO'!$B:$B)-18),IF($C1708=$C1706,"Código","")))</f>
        <v/>
      </c>
      <c r="G1708" s="108" t="str">
        <f t="array" ref="G1708">IF($B1707="","",IF($C1708=$C1705,UPPER(INDEX('BASE EDITAL'!$C:$C,EDITAL!B1708+1)),IF($C1708=$C1706,"Especificação do Objeto","")))</f>
        <v/>
      </c>
      <c r="H1708" s="109" t="str">
        <f t="array" ref="H1708">IF($B1707="","",IF($C1708=$C1705,INDEX('FORMAÇÃO DE PREÇO'!$M:$M,MATCH($B1708,'FORMAÇÃO DE PREÇO'!$B:$B)-14),IF($C1708=$C1706,"Unidade","")))</f>
        <v/>
      </c>
      <c r="I1708" s="109" t="str">
        <f>IF($B1707="","",IF($C1708=$C1705,INDEX('FORMAÇÃO DE PREÇO'!$M:$M,MATCH($B1708,'FORMAÇÃO DE PREÇO'!$B:$B)-16),IF($C1708=$C1706,"Quant.","")))</f>
        <v/>
      </c>
      <c r="J1708" s="68" t="str">
        <f>IF(AND(COUNTBLANK($B1705:$B1707)=2,$B1707="",$B1706="",MAX(C:C)&gt;1),"Total Estimado",IF($B1707="","",IF($C1708=$C1705,INDEX('FORMAÇÃO DE PREÇO'!$M:$M,MATCH($B1708,'FORMAÇÃO DE PREÇO'!$B:$B)-18),IF($C1708=$C1706,"Valor Unit. (R$)",IF(AND($C1708&lt;&gt;$C1707,$J1707&lt;&gt;""),"Subtotal","")))))</f>
        <v/>
      </c>
      <c r="K1708" s="100" t="str">
        <f>IFERROR(IF(AND(COUNTBLANK($B1705:$B1707)=2,$B1707="",$B1706="",MAX(C:C)&gt;1),SUM($K$3:K1707)/2,IF($B1707="","",IF($C1708=$C1705,ROUND(J1708*I1708,2),IF($C1708=$C1706,"Total Item (R$)",IF(AND($C1708&lt;&gt;$C1707,$J1707&lt;&gt;""),SUMIFS(K:K,C:C,C1707,J:J,"&lt;&gt;Subtotal"),""))))),"")</f>
        <v/>
      </c>
      <c r="L1708" s="100" t="str">
        <f t="shared" si="50"/>
        <v/>
      </c>
    </row>
    <row r="1709" spans="2:12" x14ac:dyDescent="0.25">
      <c r="B1709" s="62" t="str">
        <f>IFERROR(IF(C1708=C1705,IF(B1708+1&lt;='FORMAÇÃO DE PREÇO'!$H$8,B1708+1,""),B1708),"")</f>
        <v/>
      </c>
      <c r="C1709" s="62" t="str">
        <f>IFERROR(VLOOKUP(B1709,'FORMAÇÃO DE PREÇO'!B:D,2,FALSE),"")</f>
        <v/>
      </c>
      <c r="D1709" s="62" t="str">
        <f>IFERROR(VLOOKUP(B1709,'FORMAÇÃO DE PREÇO'!B:D,3,FALSE),"")</f>
        <v/>
      </c>
      <c r="E1709" s="107" t="str">
        <f t="shared" si="51"/>
        <v/>
      </c>
      <c r="F1709" s="107" t="str">
        <f>IF($B1708="","",IF($C1709=$C1706,INDEX('FORMAÇÃO DE PREÇO'!$H:$H,MATCH($B1709,'FORMAÇÃO DE PREÇO'!$B:$B)-18),IF($C1709=$C1707,"Código","")))</f>
        <v/>
      </c>
      <c r="G1709" s="108" t="str">
        <f t="array" ref="G1709">IF($B1708="","",IF($C1709=$C1706,UPPER(INDEX('BASE EDITAL'!$C:$C,EDITAL!B1709+1)),IF($C1709=$C1707,"Especificação do Objeto","")))</f>
        <v/>
      </c>
      <c r="H1709" s="109" t="str">
        <f t="array" ref="H1709">IF($B1708="","",IF($C1709=$C1706,INDEX('FORMAÇÃO DE PREÇO'!$M:$M,MATCH($B1709,'FORMAÇÃO DE PREÇO'!$B:$B)-14),IF($C1709=$C1707,"Unidade","")))</f>
        <v/>
      </c>
      <c r="I1709" s="109" t="str">
        <f>IF($B1708="","",IF($C1709=$C1706,INDEX('FORMAÇÃO DE PREÇO'!$M:$M,MATCH($B1709,'FORMAÇÃO DE PREÇO'!$B:$B)-16),IF($C1709=$C1707,"Quant.","")))</f>
        <v/>
      </c>
      <c r="J1709" s="68" t="str">
        <f>IF(AND(COUNTBLANK($B1706:$B1708)=2,$B1708="",$B1707="",MAX(C:C)&gt;1),"Total Estimado",IF($B1708="","",IF($C1709=$C1706,INDEX('FORMAÇÃO DE PREÇO'!$M:$M,MATCH($B1709,'FORMAÇÃO DE PREÇO'!$B:$B)-18),IF($C1709=$C1707,"Valor Unit. (R$)",IF(AND($C1709&lt;&gt;$C1708,$J1708&lt;&gt;""),"Subtotal","")))))</f>
        <v/>
      </c>
      <c r="K1709" s="100" t="str">
        <f>IFERROR(IF(AND(COUNTBLANK($B1706:$B1708)=2,$B1708="",$B1707="",MAX(C:C)&gt;1),SUM($K$3:K1708)/2,IF($B1708="","",IF($C1709=$C1706,ROUND(J1709*I1709,2),IF($C1709=$C1707,"Total Item (R$)",IF(AND($C1709&lt;&gt;$C1708,$J1708&lt;&gt;""),SUMIFS(K:K,C:C,C1708,J:J,"&lt;&gt;Subtotal"),""))))),"")</f>
        <v/>
      </c>
      <c r="L1709" s="100" t="str">
        <f t="shared" si="50"/>
        <v/>
      </c>
    </row>
    <row r="1710" spans="2:12" x14ac:dyDescent="0.25">
      <c r="B1710" s="62" t="str">
        <f>IFERROR(IF(C1709=C1706,IF(B1709+1&lt;='FORMAÇÃO DE PREÇO'!$H$8,B1709+1,""),B1709),"")</f>
        <v/>
      </c>
      <c r="C1710" s="62" t="str">
        <f>IFERROR(VLOOKUP(B1710,'FORMAÇÃO DE PREÇO'!B:D,2,FALSE),"")</f>
        <v/>
      </c>
      <c r="D1710" s="62" t="str">
        <f>IFERROR(VLOOKUP(B1710,'FORMAÇÃO DE PREÇO'!B:D,3,FALSE),"")</f>
        <v/>
      </c>
      <c r="E1710" s="107" t="str">
        <f t="shared" si="51"/>
        <v/>
      </c>
      <c r="F1710" s="107" t="str">
        <f>IF($B1709="","",IF($C1710=$C1707,INDEX('FORMAÇÃO DE PREÇO'!$H:$H,MATCH($B1710,'FORMAÇÃO DE PREÇO'!$B:$B)-18),IF($C1710=$C1708,"Código","")))</f>
        <v/>
      </c>
      <c r="G1710" s="108" t="str">
        <f t="array" ref="G1710">IF($B1709="","",IF($C1710=$C1707,UPPER(INDEX('BASE EDITAL'!$C:$C,EDITAL!B1710+1)),IF($C1710=$C1708,"Especificação do Objeto","")))</f>
        <v/>
      </c>
      <c r="H1710" s="109" t="str">
        <f t="array" ref="H1710">IF($B1709="","",IF($C1710=$C1707,INDEX('FORMAÇÃO DE PREÇO'!$M:$M,MATCH($B1710,'FORMAÇÃO DE PREÇO'!$B:$B)-14),IF($C1710=$C1708,"Unidade","")))</f>
        <v/>
      </c>
      <c r="I1710" s="109" t="str">
        <f>IF($B1709="","",IF($C1710=$C1707,INDEX('FORMAÇÃO DE PREÇO'!$M:$M,MATCH($B1710,'FORMAÇÃO DE PREÇO'!$B:$B)-16),IF($C1710=$C1708,"Quant.","")))</f>
        <v/>
      </c>
      <c r="J1710" s="68" t="str">
        <f>IF(AND(COUNTBLANK($B1707:$B1709)=2,$B1709="",$B1708="",MAX(C:C)&gt;1),"Total Estimado",IF($B1709="","",IF($C1710=$C1707,INDEX('FORMAÇÃO DE PREÇO'!$M:$M,MATCH($B1710,'FORMAÇÃO DE PREÇO'!$B:$B)-18),IF($C1710=$C1708,"Valor Unit. (R$)",IF(AND($C1710&lt;&gt;$C1709,$J1709&lt;&gt;""),"Subtotal","")))))</f>
        <v/>
      </c>
      <c r="K1710" s="100" t="str">
        <f>IFERROR(IF(AND(COUNTBLANK($B1707:$B1709)=2,$B1709="",$B1708="",MAX(C:C)&gt;1),SUM($K$3:K1709)/2,IF($B1709="","",IF($C1710=$C1707,ROUND(J1710*I1710,2),IF($C1710=$C1708,"Total Item (R$)",IF(AND($C1710&lt;&gt;$C1709,$J1709&lt;&gt;""),SUMIFS(K:K,C:C,C1709,J:J,"&lt;&gt;Subtotal"),""))))),"")</f>
        <v/>
      </c>
      <c r="L1710" s="100" t="str">
        <f t="shared" si="50"/>
        <v/>
      </c>
    </row>
    <row r="1711" spans="2:12" x14ac:dyDescent="0.25">
      <c r="B1711" s="62" t="str">
        <f>IFERROR(IF(C1710=C1707,IF(B1710+1&lt;='FORMAÇÃO DE PREÇO'!$H$8,B1710+1,""),B1710),"")</f>
        <v/>
      </c>
      <c r="C1711" s="62" t="str">
        <f>IFERROR(VLOOKUP(B1711,'FORMAÇÃO DE PREÇO'!B:D,2,FALSE),"")</f>
        <v/>
      </c>
      <c r="D1711" s="62" t="str">
        <f>IFERROR(VLOOKUP(B1711,'FORMAÇÃO DE PREÇO'!B:D,3,FALSE),"")</f>
        <v/>
      </c>
      <c r="E1711" s="107" t="str">
        <f t="shared" si="51"/>
        <v/>
      </c>
      <c r="F1711" s="107" t="str">
        <f>IF($B1710="","",IF($C1711=$C1708,INDEX('FORMAÇÃO DE PREÇO'!$H:$H,MATCH($B1711,'FORMAÇÃO DE PREÇO'!$B:$B)-18),IF($C1711=$C1709,"Código","")))</f>
        <v/>
      </c>
      <c r="G1711" s="108" t="str">
        <f t="array" ref="G1711">IF($B1710="","",IF($C1711=$C1708,UPPER(INDEX('BASE EDITAL'!$C:$C,EDITAL!B1711+1)),IF($C1711=$C1709,"Especificação do Objeto","")))</f>
        <v/>
      </c>
      <c r="H1711" s="109" t="str">
        <f t="array" ref="H1711">IF($B1710="","",IF($C1711=$C1708,INDEX('FORMAÇÃO DE PREÇO'!$M:$M,MATCH($B1711,'FORMAÇÃO DE PREÇO'!$B:$B)-14),IF($C1711=$C1709,"Unidade","")))</f>
        <v/>
      </c>
      <c r="I1711" s="109" t="str">
        <f>IF($B1710="","",IF($C1711=$C1708,INDEX('FORMAÇÃO DE PREÇO'!$M:$M,MATCH($B1711,'FORMAÇÃO DE PREÇO'!$B:$B)-16),IF($C1711=$C1709,"Quant.","")))</f>
        <v/>
      </c>
      <c r="J1711" s="68" t="str">
        <f>IF(AND(COUNTBLANK($B1708:$B1710)=2,$B1710="",$B1709="",MAX(C:C)&gt;1),"Total Estimado",IF($B1710="","",IF($C1711=$C1708,INDEX('FORMAÇÃO DE PREÇO'!$M:$M,MATCH($B1711,'FORMAÇÃO DE PREÇO'!$B:$B)-18),IF($C1711=$C1709,"Valor Unit. (R$)",IF(AND($C1711&lt;&gt;$C1710,$J1710&lt;&gt;""),"Subtotal","")))))</f>
        <v/>
      </c>
      <c r="K1711" s="100" t="str">
        <f>IFERROR(IF(AND(COUNTBLANK($B1708:$B1710)=2,$B1710="",$B1709="",MAX(C:C)&gt;1),SUM($K$3:K1710)/2,IF($B1710="","",IF($C1711=$C1708,ROUND(J1711*I1711,2),IF($C1711=$C1709,"Total Item (R$)",IF(AND($C1711&lt;&gt;$C1710,$J1710&lt;&gt;""),SUMIFS(K:K,C:C,C1710,J:J,"&lt;&gt;Subtotal"),""))))),"")</f>
        <v/>
      </c>
      <c r="L1711" s="100" t="str">
        <f t="shared" si="50"/>
        <v/>
      </c>
    </row>
    <row r="1712" spans="2:12" x14ac:dyDescent="0.25">
      <c r="B1712" s="62" t="str">
        <f>IFERROR(IF(C1711=C1708,IF(B1711+1&lt;='FORMAÇÃO DE PREÇO'!$H$8,B1711+1,""),B1711),"")</f>
        <v/>
      </c>
      <c r="C1712" s="62" t="str">
        <f>IFERROR(VLOOKUP(B1712,'FORMAÇÃO DE PREÇO'!B:D,2,FALSE),"")</f>
        <v/>
      </c>
      <c r="D1712" s="62" t="str">
        <f>IFERROR(VLOOKUP(B1712,'FORMAÇÃO DE PREÇO'!B:D,3,FALSE),"")</f>
        <v/>
      </c>
      <c r="E1712" s="107" t="str">
        <f t="shared" si="51"/>
        <v/>
      </c>
      <c r="F1712" s="107" t="str">
        <f>IF($B1711="","",IF($C1712=$C1709,INDEX('FORMAÇÃO DE PREÇO'!$H:$H,MATCH($B1712,'FORMAÇÃO DE PREÇO'!$B:$B)-18),IF($C1712=$C1710,"Código","")))</f>
        <v/>
      </c>
      <c r="G1712" s="108" t="str">
        <f t="array" ref="G1712">IF($B1711="","",IF($C1712=$C1709,UPPER(INDEX('BASE EDITAL'!$C:$C,EDITAL!B1712+1)),IF($C1712=$C1710,"Especificação do Objeto","")))</f>
        <v/>
      </c>
      <c r="H1712" s="109" t="str">
        <f t="array" ref="H1712">IF($B1711="","",IF($C1712=$C1709,INDEX('FORMAÇÃO DE PREÇO'!$M:$M,MATCH($B1712,'FORMAÇÃO DE PREÇO'!$B:$B)-14),IF($C1712=$C1710,"Unidade","")))</f>
        <v/>
      </c>
      <c r="I1712" s="109" t="str">
        <f>IF($B1711="","",IF($C1712=$C1709,INDEX('FORMAÇÃO DE PREÇO'!$M:$M,MATCH($B1712,'FORMAÇÃO DE PREÇO'!$B:$B)-16),IF($C1712=$C1710,"Quant.","")))</f>
        <v/>
      </c>
      <c r="J1712" s="68" t="str">
        <f>IF(AND(COUNTBLANK($B1709:$B1711)=2,$B1711="",$B1710="",MAX(C:C)&gt;1),"Total Estimado",IF($B1711="","",IF($C1712=$C1709,INDEX('FORMAÇÃO DE PREÇO'!$M:$M,MATCH($B1712,'FORMAÇÃO DE PREÇO'!$B:$B)-18),IF($C1712=$C1710,"Valor Unit. (R$)",IF(AND($C1712&lt;&gt;$C1711,$J1711&lt;&gt;""),"Subtotal","")))))</f>
        <v/>
      </c>
      <c r="K1712" s="100" t="str">
        <f>IFERROR(IF(AND(COUNTBLANK($B1709:$B1711)=2,$B1711="",$B1710="",MAX(C:C)&gt;1),SUM($K$3:K1711)/2,IF($B1711="","",IF($C1712=$C1709,ROUND(J1712*I1712,2),IF($C1712=$C1710,"Total Item (R$)",IF(AND($C1712&lt;&gt;$C1711,$J1711&lt;&gt;""),SUMIFS(K:K,C:C,C1711,J:J,"&lt;&gt;Subtotal"),""))))),"")</f>
        <v/>
      </c>
      <c r="L1712" s="100" t="str">
        <f t="shared" si="50"/>
        <v/>
      </c>
    </row>
    <row r="1713" spans="2:12" x14ac:dyDescent="0.25">
      <c r="B1713" s="62" t="str">
        <f>IFERROR(IF(C1712=C1709,IF(B1712+1&lt;='FORMAÇÃO DE PREÇO'!$H$8,B1712+1,""),B1712),"")</f>
        <v/>
      </c>
      <c r="C1713" s="62" t="str">
        <f>IFERROR(VLOOKUP(B1713,'FORMAÇÃO DE PREÇO'!B:D,2,FALSE),"")</f>
        <v/>
      </c>
      <c r="D1713" s="62" t="str">
        <f>IFERROR(VLOOKUP(B1713,'FORMAÇÃO DE PREÇO'!B:D,3,FALSE),"")</f>
        <v/>
      </c>
      <c r="E1713" s="107" t="str">
        <f t="shared" si="51"/>
        <v/>
      </c>
      <c r="F1713" s="107" t="str">
        <f>IF($B1712="","",IF($C1713=$C1710,INDEX('FORMAÇÃO DE PREÇO'!$H:$H,MATCH($B1713,'FORMAÇÃO DE PREÇO'!$B:$B)-18),IF($C1713=$C1711,"Código","")))</f>
        <v/>
      </c>
      <c r="G1713" s="108" t="str">
        <f t="array" ref="G1713">IF($B1712="","",IF($C1713=$C1710,UPPER(INDEX('BASE EDITAL'!$C:$C,EDITAL!B1713+1)),IF($C1713=$C1711,"Especificação do Objeto","")))</f>
        <v/>
      </c>
      <c r="H1713" s="109" t="str">
        <f t="array" ref="H1713">IF($B1712="","",IF($C1713=$C1710,INDEX('FORMAÇÃO DE PREÇO'!$M:$M,MATCH($B1713,'FORMAÇÃO DE PREÇO'!$B:$B)-14),IF($C1713=$C1711,"Unidade","")))</f>
        <v/>
      </c>
      <c r="I1713" s="109" t="str">
        <f>IF($B1712="","",IF($C1713=$C1710,INDEX('FORMAÇÃO DE PREÇO'!$M:$M,MATCH($B1713,'FORMAÇÃO DE PREÇO'!$B:$B)-16),IF($C1713=$C1711,"Quant.","")))</f>
        <v/>
      </c>
      <c r="J1713" s="68" t="str">
        <f>IF(AND(COUNTBLANK($B1710:$B1712)=2,$B1712="",$B1711="",MAX(C:C)&gt;1),"Total Estimado",IF($B1712="","",IF($C1713=$C1710,INDEX('FORMAÇÃO DE PREÇO'!$M:$M,MATCH($B1713,'FORMAÇÃO DE PREÇO'!$B:$B)-18),IF($C1713=$C1711,"Valor Unit. (R$)",IF(AND($C1713&lt;&gt;$C1712,$J1712&lt;&gt;""),"Subtotal","")))))</f>
        <v/>
      </c>
      <c r="K1713" s="100" t="str">
        <f>IFERROR(IF(AND(COUNTBLANK($B1710:$B1712)=2,$B1712="",$B1711="",MAX(C:C)&gt;1),SUM($K$3:K1712)/2,IF($B1712="","",IF($C1713=$C1710,ROUND(J1713*I1713,2),IF($C1713=$C1711,"Total Item (R$)",IF(AND($C1713&lt;&gt;$C1712,$J1712&lt;&gt;""),SUMIFS(K:K,C:C,C1712,J:J,"&lt;&gt;Subtotal"),""))))),"")</f>
        <v/>
      </c>
      <c r="L1713" s="100" t="str">
        <f t="shared" si="50"/>
        <v/>
      </c>
    </row>
    <row r="1714" spans="2:12" x14ac:dyDescent="0.25">
      <c r="B1714" s="62" t="str">
        <f>IFERROR(IF(C1713=C1710,IF(B1713+1&lt;='FORMAÇÃO DE PREÇO'!$H$8,B1713+1,""),B1713),"")</f>
        <v/>
      </c>
      <c r="C1714" s="62" t="str">
        <f>IFERROR(VLOOKUP(B1714,'FORMAÇÃO DE PREÇO'!B:D,2,FALSE),"")</f>
        <v/>
      </c>
      <c r="D1714" s="62" t="str">
        <f>IFERROR(VLOOKUP(B1714,'FORMAÇÃO DE PREÇO'!B:D,3,FALSE),"")</f>
        <v/>
      </c>
      <c r="E1714" s="107" t="str">
        <f t="shared" si="51"/>
        <v/>
      </c>
      <c r="F1714" s="107" t="str">
        <f>IF($B1713="","",IF($C1714=$C1711,INDEX('FORMAÇÃO DE PREÇO'!$H:$H,MATCH($B1714,'FORMAÇÃO DE PREÇO'!$B:$B)-18),IF($C1714=$C1712,"Código","")))</f>
        <v/>
      </c>
      <c r="G1714" s="108" t="str">
        <f t="array" ref="G1714">IF($B1713="","",IF($C1714=$C1711,UPPER(INDEX('BASE EDITAL'!$C:$C,EDITAL!B1714+1)),IF($C1714=$C1712,"Especificação do Objeto","")))</f>
        <v/>
      </c>
      <c r="H1714" s="109" t="str">
        <f t="array" ref="H1714">IF($B1713="","",IF($C1714=$C1711,INDEX('FORMAÇÃO DE PREÇO'!$M:$M,MATCH($B1714,'FORMAÇÃO DE PREÇO'!$B:$B)-14),IF($C1714=$C1712,"Unidade","")))</f>
        <v/>
      </c>
      <c r="I1714" s="109" t="str">
        <f>IF($B1713="","",IF($C1714=$C1711,INDEX('FORMAÇÃO DE PREÇO'!$M:$M,MATCH($B1714,'FORMAÇÃO DE PREÇO'!$B:$B)-16),IF($C1714=$C1712,"Quant.","")))</f>
        <v/>
      </c>
      <c r="J1714" s="68" t="str">
        <f>IF(AND(COUNTBLANK($B1711:$B1713)=2,$B1713="",$B1712="",MAX(C:C)&gt;1),"Total Estimado",IF($B1713="","",IF($C1714=$C1711,INDEX('FORMAÇÃO DE PREÇO'!$M:$M,MATCH($B1714,'FORMAÇÃO DE PREÇO'!$B:$B)-18),IF($C1714=$C1712,"Valor Unit. (R$)",IF(AND($C1714&lt;&gt;$C1713,$J1713&lt;&gt;""),"Subtotal","")))))</f>
        <v/>
      </c>
      <c r="K1714" s="100" t="str">
        <f>IFERROR(IF(AND(COUNTBLANK($B1711:$B1713)=2,$B1713="",$B1712="",MAX(C:C)&gt;1),SUM($K$3:K1713)/2,IF($B1713="","",IF($C1714=$C1711,ROUND(J1714*I1714,2),IF($C1714=$C1712,"Total Item (R$)",IF(AND($C1714&lt;&gt;$C1713,$J1713&lt;&gt;""),SUMIFS(K:K,C:C,C1713,J:J,"&lt;&gt;Subtotal"),""))))),"")</f>
        <v/>
      </c>
      <c r="L1714" s="100" t="str">
        <f t="shared" si="50"/>
        <v/>
      </c>
    </row>
    <row r="1715" spans="2:12" x14ac:dyDescent="0.25">
      <c r="B1715" s="62" t="str">
        <f>IFERROR(IF(C1714=C1711,IF(B1714+1&lt;='FORMAÇÃO DE PREÇO'!$H$8,B1714+1,""),B1714),"")</f>
        <v/>
      </c>
      <c r="C1715" s="62" t="str">
        <f>IFERROR(VLOOKUP(B1715,'FORMAÇÃO DE PREÇO'!B:D,2,FALSE),"")</f>
        <v/>
      </c>
      <c r="D1715" s="62" t="str">
        <f>IFERROR(VLOOKUP(B1715,'FORMAÇÃO DE PREÇO'!B:D,3,FALSE),"")</f>
        <v/>
      </c>
      <c r="E1715" s="107" t="str">
        <f t="shared" si="51"/>
        <v/>
      </c>
      <c r="F1715" s="107" t="str">
        <f>IF($B1714="","",IF($C1715=$C1712,INDEX('FORMAÇÃO DE PREÇO'!$H:$H,MATCH($B1715,'FORMAÇÃO DE PREÇO'!$B:$B)-18),IF($C1715=$C1713,"Código","")))</f>
        <v/>
      </c>
      <c r="G1715" s="108" t="str">
        <f t="array" ref="G1715">IF($B1714="","",IF($C1715=$C1712,UPPER(INDEX('BASE EDITAL'!$C:$C,EDITAL!B1715+1)),IF($C1715=$C1713,"Especificação do Objeto","")))</f>
        <v/>
      </c>
      <c r="H1715" s="109" t="str">
        <f t="array" ref="H1715">IF($B1714="","",IF($C1715=$C1712,INDEX('FORMAÇÃO DE PREÇO'!$M:$M,MATCH($B1715,'FORMAÇÃO DE PREÇO'!$B:$B)-14),IF($C1715=$C1713,"Unidade","")))</f>
        <v/>
      </c>
      <c r="I1715" s="109" t="str">
        <f>IF($B1714="","",IF($C1715=$C1712,INDEX('FORMAÇÃO DE PREÇO'!$M:$M,MATCH($B1715,'FORMAÇÃO DE PREÇO'!$B:$B)-16),IF($C1715=$C1713,"Quant.","")))</f>
        <v/>
      </c>
      <c r="J1715" s="68" t="str">
        <f>IF(AND(COUNTBLANK($B1712:$B1714)=2,$B1714="",$B1713="",MAX(C:C)&gt;1),"Total Estimado",IF($B1714="","",IF($C1715=$C1712,INDEX('FORMAÇÃO DE PREÇO'!$M:$M,MATCH($B1715,'FORMAÇÃO DE PREÇO'!$B:$B)-18),IF($C1715=$C1713,"Valor Unit. (R$)",IF(AND($C1715&lt;&gt;$C1714,$J1714&lt;&gt;""),"Subtotal","")))))</f>
        <v/>
      </c>
      <c r="K1715" s="100" t="str">
        <f>IFERROR(IF(AND(COUNTBLANK($B1712:$B1714)=2,$B1714="",$B1713="",MAX(C:C)&gt;1),SUM($K$3:K1714)/2,IF($B1714="","",IF($C1715=$C1712,ROUND(J1715*I1715,2),IF($C1715=$C1713,"Total Item (R$)",IF(AND($C1715&lt;&gt;$C1714,$J1714&lt;&gt;""),SUMIFS(K:K,C:C,C1714,J:J,"&lt;&gt;Subtotal"),""))))),"")</f>
        <v/>
      </c>
      <c r="L1715" s="100" t="str">
        <f t="shared" si="50"/>
        <v/>
      </c>
    </row>
    <row r="1716" spans="2:12" x14ac:dyDescent="0.25">
      <c r="B1716" s="62" t="str">
        <f>IFERROR(IF(C1715=C1712,IF(B1715+1&lt;='FORMAÇÃO DE PREÇO'!$H$8,B1715+1,""),B1715),"")</f>
        <v/>
      </c>
      <c r="C1716" s="62" t="str">
        <f>IFERROR(VLOOKUP(B1716,'FORMAÇÃO DE PREÇO'!B:D,2,FALSE),"")</f>
        <v/>
      </c>
      <c r="D1716" s="62" t="str">
        <f>IFERROR(VLOOKUP(B1716,'FORMAÇÃO DE PREÇO'!B:D,3,FALSE),"")</f>
        <v/>
      </c>
      <c r="E1716" s="107" t="str">
        <f t="shared" si="51"/>
        <v/>
      </c>
      <c r="F1716" s="107" t="str">
        <f>IF($B1715="","",IF($C1716=$C1713,INDEX('FORMAÇÃO DE PREÇO'!$H:$H,MATCH($B1716,'FORMAÇÃO DE PREÇO'!$B:$B)-18),IF($C1716=$C1714,"Código","")))</f>
        <v/>
      </c>
      <c r="G1716" s="108" t="str">
        <f t="array" ref="G1716">IF($B1715="","",IF($C1716=$C1713,UPPER(INDEX('BASE EDITAL'!$C:$C,EDITAL!B1716+1)),IF($C1716=$C1714,"Especificação do Objeto","")))</f>
        <v/>
      </c>
      <c r="H1716" s="109" t="str">
        <f t="array" ref="H1716">IF($B1715="","",IF($C1716=$C1713,INDEX('FORMAÇÃO DE PREÇO'!$M:$M,MATCH($B1716,'FORMAÇÃO DE PREÇO'!$B:$B)-14),IF($C1716=$C1714,"Unidade","")))</f>
        <v/>
      </c>
      <c r="I1716" s="109" t="str">
        <f>IF($B1715="","",IF($C1716=$C1713,INDEX('FORMAÇÃO DE PREÇO'!$M:$M,MATCH($B1716,'FORMAÇÃO DE PREÇO'!$B:$B)-16),IF($C1716=$C1714,"Quant.","")))</f>
        <v/>
      </c>
      <c r="J1716" s="68" t="str">
        <f>IF(AND(COUNTBLANK($B1713:$B1715)=2,$B1715="",$B1714="",MAX(C:C)&gt;1),"Total Estimado",IF($B1715="","",IF($C1716=$C1713,INDEX('FORMAÇÃO DE PREÇO'!$M:$M,MATCH($B1716,'FORMAÇÃO DE PREÇO'!$B:$B)-18),IF($C1716=$C1714,"Valor Unit. (R$)",IF(AND($C1716&lt;&gt;$C1715,$J1715&lt;&gt;""),"Subtotal","")))))</f>
        <v/>
      </c>
      <c r="K1716" s="100" t="str">
        <f>IFERROR(IF(AND(COUNTBLANK($B1713:$B1715)=2,$B1715="",$B1714="",MAX(C:C)&gt;1),SUM($K$3:K1715)/2,IF($B1715="","",IF($C1716=$C1713,ROUND(J1716*I1716,2),IF($C1716=$C1714,"Total Item (R$)",IF(AND($C1716&lt;&gt;$C1715,$J1715&lt;&gt;""),SUMIFS(K:K,C:C,C1715,J:J,"&lt;&gt;Subtotal"),""))))),"")</f>
        <v/>
      </c>
      <c r="L1716" s="100" t="str">
        <f t="shared" si="50"/>
        <v/>
      </c>
    </row>
    <row r="1717" spans="2:12" x14ac:dyDescent="0.25">
      <c r="B1717" s="62" t="str">
        <f>IFERROR(IF(C1716=C1713,IF(B1716+1&lt;='FORMAÇÃO DE PREÇO'!$H$8,B1716+1,""),B1716),"")</f>
        <v/>
      </c>
      <c r="C1717" s="62" t="str">
        <f>IFERROR(VLOOKUP(B1717,'FORMAÇÃO DE PREÇO'!B:D,2,FALSE),"")</f>
        <v/>
      </c>
      <c r="D1717" s="62" t="str">
        <f>IFERROR(VLOOKUP(B1717,'FORMAÇÃO DE PREÇO'!B:D,3,FALSE),"")</f>
        <v/>
      </c>
      <c r="E1717" s="107" t="str">
        <f t="shared" si="51"/>
        <v/>
      </c>
      <c r="F1717" s="107" t="str">
        <f>IF($B1716="","",IF($C1717=$C1714,INDEX('FORMAÇÃO DE PREÇO'!$H:$H,MATCH($B1717,'FORMAÇÃO DE PREÇO'!$B:$B)-18),IF($C1717=$C1715,"Código","")))</f>
        <v/>
      </c>
      <c r="G1717" s="108" t="str">
        <f t="array" ref="G1717">IF($B1716="","",IF($C1717=$C1714,UPPER(INDEX('BASE EDITAL'!$C:$C,EDITAL!B1717+1)),IF($C1717=$C1715,"Especificação do Objeto","")))</f>
        <v/>
      </c>
      <c r="H1717" s="109" t="str">
        <f t="array" ref="H1717">IF($B1716="","",IF($C1717=$C1714,INDEX('FORMAÇÃO DE PREÇO'!$M:$M,MATCH($B1717,'FORMAÇÃO DE PREÇO'!$B:$B)-14),IF($C1717=$C1715,"Unidade","")))</f>
        <v/>
      </c>
      <c r="I1717" s="109" t="str">
        <f>IF($B1716="","",IF($C1717=$C1714,INDEX('FORMAÇÃO DE PREÇO'!$M:$M,MATCH($B1717,'FORMAÇÃO DE PREÇO'!$B:$B)-16),IF($C1717=$C1715,"Quant.","")))</f>
        <v/>
      </c>
      <c r="J1717" s="68" t="str">
        <f>IF(AND(COUNTBLANK($B1714:$B1716)=2,$B1716="",$B1715="",MAX(C:C)&gt;1),"Total Estimado",IF($B1716="","",IF($C1717=$C1714,INDEX('FORMAÇÃO DE PREÇO'!$M:$M,MATCH($B1717,'FORMAÇÃO DE PREÇO'!$B:$B)-18),IF($C1717=$C1715,"Valor Unit. (R$)",IF(AND($C1717&lt;&gt;$C1716,$J1716&lt;&gt;""),"Subtotal","")))))</f>
        <v/>
      </c>
      <c r="K1717" s="100" t="str">
        <f>IFERROR(IF(AND(COUNTBLANK($B1714:$B1716)=2,$B1716="",$B1715="",MAX(C:C)&gt;1),SUM($K$3:K1716)/2,IF($B1716="","",IF($C1717=$C1714,ROUND(J1717*I1717,2),IF($C1717=$C1715,"Total Item (R$)",IF(AND($C1717&lt;&gt;$C1716,$J1716&lt;&gt;""),SUMIFS(K:K,C:C,C1716,J:J,"&lt;&gt;Subtotal"),""))))),"")</f>
        <v/>
      </c>
      <c r="L1717" s="100" t="str">
        <f t="shared" si="50"/>
        <v/>
      </c>
    </row>
    <row r="1718" spans="2:12" x14ac:dyDescent="0.25">
      <c r="B1718" s="62" t="str">
        <f>IFERROR(IF(C1717=C1714,IF(B1717+1&lt;='FORMAÇÃO DE PREÇO'!$H$8,B1717+1,""),B1717),"")</f>
        <v/>
      </c>
      <c r="C1718" s="62" t="str">
        <f>IFERROR(VLOOKUP(B1718,'FORMAÇÃO DE PREÇO'!B:D,2,FALSE),"")</f>
        <v/>
      </c>
      <c r="D1718" s="62" t="str">
        <f>IFERROR(VLOOKUP(B1718,'FORMAÇÃO DE PREÇO'!B:D,3,FALSE),"")</f>
        <v/>
      </c>
      <c r="E1718" s="107" t="str">
        <f t="shared" si="51"/>
        <v/>
      </c>
      <c r="F1718" s="107" t="str">
        <f>IF($B1717="","",IF($C1718=$C1715,INDEX('FORMAÇÃO DE PREÇO'!$H:$H,MATCH($B1718,'FORMAÇÃO DE PREÇO'!$B:$B)-18),IF($C1718=$C1716,"Código","")))</f>
        <v/>
      </c>
      <c r="G1718" s="108" t="str">
        <f t="array" ref="G1718">IF($B1717="","",IF($C1718=$C1715,UPPER(INDEX('BASE EDITAL'!$C:$C,EDITAL!B1718+1)),IF($C1718=$C1716,"Especificação do Objeto","")))</f>
        <v/>
      </c>
      <c r="H1718" s="109" t="str">
        <f t="array" ref="H1718">IF($B1717="","",IF($C1718=$C1715,INDEX('FORMAÇÃO DE PREÇO'!$M:$M,MATCH($B1718,'FORMAÇÃO DE PREÇO'!$B:$B)-14),IF($C1718=$C1716,"Unidade","")))</f>
        <v/>
      </c>
      <c r="I1718" s="109" t="str">
        <f>IF($B1717="","",IF($C1718=$C1715,INDEX('FORMAÇÃO DE PREÇO'!$M:$M,MATCH($B1718,'FORMAÇÃO DE PREÇO'!$B:$B)-16),IF($C1718=$C1716,"Quant.","")))</f>
        <v/>
      </c>
      <c r="J1718" s="68" t="str">
        <f>IF(AND(COUNTBLANK($B1715:$B1717)=2,$B1717="",$B1716="",MAX(C:C)&gt;1),"Total Estimado",IF($B1717="","",IF($C1718=$C1715,INDEX('FORMAÇÃO DE PREÇO'!$M:$M,MATCH($B1718,'FORMAÇÃO DE PREÇO'!$B:$B)-18),IF($C1718=$C1716,"Valor Unit. (R$)",IF(AND($C1718&lt;&gt;$C1717,$J1717&lt;&gt;""),"Subtotal","")))))</f>
        <v/>
      </c>
      <c r="K1718" s="100" t="str">
        <f>IFERROR(IF(AND(COUNTBLANK($B1715:$B1717)=2,$B1717="",$B1716="",MAX(C:C)&gt;1),SUM($K$3:K1717)/2,IF($B1717="","",IF($C1718=$C1715,ROUND(J1718*I1718,2),IF($C1718=$C1716,"Total Item (R$)",IF(AND($C1718&lt;&gt;$C1717,$J1717&lt;&gt;""),SUMIFS(K:K,C:C,C1717,J:J,"&lt;&gt;Subtotal"),""))))),"")</f>
        <v/>
      </c>
      <c r="L1718" s="100" t="str">
        <f t="shared" si="50"/>
        <v/>
      </c>
    </row>
    <row r="1719" spans="2:12" x14ac:dyDescent="0.25">
      <c r="B1719" s="62" t="str">
        <f>IFERROR(IF(C1718=C1715,IF(B1718+1&lt;='FORMAÇÃO DE PREÇO'!$H$8,B1718+1,""),B1718),"")</f>
        <v/>
      </c>
      <c r="C1719" s="62" t="str">
        <f>IFERROR(VLOOKUP(B1719,'FORMAÇÃO DE PREÇO'!B:D,2,FALSE),"")</f>
        <v/>
      </c>
      <c r="D1719" s="62" t="str">
        <f>IFERROR(VLOOKUP(B1719,'FORMAÇÃO DE PREÇO'!B:D,3,FALSE),"")</f>
        <v/>
      </c>
      <c r="E1719" s="107" t="str">
        <f t="shared" si="51"/>
        <v/>
      </c>
      <c r="F1719" s="107" t="str">
        <f>IF($B1718="","",IF($C1719=$C1716,INDEX('FORMAÇÃO DE PREÇO'!$H:$H,MATCH($B1719,'FORMAÇÃO DE PREÇO'!$B:$B)-18),IF($C1719=$C1717,"Código","")))</f>
        <v/>
      </c>
      <c r="G1719" s="108" t="str">
        <f t="array" ref="G1719">IF($B1718="","",IF($C1719=$C1716,UPPER(INDEX('BASE EDITAL'!$C:$C,EDITAL!B1719+1)),IF($C1719=$C1717,"Especificação do Objeto","")))</f>
        <v/>
      </c>
      <c r="H1719" s="109" t="str">
        <f t="array" ref="H1719">IF($B1718="","",IF($C1719=$C1716,INDEX('FORMAÇÃO DE PREÇO'!$M:$M,MATCH($B1719,'FORMAÇÃO DE PREÇO'!$B:$B)-14),IF($C1719=$C1717,"Unidade","")))</f>
        <v/>
      </c>
      <c r="I1719" s="109" t="str">
        <f>IF($B1718="","",IF($C1719=$C1716,INDEX('FORMAÇÃO DE PREÇO'!$M:$M,MATCH($B1719,'FORMAÇÃO DE PREÇO'!$B:$B)-16),IF($C1719=$C1717,"Quant.","")))</f>
        <v/>
      </c>
      <c r="J1719" s="68" t="str">
        <f>IF(AND(COUNTBLANK($B1716:$B1718)=2,$B1718="",$B1717="",MAX(C:C)&gt;1),"Total Estimado",IF($B1718="","",IF($C1719=$C1716,INDEX('FORMAÇÃO DE PREÇO'!$M:$M,MATCH($B1719,'FORMAÇÃO DE PREÇO'!$B:$B)-18),IF($C1719=$C1717,"Valor Unit. (R$)",IF(AND($C1719&lt;&gt;$C1718,$J1718&lt;&gt;""),"Subtotal","")))))</f>
        <v/>
      </c>
      <c r="K1719" s="100" t="str">
        <f>IFERROR(IF(AND(COUNTBLANK($B1716:$B1718)=2,$B1718="",$B1717="",MAX(C:C)&gt;1),SUM($K$3:K1718)/2,IF($B1718="","",IF($C1719=$C1716,ROUND(J1719*I1719,2),IF($C1719=$C1717,"Total Item (R$)",IF(AND($C1719&lt;&gt;$C1718,$J1718&lt;&gt;""),SUMIFS(K:K,C:C,C1718,J:J,"&lt;&gt;Subtotal"),""))))),"")</f>
        <v/>
      </c>
      <c r="L1719" s="100" t="str">
        <f t="shared" si="50"/>
        <v/>
      </c>
    </row>
    <row r="1720" spans="2:12" x14ac:dyDescent="0.25">
      <c r="B1720" s="62" t="str">
        <f>IFERROR(IF(C1719=C1716,IF(B1719+1&lt;='FORMAÇÃO DE PREÇO'!$H$8,B1719+1,""),B1719),"")</f>
        <v/>
      </c>
      <c r="C1720" s="62" t="str">
        <f>IFERROR(VLOOKUP(B1720,'FORMAÇÃO DE PREÇO'!B:D,2,FALSE),"")</f>
        <v/>
      </c>
      <c r="D1720" s="62" t="str">
        <f>IFERROR(VLOOKUP(B1720,'FORMAÇÃO DE PREÇO'!B:D,3,FALSE),"")</f>
        <v/>
      </c>
      <c r="E1720" s="107" t="str">
        <f t="shared" si="51"/>
        <v/>
      </c>
      <c r="F1720" s="107" t="str">
        <f>IF($B1719="","",IF($C1720=$C1717,INDEX('FORMAÇÃO DE PREÇO'!$H:$H,MATCH($B1720,'FORMAÇÃO DE PREÇO'!$B:$B)-18),IF($C1720=$C1718,"Código","")))</f>
        <v/>
      </c>
      <c r="G1720" s="108" t="str">
        <f t="array" ref="G1720">IF($B1719="","",IF($C1720=$C1717,UPPER(INDEX('BASE EDITAL'!$C:$C,EDITAL!B1720+1)),IF($C1720=$C1718,"Especificação do Objeto","")))</f>
        <v/>
      </c>
      <c r="H1720" s="109" t="str">
        <f t="array" ref="H1720">IF($B1719="","",IF($C1720=$C1717,INDEX('FORMAÇÃO DE PREÇO'!$M:$M,MATCH($B1720,'FORMAÇÃO DE PREÇO'!$B:$B)-14),IF($C1720=$C1718,"Unidade","")))</f>
        <v/>
      </c>
      <c r="I1720" s="109" t="str">
        <f>IF($B1719="","",IF($C1720=$C1717,INDEX('FORMAÇÃO DE PREÇO'!$M:$M,MATCH($B1720,'FORMAÇÃO DE PREÇO'!$B:$B)-16),IF($C1720=$C1718,"Quant.","")))</f>
        <v/>
      </c>
      <c r="J1720" s="68" t="str">
        <f>IF(AND(COUNTBLANK($B1717:$B1719)=2,$B1719="",$B1718="",MAX(C:C)&gt;1),"Total Estimado",IF($B1719="","",IF($C1720=$C1717,INDEX('FORMAÇÃO DE PREÇO'!$M:$M,MATCH($B1720,'FORMAÇÃO DE PREÇO'!$B:$B)-18),IF($C1720=$C1718,"Valor Unit. (R$)",IF(AND($C1720&lt;&gt;$C1719,$J1719&lt;&gt;""),"Subtotal","")))))</f>
        <v/>
      </c>
      <c r="K1720" s="100" t="str">
        <f>IFERROR(IF(AND(COUNTBLANK($B1717:$B1719)=2,$B1719="",$B1718="",MAX(C:C)&gt;1),SUM($K$3:K1719)/2,IF($B1719="","",IF($C1720=$C1717,ROUND(J1720*I1720,2),IF($C1720=$C1718,"Total Item (R$)",IF(AND($C1720&lt;&gt;$C1719,$J1719&lt;&gt;""),SUMIFS(K:K,C:C,C1719,J:J,"&lt;&gt;Subtotal"),""))))),"")</f>
        <v/>
      </c>
      <c r="L1720" s="100" t="str">
        <f t="shared" si="50"/>
        <v/>
      </c>
    </row>
    <row r="1721" spans="2:12" x14ac:dyDescent="0.25">
      <c r="B1721" s="62" t="str">
        <f>IFERROR(IF(C1720=C1717,IF(B1720+1&lt;='FORMAÇÃO DE PREÇO'!$H$8,B1720+1,""),B1720),"")</f>
        <v/>
      </c>
      <c r="C1721" s="62" t="str">
        <f>IFERROR(VLOOKUP(B1721,'FORMAÇÃO DE PREÇO'!B:D,2,FALSE),"")</f>
        <v/>
      </c>
      <c r="D1721" s="62" t="str">
        <f>IFERROR(VLOOKUP(B1721,'FORMAÇÃO DE PREÇO'!B:D,3,FALSE),"")</f>
        <v/>
      </c>
      <c r="E1721" s="107" t="str">
        <f t="shared" si="51"/>
        <v/>
      </c>
      <c r="F1721" s="107" t="str">
        <f>IF($B1720="","",IF($C1721=$C1718,INDEX('FORMAÇÃO DE PREÇO'!$H:$H,MATCH($B1721,'FORMAÇÃO DE PREÇO'!$B:$B)-18),IF($C1721=$C1719,"Código","")))</f>
        <v/>
      </c>
      <c r="G1721" s="108" t="str">
        <f t="array" ref="G1721">IF($B1720="","",IF($C1721=$C1718,UPPER(INDEX('BASE EDITAL'!$C:$C,EDITAL!B1721+1)),IF($C1721=$C1719,"Especificação do Objeto","")))</f>
        <v/>
      </c>
      <c r="H1721" s="109" t="str">
        <f t="array" ref="H1721">IF($B1720="","",IF($C1721=$C1718,INDEX('FORMAÇÃO DE PREÇO'!$M:$M,MATCH($B1721,'FORMAÇÃO DE PREÇO'!$B:$B)-14),IF($C1721=$C1719,"Unidade","")))</f>
        <v/>
      </c>
      <c r="I1721" s="109" t="str">
        <f>IF($B1720="","",IF($C1721=$C1718,INDEX('FORMAÇÃO DE PREÇO'!$M:$M,MATCH($B1721,'FORMAÇÃO DE PREÇO'!$B:$B)-16),IF($C1721=$C1719,"Quant.","")))</f>
        <v/>
      </c>
      <c r="J1721" s="68" t="str">
        <f>IF(AND(COUNTBLANK($B1718:$B1720)=2,$B1720="",$B1719="",MAX(C:C)&gt;1),"Total Estimado",IF($B1720="","",IF($C1721=$C1718,INDEX('FORMAÇÃO DE PREÇO'!$M:$M,MATCH($B1721,'FORMAÇÃO DE PREÇO'!$B:$B)-18),IF($C1721=$C1719,"Valor Unit. (R$)",IF(AND($C1721&lt;&gt;$C1720,$J1720&lt;&gt;""),"Subtotal","")))))</f>
        <v/>
      </c>
      <c r="K1721" s="100" t="str">
        <f>IFERROR(IF(AND(COUNTBLANK($B1718:$B1720)=2,$B1720="",$B1719="",MAX(C:C)&gt;1),SUM($K$3:K1720)/2,IF($B1720="","",IF($C1721=$C1718,ROUND(J1721*I1721,2),IF($C1721=$C1719,"Total Item (R$)",IF(AND($C1721&lt;&gt;$C1720,$J1720&lt;&gt;""),SUMIFS(K:K,C:C,C1720,J:J,"&lt;&gt;Subtotal"),""))))),"")</f>
        <v/>
      </c>
      <c r="L1721" s="100" t="str">
        <f t="shared" si="50"/>
        <v/>
      </c>
    </row>
    <row r="1722" spans="2:12" x14ac:dyDescent="0.25">
      <c r="B1722" s="62" t="str">
        <f>IFERROR(IF(C1721=C1718,IF(B1721+1&lt;='FORMAÇÃO DE PREÇO'!$H$8,B1721+1,""),B1721),"")</f>
        <v/>
      </c>
      <c r="C1722" s="62" t="str">
        <f>IFERROR(VLOOKUP(B1722,'FORMAÇÃO DE PREÇO'!B:D,2,FALSE),"")</f>
        <v/>
      </c>
      <c r="D1722" s="62" t="str">
        <f>IFERROR(VLOOKUP(B1722,'FORMAÇÃO DE PREÇO'!B:D,3,FALSE),"")</f>
        <v/>
      </c>
      <c r="E1722" s="107" t="str">
        <f t="shared" si="51"/>
        <v/>
      </c>
      <c r="F1722" s="107" t="str">
        <f>IF($B1721="","",IF($C1722=$C1719,INDEX('FORMAÇÃO DE PREÇO'!$H:$H,MATCH($B1722,'FORMAÇÃO DE PREÇO'!$B:$B)-18),IF($C1722=$C1720,"Código","")))</f>
        <v/>
      </c>
      <c r="G1722" s="108" t="str">
        <f t="array" ref="G1722">IF($B1721="","",IF($C1722=$C1719,UPPER(INDEX('BASE EDITAL'!$C:$C,EDITAL!B1722+1)),IF($C1722=$C1720,"Especificação do Objeto","")))</f>
        <v/>
      </c>
      <c r="H1722" s="109" t="str">
        <f t="array" ref="H1722">IF($B1721="","",IF($C1722=$C1719,INDEX('FORMAÇÃO DE PREÇO'!$M:$M,MATCH($B1722,'FORMAÇÃO DE PREÇO'!$B:$B)-14),IF($C1722=$C1720,"Unidade","")))</f>
        <v/>
      </c>
      <c r="I1722" s="109" t="str">
        <f>IF($B1721="","",IF($C1722=$C1719,INDEX('FORMAÇÃO DE PREÇO'!$M:$M,MATCH($B1722,'FORMAÇÃO DE PREÇO'!$B:$B)-16),IF($C1722=$C1720,"Quant.","")))</f>
        <v/>
      </c>
      <c r="J1722" s="68" t="str">
        <f>IF(AND(COUNTBLANK($B1719:$B1721)=2,$B1721="",$B1720="",MAX(C:C)&gt;1),"Total Estimado",IF($B1721="","",IF($C1722=$C1719,INDEX('FORMAÇÃO DE PREÇO'!$M:$M,MATCH($B1722,'FORMAÇÃO DE PREÇO'!$B:$B)-18),IF($C1722=$C1720,"Valor Unit. (R$)",IF(AND($C1722&lt;&gt;$C1721,$J1721&lt;&gt;""),"Subtotal","")))))</f>
        <v/>
      </c>
      <c r="K1722" s="100" t="str">
        <f>IFERROR(IF(AND(COUNTBLANK($B1719:$B1721)=2,$B1721="",$B1720="",MAX(C:C)&gt;1),SUM($K$3:K1721)/2,IF($B1721="","",IF($C1722=$C1719,ROUND(J1722*I1722,2),IF($C1722=$C1720,"Total Item (R$)",IF(AND($C1722&lt;&gt;$C1721,$J1721&lt;&gt;""),SUMIFS(K:K,C:C,C1721,J:J,"&lt;&gt;Subtotal"),""))))),"")</f>
        <v/>
      </c>
      <c r="L1722" s="100" t="str">
        <f t="shared" si="50"/>
        <v/>
      </c>
    </row>
    <row r="1723" spans="2:12" x14ac:dyDescent="0.25">
      <c r="B1723" s="62" t="str">
        <f>IFERROR(IF(C1722=C1719,IF(B1722+1&lt;='FORMAÇÃO DE PREÇO'!$H$8,B1722+1,""),B1722),"")</f>
        <v/>
      </c>
      <c r="C1723" s="62" t="str">
        <f>IFERROR(VLOOKUP(B1723,'FORMAÇÃO DE PREÇO'!B:D,2,FALSE),"")</f>
        <v/>
      </c>
      <c r="D1723" s="62" t="str">
        <f>IFERROR(VLOOKUP(B1723,'FORMAÇÃO DE PREÇO'!B:D,3,FALSE),"")</f>
        <v/>
      </c>
      <c r="E1723" s="107" t="str">
        <f t="shared" si="51"/>
        <v/>
      </c>
      <c r="F1723" s="107" t="str">
        <f>IF($B1722="","",IF($C1723=$C1720,INDEX('FORMAÇÃO DE PREÇO'!$H:$H,MATCH($B1723,'FORMAÇÃO DE PREÇO'!$B:$B)-18),IF($C1723=$C1721,"Código","")))</f>
        <v/>
      </c>
      <c r="G1723" s="108" t="str">
        <f t="array" ref="G1723">IF($B1722="","",IF($C1723=$C1720,UPPER(INDEX('BASE EDITAL'!$C:$C,EDITAL!B1723+1)),IF($C1723=$C1721,"Especificação do Objeto","")))</f>
        <v/>
      </c>
      <c r="H1723" s="109" t="str">
        <f t="array" ref="H1723">IF($B1722="","",IF($C1723=$C1720,INDEX('FORMAÇÃO DE PREÇO'!$M:$M,MATCH($B1723,'FORMAÇÃO DE PREÇO'!$B:$B)-14),IF($C1723=$C1721,"Unidade","")))</f>
        <v/>
      </c>
      <c r="I1723" s="109" t="str">
        <f>IF($B1722="","",IF($C1723=$C1720,INDEX('FORMAÇÃO DE PREÇO'!$M:$M,MATCH($B1723,'FORMAÇÃO DE PREÇO'!$B:$B)-16),IF($C1723=$C1721,"Quant.","")))</f>
        <v/>
      </c>
      <c r="J1723" s="68" t="str">
        <f>IF(AND(COUNTBLANK($B1720:$B1722)=2,$B1722="",$B1721="",MAX(C:C)&gt;1),"Total Estimado",IF($B1722="","",IF($C1723=$C1720,INDEX('FORMAÇÃO DE PREÇO'!$M:$M,MATCH($B1723,'FORMAÇÃO DE PREÇO'!$B:$B)-18),IF($C1723=$C1721,"Valor Unit. (R$)",IF(AND($C1723&lt;&gt;$C1722,$J1722&lt;&gt;""),"Subtotal","")))))</f>
        <v/>
      </c>
      <c r="K1723" s="100" t="str">
        <f>IFERROR(IF(AND(COUNTBLANK($B1720:$B1722)=2,$B1722="",$B1721="",MAX(C:C)&gt;1),SUM($K$3:K1722)/2,IF($B1722="","",IF($C1723=$C1720,ROUND(J1723*I1723,2),IF($C1723=$C1721,"Total Item (R$)",IF(AND($C1723&lt;&gt;$C1722,$J1722&lt;&gt;""),SUMIFS(K:K,C:C,C1722,J:J,"&lt;&gt;Subtotal"),""))))),"")</f>
        <v/>
      </c>
      <c r="L1723" s="100" t="str">
        <f t="shared" si="50"/>
        <v/>
      </c>
    </row>
    <row r="1724" spans="2:12" x14ac:dyDescent="0.25">
      <c r="B1724" s="62" t="str">
        <f>IFERROR(IF(C1723=C1720,IF(B1723+1&lt;='FORMAÇÃO DE PREÇO'!$H$8,B1723+1,""),B1723),"")</f>
        <v/>
      </c>
      <c r="C1724" s="62" t="str">
        <f>IFERROR(VLOOKUP(B1724,'FORMAÇÃO DE PREÇO'!B:D,2,FALSE),"")</f>
        <v/>
      </c>
      <c r="D1724" s="62" t="str">
        <f>IFERROR(VLOOKUP(B1724,'FORMAÇÃO DE PREÇO'!B:D,3,FALSE),"")</f>
        <v/>
      </c>
      <c r="E1724" s="107" t="str">
        <f t="shared" si="51"/>
        <v/>
      </c>
      <c r="F1724" s="107" t="str">
        <f>IF($B1723="","",IF($C1724=$C1721,INDEX('FORMAÇÃO DE PREÇO'!$H:$H,MATCH($B1724,'FORMAÇÃO DE PREÇO'!$B:$B)-18),IF($C1724=$C1722,"Código","")))</f>
        <v/>
      </c>
      <c r="G1724" s="108" t="str">
        <f t="array" ref="G1724">IF($B1723="","",IF($C1724=$C1721,UPPER(INDEX('BASE EDITAL'!$C:$C,EDITAL!B1724+1)),IF($C1724=$C1722,"Especificação do Objeto","")))</f>
        <v/>
      </c>
      <c r="H1724" s="109" t="str">
        <f t="array" ref="H1724">IF($B1723="","",IF($C1724=$C1721,INDEX('FORMAÇÃO DE PREÇO'!$M:$M,MATCH($B1724,'FORMAÇÃO DE PREÇO'!$B:$B)-14),IF($C1724=$C1722,"Unidade","")))</f>
        <v/>
      </c>
      <c r="I1724" s="109" t="str">
        <f>IF($B1723="","",IF($C1724=$C1721,INDEX('FORMAÇÃO DE PREÇO'!$M:$M,MATCH($B1724,'FORMAÇÃO DE PREÇO'!$B:$B)-16),IF($C1724=$C1722,"Quant.","")))</f>
        <v/>
      </c>
      <c r="J1724" s="68" t="str">
        <f>IF(AND(COUNTBLANK($B1721:$B1723)=2,$B1723="",$B1722="",MAX(C:C)&gt;1),"Total Estimado",IF($B1723="","",IF($C1724=$C1721,INDEX('FORMAÇÃO DE PREÇO'!$M:$M,MATCH($B1724,'FORMAÇÃO DE PREÇO'!$B:$B)-18),IF($C1724=$C1722,"Valor Unit. (R$)",IF(AND($C1724&lt;&gt;$C1723,$J1723&lt;&gt;""),"Subtotal","")))))</f>
        <v/>
      </c>
      <c r="K1724" s="100" t="str">
        <f>IFERROR(IF(AND(COUNTBLANK($B1721:$B1723)=2,$B1723="",$B1722="",MAX(C:C)&gt;1),SUM($K$3:K1723)/2,IF($B1723="","",IF($C1724=$C1721,ROUND(J1724*I1724,2),IF($C1724=$C1722,"Total Item (R$)",IF(AND($C1724&lt;&gt;$C1723,$J1723&lt;&gt;""),SUMIFS(K:K,C:C,C1723,J:J,"&lt;&gt;Subtotal"),""))))),"")</f>
        <v/>
      </c>
      <c r="L1724" s="100" t="str">
        <f t="shared" si="50"/>
        <v/>
      </c>
    </row>
    <row r="1725" spans="2:12" x14ac:dyDescent="0.25">
      <c r="B1725" s="62" t="str">
        <f>IFERROR(IF(C1724=C1721,IF(B1724+1&lt;='FORMAÇÃO DE PREÇO'!$H$8,B1724+1,""),B1724),"")</f>
        <v/>
      </c>
      <c r="C1725" s="62" t="str">
        <f>IFERROR(VLOOKUP(B1725,'FORMAÇÃO DE PREÇO'!B:D,2,FALSE),"")</f>
        <v/>
      </c>
      <c r="D1725" s="62" t="str">
        <f>IFERROR(VLOOKUP(B1725,'FORMAÇÃO DE PREÇO'!B:D,3,FALSE),"")</f>
        <v/>
      </c>
      <c r="E1725" s="107" t="str">
        <f t="shared" si="51"/>
        <v/>
      </c>
      <c r="F1725" s="107" t="str">
        <f>IF($B1724="","",IF($C1725=$C1722,INDEX('FORMAÇÃO DE PREÇO'!$H:$H,MATCH($B1725,'FORMAÇÃO DE PREÇO'!$B:$B)-18),IF($C1725=$C1723,"Código","")))</f>
        <v/>
      </c>
      <c r="G1725" s="108" t="str">
        <f t="array" ref="G1725">IF($B1724="","",IF($C1725=$C1722,UPPER(INDEX('BASE EDITAL'!$C:$C,EDITAL!B1725+1)),IF($C1725=$C1723,"Especificação do Objeto","")))</f>
        <v/>
      </c>
      <c r="H1725" s="109" t="str">
        <f t="array" ref="H1725">IF($B1724="","",IF($C1725=$C1722,INDEX('FORMAÇÃO DE PREÇO'!$M:$M,MATCH($B1725,'FORMAÇÃO DE PREÇO'!$B:$B)-14),IF($C1725=$C1723,"Unidade","")))</f>
        <v/>
      </c>
      <c r="I1725" s="109" t="str">
        <f>IF($B1724="","",IF($C1725=$C1722,INDEX('FORMAÇÃO DE PREÇO'!$M:$M,MATCH($B1725,'FORMAÇÃO DE PREÇO'!$B:$B)-16),IF($C1725=$C1723,"Quant.","")))</f>
        <v/>
      </c>
      <c r="J1725" s="68" t="str">
        <f>IF(AND(COUNTBLANK($B1722:$B1724)=2,$B1724="",$B1723="",MAX(C:C)&gt;1),"Total Estimado",IF($B1724="","",IF($C1725=$C1722,INDEX('FORMAÇÃO DE PREÇO'!$M:$M,MATCH($B1725,'FORMAÇÃO DE PREÇO'!$B:$B)-18),IF($C1725=$C1723,"Valor Unit. (R$)",IF(AND($C1725&lt;&gt;$C1724,$J1724&lt;&gt;""),"Subtotal","")))))</f>
        <v/>
      </c>
      <c r="K1725" s="100" t="str">
        <f>IFERROR(IF(AND(COUNTBLANK($B1722:$B1724)=2,$B1724="",$B1723="",MAX(C:C)&gt;1),SUM($K$3:K1724)/2,IF($B1724="","",IF($C1725=$C1722,ROUND(J1725*I1725,2),IF($C1725=$C1723,"Total Item (R$)",IF(AND($C1725&lt;&gt;$C1724,$J1724&lt;&gt;""),SUMIFS(K:K,C:C,C1724,J:J,"&lt;&gt;Subtotal"),""))))),"")</f>
        <v/>
      </c>
      <c r="L1725" s="100" t="str">
        <f t="shared" si="50"/>
        <v/>
      </c>
    </row>
    <row r="1726" spans="2:12" x14ac:dyDescent="0.25">
      <c r="B1726" s="62" t="str">
        <f>IFERROR(IF(C1725=C1722,IF(B1725+1&lt;='FORMAÇÃO DE PREÇO'!$H$8,B1725+1,""),B1725),"")</f>
        <v/>
      </c>
      <c r="C1726" s="62" t="str">
        <f>IFERROR(VLOOKUP(B1726,'FORMAÇÃO DE PREÇO'!B:D,2,FALSE),"")</f>
        <v/>
      </c>
      <c r="D1726" s="62" t="str">
        <f>IFERROR(VLOOKUP(B1726,'FORMAÇÃO DE PREÇO'!B:D,3,FALSE),"")</f>
        <v/>
      </c>
      <c r="E1726" s="107" t="str">
        <f t="shared" si="51"/>
        <v/>
      </c>
      <c r="F1726" s="107" t="str">
        <f>IF($B1725="","",IF($C1726=$C1723,INDEX('FORMAÇÃO DE PREÇO'!$H:$H,MATCH($B1726,'FORMAÇÃO DE PREÇO'!$B:$B)-18),IF($C1726=$C1724,"Código","")))</f>
        <v/>
      </c>
      <c r="G1726" s="108" t="str">
        <f t="array" ref="G1726">IF($B1725="","",IF($C1726=$C1723,UPPER(INDEX('BASE EDITAL'!$C:$C,EDITAL!B1726+1)),IF($C1726=$C1724,"Especificação do Objeto","")))</f>
        <v/>
      </c>
      <c r="H1726" s="109" t="str">
        <f t="array" ref="H1726">IF($B1725="","",IF($C1726=$C1723,INDEX('FORMAÇÃO DE PREÇO'!$M:$M,MATCH($B1726,'FORMAÇÃO DE PREÇO'!$B:$B)-14),IF($C1726=$C1724,"Unidade","")))</f>
        <v/>
      </c>
      <c r="I1726" s="109" t="str">
        <f>IF($B1725="","",IF($C1726=$C1723,INDEX('FORMAÇÃO DE PREÇO'!$M:$M,MATCH($B1726,'FORMAÇÃO DE PREÇO'!$B:$B)-16),IF($C1726=$C1724,"Quant.","")))</f>
        <v/>
      </c>
      <c r="J1726" s="68" t="str">
        <f>IF(AND(COUNTBLANK($B1723:$B1725)=2,$B1725="",$B1724="",MAX(C:C)&gt;1),"Total Estimado",IF($B1725="","",IF($C1726=$C1723,INDEX('FORMAÇÃO DE PREÇO'!$M:$M,MATCH($B1726,'FORMAÇÃO DE PREÇO'!$B:$B)-18),IF($C1726=$C1724,"Valor Unit. (R$)",IF(AND($C1726&lt;&gt;$C1725,$J1725&lt;&gt;""),"Subtotal","")))))</f>
        <v/>
      </c>
      <c r="K1726" s="100" t="str">
        <f>IFERROR(IF(AND(COUNTBLANK($B1723:$B1725)=2,$B1725="",$B1724="",MAX(C:C)&gt;1),SUM($K$3:K1725)/2,IF($B1725="","",IF($C1726=$C1723,ROUND(J1726*I1726,2),IF($C1726=$C1724,"Total Item (R$)",IF(AND($C1726&lt;&gt;$C1725,$J1725&lt;&gt;""),SUMIFS(K:K,C:C,C1725,J:J,"&lt;&gt;Subtotal"),""))))),"")</f>
        <v/>
      </c>
      <c r="L1726" s="100" t="str">
        <f t="shared" si="50"/>
        <v/>
      </c>
    </row>
    <row r="1727" spans="2:12" x14ac:dyDescent="0.25">
      <c r="B1727" s="62" t="str">
        <f>IFERROR(IF(C1726=C1723,IF(B1726+1&lt;='FORMAÇÃO DE PREÇO'!$H$8,B1726+1,""),B1726),"")</f>
        <v/>
      </c>
      <c r="C1727" s="62" t="str">
        <f>IFERROR(VLOOKUP(B1727,'FORMAÇÃO DE PREÇO'!B:D,2,FALSE),"")</f>
        <v/>
      </c>
      <c r="D1727" s="62" t="str">
        <f>IFERROR(VLOOKUP(B1727,'FORMAÇÃO DE PREÇO'!B:D,3,FALSE),"")</f>
        <v/>
      </c>
      <c r="E1727" s="107" t="str">
        <f t="shared" si="51"/>
        <v/>
      </c>
      <c r="F1727" s="107" t="str">
        <f>IF($B1726="","",IF($C1727=$C1724,INDEX('FORMAÇÃO DE PREÇO'!$H:$H,MATCH($B1727,'FORMAÇÃO DE PREÇO'!$B:$B)-18),IF($C1727=$C1725,"Código","")))</f>
        <v/>
      </c>
      <c r="G1727" s="108" t="str">
        <f t="array" ref="G1727">IF($B1726="","",IF($C1727=$C1724,UPPER(INDEX('BASE EDITAL'!$C:$C,EDITAL!B1727+1)),IF($C1727=$C1725,"Especificação do Objeto","")))</f>
        <v/>
      </c>
      <c r="H1727" s="109" t="str">
        <f t="array" ref="H1727">IF($B1726="","",IF($C1727=$C1724,INDEX('FORMAÇÃO DE PREÇO'!$M:$M,MATCH($B1727,'FORMAÇÃO DE PREÇO'!$B:$B)-14),IF($C1727=$C1725,"Unidade","")))</f>
        <v/>
      </c>
      <c r="I1727" s="109" t="str">
        <f>IF($B1726="","",IF($C1727=$C1724,INDEX('FORMAÇÃO DE PREÇO'!$M:$M,MATCH($B1727,'FORMAÇÃO DE PREÇO'!$B:$B)-16),IF($C1727=$C1725,"Quant.","")))</f>
        <v/>
      </c>
      <c r="J1727" s="68" t="str">
        <f>IF(AND(COUNTBLANK($B1724:$B1726)=2,$B1726="",$B1725="",MAX(C:C)&gt;1),"Total Estimado",IF($B1726="","",IF($C1727=$C1724,INDEX('FORMAÇÃO DE PREÇO'!$M:$M,MATCH($B1727,'FORMAÇÃO DE PREÇO'!$B:$B)-18),IF($C1727=$C1725,"Valor Unit. (R$)",IF(AND($C1727&lt;&gt;$C1726,$J1726&lt;&gt;""),"Subtotal","")))))</f>
        <v/>
      </c>
      <c r="K1727" s="100" t="str">
        <f>IFERROR(IF(AND(COUNTBLANK($B1724:$B1726)=2,$B1726="",$B1725="",MAX(C:C)&gt;1),SUM($K$3:K1726)/2,IF($B1726="","",IF($C1727=$C1724,ROUND(J1727*I1727,2),IF($C1727=$C1725,"Total Item (R$)",IF(AND($C1727&lt;&gt;$C1726,$J1726&lt;&gt;""),SUMIFS(K:K,C:C,C1726,J:J,"&lt;&gt;Subtotal"),""))))),"")</f>
        <v/>
      </c>
      <c r="L1727" s="100" t="str">
        <f t="shared" si="50"/>
        <v/>
      </c>
    </row>
    <row r="1728" spans="2:12" x14ac:dyDescent="0.25">
      <c r="B1728" s="62" t="str">
        <f>IFERROR(IF(C1727=C1724,IF(B1727+1&lt;='FORMAÇÃO DE PREÇO'!$H$8,B1727+1,""),B1727),"")</f>
        <v/>
      </c>
      <c r="C1728" s="62" t="str">
        <f>IFERROR(VLOOKUP(B1728,'FORMAÇÃO DE PREÇO'!B:D,2,FALSE),"")</f>
        <v/>
      </c>
      <c r="D1728" s="62" t="str">
        <f>IFERROR(VLOOKUP(B1728,'FORMAÇÃO DE PREÇO'!B:D,3,FALSE),"")</f>
        <v/>
      </c>
      <c r="E1728" s="107" t="str">
        <f t="shared" si="51"/>
        <v/>
      </c>
      <c r="F1728" s="107" t="str">
        <f>IF($B1727="","",IF($C1728=$C1725,INDEX('FORMAÇÃO DE PREÇO'!$H:$H,MATCH($B1728,'FORMAÇÃO DE PREÇO'!$B:$B)-18),IF($C1728=$C1726,"Código","")))</f>
        <v/>
      </c>
      <c r="G1728" s="108" t="str">
        <f t="array" ref="G1728">IF($B1727="","",IF($C1728=$C1725,UPPER(INDEX('BASE EDITAL'!$C:$C,EDITAL!B1728+1)),IF($C1728=$C1726,"Especificação do Objeto","")))</f>
        <v/>
      </c>
      <c r="H1728" s="109" t="str">
        <f t="array" ref="H1728">IF($B1727="","",IF($C1728=$C1725,INDEX('FORMAÇÃO DE PREÇO'!$M:$M,MATCH($B1728,'FORMAÇÃO DE PREÇO'!$B:$B)-14),IF($C1728=$C1726,"Unidade","")))</f>
        <v/>
      </c>
      <c r="I1728" s="109" t="str">
        <f>IF($B1727="","",IF($C1728=$C1725,INDEX('FORMAÇÃO DE PREÇO'!$M:$M,MATCH($B1728,'FORMAÇÃO DE PREÇO'!$B:$B)-16),IF($C1728=$C1726,"Quant.","")))</f>
        <v/>
      </c>
      <c r="J1728" s="68" t="str">
        <f>IF(AND(COUNTBLANK($B1725:$B1727)=2,$B1727="",$B1726="",MAX(C:C)&gt;1),"Total Estimado",IF($B1727="","",IF($C1728=$C1725,INDEX('FORMAÇÃO DE PREÇO'!$M:$M,MATCH($B1728,'FORMAÇÃO DE PREÇO'!$B:$B)-18),IF($C1728=$C1726,"Valor Unit. (R$)",IF(AND($C1728&lt;&gt;$C1727,$J1727&lt;&gt;""),"Subtotal","")))))</f>
        <v/>
      </c>
      <c r="K1728" s="100" t="str">
        <f>IFERROR(IF(AND(COUNTBLANK($B1725:$B1727)=2,$B1727="",$B1726="",MAX(C:C)&gt;1),SUM($K$3:K1727)/2,IF($B1727="","",IF($C1728=$C1725,ROUND(J1728*I1728,2),IF($C1728=$C1726,"Total Item (R$)",IF(AND($C1728&lt;&gt;$C1727,$J1727&lt;&gt;""),SUMIFS(K:K,C:C,C1727,J:J,"&lt;&gt;Subtotal"),""))))),"")</f>
        <v/>
      </c>
      <c r="L1728" s="100" t="str">
        <f t="shared" si="50"/>
        <v/>
      </c>
    </row>
    <row r="1729" spans="2:12" x14ac:dyDescent="0.25">
      <c r="B1729" s="62" t="str">
        <f>IFERROR(IF(C1728=C1725,IF(B1728+1&lt;='FORMAÇÃO DE PREÇO'!$H$8,B1728+1,""),B1728),"")</f>
        <v/>
      </c>
      <c r="C1729" s="62" t="str">
        <f>IFERROR(VLOOKUP(B1729,'FORMAÇÃO DE PREÇO'!B:D,2,FALSE),"")</f>
        <v/>
      </c>
      <c r="D1729" s="62" t="str">
        <f>IFERROR(VLOOKUP(B1729,'FORMAÇÃO DE PREÇO'!B:D,3,FALSE),"")</f>
        <v/>
      </c>
      <c r="E1729" s="107" t="str">
        <f t="shared" si="51"/>
        <v/>
      </c>
      <c r="F1729" s="107" t="str">
        <f>IF($B1728="","",IF($C1729=$C1726,INDEX('FORMAÇÃO DE PREÇO'!$H:$H,MATCH($B1729,'FORMAÇÃO DE PREÇO'!$B:$B)-18),IF($C1729=$C1727,"Código","")))</f>
        <v/>
      </c>
      <c r="G1729" s="108" t="str">
        <f t="array" ref="G1729">IF($B1728="","",IF($C1729=$C1726,UPPER(INDEX('BASE EDITAL'!$C:$C,EDITAL!B1729+1)),IF($C1729=$C1727,"Especificação do Objeto","")))</f>
        <v/>
      </c>
      <c r="H1729" s="109" t="str">
        <f t="array" ref="H1729">IF($B1728="","",IF($C1729=$C1726,INDEX('FORMAÇÃO DE PREÇO'!$M:$M,MATCH($B1729,'FORMAÇÃO DE PREÇO'!$B:$B)-14),IF($C1729=$C1727,"Unidade","")))</f>
        <v/>
      </c>
      <c r="I1729" s="109" t="str">
        <f>IF($B1728="","",IF($C1729=$C1726,INDEX('FORMAÇÃO DE PREÇO'!$M:$M,MATCH($B1729,'FORMAÇÃO DE PREÇO'!$B:$B)-16),IF($C1729=$C1727,"Quant.","")))</f>
        <v/>
      </c>
      <c r="J1729" s="68" t="str">
        <f>IF(AND(COUNTBLANK($B1726:$B1728)=2,$B1728="",$B1727="",MAX(C:C)&gt;1),"Total Estimado",IF($B1728="","",IF($C1729=$C1726,INDEX('FORMAÇÃO DE PREÇO'!$M:$M,MATCH($B1729,'FORMAÇÃO DE PREÇO'!$B:$B)-18),IF($C1729=$C1727,"Valor Unit. (R$)",IF(AND($C1729&lt;&gt;$C1728,$J1728&lt;&gt;""),"Subtotal","")))))</f>
        <v/>
      </c>
      <c r="K1729" s="100" t="str">
        <f>IFERROR(IF(AND(COUNTBLANK($B1726:$B1728)=2,$B1728="",$B1727="",MAX(C:C)&gt;1),SUM($K$3:K1728)/2,IF($B1728="","",IF($C1729=$C1726,ROUND(J1729*I1729,2),IF($C1729=$C1727,"Total Item (R$)",IF(AND($C1729&lt;&gt;$C1728,$J1728&lt;&gt;""),SUMIFS(K:K,C:C,C1728,J:J,"&lt;&gt;Subtotal"),""))))),"")</f>
        <v/>
      </c>
      <c r="L1729" s="100" t="str">
        <f t="shared" si="50"/>
        <v/>
      </c>
    </row>
    <row r="1730" spans="2:12" x14ac:dyDescent="0.25">
      <c r="B1730" s="62" t="str">
        <f>IFERROR(IF(C1729=C1726,IF(B1729+1&lt;='FORMAÇÃO DE PREÇO'!$H$8,B1729+1,""),B1729),"")</f>
        <v/>
      </c>
      <c r="C1730" s="62" t="str">
        <f>IFERROR(VLOOKUP(B1730,'FORMAÇÃO DE PREÇO'!B:D,2,FALSE),"")</f>
        <v/>
      </c>
      <c r="D1730" s="62" t="str">
        <f>IFERROR(VLOOKUP(B1730,'FORMAÇÃO DE PREÇO'!B:D,3,FALSE),"")</f>
        <v/>
      </c>
      <c r="E1730" s="107" t="str">
        <f t="shared" si="51"/>
        <v/>
      </c>
      <c r="F1730" s="107" t="str">
        <f>IF($B1729="","",IF($C1730=$C1727,INDEX('FORMAÇÃO DE PREÇO'!$H:$H,MATCH($B1730,'FORMAÇÃO DE PREÇO'!$B:$B)-18),IF($C1730=$C1728,"Código","")))</f>
        <v/>
      </c>
      <c r="G1730" s="108" t="str">
        <f t="array" ref="G1730">IF($B1729="","",IF($C1730=$C1727,UPPER(INDEX('BASE EDITAL'!$C:$C,EDITAL!B1730+1)),IF($C1730=$C1728,"Especificação do Objeto","")))</f>
        <v/>
      </c>
      <c r="H1730" s="109" t="str">
        <f t="array" ref="H1730">IF($B1729="","",IF($C1730=$C1727,INDEX('FORMAÇÃO DE PREÇO'!$M:$M,MATCH($B1730,'FORMAÇÃO DE PREÇO'!$B:$B)-14),IF($C1730=$C1728,"Unidade","")))</f>
        <v/>
      </c>
      <c r="I1730" s="109" t="str">
        <f>IF($B1729="","",IF($C1730=$C1727,INDEX('FORMAÇÃO DE PREÇO'!$M:$M,MATCH($B1730,'FORMAÇÃO DE PREÇO'!$B:$B)-16),IF($C1730=$C1728,"Quant.","")))</f>
        <v/>
      </c>
      <c r="J1730" s="68" t="str">
        <f>IF(AND(COUNTBLANK($B1727:$B1729)=2,$B1729="",$B1728="",MAX(C:C)&gt;1),"Total Estimado",IF($B1729="","",IF($C1730=$C1727,INDEX('FORMAÇÃO DE PREÇO'!$M:$M,MATCH($B1730,'FORMAÇÃO DE PREÇO'!$B:$B)-18),IF($C1730=$C1728,"Valor Unit. (R$)",IF(AND($C1730&lt;&gt;$C1729,$J1729&lt;&gt;""),"Subtotal","")))))</f>
        <v/>
      </c>
      <c r="K1730" s="100" t="str">
        <f>IFERROR(IF(AND(COUNTBLANK($B1727:$B1729)=2,$B1729="",$B1728="",MAX(C:C)&gt;1),SUM($K$3:K1729)/2,IF($B1729="","",IF($C1730=$C1727,ROUND(J1730*I1730,2),IF($C1730=$C1728,"Total Item (R$)",IF(AND($C1730&lt;&gt;$C1729,$J1729&lt;&gt;""),SUMIFS(K:K,C:C,C1729,J:J,"&lt;&gt;Subtotal"),""))))),"")</f>
        <v/>
      </c>
      <c r="L1730" s="100" t="str">
        <f t="shared" si="50"/>
        <v/>
      </c>
    </row>
    <row r="1731" spans="2:12" x14ac:dyDescent="0.25">
      <c r="B1731" s="62" t="str">
        <f>IFERROR(IF(C1730=C1727,IF(B1730+1&lt;='FORMAÇÃO DE PREÇO'!$H$8,B1730+1,""),B1730),"")</f>
        <v/>
      </c>
      <c r="C1731" s="62" t="str">
        <f>IFERROR(VLOOKUP(B1731,'FORMAÇÃO DE PREÇO'!B:D,2,FALSE),"")</f>
        <v/>
      </c>
      <c r="D1731" s="62" t="str">
        <f>IFERROR(VLOOKUP(B1731,'FORMAÇÃO DE PREÇO'!B:D,3,FALSE),"")</f>
        <v/>
      </c>
      <c r="E1731" s="107" t="str">
        <f t="shared" si="51"/>
        <v/>
      </c>
      <c r="F1731" s="107" t="str">
        <f>IF($B1730="","",IF($C1731=$C1728,INDEX('FORMAÇÃO DE PREÇO'!$H:$H,MATCH($B1731,'FORMAÇÃO DE PREÇO'!$B:$B)-18),IF($C1731=$C1729,"Código","")))</f>
        <v/>
      </c>
      <c r="G1731" s="108" t="str">
        <f t="array" ref="G1731">IF($B1730="","",IF($C1731=$C1728,UPPER(INDEX('BASE EDITAL'!$C:$C,EDITAL!B1731+1)),IF($C1731=$C1729,"Especificação do Objeto","")))</f>
        <v/>
      </c>
      <c r="H1731" s="109" t="str">
        <f t="array" ref="H1731">IF($B1730="","",IF($C1731=$C1728,INDEX('FORMAÇÃO DE PREÇO'!$M:$M,MATCH($B1731,'FORMAÇÃO DE PREÇO'!$B:$B)-14),IF($C1731=$C1729,"Unidade","")))</f>
        <v/>
      </c>
      <c r="I1731" s="109" t="str">
        <f>IF($B1730="","",IF($C1731=$C1728,INDEX('FORMAÇÃO DE PREÇO'!$M:$M,MATCH($B1731,'FORMAÇÃO DE PREÇO'!$B:$B)-16),IF($C1731=$C1729,"Quant.","")))</f>
        <v/>
      </c>
      <c r="J1731" s="68" t="str">
        <f>IF(AND(COUNTBLANK($B1728:$B1730)=2,$B1730="",$B1729="",MAX(C:C)&gt;1),"Total Estimado",IF($B1730="","",IF($C1731=$C1728,INDEX('FORMAÇÃO DE PREÇO'!$M:$M,MATCH($B1731,'FORMAÇÃO DE PREÇO'!$B:$B)-18),IF($C1731=$C1729,"Valor Unit. (R$)",IF(AND($C1731&lt;&gt;$C1730,$J1730&lt;&gt;""),"Subtotal","")))))</f>
        <v/>
      </c>
      <c r="K1731" s="100" t="str">
        <f>IFERROR(IF(AND(COUNTBLANK($B1728:$B1730)=2,$B1730="",$B1729="",MAX(C:C)&gt;1),SUM($K$3:K1730)/2,IF($B1730="","",IF($C1731=$C1728,ROUND(J1731*I1731,2),IF($C1731=$C1729,"Total Item (R$)",IF(AND($C1731&lt;&gt;$C1730,$J1730&lt;&gt;""),SUMIFS(K:K,C:C,C1730,J:J,"&lt;&gt;Subtotal"),""))))),"")</f>
        <v/>
      </c>
      <c r="L1731" s="100" t="str">
        <f t="shared" si="50"/>
        <v/>
      </c>
    </row>
    <row r="1732" spans="2:12" x14ac:dyDescent="0.25">
      <c r="B1732" s="62" t="str">
        <f>IFERROR(IF(C1731=C1728,IF(B1731+1&lt;='FORMAÇÃO DE PREÇO'!$H$8,B1731+1,""),B1731),"")</f>
        <v/>
      </c>
      <c r="C1732" s="62" t="str">
        <f>IFERROR(VLOOKUP(B1732,'FORMAÇÃO DE PREÇO'!B:D,2,FALSE),"")</f>
        <v/>
      </c>
      <c r="D1732" s="62" t="str">
        <f>IFERROR(VLOOKUP(B1732,'FORMAÇÃO DE PREÇO'!B:D,3,FALSE),"")</f>
        <v/>
      </c>
      <c r="E1732" s="107" t="str">
        <f t="shared" si="51"/>
        <v/>
      </c>
      <c r="F1732" s="107" t="str">
        <f>IF($B1731="","",IF($C1732=$C1729,INDEX('FORMAÇÃO DE PREÇO'!$H:$H,MATCH($B1732,'FORMAÇÃO DE PREÇO'!$B:$B)-18),IF($C1732=$C1730,"Código","")))</f>
        <v/>
      </c>
      <c r="G1732" s="108" t="str">
        <f t="array" ref="G1732">IF($B1731="","",IF($C1732=$C1729,UPPER(INDEX('BASE EDITAL'!$C:$C,EDITAL!B1732+1)),IF($C1732=$C1730,"Especificação do Objeto","")))</f>
        <v/>
      </c>
      <c r="H1732" s="109" t="str">
        <f t="array" ref="H1732">IF($B1731="","",IF($C1732=$C1729,INDEX('FORMAÇÃO DE PREÇO'!$M:$M,MATCH($B1732,'FORMAÇÃO DE PREÇO'!$B:$B)-14),IF($C1732=$C1730,"Unidade","")))</f>
        <v/>
      </c>
      <c r="I1732" s="109" t="str">
        <f>IF($B1731="","",IF($C1732=$C1729,INDEX('FORMAÇÃO DE PREÇO'!$M:$M,MATCH($B1732,'FORMAÇÃO DE PREÇO'!$B:$B)-16),IF($C1732=$C1730,"Quant.","")))</f>
        <v/>
      </c>
      <c r="J1732" s="68" t="str">
        <f>IF(AND(COUNTBLANK($B1729:$B1731)=2,$B1731="",$B1730="",MAX(C:C)&gt;1),"Total Estimado",IF($B1731="","",IF($C1732=$C1729,INDEX('FORMAÇÃO DE PREÇO'!$M:$M,MATCH($B1732,'FORMAÇÃO DE PREÇO'!$B:$B)-18),IF($C1732=$C1730,"Valor Unit. (R$)",IF(AND($C1732&lt;&gt;$C1731,$J1731&lt;&gt;""),"Subtotal","")))))</f>
        <v/>
      </c>
      <c r="K1732" s="100" t="str">
        <f>IFERROR(IF(AND(COUNTBLANK($B1729:$B1731)=2,$B1731="",$B1730="",MAX(C:C)&gt;1),SUM($K$3:K1731)/2,IF($B1731="","",IF($C1732=$C1729,ROUND(J1732*I1732,2),IF($C1732=$C1730,"Total Item (R$)",IF(AND($C1732&lt;&gt;$C1731,$J1731&lt;&gt;""),SUMIFS(K:K,C:C,C1731,J:J,"&lt;&gt;Subtotal"),""))))),"")</f>
        <v/>
      </c>
      <c r="L1732" s="100" t="str">
        <f t="shared" ref="L1732:L1795" si="52">IF($B1731="","",IF($C1732=$C1729,"",IF($C1732=$C1730,"Benefício ME/EPP","")))</f>
        <v/>
      </c>
    </row>
    <row r="1733" spans="2:12" x14ac:dyDescent="0.25">
      <c r="B1733" s="62" t="str">
        <f>IFERROR(IF(C1732=C1729,IF(B1732+1&lt;='FORMAÇÃO DE PREÇO'!$H$8,B1732+1,""),B1732),"")</f>
        <v/>
      </c>
      <c r="C1733" s="62" t="str">
        <f>IFERROR(VLOOKUP(B1733,'FORMAÇÃO DE PREÇO'!B:D,2,FALSE),"")</f>
        <v/>
      </c>
      <c r="D1733" s="62" t="str">
        <f>IFERROR(VLOOKUP(B1733,'FORMAÇÃO DE PREÇO'!B:D,3,FALSE),"")</f>
        <v/>
      </c>
      <c r="E1733" s="107" t="str">
        <f t="shared" si="51"/>
        <v/>
      </c>
      <c r="F1733" s="107" t="str">
        <f>IF($B1732="","",IF($C1733=$C1730,INDEX('FORMAÇÃO DE PREÇO'!$H:$H,MATCH($B1733,'FORMAÇÃO DE PREÇO'!$B:$B)-18),IF($C1733=$C1731,"Código","")))</f>
        <v/>
      </c>
      <c r="G1733" s="108" t="str">
        <f t="array" ref="G1733">IF($B1732="","",IF($C1733=$C1730,UPPER(INDEX('BASE EDITAL'!$C:$C,EDITAL!B1733+1)),IF($C1733=$C1731,"Especificação do Objeto","")))</f>
        <v/>
      </c>
      <c r="H1733" s="109" t="str">
        <f t="array" ref="H1733">IF($B1732="","",IF($C1733=$C1730,INDEX('FORMAÇÃO DE PREÇO'!$M:$M,MATCH($B1733,'FORMAÇÃO DE PREÇO'!$B:$B)-14),IF($C1733=$C1731,"Unidade","")))</f>
        <v/>
      </c>
      <c r="I1733" s="109" t="str">
        <f>IF($B1732="","",IF($C1733=$C1730,INDEX('FORMAÇÃO DE PREÇO'!$M:$M,MATCH($B1733,'FORMAÇÃO DE PREÇO'!$B:$B)-16),IF($C1733=$C1731,"Quant.","")))</f>
        <v/>
      </c>
      <c r="J1733" s="68" t="str">
        <f>IF(AND(COUNTBLANK($B1730:$B1732)=2,$B1732="",$B1731="",MAX(C:C)&gt;1),"Total Estimado",IF($B1732="","",IF($C1733=$C1730,INDEX('FORMAÇÃO DE PREÇO'!$M:$M,MATCH($B1733,'FORMAÇÃO DE PREÇO'!$B:$B)-18),IF($C1733=$C1731,"Valor Unit. (R$)",IF(AND($C1733&lt;&gt;$C1732,$J1732&lt;&gt;""),"Subtotal","")))))</f>
        <v/>
      </c>
      <c r="K1733" s="100" t="str">
        <f>IFERROR(IF(AND(COUNTBLANK($B1730:$B1732)=2,$B1732="",$B1731="",MAX(C:C)&gt;1),SUM($K$3:K1732)/2,IF($B1732="","",IF($C1733=$C1730,ROUND(J1733*I1733,2),IF($C1733=$C1731,"Total Item (R$)",IF(AND($C1733&lt;&gt;$C1732,$J1732&lt;&gt;""),SUMIFS(K:K,C:C,C1732,J:J,"&lt;&gt;Subtotal"),""))))),"")</f>
        <v/>
      </c>
      <c r="L1733" s="100" t="str">
        <f t="shared" si="52"/>
        <v/>
      </c>
    </row>
    <row r="1734" spans="2:12" x14ac:dyDescent="0.25">
      <c r="B1734" s="62" t="str">
        <f>IFERROR(IF(C1733=C1730,IF(B1733+1&lt;='FORMAÇÃO DE PREÇO'!$H$8,B1733+1,""),B1733),"")</f>
        <v/>
      </c>
      <c r="C1734" s="62" t="str">
        <f>IFERROR(VLOOKUP(B1734,'FORMAÇÃO DE PREÇO'!B:D,2,FALSE),"")</f>
        <v/>
      </c>
      <c r="D1734" s="62" t="str">
        <f>IFERROR(VLOOKUP(B1734,'FORMAÇÃO DE PREÇO'!B:D,3,FALSE),"")</f>
        <v/>
      </c>
      <c r="E1734" s="107" t="str">
        <f t="shared" si="51"/>
        <v/>
      </c>
      <c r="F1734" s="107" t="str">
        <f>IF($B1733="","",IF($C1734=$C1731,INDEX('FORMAÇÃO DE PREÇO'!$H:$H,MATCH($B1734,'FORMAÇÃO DE PREÇO'!$B:$B)-18),IF($C1734=$C1732,"Código","")))</f>
        <v/>
      </c>
      <c r="G1734" s="108" t="str">
        <f t="array" ref="G1734">IF($B1733="","",IF($C1734=$C1731,UPPER(INDEX('BASE EDITAL'!$C:$C,EDITAL!B1734+1)),IF($C1734=$C1732,"Especificação do Objeto","")))</f>
        <v/>
      </c>
      <c r="H1734" s="109" t="str">
        <f t="array" ref="H1734">IF($B1733="","",IF($C1734=$C1731,INDEX('FORMAÇÃO DE PREÇO'!$M:$M,MATCH($B1734,'FORMAÇÃO DE PREÇO'!$B:$B)-14),IF($C1734=$C1732,"Unidade","")))</f>
        <v/>
      </c>
      <c r="I1734" s="109" t="str">
        <f>IF($B1733="","",IF($C1734=$C1731,INDEX('FORMAÇÃO DE PREÇO'!$M:$M,MATCH($B1734,'FORMAÇÃO DE PREÇO'!$B:$B)-16),IF($C1734=$C1732,"Quant.","")))</f>
        <v/>
      </c>
      <c r="J1734" s="68" t="str">
        <f>IF(AND(COUNTBLANK($B1731:$B1733)=2,$B1733="",$B1732="",MAX(C:C)&gt;1),"Total Estimado",IF($B1733="","",IF($C1734=$C1731,INDEX('FORMAÇÃO DE PREÇO'!$M:$M,MATCH($B1734,'FORMAÇÃO DE PREÇO'!$B:$B)-18),IF($C1734=$C1732,"Valor Unit. (R$)",IF(AND($C1734&lt;&gt;$C1733,$J1733&lt;&gt;""),"Subtotal","")))))</f>
        <v/>
      </c>
      <c r="K1734" s="100" t="str">
        <f>IFERROR(IF(AND(COUNTBLANK($B1731:$B1733)=2,$B1733="",$B1732="",MAX(C:C)&gt;1),SUM($K$3:K1733)/2,IF($B1733="","",IF($C1734=$C1731,ROUND(J1734*I1734,2),IF($C1734=$C1732,"Total Item (R$)",IF(AND($C1734&lt;&gt;$C1733,$J1733&lt;&gt;""),SUMIFS(K:K,C:C,C1733,J:J,"&lt;&gt;Subtotal"),""))))),"")</f>
        <v/>
      </c>
      <c r="L1734" s="100" t="str">
        <f t="shared" si="52"/>
        <v/>
      </c>
    </row>
    <row r="1735" spans="2:12" x14ac:dyDescent="0.25">
      <c r="B1735" s="62" t="str">
        <f>IFERROR(IF(C1734=C1731,IF(B1734+1&lt;='FORMAÇÃO DE PREÇO'!$H$8,B1734+1,""),B1734),"")</f>
        <v/>
      </c>
      <c r="C1735" s="62" t="str">
        <f>IFERROR(VLOOKUP(B1735,'FORMAÇÃO DE PREÇO'!B:D,2,FALSE),"")</f>
        <v/>
      </c>
      <c r="D1735" s="62" t="str">
        <f>IFERROR(VLOOKUP(B1735,'FORMAÇÃO DE PREÇO'!B:D,3,FALSE),"")</f>
        <v/>
      </c>
      <c r="E1735" s="107" t="str">
        <f t="shared" ref="E1735:E1798" si="53">IF($B1734="","",IF($C1735=$C1732,D1735,IF($C1735=$C1733,"Item",IF(AND(MAX(C:C)&gt;1,$C1735=$C1734),CONCATENATE("LOTE ",C1735),""))))</f>
        <v/>
      </c>
      <c r="F1735" s="107" t="str">
        <f>IF($B1734="","",IF($C1735=$C1732,INDEX('FORMAÇÃO DE PREÇO'!$H:$H,MATCH($B1735,'FORMAÇÃO DE PREÇO'!$B:$B)-18),IF($C1735=$C1733,"Código","")))</f>
        <v/>
      </c>
      <c r="G1735" s="108" t="str">
        <f t="array" ref="G1735">IF($B1734="","",IF($C1735=$C1732,UPPER(INDEX('BASE EDITAL'!$C:$C,EDITAL!B1735+1)),IF($C1735=$C1733,"Especificação do Objeto","")))</f>
        <v/>
      </c>
      <c r="H1735" s="109" t="str">
        <f t="array" ref="H1735">IF($B1734="","",IF($C1735=$C1732,INDEX('FORMAÇÃO DE PREÇO'!$M:$M,MATCH($B1735,'FORMAÇÃO DE PREÇO'!$B:$B)-14),IF($C1735=$C1733,"Unidade","")))</f>
        <v/>
      </c>
      <c r="I1735" s="109" t="str">
        <f>IF($B1734="","",IF($C1735=$C1732,INDEX('FORMAÇÃO DE PREÇO'!$M:$M,MATCH($B1735,'FORMAÇÃO DE PREÇO'!$B:$B)-16),IF($C1735=$C1733,"Quant.","")))</f>
        <v/>
      </c>
      <c r="J1735" s="68" t="str">
        <f>IF(AND(COUNTBLANK($B1732:$B1734)=2,$B1734="",$B1733="",MAX(C:C)&gt;1),"Total Estimado",IF($B1734="","",IF($C1735=$C1732,INDEX('FORMAÇÃO DE PREÇO'!$M:$M,MATCH($B1735,'FORMAÇÃO DE PREÇO'!$B:$B)-18),IF($C1735=$C1733,"Valor Unit. (R$)",IF(AND($C1735&lt;&gt;$C1734,$J1734&lt;&gt;""),"Subtotal","")))))</f>
        <v/>
      </c>
      <c r="K1735" s="100" t="str">
        <f>IFERROR(IF(AND(COUNTBLANK($B1732:$B1734)=2,$B1734="",$B1733="",MAX(C:C)&gt;1),SUM($K$3:K1734)/2,IF($B1734="","",IF($C1735=$C1732,ROUND(J1735*I1735,2),IF($C1735=$C1733,"Total Item (R$)",IF(AND($C1735&lt;&gt;$C1734,$J1734&lt;&gt;""),SUMIFS(K:K,C:C,C1734,J:J,"&lt;&gt;Subtotal"),""))))),"")</f>
        <v/>
      </c>
      <c r="L1735" s="100" t="str">
        <f t="shared" si="52"/>
        <v/>
      </c>
    </row>
    <row r="1736" spans="2:12" x14ac:dyDescent="0.25">
      <c r="B1736" s="62" t="str">
        <f>IFERROR(IF(C1735=C1732,IF(B1735+1&lt;='FORMAÇÃO DE PREÇO'!$H$8,B1735+1,""),B1735),"")</f>
        <v/>
      </c>
      <c r="C1736" s="62" t="str">
        <f>IFERROR(VLOOKUP(B1736,'FORMAÇÃO DE PREÇO'!B:D,2,FALSE),"")</f>
        <v/>
      </c>
      <c r="D1736" s="62" t="str">
        <f>IFERROR(VLOOKUP(B1736,'FORMAÇÃO DE PREÇO'!B:D,3,FALSE),"")</f>
        <v/>
      </c>
      <c r="E1736" s="107" t="str">
        <f t="shared" si="53"/>
        <v/>
      </c>
      <c r="F1736" s="107" t="str">
        <f>IF($B1735="","",IF($C1736=$C1733,INDEX('FORMAÇÃO DE PREÇO'!$H:$H,MATCH($B1736,'FORMAÇÃO DE PREÇO'!$B:$B)-18),IF($C1736=$C1734,"Código","")))</f>
        <v/>
      </c>
      <c r="G1736" s="108" t="str">
        <f t="array" ref="G1736">IF($B1735="","",IF($C1736=$C1733,UPPER(INDEX('BASE EDITAL'!$C:$C,EDITAL!B1736+1)),IF($C1736=$C1734,"Especificação do Objeto","")))</f>
        <v/>
      </c>
      <c r="H1736" s="109" t="str">
        <f t="array" ref="H1736">IF($B1735="","",IF($C1736=$C1733,INDEX('FORMAÇÃO DE PREÇO'!$M:$M,MATCH($B1736,'FORMAÇÃO DE PREÇO'!$B:$B)-14),IF($C1736=$C1734,"Unidade","")))</f>
        <v/>
      </c>
      <c r="I1736" s="109" t="str">
        <f>IF($B1735="","",IF($C1736=$C1733,INDEX('FORMAÇÃO DE PREÇO'!$M:$M,MATCH($B1736,'FORMAÇÃO DE PREÇO'!$B:$B)-16),IF($C1736=$C1734,"Quant.","")))</f>
        <v/>
      </c>
      <c r="J1736" s="68" t="str">
        <f>IF(AND(COUNTBLANK($B1733:$B1735)=2,$B1735="",$B1734="",MAX(C:C)&gt;1),"Total Estimado",IF($B1735="","",IF($C1736=$C1733,INDEX('FORMAÇÃO DE PREÇO'!$M:$M,MATCH($B1736,'FORMAÇÃO DE PREÇO'!$B:$B)-18),IF($C1736=$C1734,"Valor Unit. (R$)",IF(AND($C1736&lt;&gt;$C1735,$J1735&lt;&gt;""),"Subtotal","")))))</f>
        <v/>
      </c>
      <c r="K1736" s="100" t="str">
        <f>IFERROR(IF(AND(COUNTBLANK($B1733:$B1735)=2,$B1735="",$B1734="",MAX(C:C)&gt;1),SUM($K$3:K1735)/2,IF($B1735="","",IF($C1736=$C1733,ROUND(J1736*I1736,2),IF($C1736=$C1734,"Total Item (R$)",IF(AND($C1736&lt;&gt;$C1735,$J1735&lt;&gt;""),SUMIFS(K:K,C:C,C1735,J:J,"&lt;&gt;Subtotal"),""))))),"")</f>
        <v/>
      </c>
      <c r="L1736" s="100" t="str">
        <f t="shared" si="52"/>
        <v/>
      </c>
    </row>
    <row r="1737" spans="2:12" x14ac:dyDescent="0.25">
      <c r="B1737" s="62" t="str">
        <f>IFERROR(IF(C1736=C1733,IF(B1736+1&lt;='FORMAÇÃO DE PREÇO'!$H$8,B1736+1,""),B1736),"")</f>
        <v/>
      </c>
      <c r="C1737" s="62" t="str">
        <f>IFERROR(VLOOKUP(B1737,'FORMAÇÃO DE PREÇO'!B:D,2,FALSE),"")</f>
        <v/>
      </c>
      <c r="D1737" s="62" t="str">
        <f>IFERROR(VLOOKUP(B1737,'FORMAÇÃO DE PREÇO'!B:D,3,FALSE),"")</f>
        <v/>
      </c>
      <c r="E1737" s="107" t="str">
        <f t="shared" si="53"/>
        <v/>
      </c>
      <c r="F1737" s="107" t="str">
        <f>IF($B1736="","",IF($C1737=$C1734,INDEX('FORMAÇÃO DE PREÇO'!$H:$H,MATCH($B1737,'FORMAÇÃO DE PREÇO'!$B:$B)-18),IF($C1737=$C1735,"Código","")))</f>
        <v/>
      </c>
      <c r="G1737" s="108" t="str">
        <f t="array" ref="G1737">IF($B1736="","",IF($C1737=$C1734,UPPER(INDEX('BASE EDITAL'!$C:$C,EDITAL!B1737+1)),IF($C1737=$C1735,"Especificação do Objeto","")))</f>
        <v/>
      </c>
      <c r="H1737" s="109" t="str">
        <f t="array" ref="H1737">IF($B1736="","",IF($C1737=$C1734,INDEX('FORMAÇÃO DE PREÇO'!$M:$M,MATCH($B1737,'FORMAÇÃO DE PREÇO'!$B:$B)-14),IF($C1737=$C1735,"Unidade","")))</f>
        <v/>
      </c>
      <c r="I1737" s="109" t="str">
        <f>IF($B1736="","",IF($C1737=$C1734,INDEX('FORMAÇÃO DE PREÇO'!$M:$M,MATCH($B1737,'FORMAÇÃO DE PREÇO'!$B:$B)-16),IF($C1737=$C1735,"Quant.","")))</f>
        <v/>
      </c>
      <c r="J1737" s="68" t="str">
        <f>IF(AND(COUNTBLANK($B1734:$B1736)=2,$B1736="",$B1735="",MAX(C:C)&gt;1),"Total Estimado",IF($B1736="","",IF($C1737=$C1734,INDEX('FORMAÇÃO DE PREÇO'!$M:$M,MATCH($B1737,'FORMAÇÃO DE PREÇO'!$B:$B)-18),IF($C1737=$C1735,"Valor Unit. (R$)",IF(AND($C1737&lt;&gt;$C1736,$J1736&lt;&gt;""),"Subtotal","")))))</f>
        <v/>
      </c>
      <c r="K1737" s="100" t="str">
        <f>IFERROR(IF(AND(COUNTBLANK($B1734:$B1736)=2,$B1736="",$B1735="",MAX(C:C)&gt;1),SUM($K$3:K1736)/2,IF($B1736="","",IF($C1737=$C1734,ROUND(J1737*I1737,2),IF($C1737=$C1735,"Total Item (R$)",IF(AND($C1737&lt;&gt;$C1736,$J1736&lt;&gt;""),SUMIFS(K:K,C:C,C1736,J:J,"&lt;&gt;Subtotal"),""))))),"")</f>
        <v/>
      </c>
      <c r="L1737" s="100" t="str">
        <f t="shared" si="52"/>
        <v/>
      </c>
    </row>
    <row r="1738" spans="2:12" x14ac:dyDescent="0.25">
      <c r="B1738" s="62" t="str">
        <f>IFERROR(IF(C1737=C1734,IF(B1737+1&lt;='FORMAÇÃO DE PREÇO'!$H$8,B1737+1,""),B1737),"")</f>
        <v/>
      </c>
      <c r="C1738" s="62" t="str">
        <f>IFERROR(VLOOKUP(B1738,'FORMAÇÃO DE PREÇO'!B:D,2,FALSE),"")</f>
        <v/>
      </c>
      <c r="D1738" s="62" t="str">
        <f>IFERROR(VLOOKUP(B1738,'FORMAÇÃO DE PREÇO'!B:D,3,FALSE),"")</f>
        <v/>
      </c>
      <c r="E1738" s="107" t="str">
        <f t="shared" si="53"/>
        <v/>
      </c>
      <c r="F1738" s="107" t="str">
        <f>IF($B1737="","",IF($C1738=$C1735,INDEX('FORMAÇÃO DE PREÇO'!$H:$H,MATCH($B1738,'FORMAÇÃO DE PREÇO'!$B:$B)-18),IF($C1738=$C1736,"Código","")))</f>
        <v/>
      </c>
      <c r="G1738" s="108" t="str">
        <f t="array" ref="G1738">IF($B1737="","",IF($C1738=$C1735,UPPER(INDEX('BASE EDITAL'!$C:$C,EDITAL!B1738+1)),IF($C1738=$C1736,"Especificação do Objeto","")))</f>
        <v/>
      </c>
      <c r="H1738" s="109" t="str">
        <f t="array" ref="H1738">IF($B1737="","",IF($C1738=$C1735,INDEX('FORMAÇÃO DE PREÇO'!$M:$M,MATCH($B1738,'FORMAÇÃO DE PREÇO'!$B:$B)-14),IF($C1738=$C1736,"Unidade","")))</f>
        <v/>
      </c>
      <c r="I1738" s="109" t="str">
        <f>IF($B1737="","",IF($C1738=$C1735,INDEX('FORMAÇÃO DE PREÇO'!$M:$M,MATCH($B1738,'FORMAÇÃO DE PREÇO'!$B:$B)-16),IF($C1738=$C1736,"Quant.","")))</f>
        <v/>
      </c>
      <c r="J1738" s="68" t="str">
        <f>IF(AND(COUNTBLANK($B1735:$B1737)=2,$B1737="",$B1736="",MAX(C:C)&gt;1),"Total Estimado",IF($B1737="","",IF($C1738=$C1735,INDEX('FORMAÇÃO DE PREÇO'!$M:$M,MATCH($B1738,'FORMAÇÃO DE PREÇO'!$B:$B)-18),IF($C1738=$C1736,"Valor Unit. (R$)",IF(AND($C1738&lt;&gt;$C1737,$J1737&lt;&gt;""),"Subtotal","")))))</f>
        <v/>
      </c>
      <c r="K1738" s="100" t="str">
        <f>IFERROR(IF(AND(COUNTBLANK($B1735:$B1737)=2,$B1737="",$B1736="",MAX(C:C)&gt;1),SUM($K$3:K1737)/2,IF($B1737="","",IF($C1738=$C1735,ROUND(J1738*I1738,2),IF($C1738=$C1736,"Total Item (R$)",IF(AND($C1738&lt;&gt;$C1737,$J1737&lt;&gt;""),SUMIFS(K:K,C:C,C1737,J:J,"&lt;&gt;Subtotal"),""))))),"")</f>
        <v/>
      </c>
      <c r="L1738" s="100" t="str">
        <f t="shared" si="52"/>
        <v/>
      </c>
    </row>
    <row r="1739" spans="2:12" x14ac:dyDescent="0.25">
      <c r="B1739" s="62" t="str">
        <f>IFERROR(IF(C1738=C1735,IF(B1738+1&lt;='FORMAÇÃO DE PREÇO'!$H$8,B1738+1,""),B1738),"")</f>
        <v/>
      </c>
      <c r="C1739" s="62" t="str">
        <f>IFERROR(VLOOKUP(B1739,'FORMAÇÃO DE PREÇO'!B:D,2,FALSE),"")</f>
        <v/>
      </c>
      <c r="D1739" s="62" t="str">
        <f>IFERROR(VLOOKUP(B1739,'FORMAÇÃO DE PREÇO'!B:D,3,FALSE),"")</f>
        <v/>
      </c>
      <c r="E1739" s="107" t="str">
        <f t="shared" si="53"/>
        <v/>
      </c>
      <c r="F1739" s="107" t="str">
        <f>IF($B1738="","",IF($C1739=$C1736,INDEX('FORMAÇÃO DE PREÇO'!$H:$H,MATCH($B1739,'FORMAÇÃO DE PREÇO'!$B:$B)-18),IF($C1739=$C1737,"Código","")))</f>
        <v/>
      </c>
      <c r="G1739" s="108" t="str">
        <f t="array" ref="G1739">IF($B1738="","",IF($C1739=$C1736,UPPER(INDEX('BASE EDITAL'!$C:$C,EDITAL!B1739+1)),IF($C1739=$C1737,"Especificação do Objeto","")))</f>
        <v/>
      </c>
      <c r="H1739" s="109" t="str">
        <f t="array" ref="H1739">IF($B1738="","",IF($C1739=$C1736,INDEX('FORMAÇÃO DE PREÇO'!$M:$M,MATCH($B1739,'FORMAÇÃO DE PREÇO'!$B:$B)-14),IF($C1739=$C1737,"Unidade","")))</f>
        <v/>
      </c>
      <c r="I1739" s="109" t="str">
        <f>IF($B1738="","",IF($C1739=$C1736,INDEX('FORMAÇÃO DE PREÇO'!$M:$M,MATCH($B1739,'FORMAÇÃO DE PREÇO'!$B:$B)-16),IF($C1739=$C1737,"Quant.","")))</f>
        <v/>
      </c>
      <c r="J1739" s="68" t="str">
        <f>IF(AND(COUNTBLANK($B1736:$B1738)=2,$B1738="",$B1737="",MAX(C:C)&gt;1),"Total Estimado",IF($B1738="","",IF($C1739=$C1736,INDEX('FORMAÇÃO DE PREÇO'!$M:$M,MATCH($B1739,'FORMAÇÃO DE PREÇO'!$B:$B)-18),IF($C1739=$C1737,"Valor Unit. (R$)",IF(AND($C1739&lt;&gt;$C1738,$J1738&lt;&gt;""),"Subtotal","")))))</f>
        <v/>
      </c>
      <c r="K1739" s="100" t="str">
        <f>IFERROR(IF(AND(COUNTBLANK($B1736:$B1738)=2,$B1738="",$B1737="",MAX(C:C)&gt;1),SUM($K$3:K1738)/2,IF($B1738="","",IF($C1739=$C1736,ROUND(J1739*I1739,2),IF($C1739=$C1737,"Total Item (R$)",IF(AND($C1739&lt;&gt;$C1738,$J1738&lt;&gt;""),SUMIFS(K:K,C:C,C1738,J:J,"&lt;&gt;Subtotal"),""))))),"")</f>
        <v/>
      </c>
      <c r="L1739" s="100" t="str">
        <f t="shared" si="52"/>
        <v/>
      </c>
    </row>
    <row r="1740" spans="2:12" x14ac:dyDescent="0.25">
      <c r="B1740" s="62" t="str">
        <f>IFERROR(IF(C1739=C1736,IF(B1739+1&lt;='FORMAÇÃO DE PREÇO'!$H$8,B1739+1,""),B1739),"")</f>
        <v/>
      </c>
      <c r="C1740" s="62" t="str">
        <f>IFERROR(VLOOKUP(B1740,'FORMAÇÃO DE PREÇO'!B:D,2,FALSE),"")</f>
        <v/>
      </c>
      <c r="D1740" s="62" t="str">
        <f>IFERROR(VLOOKUP(B1740,'FORMAÇÃO DE PREÇO'!B:D,3,FALSE),"")</f>
        <v/>
      </c>
      <c r="E1740" s="107" t="str">
        <f t="shared" si="53"/>
        <v/>
      </c>
      <c r="F1740" s="107" t="str">
        <f>IF($B1739="","",IF($C1740=$C1737,INDEX('FORMAÇÃO DE PREÇO'!$H:$H,MATCH($B1740,'FORMAÇÃO DE PREÇO'!$B:$B)-18),IF($C1740=$C1738,"Código","")))</f>
        <v/>
      </c>
      <c r="G1740" s="108" t="str">
        <f t="array" ref="G1740">IF($B1739="","",IF($C1740=$C1737,UPPER(INDEX('BASE EDITAL'!$C:$C,EDITAL!B1740+1)),IF($C1740=$C1738,"Especificação do Objeto","")))</f>
        <v/>
      </c>
      <c r="H1740" s="109" t="str">
        <f t="array" ref="H1740">IF($B1739="","",IF($C1740=$C1737,INDEX('FORMAÇÃO DE PREÇO'!$M:$M,MATCH($B1740,'FORMAÇÃO DE PREÇO'!$B:$B)-14),IF($C1740=$C1738,"Unidade","")))</f>
        <v/>
      </c>
      <c r="I1740" s="109" t="str">
        <f>IF($B1739="","",IF($C1740=$C1737,INDEX('FORMAÇÃO DE PREÇO'!$M:$M,MATCH($B1740,'FORMAÇÃO DE PREÇO'!$B:$B)-16),IF($C1740=$C1738,"Quant.","")))</f>
        <v/>
      </c>
      <c r="J1740" s="68" t="str">
        <f>IF(AND(COUNTBLANK($B1737:$B1739)=2,$B1739="",$B1738="",MAX(C:C)&gt;1),"Total Estimado",IF($B1739="","",IF($C1740=$C1737,INDEX('FORMAÇÃO DE PREÇO'!$M:$M,MATCH($B1740,'FORMAÇÃO DE PREÇO'!$B:$B)-18),IF($C1740=$C1738,"Valor Unit. (R$)",IF(AND($C1740&lt;&gt;$C1739,$J1739&lt;&gt;""),"Subtotal","")))))</f>
        <v/>
      </c>
      <c r="K1740" s="100" t="str">
        <f>IFERROR(IF(AND(COUNTBLANK($B1737:$B1739)=2,$B1739="",$B1738="",MAX(C:C)&gt;1),SUM($K$3:K1739)/2,IF($B1739="","",IF($C1740=$C1737,ROUND(J1740*I1740,2),IF($C1740=$C1738,"Total Item (R$)",IF(AND($C1740&lt;&gt;$C1739,$J1739&lt;&gt;""),SUMIFS(K:K,C:C,C1739,J:J,"&lt;&gt;Subtotal"),""))))),"")</f>
        <v/>
      </c>
      <c r="L1740" s="100" t="str">
        <f t="shared" si="52"/>
        <v/>
      </c>
    </row>
    <row r="1741" spans="2:12" x14ac:dyDescent="0.25">
      <c r="B1741" s="62" t="str">
        <f>IFERROR(IF(C1740=C1737,IF(B1740+1&lt;='FORMAÇÃO DE PREÇO'!$H$8,B1740+1,""),B1740),"")</f>
        <v/>
      </c>
      <c r="C1741" s="62" t="str">
        <f>IFERROR(VLOOKUP(B1741,'FORMAÇÃO DE PREÇO'!B:D,2,FALSE),"")</f>
        <v/>
      </c>
      <c r="D1741" s="62" t="str">
        <f>IFERROR(VLOOKUP(B1741,'FORMAÇÃO DE PREÇO'!B:D,3,FALSE),"")</f>
        <v/>
      </c>
      <c r="E1741" s="107" t="str">
        <f t="shared" si="53"/>
        <v/>
      </c>
      <c r="F1741" s="107" t="str">
        <f>IF($B1740="","",IF($C1741=$C1738,INDEX('FORMAÇÃO DE PREÇO'!$H:$H,MATCH($B1741,'FORMAÇÃO DE PREÇO'!$B:$B)-18),IF($C1741=$C1739,"Código","")))</f>
        <v/>
      </c>
      <c r="G1741" s="108" t="str">
        <f t="array" ref="G1741">IF($B1740="","",IF($C1741=$C1738,UPPER(INDEX('BASE EDITAL'!$C:$C,EDITAL!B1741+1)),IF($C1741=$C1739,"Especificação do Objeto","")))</f>
        <v/>
      </c>
      <c r="H1741" s="109" t="str">
        <f t="array" ref="H1741">IF($B1740="","",IF($C1741=$C1738,INDEX('FORMAÇÃO DE PREÇO'!$M:$M,MATCH($B1741,'FORMAÇÃO DE PREÇO'!$B:$B)-14),IF($C1741=$C1739,"Unidade","")))</f>
        <v/>
      </c>
      <c r="I1741" s="109" t="str">
        <f>IF($B1740="","",IF($C1741=$C1738,INDEX('FORMAÇÃO DE PREÇO'!$M:$M,MATCH($B1741,'FORMAÇÃO DE PREÇO'!$B:$B)-16),IF($C1741=$C1739,"Quant.","")))</f>
        <v/>
      </c>
      <c r="J1741" s="68" t="str">
        <f>IF(AND(COUNTBLANK($B1738:$B1740)=2,$B1740="",$B1739="",MAX(C:C)&gt;1),"Total Estimado",IF($B1740="","",IF($C1741=$C1738,INDEX('FORMAÇÃO DE PREÇO'!$M:$M,MATCH($B1741,'FORMAÇÃO DE PREÇO'!$B:$B)-18),IF($C1741=$C1739,"Valor Unit. (R$)",IF(AND($C1741&lt;&gt;$C1740,$J1740&lt;&gt;""),"Subtotal","")))))</f>
        <v/>
      </c>
      <c r="K1741" s="100" t="str">
        <f>IFERROR(IF(AND(COUNTBLANK($B1738:$B1740)=2,$B1740="",$B1739="",MAX(C:C)&gt;1),SUM($K$3:K1740)/2,IF($B1740="","",IF($C1741=$C1738,ROUND(J1741*I1741,2),IF($C1741=$C1739,"Total Item (R$)",IF(AND($C1741&lt;&gt;$C1740,$J1740&lt;&gt;""),SUMIFS(K:K,C:C,C1740,J:J,"&lt;&gt;Subtotal"),""))))),"")</f>
        <v/>
      </c>
      <c r="L1741" s="100" t="str">
        <f t="shared" si="52"/>
        <v/>
      </c>
    </row>
    <row r="1742" spans="2:12" x14ac:dyDescent="0.25">
      <c r="B1742" s="62" t="str">
        <f>IFERROR(IF(C1741=C1738,IF(B1741+1&lt;='FORMAÇÃO DE PREÇO'!$H$8,B1741+1,""),B1741),"")</f>
        <v/>
      </c>
      <c r="C1742" s="62" t="str">
        <f>IFERROR(VLOOKUP(B1742,'FORMAÇÃO DE PREÇO'!B:D,2,FALSE),"")</f>
        <v/>
      </c>
      <c r="D1742" s="62" t="str">
        <f>IFERROR(VLOOKUP(B1742,'FORMAÇÃO DE PREÇO'!B:D,3,FALSE),"")</f>
        <v/>
      </c>
      <c r="E1742" s="107" t="str">
        <f t="shared" si="53"/>
        <v/>
      </c>
      <c r="F1742" s="107" t="str">
        <f>IF($B1741="","",IF($C1742=$C1739,INDEX('FORMAÇÃO DE PREÇO'!$H:$H,MATCH($B1742,'FORMAÇÃO DE PREÇO'!$B:$B)-18),IF($C1742=$C1740,"Código","")))</f>
        <v/>
      </c>
      <c r="G1742" s="108" t="str">
        <f t="array" ref="G1742">IF($B1741="","",IF($C1742=$C1739,UPPER(INDEX('BASE EDITAL'!$C:$C,EDITAL!B1742+1)),IF($C1742=$C1740,"Especificação do Objeto","")))</f>
        <v/>
      </c>
      <c r="H1742" s="109" t="str">
        <f t="array" ref="H1742">IF($B1741="","",IF($C1742=$C1739,INDEX('FORMAÇÃO DE PREÇO'!$M:$M,MATCH($B1742,'FORMAÇÃO DE PREÇO'!$B:$B)-14),IF($C1742=$C1740,"Unidade","")))</f>
        <v/>
      </c>
      <c r="I1742" s="109" t="str">
        <f>IF($B1741="","",IF($C1742=$C1739,INDEX('FORMAÇÃO DE PREÇO'!$M:$M,MATCH($B1742,'FORMAÇÃO DE PREÇO'!$B:$B)-16),IF($C1742=$C1740,"Quant.","")))</f>
        <v/>
      </c>
      <c r="J1742" s="68" t="str">
        <f>IF(AND(COUNTBLANK($B1739:$B1741)=2,$B1741="",$B1740="",MAX(C:C)&gt;1),"Total Estimado",IF($B1741="","",IF($C1742=$C1739,INDEX('FORMAÇÃO DE PREÇO'!$M:$M,MATCH($B1742,'FORMAÇÃO DE PREÇO'!$B:$B)-18),IF($C1742=$C1740,"Valor Unit. (R$)",IF(AND($C1742&lt;&gt;$C1741,$J1741&lt;&gt;""),"Subtotal","")))))</f>
        <v/>
      </c>
      <c r="K1742" s="100" t="str">
        <f>IFERROR(IF(AND(COUNTBLANK($B1739:$B1741)=2,$B1741="",$B1740="",MAX(C:C)&gt;1),SUM($K$3:K1741)/2,IF($B1741="","",IF($C1742=$C1739,ROUND(J1742*I1742,2),IF($C1742=$C1740,"Total Item (R$)",IF(AND($C1742&lt;&gt;$C1741,$J1741&lt;&gt;""),SUMIFS(K:K,C:C,C1741,J:J,"&lt;&gt;Subtotal"),""))))),"")</f>
        <v/>
      </c>
      <c r="L1742" s="100" t="str">
        <f t="shared" si="52"/>
        <v/>
      </c>
    </row>
    <row r="1743" spans="2:12" x14ac:dyDescent="0.25">
      <c r="B1743" s="62" t="str">
        <f>IFERROR(IF(C1742=C1739,IF(B1742+1&lt;='FORMAÇÃO DE PREÇO'!$H$8,B1742+1,""),B1742),"")</f>
        <v/>
      </c>
      <c r="C1743" s="62" t="str">
        <f>IFERROR(VLOOKUP(B1743,'FORMAÇÃO DE PREÇO'!B:D,2,FALSE),"")</f>
        <v/>
      </c>
      <c r="D1743" s="62" t="str">
        <f>IFERROR(VLOOKUP(B1743,'FORMAÇÃO DE PREÇO'!B:D,3,FALSE),"")</f>
        <v/>
      </c>
      <c r="E1743" s="107" t="str">
        <f t="shared" si="53"/>
        <v/>
      </c>
      <c r="F1743" s="107" t="str">
        <f>IF($B1742="","",IF($C1743=$C1740,INDEX('FORMAÇÃO DE PREÇO'!$H:$H,MATCH($B1743,'FORMAÇÃO DE PREÇO'!$B:$B)-18),IF($C1743=$C1741,"Código","")))</f>
        <v/>
      </c>
      <c r="G1743" s="108" t="str">
        <f t="array" ref="G1743">IF($B1742="","",IF($C1743=$C1740,UPPER(INDEX('BASE EDITAL'!$C:$C,EDITAL!B1743+1)),IF($C1743=$C1741,"Especificação do Objeto","")))</f>
        <v/>
      </c>
      <c r="H1743" s="109" t="str">
        <f t="array" ref="H1743">IF($B1742="","",IF($C1743=$C1740,INDEX('FORMAÇÃO DE PREÇO'!$M:$M,MATCH($B1743,'FORMAÇÃO DE PREÇO'!$B:$B)-14),IF($C1743=$C1741,"Unidade","")))</f>
        <v/>
      </c>
      <c r="I1743" s="109" t="str">
        <f>IF($B1742="","",IF($C1743=$C1740,INDEX('FORMAÇÃO DE PREÇO'!$M:$M,MATCH($B1743,'FORMAÇÃO DE PREÇO'!$B:$B)-16),IF($C1743=$C1741,"Quant.","")))</f>
        <v/>
      </c>
      <c r="J1743" s="68" t="str">
        <f>IF(AND(COUNTBLANK($B1740:$B1742)=2,$B1742="",$B1741="",MAX(C:C)&gt;1),"Total Estimado",IF($B1742="","",IF($C1743=$C1740,INDEX('FORMAÇÃO DE PREÇO'!$M:$M,MATCH($B1743,'FORMAÇÃO DE PREÇO'!$B:$B)-18),IF($C1743=$C1741,"Valor Unit. (R$)",IF(AND($C1743&lt;&gt;$C1742,$J1742&lt;&gt;""),"Subtotal","")))))</f>
        <v/>
      </c>
      <c r="K1743" s="100" t="str">
        <f>IFERROR(IF(AND(COUNTBLANK($B1740:$B1742)=2,$B1742="",$B1741="",MAX(C:C)&gt;1),SUM($K$3:K1742)/2,IF($B1742="","",IF($C1743=$C1740,ROUND(J1743*I1743,2),IF($C1743=$C1741,"Total Item (R$)",IF(AND($C1743&lt;&gt;$C1742,$J1742&lt;&gt;""),SUMIFS(K:K,C:C,C1742,J:J,"&lt;&gt;Subtotal"),""))))),"")</f>
        <v/>
      </c>
      <c r="L1743" s="100" t="str">
        <f t="shared" si="52"/>
        <v/>
      </c>
    </row>
    <row r="1744" spans="2:12" x14ac:dyDescent="0.25">
      <c r="B1744" s="62" t="str">
        <f>IFERROR(IF(C1743=C1740,IF(B1743+1&lt;='FORMAÇÃO DE PREÇO'!$H$8,B1743+1,""),B1743),"")</f>
        <v/>
      </c>
      <c r="C1744" s="62" t="str">
        <f>IFERROR(VLOOKUP(B1744,'FORMAÇÃO DE PREÇO'!B:D,2,FALSE),"")</f>
        <v/>
      </c>
      <c r="D1744" s="62" t="str">
        <f>IFERROR(VLOOKUP(B1744,'FORMAÇÃO DE PREÇO'!B:D,3,FALSE),"")</f>
        <v/>
      </c>
      <c r="E1744" s="107" t="str">
        <f t="shared" si="53"/>
        <v/>
      </c>
      <c r="F1744" s="107" t="str">
        <f>IF($B1743="","",IF($C1744=$C1741,INDEX('FORMAÇÃO DE PREÇO'!$H:$H,MATCH($B1744,'FORMAÇÃO DE PREÇO'!$B:$B)-18),IF($C1744=$C1742,"Código","")))</f>
        <v/>
      </c>
      <c r="G1744" s="108" t="str">
        <f t="array" ref="G1744">IF($B1743="","",IF($C1744=$C1741,UPPER(INDEX('BASE EDITAL'!$C:$C,EDITAL!B1744+1)),IF($C1744=$C1742,"Especificação do Objeto","")))</f>
        <v/>
      </c>
      <c r="H1744" s="109" t="str">
        <f t="array" ref="H1744">IF($B1743="","",IF($C1744=$C1741,INDEX('FORMAÇÃO DE PREÇO'!$M:$M,MATCH($B1744,'FORMAÇÃO DE PREÇO'!$B:$B)-14),IF($C1744=$C1742,"Unidade","")))</f>
        <v/>
      </c>
      <c r="I1744" s="109" t="str">
        <f>IF($B1743="","",IF($C1744=$C1741,INDEX('FORMAÇÃO DE PREÇO'!$M:$M,MATCH($B1744,'FORMAÇÃO DE PREÇO'!$B:$B)-16),IF($C1744=$C1742,"Quant.","")))</f>
        <v/>
      </c>
      <c r="J1744" s="68" t="str">
        <f>IF(AND(COUNTBLANK($B1741:$B1743)=2,$B1743="",$B1742="",MAX(C:C)&gt;1),"Total Estimado",IF($B1743="","",IF($C1744=$C1741,INDEX('FORMAÇÃO DE PREÇO'!$M:$M,MATCH($B1744,'FORMAÇÃO DE PREÇO'!$B:$B)-18),IF($C1744=$C1742,"Valor Unit. (R$)",IF(AND($C1744&lt;&gt;$C1743,$J1743&lt;&gt;""),"Subtotal","")))))</f>
        <v/>
      </c>
      <c r="K1744" s="100" t="str">
        <f>IFERROR(IF(AND(COUNTBLANK($B1741:$B1743)=2,$B1743="",$B1742="",MAX(C:C)&gt;1),SUM($K$3:K1743)/2,IF($B1743="","",IF($C1744=$C1741,ROUND(J1744*I1744,2),IF($C1744=$C1742,"Total Item (R$)",IF(AND($C1744&lt;&gt;$C1743,$J1743&lt;&gt;""),SUMIFS(K:K,C:C,C1743,J:J,"&lt;&gt;Subtotal"),""))))),"")</f>
        <v/>
      </c>
      <c r="L1744" s="100" t="str">
        <f t="shared" si="52"/>
        <v/>
      </c>
    </row>
    <row r="1745" spans="2:12" x14ac:dyDescent="0.25">
      <c r="B1745" s="62" t="str">
        <f>IFERROR(IF(C1744=C1741,IF(B1744+1&lt;='FORMAÇÃO DE PREÇO'!$H$8,B1744+1,""),B1744),"")</f>
        <v/>
      </c>
      <c r="C1745" s="62" t="str">
        <f>IFERROR(VLOOKUP(B1745,'FORMAÇÃO DE PREÇO'!B:D,2,FALSE),"")</f>
        <v/>
      </c>
      <c r="D1745" s="62" t="str">
        <f>IFERROR(VLOOKUP(B1745,'FORMAÇÃO DE PREÇO'!B:D,3,FALSE),"")</f>
        <v/>
      </c>
      <c r="E1745" s="107" t="str">
        <f t="shared" si="53"/>
        <v/>
      </c>
      <c r="F1745" s="107" t="str">
        <f>IF($B1744="","",IF($C1745=$C1742,INDEX('FORMAÇÃO DE PREÇO'!$H:$H,MATCH($B1745,'FORMAÇÃO DE PREÇO'!$B:$B)-18),IF($C1745=$C1743,"Código","")))</f>
        <v/>
      </c>
      <c r="G1745" s="108" t="str">
        <f t="array" ref="G1745">IF($B1744="","",IF($C1745=$C1742,UPPER(INDEX('BASE EDITAL'!$C:$C,EDITAL!B1745+1)),IF($C1745=$C1743,"Especificação do Objeto","")))</f>
        <v/>
      </c>
      <c r="H1745" s="109" t="str">
        <f t="array" ref="H1745">IF($B1744="","",IF($C1745=$C1742,INDEX('FORMAÇÃO DE PREÇO'!$M:$M,MATCH($B1745,'FORMAÇÃO DE PREÇO'!$B:$B)-14),IF($C1745=$C1743,"Unidade","")))</f>
        <v/>
      </c>
      <c r="I1745" s="109" t="str">
        <f>IF($B1744="","",IF($C1745=$C1742,INDEX('FORMAÇÃO DE PREÇO'!$M:$M,MATCH($B1745,'FORMAÇÃO DE PREÇO'!$B:$B)-16),IF($C1745=$C1743,"Quant.","")))</f>
        <v/>
      </c>
      <c r="J1745" s="68" t="str">
        <f>IF(AND(COUNTBLANK($B1742:$B1744)=2,$B1744="",$B1743="",MAX(C:C)&gt;1),"Total Estimado",IF($B1744="","",IF($C1745=$C1742,INDEX('FORMAÇÃO DE PREÇO'!$M:$M,MATCH($B1745,'FORMAÇÃO DE PREÇO'!$B:$B)-18),IF($C1745=$C1743,"Valor Unit. (R$)",IF(AND($C1745&lt;&gt;$C1744,$J1744&lt;&gt;""),"Subtotal","")))))</f>
        <v/>
      </c>
      <c r="K1745" s="100" t="str">
        <f>IFERROR(IF(AND(COUNTBLANK($B1742:$B1744)=2,$B1744="",$B1743="",MAX(C:C)&gt;1),SUM($K$3:K1744)/2,IF($B1744="","",IF($C1745=$C1742,ROUND(J1745*I1745,2),IF($C1745=$C1743,"Total Item (R$)",IF(AND($C1745&lt;&gt;$C1744,$J1744&lt;&gt;""),SUMIFS(K:K,C:C,C1744,J:J,"&lt;&gt;Subtotal"),""))))),"")</f>
        <v/>
      </c>
      <c r="L1745" s="100" t="str">
        <f t="shared" si="52"/>
        <v/>
      </c>
    </row>
    <row r="1746" spans="2:12" x14ac:dyDescent="0.25">
      <c r="B1746" s="62" t="str">
        <f>IFERROR(IF(C1745=C1742,IF(B1745+1&lt;='FORMAÇÃO DE PREÇO'!$H$8,B1745+1,""),B1745),"")</f>
        <v/>
      </c>
      <c r="C1746" s="62" t="str">
        <f>IFERROR(VLOOKUP(B1746,'FORMAÇÃO DE PREÇO'!B:D,2,FALSE),"")</f>
        <v/>
      </c>
      <c r="D1746" s="62" t="str">
        <f>IFERROR(VLOOKUP(B1746,'FORMAÇÃO DE PREÇO'!B:D,3,FALSE),"")</f>
        <v/>
      </c>
      <c r="E1746" s="107" t="str">
        <f t="shared" si="53"/>
        <v/>
      </c>
      <c r="F1746" s="107" t="str">
        <f>IF($B1745="","",IF($C1746=$C1743,INDEX('FORMAÇÃO DE PREÇO'!$H:$H,MATCH($B1746,'FORMAÇÃO DE PREÇO'!$B:$B)-18),IF($C1746=$C1744,"Código","")))</f>
        <v/>
      </c>
      <c r="G1746" s="108" t="str">
        <f t="array" ref="G1746">IF($B1745="","",IF($C1746=$C1743,UPPER(INDEX('BASE EDITAL'!$C:$C,EDITAL!B1746+1)),IF($C1746=$C1744,"Especificação do Objeto","")))</f>
        <v/>
      </c>
      <c r="H1746" s="109" t="str">
        <f t="array" ref="H1746">IF($B1745="","",IF($C1746=$C1743,INDEX('FORMAÇÃO DE PREÇO'!$M:$M,MATCH($B1746,'FORMAÇÃO DE PREÇO'!$B:$B)-14),IF($C1746=$C1744,"Unidade","")))</f>
        <v/>
      </c>
      <c r="I1746" s="109" t="str">
        <f>IF($B1745="","",IF($C1746=$C1743,INDEX('FORMAÇÃO DE PREÇO'!$M:$M,MATCH($B1746,'FORMAÇÃO DE PREÇO'!$B:$B)-16),IF($C1746=$C1744,"Quant.","")))</f>
        <v/>
      </c>
      <c r="J1746" s="68" t="str">
        <f>IF(AND(COUNTBLANK($B1743:$B1745)=2,$B1745="",$B1744="",MAX(C:C)&gt;1),"Total Estimado",IF($B1745="","",IF($C1746=$C1743,INDEX('FORMAÇÃO DE PREÇO'!$M:$M,MATCH($B1746,'FORMAÇÃO DE PREÇO'!$B:$B)-18),IF($C1746=$C1744,"Valor Unit. (R$)",IF(AND($C1746&lt;&gt;$C1745,$J1745&lt;&gt;""),"Subtotal","")))))</f>
        <v/>
      </c>
      <c r="K1746" s="100" t="str">
        <f>IFERROR(IF(AND(COUNTBLANK($B1743:$B1745)=2,$B1745="",$B1744="",MAX(C:C)&gt;1),SUM($K$3:K1745)/2,IF($B1745="","",IF($C1746=$C1743,ROUND(J1746*I1746,2),IF($C1746=$C1744,"Total Item (R$)",IF(AND($C1746&lt;&gt;$C1745,$J1745&lt;&gt;""),SUMIFS(K:K,C:C,C1745,J:J,"&lt;&gt;Subtotal"),""))))),"")</f>
        <v/>
      </c>
      <c r="L1746" s="100" t="str">
        <f t="shared" si="52"/>
        <v/>
      </c>
    </row>
    <row r="1747" spans="2:12" x14ac:dyDescent="0.25">
      <c r="B1747" s="62" t="str">
        <f>IFERROR(IF(C1746=C1743,IF(B1746+1&lt;='FORMAÇÃO DE PREÇO'!$H$8,B1746+1,""),B1746),"")</f>
        <v/>
      </c>
      <c r="C1747" s="62" t="str">
        <f>IFERROR(VLOOKUP(B1747,'FORMAÇÃO DE PREÇO'!B:D,2,FALSE),"")</f>
        <v/>
      </c>
      <c r="D1747" s="62" t="str">
        <f>IFERROR(VLOOKUP(B1747,'FORMAÇÃO DE PREÇO'!B:D,3,FALSE),"")</f>
        <v/>
      </c>
      <c r="E1747" s="107" t="str">
        <f t="shared" si="53"/>
        <v/>
      </c>
      <c r="F1747" s="107" t="str">
        <f>IF($B1746="","",IF($C1747=$C1744,INDEX('FORMAÇÃO DE PREÇO'!$H:$H,MATCH($B1747,'FORMAÇÃO DE PREÇO'!$B:$B)-18),IF($C1747=$C1745,"Código","")))</f>
        <v/>
      </c>
      <c r="G1747" s="108" t="str">
        <f t="array" ref="G1747">IF($B1746="","",IF($C1747=$C1744,UPPER(INDEX('BASE EDITAL'!$C:$C,EDITAL!B1747+1)),IF($C1747=$C1745,"Especificação do Objeto","")))</f>
        <v/>
      </c>
      <c r="H1747" s="109" t="str">
        <f t="array" ref="H1747">IF($B1746="","",IF($C1747=$C1744,INDEX('FORMAÇÃO DE PREÇO'!$M:$M,MATCH($B1747,'FORMAÇÃO DE PREÇO'!$B:$B)-14),IF($C1747=$C1745,"Unidade","")))</f>
        <v/>
      </c>
      <c r="I1747" s="109" t="str">
        <f>IF($B1746="","",IF($C1747=$C1744,INDEX('FORMAÇÃO DE PREÇO'!$M:$M,MATCH($B1747,'FORMAÇÃO DE PREÇO'!$B:$B)-16),IF($C1747=$C1745,"Quant.","")))</f>
        <v/>
      </c>
      <c r="J1747" s="68" t="str">
        <f>IF(AND(COUNTBLANK($B1744:$B1746)=2,$B1746="",$B1745="",MAX(C:C)&gt;1),"Total Estimado",IF($B1746="","",IF($C1747=$C1744,INDEX('FORMAÇÃO DE PREÇO'!$M:$M,MATCH($B1747,'FORMAÇÃO DE PREÇO'!$B:$B)-18),IF($C1747=$C1745,"Valor Unit. (R$)",IF(AND($C1747&lt;&gt;$C1746,$J1746&lt;&gt;""),"Subtotal","")))))</f>
        <v/>
      </c>
      <c r="K1747" s="100" t="str">
        <f>IFERROR(IF(AND(COUNTBLANK($B1744:$B1746)=2,$B1746="",$B1745="",MAX(C:C)&gt;1),SUM($K$3:K1746)/2,IF($B1746="","",IF($C1747=$C1744,ROUND(J1747*I1747,2),IF($C1747=$C1745,"Total Item (R$)",IF(AND($C1747&lt;&gt;$C1746,$J1746&lt;&gt;""),SUMIFS(K:K,C:C,C1746,J:J,"&lt;&gt;Subtotal"),""))))),"")</f>
        <v/>
      </c>
      <c r="L1747" s="100" t="str">
        <f t="shared" si="52"/>
        <v/>
      </c>
    </row>
    <row r="1748" spans="2:12" x14ac:dyDescent="0.25">
      <c r="B1748" s="62" t="str">
        <f>IFERROR(IF(C1747=C1744,IF(B1747+1&lt;='FORMAÇÃO DE PREÇO'!$H$8,B1747+1,""),B1747),"")</f>
        <v/>
      </c>
      <c r="C1748" s="62" t="str">
        <f>IFERROR(VLOOKUP(B1748,'FORMAÇÃO DE PREÇO'!B:D,2,FALSE),"")</f>
        <v/>
      </c>
      <c r="D1748" s="62" t="str">
        <f>IFERROR(VLOOKUP(B1748,'FORMAÇÃO DE PREÇO'!B:D,3,FALSE),"")</f>
        <v/>
      </c>
      <c r="E1748" s="107" t="str">
        <f t="shared" si="53"/>
        <v/>
      </c>
      <c r="F1748" s="107" t="str">
        <f>IF($B1747="","",IF($C1748=$C1745,INDEX('FORMAÇÃO DE PREÇO'!$H:$H,MATCH($B1748,'FORMAÇÃO DE PREÇO'!$B:$B)-18),IF($C1748=$C1746,"Código","")))</f>
        <v/>
      </c>
      <c r="G1748" s="108" t="str">
        <f t="array" ref="G1748">IF($B1747="","",IF($C1748=$C1745,UPPER(INDEX('BASE EDITAL'!$C:$C,EDITAL!B1748+1)),IF($C1748=$C1746,"Especificação do Objeto","")))</f>
        <v/>
      </c>
      <c r="H1748" s="109" t="str">
        <f t="array" ref="H1748">IF($B1747="","",IF($C1748=$C1745,INDEX('FORMAÇÃO DE PREÇO'!$M:$M,MATCH($B1748,'FORMAÇÃO DE PREÇO'!$B:$B)-14),IF($C1748=$C1746,"Unidade","")))</f>
        <v/>
      </c>
      <c r="I1748" s="109" t="str">
        <f>IF($B1747="","",IF($C1748=$C1745,INDEX('FORMAÇÃO DE PREÇO'!$M:$M,MATCH($B1748,'FORMAÇÃO DE PREÇO'!$B:$B)-16),IF($C1748=$C1746,"Quant.","")))</f>
        <v/>
      </c>
      <c r="J1748" s="68" t="str">
        <f>IF(AND(COUNTBLANK($B1745:$B1747)=2,$B1747="",$B1746="",MAX(C:C)&gt;1),"Total Estimado",IF($B1747="","",IF($C1748=$C1745,INDEX('FORMAÇÃO DE PREÇO'!$M:$M,MATCH($B1748,'FORMAÇÃO DE PREÇO'!$B:$B)-18),IF($C1748=$C1746,"Valor Unit. (R$)",IF(AND($C1748&lt;&gt;$C1747,$J1747&lt;&gt;""),"Subtotal","")))))</f>
        <v/>
      </c>
      <c r="K1748" s="100" t="str">
        <f>IFERROR(IF(AND(COUNTBLANK($B1745:$B1747)=2,$B1747="",$B1746="",MAX(C:C)&gt;1),SUM($K$3:K1747)/2,IF($B1747="","",IF($C1748=$C1745,ROUND(J1748*I1748,2),IF($C1748=$C1746,"Total Item (R$)",IF(AND($C1748&lt;&gt;$C1747,$J1747&lt;&gt;""),SUMIFS(K:K,C:C,C1747,J:J,"&lt;&gt;Subtotal"),""))))),"")</f>
        <v/>
      </c>
      <c r="L1748" s="100" t="str">
        <f t="shared" si="52"/>
        <v/>
      </c>
    </row>
    <row r="1749" spans="2:12" x14ac:dyDescent="0.25">
      <c r="B1749" s="62" t="str">
        <f>IFERROR(IF(C1748=C1745,IF(B1748+1&lt;='FORMAÇÃO DE PREÇO'!$H$8,B1748+1,""),B1748),"")</f>
        <v/>
      </c>
      <c r="C1749" s="62" t="str">
        <f>IFERROR(VLOOKUP(B1749,'FORMAÇÃO DE PREÇO'!B:D,2,FALSE),"")</f>
        <v/>
      </c>
      <c r="D1749" s="62" t="str">
        <f>IFERROR(VLOOKUP(B1749,'FORMAÇÃO DE PREÇO'!B:D,3,FALSE),"")</f>
        <v/>
      </c>
      <c r="E1749" s="107" t="str">
        <f t="shared" si="53"/>
        <v/>
      </c>
      <c r="F1749" s="107" t="str">
        <f>IF($B1748="","",IF($C1749=$C1746,INDEX('FORMAÇÃO DE PREÇO'!$H:$H,MATCH($B1749,'FORMAÇÃO DE PREÇO'!$B:$B)-18),IF($C1749=$C1747,"Código","")))</f>
        <v/>
      </c>
      <c r="G1749" s="108" t="str">
        <f t="array" ref="G1749">IF($B1748="","",IF($C1749=$C1746,UPPER(INDEX('BASE EDITAL'!$C:$C,EDITAL!B1749+1)),IF($C1749=$C1747,"Especificação do Objeto","")))</f>
        <v/>
      </c>
      <c r="H1749" s="109" t="str">
        <f t="array" ref="H1749">IF($B1748="","",IF($C1749=$C1746,INDEX('FORMAÇÃO DE PREÇO'!$M:$M,MATCH($B1749,'FORMAÇÃO DE PREÇO'!$B:$B)-14),IF($C1749=$C1747,"Unidade","")))</f>
        <v/>
      </c>
      <c r="I1749" s="109" t="str">
        <f>IF($B1748="","",IF($C1749=$C1746,INDEX('FORMAÇÃO DE PREÇO'!$M:$M,MATCH($B1749,'FORMAÇÃO DE PREÇO'!$B:$B)-16),IF($C1749=$C1747,"Quant.","")))</f>
        <v/>
      </c>
      <c r="J1749" s="68" t="str">
        <f>IF(AND(COUNTBLANK($B1746:$B1748)=2,$B1748="",$B1747="",MAX(C:C)&gt;1),"Total Estimado",IF($B1748="","",IF($C1749=$C1746,INDEX('FORMAÇÃO DE PREÇO'!$M:$M,MATCH($B1749,'FORMAÇÃO DE PREÇO'!$B:$B)-18),IF($C1749=$C1747,"Valor Unit. (R$)",IF(AND($C1749&lt;&gt;$C1748,$J1748&lt;&gt;""),"Subtotal","")))))</f>
        <v/>
      </c>
      <c r="K1749" s="100" t="str">
        <f>IFERROR(IF(AND(COUNTBLANK($B1746:$B1748)=2,$B1748="",$B1747="",MAX(C:C)&gt;1),SUM($K$3:K1748)/2,IF($B1748="","",IF($C1749=$C1746,ROUND(J1749*I1749,2),IF($C1749=$C1747,"Total Item (R$)",IF(AND($C1749&lt;&gt;$C1748,$J1748&lt;&gt;""),SUMIFS(K:K,C:C,C1748,J:J,"&lt;&gt;Subtotal"),""))))),"")</f>
        <v/>
      </c>
      <c r="L1749" s="100" t="str">
        <f t="shared" si="52"/>
        <v/>
      </c>
    </row>
    <row r="1750" spans="2:12" x14ac:dyDescent="0.25">
      <c r="B1750" s="62" t="str">
        <f>IFERROR(IF(C1749=C1746,IF(B1749+1&lt;='FORMAÇÃO DE PREÇO'!$H$8,B1749+1,""),B1749),"")</f>
        <v/>
      </c>
      <c r="C1750" s="62" t="str">
        <f>IFERROR(VLOOKUP(B1750,'FORMAÇÃO DE PREÇO'!B:D,2,FALSE),"")</f>
        <v/>
      </c>
      <c r="D1750" s="62" t="str">
        <f>IFERROR(VLOOKUP(B1750,'FORMAÇÃO DE PREÇO'!B:D,3,FALSE),"")</f>
        <v/>
      </c>
      <c r="E1750" s="107" t="str">
        <f t="shared" si="53"/>
        <v/>
      </c>
      <c r="F1750" s="107" t="str">
        <f>IF($B1749="","",IF($C1750=$C1747,INDEX('FORMAÇÃO DE PREÇO'!$H:$H,MATCH($B1750,'FORMAÇÃO DE PREÇO'!$B:$B)-18),IF($C1750=$C1748,"Código","")))</f>
        <v/>
      </c>
      <c r="G1750" s="108" t="str">
        <f t="array" ref="G1750">IF($B1749="","",IF($C1750=$C1747,UPPER(INDEX('BASE EDITAL'!$C:$C,EDITAL!B1750+1)),IF($C1750=$C1748,"Especificação do Objeto","")))</f>
        <v/>
      </c>
      <c r="H1750" s="109" t="str">
        <f t="array" ref="H1750">IF($B1749="","",IF($C1750=$C1747,INDEX('FORMAÇÃO DE PREÇO'!$M:$M,MATCH($B1750,'FORMAÇÃO DE PREÇO'!$B:$B)-14),IF($C1750=$C1748,"Unidade","")))</f>
        <v/>
      </c>
      <c r="I1750" s="109" t="str">
        <f>IF($B1749="","",IF($C1750=$C1747,INDEX('FORMAÇÃO DE PREÇO'!$M:$M,MATCH($B1750,'FORMAÇÃO DE PREÇO'!$B:$B)-16),IF($C1750=$C1748,"Quant.","")))</f>
        <v/>
      </c>
      <c r="J1750" s="68" t="str">
        <f>IF(AND(COUNTBLANK($B1747:$B1749)=2,$B1749="",$B1748="",MAX(C:C)&gt;1),"Total Estimado",IF($B1749="","",IF($C1750=$C1747,INDEX('FORMAÇÃO DE PREÇO'!$M:$M,MATCH($B1750,'FORMAÇÃO DE PREÇO'!$B:$B)-18),IF($C1750=$C1748,"Valor Unit. (R$)",IF(AND($C1750&lt;&gt;$C1749,$J1749&lt;&gt;""),"Subtotal","")))))</f>
        <v/>
      </c>
      <c r="K1750" s="100" t="str">
        <f>IFERROR(IF(AND(COUNTBLANK($B1747:$B1749)=2,$B1749="",$B1748="",MAX(C:C)&gt;1),SUM($K$3:K1749)/2,IF($B1749="","",IF($C1750=$C1747,ROUND(J1750*I1750,2),IF($C1750=$C1748,"Total Item (R$)",IF(AND($C1750&lt;&gt;$C1749,$J1749&lt;&gt;""),SUMIFS(K:K,C:C,C1749,J:J,"&lt;&gt;Subtotal"),""))))),"")</f>
        <v/>
      </c>
      <c r="L1750" s="100" t="str">
        <f t="shared" si="52"/>
        <v/>
      </c>
    </row>
    <row r="1751" spans="2:12" x14ac:dyDescent="0.25">
      <c r="B1751" s="62" t="str">
        <f>IFERROR(IF(C1750=C1747,IF(B1750+1&lt;='FORMAÇÃO DE PREÇO'!$H$8,B1750+1,""),B1750),"")</f>
        <v/>
      </c>
      <c r="C1751" s="62" t="str">
        <f>IFERROR(VLOOKUP(B1751,'FORMAÇÃO DE PREÇO'!B:D,2,FALSE),"")</f>
        <v/>
      </c>
      <c r="D1751" s="62" t="str">
        <f>IFERROR(VLOOKUP(B1751,'FORMAÇÃO DE PREÇO'!B:D,3,FALSE),"")</f>
        <v/>
      </c>
      <c r="E1751" s="107" t="str">
        <f t="shared" si="53"/>
        <v/>
      </c>
      <c r="F1751" s="107" t="str">
        <f>IF($B1750="","",IF($C1751=$C1748,INDEX('FORMAÇÃO DE PREÇO'!$H:$H,MATCH($B1751,'FORMAÇÃO DE PREÇO'!$B:$B)-18),IF($C1751=$C1749,"Código","")))</f>
        <v/>
      </c>
      <c r="G1751" s="108" t="str">
        <f t="array" ref="G1751">IF($B1750="","",IF($C1751=$C1748,UPPER(INDEX('BASE EDITAL'!$C:$C,EDITAL!B1751+1)),IF($C1751=$C1749,"Especificação do Objeto","")))</f>
        <v/>
      </c>
      <c r="H1751" s="109" t="str">
        <f t="array" ref="H1751">IF($B1750="","",IF($C1751=$C1748,INDEX('FORMAÇÃO DE PREÇO'!$M:$M,MATCH($B1751,'FORMAÇÃO DE PREÇO'!$B:$B)-14),IF($C1751=$C1749,"Unidade","")))</f>
        <v/>
      </c>
      <c r="I1751" s="109" t="str">
        <f>IF($B1750="","",IF($C1751=$C1748,INDEX('FORMAÇÃO DE PREÇO'!$M:$M,MATCH($B1751,'FORMAÇÃO DE PREÇO'!$B:$B)-16),IF($C1751=$C1749,"Quant.","")))</f>
        <v/>
      </c>
      <c r="J1751" s="68" t="str">
        <f>IF(AND(COUNTBLANK($B1748:$B1750)=2,$B1750="",$B1749="",MAX(C:C)&gt;1),"Total Estimado",IF($B1750="","",IF($C1751=$C1748,INDEX('FORMAÇÃO DE PREÇO'!$M:$M,MATCH($B1751,'FORMAÇÃO DE PREÇO'!$B:$B)-18),IF($C1751=$C1749,"Valor Unit. (R$)",IF(AND($C1751&lt;&gt;$C1750,$J1750&lt;&gt;""),"Subtotal","")))))</f>
        <v/>
      </c>
      <c r="K1751" s="100" t="str">
        <f>IFERROR(IF(AND(COUNTBLANK($B1748:$B1750)=2,$B1750="",$B1749="",MAX(C:C)&gt;1),SUM($K$3:K1750)/2,IF($B1750="","",IF($C1751=$C1748,ROUND(J1751*I1751,2),IF($C1751=$C1749,"Total Item (R$)",IF(AND($C1751&lt;&gt;$C1750,$J1750&lt;&gt;""),SUMIFS(K:K,C:C,C1750,J:J,"&lt;&gt;Subtotal"),""))))),"")</f>
        <v/>
      </c>
      <c r="L1751" s="100" t="str">
        <f t="shared" si="52"/>
        <v/>
      </c>
    </row>
    <row r="1752" spans="2:12" x14ac:dyDescent="0.25">
      <c r="B1752" s="62" t="str">
        <f>IFERROR(IF(C1751=C1748,IF(B1751+1&lt;='FORMAÇÃO DE PREÇO'!$H$8,B1751+1,""),B1751),"")</f>
        <v/>
      </c>
      <c r="C1752" s="62" t="str">
        <f>IFERROR(VLOOKUP(B1752,'FORMAÇÃO DE PREÇO'!B:D,2,FALSE),"")</f>
        <v/>
      </c>
      <c r="D1752" s="62" t="str">
        <f>IFERROR(VLOOKUP(B1752,'FORMAÇÃO DE PREÇO'!B:D,3,FALSE),"")</f>
        <v/>
      </c>
      <c r="E1752" s="107" t="str">
        <f t="shared" si="53"/>
        <v/>
      </c>
      <c r="F1752" s="107" t="str">
        <f>IF($B1751="","",IF($C1752=$C1749,INDEX('FORMAÇÃO DE PREÇO'!$H:$H,MATCH($B1752,'FORMAÇÃO DE PREÇO'!$B:$B)-18),IF($C1752=$C1750,"Código","")))</f>
        <v/>
      </c>
      <c r="G1752" s="108" t="str">
        <f t="array" ref="G1752">IF($B1751="","",IF($C1752=$C1749,UPPER(INDEX('BASE EDITAL'!$C:$C,EDITAL!B1752+1)),IF($C1752=$C1750,"Especificação do Objeto","")))</f>
        <v/>
      </c>
      <c r="H1752" s="109" t="str">
        <f t="array" ref="H1752">IF($B1751="","",IF($C1752=$C1749,INDEX('FORMAÇÃO DE PREÇO'!$M:$M,MATCH($B1752,'FORMAÇÃO DE PREÇO'!$B:$B)-14),IF($C1752=$C1750,"Unidade","")))</f>
        <v/>
      </c>
      <c r="I1752" s="109" t="str">
        <f>IF($B1751="","",IF($C1752=$C1749,INDEX('FORMAÇÃO DE PREÇO'!$M:$M,MATCH($B1752,'FORMAÇÃO DE PREÇO'!$B:$B)-16),IF($C1752=$C1750,"Quant.","")))</f>
        <v/>
      </c>
      <c r="J1752" s="68" t="str">
        <f>IF(AND(COUNTBLANK($B1749:$B1751)=2,$B1751="",$B1750="",MAX(C:C)&gt;1),"Total Estimado",IF($B1751="","",IF($C1752=$C1749,INDEX('FORMAÇÃO DE PREÇO'!$M:$M,MATCH($B1752,'FORMAÇÃO DE PREÇO'!$B:$B)-18),IF($C1752=$C1750,"Valor Unit. (R$)",IF(AND($C1752&lt;&gt;$C1751,$J1751&lt;&gt;""),"Subtotal","")))))</f>
        <v/>
      </c>
      <c r="K1752" s="100" t="str">
        <f>IFERROR(IF(AND(COUNTBLANK($B1749:$B1751)=2,$B1751="",$B1750="",MAX(C:C)&gt;1),SUM($K$3:K1751)/2,IF($B1751="","",IF($C1752=$C1749,ROUND(J1752*I1752,2),IF($C1752=$C1750,"Total Item (R$)",IF(AND($C1752&lt;&gt;$C1751,$J1751&lt;&gt;""),SUMIFS(K:K,C:C,C1751,J:J,"&lt;&gt;Subtotal"),""))))),"")</f>
        <v/>
      </c>
      <c r="L1752" s="100" t="str">
        <f t="shared" si="52"/>
        <v/>
      </c>
    </row>
    <row r="1753" spans="2:12" x14ac:dyDescent="0.25">
      <c r="B1753" s="62" t="str">
        <f>IFERROR(IF(C1752=C1749,IF(B1752+1&lt;='FORMAÇÃO DE PREÇO'!$H$8,B1752+1,""),B1752),"")</f>
        <v/>
      </c>
      <c r="C1753" s="62" t="str">
        <f>IFERROR(VLOOKUP(B1753,'FORMAÇÃO DE PREÇO'!B:D,2,FALSE),"")</f>
        <v/>
      </c>
      <c r="D1753" s="62" t="str">
        <f>IFERROR(VLOOKUP(B1753,'FORMAÇÃO DE PREÇO'!B:D,3,FALSE),"")</f>
        <v/>
      </c>
      <c r="E1753" s="107" t="str">
        <f t="shared" si="53"/>
        <v/>
      </c>
      <c r="F1753" s="107" t="str">
        <f>IF($B1752="","",IF($C1753=$C1750,INDEX('FORMAÇÃO DE PREÇO'!$H:$H,MATCH($B1753,'FORMAÇÃO DE PREÇO'!$B:$B)-18),IF($C1753=$C1751,"Código","")))</f>
        <v/>
      </c>
      <c r="G1753" s="108" t="str">
        <f t="array" ref="G1753">IF($B1752="","",IF($C1753=$C1750,UPPER(INDEX('BASE EDITAL'!$C:$C,EDITAL!B1753+1)),IF($C1753=$C1751,"Especificação do Objeto","")))</f>
        <v/>
      </c>
      <c r="H1753" s="109" t="str">
        <f t="array" ref="H1753">IF($B1752="","",IF($C1753=$C1750,INDEX('FORMAÇÃO DE PREÇO'!$M:$M,MATCH($B1753,'FORMAÇÃO DE PREÇO'!$B:$B)-14),IF($C1753=$C1751,"Unidade","")))</f>
        <v/>
      </c>
      <c r="I1753" s="109" t="str">
        <f>IF($B1752="","",IF($C1753=$C1750,INDEX('FORMAÇÃO DE PREÇO'!$M:$M,MATCH($B1753,'FORMAÇÃO DE PREÇO'!$B:$B)-16),IF($C1753=$C1751,"Quant.","")))</f>
        <v/>
      </c>
      <c r="J1753" s="68" t="str">
        <f>IF(AND(COUNTBLANK($B1750:$B1752)=2,$B1752="",$B1751="",MAX(C:C)&gt;1),"Total Estimado",IF($B1752="","",IF($C1753=$C1750,INDEX('FORMAÇÃO DE PREÇO'!$M:$M,MATCH($B1753,'FORMAÇÃO DE PREÇO'!$B:$B)-18),IF($C1753=$C1751,"Valor Unit. (R$)",IF(AND($C1753&lt;&gt;$C1752,$J1752&lt;&gt;""),"Subtotal","")))))</f>
        <v/>
      </c>
      <c r="K1753" s="100" t="str">
        <f>IFERROR(IF(AND(COUNTBLANK($B1750:$B1752)=2,$B1752="",$B1751="",MAX(C:C)&gt;1),SUM($K$3:K1752)/2,IF($B1752="","",IF($C1753=$C1750,ROUND(J1753*I1753,2),IF($C1753=$C1751,"Total Item (R$)",IF(AND($C1753&lt;&gt;$C1752,$J1752&lt;&gt;""),SUMIFS(K:K,C:C,C1752,J:J,"&lt;&gt;Subtotal"),""))))),"")</f>
        <v/>
      </c>
      <c r="L1753" s="100" t="str">
        <f t="shared" si="52"/>
        <v/>
      </c>
    </row>
    <row r="1754" spans="2:12" x14ac:dyDescent="0.25">
      <c r="B1754" s="62" t="str">
        <f>IFERROR(IF(C1753=C1750,IF(B1753+1&lt;='FORMAÇÃO DE PREÇO'!$H$8,B1753+1,""),B1753),"")</f>
        <v/>
      </c>
      <c r="C1754" s="62" t="str">
        <f>IFERROR(VLOOKUP(B1754,'FORMAÇÃO DE PREÇO'!B:D,2,FALSE),"")</f>
        <v/>
      </c>
      <c r="D1754" s="62" t="str">
        <f>IFERROR(VLOOKUP(B1754,'FORMAÇÃO DE PREÇO'!B:D,3,FALSE),"")</f>
        <v/>
      </c>
      <c r="E1754" s="107" t="str">
        <f t="shared" si="53"/>
        <v/>
      </c>
      <c r="F1754" s="107" t="str">
        <f>IF($B1753="","",IF($C1754=$C1751,INDEX('FORMAÇÃO DE PREÇO'!$H:$H,MATCH($B1754,'FORMAÇÃO DE PREÇO'!$B:$B)-18),IF($C1754=$C1752,"Código","")))</f>
        <v/>
      </c>
      <c r="G1754" s="108" t="str">
        <f t="array" ref="G1754">IF($B1753="","",IF($C1754=$C1751,UPPER(INDEX('BASE EDITAL'!$C:$C,EDITAL!B1754+1)),IF($C1754=$C1752,"Especificação do Objeto","")))</f>
        <v/>
      </c>
      <c r="H1754" s="109" t="str">
        <f t="array" ref="H1754">IF($B1753="","",IF($C1754=$C1751,INDEX('FORMAÇÃO DE PREÇO'!$M:$M,MATCH($B1754,'FORMAÇÃO DE PREÇO'!$B:$B)-14),IF($C1754=$C1752,"Unidade","")))</f>
        <v/>
      </c>
      <c r="I1754" s="109" t="str">
        <f>IF($B1753="","",IF($C1754=$C1751,INDEX('FORMAÇÃO DE PREÇO'!$M:$M,MATCH($B1754,'FORMAÇÃO DE PREÇO'!$B:$B)-16),IF($C1754=$C1752,"Quant.","")))</f>
        <v/>
      </c>
      <c r="J1754" s="68" t="str">
        <f>IF(AND(COUNTBLANK($B1751:$B1753)=2,$B1753="",$B1752="",MAX(C:C)&gt;1),"Total Estimado",IF($B1753="","",IF($C1754=$C1751,INDEX('FORMAÇÃO DE PREÇO'!$M:$M,MATCH($B1754,'FORMAÇÃO DE PREÇO'!$B:$B)-18),IF($C1754=$C1752,"Valor Unit. (R$)",IF(AND($C1754&lt;&gt;$C1753,$J1753&lt;&gt;""),"Subtotal","")))))</f>
        <v/>
      </c>
      <c r="K1754" s="100" t="str">
        <f>IFERROR(IF(AND(COUNTBLANK($B1751:$B1753)=2,$B1753="",$B1752="",MAX(C:C)&gt;1),SUM($K$3:K1753)/2,IF($B1753="","",IF($C1754=$C1751,ROUND(J1754*I1754,2),IF($C1754=$C1752,"Total Item (R$)",IF(AND($C1754&lt;&gt;$C1753,$J1753&lt;&gt;""),SUMIFS(K:K,C:C,C1753,J:J,"&lt;&gt;Subtotal"),""))))),"")</f>
        <v/>
      </c>
      <c r="L1754" s="100" t="str">
        <f t="shared" si="52"/>
        <v/>
      </c>
    </row>
    <row r="1755" spans="2:12" x14ac:dyDescent="0.25">
      <c r="B1755" s="62" t="str">
        <f>IFERROR(IF(C1754=C1751,IF(B1754+1&lt;='FORMAÇÃO DE PREÇO'!$H$8,B1754+1,""),B1754),"")</f>
        <v/>
      </c>
      <c r="C1755" s="62" t="str">
        <f>IFERROR(VLOOKUP(B1755,'FORMAÇÃO DE PREÇO'!B:D,2,FALSE),"")</f>
        <v/>
      </c>
      <c r="D1755" s="62" t="str">
        <f>IFERROR(VLOOKUP(B1755,'FORMAÇÃO DE PREÇO'!B:D,3,FALSE),"")</f>
        <v/>
      </c>
      <c r="E1755" s="107" t="str">
        <f t="shared" si="53"/>
        <v/>
      </c>
      <c r="F1755" s="107" t="str">
        <f>IF($B1754="","",IF($C1755=$C1752,INDEX('FORMAÇÃO DE PREÇO'!$H:$H,MATCH($B1755,'FORMAÇÃO DE PREÇO'!$B:$B)-18),IF($C1755=$C1753,"Código","")))</f>
        <v/>
      </c>
      <c r="G1755" s="108" t="str">
        <f t="array" ref="G1755">IF($B1754="","",IF($C1755=$C1752,UPPER(INDEX('BASE EDITAL'!$C:$C,EDITAL!B1755+1)),IF($C1755=$C1753,"Especificação do Objeto","")))</f>
        <v/>
      </c>
      <c r="H1755" s="109" t="str">
        <f t="array" ref="H1755">IF($B1754="","",IF($C1755=$C1752,INDEX('FORMAÇÃO DE PREÇO'!$M:$M,MATCH($B1755,'FORMAÇÃO DE PREÇO'!$B:$B)-14),IF($C1755=$C1753,"Unidade","")))</f>
        <v/>
      </c>
      <c r="I1755" s="109" t="str">
        <f>IF($B1754="","",IF($C1755=$C1752,INDEX('FORMAÇÃO DE PREÇO'!$M:$M,MATCH($B1755,'FORMAÇÃO DE PREÇO'!$B:$B)-16),IF($C1755=$C1753,"Quant.","")))</f>
        <v/>
      </c>
      <c r="J1755" s="68" t="str">
        <f>IF(AND(COUNTBLANK($B1752:$B1754)=2,$B1754="",$B1753="",MAX(C:C)&gt;1),"Total Estimado",IF($B1754="","",IF($C1755=$C1752,INDEX('FORMAÇÃO DE PREÇO'!$M:$M,MATCH($B1755,'FORMAÇÃO DE PREÇO'!$B:$B)-18),IF($C1755=$C1753,"Valor Unit. (R$)",IF(AND($C1755&lt;&gt;$C1754,$J1754&lt;&gt;""),"Subtotal","")))))</f>
        <v/>
      </c>
      <c r="K1755" s="100" t="str">
        <f>IFERROR(IF(AND(COUNTBLANK($B1752:$B1754)=2,$B1754="",$B1753="",MAX(C:C)&gt;1),SUM($K$3:K1754)/2,IF($B1754="","",IF($C1755=$C1752,ROUND(J1755*I1755,2),IF($C1755=$C1753,"Total Item (R$)",IF(AND($C1755&lt;&gt;$C1754,$J1754&lt;&gt;""),SUMIFS(K:K,C:C,C1754,J:J,"&lt;&gt;Subtotal"),""))))),"")</f>
        <v/>
      </c>
      <c r="L1755" s="100" t="str">
        <f t="shared" si="52"/>
        <v/>
      </c>
    </row>
    <row r="1756" spans="2:12" x14ac:dyDescent="0.25">
      <c r="B1756" s="62" t="str">
        <f>IFERROR(IF(C1755=C1752,IF(B1755+1&lt;='FORMAÇÃO DE PREÇO'!$H$8,B1755+1,""),B1755),"")</f>
        <v/>
      </c>
      <c r="C1756" s="62" t="str">
        <f>IFERROR(VLOOKUP(B1756,'FORMAÇÃO DE PREÇO'!B:D,2,FALSE),"")</f>
        <v/>
      </c>
      <c r="D1756" s="62" t="str">
        <f>IFERROR(VLOOKUP(B1756,'FORMAÇÃO DE PREÇO'!B:D,3,FALSE),"")</f>
        <v/>
      </c>
      <c r="E1756" s="107" t="str">
        <f t="shared" si="53"/>
        <v/>
      </c>
      <c r="F1756" s="107" t="str">
        <f>IF($B1755="","",IF($C1756=$C1753,INDEX('FORMAÇÃO DE PREÇO'!$H:$H,MATCH($B1756,'FORMAÇÃO DE PREÇO'!$B:$B)-18),IF($C1756=$C1754,"Código","")))</f>
        <v/>
      </c>
      <c r="G1756" s="108" t="str">
        <f t="array" ref="G1756">IF($B1755="","",IF($C1756=$C1753,UPPER(INDEX('BASE EDITAL'!$C:$C,EDITAL!B1756+1)),IF($C1756=$C1754,"Especificação do Objeto","")))</f>
        <v/>
      </c>
      <c r="H1756" s="109" t="str">
        <f t="array" ref="H1756">IF($B1755="","",IF($C1756=$C1753,INDEX('FORMAÇÃO DE PREÇO'!$M:$M,MATCH($B1756,'FORMAÇÃO DE PREÇO'!$B:$B)-14),IF($C1756=$C1754,"Unidade","")))</f>
        <v/>
      </c>
      <c r="I1756" s="109" t="str">
        <f>IF($B1755="","",IF($C1756=$C1753,INDEX('FORMAÇÃO DE PREÇO'!$M:$M,MATCH($B1756,'FORMAÇÃO DE PREÇO'!$B:$B)-16),IF($C1756=$C1754,"Quant.","")))</f>
        <v/>
      </c>
      <c r="J1756" s="68" t="str">
        <f>IF(AND(COUNTBLANK($B1753:$B1755)=2,$B1755="",$B1754="",MAX(C:C)&gt;1),"Total Estimado",IF($B1755="","",IF($C1756=$C1753,INDEX('FORMAÇÃO DE PREÇO'!$M:$M,MATCH($B1756,'FORMAÇÃO DE PREÇO'!$B:$B)-18),IF($C1756=$C1754,"Valor Unit. (R$)",IF(AND($C1756&lt;&gt;$C1755,$J1755&lt;&gt;""),"Subtotal","")))))</f>
        <v/>
      </c>
      <c r="K1756" s="100" t="str">
        <f>IFERROR(IF(AND(COUNTBLANK($B1753:$B1755)=2,$B1755="",$B1754="",MAX(C:C)&gt;1),SUM($K$3:K1755)/2,IF($B1755="","",IF($C1756=$C1753,ROUND(J1756*I1756,2),IF($C1756=$C1754,"Total Item (R$)",IF(AND($C1756&lt;&gt;$C1755,$J1755&lt;&gt;""),SUMIFS(K:K,C:C,C1755,J:J,"&lt;&gt;Subtotal"),""))))),"")</f>
        <v/>
      </c>
      <c r="L1756" s="100" t="str">
        <f t="shared" si="52"/>
        <v/>
      </c>
    </row>
    <row r="1757" spans="2:12" x14ac:dyDescent="0.25">
      <c r="B1757" s="62" t="str">
        <f>IFERROR(IF(C1756=C1753,IF(B1756+1&lt;='FORMAÇÃO DE PREÇO'!$H$8,B1756+1,""),B1756),"")</f>
        <v/>
      </c>
      <c r="C1757" s="62" t="str">
        <f>IFERROR(VLOOKUP(B1757,'FORMAÇÃO DE PREÇO'!B:D,2,FALSE),"")</f>
        <v/>
      </c>
      <c r="D1757" s="62" t="str">
        <f>IFERROR(VLOOKUP(B1757,'FORMAÇÃO DE PREÇO'!B:D,3,FALSE),"")</f>
        <v/>
      </c>
      <c r="E1757" s="107" t="str">
        <f t="shared" si="53"/>
        <v/>
      </c>
      <c r="F1757" s="107" t="str">
        <f>IF($B1756="","",IF($C1757=$C1754,INDEX('FORMAÇÃO DE PREÇO'!$H:$H,MATCH($B1757,'FORMAÇÃO DE PREÇO'!$B:$B)-18),IF($C1757=$C1755,"Código","")))</f>
        <v/>
      </c>
      <c r="G1757" s="108" t="str">
        <f t="array" ref="G1757">IF($B1756="","",IF($C1757=$C1754,UPPER(INDEX('BASE EDITAL'!$C:$C,EDITAL!B1757+1)),IF($C1757=$C1755,"Especificação do Objeto","")))</f>
        <v/>
      </c>
      <c r="H1757" s="109" t="str">
        <f t="array" ref="H1757">IF($B1756="","",IF($C1757=$C1754,INDEX('FORMAÇÃO DE PREÇO'!$M:$M,MATCH($B1757,'FORMAÇÃO DE PREÇO'!$B:$B)-14),IF($C1757=$C1755,"Unidade","")))</f>
        <v/>
      </c>
      <c r="I1757" s="109" t="str">
        <f>IF($B1756="","",IF($C1757=$C1754,INDEX('FORMAÇÃO DE PREÇO'!$M:$M,MATCH($B1757,'FORMAÇÃO DE PREÇO'!$B:$B)-16),IF($C1757=$C1755,"Quant.","")))</f>
        <v/>
      </c>
      <c r="J1757" s="68" t="str">
        <f>IF(AND(COUNTBLANK($B1754:$B1756)=2,$B1756="",$B1755="",MAX(C:C)&gt;1),"Total Estimado",IF($B1756="","",IF($C1757=$C1754,INDEX('FORMAÇÃO DE PREÇO'!$M:$M,MATCH($B1757,'FORMAÇÃO DE PREÇO'!$B:$B)-18),IF($C1757=$C1755,"Valor Unit. (R$)",IF(AND($C1757&lt;&gt;$C1756,$J1756&lt;&gt;""),"Subtotal","")))))</f>
        <v/>
      </c>
      <c r="K1757" s="100" t="str">
        <f>IFERROR(IF(AND(COUNTBLANK($B1754:$B1756)=2,$B1756="",$B1755="",MAX(C:C)&gt;1),SUM($K$3:K1756)/2,IF($B1756="","",IF($C1757=$C1754,ROUND(J1757*I1757,2),IF($C1757=$C1755,"Total Item (R$)",IF(AND($C1757&lt;&gt;$C1756,$J1756&lt;&gt;""),SUMIFS(K:K,C:C,C1756,J:J,"&lt;&gt;Subtotal"),""))))),"")</f>
        <v/>
      </c>
      <c r="L1757" s="100" t="str">
        <f t="shared" si="52"/>
        <v/>
      </c>
    </row>
    <row r="1758" spans="2:12" x14ac:dyDescent="0.25">
      <c r="B1758" s="62" t="str">
        <f>IFERROR(IF(C1757=C1754,IF(B1757+1&lt;='FORMAÇÃO DE PREÇO'!$H$8,B1757+1,""),B1757),"")</f>
        <v/>
      </c>
      <c r="C1758" s="62" t="str">
        <f>IFERROR(VLOOKUP(B1758,'FORMAÇÃO DE PREÇO'!B:D,2,FALSE),"")</f>
        <v/>
      </c>
      <c r="D1758" s="62" t="str">
        <f>IFERROR(VLOOKUP(B1758,'FORMAÇÃO DE PREÇO'!B:D,3,FALSE),"")</f>
        <v/>
      </c>
      <c r="E1758" s="107" t="str">
        <f t="shared" si="53"/>
        <v/>
      </c>
      <c r="F1758" s="107" t="str">
        <f>IF($B1757="","",IF($C1758=$C1755,INDEX('FORMAÇÃO DE PREÇO'!$H:$H,MATCH($B1758,'FORMAÇÃO DE PREÇO'!$B:$B)-18),IF($C1758=$C1756,"Código","")))</f>
        <v/>
      </c>
      <c r="G1758" s="108" t="str">
        <f t="array" ref="G1758">IF($B1757="","",IF($C1758=$C1755,UPPER(INDEX('BASE EDITAL'!$C:$C,EDITAL!B1758+1)),IF($C1758=$C1756,"Especificação do Objeto","")))</f>
        <v/>
      </c>
      <c r="H1758" s="109" t="str">
        <f t="array" ref="H1758">IF($B1757="","",IF($C1758=$C1755,INDEX('FORMAÇÃO DE PREÇO'!$M:$M,MATCH($B1758,'FORMAÇÃO DE PREÇO'!$B:$B)-14),IF($C1758=$C1756,"Unidade","")))</f>
        <v/>
      </c>
      <c r="I1758" s="109" t="str">
        <f>IF($B1757="","",IF($C1758=$C1755,INDEX('FORMAÇÃO DE PREÇO'!$M:$M,MATCH($B1758,'FORMAÇÃO DE PREÇO'!$B:$B)-16),IF($C1758=$C1756,"Quant.","")))</f>
        <v/>
      </c>
      <c r="J1758" s="68" t="str">
        <f>IF(AND(COUNTBLANK($B1755:$B1757)=2,$B1757="",$B1756="",MAX(C:C)&gt;1),"Total Estimado",IF($B1757="","",IF($C1758=$C1755,INDEX('FORMAÇÃO DE PREÇO'!$M:$M,MATCH($B1758,'FORMAÇÃO DE PREÇO'!$B:$B)-18),IF($C1758=$C1756,"Valor Unit. (R$)",IF(AND($C1758&lt;&gt;$C1757,$J1757&lt;&gt;""),"Subtotal","")))))</f>
        <v/>
      </c>
      <c r="K1758" s="100" t="str">
        <f>IFERROR(IF(AND(COUNTBLANK($B1755:$B1757)=2,$B1757="",$B1756="",MAX(C:C)&gt;1),SUM($K$3:K1757)/2,IF($B1757="","",IF($C1758=$C1755,ROUND(J1758*I1758,2),IF($C1758=$C1756,"Total Item (R$)",IF(AND($C1758&lt;&gt;$C1757,$J1757&lt;&gt;""),SUMIFS(K:K,C:C,C1757,J:J,"&lt;&gt;Subtotal"),""))))),"")</f>
        <v/>
      </c>
      <c r="L1758" s="100" t="str">
        <f t="shared" si="52"/>
        <v/>
      </c>
    </row>
    <row r="1759" spans="2:12" x14ac:dyDescent="0.25">
      <c r="B1759" s="62" t="str">
        <f>IFERROR(IF(C1758=C1755,IF(B1758+1&lt;='FORMAÇÃO DE PREÇO'!$H$8,B1758+1,""),B1758),"")</f>
        <v/>
      </c>
      <c r="C1759" s="62" t="str">
        <f>IFERROR(VLOOKUP(B1759,'FORMAÇÃO DE PREÇO'!B:D,2,FALSE),"")</f>
        <v/>
      </c>
      <c r="D1759" s="62" t="str">
        <f>IFERROR(VLOOKUP(B1759,'FORMAÇÃO DE PREÇO'!B:D,3,FALSE),"")</f>
        <v/>
      </c>
      <c r="E1759" s="107" t="str">
        <f t="shared" si="53"/>
        <v/>
      </c>
      <c r="F1759" s="107" t="str">
        <f>IF($B1758="","",IF($C1759=$C1756,INDEX('FORMAÇÃO DE PREÇO'!$H:$H,MATCH($B1759,'FORMAÇÃO DE PREÇO'!$B:$B)-18),IF($C1759=$C1757,"Código","")))</f>
        <v/>
      </c>
      <c r="G1759" s="108" t="str">
        <f t="array" ref="G1759">IF($B1758="","",IF($C1759=$C1756,UPPER(INDEX('BASE EDITAL'!$C:$C,EDITAL!B1759+1)),IF($C1759=$C1757,"Especificação do Objeto","")))</f>
        <v/>
      </c>
      <c r="H1759" s="109" t="str">
        <f t="array" ref="H1759">IF($B1758="","",IF($C1759=$C1756,INDEX('FORMAÇÃO DE PREÇO'!$M:$M,MATCH($B1759,'FORMAÇÃO DE PREÇO'!$B:$B)-14),IF($C1759=$C1757,"Unidade","")))</f>
        <v/>
      </c>
      <c r="I1759" s="109" t="str">
        <f>IF($B1758="","",IF($C1759=$C1756,INDEX('FORMAÇÃO DE PREÇO'!$M:$M,MATCH($B1759,'FORMAÇÃO DE PREÇO'!$B:$B)-16),IF($C1759=$C1757,"Quant.","")))</f>
        <v/>
      </c>
      <c r="J1759" s="68" t="str">
        <f>IF(AND(COUNTBLANK($B1756:$B1758)=2,$B1758="",$B1757="",MAX(C:C)&gt;1),"Total Estimado",IF($B1758="","",IF($C1759=$C1756,INDEX('FORMAÇÃO DE PREÇO'!$M:$M,MATCH($B1759,'FORMAÇÃO DE PREÇO'!$B:$B)-18),IF($C1759=$C1757,"Valor Unit. (R$)",IF(AND($C1759&lt;&gt;$C1758,$J1758&lt;&gt;""),"Subtotal","")))))</f>
        <v/>
      </c>
      <c r="K1759" s="100" t="str">
        <f>IFERROR(IF(AND(COUNTBLANK($B1756:$B1758)=2,$B1758="",$B1757="",MAX(C:C)&gt;1),SUM($K$3:K1758)/2,IF($B1758="","",IF($C1759=$C1756,ROUND(J1759*I1759,2),IF($C1759=$C1757,"Total Item (R$)",IF(AND($C1759&lt;&gt;$C1758,$J1758&lt;&gt;""),SUMIFS(K:K,C:C,C1758,J:J,"&lt;&gt;Subtotal"),""))))),"")</f>
        <v/>
      </c>
      <c r="L1759" s="100" t="str">
        <f t="shared" si="52"/>
        <v/>
      </c>
    </row>
    <row r="1760" spans="2:12" x14ac:dyDescent="0.25">
      <c r="B1760" s="62" t="str">
        <f>IFERROR(IF(C1759=C1756,IF(B1759+1&lt;='FORMAÇÃO DE PREÇO'!$H$8,B1759+1,""),B1759),"")</f>
        <v/>
      </c>
      <c r="C1760" s="62" t="str">
        <f>IFERROR(VLOOKUP(B1760,'FORMAÇÃO DE PREÇO'!B:D,2,FALSE),"")</f>
        <v/>
      </c>
      <c r="D1760" s="62" t="str">
        <f>IFERROR(VLOOKUP(B1760,'FORMAÇÃO DE PREÇO'!B:D,3,FALSE),"")</f>
        <v/>
      </c>
      <c r="E1760" s="107" t="str">
        <f t="shared" si="53"/>
        <v/>
      </c>
      <c r="F1760" s="107" t="str">
        <f>IF($B1759="","",IF($C1760=$C1757,INDEX('FORMAÇÃO DE PREÇO'!$H:$H,MATCH($B1760,'FORMAÇÃO DE PREÇO'!$B:$B)-18),IF($C1760=$C1758,"Código","")))</f>
        <v/>
      </c>
      <c r="G1760" s="108" t="str">
        <f t="array" ref="G1760">IF($B1759="","",IF($C1760=$C1757,UPPER(INDEX('BASE EDITAL'!$C:$C,EDITAL!B1760+1)),IF($C1760=$C1758,"Especificação do Objeto","")))</f>
        <v/>
      </c>
      <c r="H1760" s="109" t="str">
        <f t="array" ref="H1760">IF($B1759="","",IF($C1760=$C1757,INDEX('FORMAÇÃO DE PREÇO'!$M:$M,MATCH($B1760,'FORMAÇÃO DE PREÇO'!$B:$B)-14),IF($C1760=$C1758,"Unidade","")))</f>
        <v/>
      </c>
      <c r="I1760" s="109" t="str">
        <f>IF($B1759="","",IF($C1760=$C1757,INDEX('FORMAÇÃO DE PREÇO'!$M:$M,MATCH($B1760,'FORMAÇÃO DE PREÇO'!$B:$B)-16),IF($C1760=$C1758,"Quant.","")))</f>
        <v/>
      </c>
      <c r="J1760" s="68" t="str">
        <f>IF(AND(COUNTBLANK($B1757:$B1759)=2,$B1759="",$B1758="",MAX(C:C)&gt;1),"Total Estimado",IF($B1759="","",IF($C1760=$C1757,INDEX('FORMAÇÃO DE PREÇO'!$M:$M,MATCH($B1760,'FORMAÇÃO DE PREÇO'!$B:$B)-18),IF($C1760=$C1758,"Valor Unit. (R$)",IF(AND($C1760&lt;&gt;$C1759,$J1759&lt;&gt;""),"Subtotal","")))))</f>
        <v/>
      </c>
      <c r="K1760" s="100" t="str">
        <f>IFERROR(IF(AND(COUNTBLANK($B1757:$B1759)=2,$B1759="",$B1758="",MAX(C:C)&gt;1),SUM($K$3:K1759)/2,IF($B1759="","",IF($C1760=$C1757,ROUND(J1760*I1760,2),IF($C1760=$C1758,"Total Item (R$)",IF(AND($C1760&lt;&gt;$C1759,$J1759&lt;&gt;""),SUMIFS(K:K,C:C,C1759,J:J,"&lt;&gt;Subtotal"),""))))),"")</f>
        <v/>
      </c>
      <c r="L1760" s="100" t="str">
        <f t="shared" si="52"/>
        <v/>
      </c>
    </row>
    <row r="1761" spans="2:12" x14ac:dyDescent="0.25">
      <c r="B1761" s="62" t="str">
        <f>IFERROR(IF(C1760=C1757,IF(B1760+1&lt;='FORMAÇÃO DE PREÇO'!$H$8,B1760+1,""),B1760),"")</f>
        <v/>
      </c>
      <c r="C1761" s="62" t="str">
        <f>IFERROR(VLOOKUP(B1761,'FORMAÇÃO DE PREÇO'!B:D,2,FALSE),"")</f>
        <v/>
      </c>
      <c r="D1761" s="62" t="str">
        <f>IFERROR(VLOOKUP(B1761,'FORMAÇÃO DE PREÇO'!B:D,3,FALSE),"")</f>
        <v/>
      </c>
      <c r="E1761" s="107" t="str">
        <f t="shared" si="53"/>
        <v/>
      </c>
      <c r="F1761" s="107" t="str">
        <f>IF($B1760="","",IF($C1761=$C1758,INDEX('FORMAÇÃO DE PREÇO'!$H:$H,MATCH($B1761,'FORMAÇÃO DE PREÇO'!$B:$B)-18),IF($C1761=$C1759,"Código","")))</f>
        <v/>
      </c>
      <c r="G1761" s="108" t="str">
        <f t="array" ref="G1761">IF($B1760="","",IF($C1761=$C1758,UPPER(INDEX('BASE EDITAL'!$C:$C,EDITAL!B1761+1)),IF($C1761=$C1759,"Especificação do Objeto","")))</f>
        <v/>
      </c>
      <c r="H1761" s="109" t="str">
        <f t="array" ref="H1761">IF($B1760="","",IF($C1761=$C1758,INDEX('FORMAÇÃO DE PREÇO'!$M:$M,MATCH($B1761,'FORMAÇÃO DE PREÇO'!$B:$B)-14),IF($C1761=$C1759,"Unidade","")))</f>
        <v/>
      </c>
      <c r="I1761" s="109" t="str">
        <f>IF($B1760="","",IF($C1761=$C1758,INDEX('FORMAÇÃO DE PREÇO'!$M:$M,MATCH($B1761,'FORMAÇÃO DE PREÇO'!$B:$B)-16),IF($C1761=$C1759,"Quant.","")))</f>
        <v/>
      </c>
      <c r="J1761" s="68" t="str">
        <f>IF(AND(COUNTBLANK($B1758:$B1760)=2,$B1760="",$B1759="",MAX(C:C)&gt;1),"Total Estimado",IF($B1760="","",IF($C1761=$C1758,INDEX('FORMAÇÃO DE PREÇO'!$M:$M,MATCH($B1761,'FORMAÇÃO DE PREÇO'!$B:$B)-18),IF($C1761=$C1759,"Valor Unit. (R$)",IF(AND($C1761&lt;&gt;$C1760,$J1760&lt;&gt;""),"Subtotal","")))))</f>
        <v/>
      </c>
      <c r="K1761" s="100" t="str">
        <f>IFERROR(IF(AND(COUNTBLANK($B1758:$B1760)=2,$B1760="",$B1759="",MAX(C:C)&gt;1),SUM($K$3:K1760)/2,IF($B1760="","",IF($C1761=$C1758,ROUND(J1761*I1761,2),IF($C1761=$C1759,"Total Item (R$)",IF(AND($C1761&lt;&gt;$C1760,$J1760&lt;&gt;""),SUMIFS(K:K,C:C,C1760,J:J,"&lt;&gt;Subtotal"),""))))),"")</f>
        <v/>
      </c>
      <c r="L1761" s="100" t="str">
        <f t="shared" si="52"/>
        <v/>
      </c>
    </row>
    <row r="1762" spans="2:12" x14ac:dyDescent="0.25">
      <c r="B1762" s="62" t="str">
        <f>IFERROR(IF(C1761=C1758,IF(B1761+1&lt;='FORMAÇÃO DE PREÇO'!$H$8,B1761+1,""),B1761),"")</f>
        <v/>
      </c>
      <c r="C1762" s="62" t="str">
        <f>IFERROR(VLOOKUP(B1762,'FORMAÇÃO DE PREÇO'!B:D,2,FALSE),"")</f>
        <v/>
      </c>
      <c r="D1762" s="62" t="str">
        <f>IFERROR(VLOOKUP(B1762,'FORMAÇÃO DE PREÇO'!B:D,3,FALSE),"")</f>
        <v/>
      </c>
      <c r="E1762" s="107" t="str">
        <f t="shared" si="53"/>
        <v/>
      </c>
      <c r="F1762" s="107" t="str">
        <f>IF($B1761="","",IF($C1762=$C1759,INDEX('FORMAÇÃO DE PREÇO'!$H:$H,MATCH($B1762,'FORMAÇÃO DE PREÇO'!$B:$B)-18),IF($C1762=$C1760,"Código","")))</f>
        <v/>
      </c>
      <c r="G1762" s="108" t="str">
        <f t="array" ref="G1762">IF($B1761="","",IF($C1762=$C1759,UPPER(INDEX('BASE EDITAL'!$C:$C,EDITAL!B1762+1)),IF($C1762=$C1760,"Especificação do Objeto","")))</f>
        <v/>
      </c>
      <c r="H1762" s="109" t="str">
        <f t="array" ref="H1762">IF($B1761="","",IF($C1762=$C1759,INDEX('FORMAÇÃO DE PREÇO'!$M:$M,MATCH($B1762,'FORMAÇÃO DE PREÇO'!$B:$B)-14),IF($C1762=$C1760,"Unidade","")))</f>
        <v/>
      </c>
      <c r="I1762" s="109" t="str">
        <f>IF($B1761="","",IF($C1762=$C1759,INDEX('FORMAÇÃO DE PREÇO'!$M:$M,MATCH($B1762,'FORMAÇÃO DE PREÇO'!$B:$B)-16),IF($C1762=$C1760,"Quant.","")))</f>
        <v/>
      </c>
      <c r="J1762" s="68" t="str">
        <f>IF(AND(COUNTBLANK($B1759:$B1761)=2,$B1761="",$B1760="",MAX(C:C)&gt;1),"Total Estimado",IF($B1761="","",IF($C1762=$C1759,INDEX('FORMAÇÃO DE PREÇO'!$M:$M,MATCH($B1762,'FORMAÇÃO DE PREÇO'!$B:$B)-18),IF($C1762=$C1760,"Valor Unit. (R$)",IF(AND($C1762&lt;&gt;$C1761,$J1761&lt;&gt;""),"Subtotal","")))))</f>
        <v/>
      </c>
      <c r="K1762" s="100" t="str">
        <f>IFERROR(IF(AND(COUNTBLANK($B1759:$B1761)=2,$B1761="",$B1760="",MAX(C:C)&gt;1),SUM($K$3:K1761)/2,IF($B1761="","",IF($C1762=$C1759,ROUND(J1762*I1762,2),IF($C1762=$C1760,"Total Item (R$)",IF(AND($C1762&lt;&gt;$C1761,$J1761&lt;&gt;""),SUMIFS(K:K,C:C,C1761,J:J,"&lt;&gt;Subtotal"),""))))),"")</f>
        <v/>
      </c>
      <c r="L1762" s="100" t="str">
        <f t="shared" si="52"/>
        <v/>
      </c>
    </row>
    <row r="1763" spans="2:12" x14ac:dyDescent="0.25">
      <c r="B1763" s="62" t="str">
        <f>IFERROR(IF(C1762=C1759,IF(B1762+1&lt;='FORMAÇÃO DE PREÇO'!$H$8,B1762+1,""),B1762),"")</f>
        <v/>
      </c>
      <c r="C1763" s="62" t="str">
        <f>IFERROR(VLOOKUP(B1763,'FORMAÇÃO DE PREÇO'!B:D,2,FALSE),"")</f>
        <v/>
      </c>
      <c r="D1763" s="62" t="str">
        <f>IFERROR(VLOOKUP(B1763,'FORMAÇÃO DE PREÇO'!B:D,3,FALSE),"")</f>
        <v/>
      </c>
      <c r="E1763" s="107" t="str">
        <f t="shared" si="53"/>
        <v/>
      </c>
      <c r="F1763" s="107" t="str">
        <f>IF($B1762="","",IF($C1763=$C1760,INDEX('FORMAÇÃO DE PREÇO'!$H:$H,MATCH($B1763,'FORMAÇÃO DE PREÇO'!$B:$B)-18),IF($C1763=$C1761,"Código","")))</f>
        <v/>
      </c>
      <c r="G1763" s="108" t="str">
        <f t="array" ref="G1763">IF($B1762="","",IF($C1763=$C1760,UPPER(INDEX('BASE EDITAL'!$C:$C,EDITAL!B1763+1)),IF($C1763=$C1761,"Especificação do Objeto","")))</f>
        <v/>
      </c>
      <c r="H1763" s="109" t="str">
        <f t="array" ref="H1763">IF($B1762="","",IF($C1763=$C1760,INDEX('FORMAÇÃO DE PREÇO'!$M:$M,MATCH($B1763,'FORMAÇÃO DE PREÇO'!$B:$B)-14),IF($C1763=$C1761,"Unidade","")))</f>
        <v/>
      </c>
      <c r="I1763" s="109" t="str">
        <f>IF($B1762="","",IF($C1763=$C1760,INDEX('FORMAÇÃO DE PREÇO'!$M:$M,MATCH($B1763,'FORMAÇÃO DE PREÇO'!$B:$B)-16),IF($C1763=$C1761,"Quant.","")))</f>
        <v/>
      </c>
      <c r="J1763" s="68" t="str">
        <f>IF(AND(COUNTBLANK($B1760:$B1762)=2,$B1762="",$B1761="",MAX(C:C)&gt;1),"Total Estimado",IF($B1762="","",IF($C1763=$C1760,INDEX('FORMAÇÃO DE PREÇO'!$M:$M,MATCH($B1763,'FORMAÇÃO DE PREÇO'!$B:$B)-18),IF($C1763=$C1761,"Valor Unit. (R$)",IF(AND($C1763&lt;&gt;$C1762,$J1762&lt;&gt;""),"Subtotal","")))))</f>
        <v/>
      </c>
      <c r="K1763" s="100" t="str">
        <f>IFERROR(IF(AND(COUNTBLANK($B1760:$B1762)=2,$B1762="",$B1761="",MAX(C:C)&gt;1),SUM($K$3:K1762)/2,IF($B1762="","",IF($C1763=$C1760,ROUND(J1763*I1763,2),IF($C1763=$C1761,"Total Item (R$)",IF(AND($C1763&lt;&gt;$C1762,$J1762&lt;&gt;""),SUMIFS(K:K,C:C,C1762,J:J,"&lt;&gt;Subtotal"),""))))),"")</f>
        <v/>
      </c>
      <c r="L1763" s="100" t="str">
        <f t="shared" si="52"/>
        <v/>
      </c>
    </row>
    <row r="1764" spans="2:12" x14ac:dyDescent="0.25">
      <c r="B1764" s="62" t="str">
        <f>IFERROR(IF(C1763=C1760,IF(B1763+1&lt;='FORMAÇÃO DE PREÇO'!$H$8,B1763+1,""),B1763),"")</f>
        <v/>
      </c>
      <c r="C1764" s="62" t="str">
        <f>IFERROR(VLOOKUP(B1764,'FORMAÇÃO DE PREÇO'!B:D,2,FALSE),"")</f>
        <v/>
      </c>
      <c r="D1764" s="62" t="str">
        <f>IFERROR(VLOOKUP(B1764,'FORMAÇÃO DE PREÇO'!B:D,3,FALSE),"")</f>
        <v/>
      </c>
      <c r="E1764" s="107" t="str">
        <f t="shared" si="53"/>
        <v/>
      </c>
      <c r="F1764" s="107" t="str">
        <f>IF($B1763="","",IF($C1764=$C1761,INDEX('FORMAÇÃO DE PREÇO'!$H:$H,MATCH($B1764,'FORMAÇÃO DE PREÇO'!$B:$B)-18),IF($C1764=$C1762,"Código","")))</f>
        <v/>
      </c>
      <c r="G1764" s="108" t="str">
        <f t="array" ref="G1764">IF($B1763="","",IF($C1764=$C1761,UPPER(INDEX('BASE EDITAL'!$C:$C,EDITAL!B1764+1)),IF($C1764=$C1762,"Especificação do Objeto","")))</f>
        <v/>
      </c>
      <c r="H1764" s="109" t="str">
        <f t="array" ref="H1764">IF($B1763="","",IF($C1764=$C1761,INDEX('FORMAÇÃO DE PREÇO'!$M:$M,MATCH($B1764,'FORMAÇÃO DE PREÇO'!$B:$B)-14),IF($C1764=$C1762,"Unidade","")))</f>
        <v/>
      </c>
      <c r="I1764" s="109" t="str">
        <f>IF($B1763="","",IF($C1764=$C1761,INDEX('FORMAÇÃO DE PREÇO'!$M:$M,MATCH($B1764,'FORMAÇÃO DE PREÇO'!$B:$B)-16),IF($C1764=$C1762,"Quant.","")))</f>
        <v/>
      </c>
      <c r="J1764" s="68" t="str">
        <f>IF(AND(COUNTBLANK($B1761:$B1763)=2,$B1763="",$B1762="",MAX(C:C)&gt;1),"Total Estimado",IF($B1763="","",IF($C1764=$C1761,INDEX('FORMAÇÃO DE PREÇO'!$M:$M,MATCH($B1764,'FORMAÇÃO DE PREÇO'!$B:$B)-18),IF($C1764=$C1762,"Valor Unit. (R$)",IF(AND($C1764&lt;&gt;$C1763,$J1763&lt;&gt;""),"Subtotal","")))))</f>
        <v/>
      </c>
      <c r="K1764" s="100" t="str">
        <f>IFERROR(IF(AND(COUNTBLANK($B1761:$B1763)=2,$B1763="",$B1762="",MAX(C:C)&gt;1),SUM($K$3:K1763)/2,IF($B1763="","",IF($C1764=$C1761,ROUND(J1764*I1764,2),IF($C1764=$C1762,"Total Item (R$)",IF(AND($C1764&lt;&gt;$C1763,$J1763&lt;&gt;""),SUMIFS(K:K,C:C,C1763,J:J,"&lt;&gt;Subtotal"),""))))),"")</f>
        <v/>
      </c>
      <c r="L1764" s="100" t="str">
        <f t="shared" si="52"/>
        <v/>
      </c>
    </row>
    <row r="1765" spans="2:12" x14ac:dyDescent="0.25">
      <c r="B1765" s="62" t="str">
        <f>IFERROR(IF(C1764=C1761,IF(B1764+1&lt;='FORMAÇÃO DE PREÇO'!$H$8,B1764+1,""),B1764),"")</f>
        <v/>
      </c>
      <c r="C1765" s="62" t="str">
        <f>IFERROR(VLOOKUP(B1765,'FORMAÇÃO DE PREÇO'!B:D,2,FALSE),"")</f>
        <v/>
      </c>
      <c r="D1765" s="62" t="str">
        <f>IFERROR(VLOOKUP(B1765,'FORMAÇÃO DE PREÇO'!B:D,3,FALSE),"")</f>
        <v/>
      </c>
      <c r="E1765" s="107" t="str">
        <f t="shared" si="53"/>
        <v/>
      </c>
      <c r="F1765" s="107" t="str">
        <f>IF($B1764="","",IF($C1765=$C1762,INDEX('FORMAÇÃO DE PREÇO'!$H:$H,MATCH($B1765,'FORMAÇÃO DE PREÇO'!$B:$B)-18),IF($C1765=$C1763,"Código","")))</f>
        <v/>
      </c>
      <c r="G1765" s="108" t="str">
        <f t="array" ref="G1765">IF($B1764="","",IF($C1765=$C1762,UPPER(INDEX('BASE EDITAL'!$C:$C,EDITAL!B1765+1)),IF($C1765=$C1763,"Especificação do Objeto","")))</f>
        <v/>
      </c>
      <c r="H1765" s="109" t="str">
        <f t="array" ref="H1765">IF($B1764="","",IF($C1765=$C1762,INDEX('FORMAÇÃO DE PREÇO'!$M:$M,MATCH($B1765,'FORMAÇÃO DE PREÇO'!$B:$B)-14),IF($C1765=$C1763,"Unidade","")))</f>
        <v/>
      </c>
      <c r="I1765" s="109" t="str">
        <f>IF($B1764="","",IF($C1765=$C1762,INDEX('FORMAÇÃO DE PREÇO'!$M:$M,MATCH($B1765,'FORMAÇÃO DE PREÇO'!$B:$B)-16),IF($C1765=$C1763,"Quant.","")))</f>
        <v/>
      </c>
      <c r="J1765" s="68" t="str">
        <f>IF(AND(COUNTBLANK($B1762:$B1764)=2,$B1764="",$B1763="",MAX(C:C)&gt;1),"Total Estimado",IF($B1764="","",IF($C1765=$C1762,INDEX('FORMAÇÃO DE PREÇO'!$M:$M,MATCH($B1765,'FORMAÇÃO DE PREÇO'!$B:$B)-18),IF($C1765=$C1763,"Valor Unit. (R$)",IF(AND($C1765&lt;&gt;$C1764,$J1764&lt;&gt;""),"Subtotal","")))))</f>
        <v/>
      </c>
      <c r="K1765" s="100" t="str">
        <f>IFERROR(IF(AND(COUNTBLANK($B1762:$B1764)=2,$B1764="",$B1763="",MAX(C:C)&gt;1),SUM($K$3:K1764)/2,IF($B1764="","",IF($C1765=$C1762,ROUND(J1765*I1765,2),IF($C1765=$C1763,"Total Item (R$)",IF(AND($C1765&lt;&gt;$C1764,$J1764&lt;&gt;""),SUMIFS(K:K,C:C,C1764,J:J,"&lt;&gt;Subtotal"),""))))),"")</f>
        <v/>
      </c>
      <c r="L1765" s="100" t="str">
        <f t="shared" si="52"/>
        <v/>
      </c>
    </row>
    <row r="1766" spans="2:12" x14ac:dyDescent="0.25">
      <c r="B1766" s="62" t="str">
        <f>IFERROR(IF(C1765=C1762,IF(B1765+1&lt;='FORMAÇÃO DE PREÇO'!$H$8,B1765+1,""),B1765),"")</f>
        <v/>
      </c>
      <c r="C1766" s="62" t="str">
        <f>IFERROR(VLOOKUP(B1766,'FORMAÇÃO DE PREÇO'!B:D,2,FALSE),"")</f>
        <v/>
      </c>
      <c r="D1766" s="62" t="str">
        <f>IFERROR(VLOOKUP(B1766,'FORMAÇÃO DE PREÇO'!B:D,3,FALSE),"")</f>
        <v/>
      </c>
      <c r="E1766" s="107" t="str">
        <f t="shared" si="53"/>
        <v/>
      </c>
      <c r="F1766" s="107" t="str">
        <f>IF($B1765="","",IF($C1766=$C1763,INDEX('FORMAÇÃO DE PREÇO'!$H:$H,MATCH($B1766,'FORMAÇÃO DE PREÇO'!$B:$B)-18),IF($C1766=$C1764,"Código","")))</f>
        <v/>
      </c>
      <c r="G1766" s="108" t="str">
        <f t="array" ref="G1766">IF($B1765="","",IF($C1766=$C1763,UPPER(INDEX('BASE EDITAL'!$C:$C,EDITAL!B1766+1)),IF($C1766=$C1764,"Especificação do Objeto","")))</f>
        <v/>
      </c>
      <c r="H1766" s="109" t="str">
        <f t="array" ref="H1766">IF($B1765="","",IF($C1766=$C1763,INDEX('FORMAÇÃO DE PREÇO'!$M:$M,MATCH($B1766,'FORMAÇÃO DE PREÇO'!$B:$B)-14),IF($C1766=$C1764,"Unidade","")))</f>
        <v/>
      </c>
      <c r="I1766" s="109" t="str">
        <f>IF($B1765="","",IF($C1766=$C1763,INDEX('FORMAÇÃO DE PREÇO'!$M:$M,MATCH($B1766,'FORMAÇÃO DE PREÇO'!$B:$B)-16),IF($C1766=$C1764,"Quant.","")))</f>
        <v/>
      </c>
      <c r="J1766" s="68" t="str">
        <f>IF(AND(COUNTBLANK($B1763:$B1765)=2,$B1765="",$B1764="",MAX(C:C)&gt;1),"Total Estimado",IF($B1765="","",IF($C1766=$C1763,INDEX('FORMAÇÃO DE PREÇO'!$M:$M,MATCH($B1766,'FORMAÇÃO DE PREÇO'!$B:$B)-18),IF($C1766=$C1764,"Valor Unit. (R$)",IF(AND($C1766&lt;&gt;$C1765,$J1765&lt;&gt;""),"Subtotal","")))))</f>
        <v/>
      </c>
      <c r="K1766" s="100" t="str">
        <f>IFERROR(IF(AND(COUNTBLANK($B1763:$B1765)=2,$B1765="",$B1764="",MAX(C:C)&gt;1),SUM($K$3:K1765)/2,IF($B1765="","",IF($C1766=$C1763,ROUND(J1766*I1766,2),IF($C1766=$C1764,"Total Item (R$)",IF(AND($C1766&lt;&gt;$C1765,$J1765&lt;&gt;""),SUMIFS(K:K,C:C,C1765,J:J,"&lt;&gt;Subtotal"),""))))),"")</f>
        <v/>
      </c>
      <c r="L1766" s="100" t="str">
        <f t="shared" si="52"/>
        <v/>
      </c>
    </row>
    <row r="1767" spans="2:12" x14ac:dyDescent="0.25">
      <c r="B1767" s="62" t="str">
        <f>IFERROR(IF(C1766=C1763,IF(B1766+1&lt;='FORMAÇÃO DE PREÇO'!$H$8,B1766+1,""),B1766),"")</f>
        <v/>
      </c>
      <c r="C1767" s="62" t="str">
        <f>IFERROR(VLOOKUP(B1767,'FORMAÇÃO DE PREÇO'!B:D,2,FALSE),"")</f>
        <v/>
      </c>
      <c r="D1767" s="62" t="str">
        <f>IFERROR(VLOOKUP(B1767,'FORMAÇÃO DE PREÇO'!B:D,3,FALSE),"")</f>
        <v/>
      </c>
      <c r="E1767" s="107" t="str">
        <f t="shared" si="53"/>
        <v/>
      </c>
      <c r="F1767" s="107" t="str">
        <f>IF($B1766="","",IF($C1767=$C1764,INDEX('FORMAÇÃO DE PREÇO'!$H:$H,MATCH($B1767,'FORMAÇÃO DE PREÇO'!$B:$B)-18),IF($C1767=$C1765,"Código","")))</f>
        <v/>
      </c>
      <c r="G1767" s="108" t="str">
        <f t="array" ref="G1767">IF($B1766="","",IF($C1767=$C1764,UPPER(INDEX('BASE EDITAL'!$C:$C,EDITAL!B1767+1)),IF($C1767=$C1765,"Especificação do Objeto","")))</f>
        <v/>
      </c>
      <c r="H1767" s="109" t="str">
        <f t="array" ref="H1767">IF($B1766="","",IF($C1767=$C1764,INDEX('FORMAÇÃO DE PREÇO'!$M:$M,MATCH($B1767,'FORMAÇÃO DE PREÇO'!$B:$B)-14),IF($C1767=$C1765,"Unidade","")))</f>
        <v/>
      </c>
      <c r="I1767" s="109" t="str">
        <f>IF($B1766="","",IF($C1767=$C1764,INDEX('FORMAÇÃO DE PREÇO'!$M:$M,MATCH($B1767,'FORMAÇÃO DE PREÇO'!$B:$B)-16),IF($C1767=$C1765,"Quant.","")))</f>
        <v/>
      </c>
      <c r="J1767" s="68" t="str">
        <f>IF(AND(COUNTBLANK($B1764:$B1766)=2,$B1766="",$B1765="",MAX(C:C)&gt;1),"Total Estimado",IF($B1766="","",IF($C1767=$C1764,INDEX('FORMAÇÃO DE PREÇO'!$M:$M,MATCH($B1767,'FORMAÇÃO DE PREÇO'!$B:$B)-18),IF($C1767=$C1765,"Valor Unit. (R$)",IF(AND($C1767&lt;&gt;$C1766,$J1766&lt;&gt;""),"Subtotal","")))))</f>
        <v/>
      </c>
      <c r="K1767" s="100" t="str">
        <f>IFERROR(IF(AND(COUNTBLANK($B1764:$B1766)=2,$B1766="",$B1765="",MAX(C:C)&gt;1),SUM($K$3:K1766)/2,IF($B1766="","",IF($C1767=$C1764,ROUND(J1767*I1767,2),IF($C1767=$C1765,"Total Item (R$)",IF(AND($C1767&lt;&gt;$C1766,$J1766&lt;&gt;""),SUMIFS(K:K,C:C,C1766,J:J,"&lt;&gt;Subtotal"),""))))),"")</f>
        <v/>
      </c>
      <c r="L1767" s="100" t="str">
        <f t="shared" si="52"/>
        <v/>
      </c>
    </row>
    <row r="1768" spans="2:12" x14ac:dyDescent="0.25">
      <c r="B1768" s="62" t="str">
        <f>IFERROR(IF(C1767=C1764,IF(B1767+1&lt;='FORMAÇÃO DE PREÇO'!$H$8,B1767+1,""),B1767),"")</f>
        <v/>
      </c>
      <c r="C1768" s="62" t="str">
        <f>IFERROR(VLOOKUP(B1768,'FORMAÇÃO DE PREÇO'!B:D,2,FALSE),"")</f>
        <v/>
      </c>
      <c r="D1768" s="62" t="str">
        <f>IFERROR(VLOOKUP(B1768,'FORMAÇÃO DE PREÇO'!B:D,3,FALSE),"")</f>
        <v/>
      </c>
      <c r="E1768" s="107" t="str">
        <f t="shared" si="53"/>
        <v/>
      </c>
      <c r="F1768" s="107" t="str">
        <f>IF($B1767="","",IF($C1768=$C1765,INDEX('FORMAÇÃO DE PREÇO'!$H:$H,MATCH($B1768,'FORMAÇÃO DE PREÇO'!$B:$B)-18),IF($C1768=$C1766,"Código","")))</f>
        <v/>
      </c>
      <c r="G1768" s="108" t="str">
        <f t="array" ref="G1768">IF($B1767="","",IF($C1768=$C1765,UPPER(INDEX('BASE EDITAL'!$C:$C,EDITAL!B1768+1)),IF($C1768=$C1766,"Especificação do Objeto","")))</f>
        <v/>
      </c>
      <c r="H1768" s="109" t="str">
        <f t="array" ref="H1768">IF($B1767="","",IF($C1768=$C1765,INDEX('FORMAÇÃO DE PREÇO'!$M:$M,MATCH($B1768,'FORMAÇÃO DE PREÇO'!$B:$B)-14),IF($C1768=$C1766,"Unidade","")))</f>
        <v/>
      </c>
      <c r="I1768" s="109" t="str">
        <f>IF($B1767="","",IF($C1768=$C1765,INDEX('FORMAÇÃO DE PREÇO'!$M:$M,MATCH($B1768,'FORMAÇÃO DE PREÇO'!$B:$B)-16),IF($C1768=$C1766,"Quant.","")))</f>
        <v/>
      </c>
      <c r="J1768" s="68" t="str">
        <f>IF(AND(COUNTBLANK($B1765:$B1767)=2,$B1767="",$B1766="",MAX(C:C)&gt;1),"Total Estimado",IF($B1767="","",IF($C1768=$C1765,INDEX('FORMAÇÃO DE PREÇO'!$M:$M,MATCH($B1768,'FORMAÇÃO DE PREÇO'!$B:$B)-18),IF($C1768=$C1766,"Valor Unit. (R$)",IF(AND($C1768&lt;&gt;$C1767,$J1767&lt;&gt;""),"Subtotal","")))))</f>
        <v/>
      </c>
      <c r="K1768" s="100" t="str">
        <f>IFERROR(IF(AND(COUNTBLANK($B1765:$B1767)=2,$B1767="",$B1766="",MAX(C:C)&gt;1),SUM($K$3:K1767)/2,IF($B1767="","",IF($C1768=$C1765,ROUND(J1768*I1768,2),IF($C1768=$C1766,"Total Item (R$)",IF(AND($C1768&lt;&gt;$C1767,$J1767&lt;&gt;""),SUMIFS(K:K,C:C,C1767,J:J,"&lt;&gt;Subtotal"),""))))),"")</f>
        <v/>
      </c>
      <c r="L1768" s="100" t="str">
        <f t="shared" si="52"/>
        <v/>
      </c>
    </row>
    <row r="1769" spans="2:12" x14ac:dyDescent="0.25">
      <c r="B1769" s="62" t="str">
        <f>IFERROR(IF(C1768=C1765,IF(B1768+1&lt;='FORMAÇÃO DE PREÇO'!$H$8,B1768+1,""),B1768),"")</f>
        <v/>
      </c>
      <c r="C1769" s="62" t="str">
        <f>IFERROR(VLOOKUP(B1769,'FORMAÇÃO DE PREÇO'!B:D,2,FALSE),"")</f>
        <v/>
      </c>
      <c r="D1769" s="62" t="str">
        <f>IFERROR(VLOOKUP(B1769,'FORMAÇÃO DE PREÇO'!B:D,3,FALSE),"")</f>
        <v/>
      </c>
      <c r="E1769" s="107" t="str">
        <f t="shared" si="53"/>
        <v/>
      </c>
      <c r="F1769" s="107" t="str">
        <f>IF($B1768="","",IF($C1769=$C1766,INDEX('FORMAÇÃO DE PREÇO'!$H:$H,MATCH($B1769,'FORMAÇÃO DE PREÇO'!$B:$B)-18),IF($C1769=$C1767,"Código","")))</f>
        <v/>
      </c>
      <c r="G1769" s="108" t="str">
        <f t="array" ref="G1769">IF($B1768="","",IF($C1769=$C1766,UPPER(INDEX('BASE EDITAL'!$C:$C,EDITAL!B1769+1)),IF($C1769=$C1767,"Especificação do Objeto","")))</f>
        <v/>
      </c>
      <c r="H1769" s="109" t="str">
        <f t="array" ref="H1769">IF($B1768="","",IF($C1769=$C1766,INDEX('FORMAÇÃO DE PREÇO'!$M:$M,MATCH($B1769,'FORMAÇÃO DE PREÇO'!$B:$B)-14),IF($C1769=$C1767,"Unidade","")))</f>
        <v/>
      </c>
      <c r="I1769" s="109" t="str">
        <f>IF($B1768="","",IF($C1769=$C1766,INDEX('FORMAÇÃO DE PREÇO'!$M:$M,MATCH($B1769,'FORMAÇÃO DE PREÇO'!$B:$B)-16),IF($C1769=$C1767,"Quant.","")))</f>
        <v/>
      </c>
      <c r="J1769" s="68" t="str">
        <f>IF(AND(COUNTBLANK($B1766:$B1768)=2,$B1768="",$B1767="",MAX(C:C)&gt;1),"Total Estimado",IF($B1768="","",IF($C1769=$C1766,INDEX('FORMAÇÃO DE PREÇO'!$M:$M,MATCH($B1769,'FORMAÇÃO DE PREÇO'!$B:$B)-18),IF($C1769=$C1767,"Valor Unit. (R$)",IF(AND($C1769&lt;&gt;$C1768,$J1768&lt;&gt;""),"Subtotal","")))))</f>
        <v/>
      </c>
      <c r="K1769" s="100" t="str">
        <f>IFERROR(IF(AND(COUNTBLANK($B1766:$B1768)=2,$B1768="",$B1767="",MAX(C:C)&gt;1),SUM($K$3:K1768)/2,IF($B1768="","",IF($C1769=$C1766,ROUND(J1769*I1769,2),IF($C1769=$C1767,"Total Item (R$)",IF(AND($C1769&lt;&gt;$C1768,$J1768&lt;&gt;""),SUMIFS(K:K,C:C,C1768,J:J,"&lt;&gt;Subtotal"),""))))),"")</f>
        <v/>
      </c>
      <c r="L1769" s="100" t="str">
        <f t="shared" si="52"/>
        <v/>
      </c>
    </row>
    <row r="1770" spans="2:12" x14ac:dyDescent="0.25">
      <c r="B1770" s="62" t="str">
        <f>IFERROR(IF(C1769=C1766,IF(B1769+1&lt;='FORMAÇÃO DE PREÇO'!$H$8,B1769+1,""),B1769),"")</f>
        <v/>
      </c>
      <c r="C1770" s="62" t="str">
        <f>IFERROR(VLOOKUP(B1770,'FORMAÇÃO DE PREÇO'!B:D,2,FALSE),"")</f>
        <v/>
      </c>
      <c r="D1770" s="62" t="str">
        <f>IFERROR(VLOOKUP(B1770,'FORMAÇÃO DE PREÇO'!B:D,3,FALSE),"")</f>
        <v/>
      </c>
      <c r="E1770" s="107" t="str">
        <f t="shared" si="53"/>
        <v/>
      </c>
      <c r="F1770" s="107" t="str">
        <f>IF($B1769="","",IF($C1770=$C1767,INDEX('FORMAÇÃO DE PREÇO'!$H:$H,MATCH($B1770,'FORMAÇÃO DE PREÇO'!$B:$B)-18),IF($C1770=$C1768,"Código","")))</f>
        <v/>
      </c>
      <c r="G1770" s="108" t="str">
        <f t="array" ref="G1770">IF($B1769="","",IF($C1770=$C1767,UPPER(INDEX('BASE EDITAL'!$C:$C,EDITAL!B1770+1)),IF($C1770=$C1768,"Especificação do Objeto","")))</f>
        <v/>
      </c>
      <c r="H1770" s="109" t="str">
        <f t="array" ref="H1770">IF($B1769="","",IF($C1770=$C1767,INDEX('FORMAÇÃO DE PREÇO'!$M:$M,MATCH($B1770,'FORMAÇÃO DE PREÇO'!$B:$B)-14),IF($C1770=$C1768,"Unidade","")))</f>
        <v/>
      </c>
      <c r="I1770" s="109" t="str">
        <f>IF($B1769="","",IF($C1770=$C1767,INDEX('FORMAÇÃO DE PREÇO'!$M:$M,MATCH($B1770,'FORMAÇÃO DE PREÇO'!$B:$B)-16),IF($C1770=$C1768,"Quant.","")))</f>
        <v/>
      </c>
      <c r="J1770" s="68" t="str">
        <f>IF(AND(COUNTBLANK($B1767:$B1769)=2,$B1769="",$B1768="",MAX(C:C)&gt;1),"Total Estimado",IF($B1769="","",IF($C1770=$C1767,INDEX('FORMAÇÃO DE PREÇO'!$M:$M,MATCH($B1770,'FORMAÇÃO DE PREÇO'!$B:$B)-18),IF($C1770=$C1768,"Valor Unit. (R$)",IF(AND($C1770&lt;&gt;$C1769,$J1769&lt;&gt;""),"Subtotal","")))))</f>
        <v/>
      </c>
      <c r="K1770" s="100" t="str">
        <f>IFERROR(IF(AND(COUNTBLANK($B1767:$B1769)=2,$B1769="",$B1768="",MAX(C:C)&gt;1),SUM($K$3:K1769)/2,IF($B1769="","",IF($C1770=$C1767,ROUND(J1770*I1770,2),IF($C1770=$C1768,"Total Item (R$)",IF(AND($C1770&lt;&gt;$C1769,$J1769&lt;&gt;""),SUMIFS(K:K,C:C,C1769,J:J,"&lt;&gt;Subtotal"),""))))),"")</f>
        <v/>
      </c>
      <c r="L1770" s="100" t="str">
        <f t="shared" si="52"/>
        <v/>
      </c>
    </row>
    <row r="1771" spans="2:12" x14ac:dyDescent="0.25">
      <c r="B1771" s="62" t="str">
        <f>IFERROR(IF(C1770=C1767,IF(B1770+1&lt;='FORMAÇÃO DE PREÇO'!$H$8,B1770+1,""),B1770),"")</f>
        <v/>
      </c>
      <c r="C1771" s="62" t="str">
        <f>IFERROR(VLOOKUP(B1771,'FORMAÇÃO DE PREÇO'!B:D,2,FALSE),"")</f>
        <v/>
      </c>
      <c r="D1771" s="62" t="str">
        <f>IFERROR(VLOOKUP(B1771,'FORMAÇÃO DE PREÇO'!B:D,3,FALSE),"")</f>
        <v/>
      </c>
      <c r="E1771" s="107" t="str">
        <f t="shared" si="53"/>
        <v/>
      </c>
      <c r="F1771" s="107" t="str">
        <f>IF($B1770="","",IF($C1771=$C1768,INDEX('FORMAÇÃO DE PREÇO'!$H:$H,MATCH($B1771,'FORMAÇÃO DE PREÇO'!$B:$B)-18),IF($C1771=$C1769,"Código","")))</f>
        <v/>
      </c>
      <c r="G1771" s="108" t="str">
        <f t="array" ref="G1771">IF($B1770="","",IF($C1771=$C1768,UPPER(INDEX('BASE EDITAL'!$C:$C,EDITAL!B1771+1)),IF($C1771=$C1769,"Especificação do Objeto","")))</f>
        <v/>
      </c>
      <c r="H1771" s="109" t="str">
        <f t="array" ref="H1771">IF($B1770="","",IF($C1771=$C1768,INDEX('FORMAÇÃO DE PREÇO'!$M:$M,MATCH($B1771,'FORMAÇÃO DE PREÇO'!$B:$B)-14),IF($C1771=$C1769,"Unidade","")))</f>
        <v/>
      </c>
      <c r="I1771" s="109" t="str">
        <f>IF($B1770="","",IF($C1771=$C1768,INDEX('FORMAÇÃO DE PREÇO'!$M:$M,MATCH($B1771,'FORMAÇÃO DE PREÇO'!$B:$B)-16),IF($C1771=$C1769,"Quant.","")))</f>
        <v/>
      </c>
      <c r="J1771" s="68" t="str">
        <f>IF(AND(COUNTBLANK($B1768:$B1770)=2,$B1770="",$B1769="",MAX(C:C)&gt;1),"Total Estimado",IF($B1770="","",IF($C1771=$C1768,INDEX('FORMAÇÃO DE PREÇO'!$M:$M,MATCH($B1771,'FORMAÇÃO DE PREÇO'!$B:$B)-18),IF($C1771=$C1769,"Valor Unit. (R$)",IF(AND($C1771&lt;&gt;$C1770,$J1770&lt;&gt;""),"Subtotal","")))))</f>
        <v/>
      </c>
      <c r="K1771" s="100" t="str">
        <f>IFERROR(IF(AND(COUNTBLANK($B1768:$B1770)=2,$B1770="",$B1769="",MAX(C:C)&gt;1),SUM($K$3:K1770)/2,IF($B1770="","",IF($C1771=$C1768,ROUND(J1771*I1771,2),IF($C1771=$C1769,"Total Item (R$)",IF(AND($C1771&lt;&gt;$C1770,$J1770&lt;&gt;""),SUMIFS(K:K,C:C,C1770,J:J,"&lt;&gt;Subtotal"),""))))),"")</f>
        <v/>
      </c>
      <c r="L1771" s="100" t="str">
        <f t="shared" si="52"/>
        <v/>
      </c>
    </row>
    <row r="1772" spans="2:12" x14ac:dyDescent="0.25">
      <c r="B1772" s="62" t="str">
        <f>IFERROR(IF(C1771=C1768,IF(B1771+1&lt;='FORMAÇÃO DE PREÇO'!$H$8,B1771+1,""),B1771),"")</f>
        <v/>
      </c>
      <c r="C1772" s="62" t="str">
        <f>IFERROR(VLOOKUP(B1772,'FORMAÇÃO DE PREÇO'!B:D,2,FALSE),"")</f>
        <v/>
      </c>
      <c r="D1772" s="62" t="str">
        <f>IFERROR(VLOOKUP(B1772,'FORMAÇÃO DE PREÇO'!B:D,3,FALSE),"")</f>
        <v/>
      </c>
      <c r="E1772" s="107" t="str">
        <f t="shared" si="53"/>
        <v/>
      </c>
      <c r="F1772" s="107" t="str">
        <f>IF($B1771="","",IF($C1772=$C1769,INDEX('FORMAÇÃO DE PREÇO'!$H:$H,MATCH($B1772,'FORMAÇÃO DE PREÇO'!$B:$B)-18),IF($C1772=$C1770,"Código","")))</f>
        <v/>
      </c>
      <c r="G1772" s="108" t="str">
        <f t="array" ref="G1772">IF($B1771="","",IF($C1772=$C1769,UPPER(INDEX('BASE EDITAL'!$C:$C,EDITAL!B1772+1)),IF($C1772=$C1770,"Especificação do Objeto","")))</f>
        <v/>
      </c>
      <c r="H1772" s="109" t="str">
        <f t="array" ref="H1772">IF($B1771="","",IF($C1772=$C1769,INDEX('FORMAÇÃO DE PREÇO'!$M:$M,MATCH($B1772,'FORMAÇÃO DE PREÇO'!$B:$B)-14),IF($C1772=$C1770,"Unidade","")))</f>
        <v/>
      </c>
      <c r="I1772" s="109" t="str">
        <f>IF($B1771="","",IF($C1772=$C1769,INDEX('FORMAÇÃO DE PREÇO'!$M:$M,MATCH($B1772,'FORMAÇÃO DE PREÇO'!$B:$B)-16),IF($C1772=$C1770,"Quant.","")))</f>
        <v/>
      </c>
      <c r="J1772" s="68" t="str">
        <f>IF(AND(COUNTBLANK($B1769:$B1771)=2,$B1771="",$B1770="",MAX(C:C)&gt;1),"Total Estimado",IF($B1771="","",IF($C1772=$C1769,INDEX('FORMAÇÃO DE PREÇO'!$M:$M,MATCH($B1772,'FORMAÇÃO DE PREÇO'!$B:$B)-18),IF($C1772=$C1770,"Valor Unit. (R$)",IF(AND($C1772&lt;&gt;$C1771,$J1771&lt;&gt;""),"Subtotal","")))))</f>
        <v/>
      </c>
      <c r="K1772" s="100" t="str">
        <f>IFERROR(IF(AND(COUNTBLANK($B1769:$B1771)=2,$B1771="",$B1770="",MAX(C:C)&gt;1),SUM($K$3:K1771)/2,IF($B1771="","",IF($C1772=$C1769,ROUND(J1772*I1772,2),IF($C1772=$C1770,"Total Item (R$)",IF(AND($C1772&lt;&gt;$C1771,$J1771&lt;&gt;""),SUMIFS(K:K,C:C,C1771,J:J,"&lt;&gt;Subtotal"),""))))),"")</f>
        <v/>
      </c>
      <c r="L1772" s="100" t="str">
        <f t="shared" si="52"/>
        <v/>
      </c>
    </row>
    <row r="1773" spans="2:12" x14ac:dyDescent="0.25">
      <c r="B1773" s="62" t="str">
        <f>IFERROR(IF(C1772=C1769,IF(B1772+1&lt;='FORMAÇÃO DE PREÇO'!$H$8,B1772+1,""),B1772),"")</f>
        <v/>
      </c>
      <c r="C1773" s="62" t="str">
        <f>IFERROR(VLOOKUP(B1773,'FORMAÇÃO DE PREÇO'!B:D,2,FALSE),"")</f>
        <v/>
      </c>
      <c r="D1773" s="62" t="str">
        <f>IFERROR(VLOOKUP(B1773,'FORMAÇÃO DE PREÇO'!B:D,3,FALSE),"")</f>
        <v/>
      </c>
      <c r="E1773" s="107" t="str">
        <f t="shared" si="53"/>
        <v/>
      </c>
      <c r="F1773" s="107" t="str">
        <f>IF($B1772="","",IF($C1773=$C1770,INDEX('FORMAÇÃO DE PREÇO'!$H:$H,MATCH($B1773,'FORMAÇÃO DE PREÇO'!$B:$B)-18),IF($C1773=$C1771,"Código","")))</f>
        <v/>
      </c>
      <c r="G1773" s="108" t="str">
        <f t="array" ref="G1773">IF($B1772="","",IF($C1773=$C1770,UPPER(INDEX('BASE EDITAL'!$C:$C,EDITAL!B1773+1)),IF($C1773=$C1771,"Especificação do Objeto","")))</f>
        <v/>
      </c>
      <c r="H1773" s="109" t="str">
        <f t="array" ref="H1773">IF($B1772="","",IF($C1773=$C1770,INDEX('FORMAÇÃO DE PREÇO'!$M:$M,MATCH($B1773,'FORMAÇÃO DE PREÇO'!$B:$B)-14),IF($C1773=$C1771,"Unidade","")))</f>
        <v/>
      </c>
      <c r="I1773" s="109" t="str">
        <f>IF($B1772="","",IF($C1773=$C1770,INDEX('FORMAÇÃO DE PREÇO'!$M:$M,MATCH($B1773,'FORMAÇÃO DE PREÇO'!$B:$B)-16),IF($C1773=$C1771,"Quant.","")))</f>
        <v/>
      </c>
      <c r="J1773" s="68" t="str">
        <f>IF(AND(COUNTBLANK($B1770:$B1772)=2,$B1772="",$B1771="",MAX(C:C)&gt;1),"Total Estimado",IF($B1772="","",IF($C1773=$C1770,INDEX('FORMAÇÃO DE PREÇO'!$M:$M,MATCH($B1773,'FORMAÇÃO DE PREÇO'!$B:$B)-18),IF($C1773=$C1771,"Valor Unit. (R$)",IF(AND($C1773&lt;&gt;$C1772,$J1772&lt;&gt;""),"Subtotal","")))))</f>
        <v/>
      </c>
      <c r="K1773" s="100" t="str">
        <f>IFERROR(IF(AND(COUNTBLANK($B1770:$B1772)=2,$B1772="",$B1771="",MAX(C:C)&gt;1),SUM($K$3:K1772)/2,IF($B1772="","",IF($C1773=$C1770,ROUND(J1773*I1773,2),IF($C1773=$C1771,"Total Item (R$)",IF(AND($C1773&lt;&gt;$C1772,$J1772&lt;&gt;""),SUMIFS(K:K,C:C,C1772,J:J,"&lt;&gt;Subtotal"),""))))),"")</f>
        <v/>
      </c>
      <c r="L1773" s="100" t="str">
        <f t="shared" si="52"/>
        <v/>
      </c>
    </row>
    <row r="1774" spans="2:12" x14ac:dyDescent="0.25">
      <c r="B1774" s="62" t="str">
        <f>IFERROR(IF(C1773=C1770,IF(B1773+1&lt;='FORMAÇÃO DE PREÇO'!$H$8,B1773+1,""),B1773),"")</f>
        <v/>
      </c>
      <c r="C1774" s="62" t="str">
        <f>IFERROR(VLOOKUP(B1774,'FORMAÇÃO DE PREÇO'!B:D,2,FALSE),"")</f>
        <v/>
      </c>
      <c r="D1774" s="62" t="str">
        <f>IFERROR(VLOOKUP(B1774,'FORMAÇÃO DE PREÇO'!B:D,3,FALSE),"")</f>
        <v/>
      </c>
      <c r="E1774" s="107" t="str">
        <f t="shared" si="53"/>
        <v/>
      </c>
      <c r="F1774" s="107" t="str">
        <f>IF($B1773="","",IF($C1774=$C1771,INDEX('FORMAÇÃO DE PREÇO'!$H:$H,MATCH($B1774,'FORMAÇÃO DE PREÇO'!$B:$B)-18),IF($C1774=$C1772,"Código","")))</f>
        <v/>
      </c>
      <c r="G1774" s="108" t="str">
        <f t="array" ref="G1774">IF($B1773="","",IF($C1774=$C1771,UPPER(INDEX('BASE EDITAL'!$C:$C,EDITAL!B1774+1)),IF($C1774=$C1772,"Especificação do Objeto","")))</f>
        <v/>
      </c>
      <c r="H1774" s="109" t="str">
        <f t="array" ref="H1774">IF($B1773="","",IF($C1774=$C1771,INDEX('FORMAÇÃO DE PREÇO'!$M:$M,MATCH($B1774,'FORMAÇÃO DE PREÇO'!$B:$B)-14),IF($C1774=$C1772,"Unidade","")))</f>
        <v/>
      </c>
      <c r="I1774" s="109" t="str">
        <f>IF($B1773="","",IF($C1774=$C1771,INDEX('FORMAÇÃO DE PREÇO'!$M:$M,MATCH($B1774,'FORMAÇÃO DE PREÇO'!$B:$B)-16),IF($C1774=$C1772,"Quant.","")))</f>
        <v/>
      </c>
      <c r="J1774" s="68" t="str">
        <f>IF(AND(COUNTBLANK($B1771:$B1773)=2,$B1773="",$B1772="",MAX(C:C)&gt;1),"Total Estimado",IF($B1773="","",IF($C1774=$C1771,INDEX('FORMAÇÃO DE PREÇO'!$M:$M,MATCH($B1774,'FORMAÇÃO DE PREÇO'!$B:$B)-18),IF($C1774=$C1772,"Valor Unit. (R$)",IF(AND($C1774&lt;&gt;$C1773,$J1773&lt;&gt;""),"Subtotal","")))))</f>
        <v/>
      </c>
      <c r="K1774" s="100" t="str">
        <f>IFERROR(IF(AND(COUNTBLANK($B1771:$B1773)=2,$B1773="",$B1772="",MAX(C:C)&gt;1),SUM($K$3:K1773)/2,IF($B1773="","",IF($C1774=$C1771,ROUND(J1774*I1774,2),IF($C1774=$C1772,"Total Item (R$)",IF(AND($C1774&lt;&gt;$C1773,$J1773&lt;&gt;""),SUMIFS(K:K,C:C,C1773,J:J,"&lt;&gt;Subtotal"),""))))),"")</f>
        <v/>
      </c>
      <c r="L1774" s="100" t="str">
        <f t="shared" si="52"/>
        <v/>
      </c>
    </row>
    <row r="1775" spans="2:12" x14ac:dyDescent="0.25">
      <c r="B1775" s="62" t="str">
        <f>IFERROR(IF(C1774=C1771,IF(B1774+1&lt;='FORMAÇÃO DE PREÇO'!$H$8,B1774+1,""),B1774),"")</f>
        <v/>
      </c>
      <c r="C1775" s="62" t="str">
        <f>IFERROR(VLOOKUP(B1775,'FORMAÇÃO DE PREÇO'!B:D,2,FALSE),"")</f>
        <v/>
      </c>
      <c r="D1775" s="62" t="str">
        <f>IFERROR(VLOOKUP(B1775,'FORMAÇÃO DE PREÇO'!B:D,3,FALSE),"")</f>
        <v/>
      </c>
      <c r="E1775" s="107" t="str">
        <f t="shared" si="53"/>
        <v/>
      </c>
      <c r="F1775" s="107" t="str">
        <f>IF($B1774="","",IF($C1775=$C1772,INDEX('FORMAÇÃO DE PREÇO'!$H:$H,MATCH($B1775,'FORMAÇÃO DE PREÇO'!$B:$B)-18),IF($C1775=$C1773,"Código","")))</f>
        <v/>
      </c>
      <c r="G1775" s="108" t="str">
        <f t="array" ref="G1775">IF($B1774="","",IF($C1775=$C1772,UPPER(INDEX('BASE EDITAL'!$C:$C,EDITAL!B1775+1)),IF($C1775=$C1773,"Especificação do Objeto","")))</f>
        <v/>
      </c>
      <c r="H1775" s="109" t="str">
        <f t="array" ref="H1775">IF($B1774="","",IF($C1775=$C1772,INDEX('FORMAÇÃO DE PREÇO'!$M:$M,MATCH($B1775,'FORMAÇÃO DE PREÇO'!$B:$B)-14),IF($C1775=$C1773,"Unidade","")))</f>
        <v/>
      </c>
      <c r="I1775" s="109" t="str">
        <f>IF($B1774="","",IF($C1775=$C1772,INDEX('FORMAÇÃO DE PREÇO'!$M:$M,MATCH($B1775,'FORMAÇÃO DE PREÇO'!$B:$B)-16),IF($C1775=$C1773,"Quant.","")))</f>
        <v/>
      </c>
      <c r="J1775" s="68" t="str">
        <f>IF(AND(COUNTBLANK($B1772:$B1774)=2,$B1774="",$B1773="",MAX(C:C)&gt;1),"Total Estimado",IF($B1774="","",IF($C1775=$C1772,INDEX('FORMAÇÃO DE PREÇO'!$M:$M,MATCH($B1775,'FORMAÇÃO DE PREÇO'!$B:$B)-18),IF($C1775=$C1773,"Valor Unit. (R$)",IF(AND($C1775&lt;&gt;$C1774,$J1774&lt;&gt;""),"Subtotal","")))))</f>
        <v/>
      </c>
      <c r="K1775" s="100" t="str">
        <f>IFERROR(IF(AND(COUNTBLANK($B1772:$B1774)=2,$B1774="",$B1773="",MAX(C:C)&gt;1),SUM($K$3:K1774)/2,IF($B1774="","",IF($C1775=$C1772,ROUND(J1775*I1775,2),IF($C1775=$C1773,"Total Item (R$)",IF(AND($C1775&lt;&gt;$C1774,$J1774&lt;&gt;""),SUMIFS(K:K,C:C,C1774,J:J,"&lt;&gt;Subtotal"),""))))),"")</f>
        <v/>
      </c>
      <c r="L1775" s="100" t="str">
        <f t="shared" si="52"/>
        <v/>
      </c>
    </row>
    <row r="1776" spans="2:12" x14ac:dyDescent="0.25">
      <c r="B1776" s="62" t="str">
        <f>IFERROR(IF(C1775=C1772,IF(B1775+1&lt;='FORMAÇÃO DE PREÇO'!$H$8,B1775+1,""),B1775),"")</f>
        <v/>
      </c>
      <c r="C1776" s="62" t="str">
        <f>IFERROR(VLOOKUP(B1776,'FORMAÇÃO DE PREÇO'!B:D,2,FALSE),"")</f>
        <v/>
      </c>
      <c r="D1776" s="62" t="str">
        <f>IFERROR(VLOOKUP(B1776,'FORMAÇÃO DE PREÇO'!B:D,3,FALSE),"")</f>
        <v/>
      </c>
      <c r="E1776" s="107" t="str">
        <f t="shared" si="53"/>
        <v/>
      </c>
      <c r="F1776" s="107" t="str">
        <f>IF($B1775="","",IF($C1776=$C1773,INDEX('FORMAÇÃO DE PREÇO'!$H:$H,MATCH($B1776,'FORMAÇÃO DE PREÇO'!$B:$B)-18),IF($C1776=$C1774,"Código","")))</f>
        <v/>
      </c>
      <c r="G1776" s="108" t="str">
        <f t="array" ref="G1776">IF($B1775="","",IF($C1776=$C1773,UPPER(INDEX('BASE EDITAL'!$C:$C,EDITAL!B1776+1)),IF($C1776=$C1774,"Especificação do Objeto","")))</f>
        <v/>
      </c>
      <c r="H1776" s="109" t="str">
        <f t="array" ref="H1776">IF($B1775="","",IF($C1776=$C1773,INDEX('FORMAÇÃO DE PREÇO'!$M:$M,MATCH($B1776,'FORMAÇÃO DE PREÇO'!$B:$B)-14),IF($C1776=$C1774,"Unidade","")))</f>
        <v/>
      </c>
      <c r="I1776" s="109" t="str">
        <f>IF($B1775="","",IF($C1776=$C1773,INDEX('FORMAÇÃO DE PREÇO'!$M:$M,MATCH($B1776,'FORMAÇÃO DE PREÇO'!$B:$B)-16),IF($C1776=$C1774,"Quant.","")))</f>
        <v/>
      </c>
      <c r="J1776" s="68" t="str">
        <f>IF(AND(COUNTBLANK($B1773:$B1775)=2,$B1775="",$B1774="",MAX(C:C)&gt;1),"Total Estimado",IF($B1775="","",IF($C1776=$C1773,INDEX('FORMAÇÃO DE PREÇO'!$M:$M,MATCH($B1776,'FORMAÇÃO DE PREÇO'!$B:$B)-18),IF($C1776=$C1774,"Valor Unit. (R$)",IF(AND($C1776&lt;&gt;$C1775,$J1775&lt;&gt;""),"Subtotal","")))))</f>
        <v/>
      </c>
      <c r="K1776" s="100" t="str">
        <f>IFERROR(IF(AND(COUNTBLANK($B1773:$B1775)=2,$B1775="",$B1774="",MAX(C:C)&gt;1),SUM($K$3:K1775)/2,IF($B1775="","",IF($C1776=$C1773,ROUND(J1776*I1776,2),IF($C1776=$C1774,"Total Item (R$)",IF(AND($C1776&lt;&gt;$C1775,$J1775&lt;&gt;""),SUMIFS(K:K,C:C,C1775,J:J,"&lt;&gt;Subtotal"),""))))),"")</f>
        <v/>
      </c>
      <c r="L1776" s="100" t="str">
        <f t="shared" si="52"/>
        <v/>
      </c>
    </row>
    <row r="1777" spans="2:12" x14ac:dyDescent="0.25">
      <c r="B1777" s="62" t="str">
        <f>IFERROR(IF(C1776=C1773,IF(B1776+1&lt;='FORMAÇÃO DE PREÇO'!$H$8,B1776+1,""),B1776),"")</f>
        <v/>
      </c>
      <c r="C1777" s="62" t="str">
        <f>IFERROR(VLOOKUP(B1777,'FORMAÇÃO DE PREÇO'!B:D,2,FALSE),"")</f>
        <v/>
      </c>
      <c r="D1777" s="62" t="str">
        <f>IFERROR(VLOOKUP(B1777,'FORMAÇÃO DE PREÇO'!B:D,3,FALSE),"")</f>
        <v/>
      </c>
      <c r="E1777" s="107" t="str">
        <f t="shared" si="53"/>
        <v/>
      </c>
      <c r="F1777" s="107" t="str">
        <f>IF($B1776="","",IF($C1777=$C1774,INDEX('FORMAÇÃO DE PREÇO'!$H:$H,MATCH($B1777,'FORMAÇÃO DE PREÇO'!$B:$B)-18),IF($C1777=$C1775,"Código","")))</f>
        <v/>
      </c>
      <c r="G1777" s="108" t="str">
        <f t="array" ref="G1777">IF($B1776="","",IF($C1777=$C1774,UPPER(INDEX('BASE EDITAL'!$C:$C,EDITAL!B1777+1)),IF($C1777=$C1775,"Especificação do Objeto","")))</f>
        <v/>
      </c>
      <c r="H1777" s="109" t="str">
        <f t="array" ref="H1777">IF($B1776="","",IF($C1777=$C1774,INDEX('FORMAÇÃO DE PREÇO'!$M:$M,MATCH($B1777,'FORMAÇÃO DE PREÇO'!$B:$B)-14),IF($C1777=$C1775,"Unidade","")))</f>
        <v/>
      </c>
      <c r="I1777" s="109" t="str">
        <f>IF($B1776="","",IF($C1777=$C1774,INDEX('FORMAÇÃO DE PREÇO'!$M:$M,MATCH($B1777,'FORMAÇÃO DE PREÇO'!$B:$B)-16),IF($C1777=$C1775,"Quant.","")))</f>
        <v/>
      </c>
      <c r="J1777" s="68" t="str">
        <f>IF(AND(COUNTBLANK($B1774:$B1776)=2,$B1776="",$B1775="",MAX(C:C)&gt;1),"Total Estimado",IF($B1776="","",IF($C1777=$C1774,INDEX('FORMAÇÃO DE PREÇO'!$M:$M,MATCH($B1777,'FORMAÇÃO DE PREÇO'!$B:$B)-18),IF($C1777=$C1775,"Valor Unit. (R$)",IF(AND($C1777&lt;&gt;$C1776,$J1776&lt;&gt;""),"Subtotal","")))))</f>
        <v/>
      </c>
      <c r="K1777" s="100" t="str">
        <f>IFERROR(IF(AND(COUNTBLANK($B1774:$B1776)=2,$B1776="",$B1775="",MAX(C:C)&gt;1),SUM($K$3:K1776)/2,IF($B1776="","",IF($C1777=$C1774,ROUND(J1777*I1777,2),IF($C1777=$C1775,"Total Item (R$)",IF(AND($C1777&lt;&gt;$C1776,$J1776&lt;&gt;""),SUMIFS(K:K,C:C,C1776,J:J,"&lt;&gt;Subtotal"),""))))),"")</f>
        <v/>
      </c>
      <c r="L1777" s="100" t="str">
        <f t="shared" si="52"/>
        <v/>
      </c>
    </row>
    <row r="1778" spans="2:12" x14ac:dyDescent="0.25">
      <c r="B1778" s="62" t="str">
        <f>IFERROR(IF(C1777=C1774,IF(B1777+1&lt;='FORMAÇÃO DE PREÇO'!$H$8,B1777+1,""),B1777),"")</f>
        <v/>
      </c>
      <c r="C1778" s="62" t="str">
        <f>IFERROR(VLOOKUP(B1778,'FORMAÇÃO DE PREÇO'!B:D,2,FALSE),"")</f>
        <v/>
      </c>
      <c r="D1778" s="62" t="str">
        <f>IFERROR(VLOOKUP(B1778,'FORMAÇÃO DE PREÇO'!B:D,3,FALSE),"")</f>
        <v/>
      </c>
      <c r="E1778" s="107" t="str">
        <f t="shared" si="53"/>
        <v/>
      </c>
      <c r="F1778" s="107" t="str">
        <f>IF($B1777="","",IF($C1778=$C1775,INDEX('FORMAÇÃO DE PREÇO'!$H:$H,MATCH($B1778,'FORMAÇÃO DE PREÇO'!$B:$B)-18),IF($C1778=$C1776,"Código","")))</f>
        <v/>
      </c>
      <c r="G1778" s="108" t="str">
        <f t="array" ref="G1778">IF($B1777="","",IF($C1778=$C1775,UPPER(INDEX('BASE EDITAL'!$C:$C,EDITAL!B1778+1)),IF($C1778=$C1776,"Especificação do Objeto","")))</f>
        <v/>
      </c>
      <c r="H1778" s="109" t="str">
        <f t="array" ref="H1778">IF($B1777="","",IF($C1778=$C1775,INDEX('FORMAÇÃO DE PREÇO'!$M:$M,MATCH($B1778,'FORMAÇÃO DE PREÇO'!$B:$B)-14),IF($C1778=$C1776,"Unidade","")))</f>
        <v/>
      </c>
      <c r="I1778" s="109" t="str">
        <f>IF($B1777="","",IF($C1778=$C1775,INDEX('FORMAÇÃO DE PREÇO'!$M:$M,MATCH($B1778,'FORMAÇÃO DE PREÇO'!$B:$B)-16),IF($C1778=$C1776,"Quant.","")))</f>
        <v/>
      </c>
      <c r="J1778" s="68" t="str">
        <f>IF(AND(COUNTBLANK($B1775:$B1777)=2,$B1777="",$B1776="",MAX(C:C)&gt;1),"Total Estimado",IF($B1777="","",IF($C1778=$C1775,INDEX('FORMAÇÃO DE PREÇO'!$M:$M,MATCH($B1778,'FORMAÇÃO DE PREÇO'!$B:$B)-18),IF($C1778=$C1776,"Valor Unit. (R$)",IF(AND($C1778&lt;&gt;$C1777,$J1777&lt;&gt;""),"Subtotal","")))))</f>
        <v/>
      </c>
      <c r="K1778" s="100" t="str">
        <f>IFERROR(IF(AND(COUNTBLANK($B1775:$B1777)=2,$B1777="",$B1776="",MAX(C:C)&gt;1),SUM($K$3:K1777)/2,IF($B1777="","",IF($C1778=$C1775,ROUND(J1778*I1778,2),IF($C1778=$C1776,"Total Item (R$)",IF(AND($C1778&lt;&gt;$C1777,$J1777&lt;&gt;""),SUMIFS(K:K,C:C,C1777,J:J,"&lt;&gt;Subtotal"),""))))),"")</f>
        <v/>
      </c>
      <c r="L1778" s="100" t="str">
        <f t="shared" si="52"/>
        <v/>
      </c>
    </row>
    <row r="1779" spans="2:12" x14ac:dyDescent="0.25">
      <c r="B1779" s="62" t="str">
        <f>IFERROR(IF(C1778=C1775,IF(B1778+1&lt;='FORMAÇÃO DE PREÇO'!$H$8,B1778+1,""),B1778),"")</f>
        <v/>
      </c>
      <c r="C1779" s="62" t="str">
        <f>IFERROR(VLOOKUP(B1779,'FORMAÇÃO DE PREÇO'!B:D,2,FALSE),"")</f>
        <v/>
      </c>
      <c r="D1779" s="62" t="str">
        <f>IFERROR(VLOOKUP(B1779,'FORMAÇÃO DE PREÇO'!B:D,3,FALSE),"")</f>
        <v/>
      </c>
      <c r="E1779" s="107" t="str">
        <f t="shared" si="53"/>
        <v/>
      </c>
      <c r="F1779" s="107" t="str">
        <f>IF($B1778="","",IF($C1779=$C1776,INDEX('FORMAÇÃO DE PREÇO'!$H:$H,MATCH($B1779,'FORMAÇÃO DE PREÇO'!$B:$B)-18),IF($C1779=$C1777,"Código","")))</f>
        <v/>
      </c>
      <c r="G1779" s="108" t="str">
        <f t="array" ref="G1779">IF($B1778="","",IF($C1779=$C1776,UPPER(INDEX('BASE EDITAL'!$C:$C,EDITAL!B1779+1)),IF($C1779=$C1777,"Especificação do Objeto","")))</f>
        <v/>
      </c>
      <c r="H1779" s="109" t="str">
        <f t="array" ref="H1779">IF($B1778="","",IF($C1779=$C1776,INDEX('FORMAÇÃO DE PREÇO'!$M:$M,MATCH($B1779,'FORMAÇÃO DE PREÇO'!$B:$B)-14),IF($C1779=$C1777,"Unidade","")))</f>
        <v/>
      </c>
      <c r="I1779" s="109" t="str">
        <f>IF($B1778="","",IF($C1779=$C1776,INDEX('FORMAÇÃO DE PREÇO'!$M:$M,MATCH($B1779,'FORMAÇÃO DE PREÇO'!$B:$B)-16),IF($C1779=$C1777,"Quant.","")))</f>
        <v/>
      </c>
      <c r="J1779" s="68" t="str">
        <f>IF(AND(COUNTBLANK($B1776:$B1778)=2,$B1778="",$B1777="",MAX(C:C)&gt;1),"Total Estimado",IF($B1778="","",IF($C1779=$C1776,INDEX('FORMAÇÃO DE PREÇO'!$M:$M,MATCH($B1779,'FORMAÇÃO DE PREÇO'!$B:$B)-18),IF($C1779=$C1777,"Valor Unit. (R$)",IF(AND($C1779&lt;&gt;$C1778,$J1778&lt;&gt;""),"Subtotal","")))))</f>
        <v/>
      </c>
      <c r="K1779" s="100" t="str">
        <f>IFERROR(IF(AND(COUNTBLANK($B1776:$B1778)=2,$B1778="",$B1777="",MAX(C:C)&gt;1),SUM($K$3:K1778)/2,IF($B1778="","",IF($C1779=$C1776,ROUND(J1779*I1779,2),IF($C1779=$C1777,"Total Item (R$)",IF(AND($C1779&lt;&gt;$C1778,$J1778&lt;&gt;""),SUMIFS(K:K,C:C,C1778,J:J,"&lt;&gt;Subtotal"),""))))),"")</f>
        <v/>
      </c>
      <c r="L1779" s="100" t="str">
        <f t="shared" si="52"/>
        <v/>
      </c>
    </row>
    <row r="1780" spans="2:12" x14ac:dyDescent="0.25">
      <c r="B1780" s="62" t="str">
        <f>IFERROR(IF(C1779=C1776,IF(B1779+1&lt;='FORMAÇÃO DE PREÇO'!$H$8,B1779+1,""),B1779),"")</f>
        <v/>
      </c>
      <c r="C1780" s="62" t="str">
        <f>IFERROR(VLOOKUP(B1780,'FORMAÇÃO DE PREÇO'!B:D,2,FALSE),"")</f>
        <v/>
      </c>
      <c r="D1780" s="62" t="str">
        <f>IFERROR(VLOOKUP(B1780,'FORMAÇÃO DE PREÇO'!B:D,3,FALSE),"")</f>
        <v/>
      </c>
      <c r="E1780" s="107" t="str">
        <f t="shared" si="53"/>
        <v/>
      </c>
      <c r="F1780" s="107" t="str">
        <f>IF($B1779="","",IF($C1780=$C1777,INDEX('FORMAÇÃO DE PREÇO'!$H:$H,MATCH($B1780,'FORMAÇÃO DE PREÇO'!$B:$B)-18),IF($C1780=$C1778,"Código","")))</f>
        <v/>
      </c>
      <c r="G1780" s="108" t="str">
        <f t="array" ref="G1780">IF($B1779="","",IF($C1780=$C1777,UPPER(INDEX('BASE EDITAL'!$C:$C,EDITAL!B1780+1)),IF($C1780=$C1778,"Especificação do Objeto","")))</f>
        <v/>
      </c>
      <c r="H1780" s="109" t="str">
        <f t="array" ref="H1780">IF($B1779="","",IF($C1780=$C1777,INDEX('FORMAÇÃO DE PREÇO'!$M:$M,MATCH($B1780,'FORMAÇÃO DE PREÇO'!$B:$B)-14),IF($C1780=$C1778,"Unidade","")))</f>
        <v/>
      </c>
      <c r="I1780" s="109" t="str">
        <f>IF($B1779="","",IF($C1780=$C1777,INDEX('FORMAÇÃO DE PREÇO'!$M:$M,MATCH($B1780,'FORMAÇÃO DE PREÇO'!$B:$B)-16),IF($C1780=$C1778,"Quant.","")))</f>
        <v/>
      </c>
      <c r="J1780" s="68" t="str">
        <f>IF(AND(COUNTBLANK($B1777:$B1779)=2,$B1779="",$B1778="",MAX(C:C)&gt;1),"Total Estimado",IF($B1779="","",IF($C1780=$C1777,INDEX('FORMAÇÃO DE PREÇO'!$M:$M,MATCH($B1780,'FORMAÇÃO DE PREÇO'!$B:$B)-18),IF($C1780=$C1778,"Valor Unit. (R$)",IF(AND($C1780&lt;&gt;$C1779,$J1779&lt;&gt;""),"Subtotal","")))))</f>
        <v/>
      </c>
      <c r="K1780" s="100" t="str">
        <f>IFERROR(IF(AND(COUNTBLANK($B1777:$B1779)=2,$B1779="",$B1778="",MAX(C:C)&gt;1),SUM($K$3:K1779)/2,IF($B1779="","",IF($C1780=$C1777,ROUND(J1780*I1780,2),IF($C1780=$C1778,"Total Item (R$)",IF(AND($C1780&lt;&gt;$C1779,$J1779&lt;&gt;""),SUMIFS(K:K,C:C,C1779,J:J,"&lt;&gt;Subtotal"),""))))),"")</f>
        <v/>
      </c>
      <c r="L1780" s="100" t="str">
        <f t="shared" si="52"/>
        <v/>
      </c>
    </row>
    <row r="1781" spans="2:12" x14ac:dyDescent="0.25">
      <c r="B1781" s="62" t="str">
        <f>IFERROR(IF(C1780=C1777,IF(B1780+1&lt;='FORMAÇÃO DE PREÇO'!$H$8,B1780+1,""),B1780),"")</f>
        <v/>
      </c>
      <c r="C1781" s="62" t="str">
        <f>IFERROR(VLOOKUP(B1781,'FORMAÇÃO DE PREÇO'!B:D,2,FALSE),"")</f>
        <v/>
      </c>
      <c r="D1781" s="62" t="str">
        <f>IFERROR(VLOOKUP(B1781,'FORMAÇÃO DE PREÇO'!B:D,3,FALSE),"")</f>
        <v/>
      </c>
      <c r="E1781" s="107" t="str">
        <f t="shared" si="53"/>
        <v/>
      </c>
      <c r="F1781" s="107" t="str">
        <f>IF($B1780="","",IF($C1781=$C1778,INDEX('FORMAÇÃO DE PREÇO'!$H:$H,MATCH($B1781,'FORMAÇÃO DE PREÇO'!$B:$B)-18),IF($C1781=$C1779,"Código","")))</f>
        <v/>
      </c>
      <c r="G1781" s="108" t="str">
        <f t="array" ref="G1781">IF($B1780="","",IF($C1781=$C1778,UPPER(INDEX('BASE EDITAL'!$C:$C,EDITAL!B1781+1)),IF($C1781=$C1779,"Especificação do Objeto","")))</f>
        <v/>
      </c>
      <c r="H1781" s="109" t="str">
        <f t="array" ref="H1781">IF($B1780="","",IF($C1781=$C1778,INDEX('FORMAÇÃO DE PREÇO'!$M:$M,MATCH($B1781,'FORMAÇÃO DE PREÇO'!$B:$B)-14),IF($C1781=$C1779,"Unidade","")))</f>
        <v/>
      </c>
      <c r="I1781" s="109" t="str">
        <f>IF($B1780="","",IF($C1781=$C1778,INDEX('FORMAÇÃO DE PREÇO'!$M:$M,MATCH($B1781,'FORMAÇÃO DE PREÇO'!$B:$B)-16),IF($C1781=$C1779,"Quant.","")))</f>
        <v/>
      </c>
      <c r="J1781" s="68" t="str">
        <f>IF(AND(COUNTBLANK($B1778:$B1780)=2,$B1780="",$B1779="",MAX(C:C)&gt;1),"Total Estimado",IF($B1780="","",IF($C1781=$C1778,INDEX('FORMAÇÃO DE PREÇO'!$M:$M,MATCH($B1781,'FORMAÇÃO DE PREÇO'!$B:$B)-18),IF($C1781=$C1779,"Valor Unit. (R$)",IF(AND($C1781&lt;&gt;$C1780,$J1780&lt;&gt;""),"Subtotal","")))))</f>
        <v/>
      </c>
      <c r="K1781" s="100" t="str">
        <f>IFERROR(IF(AND(COUNTBLANK($B1778:$B1780)=2,$B1780="",$B1779="",MAX(C:C)&gt;1),SUM($K$3:K1780)/2,IF($B1780="","",IF($C1781=$C1778,ROUND(J1781*I1781,2),IF($C1781=$C1779,"Total Item (R$)",IF(AND($C1781&lt;&gt;$C1780,$J1780&lt;&gt;""),SUMIFS(K:K,C:C,C1780,J:J,"&lt;&gt;Subtotal"),""))))),"")</f>
        <v/>
      </c>
      <c r="L1781" s="100" t="str">
        <f t="shared" si="52"/>
        <v/>
      </c>
    </row>
    <row r="1782" spans="2:12" x14ac:dyDescent="0.25">
      <c r="B1782" s="62" t="str">
        <f>IFERROR(IF(C1781=C1778,IF(B1781+1&lt;='FORMAÇÃO DE PREÇO'!$H$8,B1781+1,""),B1781),"")</f>
        <v/>
      </c>
      <c r="C1782" s="62" t="str">
        <f>IFERROR(VLOOKUP(B1782,'FORMAÇÃO DE PREÇO'!B:D,2,FALSE),"")</f>
        <v/>
      </c>
      <c r="D1782" s="62" t="str">
        <f>IFERROR(VLOOKUP(B1782,'FORMAÇÃO DE PREÇO'!B:D,3,FALSE),"")</f>
        <v/>
      </c>
      <c r="E1782" s="107" t="str">
        <f t="shared" si="53"/>
        <v/>
      </c>
      <c r="F1782" s="107" t="str">
        <f>IF($B1781="","",IF($C1782=$C1779,INDEX('FORMAÇÃO DE PREÇO'!$H:$H,MATCH($B1782,'FORMAÇÃO DE PREÇO'!$B:$B)-18),IF($C1782=$C1780,"Código","")))</f>
        <v/>
      </c>
      <c r="G1782" s="108" t="str">
        <f t="array" ref="G1782">IF($B1781="","",IF($C1782=$C1779,UPPER(INDEX('BASE EDITAL'!$C:$C,EDITAL!B1782+1)),IF($C1782=$C1780,"Especificação do Objeto","")))</f>
        <v/>
      </c>
      <c r="H1782" s="109" t="str">
        <f t="array" ref="H1782">IF($B1781="","",IF($C1782=$C1779,INDEX('FORMAÇÃO DE PREÇO'!$M:$M,MATCH($B1782,'FORMAÇÃO DE PREÇO'!$B:$B)-14),IF($C1782=$C1780,"Unidade","")))</f>
        <v/>
      </c>
      <c r="I1782" s="109" t="str">
        <f>IF($B1781="","",IF($C1782=$C1779,INDEX('FORMAÇÃO DE PREÇO'!$M:$M,MATCH($B1782,'FORMAÇÃO DE PREÇO'!$B:$B)-16),IF($C1782=$C1780,"Quant.","")))</f>
        <v/>
      </c>
      <c r="J1782" s="68" t="str">
        <f>IF(AND(COUNTBLANK($B1779:$B1781)=2,$B1781="",$B1780="",MAX(C:C)&gt;1),"Total Estimado",IF($B1781="","",IF($C1782=$C1779,INDEX('FORMAÇÃO DE PREÇO'!$M:$M,MATCH($B1782,'FORMAÇÃO DE PREÇO'!$B:$B)-18),IF($C1782=$C1780,"Valor Unit. (R$)",IF(AND($C1782&lt;&gt;$C1781,$J1781&lt;&gt;""),"Subtotal","")))))</f>
        <v/>
      </c>
      <c r="K1782" s="100" t="str">
        <f>IFERROR(IF(AND(COUNTBLANK($B1779:$B1781)=2,$B1781="",$B1780="",MAX(C:C)&gt;1),SUM($K$3:K1781)/2,IF($B1781="","",IF($C1782=$C1779,ROUND(J1782*I1782,2),IF($C1782=$C1780,"Total Item (R$)",IF(AND($C1782&lt;&gt;$C1781,$J1781&lt;&gt;""),SUMIFS(K:K,C:C,C1781,J:J,"&lt;&gt;Subtotal"),""))))),"")</f>
        <v/>
      </c>
      <c r="L1782" s="100" t="str">
        <f t="shared" si="52"/>
        <v/>
      </c>
    </row>
    <row r="1783" spans="2:12" x14ac:dyDescent="0.25">
      <c r="B1783" s="62" t="str">
        <f>IFERROR(IF(C1782=C1779,IF(B1782+1&lt;='FORMAÇÃO DE PREÇO'!$H$8,B1782+1,""),B1782),"")</f>
        <v/>
      </c>
      <c r="C1783" s="62" t="str">
        <f>IFERROR(VLOOKUP(B1783,'FORMAÇÃO DE PREÇO'!B:D,2,FALSE),"")</f>
        <v/>
      </c>
      <c r="D1783" s="62" t="str">
        <f>IFERROR(VLOOKUP(B1783,'FORMAÇÃO DE PREÇO'!B:D,3,FALSE),"")</f>
        <v/>
      </c>
      <c r="E1783" s="107" t="str">
        <f t="shared" si="53"/>
        <v/>
      </c>
      <c r="F1783" s="107" t="str">
        <f>IF($B1782="","",IF($C1783=$C1780,INDEX('FORMAÇÃO DE PREÇO'!$H:$H,MATCH($B1783,'FORMAÇÃO DE PREÇO'!$B:$B)-18),IF($C1783=$C1781,"Código","")))</f>
        <v/>
      </c>
      <c r="G1783" s="108" t="str">
        <f t="array" ref="G1783">IF($B1782="","",IF($C1783=$C1780,UPPER(INDEX('BASE EDITAL'!$C:$C,EDITAL!B1783+1)),IF($C1783=$C1781,"Especificação do Objeto","")))</f>
        <v/>
      </c>
      <c r="H1783" s="109" t="str">
        <f t="array" ref="H1783">IF($B1782="","",IF($C1783=$C1780,INDEX('FORMAÇÃO DE PREÇO'!$M:$M,MATCH($B1783,'FORMAÇÃO DE PREÇO'!$B:$B)-14),IF($C1783=$C1781,"Unidade","")))</f>
        <v/>
      </c>
      <c r="I1783" s="109" t="str">
        <f>IF($B1782="","",IF($C1783=$C1780,INDEX('FORMAÇÃO DE PREÇO'!$M:$M,MATCH($B1783,'FORMAÇÃO DE PREÇO'!$B:$B)-16),IF($C1783=$C1781,"Quant.","")))</f>
        <v/>
      </c>
      <c r="J1783" s="68" t="str">
        <f>IF(AND(COUNTBLANK($B1780:$B1782)=2,$B1782="",$B1781="",MAX(C:C)&gt;1),"Total Estimado",IF($B1782="","",IF($C1783=$C1780,INDEX('FORMAÇÃO DE PREÇO'!$M:$M,MATCH($B1783,'FORMAÇÃO DE PREÇO'!$B:$B)-18),IF($C1783=$C1781,"Valor Unit. (R$)",IF(AND($C1783&lt;&gt;$C1782,$J1782&lt;&gt;""),"Subtotal","")))))</f>
        <v/>
      </c>
      <c r="K1783" s="100" t="str">
        <f>IFERROR(IF(AND(COUNTBLANK($B1780:$B1782)=2,$B1782="",$B1781="",MAX(C:C)&gt;1),SUM($K$3:K1782)/2,IF($B1782="","",IF($C1783=$C1780,ROUND(J1783*I1783,2),IF($C1783=$C1781,"Total Item (R$)",IF(AND($C1783&lt;&gt;$C1782,$J1782&lt;&gt;""),SUMIFS(K:K,C:C,C1782,J:J,"&lt;&gt;Subtotal"),""))))),"")</f>
        <v/>
      </c>
      <c r="L1783" s="100" t="str">
        <f t="shared" si="52"/>
        <v/>
      </c>
    </row>
    <row r="1784" spans="2:12" x14ac:dyDescent="0.25">
      <c r="B1784" s="62" t="str">
        <f>IFERROR(IF(C1783=C1780,IF(B1783+1&lt;='FORMAÇÃO DE PREÇO'!$H$8,B1783+1,""),B1783),"")</f>
        <v/>
      </c>
      <c r="C1784" s="62" t="str">
        <f>IFERROR(VLOOKUP(B1784,'FORMAÇÃO DE PREÇO'!B:D,2,FALSE),"")</f>
        <v/>
      </c>
      <c r="D1784" s="62" t="str">
        <f>IFERROR(VLOOKUP(B1784,'FORMAÇÃO DE PREÇO'!B:D,3,FALSE),"")</f>
        <v/>
      </c>
      <c r="E1784" s="107" t="str">
        <f t="shared" si="53"/>
        <v/>
      </c>
      <c r="F1784" s="107" t="str">
        <f>IF($B1783="","",IF($C1784=$C1781,INDEX('FORMAÇÃO DE PREÇO'!$H:$H,MATCH($B1784,'FORMAÇÃO DE PREÇO'!$B:$B)-18),IF($C1784=$C1782,"Código","")))</f>
        <v/>
      </c>
      <c r="G1784" s="108" t="str">
        <f t="array" ref="G1784">IF($B1783="","",IF($C1784=$C1781,UPPER(INDEX('BASE EDITAL'!$C:$C,EDITAL!B1784+1)),IF($C1784=$C1782,"Especificação do Objeto","")))</f>
        <v/>
      </c>
      <c r="H1784" s="109" t="str">
        <f t="array" ref="H1784">IF($B1783="","",IF($C1784=$C1781,INDEX('FORMAÇÃO DE PREÇO'!$M:$M,MATCH($B1784,'FORMAÇÃO DE PREÇO'!$B:$B)-14),IF($C1784=$C1782,"Unidade","")))</f>
        <v/>
      </c>
      <c r="I1784" s="109" t="str">
        <f>IF($B1783="","",IF($C1784=$C1781,INDEX('FORMAÇÃO DE PREÇO'!$M:$M,MATCH($B1784,'FORMAÇÃO DE PREÇO'!$B:$B)-16),IF($C1784=$C1782,"Quant.","")))</f>
        <v/>
      </c>
      <c r="J1784" s="68" t="str">
        <f>IF(AND(COUNTBLANK($B1781:$B1783)=2,$B1783="",$B1782="",MAX(C:C)&gt;1),"Total Estimado",IF($B1783="","",IF($C1784=$C1781,INDEX('FORMAÇÃO DE PREÇO'!$M:$M,MATCH($B1784,'FORMAÇÃO DE PREÇO'!$B:$B)-18),IF($C1784=$C1782,"Valor Unit. (R$)",IF(AND($C1784&lt;&gt;$C1783,$J1783&lt;&gt;""),"Subtotal","")))))</f>
        <v/>
      </c>
      <c r="K1784" s="100" t="str">
        <f>IFERROR(IF(AND(COUNTBLANK($B1781:$B1783)=2,$B1783="",$B1782="",MAX(C:C)&gt;1),SUM($K$3:K1783)/2,IF($B1783="","",IF($C1784=$C1781,ROUND(J1784*I1784,2),IF($C1784=$C1782,"Total Item (R$)",IF(AND($C1784&lt;&gt;$C1783,$J1783&lt;&gt;""),SUMIFS(K:K,C:C,C1783,J:J,"&lt;&gt;Subtotal"),""))))),"")</f>
        <v/>
      </c>
      <c r="L1784" s="100" t="str">
        <f t="shared" si="52"/>
        <v/>
      </c>
    </row>
    <row r="1785" spans="2:12" x14ac:dyDescent="0.25">
      <c r="B1785" s="62" t="str">
        <f>IFERROR(IF(C1784=C1781,IF(B1784+1&lt;='FORMAÇÃO DE PREÇO'!$H$8,B1784+1,""),B1784),"")</f>
        <v/>
      </c>
      <c r="C1785" s="62" t="str">
        <f>IFERROR(VLOOKUP(B1785,'FORMAÇÃO DE PREÇO'!B:D,2,FALSE),"")</f>
        <v/>
      </c>
      <c r="D1785" s="62" t="str">
        <f>IFERROR(VLOOKUP(B1785,'FORMAÇÃO DE PREÇO'!B:D,3,FALSE),"")</f>
        <v/>
      </c>
      <c r="E1785" s="107" t="str">
        <f t="shared" si="53"/>
        <v/>
      </c>
      <c r="F1785" s="107" t="str">
        <f>IF($B1784="","",IF($C1785=$C1782,INDEX('FORMAÇÃO DE PREÇO'!$H:$H,MATCH($B1785,'FORMAÇÃO DE PREÇO'!$B:$B)-18),IF($C1785=$C1783,"Código","")))</f>
        <v/>
      </c>
      <c r="G1785" s="108" t="str">
        <f t="array" ref="G1785">IF($B1784="","",IF($C1785=$C1782,UPPER(INDEX('BASE EDITAL'!$C:$C,EDITAL!B1785+1)),IF($C1785=$C1783,"Especificação do Objeto","")))</f>
        <v/>
      </c>
      <c r="H1785" s="109" t="str">
        <f t="array" ref="H1785">IF($B1784="","",IF($C1785=$C1782,INDEX('FORMAÇÃO DE PREÇO'!$M:$M,MATCH($B1785,'FORMAÇÃO DE PREÇO'!$B:$B)-14),IF($C1785=$C1783,"Unidade","")))</f>
        <v/>
      </c>
      <c r="I1785" s="109" t="str">
        <f>IF($B1784="","",IF($C1785=$C1782,INDEX('FORMAÇÃO DE PREÇO'!$M:$M,MATCH($B1785,'FORMAÇÃO DE PREÇO'!$B:$B)-16),IF($C1785=$C1783,"Quant.","")))</f>
        <v/>
      </c>
      <c r="J1785" s="68" t="str">
        <f>IF(AND(COUNTBLANK($B1782:$B1784)=2,$B1784="",$B1783="",MAX(C:C)&gt;1),"Total Estimado",IF($B1784="","",IF($C1785=$C1782,INDEX('FORMAÇÃO DE PREÇO'!$M:$M,MATCH($B1785,'FORMAÇÃO DE PREÇO'!$B:$B)-18),IF($C1785=$C1783,"Valor Unit. (R$)",IF(AND($C1785&lt;&gt;$C1784,$J1784&lt;&gt;""),"Subtotal","")))))</f>
        <v/>
      </c>
      <c r="K1785" s="100" t="str">
        <f>IFERROR(IF(AND(COUNTBLANK($B1782:$B1784)=2,$B1784="",$B1783="",MAX(C:C)&gt;1),SUM($K$3:K1784)/2,IF($B1784="","",IF($C1785=$C1782,ROUND(J1785*I1785,2),IF($C1785=$C1783,"Total Item (R$)",IF(AND($C1785&lt;&gt;$C1784,$J1784&lt;&gt;""),SUMIFS(K:K,C:C,C1784,J:J,"&lt;&gt;Subtotal"),""))))),"")</f>
        <v/>
      </c>
      <c r="L1785" s="100" t="str">
        <f t="shared" si="52"/>
        <v/>
      </c>
    </row>
    <row r="1786" spans="2:12" x14ac:dyDescent="0.25">
      <c r="B1786" s="62" t="str">
        <f>IFERROR(IF(C1785=C1782,IF(B1785+1&lt;='FORMAÇÃO DE PREÇO'!$H$8,B1785+1,""),B1785),"")</f>
        <v/>
      </c>
      <c r="C1786" s="62" t="str">
        <f>IFERROR(VLOOKUP(B1786,'FORMAÇÃO DE PREÇO'!B:D,2,FALSE),"")</f>
        <v/>
      </c>
      <c r="D1786" s="62" t="str">
        <f>IFERROR(VLOOKUP(B1786,'FORMAÇÃO DE PREÇO'!B:D,3,FALSE),"")</f>
        <v/>
      </c>
      <c r="E1786" s="107" t="str">
        <f t="shared" si="53"/>
        <v/>
      </c>
      <c r="F1786" s="107" t="str">
        <f>IF($B1785="","",IF($C1786=$C1783,INDEX('FORMAÇÃO DE PREÇO'!$H:$H,MATCH($B1786,'FORMAÇÃO DE PREÇO'!$B:$B)-18),IF($C1786=$C1784,"Código","")))</f>
        <v/>
      </c>
      <c r="G1786" s="108" t="str">
        <f t="array" ref="G1786">IF($B1785="","",IF($C1786=$C1783,UPPER(INDEX('BASE EDITAL'!$C:$C,EDITAL!B1786+1)),IF($C1786=$C1784,"Especificação do Objeto","")))</f>
        <v/>
      </c>
      <c r="H1786" s="109" t="str">
        <f t="array" ref="H1786">IF($B1785="","",IF($C1786=$C1783,INDEX('FORMAÇÃO DE PREÇO'!$M:$M,MATCH($B1786,'FORMAÇÃO DE PREÇO'!$B:$B)-14),IF($C1786=$C1784,"Unidade","")))</f>
        <v/>
      </c>
      <c r="I1786" s="109" t="str">
        <f>IF($B1785="","",IF($C1786=$C1783,INDEX('FORMAÇÃO DE PREÇO'!$M:$M,MATCH($B1786,'FORMAÇÃO DE PREÇO'!$B:$B)-16),IF($C1786=$C1784,"Quant.","")))</f>
        <v/>
      </c>
      <c r="J1786" s="68" t="str">
        <f>IF(AND(COUNTBLANK($B1783:$B1785)=2,$B1785="",$B1784="",MAX(C:C)&gt;1),"Total Estimado",IF($B1785="","",IF($C1786=$C1783,INDEX('FORMAÇÃO DE PREÇO'!$M:$M,MATCH($B1786,'FORMAÇÃO DE PREÇO'!$B:$B)-18),IF($C1786=$C1784,"Valor Unit. (R$)",IF(AND($C1786&lt;&gt;$C1785,$J1785&lt;&gt;""),"Subtotal","")))))</f>
        <v/>
      </c>
      <c r="K1786" s="100" t="str">
        <f>IFERROR(IF(AND(COUNTBLANK($B1783:$B1785)=2,$B1785="",$B1784="",MAX(C:C)&gt;1),SUM($K$3:K1785)/2,IF($B1785="","",IF($C1786=$C1783,ROUND(J1786*I1786,2),IF($C1786=$C1784,"Total Item (R$)",IF(AND($C1786&lt;&gt;$C1785,$J1785&lt;&gt;""),SUMIFS(K:K,C:C,C1785,J:J,"&lt;&gt;Subtotal"),""))))),"")</f>
        <v/>
      </c>
      <c r="L1786" s="100" t="str">
        <f t="shared" si="52"/>
        <v/>
      </c>
    </row>
    <row r="1787" spans="2:12" x14ac:dyDescent="0.25">
      <c r="B1787" s="62" t="str">
        <f>IFERROR(IF(C1786=C1783,IF(B1786+1&lt;='FORMAÇÃO DE PREÇO'!$H$8,B1786+1,""),B1786),"")</f>
        <v/>
      </c>
      <c r="C1787" s="62" t="str">
        <f>IFERROR(VLOOKUP(B1787,'FORMAÇÃO DE PREÇO'!B:D,2,FALSE),"")</f>
        <v/>
      </c>
      <c r="D1787" s="62" t="str">
        <f>IFERROR(VLOOKUP(B1787,'FORMAÇÃO DE PREÇO'!B:D,3,FALSE),"")</f>
        <v/>
      </c>
      <c r="E1787" s="107" t="str">
        <f t="shared" si="53"/>
        <v/>
      </c>
      <c r="F1787" s="107" t="str">
        <f>IF($B1786="","",IF($C1787=$C1784,INDEX('FORMAÇÃO DE PREÇO'!$H:$H,MATCH($B1787,'FORMAÇÃO DE PREÇO'!$B:$B)-18),IF($C1787=$C1785,"Código","")))</f>
        <v/>
      </c>
      <c r="G1787" s="108" t="str">
        <f t="array" ref="G1787">IF($B1786="","",IF($C1787=$C1784,UPPER(INDEX('BASE EDITAL'!$C:$C,EDITAL!B1787+1)),IF($C1787=$C1785,"Especificação do Objeto","")))</f>
        <v/>
      </c>
      <c r="H1787" s="109" t="str">
        <f t="array" ref="H1787">IF($B1786="","",IF($C1787=$C1784,INDEX('FORMAÇÃO DE PREÇO'!$M:$M,MATCH($B1787,'FORMAÇÃO DE PREÇO'!$B:$B)-14),IF($C1787=$C1785,"Unidade","")))</f>
        <v/>
      </c>
      <c r="I1787" s="109" t="str">
        <f>IF($B1786="","",IF($C1787=$C1784,INDEX('FORMAÇÃO DE PREÇO'!$M:$M,MATCH($B1787,'FORMAÇÃO DE PREÇO'!$B:$B)-16),IF($C1787=$C1785,"Quant.","")))</f>
        <v/>
      </c>
      <c r="J1787" s="68" t="str">
        <f>IF(AND(COUNTBLANK($B1784:$B1786)=2,$B1786="",$B1785="",MAX(C:C)&gt;1),"Total Estimado",IF($B1786="","",IF($C1787=$C1784,INDEX('FORMAÇÃO DE PREÇO'!$M:$M,MATCH($B1787,'FORMAÇÃO DE PREÇO'!$B:$B)-18),IF($C1787=$C1785,"Valor Unit. (R$)",IF(AND($C1787&lt;&gt;$C1786,$J1786&lt;&gt;""),"Subtotal","")))))</f>
        <v/>
      </c>
      <c r="K1787" s="100" t="str">
        <f>IFERROR(IF(AND(COUNTBLANK($B1784:$B1786)=2,$B1786="",$B1785="",MAX(C:C)&gt;1),SUM($K$3:K1786)/2,IF($B1786="","",IF($C1787=$C1784,ROUND(J1787*I1787,2),IF($C1787=$C1785,"Total Item (R$)",IF(AND($C1787&lt;&gt;$C1786,$J1786&lt;&gt;""),SUMIFS(K:K,C:C,C1786,J:J,"&lt;&gt;Subtotal"),""))))),"")</f>
        <v/>
      </c>
      <c r="L1787" s="100" t="str">
        <f t="shared" si="52"/>
        <v/>
      </c>
    </row>
    <row r="1788" spans="2:12" x14ac:dyDescent="0.25">
      <c r="B1788" s="62" t="str">
        <f>IFERROR(IF(C1787=C1784,IF(B1787+1&lt;='FORMAÇÃO DE PREÇO'!$H$8,B1787+1,""),B1787),"")</f>
        <v/>
      </c>
      <c r="C1788" s="62" t="str">
        <f>IFERROR(VLOOKUP(B1788,'FORMAÇÃO DE PREÇO'!B:D,2,FALSE),"")</f>
        <v/>
      </c>
      <c r="D1788" s="62" t="str">
        <f>IFERROR(VLOOKUP(B1788,'FORMAÇÃO DE PREÇO'!B:D,3,FALSE),"")</f>
        <v/>
      </c>
      <c r="E1788" s="107" t="str">
        <f t="shared" si="53"/>
        <v/>
      </c>
      <c r="F1788" s="107" t="str">
        <f>IF($B1787="","",IF($C1788=$C1785,INDEX('FORMAÇÃO DE PREÇO'!$H:$H,MATCH($B1788,'FORMAÇÃO DE PREÇO'!$B:$B)-18),IF($C1788=$C1786,"Código","")))</f>
        <v/>
      </c>
      <c r="G1788" s="108" t="str">
        <f t="array" ref="G1788">IF($B1787="","",IF($C1788=$C1785,UPPER(INDEX('BASE EDITAL'!$C:$C,EDITAL!B1788+1)),IF($C1788=$C1786,"Especificação do Objeto","")))</f>
        <v/>
      </c>
      <c r="H1788" s="109" t="str">
        <f t="array" ref="H1788">IF($B1787="","",IF($C1788=$C1785,INDEX('FORMAÇÃO DE PREÇO'!$M:$M,MATCH($B1788,'FORMAÇÃO DE PREÇO'!$B:$B)-14),IF($C1788=$C1786,"Unidade","")))</f>
        <v/>
      </c>
      <c r="I1788" s="109" t="str">
        <f>IF($B1787="","",IF($C1788=$C1785,INDEX('FORMAÇÃO DE PREÇO'!$M:$M,MATCH($B1788,'FORMAÇÃO DE PREÇO'!$B:$B)-16),IF($C1788=$C1786,"Quant.","")))</f>
        <v/>
      </c>
      <c r="J1788" s="68" t="str">
        <f>IF(AND(COUNTBLANK($B1785:$B1787)=2,$B1787="",$B1786="",MAX(C:C)&gt;1),"Total Estimado",IF($B1787="","",IF($C1788=$C1785,INDEX('FORMAÇÃO DE PREÇO'!$M:$M,MATCH($B1788,'FORMAÇÃO DE PREÇO'!$B:$B)-18),IF($C1788=$C1786,"Valor Unit. (R$)",IF(AND($C1788&lt;&gt;$C1787,$J1787&lt;&gt;""),"Subtotal","")))))</f>
        <v/>
      </c>
      <c r="K1788" s="100" t="str">
        <f>IFERROR(IF(AND(COUNTBLANK($B1785:$B1787)=2,$B1787="",$B1786="",MAX(C:C)&gt;1),SUM($K$3:K1787)/2,IF($B1787="","",IF($C1788=$C1785,ROUND(J1788*I1788,2),IF($C1788=$C1786,"Total Item (R$)",IF(AND($C1788&lt;&gt;$C1787,$J1787&lt;&gt;""),SUMIFS(K:K,C:C,C1787,J:J,"&lt;&gt;Subtotal"),""))))),"")</f>
        <v/>
      </c>
      <c r="L1788" s="100" t="str">
        <f t="shared" si="52"/>
        <v/>
      </c>
    </row>
    <row r="1789" spans="2:12" x14ac:dyDescent="0.25">
      <c r="B1789" s="62" t="str">
        <f>IFERROR(IF(C1788=C1785,IF(B1788+1&lt;='FORMAÇÃO DE PREÇO'!$H$8,B1788+1,""),B1788),"")</f>
        <v/>
      </c>
      <c r="C1789" s="62" t="str">
        <f>IFERROR(VLOOKUP(B1789,'FORMAÇÃO DE PREÇO'!B:D,2,FALSE),"")</f>
        <v/>
      </c>
      <c r="D1789" s="62" t="str">
        <f>IFERROR(VLOOKUP(B1789,'FORMAÇÃO DE PREÇO'!B:D,3,FALSE),"")</f>
        <v/>
      </c>
      <c r="E1789" s="107" t="str">
        <f t="shared" si="53"/>
        <v/>
      </c>
      <c r="F1789" s="107" t="str">
        <f>IF($B1788="","",IF($C1789=$C1786,INDEX('FORMAÇÃO DE PREÇO'!$H:$H,MATCH($B1789,'FORMAÇÃO DE PREÇO'!$B:$B)-18),IF($C1789=$C1787,"Código","")))</f>
        <v/>
      </c>
      <c r="G1789" s="108" t="str">
        <f t="array" ref="G1789">IF($B1788="","",IF($C1789=$C1786,UPPER(INDEX('BASE EDITAL'!$C:$C,EDITAL!B1789+1)),IF($C1789=$C1787,"Especificação do Objeto","")))</f>
        <v/>
      </c>
      <c r="H1789" s="109" t="str">
        <f t="array" ref="H1789">IF($B1788="","",IF($C1789=$C1786,INDEX('FORMAÇÃO DE PREÇO'!$M:$M,MATCH($B1789,'FORMAÇÃO DE PREÇO'!$B:$B)-14),IF($C1789=$C1787,"Unidade","")))</f>
        <v/>
      </c>
      <c r="I1789" s="109" t="str">
        <f>IF($B1788="","",IF($C1789=$C1786,INDEX('FORMAÇÃO DE PREÇO'!$M:$M,MATCH($B1789,'FORMAÇÃO DE PREÇO'!$B:$B)-16),IF($C1789=$C1787,"Quant.","")))</f>
        <v/>
      </c>
      <c r="J1789" s="68" t="str">
        <f>IF(AND(COUNTBLANK($B1786:$B1788)=2,$B1788="",$B1787="",MAX(C:C)&gt;1),"Total Estimado",IF($B1788="","",IF($C1789=$C1786,INDEX('FORMAÇÃO DE PREÇO'!$M:$M,MATCH($B1789,'FORMAÇÃO DE PREÇO'!$B:$B)-18),IF($C1789=$C1787,"Valor Unit. (R$)",IF(AND($C1789&lt;&gt;$C1788,$J1788&lt;&gt;""),"Subtotal","")))))</f>
        <v/>
      </c>
      <c r="K1789" s="100" t="str">
        <f>IFERROR(IF(AND(COUNTBLANK($B1786:$B1788)=2,$B1788="",$B1787="",MAX(C:C)&gt;1),SUM($K$3:K1788)/2,IF($B1788="","",IF($C1789=$C1786,ROUND(J1789*I1789,2),IF($C1789=$C1787,"Total Item (R$)",IF(AND($C1789&lt;&gt;$C1788,$J1788&lt;&gt;""),SUMIFS(K:K,C:C,C1788,J:J,"&lt;&gt;Subtotal"),""))))),"")</f>
        <v/>
      </c>
      <c r="L1789" s="100" t="str">
        <f t="shared" si="52"/>
        <v/>
      </c>
    </row>
    <row r="1790" spans="2:12" x14ac:dyDescent="0.25">
      <c r="B1790" s="62" t="str">
        <f>IFERROR(IF(C1789=C1786,IF(B1789+1&lt;='FORMAÇÃO DE PREÇO'!$H$8,B1789+1,""),B1789),"")</f>
        <v/>
      </c>
      <c r="C1790" s="62" t="str">
        <f>IFERROR(VLOOKUP(B1790,'FORMAÇÃO DE PREÇO'!B:D,2,FALSE),"")</f>
        <v/>
      </c>
      <c r="D1790" s="62" t="str">
        <f>IFERROR(VLOOKUP(B1790,'FORMAÇÃO DE PREÇO'!B:D,3,FALSE),"")</f>
        <v/>
      </c>
      <c r="E1790" s="107" t="str">
        <f t="shared" si="53"/>
        <v/>
      </c>
      <c r="F1790" s="107" t="str">
        <f>IF($B1789="","",IF($C1790=$C1787,INDEX('FORMAÇÃO DE PREÇO'!$H:$H,MATCH($B1790,'FORMAÇÃO DE PREÇO'!$B:$B)-18),IF($C1790=$C1788,"Código","")))</f>
        <v/>
      </c>
      <c r="G1790" s="108" t="str">
        <f t="array" ref="G1790">IF($B1789="","",IF($C1790=$C1787,UPPER(INDEX('BASE EDITAL'!$C:$C,EDITAL!B1790+1)),IF($C1790=$C1788,"Especificação do Objeto","")))</f>
        <v/>
      </c>
      <c r="H1790" s="109" t="str">
        <f t="array" ref="H1790">IF($B1789="","",IF($C1790=$C1787,INDEX('FORMAÇÃO DE PREÇO'!$M:$M,MATCH($B1790,'FORMAÇÃO DE PREÇO'!$B:$B)-14),IF($C1790=$C1788,"Unidade","")))</f>
        <v/>
      </c>
      <c r="I1790" s="109" t="str">
        <f>IF($B1789="","",IF($C1790=$C1787,INDEX('FORMAÇÃO DE PREÇO'!$M:$M,MATCH($B1790,'FORMAÇÃO DE PREÇO'!$B:$B)-16),IF($C1790=$C1788,"Quant.","")))</f>
        <v/>
      </c>
      <c r="J1790" s="68" t="str">
        <f>IF(AND(COUNTBLANK($B1787:$B1789)=2,$B1789="",$B1788="",MAX(C:C)&gt;1),"Total Estimado",IF($B1789="","",IF($C1790=$C1787,INDEX('FORMAÇÃO DE PREÇO'!$M:$M,MATCH($B1790,'FORMAÇÃO DE PREÇO'!$B:$B)-18),IF($C1790=$C1788,"Valor Unit. (R$)",IF(AND($C1790&lt;&gt;$C1789,$J1789&lt;&gt;""),"Subtotal","")))))</f>
        <v/>
      </c>
      <c r="K1790" s="100" t="str">
        <f>IFERROR(IF(AND(COUNTBLANK($B1787:$B1789)=2,$B1789="",$B1788="",MAX(C:C)&gt;1),SUM($K$3:K1789)/2,IF($B1789="","",IF($C1790=$C1787,ROUND(J1790*I1790,2),IF($C1790=$C1788,"Total Item (R$)",IF(AND($C1790&lt;&gt;$C1789,$J1789&lt;&gt;""),SUMIFS(K:K,C:C,C1789,J:J,"&lt;&gt;Subtotal"),""))))),"")</f>
        <v/>
      </c>
      <c r="L1790" s="100" t="str">
        <f t="shared" si="52"/>
        <v/>
      </c>
    </row>
    <row r="1791" spans="2:12" x14ac:dyDescent="0.25">
      <c r="B1791" s="62" t="str">
        <f>IFERROR(IF(C1790=C1787,IF(B1790+1&lt;='FORMAÇÃO DE PREÇO'!$H$8,B1790+1,""),B1790),"")</f>
        <v/>
      </c>
      <c r="C1791" s="62" t="str">
        <f>IFERROR(VLOOKUP(B1791,'FORMAÇÃO DE PREÇO'!B:D,2,FALSE),"")</f>
        <v/>
      </c>
      <c r="D1791" s="62" t="str">
        <f>IFERROR(VLOOKUP(B1791,'FORMAÇÃO DE PREÇO'!B:D,3,FALSE),"")</f>
        <v/>
      </c>
      <c r="E1791" s="107" t="str">
        <f t="shared" si="53"/>
        <v/>
      </c>
      <c r="F1791" s="107" t="str">
        <f>IF($B1790="","",IF($C1791=$C1788,INDEX('FORMAÇÃO DE PREÇO'!$H:$H,MATCH($B1791,'FORMAÇÃO DE PREÇO'!$B:$B)-18),IF($C1791=$C1789,"Código","")))</f>
        <v/>
      </c>
      <c r="G1791" s="108" t="str">
        <f t="array" ref="G1791">IF($B1790="","",IF($C1791=$C1788,UPPER(INDEX('BASE EDITAL'!$C:$C,EDITAL!B1791+1)),IF($C1791=$C1789,"Especificação do Objeto","")))</f>
        <v/>
      </c>
      <c r="H1791" s="109" t="str">
        <f t="array" ref="H1791">IF($B1790="","",IF($C1791=$C1788,INDEX('FORMAÇÃO DE PREÇO'!$M:$M,MATCH($B1791,'FORMAÇÃO DE PREÇO'!$B:$B)-14),IF($C1791=$C1789,"Unidade","")))</f>
        <v/>
      </c>
      <c r="I1791" s="109" t="str">
        <f>IF($B1790="","",IF($C1791=$C1788,INDEX('FORMAÇÃO DE PREÇO'!$M:$M,MATCH($B1791,'FORMAÇÃO DE PREÇO'!$B:$B)-16),IF($C1791=$C1789,"Quant.","")))</f>
        <v/>
      </c>
      <c r="J1791" s="68" t="str">
        <f>IF(AND(COUNTBLANK($B1788:$B1790)=2,$B1790="",$B1789="",MAX(C:C)&gt;1),"Total Estimado",IF($B1790="","",IF($C1791=$C1788,INDEX('FORMAÇÃO DE PREÇO'!$M:$M,MATCH($B1791,'FORMAÇÃO DE PREÇO'!$B:$B)-18),IF($C1791=$C1789,"Valor Unit. (R$)",IF(AND($C1791&lt;&gt;$C1790,$J1790&lt;&gt;""),"Subtotal","")))))</f>
        <v/>
      </c>
      <c r="K1791" s="100" t="str">
        <f>IFERROR(IF(AND(COUNTBLANK($B1788:$B1790)=2,$B1790="",$B1789="",MAX(C:C)&gt;1),SUM($K$3:K1790)/2,IF($B1790="","",IF($C1791=$C1788,ROUND(J1791*I1791,2),IF($C1791=$C1789,"Total Item (R$)",IF(AND($C1791&lt;&gt;$C1790,$J1790&lt;&gt;""),SUMIFS(K:K,C:C,C1790,J:J,"&lt;&gt;Subtotal"),""))))),"")</f>
        <v/>
      </c>
      <c r="L1791" s="100" t="str">
        <f t="shared" si="52"/>
        <v/>
      </c>
    </row>
    <row r="1792" spans="2:12" x14ac:dyDescent="0.25">
      <c r="B1792" s="62" t="str">
        <f>IFERROR(IF(C1791=C1788,IF(B1791+1&lt;='FORMAÇÃO DE PREÇO'!$H$8,B1791+1,""),B1791),"")</f>
        <v/>
      </c>
      <c r="C1792" s="62" t="str">
        <f>IFERROR(VLOOKUP(B1792,'FORMAÇÃO DE PREÇO'!B:D,2,FALSE),"")</f>
        <v/>
      </c>
      <c r="D1792" s="62" t="str">
        <f>IFERROR(VLOOKUP(B1792,'FORMAÇÃO DE PREÇO'!B:D,3,FALSE),"")</f>
        <v/>
      </c>
      <c r="E1792" s="107" t="str">
        <f t="shared" si="53"/>
        <v/>
      </c>
      <c r="F1792" s="107" t="str">
        <f>IF($B1791="","",IF($C1792=$C1789,INDEX('FORMAÇÃO DE PREÇO'!$H:$H,MATCH($B1792,'FORMAÇÃO DE PREÇO'!$B:$B)-18),IF($C1792=$C1790,"Código","")))</f>
        <v/>
      </c>
      <c r="G1792" s="108" t="str">
        <f t="array" ref="G1792">IF($B1791="","",IF($C1792=$C1789,UPPER(INDEX('BASE EDITAL'!$C:$C,EDITAL!B1792+1)),IF($C1792=$C1790,"Especificação do Objeto","")))</f>
        <v/>
      </c>
      <c r="H1792" s="109" t="str">
        <f t="array" ref="H1792">IF($B1791="","",IF($C1792=$C1789,INDEX('FORMAÇÃO DE PREÇO'!$M:$M,MATCH($B1792,'FORMAÇÃO DE PREÇO'!$B:$B)-14),IF($C1792=$C1790,"Unidade","")))</f>
        <v/>
      </c>
      <c r="I1792" s="109" t="str">
        <f>IF($B1791="","",IF($C1792=$C1789,INDEX('FORMAÇÃO DE PREÇO'!$M:$M,MATCH($B1792,'FORMAÇÃO DE PREÇO'!$B:$B)-16),IF($C1792=$C1790,"Quant.","")))</f>
        <v/>
      </c>
      <c r="J1792" s="68" t="str">
        <f>IF(AND(COUNTBLANK($B1789:$B1791)=2,$B1791="",$B1790="",MAX(C:C)&gt;1),"Total Estimado",IF($B1791="","",IF($C1792=$C1789,INDEX('FORMAÇÃO DE PREÇO'!$M:$M,MATCH($B1792,'FORMAÇÃO DE PREÇO'!$B:$B)-18),IF($C1792=$C1790,"Valor Unit. (R$)",IF(AND($C1792&lt;&gt;$C1791,$J1791&lt;&gt;""),"Subtotal","")))))</f>
        <v/>
      </c>
      <c r="K1792" s="100" t="str">
        <f>IFERROR(IF(AND(COUNTBLANK($B1789:$B1791)=2,$B1791="",$B1790="",MAX(C:C)&gt;1),SUM($K$3:K1791)/2,IF($B1791="","",IF($C1792=$C1789,ROUND(J1792*I1792,2),IF($C1792=$C1790,"Total Item (R$)",IF(AND($C1792&lt;&gt;$C1791,$J1791&lt;&gt;""),SUMIFS(K:K,C:C,C1791,J:J,"&lt;&gt;Subtotal"),""))))),"")</f>
        <v/>
      </c>
      <c r="L1792" s="100" t="str">
        <f t="shared" si="52"/>
        <v/>
      </c>
    </row>
    <row r="1793" spans="2:12" x14ac:dyDescent="0.25">
      <c r="B1793" s="62" t="str">
        <f>IFERROR(IF(C1792=C1789,IF(B1792+1&lt;='FORMAÇÃO DE PREÇO'!$H$8,B1792+1,""),B1792),"")</f>
        <v/>
      </c>
      <c r="C1793" s="62" t="str">
        <f>IFERROR(VLOOKUP(B1793,'FORMAÇÃO DE PREÇO'!B:D,2,FALSE),"")</f>
        <v/>
      </c>
      <c r="D1793" s="62" t="str">
        <f>IFERROR(VLOOKUP(B1793,'FORMAÇÃO DE PREÇO'!B:D,3,FALSE),"")</f>
        <v/>
      </c>
      <c r="E1793" s="107" t="str">
        <f t="shared" si="53"/>
        <v/>
      </c>
      <c r="F1793" s="107" t="str">
        <f>IF($B1792="","",IF($C1793=$C1790,INDEX('FORMAÇÃO DE PREÇO'!$H:$H,MATCH($B1793,'FORMAÇÃO DE PREÇO'!$B:$B)-18),IF($C1793=$C1791,"Código","")))</f>
        <v/>
      </c>
      <c r="G1793" s="108" t="str">
        <f t="array" ref="G1793">IF($B1792="","",IF($C1793=$C1790,UPPER(INDEX('BASE EDITAL'!$C:$C,EDITAL!B1793+1)),IF($C1793=$C1791,"Especificação do Objeto","")))</f>
        <v/>
      </c>
      <c r="H1793" s="109" t="str">
        <f t="array" ref="H1793">IF($B1792="","",IF($C1793=$C1790,INDEX('FORMAÇÃO DE PREÇO'!$M:$M,MATCH($B1793,'FORMAÇÃO DE PREÇO'!$B:$B)-14),IF($C1793=$C1791,"Unidade","")))</f>
        <v/>
      </c>
      <c r="I1793" s="109" t="str">
        <f>IF($B1792="","",IF($C1793=$C1790,INDEX('FORMAÇÃO DE PREÇO'!$M:$M,MATCH($B1793,'FORMAÇÃO DE PREÇO'!$B:$B)-16),IF($C1793=$C1791,"Quant.","")))</f>
        <v/>
      </c>
      <c r="J1793" s="68" t="str">
        <f>IF(AND(COUNTBLANK($B1790:$B1792)=2,$B1792="",$B1791="",MAX(C:C)&gt;1),"Total Estimado",IF($B1792="","",IF($C1793=$C1790,INDEX('FORMAÇÃO DE PREÇO'!$M:$M,MATCH($B1793,'FORMAÇÃO DE PREÇO'!$B:$B)-18),IF($C1793=$C1791,"Valor Unit. (R$)",IF(AND($C1793&lt;&gt;$C1792,$J1792&lt;&gt;""),"Subtotal","")))))</f>
        <v/>
      </c>
      <c r="K1793" s="100" t="str">
        <f>IFERROR(IF(AND(COUNTBLANK($B1790:$B1792)=2,$B1792="",$B1791="",MAX(C:C)&gt;1),SUM($K$3:K1792)/2,IF($B1792="","",IF($C1793=$C1790,ROUND(J1793*I1793,2),IF($C1793=$C1791,"Total Item (R$)",IF(AND($C1793&lt;&gt;$C1792,$J1792&lt;&gt;""),SUMIFS(K:K,C:C,C1792,J:J,"&lt;&gt;Subtotal"),""))))),"")</f>
        <v/>
      </c>
      <c r="L1793" s="100" t="str">
        <f t="shared" si="52"/>
        <v/>
      </c>
    </row>
    <row r="1794" spans="2:12" x14ac:dyDescent="0.25">
      <c r="B1794" s="62" t="str">
        <f>IFERROR(IF(C1793=C1790,IF(B1793+1&lt;='FORMAÇÃO DE PREÇO'!$H$8,B1793+1,""),B1793),"")</f>
        <v/>
      </c>
      <c r="C1794" s="62" t="str">
        <f>IFERROR(VLOOKUP(B1794,'FORMAÇÃO DE PREÇO'!B:D,2,FALSE),"")</f>
        <v/>
      </c>
      <c r="D1794" s="62" t="str">
        <f>IFERROR(VLOOKUP(B1794,'FORMAÇÃO DE PREÇO'!B:D,3,FALSE),"")</f>
        <v/>
      </c>
      <c r="E1794" s="107" t="str">
        <f t="shared" si="53"/>
        <v/>
      </c>
      <c r="F1794" s="107" t="str">
        <f>IF($B1793="","",IF($C1794=$C1791,INDEX('FORMAÇÃO DE PREÇO'!$H:$H,MATCH($B1794,'FORMAÇÃO DE PREÇO'!$B:$B)-18),IF($C1794=$C1792,"Código","")))</f>
        <v/>
      </c>
      <c r="G1794" s="108" t="str">
        <f t="array" ref="G1794">IF($B1793="","",IF($C1794=$C1791,UPPER(INDEX('BASE EDITAL'!$C:$C,EDITAL!B1794+1)),IF($C1794=$C1792,"Especificação do Objeto","")))</f>
        <v/>
      </c>
      <c r="H1794" s="109" t="str">
        <f t="array" ref="H1794">IF($B1793="","",IF($C1794=$C1791,INDEX('FORMAÇÃO DE PREÇO'!$M:$M,MATCH($B1794,'FORMAÇÃO DE PREÇO'!$B:$B)-14),IF($C1794=$C1792,"Unidade","")))</f>
        <v/>
      </c>
      <c r="I1794" s="109" t="str">
        <f>IF($B1793="","",IF($C1794=$C1791,INDEX('FORMAÇÃO DE PREÇO'!$M:$M,MATCH($B1794,'FORMAÇÃO DE PREÇO'!$B:$B)-16),IF($C1794=$C1792,"Quant.","")))</f>
        <v/>
      </c>
      <c r="J1794" s="68" t="str">
        <f>IF(AND(COUNTBLANK($B1791:$B1793)=2,$B1793="",$B1792="",MAX(C:C)&gt;1),"Total Estimado",IF($B1793="","",IF($C1794=$C1791,INDEX('FORMAÇÃO DE PREÇO'!$M:$M,MATCH($B1794,'FORMAÇÃO DE PREÇO'!$B:$B)-18),IF($C1794=$C1792,"Valor Unit. (R$)",IF(AND($C1794&lt;&gt;$C1793,$J1793&lt;&gt;""),"Subtotal","")))))</f>
        <v/>
      </c>
      <c r="K1794" s="100" t="str">
        <f>IFERROR(IF(AND(COUNTBLANK($B1791:$B1793)=2,$B1793="",$B1792="",MAX(C:C)&gt;1),SUM($K$3:K1793)/2,IF($B1793="","",IF($C1794=$C1791,ROUND(J1794*I1794,2),IF($C1794=$C1792,"Total Item (R$)",IF(AND($C1794&lt;&gt;$C1793,$J1793&lt;&gt;""),SUMIFS(K:K,C:C,C1793,J:J,"&lt;&gt;Subtotal"),""))))),"")</f>
        <v/>
      </c>
      <c r="L1794" s="100" t="str">
        <f t="shared" si="52"/>
        <v/>
      </c>
    </row>
    <row r="1795" spans="2:12" x14ac:dyDescent="0.25">
      <c r="B1795" s="62" t="str">
        <f>IFERROR(IF(C1794=C1791,IF(B1794+1&lt;='FORMAÇÃO DE PREÇO'!$H$8,B1794+1,""),B1794),"")</f>
        <v/>
      </c>
      <c r="C1795" s="62" t="str">
        <f>IFERROR(VLOOKUP(B1795,'FORMAÇÃO DE PREÇO'!B:D,2,FALSE),"")</f>
        <v/>
      </c>
      <c r="D1795" s="62" t="str">
        <f>IFERROR(VLOOKUP(B1795,'FORMAÇÃO DE PREÇO'!B:D,3,FALSE),"")</f>
        <v/>
      </c>
      <c r="E1795" s="107" t="str">
        <f t="shared" si="53"/>
        <v/>
      </c>
      <c r="F1795" s="107" t="str">
        <f>IF($B1794="","",IF($C1795=$C1792,INDEX('FORMAÇÃO DE PREÇO'!$H:$H,MATCH($B1795,'FORMAÇÃO DE PREÇO'!$B:$B)-18),IF($C1795=$C1793,"Código","")))</f>
        <v/>
      </c>
      <c r="G1795" s="108" t="str">
        <f t="array" ref="G1795">IF($B1794="","",IF($C1795=$C1792,UPPER(INDEX('BASE EDITAL'!$C:$C,EDITAL!B1795+1)),IF($C1795=$C1793,"Especificação do Objeto","")))</f>
        <v/>
      </c>
      <c r="H1795" s="109" t="str">
        <f t="array" ref="H1795">IF($B1794="","",IF($C1795=$C1792,INDEX('FORMAÇÃO DE PREÇO'!$M:$M,MATCH($B1795,'FORMAÇÃO DE PREÇO'!$B:$B)-14),IF($C1795=$C1793,"Unidade","")))</f>
        <v/>
      </c>
      <c r="I1795" s="109" t="str">
        <f>IF($B1794="","",IF($C1795=$C1792,INDEX('FORMAÇÃO DE PREÇO'!$M:$M,MATCH($B1795,'FORMAÇÃO DE PREÇO'!$B:$B)-16),IF($C1795=$C1793,"Quant.","")))</f>
        <v/>
      </c>
      <c r="J1795" s="68" t="str">
        <f>IF(AND(COUNTBLANK($B1792:$B1794)=2,$B1794="",$B1793="",MAX(C:C)&gt;1),"Total Estimado",IF($B1794="","",IF($C1795=$C1792,INDEX('FORMAÇÃO DE PREÇO'!$M:$M,MATCH($B1795,'FORMAÇÃO DE PREÇO'!$B:$B)-18),IF($C1795=$C1793,"Valor Unit. (R$)",IF(AND($C1795&lt;&gt;$C1794,$J1794&lt;&gt;""),"Subtotal","")))))</f>
        <v/>
      </c>
      <c r="K1795" s="100" t="str">
        <f>IFERROR(IF(AND(COUNTBLANK($B1792:$B1794)=2,$B1794="",$B1793="",MAX(C:C)&gt;1),SUM($K$3:K1794)/2,IF($B1794="","",IF($C1795=$C1792,ROUND(J1795*I1795,2),IF($C1795=$C1793,"Total Item (R$)",IF(AND($C1795&lt;&gt;$C1794,$J1794&lt;&gt;""),SUMIFS(K:K,C:C,C1794,J:J,"&lt;&gt;Subtotal"),""))))),"")</f>
        <v/>
      </c>
      <c r="L1795" s="100" t="str">
        <f t="shared" si="52"/>
        <v/>
      </c>
    </row>
    <row r="1796" spans="2:12" x14ac:dyDescent="0.25">
      <c r="B1796" s="62" t="str">
        <f>IFERROR(IF(C1795=C1792,IF(B1795+1&lt;='FORMAÇÃO DE PREÇO'!$H$8,B1795+1,""),B1795),"")</f>
        <v/>
      </c>
      <c r="C1796" s="62" t="str">
        <f>IFERROR(VLOOKUP(B1796,'FORMAÇÃO DE PREÇO'!B:D,2,FALSE),"")</f>
        <v/>
      </c>
      <c r="D1796" s="62" t="str">
        <f>IFERROR(VLOOKUP(B1796,'FORMAÇÃO DE PREÇO'!B:D,3,FALSE),"")</f>
        <v/>
      </c>
      <c r="E1796" s="107" t="str">
        <f t="shared" si="53"/>
        <v/>
      </c>
      <c r="F1796" s="107" t="str">
        <f>IF($B1795="","",IF($C1796=$C1793,INDEX('FORMAÇÃO DE PREÇO'!$H:$H,MATCH($B1796,'FORMAÇÃO DE PREÇO'!$B:$B)-18),IF($C1796=$C1794,"Código","")))</f>
        <v/>
      </c>
      <c r="G1796" s="108" t="str">
        <f t="array" ref="G1796">IF($B1795="","",IF($C1796=$C1793,UPPER(INDEX('BASE EDITAL'!$C:$C,EDITAL!B1796+1)),IF($C1796=$C1794,"Especificação do Objeto","")))</f>
        <v/>
      </c>
      <c r="H1796" s="109" t="str">
        <f t="array" ref="H1796">IF($B1795="","",IF($C1796=$C1793,INDEX('FORMAÇÃO DE PREÇO'!$M:$M,MATCH($B1796,'FORMAÇÃO DE PREÇO'!$B:$B)-14),IF($C1796=$C1794,"Unidade","")))</f>
        <v/>
      </c>
      <c r="I1796" s="109" t="str">
        <f>IF($B1795="","",IF($C1796=$C1793,INDEX('FORMAÇÃO DE PREÇO'!$M:$M,MATCH($B1796,'FORMAÇÃO DE PREÇO'!$B:$B)-16),IF($C1796=$C1794,"Quant.","")))</f>
        <v/>
      </c>
      <c r="J1796" s="68" t="str">
        <f>IF(AND(COUNTBLANK($B1793:$B1795)=2,$B1795="",$B1794="",MAX(C:C)&gt;1),"Total Estimado",IF($B1795="","",IF($C1796=$C1793,INDEX('FORMAÇÃO DE PREÇO'!$M:$M,MATCH($B1796,'FORMAÇÃO DE PREÇO'!$B:$B)-18),IF($C1796=$C1794,"Valor Unit. (R$)",IF(AND($C1796&lt;&gt;$C1795,$J1795&lt;&gt;""),"Subtotal","")))))</f>
        <v/>
      </c>
      <c r="K1796" s="100" t="str">
        <f>IFERROR(IF(AND(COUNTBLANK($B1793:$B1795)=2,$B1795="",$B1794="",MAX(C:C)&gt;1),SUM($K$3:K1795)/2,IF($B1795="","",IF($C1796=$C1793,ROUND(J1796*I1796,2),IF($C1796=$C1794,"Total Item (R$)",IF(AND($C1796&lt;&gt;$C1795,$J1795&lt;&gt;""),SUMIFS(K:K,C:C,C1795,J:J,"&lt;&gt;Subtotal"),""))))),"")</f>
        <v/>
      </c>
      <c r="L1796" s="100" t="str">
        <f t="shared" ref="L1796:L1859" si="54">IF($B1795="","",IF($C1796=$C1793,"",IF($C1796=$C1794,"Benefício ME/EPP","")))</f>
        <v/>
      </c>
    </row>
    <row r="1797" spans="2:12" x14ac:dyDescent="0.25">
      <c r="B1797" s="62" t="str">
        <f>IFERROR(IF(C1796=C1793,IF(B1796+1&lt;='FORMAÇÃO DE PREÇO'!$H$8,B1796+1,""),B1796),"")</f>
        <v/>
      </c>
      <c r="C1797" s="62" t="str">
        <f>IFERROR(VLOOKUP(B1797,'FORMAÇÃO DE PREÇO'!B:D,2,FALSE),"")</f>
        <v/>
      </c>
      <c r="D1797" s="62" t="str">
        <f>IFERROR(VLOOKUP(B1797,'FORMAÇÃO DE PREÇO'!B:D,3,FALSE),"")</f>
        <v/>
      </c>
      <c r="E1797" s="107" t="str">
        <f t="shared" si="53"/>
        <v/>
      </c>
      <c r="F1797" s="107" t="str">
        <f>IF($B1796="","",IF($C1797=$C1794,INDEX('FORMAÇÃO DE PREÇO'!$H:$H,MATCH($B1797,'FORMAÇÃO DE PREÇO'!$B:$B)-18),IF($C1797=$C1795,"Código","")))</f>
        <v/>
      </c>
      <c r="G1797" s="108" t="str">
        <f t="array" ref="G1797">IF($B1796="","",IF($C1797=$C1794,UPPER(INDEX('BASE EDITAL'!$C:$C,EDITAL!B1797+1)),IF($C1797=$C1795,"Especificação do Objeto","")))</f>
        <v/>
      </c>
      <c r="H1797" s="109" t="str">
        <f t="array" ref="H1797">IF($B1796="","",IF($C1797=$C1794,INDEX('FORMAÇÃO DE PREÇO'!$M:$M,MATCH($B1797,'FORMAÇÃO DE PREÇO'!$B:$B)-14),IF($C1797=$C1795,"Unidade","")))</f>
        <v/>
      </c>
      <c r="I1797" s="109" t="str">
        <f>IF($B1796="","",IF($C1797=$C1794,INDEX('FORMAÇÃO DE PREÇO'!$M:$M,MATCH($B1797,'FORMAÇÃO DE PREÇO'!$B:$B)-16),IF($C1797=$C1795,"Quant.","")))</f>
        <v/>
      </c>
      <c r="J1797" s="68" t="str">
        <f>IF(AND(COUNTBLANK($B1794:$B1796)=2,$B1796="",$B1795="",MAX(C:C)&gt;1),"Total Estimado",IF($B1796="","",IF($C1797=$C1794,INDEX('FORMAÇÃO DE PREÇO'!$M:$M,MATCH($B1797,'FORMAÇÃO DE PREÇO'!$B:$B)-18),IF($C1797=$C1795,"Valor Unit. (R$)",IF(AND($C1797&lt;&gt;$C1796,$J1796&lt;&gt;""),"Subtotal","")))))</f>
        <v/>
      </c>
      <c r="K1797" s="100" t="str">
        <f>IFERROR(IF(AND(COUNTBLANK($B1794:$B1796)=2,$B1796="",$B1795="",MAX(C:C)&gt;1),SUM($K$3:K1796)/2,IF($B1796="","",IF($C1797=$C1794,ROUND(J1797*I1797,2),IF($C1797=$C1795,"Total Item (R$)",IF(AND($C1797&lt;&gt;$C1796,$J1796&lt;&gt;""),SUMIFS(K:K,C:C,C1796,J:J,"&lt;&gt;Subtotal"),""))))),"")</f>
        <v/>
      </c>
      <c r="L1797" s="100" t="str">
        <f t="shared" si="54"/>
        <v/>
      </c>
    </row>
    <row r="1798" spans="2:12" x14ac:dyDescent="0.25">
      <c r="B1798" s="62" t="str">
        <f>IFERROR(IF(C1797=C1794,IF(B1797+1&lt;='FORMAÇÃO DE PREÇO'!$H$8,B1797+1,""),B1797),"")</f>
        <v/>
      </c>
      <c r="C1798" s="62" t="str">
        <f>IFERROR(VLOOKUP(B1798,'FORMAÇÃO DE PREÇO'!B:D,2,FALSE),"")</f>
        <v/>
      </c>
      <c r="D1798" s="62" t="str">
        <f>IFERROR(VLOOKUP(B1798,'FORMAÇÃO DE PREÇO'!B:D,3,FALSE),"")</f>
        <v/>
      </c>
      <c r="E1798" s="107" t="str">
        <f t="shared" si="53"/>
        <v/>
      </c>
      <c r="F1798" s="107" t="str">
        <f>IF($B1797="","",IF($C1798=$C1795,INDEX('FORMAÇÃO DE PREÇO'!$H:$H,MATCH($B1798,'FORMAÇÃO DE PREÇO'!$B:$B)-18),IF($C1798=$C1796,"Código","")))</f>
        <v/>
      </c>
      <c r="G1798" s="108" t="str">
        <f t="array" ref="G1798">IF($B1797="","",IF($C1798=$C1795,UPPER(INDEX('BASE EDITAL'!$C:$C,EDITAL!B1798+1)),IF($C1798=$C1796,"Especificação do Objeto","")))</f>
        <v/>
      </c>
      <c r="H1798" s="109" t="str">
        <f t="array" ref="H1798">IF($B1797="","",IF($C1798=$C1795,INDEX('FORMAÇÃO DE PREÇO'!$M:$M,MATCH($B1798,'FORMAÇÃO DE PREÇO'!$B:$B)-14),IF($C1798=$C1796,"Unidade","")))</f>
        <v/>
      </c>
      <c r="I1798" s="109" t="str">
        <f>IF($B1797="","",IF($C1798=$C1795,INDEX('FORMAÇÃO DE PREÇO'!$M:$M,MATCH($B1798,'FORMAÇÃO DE PREÇO'!$B:$B)-16),IF($C1798=$C1796,"Quant.","")))</f>
        <v/>
      </c>
      <c r="J1798" s="68" t="str">
        <f>IF(AND(COUNTBLANK($B1795:$B1797)=2,$B1797="",$B1796="",MAX(C:C)&gt;1),"Total Estimado",IF($B1797="","",IF($C1798=$C1795,INDEX('FORMAÇÃO DE PREÇO'!$M:$M,MATCH($B1798,'FORMAÇÃO DE PREÇO'!$B:$B)-18),IF($C1798=$C1796,"Valor Unit. (R$)",IF(AND($C1798&lt;&gt;$C1797,$J1797&lt;&gt;""),"Subtotal","")))))</f>
        <v/>
      </c>
      <c r="K1798" s="100" t="str">
        <f>IFERROR(IF(AND(COUNTBLANK($B1795:$B1797)=2,$B1797="",$B1796="",MAX(C:C)&gt;1),SUM($K$3:K1797)/2,IF($B1797="","",IF($C1798=$C1795,ROUND(J1798*I1798,2),IF($C1798=$C1796,"Total Item (R$)",IF(AND($C1798&lt;&gt;$C1797,$J1797&lt;&gt;""),SUMIFS(K:K,C:C,C1797,J:J,"&lt;&gt;Subtotal"),""))))),"")</f>
        <v/>
      </c>
      <c r="L1798" s="100" t="str">
        <f t="shared" si="54"/>
        <v/>
      </c>
    </row>
    <row r="1799" spans="2:12" x14ac:dyDescent="0.25">
      <c r="B1799" s="62" t="str">
        <f>IFERROR(IF(C1798=C1795,IF(B1798+1&lt;='FORMAÇÃO DE PREÇO'!$H$8,B1798+1,""),B1798),"")</f>
        <v/>
      </c>
      <c r="C1799" s="62" t="str">
        <f>IFERROR(VLOOKUP(B1799,'FORMAÇÃO DE PREÇO'!B:D,2,FALSE),"")</f>
        <v/>
      </c>
      <c r="D1799" s="62" t="str">
        <f>IFERROR(VLOOKUP(B1799,'FORMAÇÃO DE PREÇO'!B:D,3,FALSE),"")</f>
        <v/>
      </c>
      <c r="E1799" s="107" t="str">
        <f t="shared" ref="E1799:E1862" si="55">IF($B1798="","",IF($C1799=$C1796,D1799,IF($C1799=$C1797,"Item",IF(AND(MAX(C:C)&gt;1,$C1799=$C1798),CONCATENATE("LOTE ",C1799),""))))</f>
        <v/>
      </c>
      <c r="F1799" s="107" t="str">
        <f>IF($B1798="","",IF($C1799=$C1796,INDEX('FORMAÇÃO DE PREÇO'!$H:$H,MATCH($B1799,'FORMAÇÃO DE PREÇO'!$B:$B)-18),IF($C1799=$C1797,"Código","")))</f>
        <v/>
      </c>
      <c r="G1799" s="108" t="str">
        <f t="array" ref="G1799">IF($B1798="","",IF($C1799=$C1796,UPPER(INDEX('BASE EDITAL'!$C:$C,EDITAL!B1799+1)),IF($C1799=$C1797,"Especificação do Objeto","")))</f>
        <v/>
      </c>
      <c r="H1799" s="109" t="str">
        <f t="array" ref="H1799">IF($B1798="","",IF($C1799=$C1796,INDEX('FORMAÇÃO DE PREÇO'!$M:$M,MATCH($B1799,'FORMAÇÃO DE PREÇO'!$B:$B)-14),IF($C1799=$C1797,"Unidade","")))</f>
        <v/>
      </c>
      <c r="I1799" s="109" t="str">
        <f>IF($B1798="","",IF($C1799=$C1796,INDEX('FORMAÇÃO DE PREÇO'!$M:$M,MATCH($B1799,'FORMAÇÃO DE PREÇO'!$B:$B)-16),IF($C1799=$C1797,"Quant.","")))</f>
        <v/>
      </c>
      <c r="J1799" s="68" t="str">
        <f>IF(AND(COUNTBLANK($B1796:$B1798)=2,$B1798="",$B1797="",MAX(C:C)&gt;1),"Total Estimado",IF($B1798="","",IF($C1799=$C1796,INDEX('FORMAÇÃO DE PREÇO'!$M:$M,MATCH($B1799,'FORMAÇÃO DE PREÇO'!$B:$B)-18),IF($C1799=$C1797,"Valor Unit. (R$)",IF(AND($C1799&lt;&gt;$C1798,$J1798&lt;&gt;""),"Subtotal","")))))</f>
        <v/>
      </c>
      <c r="K1799" s="100" t="str">
        <f>IFERROR(IF(AND(COUNTBLANK($B1796:$B1798)=2,$B1798="",$B1797="",MAX(C:C)&gt;1),SUM($K$3:K1798)/2,IF($B1798="","",IF($C1799=$C1796,ROUND(J1799*I1799,2),IF($C1799=$C1797,"Total Item (R$)",IF(AND($C1799&lt;&gt;$C1798,$J1798&lt;&gt;""),SUMIFS(K:K,C:C,C1798,J:J,"&lt;&gt;Subtotal"),""))))),"")</f>
        <v/>
      </c>
      <c r="L1799" s="100" t="str">
        <f t="shared" si="54"/>
        <v/>
      </c>
    </row>
    <row r="1800" spans="2:12" x14ac:dyDescent="0.25">
      <c r="B1800" s="62" t="str">
        <f>IFERROR(IF(C1799=C1796,IF(B1799+1&lt;='FORMAÇÃO DE PREÇO'!$H$8,B1799+1,""),B1799),"")</f>
        <v/>
      </c>
      <c r="C1800" s="62" t="str">
        <f>IFERROR(VLOOKUP(B1800,'FORMAÇÃO DE PREÇO'!B:D,2,FALSE),"")</f>
        <v/>
      </c>
      <c r="D1800" s="62" t="str">
        <f>IFERROR(VLOOKUP(B1800,'FORMAÇÃO DE PREÇO'!B:D,3,FALSE),"")</f>
        <v/>
      </c>
      <c r="E1800" s="107" t="str">
        <f t="shared" si="55"/>
        <v/>
      </c>
      <c r="F1800" s="107" t="str">
        <f>IF($B1799="","",IF($C1800=$C1797,INDEX('FORMAÇÃO DE PREÇO'!$H:$H,MATCH($B1800,'FORMAÇÃO DE PREÇO'!$B:$B)-18),IF($C1800=$C1798,"Código","")))</f>
        <v/>
      </c>
      <c r="G1800" s="108" t="str">
        <f t="array" ref="G1800">IF($B1799="","",IF($C1800=$C1797,UPPER(INDEX('BASE EDITAL'!$C:$C,EDITAL!B1800+1)),IF($C1800=$C1798,"Especificação do Objeto","")))</f>
        <v/>
      </c>
      <c r="H1800" s="109" t="str">
        <f t="array" ref="H1800">IF($B1799="","",IF($C1800=$C1797,INDEX('FORMAÇÃO DE PREÇO'!$M:$M,MATCH($B1800,'FORMAÇÃO DE PREÇO'!$B:$B)-14),IF($C1800=$C1798,"Unidade","")))</f>
        <v/>
      </c>
      <c r="I1800" s="109" t="str">
        <f>IF($B1799="","",IF($C1800=$C1797,INDEX('FORMAÇÃO DE PREÇO'!$M:$M,MATCH($B1800,'FORMAÇÃO DE PREÇO'!$B:$B)-16),IF($C1800=$C1798,"Quant.","")))</f>
        <v/>
      </c>
      <c r="J1800" s="68" t="str">
        <f>IF(AND(COUNTBLANK($B1797:$B1799)=2,$B1799="",$B1798="",MAX(C:C)&gt;1),"Total Estimado",IF($B1799="","",IF($C1800=$C1797,INDEX('FORMAÇÃO DE PREÇO'!$M:$M,MATCH($B1800,'FORMAÇÃO DE PREÇO'!$B:$B)-18),IF($C1800=$C1798,"Valor Unit. (R$)",IF(AND($C1800&lt;&gt;$C1799,$J1799&lt;&gt;""),"Subtotal","")))))</f>
        <v/>
      </c>
      <c r="K1800" s="100" t="str">
        <f>IFERROR(IF(AND(COUNTBLANK($B1797:$B1799)=2,$B1799="",$B1798="",MAX(C:C)&gt;1),SUM($K$3:K1799)/2,IF($B1799="","",IF($C1800=$C1797,ROUND(J1800*I1800,2),IF($C1800=$C1798,"Total Item (R$)",IF(AND($C1800&lt;&gt;$C1799,$J1799&lt;&gt;""),SUMIFS(K:K,C:C,C1799,J:J,"&lt;&gt;Subtotal"),""))))),"")</f>
        <v/>
      </c>
      <c r="L1800" s="100" t="str">
        <f t="shared" si="54"/>
        <v/>
      </c>
    </row>
    <row r="1801" spans="2:12" x14ac:dyDescent="0.25">
      <c r="B1801" s="62" t="str">
        <f>IFERROR(IF(C1800=C1797,IF(B1800+1&lt;='FORMAÇÃO DE PREÇO'!$H$8,B1800+1,""),B1800),"")</f>
        <v/>
      </c>
      <c r="C1801" s="62" t="str">
        <f>IFERROR(VLOOKUP(B1801,'FORMAÇÃO DE PREÇO'!B:D,2,FALSE),"")</f>
        <v/>
      </c>
      <c r="D1801" s="62" t="str">
        <f>IFERROR(VLOOKUP(B1801,'FORMAÇÃO DE PREÇO'!B:D,3,FALSE),"")</f>
        <v/>
      </c>
      <c r="E1801" s="107" t="str">
        <f t="shared" si="55"/>
        <v/>
      </c>
      <c r="F1801" s="107" t="str">
        <f>IF($B1800="","",IF($C1801=$C1798,INDEX('FORMAÇÃO DE PREÇO'!$H:$H,MATCH($B1801,'FORMAÇÃO DE PREÇO'!$B:$B)-18),IF($C1801=$C1799,"Código","")))</f>
        <v/>
      </c>
      <c r="G1801" s="108" t="str">
        <f t="array" ref="G1801">IF($B1800="","",IF($C1801=$C1798,UPPER(INDEX('BASE EDITAL'!$C:$C,EDITAL!B1801+1)),IF($C1801=$C1799,"Especificação do Objeto","")))</f>
        <v/>
      </c>
      <c r="H1801" s="109" t="str">
        <f t="array" ref="H1801">IF($B1800="","",IF($C1801=$C1798,INDEX('FORMAÇÃO DE PREÇO'!$M:$M,MATCH($B1801,'FORMAÇÃO DE PREÇO'!$B:$B)-14),IF($C1801=$C1799,"Unidade","")))</f>
        <v/>
      </c>
      <c r="I1801" s="109" t="str">
        <f>IF($B1800="","",IF($C1801=$C1798,INDEX('FORMAÇÃO DE PREÇO'!$M:$M,MATCH($B1801,'FORMAÇÃO DE PREÇO'!$B:$B)-16),IF($C1801=$C1799,"Quant.","")))</f>
        <v/>
      </c>
      <c r="J1801" s="68" t="str">
        <f>IF(AND(COUNTBLANK($B1798:$B1800)=2,$B1800="",$B1799="",MAX(C:C)&gt;1),"Total Estimado",IF($B1800="","",IF($C1801=$C1798,INDEX('FORMAÇÃO DE PREÇO'!$M:$M,MATCH($B1801,'FORMAÇÃO DE PREÇO'!$B:$B)-18),IF($C1801=$C1799,"Valor Unit. (R$)",IF(AND($C1801&lt;&gt;$C1800,$J1800&lt;&gt;""),"Subtotal","")))))</f>
        <v/>
      </c>
      <c r="K1801" s="100" t="str">
        <f>IFERROR(IF(AND(COUNTBLANK($B1798:$B1800)=2,$B1800="",$B1799="",MAX(C:C)&gt;1),SUM($K$3:K1800)/2,IF($B1800="","",IF($C1801=$C1798,ROUND(J1801*I1801,2),IF($C1801=$C1799,"Total Item (R$)",IF(AND($C1801&lt;&gt;$C1800,$J1800&lt;&gt;""),SUMIFS(K:K,C:C,C1800,J:J,"&lt;&gt;Subtotal"),""))))),"")</f>
        <v/>
      </c>
      <c r="L1801" s="100" t="str">
        <f t="shared" si="54"/>
        <v/>
      </c>
    </row>
    <row r="1802" spans="2:12" x14ac:dyDescent="0.25">
      <c r="B1802" s="62" t="str">
        <f>IFERROR(IF(C1801=C1798,IF(B1801+1&lt;='FORMAÇÃO DE PREÇO'!$H$8,B1801+1,""),B1801),"")</f>
        <v/>
      </c>
      <c r="C1802" s="62" t="str">
        <f>IFERROR(VLOOKUP(B1802,'FORMAÇÃO DE PREÇO'!B:D,2,FALSE),"")</f>
        <v/>
      </c>
      <c r="D1802" s="62" t="str">
        <f>IFERROR(VLOOKUP(B1802,'FORMAÇÃO DE PREÇO'!B:D,3,FALSE),"")</f>
        <v/>
      </c>
      <c r="E1802" s="107" t="str">
        <f t="shared" si="55"/>
        <v/>
      </c>
      <c r="F1802" s="107" t="str">
        <f>IF($B1801="","",IF($C1802=$C1799,INDEX('FORMAÇÃO DE PREÇO'!$H:$H,MATCH($B1802,'FORMAÇÃO DE PREÇO'!$B:$B)-18),IF($C1802=$C1800,"Código","")))</f>
        <v/>
      </c>
      <c r="G1802" s="108" t="str">
        <f t="array" ref="G1802">IF($B1801="","",IF($C1802=$C1799,UPPER(INDEX('BASE EDITAL'!$C:$C,EDITAL!B1802+1)),IF($C1802=$C1800,"Especificação do Objeto","")))</f>
        <v/>
      </c>
      <c r="H1802" s="109" t="str">
        <f t="array" ref="H1802">IF($B1801="","",IF($C1802=$C1799,INDEX('FORMAÇÃO DE PREÇO'!$M:$M,MATCH($B1802,'FORMAÇÃO DE PREÇO'!$B:$B)-14),IF($C1802=$C1800,"Unidade","")))</f>
        <v/>
      </c>
      <c r="I1802" s="109" t="str">
        <f>IF($B1801="","",IF($C1802=$C1799,INDEX('FORMAÇÃO DE PREÇO'!$M:$M,MATCH($B1802,'FORMAÇÃO DE PREÇO'!$B:$B)-16),IF($C1802=$C1800,"Quant.","")))</f>
        <v/>
      </c>
      <c r="J1802" s="68" t="str">
        <f>IF(AND(COUNTBLANK($B1799:$B1801)=2,$B1801="",$B1800="",MAX(C:C)&gt;1),"Total Estimado",IF($B1801="","",IF($C1802=$C1799,INDEX('FORMAÇÃO DE PREÇO'!$M:$M,MATCH($B1802,'FORMAÇÃO DE PREÇO'!$B:$B)-18),IF($C1802=$C1800,"Valor Unit. (R$)",IF(AND($C1802&lt;&gt;$C1801,$J1801&lt;&gt;""),"Subtotal","")))))</f>
        <v/>
      </c>
      <c r="K1802" s="100" t="str">
        <f>IFERROR(IF(AND(COUNTBLANK($B1799:$B1801)=2,$B1801="",$B1800="",MAX(C:C)&gt;1),SUM($K$3:K1801)/2,IF($B1801="","",IF($C1802=$C1799,ROUND(J1802*I1802,2),IF($C1802=$C1800,"Total Item (R$)",IF(AND($C1802&lt;&gt;$C1801,$J1801&lt;&gt;""),SUMIFS(K:K,C:C,C1801,J:J,"&lt;&gt;Subtotal"),""))))),"")</f>
        <v/>
      </c>
      <c r="L1802" s="100" t="str">
        <f t="shared" si="54"/>
        <v/>
      </c>
    </row>
    <row r="1803" spans="2:12" x14ac:dyDescent="0.25">
      <c r="B1803" s="62" t="str">
        <f>IFERROR(IF(C1802=C1799,IF(B1802+1&lt;='FORMAÇÃO DE PREÇO'!$H$8,B1802+1,""),B1802),"")</f>
        <v/>
      </c>
      <c r="C1803" s="62" t="str">
        <f>IFERROR(VLOOKUP(B1803,'FORMAÇÃO DE PREÇO'!B:D,2,FALSE),"")</f>
        <v/>
      </c>
      <c r="D1803" s="62" t="str">
        <f>IFERROR(VLOOKUP(B1803,'FORMAÇÃO DE PREÇO'!B:D,3,FALSE),"")</f>
        <v/>
      </c>
      <c r="E1803" s="107" t="str">
        <f t="shared" si="55"/>
        <v/>
      </c>
      <c r="F1803" s="107" t="str">
        <f>IF($B1802="","",IF($C1803=$C1800,INDEX('FORMAÇÃO DE PREÇO'!$H:$H,MATCH($B1803,'FORMAÇÃO DE PREÇO'!$B:$B)-18),IF($C1803=$C1801,"Código","")))</f>
        <v/>
      </c>
      <c r="G1803" s="108" t="str">
        <f t="array" ref="G1803">IF($B1802="","",IF($C1803=$C1800,UPPER(INDEX('BASE EDITAL'!$C:$C,EDITAL!B1803+1)),IF($C1803=$C1801,"Especificação do Objeto","")))</f>
        <v/>
      </c>
      <c r="H1803" s="109" t="str">
        <f t="array" ref="H1803">IF($B1802="","",IF($C1803=$C1800,INDEX('FORMAÇÃO DE PREÇO'!$M:$M,MATCH($B1803,'FORMAÇÃO DE PREÇO'!$B:$B)-14),IF($C1803=$C1801,"Unidade","")))</f>
        <v/>
      </c>
      <c r="I1803" s="109" t="str">
        <f>IF($B1802="","",IF($C1803=$C1800,INDEX('FORMAÇÃO DE PREÇO'!$M:$M,MATCH($B1803,'FORMAÇÃO DE PREÇO'!$B:$B)-16),IF($C1803=$C1801,"Quant.","")))</f>
        <v/>
      </c>
      <c r="J1803" s="68" t="str">
        <f>IF(AND(COUNTBLANK($B1800:$B1802)=2,$B1802="",$B1801="",MAX(C:C)&gt;1),"Total Estimado",IF($B1802="","",IF($C1803=$C1800,INDEX('FORMAÇÃO DE PREÇO'!$M:$M,MATCH($B1803,'FORMAÇÃO DE PREÇO'!$B:$B)-18),IF($C1803=$C1801,"Valor Unit. (R$)",IF(AND($C1803&lt;&gt;$C1802,$J1802&lt;&gt;""),"Subtotal","")))))</f>
        <v/>
      </c>
      <c r="K1803" s="100" t="str">
        <f>IFERROR(IF(AND(COUNTBLANK($B1800:$B1802)=2,$B1802="",$B1801="",MAX(C:C)&gt;1),SUM($K$3:K1802)/2,IF($B1802="","",IF($C1803=$C1800,ROUND(J1803*I1803,2),IF($C1803=$C1801,"Total Item (R$)",IF(AND($C1803&lt;&gt;$C1802,$J1802&lt;&gt;""),SUMIFS(K:K,C:C,C1802,J:J,"&lt;&gt;Subtotal"),""))))),"")</f>
        <v/>
      </c>
      <c r="L1803" s="100" t="str">
        <f t="shared" si="54"/>
        <v/>
      </c>
    </row>
    <row r="1804" spans="2:12" x14ac:dyDescent="0.25">
      <c r="B1804" s="62" t="str">
        <f>IFERROR(IF(C1803=C1800,IF(B1803+1&lt;='FORMAÇÃO DE PREÇO'!$H$8,B1803+1,""),B1803),"")</f>
        <v/>
      </c>
      <c r="C1804" s="62" t="str">
        <f>IFERROR(VLOOKUP(B1804,'FORMAÇÃO DE PREÇO'!B:D,2,FALSE),"")</f>
        <v/>
      </c>
      <c r="D1804" s="62" t="str">
        <f>IFERROR(VLOOKUP(B1804,'FORMAÇÃO DE PREÇO'!B:D,3,FALSE),"")</f>
        <v/>
      </c>
      <c r="E1804" s="107" t="str">
        <f t="shared" si="55"/>
        <v/>
      </c>
      <c r="F1804" s="107" t="str">
        <f>IF($B1803="","",IF($C1804=$C1801,INDEX('FORMAÇÃO DE PREÇO'!$H:$H,MATCH($B1804,'FORMAÇÃO DE PREÇO'!$B:$B)-18),IF($C1804=$C1802,"Código","")))</f>
        <v/>
      </c>
      <c r="G1804" s="108" t="str">
        <f t="array" ref="G1804">IF($B1803="","",IF($C1804=$C1801,UPPER(INDEX('BASE EDITAL'!$C:$C,EDITAL!B1804+1)),IF($C1804=$C1802,"Especificação do Objeto","")))</f>
        <v/>
      </c>
      <c r="H1804" s="109" t="str">
        <f t="array" ref="H1804">IF($B1803="","",IF($C1804=$C1801,INDEX('FORMAÇÃO DE PREÇO'!$M:$M,MATCH($B1804,'FORMAÇÃO DE PREÇO'!$B:$B)-14),IF($C1804=$C1802,"Unidade","")))</f>
        <v/>
      </c>
      <c r="I1804" s="109" t="str">
        <f>IF($B1803="","",IF($C1804=$C1801,INDEX('FORMAÇÃO DE PREÇO'!$M:$M,MATCH($B1804,'FORMAÇÃO DE PREÇO'!$B:$B)-16),IF($C1804=$C1802,"Quant.","")))</f>
        <v/>
      </c>
      <c r="J1804" s="68" t="str">
        <f>IF(AND(COUNTBLANK($B1801:$B1803)=2,$B1803="",$B1802="",MAX(C:C)&gt;1),"Total Estimado",IF($B1803="","",IF($C1804=$C1801,INDEX('FORMAÇÃO DE PREÇO'!$M:$M,MATCH($B1804,'FORMAÇÃO DE PREÇO'!$B:$B)-18),IF($C1804=$C1802,"Valor Unit. (R$)",IF(AND($C1804&lt;&gt;$C1803,$J1803&lt;&gt;""),"Subtotal","")))))</f>
        <v/>
      </c>
      <c r="K1804" s="100" t="str">
        <f>IFERROR(IF(AND(COUNTBLANK($B1801:$B1803)=2,$B1803="",$B1802="",MAX(C:C)&gt;1),SUM($K$3:K1803)/2,IF($B1803="","",IF($C1804=$C1801,ROUND(J1804*I1804,2),IF($C1804=$C1802,"Total Item (R$)",IF(AND($C1804&lt;&gt;$C1803,$J1803&lt;&gt;""),SUMIFS(K:K,C:C,C1803,J:J,"&lt;&gt;Subtotal"),""))))),"")</f>
        <v/>
      </c>
      <c r="L1804" s="100" t="str">
        <f t="shared" si="54"/>
        <v/>
      </c>
    </row>
    <row r="1805" spans="2:12" x14ac:dyDescent="0.25">
      <c r="B1805" s="62" t="str">
        <f>IFERROR(IF(C1804=C1801,IF(B1804+1&lt;='FORMAÇÃO DE PREÇO'!$H$8,B1804+1,""),B1804),"")</f>
        <v/>
      </c>
      <c r="C1805" s="62" t="str">
        <f>IFERROR(VLOOKUP(B1805,'FORMAÇÃO DE PREÇO'!B:D,2,FALSE),"")</f>
        <v/>
      </c>
      <c r="D1805" s="62" t="str">
        <f>IFERROR(VLOOKUP(B1805,'FORMAÇÃO DE PREÇO'!B:D,3,FALSE),"")</f>
        <v/>
      </c>
      <c r="E1805" s="107" t="str">
        <f t="shared" si="55"/>
        <v/>
      </c>
      <c r="F1805" s="107" t="str">
        <f>IF($B1804="","",IF($C1805=$C1802,INDEX('FORMAÇÃO DE PREÇO'!$H:$H,MATCH($B1805,'FORMAÇÃO DE PREÇO'!$B:$B)-18),IF($C1805=$C1803,"Código","")))</f>
        <v/>
      </c>
      <c r="G1805" s="108" t="str">
        <f t="array" ref="G1805">IF($B1804="","",IF($C1805=$C1802,UPPER(INDEX('BASE EDITAL'!$C:$C,EDITAL!B1805+1)),IF($C1805=$C1803,"Especificação do Objeto","")))</f>
        <v/>
      </c>
      <c r="H1805" s="109" t="str">
        <f t="array" ref="H1805">IF($B1804="","",IF($C1805=$C1802,INDEX('FORMAÇÃO DE PREÇO'!$M:$M,MATCH($B1805,'FORMAÇÃO DE PREÇO'!$B:$B)-14),IF($C1805=$C1803,"Unidade","")))</f>
        <v/>
      </c>
      <c r="I1805" s="109" t="str">
        <f>IF($B1804="","",IF($C1805=$C1802,INDEX('FORMAÇÃO DE PREÇO'!$M:$M,MATCH($B1805,'FORMAÇÃO DE PREÇO'!$B:$B)-16),IF($C1805=$C1803,"Quant.","")))</f>
        <v/>
      </c>
      <c r="J1805" s="68" t="str">
        <f>IF(AND(COUNTBLANK($B1802:$B1804)=2,$B1804="",$B1803="",MAX(C:C)&gt;1),"Total Estimado",IF($B1804="","",IF($C1805=$C1802,INDEX('FORMAÇÃO DE PREÇO'!$M:$M,MATCH($B1805,'FORMAÇÃO DE PREÇO'!$B:$B)-18),IF($C1805=$C1803,"Valor Unit. (R$)",IF(AND($C1805&lt;&gt;$C1804,$J1804&lt;&gt;""),"Subtotal","")))))</f>
        <v/>
      </c>
      <c r="K1805" s="100" t="str">
        <f>IFERROR(IF(AND(COUNTBLANK($B1802:$B1804)=2,$B1804="",$B1803="",MAX(C:C)&gt;1),SUM($K$3:K1804)/2,IF($B1804="","",IF($C1805=$C1802,ROUND(J1805*I1805,2),IF($C1805=$C1803,"Total Item (R$)",IF(AND($C1805&lt;&gt;$C1804,$J1804&lt;&gt;""),SUMIFS(K:K,C:C,C1804,J:J,"&lt;&gt;Subtotal"),""))))),"")</f>
        <v/>
      </c>
      <c r="L1805" s="100" t="str">
        <f t="shared" si="54"/>
        <v/>
      </c>
    </row>
    <row r="1806" spans="2:12" x14ac:dyDescent="0.25">
      <c r="B1806" s="62" t="str">
        <f>IFERROR(IF(C1805=C1802,IF(B1805+1&lt;='FORMAÇÃO DE PREÇO'!$H$8,B1805+1,""),B1805),"")</f>
        <v/>
      </c>
      <c r="C1806" s="62" t="str">
        <f>IFERROR(VLOOKUP(B1806,'FORMAÇÃO DE PREÇO'!B:D,2,FALSE),"")</f>
        <v/>
      </c>
      <c r="D1806" s="62" t="str">
        <f>IFERROR(VLOOKUP(B1806,'FORMAÇÃO DE PREÇO'!B:D,3,FALSE),"")</f>
        <v/>
      </c>
      <c r="E1806" s="107" t="str">
        <f t="shared" si="55"/>
        <v/>
      </c>
      <c r="F1806" s="107" t="str">
        <f>IF($B1805="","",IF($C1806=$C1803,INDEX('FORMAÇÃO DE PREÇO'!$H:$H,MATCH($B1806,'FORMAÇÃO DE PREÇO'!$B:$B)-18),IF($C1806=$C1804,"Código","")))</f>
        <v/>
      </c>
      <c r="G1806" s="108" t="str">
        <f t="array" ref="G1806">IF($B1805="","",IF($C1806=$C1803,UPPER(INDEX('BASE EDITAL'!$C:$C,EDITAL!B1806+1)),IF($C1806=$C1804,"Especificação do Objeto","")))</f>
        <v/>
      </c>
      <c r="H1806" s="109" t="str">
        <f t="array" ref="H1806">IF($B1805="","",IF($C1806=$C1803,INDEX('FORMAÇÃO DE PREÇO'!$M:$M,MATCH($B1806,'FORMAÇÃO DE PREÇO'!$B:$B)-14),IF($C1806=$C1804,"Unidade","")))</f>
        <v/>
      </c>
      <c r="I1806" s="109" t="str">
        <f>IF($B1805="","",IF($C1806=$C1803,INDEX('FORMAÇÃO DE PREÇO'!$M:$M,MATCH($B1806,'FORMAÇÃO DE PREÇO'!$B:$B)-16),IF($C1806=$C1804,"Quant.","")))</f>
        <v/>
      </c>
      <c r="J1806" s="68" t="str">
        <f>IF(AND(COUNTBLANK($B1803:$B1805)=2,$B1805="",$B1804="",MAX(C:C)&gt;1),"Total Estimado",IF($B1805="","",IF($C1806=$C1803,INDEX('FORMAÇÃO DE PREÇO'!$M:$M,MATCH($B1806,'FORMAÇÃO DE PREÇO'!$B:$B)-18),IF($C1806=$C1804,"Valor Unit. (R$)",IF(AND($C1806&lt;&gt;$C1805,$J1805&lt;&gt;""),"Subtotal","")))))</f>
        <v/>
      </c>
      <c r="K1806" s="100" t="str">
        <f>IFERROR(IF(AND(COUNTBLANK($B1803:$B1805)=2,$B1805="",$B1804="",MAX(C:C)&gt;1),SUM($K$3:K1805)/2,IF($B1805="","",IF($C1806=$C1803,ROUND(J1806*I1806,2),IF($C1806=$C1804,"Total Item (R$)",IF(AND($C1806&lt;&gt;$C1805,$J1805&lt;&gt;""),SUMIFS(K:K,C:C,C1805,J:J,"&lt;&gt;Subtotal"),""))))),"")</f>
        <v/>
      </c>
      <c r="L1806" s="100" t="str">
        <f t="shared" si="54"/>
        <v/>
      </c>
    </row>
    <row r="1807" spans="2:12" x14ac:dyDescent="0.25">
      <c r="B1807" s="62" t="str">
        <f>IFERROR(IF(C1806=C1803,IF(B1806+1&lt;='FORMAÇÃO DE PREÇO'!$H$8,B1806+1,""),B1806),"")</f>
        <v/>
      </c>
      <c r="C1807" s="62" t="str">
        <f>IFERROR(VLOOKUP(B1807,'FORMAÇÃO DE PREÇO'!B:D,2,FALSE),"")</f>
        <v/>
      </c>
      <c r="D1807" s="62" t="str">
        <f>IFERROR(VLOOKUP(B1807,'FORMAÇÃO DE PREÇO'!B:D,3,FALSE),"")</f>
        <v/>
      </c>
      <c r="E1807" s="107" t="str">
        <f t="shared" si="55"/>
        <v/>
      </c>
      <c r="F1807" s="107" t="str">
        <f>IF($B1806="","",IF($C1807=$C1804,INDEX('FORMAÇÃO DE PREÇO'!$H:$H,MATCH($B1807,'FORMAÇÃO DE PREÇO'!$B:$B)-18),IF($C1807=$C1805,"Código","")))</f>
        <v/>
      </c>
      <c r="G1807" s="108" t="str">
        <f t="array" ref="G1807">IF($B1806="","",IF($C1807=$C1804,UPPER(INDEX('BASE EDITAL'!$C:$C,EDITAL!B1807+1)),IF($C1807=$C1805,"Especificação do Objeto","")))</f>
        <v/>
      </c>
      <c r="H1807" s="109" t="str">
        <f t="array" ref="H1807">IF($B1806="","",IF($C1807=$C1804,INDEX('FORMAÇÃO DE PREÇO'!$M:$M,MATCH($B1807,'FORMAÇÃO DE PREÇO'!$B:$B)-14),IF($C1807=$C1805,"Unidade","")))</f>
        <v/>
      </c>
      <c r="I1807" s="109" t="str">
        <f>IF($B1806="","",IF($C1807=$C1804,INDEX('FORMAÇÃO DE PREÇO'!$M:$M,MATCH($B1807,'FORMAÇÃO DE PREÇO'!$B:$B)-16),IF($C1807=$C1805,"Quant.","")))</f>
        <v/>
      </c>
      <c r="J1807" s="68" t="str">
        <f>IF(AND(COUNTBLANK($B1804:$B1806)=2,$B1806="",$B1805="",MAX(C:C)&gt;1),"Total Estimado",IF($B1806="","",IF($C1807=$C1804,INDEX('FORMAÇÃO DE PREÇO'!$M:$M,MATCH($B1807,'FORMAÇÃO DE PREÇO'!$B:$B)-18),IF($C1807=$C1805,"Valor Unit. (R$)",IF(AND($C1807&lt;&gt;$C1806,$J1806&lt;&gt;""),"Subtotal","")))))</f>
        <v/>
      </c>
      <c r="K1807" s="100" t="str">
        <f>IFERROR(IF(AND(COUNTBLANK($B1804:$B1806)=2,$B1806="",$B1805="",MAX(C:C)&gt;1),SUM($K$3:K1806)/2,IF($B1806="","",IF($C1807=$C1804,ROUND(J1807*I1807,2),IF($C1807=$C1805,"Total Item (R$)",IF(AND($C1807&lt;&gt;$C1806,$J1806&lt;&gt;""),SUMIFS(K:K,C:C,C1806,J:J,"&lt;&gt;Subtotal"),""))))),"")</f>
        <v/>
      </c>
      <c r="L1807" s="100" t="str">
        <f t="shared" si="54"/>
        <v/>
      </c>
    </row>
    <row r="1808" spans="2:12" x14ac:dyDescent="0.25">
      <c r="B1808" s="62" t="str">
        <f>IFERROR(IF(C1807=C1804,IF(B1807+1&lt;='FORMAÇÃO DE PREÇO'!$H$8,B1807+1,""),B1807),"")</f>
        <v/>
      </c>
      <c r="C1808" s="62" t="str">
        <f>IFERROR(VLOOKUP(B1808,'FORMAÇÃO DE PREÇO'!B:D,2,FALSE),"")</f>
        <v/>
      </c>
      <c r="D1808" s="62" t="str">
        <f>IFERROR(VLOOKUP(B1808,'FORMAÇÃO DE PREÇO'!B:D,3,FALSE),"")</f>
        <v/>
      </c>
      <c r="E1808" s="107" t="str">
        <f t="shared" si="55"/>
        <v/>
      </c>
      <c r="F1808" s="107" t="str">
        <f>IF($B1807="","",IF($C1808=$C1805,INDEX('FORMAÇÃO DE PREÇO'!$H:$H,MATCH($B1808,'FORMAÇÃO DE PREÇO'!$B:$B)-18),IF($C1808=$C1806,"Código","")))</f>
        <v/>
      </c>
      <c r="G1808" s="108" t="str">
        <f t="array" ref="G1808">IF($B1807="","",IF($C1808=$C1805,UPPER(INDEX('BASE EDITAL'!$C:$C,EDITAL!B1808+1)),IF($C1808=$C1806,"Especificação do Objeto","")))</f>
        <v/>
      </c>
      <c r="H1808" s="109" t="str">
        <f t="array" ref="H1808">IF($B1807="","",IF($C1808=$C1805,INDEX('FORMAÇÃO DE PREÇO'!$M:$M,MATCH($B1808,'FORMAÇÃO DE PREÇO'!$B:$B)-14),IF($C1808=$C1806,"Unidade","")))</f>
        <v/>
      </c>
      <c r="I1808" s="109" t="str">
        <f>IF($B1807="","",IF($C1808=$C1805,INDEX('FORMAÇÃO DE PREÇO'!$M:$M,MATCH($B1808,'FORMAÇÃO DE PREÇO'!$B:$B)-16),IF($C1808=$C1806,"Quant.","")))</f>
        <v/>
      </c>
      <c r="J1808" s="68" t="str">
        <f>IF(AND(COUNTBLANK($B1805:$B1807)=2,$B1807="",$B1806="",MAX(C:C)&gt;1),"Total Estimado",IF($B1807="","",IF($C1808=$C1805,INDEX('FORMAÇÃO DE PREÇO'!$M:$M,MATCH($B1808,'FORMAÇÃO DE PREÇO'!$B:$B)-18),IF($C1808=$C1806,"Valor Unit. (R$)",IF(AND($C1808&lt;&gt;$C1807,$J1807&lt;&gt;""),"Subtotal","")))))</f>
        <v/>
      </c>
      <c r="K1808" s="100" t="str">
        <f>IFERROR(IF(AND(COUNTBLANK($B1805:$B1807)=2,$B1807="",$B1806="",MAX(C:C)&gt;1),SUM($K$3:K1807)/2,IF($B1807="","",IF($C1808=$C1805,ROUND(J1808*I1808,2),IF($C1808=$C1806,"Total Item (R$)",IF(AND($C1808&lt;&gt;$C1807,$J1807&lt;&gt;""),SUMIFS(K:K,C:C,C1807,J:J,"&lt;&gt;Subtotal"),""))))),"")</f>
        <v/>
      </c>
      <c r="L1808" s="100" t="str">
        <f t="shared" si="54"/>
        <v/>
      </c>
    </row>
    <row r="1809" spans="2:12" x14ac:dyDescent="0.25">
      <c r="B1809" s="62" t="str">
        <f>IFERROR(IF(C1808=C1805,IF(B1808+1&lt;='FORMAÇÃO DE PREÇO'!$H$8,B1808+1,""),B1808),"")</f>
        <v/>
      </c>
      <c r="C1809" s="62" t="str">
        <f>IFERROR(VLOOKUP(B1809,'FORMAÇÃO DE PREÇO'!B:D,2,FALSE),"")</f>
        <v/>
      </c>
      <c r="D1809" s="62" t="str">
        <f>IFERROR(VLOOKUP(B1809,'FORMAÇÃO DE PREÇO'!B:D,3,FALSE),"")</f>
        <v/>
      </c>
      <c r="E1809" s="107" t="str">
        <f t="shared" si="55"/>
        <v/>
      </c>
      <c r="F1809" s="107" t="str">
        <f>IF($B1808="","",IF($C1809=$C1806,INDEX('FORMAÇÃO DE PREÇO'!$H:$H,MATCH($B1809,'FORMAÇÃO DE PREÇO'!$B:$B)-18),IF($C1809=$C1807,"Código","")))</f>
        <v/>
      </c>
      <c r="G1809" s="108" t="str">
        <f t="array" ref="G1809">IF($B1808="","",IF($C1809=$C1806,UPPER(INDEX('BASE EDITAL'!$C:$C,EDITAL!B1809+1)),IF($C1809=$C1807,"Especificação do Objeto","")))</f>
        <v/>
      </c>
      <c r="H1809" s="109" t="str">
        <f t="array" ref="H1809">IF($B1808="","",IF($C1809=$C1806,INDEX('FORMAÇÃO DE PREÇO'!$M:$M,MATCH($B1809,'FORMAÇÃO DE PREÇO'!$B:$B)-14),IF($C1809=$C1807,"Unidade","")))</f>
        <v/>
      </c>
      <c r="I1809" s="109" t="str">
        <f>IF($B1808="","",IF($C1809=$C1806,INDEX('FORMAÇÃO DE PREÇO'!$M:$M,MATCH($B1809,'FORMAÇÃO DE PREÇO'!$B:$B)-16),IF($C1809=$C1807,"Quant.","")))</f>
        <v/>
      </c>
      <c r="J1809" s="68" t="str">
        <f>IF(AND(COUNTBLANK($B1806:$B1808)=2,$B1808="",$B1807="",MAX(C:C)&gt;1),"Total Estimado",IF($B1808="","",IF($C1809=$C1806,INDEX('FORMAÇÃO DE PREÇO'!$M:$M,MATCH($B1809,'FORMAÇÃO DE PREÇO'!$B:$B)-18),IF($C1809=$C1807,"Valor Unit. (R$)",IF(AND($C1809&lt;&gt;$C1808,$J1808&lt;&gt;""),"Subtotal","")))))</f>
        <v/>
      </c>
      <c r="K1809" s="100" t="str">
        <f>IFERROR(IF(AND(COUNTBLANK($B1806:$B1808)=2,$B1808="",$B1807="",MAX(C:C)&gt;1),SUM($K$3:K1808)/2,IF($B1808="","",IF($C1809=$C1806,ROUND(J1809*I1809,2),IF($C1809=$C1807,"Total Item (R$)",IF(AND($C1809&lt;&gt;$C1808,$J1808&lt;&gt;""),SUMIFS(K:K,C:C,C1808,J:J,"&lt;&gt;Subtotal"),""))))),"")</f>
        <v/>
      </c>
      <c r="L1809" s="100" t="str">
        <f t="shared" si="54"/>
        <v/>
      </c>
    </row>
    <row r="1810" spans="2:12" x14ac:dyDescent="0.25">
      <c r="B1810" s="62" t="str">
        <f>IFERROR(IF(C1809=C1806,IF(B1809+1&lt;='FORMAÇÃO DE PREÇO'!$H$8,B1809+1,""),B1809),"")</f>
        <v/>
      </c>
      <c r="C1810" s="62" t="str">
        <f>IFERROR(VLOOKUP(B1810,'FORMAÇÃO DE PREÇO'!B:D,2,FALSE),"")</f>
        <v/>
      </c>
      <c r="D1810" s="62" t="str">
        <f>IFERROR(VLOOKUP(B1810,'FORMAÇÃO DE PREÇO'!B:D,3,FALSE),"")</f>
        <v/>
      </c>
      <c r="E1810" s="107" t="str">
        <f t="shared" si="55"/>
        <v/>
      </c>
      <c r="F1810" s="107" t="str">
        <f>IF($B1809="","",IF($C1810=$C1807,INDEX('FORMAÇÃO DE PREÇO'!$H:$H,MATCH($B1810,'FORMAÇÃO DE PREÇO'!$B:$B)-18),IF($C1810=$C1808,"Código","")))</f>
        <v/>
      </c>
      <c r="G1810" s="108" t="str">
        <f t="array" ref="G1810">IF($B1809="","",IF($C1810=$C1807,UPPER(INDEX('BASE EDITAL'!$C:$C,EDITAL!B1810+1)),IF($C1810=$C1808,"Especificação do Objeto","")))</f>
        <v/>
      </c>
      <c r="H1810" s="109" t="str">
        <f t="array" ref="H1810">IF($B1809="","",IF($C1810=$C1807,INDEX('FORMAÇÃO DE PREÇO'!$M:$M,MATCH($B1810,'FORMAÇÃO DE PREÇO'!$B:$B)-14),IF($C1810=$C1808,"Unidade","")))</f>
        <v/>
      </c>
      <c r="I1810" s="109" t="str">
        <f>IF($B1809="","",IF($C1810=$C1807,INDEX('FORMAÇÃO DE PREÇO'!$M:$M,MATCH($B1810,'FORMAÇÃO DE PREÇO'!$B:$B)-16),IF($C1810=$C1808,"Quant.","")))</f>
        <v/>
      </c>
      <c r="J1810" s="68" t="str">
        <f>IF(AND(COUNTBLANK($B1807:$B1809)=2,$B1809="",$B1808="",MAX(C:C)&gt;1),"Total Estimado",IF($B1809="","",IF($C1810=$C1807,INDEX('FORMAÇÃO DE PREÇO'!$M:$M,MATCH($B1810,'FORMAÇÃO DE PREÇO'!$B:$B)-18),IF($C1810=$C1808,"Valor Unit. (R$)",IF(AND($C1810&lt;&gt;$C1809,$J1809&lt;&gt;""),"Subtotal","")))))</f>
        <v/>
      </c>
      <c r="K1810" s="100" t="str">
        <f>IFERROR(IF(AND(COUNTBLANK($B1807:$B1809)=2,$B1809="",$B1808="",MAX(C:C)&gt;1),SUM($K$3:K1809)/2,IF($B1809="","",IF($C1810=$C1807,ROUND(J1810*I1810,2),IF($C1810=$C1808,"Total Item (R$)",IF(AND($C1810&lt;&gt;$C1809,$J1809&lt;&gt;""),SUMIFS(K:K,C:C,C1809,J:J,"&lt;&gt;Subtotal"),""))))),"")</f>
        <v/>
      </c>
      <c r="L1810" s="100" t="str">
        <f t="shared" si="54"/>
        <v/>
      </c>
    </row>
    <row r="1811" spans="2:12" x14ac:dyDescent="0.25">
      <c r="B1811" s="62" t="str">
        <f>IFERROR(IF(C1810=C1807,IF(B1810+1&lt;='FORMAÇÃO DE PREÇO'!$H$8,B1810+1,""),B1810),"")</f>
        <v/>
      </c>
      <c r="C1811" s="62" t="str">
        <f>IFERROR(VLOOKUP(B1811,'FORMAÇÃO DE PREÇO'!B:D,2,FALSE),"")</f>
        <v/>
      </c>
      <c r="D1811" s="62" t="str">
        <f>IFERROR(VLOOKUP(B1811,'FORMAÇÃO DE PREÇO'!B:D,3,FALSE),"")</f>
        <v/>
      </c>
      <c r="E1811" s="107" t="str">
        <f t="shared" si="55"/>
        <v/>
      </c>
      <c r="F1811" s="107" t="str">
        <f>IF($B1810="","",IF($C1811=$C1808,INDEX('FORMAÇÃO DE PREÇO'!$H:$H,MATCH($B1811,'FORMAÇÃO DE PREÇO'!$B:$B)-18),IF($C1811=$C1809,"Código","")))</f>
        <v/>
      </c>
      <c r="G1811" s="108" t="str">
        <f t="array" ref="G1811">IF($B1810="","",IF($C1811=$C1808,UPPER(INDEX('BASE EDITAL'!$C:$C,EDITAL!B1811+1)),IF($C1811=$C1809,"Especificação do Objeto","")))</f>
        <v/>
      </c>
      <c r="H1811" s="109" t="str">
        <f t="array" ref="H1811">IF($B1810="","",IF($C1811=$C1808,INDEX('FORMAÇÃO DE PREÇO'!$M:$M,MATCH($B1811,'FORMAÇÃO DE PREÇO'!$B:$B)-14),IF($C1811=$C1809,"Unidade","")))</f>
        <v/>
      </c>
      <c r="I1811" s="109" t="str">
        <f>IF($B1810="","",IF($C1811=$C1808,INDEX('FORMAÇÃO DE PREÇO'!$M:$M,MATCH($B1811,'FORMAÇÃO DE PREÇO'!$B:$B)-16),IF($C1811=$C1809,"Quant.","")))</f>
        <v/>
      </c>
      <c r="J1811" s="68" t="str">
        <f>IF(AND(COUNTBLANK($B1808:$B1810)=2,$B1810="",$B1809="",MAX(C:C)&gt;1),"Total Estimado",IF($B1810="","",IF($C1811=$C1808,INDEX('FORMAÇÃO DE PREÇO'!$M:$M,MATCH($B1811,'FORMAÇÃO DE PREÇO'!$B:$B)-18),IF($C1811=$C1809,"Valor Unit. (R$)",IF(AND($C1811&lt;&gt;$C1810,$J1810&lt;&gt;""),"Subtotal","")))))</f>
        <v/>
      </c>
      <c r="K1811" s="100" t="str">
        <f>IFERROR(IF(AND(COUNTBLANK($B1808:$B1810)=2,$B1810="",$B1809="",MAX(C:C)&gt;1),SUM($K$3:K1810)/2,IF($B1810="","",IF($C1811=$C1808,ROUND(J1811*I1811,2),IF($C1811=$C1809,"Total Item (R$)",IF(AND($C1811&lt;&gt;$C1810,$J1810&lt;&gt;""),SUMIFS(K:K,C:C,C1810,J:J,"&lt;&gt;Subtotal"),""))))),"")</f>
        <v/>
      </c>
      <c r="L1811" s="100" t="str">
        <f t="shared" si="54"/>
        <v/>
      </c>
    </row>
    <row r="1812" spans="2:12" x14ac:dyDescent="0.25">
      <c r="B1812" s="62" t="str">
        <f>IFERROR(IF(C1811=C1808,IF(B1811+1&lt;='FORMAÇÃO DE PREÇO'!$H$8,B1811+1,""),B1811),"")</f>
        <v/>
      </c>
      <c r="C1812" s="62" t="str">
        <f>IFERROR(VLOOKUP(B1812,'FORMAÇÃO DE PREÇO'!B:D,2,FALSE),"")</f>
        <v/>
      </c>
      <c r="D1812" s="62" t="str">
        <f>IFERROR(VLOOKUP(B1812,'FORMAÇÃO DE PREÇO'!B:D,3,FALSE),"")</f>
        <v/>
      </c>
      <c r="E1812" s="107" t="str">
        <f t="shared" si="55"/>
        <v/>
      </c>
      <c r="F1812" s="107" t="str">
        <f>IF($B1811="","",IF($C1812=$C1809,INDEX('FORMAÇÃO DE PREÇO'!$H:$H,MATCH($B1812,'FORMAÇÃO DE PREÇO'!$B:$B)-18),IF($C1812=$C1810,"Código","")))</f>
        <v/>
      </c>
      <c r="G1812" s="108" t="str">
        <f t="array" ref="G1812">IF($B1811="","",IF($C1812=$C1809,UPPER(INDEX('BASE EDITAL'!$C:$C,EDITAL!B1812+1)),IF($C1812=$C1810,"Especificação do Objeto","")))</f>
        <v/>
      </c>
      <c r="H1812" s="109" t="str">
        <f t="array" ref="H1812">IF($B1811="","",IF($C1812=$C1809,INDEX('FORMAÇÃO DE PREÇO'!$M:$M,MATCH($B1812,'FORMAÇÃO DE PREÇO'!$B:$B)-14),IF($C1812=$C1810,"Unidade","")))</f>
        <v/>
      </c>
      <c r="I1812" s="109" t="str">
        <f>IF($B1811="","",IF($C1812=$C1809,INDEX('FORMAÇÃO DE PREÇO'!$M:$M,MATCH($B1812,'FORMAÇÃO DE PREÇO'!$B:$B)-16),IF($C1812=$C1810,"Quant.","")))</f>
        <v/>
      </c>
      <c r="J1812" s="68" t="str">
        <f>IF(AND(COUNTBLANK($B1809:$B1811)=2,$B1811="",$B1810="",MAX(C:C)&gt;1),"Total Estimado",IF($B1811="","",IF($C1812=$C1809,INDEX('FORMAÇÃO DE PREÇO'!$M:$M,MATCH($B1812,'FORMAÇÃO DE PREÇO'!$B:$B)-18),IF($C1812=$C1810,"Valor Unit. (R$)",IF(AND($C1812&lt;&gt;$C1811,$J1811&lt;&gt;""),"Subtotal","")))))</f>
        <v/>
      </c>
      <c r="K1812" s="100" t="str">
        <f>IFERROR(IF(AND(COUNTBLANK($B1809:$B1811)=2,$B1811="",$B1810="",MAX(C:C)&gt;1),SUM($K$3:K1811)/2,IF($B1811="","",IF($C1812=$C1809,ROUND(J1812*I1812,2),IF($C1812=$C1810,"Total Item (R$)",IF(AND($C1812&lt;&gt;$C1811,$J1811&lt;&gt;""),SUMIFS(K:K,C:C,C1811,J:J,"&lt;&gt;Subtotal"),""))))),"")</f>
        <v/>
      </c>
      <c r="L1812" s="100" t="str">
        <f t="shared" si="54"/>
        <v/>
      </c>
    </row>
    <row r="1813" spans="2:12" x14ac:dyDescent="0.25">
      <c r="B1813" s="62" t="str">
        <f>IFERROR(IF(C1812=C1809,IF(B1812+1&lt;='FORMAÇÃO DE PREÇO'!$H$8,B1812+1,""),B1812),"")</f>
        <v/>
      </c>
      <c r="C1813" s="62" t="str">
        <f>IFERROR(VLOOKUP(B1813,'FORMAÇÃO DE PREÇO'!B:D,2,FALSE),"")</f>
        <v/>
      </c>
      <c r="D1813" s="62" t="str">
        <f>IFERROR(VLOOKUP(B1813,'FORMAÇÃO DE PREÇO'!B:D,3,FALSE),"")</f>
        <v/>
      </c>
      <c r="E1813" s="107" t="str">
        <f t="shared" si="55"/>
        <v/>
      </c>
      <c r="F1813" s="107" t="str">
        <f>IF($B1812="","",IF($C1813=$C1810,INDEX('FORMAÇÃO DE PREÇO'!$H:$H,MATCH($B1813,'FORMAÇÃO DE PREÇO'!$B:$B)-18),IF($C1813=$C1811,"Código","")))</f>
        <v/>
      </c>
      <c r="G1813" s="108" t="str">
        <f t="array" ref="G1813">IF($B1812="","",IF($C1813=$C1810,UPPER(INDEX('BASE EDITAL'!$C:$C,EDITAL!B1813+1)),IF($C1813=$C1811,"Especificação do Objeto","")))</f>
        <v/>
      </c>
      <c r="H1813" s="109" t="str">
        <f t="array" ref="H1813">IF($B1812="","",IF($C1813=$C1810,INDEX('FORMAÇÃO DE PREÇO'!$M:$M,MATCH($B1813,'FORMAÇÃO DE PREÇO'!$B:$B)-14),IF($C1813=$C1811,"Unidade","")))</f>
        <v/>
      </c>
      <c r="I1813" s="109" t="str">
        <f>IF($B1812="","",IF($C1813=$C1810,INDEX('FORMAÇÃO DE PREÇO'!$M:$M,MATCH($B1813,'FORMAÇÃO DE PREÇO'!$B:$B)-16),IF($C1813=$C1811,"Quant.","")))</f>
        <v/>
      </c>
      <c r="J1813" s="68" t="str">
        <f>IF(AND(COUNTBLANK($B1810:$B1812)=2,$B1812="",$B1811="",MAX(C:C)&gt;1),"Total Estimado",IF($B1812="","",IF($C1813=$C1810,INDEX('FORMAÇÃO DE PREÇO'!$M:$M,MATCH($B1813,'FORMAÇÃO DE PREÇO'!$B:$B)-18),IF($C1813=$C1811,"Valor Unit. (R$)",IF(AND($C1813&lt;&gt;$C1812,$J1812&lt;&gt;""),"Subtotal","")))))</f>
        <v/>
      </c>
      <c r="K1813" s="100" t="str">
        <f>IFERROR(IF(AND(COUNTBLANK($B1810:$B1812)=2,$B1812="",$B1811="",MAX(C:C)&gt;1),SUM($K$3:K1812)/2,IF($B1812="","",IF($C1813=$C1810,ROUND(J1813*I1813,2),IF($C1813=$C1811,"Total Item (R$)",IF(AND($C1813&lt;&gt;$C1812,$J1812&lt;&gt;""),SUMIFS(K:K,C:C,C1812,J:J,"&lt;&gt;Subtotal"),""))))),"")</f>
        <v/>
      </c>
      <c r="L1813" s="100" t="str">
        <f t="shared" si="54"/>
        <v/>
      </c>
    </row>
    <row r="1814" spans="2:12" x14ac:dyDescent="0.25">
      <c r="B1814" s="62" t="str">
        <f>IFERROR(IF(C1813=C1810,IF(B1813+1&lt;='FORMAÇÃO DE PREÇO'!$H$8,B1813+1,""),B1813),"")</f>
        <v/>
      </c>
      <c r="C1814" s="62" t="str">
        <f>IFERROR(VLOOKUP(B1814,'FORMAÇÃO DE PREÇO'!B:D,2,FALSE),"")</f>
        <v/>
      </c>
      <c r="D1814" s="62" t="str">
        <f>IFERROR(VLOOKUP(B1814,'FORMAÇÃO DE PREÇO'!B:D,3,FALSE),"")</f>
        <v/>
      </c>
      <c r="E1814" s="107" t="str">
        <f t="shared" si="55"/>
        <v/>
      </c>
      <c r="F1814" s="107" t="str">
        <f>IF($B1813="","",IF($C1814=$C1811,INDEX('FORMAÇÃO DE PREÇO'!$H:$H,MATCH($B1814,'FORMAÇÃO DE PREÇO'!$B:$B)-18),IF($C1814=$C1812,"Código","")))</f>
        <v/>
      </c>
      <c r="G1814" s="108" t="str">
        <f t="array" ref="G1814">IF($B1813="","",IF($C1814=$C1811,UPPER(INDEX('BASE EDITAL'!$C:$C,EDITAL!B1814+1)),IF($C1814=$C1812,"Especificação do Objeto","")))</f>
        <v/>
      </c>
      <c r="H1814" s="109" t="str">
        <f t="array" ref="H1814">IF($B1813="","",IF($C1814=$C1811,INDEX('FORMAÇÃO DE PREÇO'!$M:$M,MATCH($B1814,'FORMAÇÃO DE PREÇO'!$B:$B)-14),IF($C1814=$C1812,"Unidade","")))</f>
        <v/>
      </c>
      <c r="I1814" s="109" t="str">
        <f>IF($B1813="","",IF($C1814=$C1811,INDEX('FORMAÇÃO DE PREÇO'!$M:$M,MATCH($B1814,'FORMAÇÃO DE PREÇO'!$B:$B)-16),IF($C1814=$C1812,"Quant.","")))</f>
        <v/>
      </c>
      <c r="J1814" s="68" t="str">
        <f>IF(AND(COUNTBLANK($B1811:$B1813)=2,$B1813="",$B1812="",MAX(C:C)&gt;1),"Total Estimado",IF($B1813="","",IF($C1814=$C1811,INDEX('FORMAÇÃO DE PREÇO'!$M:$M,MATCH($B1814,'FORMAÇÃO DE PREÇO'!$B:$B)-18),IF($C1814=$C1812,"Valor Unit. (R$)",IF(AND($C1814&lt;&gt;$C1813,$J1813&lt;&gt;""),"Subtotal","")))))</f>
        <v/>
      </c>
      <c r="K1814" s="100" t="str">
        <f>IFERROR(IF(AND(COUNTBLANK($B1811:$B1813)=2,$B1813="",$B1812="",MAX(C:C)&gt;1),SUM($K$3:K1813)/2,IF($B1813="","",IF($C1814=$C1811,ROUND(J1814*I1814,2),IF($C1814=$C1812,"Total Item (R$)",IF(AND($C1814&lt;&gt;$C1813,$J1813&lt;&gt;""),SUMIFS(K:K,C:C,C1813,J:J,"&lt;&gt;Subtotal"),""))))),"")</f>
        <v/>
      </c>
      <c r="L1814" s="100" t="str">
        <f t="shared" si="54"/>
        <v/>
      </c>
    </row>
    <row r="1815" spans="2:12" x14ac:dyDescent="0.25">
      <c r="B1815" s="62" t="str">
        <f>IFERROR(IF(C1814=C1811,IF(B1814+1&lt;='FORMAÇÃO DE PREÇO'!$H$8,B1814+1,""),B1814),"")</f>
        <v/>
      </c>
      <c r="C1815" s="62" t="str">
        <f>IFERROR(VLOOKUP(B1815,'FORMAÇÃO DE PREÇO'!B:D,2,FALSE),"")</f>
        <v/>
      </c>
      <c r="D1815" s="62" t="str">
        <f>IFERROR(VLOOKUP(B1815,'FORMAÇÃO DE PREÇO'!B:D,3,FALSE),"")</f>
        <v/>
      </c>
      <c r="E1815" s="107" t="str">
        <f t="shared" si="55"/>
        <v/>
      </c>
      <c r="F1815" s="107" t="str">
        <f>IF($B1814="","",IF($C1815=$C1812,INDEX('FORMAÇÃO DE PREÇO'!$H:$H,MATCH($B1815,'FORMAÇÃO DE PREÇO'!$B:$B)-18),IF($C1815=$C1813,"Código","")))</f>
        <v/>
      </c>
      <c r="G1815" s="108" t="str">
        <f t="array" ref="G1815">IF($B1814="","",IF($C1815=$C1812,UPPER(INDEX('BASE EDITAL'!$C:$C,EDITAL!B1815+1)),IF($C1815=$C1813,"Especificação do Objeto","")))</f>
        <v/>
      </c>
      <c r="H1815" s="109" t="str">
        <f t="array" ref="H1815">IF($B1814="","",IF($C1815=$C1812,INDEX('FORMAÇÃO DE PREÇO'!$M:$M,MATCH($B1815,'FORMAÇÃO DE PREÇO'!$B:$B)-14),IF($C1815=$C1813,"Unidade","")))</f>
        <v/>
      </c>
      <c r="I1815" s="109" t="str">
        <f>IF($B1814="","",IF($C1815=$C1812,INDEX('FORMAÇÃO DE PREÇO'!$M:$M,MATCH($B1815,'FORMAÇÃO DE PREÇO'!$B:$B)-16),IF($C1815=$C1813,"Quant.","")))</f>
        <v/>
      </c>
      <c r="J1815" s="68" t="str">
        <f>IF(AND(COUNTBLANK($B1812:$B1814)=2,$B1814="",$B1813="",MAX(C:C)&gt;1),"Total Estimado",IF($B1814="","",IF($C1815=$C1812,INDEX('FORMAÇÃO DE PREÇO'!$M:$M,MATCH($B1815,'FORMAÇÃO DE PREÇO'!$B:$B)-18),IF($C1815=$C1813,"Valor Unit. (R$)",IF(AND($C1815&lt;&gt;$C1814,$J1814&lt;&gt;""),"Subtotal","")))))</f>
        <v/>
      </c>
      <c r="K1815" s="100" t="str">
        <f>IFERROR(IF(AND(COUNTBLANK($B1812:$B1814)=2,$B1814="",$B1813="",MAX(C:C)&gt;1),SUM($K$3:K1814)/2,IF($B1814="","",IF($C1815=$C1812,ROUND(J1815*I1815,2),IF($C1815=$C1813,"Total Item (R$)",IF(AND($C1815&lt;&gt;$C1814,$J1814&lt;&gt;""),SUMIFS(K:K,C:C,C1814,J:J,"&lt;&gt;Subtotal"),""))))),"")</f>
        <v/>
      </c>
      <c r="L1815" s="100" t="str">
        <f t="shared" si="54"/>
        <v/>
      </c>
    </row>
    <row r="1816" spans="2:12" x14ac:dyDescent="0.25">
      <c r="B1816" s="62" t="str">
        <f>IFERROR(IF(C1815=C1812,IF(B1815+1&lt;='FORMAÇÃO DE PREÇO'!$H$8,B1815+1,""),B1815),"")</f>
        <v/>
      </c>
      <c r="C1816" s="62" t="str">
        <f>IFERROR(VLOOKUP(B1816,'FORMAÇÃO DE PREÇO'!B:D,2,FALSE),"")</f>
        <v/>
      </c>
      <c r="D1816" s="62" t="str">
        <f>IFERROR(VLOOKUP(B1816,'FORMAÇÃO DE PREÇO'!B:D,3,FALSE),"")</f>
        <v/>
      </c>
      <c r="E1816" s="107" t="str">
        <f t="shared" si="55"/>
        <v/>
      </c>
      <c r="F1816" s="107" t="str">
        <f>IF($B1815="","",IF($C1816=$C1813,INDEX('FORMAÇÃO DE PREÇO'!$H:$H,MATCH($B1816,'FORMAÇÃO DE PREÇO'!$B:$B)-18),IF($C1816=$C1814,"Código","")))</f>
        <v/>
      </c>
      <c r="G1816" s="108" t="str">
        <f t="array" ref="G1816">IF($B1815="","",IF($C1816=$C1813,UPPER(INDEX('BASE EDITAL'!$C:$C,EDITAL!B1816+1)),IF($C1816=$C1814,"Especificação do Objeto","")))</f>
        <v/>
      </c>
      <c r="H1816" s="109" t="str">
        <f t="array" ref="H1816">IF($B1815="","",IF($C1816=$C1813,INDEX('FORMAÇÃO DE PREÇO'!$M:$M,MATCH($B1816,'FORMAÇÃO DE PREÇO'!$B:$B)-14),IF($C1816=$C1814,"Unidade","")))</f>
        <v/>
      </c>
      <c r="I1816" s="109" t="str">
        <f>IF($B1815="","",IF($C1816=$C1813,INDEX('FORMAÇÃO DE PREÇO'!$M:$M,MATCH($B1816,'FORMAÇÃO DE PREÇO'!$B:$B)-16),IF($C1816=$C1814,"Quant.","")))</f>
        <v/>
      </c>
      <c r="J1816" s="68" t="str">
        <f>IF(AND(COUNTBLANK($B1813:$B1815)=2,$B1815="",$B1814="",MAX(C:C)&gt;1),"Total Estimado",IF($B1815="","",IF($C1816=$C1813,INDEX('FORMAÇÃO DE PREÇO'!$M:$M,MATCH($B1816,'FORMAÇÃO DE PREÇO'!$B:$B)-18),IF($C1816=$C1814,"Valor Unit. (R$)",IF(AND($C1816&lt;&gt;$C1815,$J1815&lt;&gt;""),"Subtotal","")))))</f>
        <v/>
      </c>
      <c r="K1816" s="100" t="str">
        <f>IFERROR(IF(AND(COUNTBLANK($B1813:$B1815)=2,$B1815="",$B1814="",MAX(C:C)&gt;1),SUM($K$3:K1815)/2,IF($B1815="","",IF($C1816=$C1813,ROUND(J1816*I1816,2),IF($C1816=$C1814,"Total Item (R$)",IF(AND($C1816&lt;&gt;$C1815,$J1815&lt;&gt;""),SUMIFS(K:K,C:C,C1815,J:J,"&lt;&gt;Subtotal"),""))))),"")</f>
        <v/>
      </c>
      <c r="L1816" s="100" t="str">
        <f t="shared" si="54"/>
        <v/>
      </c>
    </row>
    <row r="1817" spans="2:12" x14ac:dyDescent="0.25">
      <c r="B1817" s="62" t="str">
        <f>IFERROR(IF(C1816=C1813,IF(B1816+1&lt;='FORMAÇÃO DE PREÇO'!$H$8,B1816+1,""),B1816),"")</f>
        <v/>
      </c>
      <c r="C1817" s="62" t="str">
        <f>IFERROR(VLOOKUP(B1817,'FORMAÇÃO DE PREÇO'!B:D,2,FALSE),"")</f>
        <v/>
      </c>
      <c r="D1817" s="62" t="str">
        <f>IFERROR(VLOOKUP(B1817,'FORMAÇÃO DE PREÇO'!B:D,3,FALSE),"")</f>
        <v/>
      </c>
      <c r="E1817" s="107" t="str">
        <f t="shared" si="55"/>
        <v/>
      </c>
      <c r="F1817" s="107" t="str">
        <f>IF($B1816="","",IF($C1817=$C1814,INDEX('FORMAÇÃO DE PREÇO'!$H:$H,MATCH($B1817,'FORMAÇÃO DE PREÇO'!$B:$B)-18),IF($C1817=$C1815,"Código","")))</f>
        <v/>
      </c>
      <c r="G1817" s="108" t="str">
        <f t="array" ref="G1817">IF($B1816="","",IF($C1817=$C1814,UPPER(INDEX('BASE EDITAL'!$C:$C,EDITAL!B1817+1)),IF($C1817=$C1815,"Especificação do Objeto","")))</f>
        <v/>
      </c>
      <c r="H1817" s="109" t="str">
        <f t="array" ref="H1817">IF($B1816="","",IF($C1817=$C1814,INDEX('FORMAÇÃO DE PREÇO'!$M:$M,MATCH($B1817,'FORMAÇÃO DE PREÇO'!$B:$B)-14),IF($C1817=$C1815,"Unidade","")))</f>
        <v/>
      </c>
      <c r="I1817" s="109" t="str">
        <f>IF($B1816="","",IF($C1817=$C1814,INDEX('FORMAÇÃO DE PREÇO'!$M:$M,MATCH($B1817,'FORMAÇÃO DE PREÇO'!$B:$B)-16),IF($C1817=$C1815,"Quant.","")))</f>
        <v/>
      </c>
      <c r="J1817" s="68" t="str">
        <f>IF(AND(COUNTBLANK($B1814:$B1816)=2,$B1816="",$B1815="",MAX(C:C)&gt;1),"Total Estimado",IF($B1816="","",IF($C1817=$C1814,INDEX('FORMAÇÃO DE PREÇO'!$M:$M,MATCH($B1817,'FORMAÇÃO DE PREÇO'!$B:$B)-18),IF($C1817=$C1815,"Valor Unit. (R$)",IF(AND($C1817&lt;&gt;$C1816,$J1816&lt;&gt;""),"Subtotal","")))))</f>
        <v/>
      </c>
      <c r="K1817" s="100" t="str">
        <f>IFERROR(IF(AND(COUNTBLANK($B1814:$B1816)=2,$B1816="",$B1815="",MAX(C:C)&gt;1),SUM($K$3:K1816)/2,IF($B1816="","",IF($C1817=$C1814,ROUND(J1817*I1817,2),IF($C1817=$C1815,"Total Item (R$)",IF(AND($C1817&lt;&gt;$C1816,$J1816&lt;&gt;""),SUMIFS(K:K,C:C,C1816,J:J,"&lt;&gt;Subtotal"),""))))),"")</f>
        <v/>
      </c>
      <c r="L1817" s="100" t="str">
        <f t="shared" si="54"/>
        <v/>
      </c>
    </row>
    <row r="1818" spans="2:12" x14ac:dyDescent="0.25">
      <c r="B1818" s="62" t="str">
        <f>IFERROR(IF(C1817=C1814,IF(B1817+1&lt;='FORMAÇÃO DE PREÇO'!$H$8,B1817+1,""),B1817),"")</f>
        <v/>
      </c>
      <c r="C1818" s="62" t="str">
        <f>IFERROR(VLOOKUP(B1818,'FORMAÇÃO DE PREÇO'!B:D,2,FALSE),"")</f>
        <v/>
      </c>
      <c r="D1818" s="62" t="str">
        <f>IFERROR(VLOOKUP(B1818,'FORMAÇÃO DE PREÇO'!B:D,3,FALSE),"")</f>
        <v/>
      </c>
      <c r="E1818" s="107" t="str">
        <f t="shared" si="55"/>
        <v/>
      </c>
      <c r="F1818" s="107" t="str">
        <f>IF($B1817="","",IF($C1818=$C1815,INDEX('FORMAÇÃO DE PREÇO'!$H:$H,MATCH($B1818,'FORMAÇÃO DE PREÇO'!$B:$B)-18),IF($C1818=$C1816,"Código","")))</f>
        <v/>
      </c>
      <c r="G1818" s="108" t="str">
        <f t="array" ref="G1818">IF($B1817="","",IF($C1818=$C1815,UPPER(INDEX('BASE EDITAL'!$C:$C,EDITAL!B1818+1)),IF($C1818=$C1816,"Especificação do Objeto","")))</f>
        <v/>
      </c>
      <c r="H1818" s="109" t="str">
        <f t="array" ref="H1818">IF($B1817="","",IF($C1818=$C1815,INDEX('FORMAÇÃO DE PREÇO'!$M:$M,MATCH($B1818,'FORMAÇÃO DE PREÇO'!$B:$B)-14),IF($C1818=$C1816,"Unidade","")))</f>
        <v/>
      </c>
      <c r="I1818" s="109" t="str">
        <f>IF($B1817="","",IF($C1818=$C1815,INDEX('FORMAÇÃO DE PREÇO'!$M:$M,MATCH($B1818,'FORMAÇÃO DE PREÇO'!$B:$B)-16),IF($C1818=$C1816,"Quant.","")))</f>
        <v/>
      </c>
      <c r="J1818" s="68" t="str">
        <f>IF(AND(COUNTBLANK($B1815:$B1817)=2,$B1817="",$B1816="",MAX(C:C)&gt;1),"Total Estimado",IF($B1817="","",IF($C1818=$C1815,INDEX('FORMAÇÃO DE PREÇO'!$M:$M,MATCH($B1818,'FORMAÇÃO DE PREÇO'!$B:$B)-18),IF($C1818=$C1816,"Valor Unit. (R$)",IF(AND($C1818&lt;&gt;$C1817,$J1817&lt;&gt;""),"Subtotal","")))))</f>
        <v/>
      </c>
      <c r="K1818" s="100" t="str">
        <f>IFERROR(IF(AND(COUNTBLANK($B1815:$B1817)=2,$B1817="",$B1816="",MAX(C:C)&gt;1),SUM($K$3:K1817)/2,IF($B1817="","",IF($C1818=$C1815,ROUND(J1818*I1818,2),IF($C1818=$C1816,"Total Item (R$)",IF(AND($C1818&lt;&gt;$C1817,$J1817&lt;&gt;""),SUMIFS(K:K,C:C,C1817,J:J,"&lt;&gt;Subtotal"),""))))),"")</f>
        <v/>
      </c>
      <c r="L1818" s="100" t="str">
        <f t="shared" si="54"/>
        <v/>
      </c>
    </row>
    <row r="1819" spans="2:12" x14ac:dyDescent="0.25">
      <c r="B1819" s="62" t="str">
        <f>IFERROR(IF(C1818=C1815,IF(B1818+1&lt;='FORMAÇÃO DE PREÇO'!$H$8,B1818+1,""),B1818),"")</f>
        <v/>
      </c>
      <c r="C1819" s="62" t="str">
        <f>IFERROR(VLOOKUP(B1819,'FORMAÇÃO DE PREÇO'!B:D,2,FALSE),"")</f>
        <v/>
      </c>
      <c r="D1819" s="62" t="str">
        <f>IFERROR(VLOOKUP(B1819,'FORMAÇÃO DE PREÇO'!B:D,3,FALSE),"")</f>
        <v/>
      </c>
      <c r="E1819" s="107" t="str">
        <f t="shared" si="55"/>
        <v/>
      </c>
      <c r="F1819" s="107" t="str">
        <f>IF($B1818="","",IF($C1819=$C1816,INDEX('FORMAÇÃO DE PREÇO'!$H:$H,MATCH($B1819,'FORMAÇÃO DE PREÇO'!$B:$B)-18),IF($C1819=$C1817,"Código","")))</f>
        <v/>
      </c>
      <c r="G1819" s="108" t="str">
        <f t="array" ref="G1819">IF($B1818="","",IF($C1819=$C1816,UPPER(INDEX('BASE EDITAL'!$C:$C,EDITAL!B1819+1)),IF($C1819=$C1817,"Especificação do Objeto","")))</f>
        <v/>
      </c>
      <c r="H1819" s="109" t="str">
        <f t="array" ref="H1819">IF($B1818="","",IF($C1819=$C1816,INDEX('FORMAÇÃO DE PREÇO'!$M:$M,MATCH($B1819,'FORMAÇÃO DE PREÇO'!$B:$B)-14),IF($C1819=$C1817,"Unidade","")))</f>
        <v/>
      </c>
      <c r="I1819" s="109" t="str">
        <f>IF($B1818="","",IF($C1819=$C1816,INDEX('FORMAÇÃO DE PREÇO'!$M:$M,MATCH($B1819,'FORMAÇÃO DE PREÇO'!$B:$B)-16),IF($C1819=$C1817,"Quant.","")))</f>
        <v/>
      </c>
      <c r="J1819" s="68" t="str">
        <f>IF(AND(COUNTBLANK($B1816:$B1818)=2,$B1818="",$B1817="",MAX(C:C)&gt;1),"Total Estimado",IF($B1818="","",IF($C1819=$C1816,INDEX('FORMAÇÃO DE PREÇO'!$M:$M,MATCH($B1819,'FORMAÇÃO DE PREÇO'!$B:$B)-18),IF($C1819=$C1817,"Valor Unit. (R$)",IF(AND($C1819&lt;&gt;$C1818,$J1818&lt;&gt;""),"Subtotal","")))))</f>
        <v/>
      </c>
      <c r="K1819" s="100" t="str">
        <f>IFERROR(IF(AND(COUNTBLANK($B1816:$B1818)=2,$B1818="",$B1817="",MAX(C:C)&gt;1),SUM($K$3:K1818)/2,IF($B1818="","",IF($C1819=$C1816,ROUND(J1819*I1819,2),IF($C1819=$C1817,"Total Item (R$)",IF(AND($C1819&lt;&gt;$C1818,$J1818&lt;&gt;""),SUMIFS(K:K,C:C,C1818,J:J,"&lt;&gt;Subtotal"),""))))),"")</f>
        <v/>
      </c>
      <c r="L1819" s="100" t="str">
        <f t="shared" si="54"/>
        <v/>
      </c>
    </row>
    <row r="1820" spans="2:12" x14ac:dyDescent="0.25">
      <c r="B1820" s="62" t="str">
        <f>IFERROR(IF(C1819=C1816,IF(B1819+1&lt;='FORMAÇÃO DE PREÇO'!$H$8,B1819+1,""),B1819),"")</f>
        <v/>
      </c>
      <c r="C1820" s="62" t="str">
        <f>IFERROR(VLOOKUP(B1820,'FORMAÇÃO DE PREÇO'!B:D,2,FALSE),"")</f>
        <v/>
      </c>
      <c r="D1820" s="62" t="str">
        <f>IFERROR(VLOOKUP(B1820,'FORMAÇÃO DE PREÇO'!B:D,3,FALSE),"")</f>
        <v/>
      </c>
      <c r="E1820" s="107" t="str">
        <f t="shared" si="55"/>
        <v/>
      </c>
      <c r="F1820" s="107" t="str">
        <f>IF($B1819="","",IF($C1820=$C1817,INDEX('FORMAÇÃO DE PREÇO'!$H:$H,MATCH($B1820,'FORMAÇÃO DE PREÇO'!$B:$B)-18),IF($C1820=$C1818,"Código","")))</f>
        <v/>
      </c>
      <c r="G1820" s="108" t="str">
        <f t="array" ref="G1820">IF($B1819="","",IF($C1820=$C1817,UPPER(INDEX('BASE EDITAL'!$C:$C,EDITAL!B1820+1)),IF($C1820=$C1818,"Especificação do Objeto","")))</f>
        <v/>
      </c>
      <c r="H1820" s="109" t="str">
        <f t="array" ref="H1820">IF($B1819="","",IF($C1820=$C1817,INDEX('FORMAÇÃO DE PREÇO'!$M:$M,MATCH($B1820,'FORMAÇÃO DE PREÇO'!$B:$B)-14),IF($C1820=$C1818,"Unidade","")))</f>
        <v/>
      </c>
      <c r="I1820" s="109" t="str">
        <f>IF($B1819="","",IF($C1820=$C1817,INDEX('FORMAÇÃO DE PREÇO'!$M:$M,MATCH($B1820,'FORMAÇÃO DE PREÇO'!$B:$B)-16),IF($C1820=$C1818,"Quant.","")))</f>
        <v/>
      </c>
      <c r="J1820" s="68" t="str">
        <f>IF(AND(COUNTBLANK($B1817:$B1819)=2,$B1819="",$B1818="",MAX(C:C)&gt;1),"Total Estimado",IF($B1819="","",IF($C1820=$C1817,INDEX('FORMAÇÃO DE PREÇO'!$M:$M,MATCH($B1820,'FORMAÇÃO DE PREÇO'!$B:$B)-18),IF($C1820=$C1818,"Valor Unit. (R$)",IF(AND($C1820&lt;&gt;$C1819,$J1819&lt;&gt;""),"Subtotal","")))))</f>
        <v/>
      </c>
      <c r="K1820" s="100" t="str">
        <f>IFERROR(IF(AND(COUNTBLANK($B1817:$B1819)=2,$B1819="",$B1818="",MAX(C:C)&gt;1),SUM($K$3:K1819)/2,IF($B1819="","",IF($C1820=$C1817,ROUND(J1820*I1820,2),IF($C1820=$C1818,"Total Item (R$)",IF(AND($C1820&lt;&gt;$C1819,$J1819&lt;&gt;""),SUMIFS(K:K,C:C,C1819,J:J,"&lt;&gt;Subtotal"),""))))),"")</f>
        <v/>
      </c>
      <c r="L1820" s="100" t="str">
        <f t="shared" si="54"/>
        <v/>
      </c>
    </row>
    <row r="1821" spans="2:12" x14ac:dyDescent="0.25">
      <c r="B1821" s="62" t="str">
        <f>IFERROR(IF(C1820=C1817,IF(B1820+1&lt;='FORMAÇÃO DE PREÇO'!$H$8,B1820+1,""),B1820),"")</f>
        <v/>
      </c>
      <c r="C1821" s="62" t="str">
        <f>IFERROR(VLOOKUP(B1821,'FORMAÇÃO DE PREÇO'!B:D,2,FALSE),"")</f>
        <v/>
      </c>
      <c r="D1821" s="62" t="str">
        <f>IFERROR(VLOOKUP(B1821,'FORMAÇÃO DE PREÇO'!B:D,3,FALSE),"")</f>
        <v/>
      </c>
      <c r="E1821" s="107" t="str">
        <f t="shared" si="55"/>
        <v/>
      </c>
      <c r="F1821" s="107" t="str">
        <f>IF($B1820="","",IF($C1821=$C1818,INDEX('FORMAÇÃO DE PREÇO'!$H:$H,MATCH($B1821,'FORMAÇÃO DE PREÇO'!$B:$B)-18),IF($C1821=$C1819,"Código","")))</f>
        <v/>
      </c>
      <c r="G1821" s="108" t="str">
        <f t="array" ref="G1821">IF($B1820="","",IF($C1821=$C1818,UPPER(INDEX('BASE EDITAL'!$C:$C,EDITAL!B1821+1)),IF($C1821=$C1819,"Especificação do Objeto","")))</f>
        <v/>
      </c>
      <c r="H1821" s="109" t="str">
        <f t="array" ref="H1821">IF($B1820="","",IF($C1821=$C1818,INDEX('FORMAÇÃO DE PREÇO'!$M:$M,MATCH($B1821,'FORMAÇÃO DE PREÇO'!$B:$B)-14),IF($C1821=$C1819,"Unidade","")))</f>
        <v/>
      </c>
      <c r="I1821" s="109" t="str">
        <f>IF($B1820="","",IF($C1821=$C1818,INDEX('FORMAÇÃO DE PREÇO'!$M:$M,MATCH($B1821,'FORMAÇÃO DE PREÇO'!$B:$B)-16),IF($C1821=$C1819,"Quant.","")))</f>
        <v/>
      </c>
      <c r="J1821" s="68" t="str">
        <f>IF(AND(COUNTBLANK($B1818:$B1820)=2,$B1820="",$B1819="",MAX(C:C)&gt;1),"Total Estimado",IF($B1820="","",IF($C1821=$C1818,INDEX('FORMAÇÃO DE PREÇO'!$M:$M,MATCH($B1821,'FORMAÇÃO DE PREÇO'!$B:$B)-18),IF($C1821=$C1819,"Valor Unit. (R$)",IF(AND($C1821&lt;&gt;$C1820,$J1820&lt;&gt;""),"Subtotal","")))))</f>
        <v/>
      </c>
      <c r="K1821" s="100" t="str">
        <f>IFERROR(IF(AND(COUNTBLANK($B1818:$B1820)=2,$B1820="",$B1819="",MAX(C:C)&gt;1),SUM($K$3:K1820)/2,IF($B1820="","",IF($C1821=$C1818,ROUND(J1821*I1821,2),IF($C1821=$C1819,"Total Item (R$)",IF(AND($C1821&lt;&gt;$C1820,$J1820&lt;&gt;""),SUMIFS(K:K,C:C,C1820,J:J,"&lt;&gt;Subtotal"),""))))),"")</f>
        <v/>
      </c>
      <c r="L1821" s="100" t="str">
        <f t="shared" si="54"/>
        <v/>
      </c>
    </row>
    <row r="1822" spans="2:12" x14ac:dyDescent="0.25">
      <c r="B1822" s="62" t="str">
        <f>IFERROR(IF(C1821=C1818,IF(B1821+1&lt;='FORMAÇÃO DE PREÇO'!$H$8,B1821+1,""),B1821),"")</f>
        <v/>
      </c>
      <c r="C1822" s="62" t="str">
        <f>IFERROR(VLOOKUP(B1822,'FORMAÇÃO DE PREÇO'!B:D,2,FALSE),"")</f>
        <v/>
      </c>
      <c r="D1822" s="62" t="str">
        <f>IFERROR(VLOOKUP(B1822,'FORMAÇÃO DE PREÇO'!B:D,3,FALSE),"")</f>
        <v/>
      </c>
      <c r="E1822" s="107" t="str">
        <f t="shared" si="55"/>
        <v/>
      </c>
      <c r="F1822" s="107" t="str">
        <f>IF($B1821="","",IF($C1822=$C1819,INDEX('FORMAÇÃO DE PREÇO'!$H:$H,MATCH($B1822,'FORMAÇÃO DE PREÇO'!$B:$B)-18),IF($C1822=$C1820,"Código","")))</f>
        <v/>
      </c>
      <c r="G1822" s="108" t="str">
        <f t="array" ref="G1822">IF($B1821="","",IF($C1822=$C1819,UPPER(INDEX('BASE EDITAL'!$C:$C,EDITAL!B1822+1)),IF($C1822=$C1820,"Especificação do Objeto","")))</f>
        <v/>
      </c>
      <c r="H1822" s="109" t="str">
        <f t="array" ref="H1822">IF($B1821="","",IF($C1822=$C1819,INDEX('FORMAÇÃO DE PREÇO'!$M:$M,MATCH($B1822,'FORMAÇÃO DE PREÇO'!$B:$B)-14),IF($C1822=$C1820,"Unidade","")))</f>
        <v/>
      </c>
      <c r="I1822" s="109" t="str">
        <f>IF($B1821="","",IF($C1822=$C1819,INDEX('FORMAÇÃO DE PREÇO'!$M:$M,MATCH($B1822,'FORMAÇÃO DE PREÇO'!$B:$B)-16),IF($C1822=$C1820,"Quant.","")))</f>
        <v/>
      </c>
      <c r="J1822" s="68" t="str">
        <f>IF(AND(COUNTBLANK($B1819:$B1821)=2,$B1821="",$B1820="",MAX(C:C)&gt;1),"Total Estimado",IF($B1821="","",IF($C1822=$C1819,INDEX('FORMAÇÃO DE PREÇO'!$M:$M,MATCH($B1822,'FORMAÇÃO DE PREÇO'!$B:$B)-18),IF($C1822=$C1820,"Valor Unit. (R$)",IF(AND($C1822&lt;&gt;$C1821,$J1821&lt;&gt;""),"Subtotal","")))))</f>
        <v/>
      </c>
      <c r="K1822" s="100" t="str">
        <f>IFERROR(IF(AND(COUNTBLANK($B1819:$B1821)=2,$B1821="",$B1820="",MAX(C:C)&gt;1),SUM($K$3:K1821)/2,IF($B1821="","",IF($C1822=$C1819,ROUND(J1822*I1822,2),IF($C1822=$C1820,"Total Item (R$)",IF(AND($C1822&lt;&gt;$C1821,$J1821&lt;&gt;""),SUMIFS(K:K,C:C,C1821,J:J,"&lt;&gt;Subtotal"),""))))),"")</f>
        <v/>
      </c>
      <c r="L1822" s="100" t="str">
        <f t="shared" si="54"/>
        <v/>
      </c>
    </row>
    <row r="1823" spans="2:12" x14ac:dyDescent="0.25">
      <c r="B1823" s="62" t="str">
        <f>IFERROR(IF(C1822=C1819,IF(B1822+1&lt;='FORMAÇÃO DE PREÇO'!$H$8,B1822+1,""),B1822),"")</f>
        <v/>
      </c>
      <c r="C1823" s="62" t="str">
        <f>IFERROR(VLOOKUP(B1823,'FORMAÇÃO DE PREÇO'!B:D,2,FALSE),"")</f>
        <v/>
      </c>
      <c r="D1823" s="62" t="str">
        <f>IFERROR(VLOOKUP(B1823,'FORMAÇÃO DE PREÇO'!B:D,3,FALSE),"")</f>
        <v/>
      </c>
      <c r="E1823" s="107" t="str">
        <f t="shared" si="55"/>
        <v/>
      </c>
      <c r="F1823" s="107" t="str">
        <f>IF($B1822="","",IF($C1823=$C1820,INDEX('FORMAÇÃO DE PREÇO'!$H:$H,MATCH($B1823,'FORMAÇÃO DE PREÇO'!$B:$B)-18),IF($C1823=$C1821,"Código","")))</f>
        <v/>
      </c>
      <c r="G1823" s="108" t="str">
        <f t="array" ref="G1823">IF($B1822="","",IF($C1823=$C1820,UPPER(INDEX('BASE EDITAL'!$C:$C,EDITAL!B1823+1)),IF($C1823=$C1821,"Especificação do Objeto","")))</f>
        <v/>
      </c>
      <c r="H1823" s="109" t="str">
        <f t="array" ref="H1823">IF($B1822="","",IF($C1823=$C1820,INDEX('FORMAÇÃO DE PREÇO'!$M:$M,MATCH($B1823,'FORMAÇÃO DE PREÇO'!$B:$B)-14),IF($C1823=$C1821,"Unidade","")))</f>
        <v/>
      </c>
      <c r="I1823" s="109" t="str">
        <f>IF($B1822="","",IF($C1823=$C1820,INDEX('FORMAÇÃO DE PREÇO'!$M:$M,MATCH($B1823,'FORMAÇÃO DE PREÇO'!$B:$B)-16),IF($C1823=$C1821,"Quant.","")))</f>
        <v/>
      </c>
      <c r="J1823" s="68" t="str">
        <f>IF(AND(COUNTBLANK($B1820:$B1822)=2,$B1822="",$B1821="",MAX(C:C)&gt;1),"Total Estimado",IF($B1822="","",IF($C1823=$C1820,INDEX('FORMAÇÃO DE PREÇO'!$M:$M,MATCH($B1823,'FORMAÇÃO DE PREÇO'!$B:$B)-18),IF($C1823=$C1821,"Valor Unit. (R$)",IF(AND($C1823&lt;&gt;$C1822,$J1822&lt;&gt;""),"Subtotal","")))))</f>
        <v/>
      </c>
      <c r="K1823" s="100" t="str">
        <f>IFERROR(IF(AND(COUNTBLANK($B1820:$B1822)=2,$B1822="",$B1821="",MAX(C:C)&gt;1),SUM($K$3:K1822)/2,IF($B1822="","",IF($C1823=$C1820,ROUND(J1823*I1823,2),IF($C1823=$C1821,"Total Item (R$)",IF(AND($C1823&lt;&gt;$C1822,$J1822&lt;&gt;""),SUMIFS(K:K,C:C,C1822,J:J,"&lt;&gt;Subtotal"),""))))),"")</f>
        <v/>
      </c>
      <c r="L1823" s="100" t="str">
        <f t="shared" si="54"/>
        <v/>
      </c>
    </row>
    <row r="1824" spans="2:12" x14ac:dyDescent="0.25">
      <c r="B1824" s="62" t="str">
        <f>IFERROR(IF(C1823=C1820,IF(B1823+1&lt;='FORMAÇÃO DE PREÇO'!$H$8,B1823+1,""),B1823),"")</f>
        <v/>
      </c>
      <c r="C1824" s="62" t="str">
        <f>IFERROR(VLOOKUP(B1824,'FORMAÇÃO DE PREÇO'!B:D,2,FALSE),"")</f>
        <v/>
      </c>
      <c r="D1824" s="62" t="str">
        <f>IFERROR(VLOOKUP(B1824,'FORMAÇÃO DE PREÇO'!B:D,3,FALSE),"")</f>
        <v/>
      </c>
      <c r="E1824" s="107" t="str">
        <f t="shared" si="55"/>
        <v/>
      </c>
      <c r="F1824" s="107" t="str">
        <f>IF($B1823="","",IF($C1824=$C1821,INDEX('FORMAÇÃO DE PREÇO'!$H:$H,MATCH($B1824,'FORMAÇÃO DE PREÇO'!$B:$B)-18),IF($C1824=$C1822,"Código","")))</f>
        <v/>
      </c>
      <c r="G1824" s="108" t="str">
        <f t="array" ref="G1824">IF($B1823="","",IF($C1824=$C1821,UPPER(INDEX('BASE EDITAL'!$C:$C,EDITAL!B1824+1)),IF($C1824=$C1822,"Especificação do Objeto","")))</f>
        <v/>
      </c>
      <c r="H1824" s="109" t="str">
        <f t="array" ref="H1824">IF($B1823="","",IF($C1824=$C1821,INDEX('FORMAÇÃO DE PREÇO'!$M:$M,MATCH($B1824,'FORMAÇÃO DE PREÇO'!$B:$B)-14),IF($C1824=$C1822,"Unidade","")))</f>
        <v/>
      </c>
      <c r="I1824" s="109" t="str">
        <f>IF($B1823="","",IF($C1824=$C1821,INDEX('FORMAÇÃO DE PREÇO'!$M:$M,MATCH($B1824,'FORMAÇÃO DE PREÇO'!$B:$B)-16),IF($C1824=$C1822,"Quant.","")))</f>
        <v/>
      </c>
      <c r="J1824" s="68" t="str">
        <f>IF(AND(COUNTBLANK($B1821:$B1823)=2,$B1823="",$B1822="",MAX(C:C)&gt;1),"Total Estimado",IF($B1823="","",IF($C1824=$C1821,INDEX('FORMAÇÃO DE PREÇO'!$M:$M,MATCH($B1824,'FORMAÇÃO DE PREÇO'!$B:$B)-18),IF($C1824=$C1822,"Valor Unit. (R$)",IF(AND($C1824&lt;&gt;$C1823,$J1823&lt;&gt;""),"Subtotal","")))))</f>
        <v/>
      </c>
      <c r="K1824" s="100" t="str">
        <f>IFERROR(IF(AND(COUNTBLANK($B1821:$B1823)=2,$B1823="",$B1822="",MAX(C:C)&gt;1),SUM($K$3:K1823)/2,IF($B1823="","",IF($C1824=$C1821,ROUND(J1824*I1824,2),IF($C1824=$C1822,"Total Item (R$)",IF(AND($C1824&lt;&gt;$C1823,$J1823&lt;&gt;""),SUMIFS(K:K,C:C,C1823,J:J,"&lt;&gt;Subtotal"),""))))),"")</f>
        <v/>
      </c>
      <c r="L1824" s="100" t="str">
        <f t="shared" si="54"/>
        <v/>
      </c>
    </row>
    <row r="1825" spans="2:12" x14ac:dyDescent="0.25">
      <c r="B1825" s="62" t="str">
        <f>IFERROR(IF(C1824=C1821,IF(B1824+1&lt;='FORMAÇÃO DE PREÇO'!$H$8,B1824+1,""),B1824),"")</f>
        <v/>
      </c>
      <c r="C1825" s="62" t="str">
        <f>IFERROR(VLOOKUP(B1825,'FORMAÇÃO DE PREÇO'!B:D,2,FALSE),"")</f>
        <v/>
      </c>
      <c r="D1825" s="62" t="str">
        <f>IFERROR(VLOOKUP(B1825,'FORMAÇÃO DE PREÇO'!B:D,3,FALSE),"")</f>
        <v/>
      </c>
      <c r="E1825" s="107" t="str">
        <f t="shared" si="55"/>
        <v/>
      </c>
      <c r="F1825" s="107" t="str">
        <f>IF($B1824="","",IF($C1825=$C1822,INDEX('FORMAÇÃO DE PREÇO'!$H:$H,MATCH($B1825,'FORMAÇÃO DE PREÇO'!$B:$B)-18),IF($C1825=$C1823,"Código","")))</f>
        <v/>
      </c>
      <c r="G1825" s="108" t="str">
        <f t="array" ref="G1825">IF($B1824="","",IF($C1825=$C1822,UPPER(INDEX('BASE EDITAL'!$C:$C,EDITAL!B1825+1)),IF($C1825=$C1823,"Especificação do Objeto","")))</f>
        <v/>
      </c>
      <c r="H1825" s="109" t="str">
        <f t="array" ref="H1825">IF($B1824="","",IF($C1825=$C1822,INDEX('FORMAÇÃO DE PREÇO'!$M:$M,MATCH($B1825,'FORMAÇÃO DE PREÇO'!$B:$B)-14),IF($C1825=$C1823,"Unidade","")))</f>
        <v/>
      </c>
      <c r="I1825" s="109" t="str">
        <f>IF($B1824="","",IF($C1825=$C1822,INDEX('FORMAÇÃO DE PREÇO'!$M:$M,MATCH($B1825,'FORMAÇÃO DE PREÇO'!$B:$B)-16),IF($C1825=$C1823,"Quant.","")))</f>
        <v/>
      </c>
      <c r="J1825" s="68" t="str">
        <f>IF(AND(COUNTBLANK($B1822:$B1824)=2,$B1824="",$B1823="",MAX(C:C)&gt;1),"Total Estimado",IF($B1824="","",IF($C1825=$C1822,INDEX('FORMAÇÃO DE PREÇO'!$M:$M,MATCH($B1825,'FORMAÇÃO DE PREÇO'!$B:$B)-18),IF($C1825=$C1823,"Valor Unit. (R$)",IF(AND($C1825&lt;&gt;$C1824,$J1824&lt;&gt;""),"Subtotal","")))))</f>
        <v/>
      </c>
      <c r="K1825" s="100" t="str">
        <f>IFERROR(IF(AND(COUNTBLANK($B1822:$B1824)=2,$B1824="",$B1823="",MAX(C:C)&gt;1),SUM($K$3:K1824)/2,IF($B1824="","",IF($C1825=$C1822,ROUND(J1825*I1825,2),IF($C1825=$C1823,"Total Item (R$)",IF(AND($C1825&lt;&gt;$C1824,$J1824&lt;&gt;""),SUMIFS(K:K,C:C,C1824,J:J,"&lt;&gt;Subtotal"),""))))),"")</f>
        <v/>
      </c>
      <c r="L1825" s="100" t="str">
        <f t="shared" si="54"/>
        <v/>
      </c>
    </row>
    <row r="1826" spans="2:12" x14ac:dyDescent="0.25">
      <c r="B1826" s="62" t="str">
        <f>IFERROR(IF(C1825=C1822,IF(B1825+1&lt;='FORMAÇÃO DE PREÇO'!$H$8,B1825+1,""),B1825),"")</f>
        <v/>
      </c>
      <c r="C1826" s="62" t="str">
        <f>IFERROR(VLOOKUP(B1826,'FORMAÇÃO DE PREÇO'!B:D,2,FALSE),"")</f>
        <v/>
      </c>
      <c r="D1826" s="62" t="str">
        <f>IFERROR(VLOOKUP(B1826,'FORMAÇÃO DE PREÇO'!B:D,3,FALSE),"")</f>
        <v/>
      </c>
      <c r="E1826" s="107" t="str">
        <f t="shared" si="55"/>
        <v/>
      </c>
      <c r="F1826" s="107" t="str">
        <f>IF($B1825="","",IF($C1826=$C1823,INDEX('FORMAÇÃO DE PREÇO'!$H:$H,MATCH($B1826,'FORMAÇÃO DE PREÇO'!$B:$B)-18),IF($C1826=$C1824,"Código","")))</f>
        <v/>
      </c>
      <c r="G1826" s="108" t="str">
        <f t="array" ref="G1826">IF($B1825="","",IF($C1826=$C1823,UPPER(INDEX('BASE EDITAL'!$C:$C,EDITAL!B1826+1)),IF($C1826=$C1824,"Especificação do Objeto","")))</f>
        <v/>
      </c>
      <c r="H1826" s="109" t="str">
        <f t="array" ref="H1826">IF($B1825="","",IF($C1826=$C1823,INDEX('FORMAÇÃO DE PREÇO'!$M:$M,MATCH($B1826,'FORMAÇÃO DE PREÇO'!$B:$B)-14),IF($C1826=$C1824,"Unidade","")))</f>
        <v/>
      </c>
      <c r="I1826" s="109" t="str">
        <f>IF($B1825="","",IF($C1826=$C1823,INDEX('FORMAÇÃO DE PREÇO'!$M:$M,MATCH($B1826,'FORMAÇÃO DE PREÇO'!$B:$B)-16),IF($C1826=$C1824,"Quant.","")))</f>
        <v/>
      </c>
      <c r="J1826" s="68" t="str">
        <f>IF(AND(COUNTBLANK($B1823:$B1825)=2,$B1825="",$B1824="",MAX(C:C)&gt;1),"Total Estimado",IF($B1825="","",IF($C1826=$C1823,INDEX('FORMAÇÃO DE PREÇO'!$M:$M,MATCH($B1826,'FORMAÇÃO DE PREÇO'!$B:$B)-18),IF($C1826=$C1824,"Valor Unit. (R$)",IF(AND($C1826&lt;&gt;$C1825,$J1825&lt;&gt;""),"Subtotal","")))))</f>
        <v/>
      </c>
      <c r="K1826" s="100" t="str">
        <f>IFERROR(IF(AND(COUNTBLANK($B1823:$B1825)=2,$B1825="",$B1824="",MAX(C:C)&gt;1),SUM($K$3:K1825)/2,IF($B1825="","",IF($C1826=$C1823,ROUND(J1826*I1826,2),IF($C1826=$C1824,"Total Item (R$)",IF(AND($C1826&lt;&gt;$C1825,$J1825&lt;&gt;""),SUMIFS(K:K,C:C,C1825,J:J,"&lt;&gt;Subtotal"),""))))),"")</f>
        <v/>
      </c>
      <c r="L1826" s="100" t="str">
        <f t="shared" si="54"/>
        <v/>
      </c>
    </row>
    <row r="1827" spans="2:12" x14ac:dyDescent="0.25">
      <c r="B1827" s="62" t="str">
        <f>IFERROR(IF(C1826=C1823,IF(B1826+1&lt;='FORMAÇÃO DE PREÇO'!$H$8,B1826+1,""),B1826),"")</f>
        <v/>
      </c>
      <c r="C1827" s="62" t="str">
        <f>IFERROR(VLOOKUP(B1827,'FORMAÇÃO DE PREÇO'!B:D,2,FALSE),"")</f>
        <v/>
      </c>
      <c r="D1827" s="62" t="str">
        <f>IFERROR(VLOOKUP(B1827,'FORMAÇÃO DE PREÇO'!B:D,3,FALSE),"")</f>
        <v/>
      </c>
      <c r="E1827" s="107" t="str">
        <f t="shared" si="55"/>
        <v/>
      </c>
      <c r="F1827" s="107" t="str">
        <f>IF($B1826="","",IF($C1827=$C1824,INDEX('FORMAÇÃO DE PREÇO'!$H:$H,MATCH($B1827,'FORMAÇÃO DE PREÇO'!$B:$B)-18),IF($C1827=$C1825,"Código","")))</f>
        <v/>
      </c>
      <c r="G1827" s="108" t="str">
        <f t="array" ref="G1827">IF($B1826="","",IF($C1827=$C1824,UPPER(INDEX('BASE EDITAL'!$C:$C,EDITAL!B1827+1)),IF($C1827=$C1825,"Especificação do Objeto","")))</f>
        <v/>
      </c>
      <c r="H1827" s="109" t="str">
        <f t="array" ref="H1827">IF($B1826="","",IF($C1827=$C1824,INDEX('FORMAÇÃO DE PREÇO'!$M:$M,MATCH($B1827,'FORMAÇÃO DE PREÇO'!$B:$B)-14),IF($C1827=$C1825,"Unidade","")))</f>
        <v/>
      </c>
      <c r="I1827" s="109" t="str">
        <f>IF($B1826="","",IF($C1827=$C1824,INDEX('FORMAÇÃO DE PREÇO'!$M:$M,MATCH($B1827,'FORMAÇÃO DE PREÇO'!$B:$B)-16),IF($C1827=$C1825,"Quant.","")))</f>
        <v/>
      </c>
      <c r="J1827" s="68" t="str">
        <f>IF(AND(COUNTBLANK($B1824:$B1826)=2,$B1826="",$B1825="",MAX(C:C)&gt;1),"Total Estimado",IF($B1826="","",IF($C1827=$C1824,INDEX('FORMAÇÃO DE PREÇO'!$M:$M,MATCH($B1827,'FORMAÇÃO DE PREÇO'!$B:$B)-18),IF($C1827=$C1825,"Valor Unit. (R$)",IF(AND($C1827&lt;&gt;$C1826,$J1826&lt;&gt;""),"Subtotal","")))))</f>
        <v/>
      </c>
      <c r="K1827" s="100" t="str">
        <f>IFERROR(IF(AND(COUNTBLANK($B1824:$B1826)=2,$B1826="",$B1825="",MAX(C:C)&gt;1),SUM($K$3:K1826)/2,IF($B1826="","",IF($C1827=$C1824,ROUND(J1827*I1827,2),IF($C1827=$C1825,"Total Item (R$)",IF(AND($C1827&lt;&gt;$C1826,$J1826&lt;&gt;""),SUMIFS(K:K,C:C,C1826,J:J,"&lt;&gt;Subtotal"),""))))),"")</f>
        <v/>
      </c>
      <c r="L1827" s="100" t="str">
        <f t="shared" si="54"/>
        <v/>
      </c>
    </row>
    <row r="1828" spans="2:12" x14ac:dyDescent="0.25">
      <c r="B1828" s="62" t="str">
        <f>IFERROR(IF(C1827=C1824,IF(B1827+1&lt;='FORMAÇÃO DE PREÇO'!$H$8,B1827+1,""),B1827),"")</f>
        <v/>
      </c>
      <c r="C1828" s="62" t="str">
        <f>IFERROR(VLOOKUP(B1828,'FORMAÇÃO DE PREÇO'!B:D,2,FALSE),"")</f>
        <v/>
      </c>
      <c r="D1828" s="62" t="str">
        <f>IFERROR(VLOOKUP(B1828,'FORMAÇÃO DE PREÇO'!B:D,3,FALSE),"")</f>
        <v/>
      </c>
      <c r="E1828" s="107" t="str">
        <f t="shared" si="55"/>
        <v/>
      </c>
      <c r="F1828" s="107" t="str">
        <f>IF($B1827="","",IF($C1828=$C1825,INDEX('FORMAÇÃO DE PREÇO'!$H:$H,MATCH($B1828,'FORMAÇÃO DE PREÇO'!$B:$B)-18),IF($C1828=$C1826,"Código","")))</f>
        <v/>
      </c>
      <c r="G1828" s="108" t="str">
        <f t="array" ref="G1828">IF($B1827="","",IF($C1828=$C1825,UPPER(INDEX('BASE EDITAL'!$C:$C,EDITAL!B1828+1)),IF($C1828=$C1826,"Especificação do Objeto","")))</f>
        <v/>
      </c>
      <c r="H1828" s="109" t="str">
        <f t="array" ref="H1828">IF($B1827="","",IF($C1828=$C1825,INDEX('FORMAÇÃO DE PREÇO'!$M:$M,MATCH($B1828,'FORMAÇÃO DE PREÇO'!$B:$B)-14),IF($C1828=$C1826,"Unidade","")))</f>
        <v/>
      </c>
      <c r="I1828" s="109" t="str">
        <f>IF($B1827="","",IF($C1828=$C1825,INDEX('FORMAÇÃO DE PREÇO'!$M:$M,MATCH($B1828,'FORMAÇÃO DE PREÇO'!$B:$B)-16),IF($C1828=$C1826,"Quant.","")))</f>
        <v/>
      </c>
      <c r="J1828" s="68" t="str">
        <f>IF(AND(COUNTBLANK($B1825:$B1827)=2,$B1827="",$B1826="",MAX(C:C)&gt;1),"Total Estimado",IF($B1827="","",IF($C1828=$C1825,INDEX('FORMAÇÃO DE PREÇO'!$M:$M,MATCH($B1828,'FORMAÇÃO DE PREÇO'!$B:$B)-18),IF($C1828=$C1826,"Valor Unit. (R$)",IF(AND($C1828&lt;&gt;$C1827,$J1827&lt;&gt;""),"Subtotal","")))))</f>
        <v/>
      </c>
      <c r="K1828" s="100" t="str">
        <f>IFERROR(IF(AND(COUNTBLANK($B1825:$B1827)=2,$B1827="",$B1826="",MAX(C:C)&gt;1),SUM($K$3:K1827)/2,IF($B1827="","",IF($C1828=$C1825,ROUND(J1828*I1828,2),IF($C1828=$C1826,"Total Item (R$)",IF(AND($C1828&lt;&gt;$C1827,$J1827&lt;&gt;""),SUMIFS(K:K,C:C,C1827,J:J,"&lt;&gt;Subtotal"),""))))),"")</f>
        <v/>
      </c>
      <c r="L1828" s="100" t="str">
        <f t="shared" si="54"/>
        <v/>
      </c>
    </row>
    <row r="1829" spans="2:12" x14ac:dyDescent="0.25">
      <c r="B1829" s="62" t="str">
        <f>IFERROR(IF(C1828=C1825,IF(B1828+1&lt;='FORMAÇÃO DE PREÇO'!$H$8,B1828+1,""),B1828),"")</f>
        <v/>
      </c>
      <c r="C1829" s="62" t="str">
        <f>IFERROR(VLOOKUP(B1829,'FORMAÇÃO DE PREÇO'!B:D,2,FALSE),"")</f>
        <v/>
      </c>
      <c r="D1829" s="62" t="str">
        <f>IFERROR(VLOOKUP(B1829,'FORMAÇÃO DE PREÇO'!B:D,3,FALSE),"")</f>
        <v/>
      </c>
      <c r="E1829" s="107" t="str">
        <f t="shared" si="55"/>
        <v/>
      </c>
      <c r="F1829" s="107" t="str">
        <f>IF($B1828="","",IF($C1829=$C1826,INDEX('FORMAÇÃO DE PREÇO'!$H:$H,MATCH($B1829,'FORMAÇÃO DE PREÇO'!$B:$B)-18),IF($C1829=$C1827,"Código","")))</f>
        <v/>
      </c>
      <c r="G1829" s="108" t="str">
        <f t="array" ref="G1829">IF($B1828="","",IF($C1829=$C1826,UPPER(INDEX('BASE EDITAL'!$C:$C,EDITAL!B1829+1)),IF($C1829=$C1827,"Especificação do Objeto","")))</f>
        <v/>
      </c>
      <c r="H1829" s="109" t="str">
        <f t="array" ref="H1829">IF($B1828="","",IF($C1829=$C1826,INDEX('FORMAÇÃO DE PREÇO'!$M:$M,MATCH($B1829,'FORMAÇÃO DE PREÇO'!$B:$B)-14),IF($C1829=$C1827,"Unidade","")))</f>
        <v/>
      </c>
      <c r="I1829" s="109" t="str">
        <f>IF($B1828="","",IF($C1829=$C1826,INDEX('FORMAÇÃO DE PREÇO'!$M:$M,MATCH($B1829,'FORMAÇÃO DE PREÇO'!$B:$B)-16),IF($C1829=$C1827,"Quant.","")))</f>
        <v/>
      </c>
      <c r="J1829" s="68" t="str">
        <f>IF(AND(COUNTBLANK($B1826:$B1828)=2,$B1828="",$B1827="",MAX(C:C)&gt;1),"Total Estimado",IF($B1828="","",IF($C1829=$C1826,INDEX('FORMAÇÃO DE PREÇO'!$M:$M,MATCH($B1829,'FORMAÇÃO DE PREÇO'!$B:$B)-18),IF($C1829=$C1827,"Valor Unit. (R$)",IF(AND($C1829&lt;&gt;$C1828,$J1828&lt;&gt;""),"Subtotal","")))))</f>
        <v/>
      </c>
      <c r="K1829" s="100" t="str">
        <f>IFERROR(IF(AND(COUNTBLANK($B1826:$B1828)=2,$B1828="",$B1827="",MAX(C:C)&gt;1),SUM($K$3:K1828)/2,IF($B1828="","",IF($C1829=$C1826,ROUND(J1829*I1829,2),IF($C1829=$C1827,"Total Item (R$)",IF(AND($C1829&lt;&gt;$C1828,$J1828&lt;&gt;""),SUMIFS(K:K,C:C,C1828,J:J,"&lt;&gt;Subtotal"),""))))),"")</f>
        <v/>
      </c>
      <c r="L1829" s="100" t="str">
        <f t="shared" si="54"/>
        <v/>
      </c>
    </row>
    <row r="1830" spans="2:12" x14ac:dyDescent="0.25">
      <c r="B1830" s="62" t="str">
        <f>IFERROR(IF(C1829=C1826,IF(B1829+1&lt;='FORMAÇÃO DE PREÇO'!$H$8,B1829+1,""),B1829),"")</f>
        <v/>
      </c>
      <c r="C1830" s="62" t="str">
        <f>IFERROR(VLOOKUP(B1830,'FORMAÇÃO DE PREÇO'!B:D,2,FALSE),"")</f>
        <v/>
      </c>
      <c r="D1830" s="62" t="str">
        <f>IFERROR(VLOOKUP(B1830,'FORMAÇÃO DE PREÇO'!B:D,3,FALSE),"")</f>
        <v/>
      </c>
      <c r="E1830" s="107" t="str">
        <f t="shared" si="55"/>
        <v/>
      </c>
      <c r="F1830" s="107" t="str">
        <f>IF($B1829="","",IF($C1830=$C1827,INDEX('FORMAÇÃO DE PREÇO'!$H:$H,MATCH($B1830,'FORMAÇÃO DE PREÇO'!$B:$B)-18),IF($C1830=$C1828,"Código","")))</f>
        <v/>
      </c>
      <c r="G1830" s="108" t="str">
        <f t="array" ref="G1830">IF($B1829="","",IF($C1830=$C1827,UPPER(INDEX('BASE EDITAL'!$C:$C,EDITAL!B1830+1)),IF($C1830=$C1828,"Especificação do Objeto","")))</f>
        <v/>
      </c>
      <c r="H1830" s="109" t="str">
        <f t="array" ref="H1830">IF($B1829="","",IF($C1830=$C1827,INDEX('FORMAÇÃO DE PREÇO'!$M:$M,MATCH($B1830,'FORMAÇÃO DE PREÇO'!$B:$B)-14),IF($C1830=$C1828,"Unidade","")))</f>
        <v/>
      </c>
      <c r="I1830" s="109" t="str">
        <f>IF($B1829="","",IF($C1830=$C1827,INDEX('FORMAÇÃO DE PREÇO'!$M:$M,MATCH($B1830,'FORMAÇÃO DE PREÇO'!$B:$B)-16),IF($C1830=$C1828,"Quant.","")))</f>
        <v/>
      </c>
      <c r="J1830" s="68" t="str">
        <f>IF(AND(COUNTBLANK($B1827:$B1829)=2,$B1829="",$B1828="",MAX(C:C)&gt;1),"Total Estimado",IF($B1829="","",IF($C1830=$C1827,INDEX('FORMAÇÃO DE PREÇO'!$M:$M,MATCH($B1830,'FORMAÇÃO DE PREÇO'!$B:$B)-18),IF($C1830=$C1828,"Valor Unit. (R$)",IF(AND($C1830&lt;&gt;$C1829,$J1829&lt;&gt;""),"Subtotal","")))))</f>
        <v/>
      </c>
      <c r="K1830" s="100" t="str">
        <f>IFERROR(IF(AND(COUNTBLANK($B1827:$B1829)=2,$B1829="",$B1828="",MAX(C:C)&gt;1),SUM($K$3:K1829)/2,IF($B1829="","",IF($C1830=$C1827,ROUND(J1830*I1830,2),IF($C1830=$C1828,"Total Item (R$)",IF(AND($C1830&lt;&gt;$C1829,$J1829&lt;&gt;""),SUMIFS(K:K,C:C,C1829,J:J,"&lt;&gt;Subtotal"),""))))),"")</f>
        <v/>
      </c>
      <c r="L1830" s="100" t="str">
        <f t="shared" si="54"/>
        <v/>
      </c>
    </row>
    <row r="1831" spans="2:12" x14ac:dyDescent="0.25">
      <c r="B1831" s="62" t="str">
        <f>IFERROR(IF(C1830=C1827,IF(B1830+1&lt;='FORMAÇÃO DE PREÇO'!$H$8,B1830+1,""),B1830),"")</f>
        <v/>
      </c>
      <c r="C1831" s="62" t="str">
        <f>IFERROR(VLOOKUP(B1831,'FORMAÇÃO DE PREÇO'!B:D,2,FALSE),"")</f>
        <v/>
      </c>
      <c r="D1831" s="62" t="str">
        <f>IFERROR(VLOOKUP(B1831,'FORMAÇÃO DE PREÇO'!B:D,3,FALSE),"")</f>
        <v/>
      </c>
      <c r="E1831" s="107" t="str">
        <f t="shared" si="55"/>
        <v/>
      </c>
      <c r="F1831" s="107" t="str">
        <f>IF($B1830="","",IF($C1831=$C1828,INDEX('FORMAÇÃO DE PREÇO'!$H:$H,MATCH($B1831,'FORMAÇÃO DE PREÇO'!$B:$B)-18),IF($C1831=$C1829,"Código","")))</f>
        <v/>
      </c>
      <c r="G1831" s="108" t="str">
        <f t="array" ref="G1831">IF($B1830="","",IF($C1831=$C1828,UPPER(INDEX('BASE EDITAL'!$C:$C,EDITAL!B1831+1)),IF($C1831=$C1829,"Especificação do Objeto","")))</f>
        <v/>
      </c>
      <c r="H1831" s="109" t="str">
        <f t="array" ref="H1831">IF($B1830="","",IF($C1831=$C1828,INDEX('FORMAÇÃO DE PREÇO'!$M:$M,MATCH($B1831,'FORMAÇÃO DE PREÇO'!$B:$B)-14),IF($C1831=$C1829,"Unidade","")))</f>
        <v/>
      </c>
      <c r="I1831" s="109" t="str">
        <f>IF($B1830="","",IF($C1831=$C1828,INDEX('FORMAÇÃO DE PREÇO'!$M:$M,MATCH($B1831,'FORMAÇÃO DE PREÇO'!$B:$B)-16),IF($C1831=$C1829,"Quant.","")))</f>
        <v/>
      </c>
      <c r="J1831" s="68" t="str">
        <f>IF(AND(COUNTBLANK($B1828:$B1830)=2,$B1830="",$B1829="",MAX(C:C)&gt;1),"Total Estimado",IF($B1830="","",IF($C1831=$C1828,INDEX('FORMAÇÃO DE PREÇO'!$M:$M,MATCH($B1831,'FORMAÇÃO DE PREÇO'!$B:$B)-18),IF($C1831=$C1829,"Valor Unit. (R$)",IF(AND($C1831&lt;&gt;$C1830,$J1830&lt;&gt;""),"Subtotal","")))))</f>
        <v/>
      </c>
      <c r="K1831" s="100" t="str">
        <f>IFERROR(IF(AND(COUNTBLANK($B1828:$B1830)=2,$B1830="",$B1829="",MAX(C:C)&gt;1),SUM($K$3:K1830)/2,IF($B1830="","",IF($C1831=$C1828,ROUND(J1831*I1831,2),IF($C1831=$C1829,"Total Item (R$)",IF(AND($C1831&lt;&gt;$C1830,$J1830&lt;&gt;""),SUMIFS(K:K,C:C,C1830,J:J,"&lt;&gt;Subtotal"),""))))),"")</f>
        <v/>
      </c>
      <c r="L1831" s="100" t="str">
        <f t="shared" si="54"/>
        <v/>
      </c>
    </row>
    <row r="1832" spans="2:12" x14ac:dyDescent="0.25">
      <c r="B1832" s="62" t="str">
        <f>IFERROR(IF(C1831=C1828,IF(B1831+1&lt;='FORMAÇÃO DE PREÇO'!$H$8,B1831+1,""),B1831),"")</f>
        <v/>
      </c>
      <c r="C1832" s="62" t="str">
        <f>IFERROR(VLOOKUP(B1832,'FORMAÇÃO DE PREÇO'!B:D,2,FALSE),"")</f>
        <v/>
      </c>
      <c r="D1832" s="62" t="str">
        <f>IFERROR(VLOOKUP(B1832,'FORMAÇÃO DE PREÇO'!B:D,3,FALSE),"")</f>
        <v/>
      </c>
      <c r="E1832" s="107" t="str">
        <f t="shared" si="55"/>
        <v/>
      </c>
      <c r="F1832" s="107" t="str">
        <f>IF($B1831="","",IF($C1832=$C1829,INDEX('FORMAÇÃO DE PREÇO'!$H:$H,MATCH($B1832,'FORMAÇÃO DE PREÇO'!$B:$B)-18),IF($C1832=$C1830,"Código","")))</f>
        <v/>
      </c>
      <c r="G1832" s="108" t="str">
        <f t="array" ref="G1832">IF($B1831="","",IF($C1832=$C1829,UPPER(INDEX('BASE EDITAL'!$C:$C,EDITAL!B1832+1)),IF($C1832=$C1830,"Especificação do Objeto","")))</f>
        <v/>
      </c>
      <c r="H1832" s="109" t="str">
        <f t="array" ref="H1832">IF($B1831="","",IF($C1832=$C1829,INDEX('FORMAÇÃO DE PREÇO'!$M:$M,MATCH($B1832,'FORMAÇÃO DE PREÇO'!$B:$B)-14),IF($C1832=$C1830,"Unidade","")))</f>
        <v/>
      </c>
      <c r="I1832" s="109" t="str">
        <f>IF($B1831="","",IF($C1832=$C1829,INDEX('FORMAÇÃO DE PREÇO'!$M:$M,MATCH($B1832,'FORMAÇÃO DE PREÇO'!$B:$B)-16),IF($C1832=$C1830,"Quant.","")))</f>
        <v/>
      </c>
      <c r="J1832" s="68" t="str">
        <f>IF(AND(COUNTBLANK($B1829:$B1831)=2,$B1831="",$B1830="",MAX(C:C)&gt;1),"Total Estimado",IF($B1831="","",IF($C1832=$C1829,INDEX('FORMAÇÃO DE PREÇO'!$M:$M,MATCH($B1832,'FORMAÇÃO DE PREÇO'!$B:$B)-18),IF($C1832=$C1830,"Valor Unit. (R$)",IF(AND($C1832&lt;&gt;$C1831,$J1831&lt;&gt;""),"Subtotal","")))))</f>
        <v/>
      </c>
      <c r="K1832" s="100" t="str">
        <f>IFERROR(IF(AND(COUNTBLANK($B1829:$B1831)=2,$B1831="",$B1830="",MAX(C:C)&gt;1),SUM($K$3:K1831)/2,IF($B1831="","",IF($C1832=$C1829,ROUND(J1832*I1832,2),IF($C1832=$C1830,"Total Item (R$)",IF(AND($C1832&lt;&gt;$C1831,$J1831&lt;&gt;""),SUMIFS(K:K,C:C,C1831,J:J,"&lt;&gt;Subtotal"),""))))),"")</f>
        <v/>
      </c>
      <c r="L1832" s="100" t="str">
        <f t="shared" si="54"/>
        <v/>
      </c>
    </row>
    <row r="1833" spans="2:12" x14ac:dyDescent="0.25">
      <c r="B1833" s="62" t="str">
        <f>IFERROR(IF(C1832=C1829,IF(B1832+1&lt;='FORMAÇÃO DE PREÇO'!$H$8,B1832+1,""),B1832),"")</f>
        <v/>
      </c>
      <c r="C1833" s="62" t="str">
        <f>IFERROR(VLOOKUP(B1833,'FORMAÇÃO DE PREÇO'!B:D,2,FALSE),"")</f>
        <v/>
      </c>
      <c r="D1833" s="62" t="str">
        <f>IFERROR(VLOOKUP(B1833,'FORMAÇÃO DE PREÇO'!B:D,3,FALSE),"")</f>
        <v/>
      </c>
      <c r="E1833" s="107" t="str">
        <f t="shared" si="55"/>
        <v/>
      </c>
      <c r="F1833" s="107" t="str">
        <f>IF($B1832="","",IF($C1833=$C1830,INDEX('FORMAÇÃO DE PREÇO'!$H:$H,MATCH($B1833,'FORMAÇÃO DE PREÇO'!$B:$B)-18),IF($C1833=$C1831,"Código","")))</f>
        <v/>
      </c>
      <c r="G1833" s="108" t="str">
        <f t="array" ref="G1833">IF($B1832="","",IF($C1833=$C1830,UPPER(INDEX('BASE EDITAL'!$C:$C,EDITAL!B1833+1)),IF($C1833=$C1831,"Especificação do Objeto","")))</f>
        <v/>
      </c>
      <c r="H1833" s="109" t="str">
        <f t="array" ref="H1833">IF($B1832="","",IF($C1833=$C1830,INDEX('FORMAÇÃO DE PREÇO'!$M:$M,MATCH($B1833,'FORMAÇÃO DE PREÇO'!$B:$B)-14),IF($C1833=$C1831,"Unidade","")))</f>
        <v/>
      </c>
      <c r="I1833" s="109" t="str">
        <f>IF($B1832="","",IF($C1833=$C1830,INDEX('FORMAÇÃO DE PREÇO'!$M:$M,MATCH($B1833,'FORMAÇÃO DE PREÇO'!$B:$B)-16),IF($C1833=$C1831,"Quant.","")))</f>
        <v/>
      </c>
      <c r="J1833" s="68" t="str">
        <f>IF(AND(COUNTBLANK($B1830:$B1832)=2,$B1832="",$B1831="",MAX(C:C)&gt;1),"Total Estimado",IF($B1832="","",IF($C1833=$C1830,INDEX('FORMAÇÃO DE PREÇO'!$M:$M,MATCH($B1833,'FORMAÇÃO DE PREÇO'!$B:$B)-18),IF($C1833=$C1831,"Valor Unit. (R$)",IF(AND($C1833&lt;&gt;$C1832,$J1832&lt;&gt;""),"Subtotal","")))))</f>
        <v/>
      </c>
      <c r="K1833" s="100" t="str">
        <f>IFERROR(IF(AND(COUNTBLANK($B1830:$B1832)=2,$B1832="",$B1831="",MAX(C:C)&gt;1),SUM($K$3:K1832)/2,IF($B1832="","",IF($C1833=$C1830,ROUND(J1833*I1833,2),IF($C1833=$C1831,"Total Item (R$)",IF(AND($C1833&lt;&gt;$C1832,$J1832&lt;&gt;""),SUMIFS(K:K,C:C,C1832,J:J,"&lt;&gt;Subtotal"),""))))),"")</f>
        <v/>
      </c>
      <c r="L1833" s="100" t="str">
        <f t="shared" si="54"/>
        <v/>
      </c>
    </row>
    <row r="1834" spans="2:12" x14ac:dyDescent="0.25">
      <c r="B1834" s="62" t="str">
        <f>IFERROR(IF(C1833=C1830,IF(B1833+1&lt;='FORMAÇÃO DE PREÇO'!$H$8,B1833+1,""),B1833),"")</f>
        <v/>
      </c>
      <c r="C1834" s="62" t="str">
        <f>IFERROR(VLOOKUP(B1834,'FORMAÇÃO DE PREÇO'!B:D,2,FALSE),"")</f>
        <v/>
      </c>
      <c r="D1834" s="62" t="str">
        <f>IFERROR(VLOOKUP(B1834,'FORMAÇÃO DE PREÇO'!B:D,3,FALSE),"")</f>
        <v/>
      </c>
      <c r="E1834" s="107" t="str">
        <f t="shared" si="55"/>
        <v/>
      </c>
      <c r="F1834" s="107" t="str">
        <f>IF($B1833="","",IF($C1834=$C1831,INDEX('FORMAÇÃO DE PREÇO'!$H:$H,MATCH($B1834,'FORMAÇÃO DE PREÇO'!$B:$B)-18),IF($C1834=$C1832,"Código","")))</f>
        <v/>
      </c>
      <c r="G1834" s="108" t="str">
        <f t="array" ref="G1834">IF($B1833="","",IF($C1834=$C1831,UPPER(INDEX('BASE EDITAL'!$C:$C,EDITAL!B1834+1)),IF($C1834=$C1832,"Especificação do Objeto","")))</f>
        <v/>
      </c>
      <c r="H1834" s="109" t="str">
        <f t="array" ref="H1834">IF($B1833="","",IF($C1834=$C1831,INDEX('FORMAÇÃO DE PREÇO'!$M:$M,MATCH($B1834,'FORMAÇÃO DE PREÇO'!$B:$B)-14),IF($C1834=$C1832,"Unidade","")))</f>
        <v/>
      </c>
      <c r="I1834" s="109" t="str">
        <f>IF($B1833="","",IF($C1834=$C1831,INDEX('FORMAÇÃO DE PREÇO'!$M:$M,MATCH($B1834,'FORMAÇÃO DE PREÇO'!$B:$B)-16),IF($C1834=$C1832,"Quant.","")))</f>
        <v/>
      </c>
      <c r="J1834" s="68" t="str">
        <f>IF(AND(COUNTBLANK($B1831:$B1833)=2,$B1833="",$B1832="",MAX(C:C)&gt;1),"Total Estimado",IF($B1833="","",IF($C1834=$C1831,INDEX('FORMAÇÃO DE PREÇO'!$M:$M,MATCH($B1834,'FORMAÇÃO DE PREÇO'!$B:$B)-18),IF($C1834=$C1832,"Valor Unit. (R$)",IF(AND($C1834&lt;&gt;$C1833,$J1833&lt;&gt;""),"Subtotal","")))))</f>
        <v/>
      </c>
      <c r="K1834" s="100" t="str">
        <f>IFERROR(IF(AND(COUNTBLANK($B1831:$B1833)=2,$B1833="",$B1832="",MAX(C:C)&gt;1),SUM($K$3:K1833)/2,IF($B1833="","",IF($C1834=$C1831,ROUND(J1834*I1834,2),IF($C1834=$C1832,"Total Item (R$)",IF(AND($C1834&lt;&gt;$C1833,$J1833&lt;&gt;""),SUMIFS(K:K,C:C,C1833,J:J,"&lt;&gt;Subtotal"),""))))),"")</f>
        <v/>
      </c>
      <c r="L1834" s="100" t="str">
        <f t="shared" si="54"/>
        <v/>
      </c>
    </row>
    <row r="1835" spans="2:12" x14ac:dyDescent="0.25">
      <c r="B1835" s="62" t="str">
        <f>IFERROR(IF(C1834=C1831,IF(B1834+1&lt;='FORMAÇÃO DE PREÇO'!$H$8,B1834+1,""),B1834),"")</f>
        <v/>
      </c>
      <c r="C1835" s="62" t="str">
        <f>IFERROR(VLOOKUP(B1835,'FORMAÇÃO DE PREÇO'!B:D,2,FALSE),"")</f>
        <v/>
      </c>
      <c r="D1835" s="62" t="str">
        <f>IFERROR(VLOOKUP(B1835,'FORMAÇÃO DE PREÇO'!B:D,3,FALSE),"")</f>
        <v/>
      </c>
      <c r="E1835" s="107" t="str">
        <f t="shared" si="55"/>
        <v/>
      </c>
      <c r="F1835" s="107" t="str">
        <f>IF($B1834="","",IF($C1835=$C1832,INDEX('FORMAÇÃO DE PREÇO'!$H:$H,MATCH($B1835,'FORMAÇÃO DE PREÇO'!$B:$B)-18),IF($C1835=$C1833,"Código","")))</f>
        <v/>
      </c>
      <c r="G1835" s="108" t="str">
        <f t="array" ref="G1835">IF($B1834="","",IF($C1835=$C1832,UPPER(INDEX('BASE EDITAL'!$C:$C,EDITAL!B1835+1)),IF($C1835=$C1833,"Especificação do Objeto","")))</f>
        <v/>
      </c>
      <c r="H1835" s="109" t="str">
        <f t="array" ref="H1835">IF($B1834="","",IF($C1835=$C1832,INDEX('FORMAÇÃO DE PREÇO'!$M:$M,MATCH($B1835,'FORMAÇÃO DE PREÇO'!$B:$B)-14),IF($C1835=$C1833,"Unidade","")))</f>
        <v/>
      </c>
      <c r="I1835" s="109" t="str">
        <f>IF($B1834="","",IF($C1835=$C1832,INDEX('FORMAÇÃO DE PREÇO'!$M:$M,MATCH($B1835,'FORMAÇÃO DE PREÇO'!$B:$B)-16),IF($C1835=$C1833,"Quant.","")))</f>
        <v/>
      </c>
      <c r="J1835" s="68" t="str">
        <f>IF(AND(COUNTBLANK($B1832:$B1834)=2,$B1834="",$B1833="",MAX(C:C)&gt;1),"Total Estimado",IF($B1834="","",IF($C1835=$C1832,INDEX('FORMAÇÃO DE PREÇO'!$M:$M,MATCH($B1835,'FORMAÇÃO DE PREÇO'!$B:$B)-18),IF($C1835=$C1833,"Valor Unit. (R$)",IF(AND($C1835&lt;&gt;$C1834,$J1834&lt;&gt;""),"Subtotal","")))))</f>
        <v/>
      </c>
      <c r="K1835" s="100" t="str">
        <f>IFERROR(IF(AND(COUNTBLANK($B1832:$B1834)=2,$B1834="",$B1833="",MAX(C:C)&gt;1),SUM($K$3:K1834)/2,IF($B1834="","",IF($C1835=$C1832,ROUND(J1835*I1835,2),IF($C1835=$C1833,"Total Item (R$)",IF(AND($C1835&lt;&gt;$C1834,$J1834&lt;&gt;""),SUMIFS(K:K,C:C,C1834,J:J,"&lt;&gt;Subtotal"),""))))),"")</f>
        <v/>
      </c>
      <c r="L1835" s="100" t="str">
        <f t="shared" si="54"/>
        <v/>
      </c>
    </row>
    <row r="1836" spans="2:12" x14ac:dyDescent="0.25">
      <c r="B1836" s="62" t="str">
        <f>IFERROR(IF(C1835=C1832,IF(B1835+1&lt;='FORMAÇÃO DE PREÇO'!$H$8,B1835+1,""),B1835),"")</f>
        <v/>
      </c>
      <c r="C1836" s="62" t="str">
        <f>IFERROR(VLOOKUP(B1836,'FORMAÇÃO DE PREÇO'!B:D,2,FALSE),"")</f>
        <v/>
      </c>
      <c r="D1836" s="62" t="str">
        <f>IFERROR(VLOOKUP(B1836,'FORMAÇÃO DE PREÇO'!B:D,3,FALSE),"")</f>
        <v/>
      </c>
      <c r="E1836" s="107" t="str">
        <f t="shared" si="55"/>
        <v/>
      </c>
      <c r="F1836" s="107" t="str">
        <f>IF($B1835="","",IF($C1836=$C1833,INDEX('FORMAÇÃO DE PREÇO'!$H:$H,MATCH($B1836,'FORMAÇÃO DE PREÇO'!$B:$B)-18),IF($C1836=$C1834,"Código","")))</f>
        <v/>
      </c>
      <c r="G1836" s="108" t="str">
        <f t="array" ref="G1836">IF($B1835="","",IF($C1836=$C1833,UPPER(INDEX('BASE EDITAL'!$C:$C,EDITAL!B1836+1)),IF($C1836=$C1834,"Especificação do Objeto","")))</f>
        <v/>
      </c>
      <c r="H1836" s="109" t="str">
        <f t="array" ref="H1836">IF($B1835="","",IF($C1836=$C1833,INDEX('FORMAÇÃO DE PREÇO'!$M:$M,MATCH($B1836,'FORMAÇÃO DE PREÇO'!$B:$B)-14),IF($C1836=$C1834,"Unidade","")))</f>
        <v/>
      </c>
      <c r="I1836" s="109" t="str">
        <f>IF($B1835="","",IF($C1836=$C1833,INDEX('FORMAÇÃO DE PREÇO'!$M:$M,MATCH($B1836,'FORMAÇÃO DE PREÇO'!$B:$B)-16),IF($C1836=$C1834,"Quant.","")))</f>
        <v/>
      </c>
      <c r="J1836" s="68" t="str">
        <f>IF(AND(COUNTBLANK($B1833:$B1835)=2,$B1835="",$B1834="",MAX(C:C)&gt;1),"Total Estimado",IF($B1835="","",IF($C1836=$C1833,INDEX('FORMAÇÃO DE PREÇO'!$M:$M,MATCH($B1836,'FORMAÇÃO DE PREÇO'!$B:$B)-18),IF($C1836=$C1834,"Valor Unit. (R$)",IF(AND($C1836&lt;&gt;$C1835,$J1835&lt;&gt;""),"Subtotal","")))))</f>
        <v/>
      </c>
      <c r="K1836" s="100" t="str">
        <f>IFERROR(IF(AND(COUNTBLANK($B1833:$B1835)=2,$B1835="",$B1834="",MAX(C:C)&gt;1),SUM($K$3:K1835)/2,IF($B1835="","",IF($C1836=$C1833,ROUND(J1836*I1836,2),IF($C1836=$C1834,"Total Item (R$)",IF(AND($C1836&lt;&gt;$C1835,$J1835&lt;&gt;""),SUMIFS(K:K,C:C,C1835,J:J,"&lt;&gt;Subtotal"),""))))),"")</f>
        <v/>
      </c>
      <c r="L1836" s="100" t="str">
        <f t="shared" si="54"/>
        <v/>
      </c>
    </row>
    <row r="1837" spans="2:12" x14ac:dyDescent="0.25">
      <c r="B1837" s="62" t="str">
        <f>IFERROR(IF(C1836=C1833,IF(B1836+1&lt;='FORMAÇÃO DE PREÇO'!$H$8,B1836+1,""),B1836),"")</f>
        <v/>
      </c>
      <c r="C1837" s="62" t="str">
        <f>IFERROR(VLOOKUP(B1837,'FORMAÇÃO DE PREÇO'!B:D,2,FALSE),"")</f>
        <v/>
      </c>
      <c r="D1837" s="62" t="str">
        <f>IFERROR(VLOOKUP(B1837,'FORMAÇÃO DE PREÇO'!B:D,3,FALSE),"")</f>
        <v/>
      </c>
      <c r="E1837" s="107" t="str">
        <f t="shared" si="55"/>
        <v/>
      </c>
      <c r="F1837" s="107" t="str">
        <f>IF($B1836="","",IF($C1837=$C1834,INDEX('FORMAÇÃO DE PREÇO'!$H:$H,MATCH($B1837,'FORMAÇÃO DE PREÇO'!$B:$B)-18),IF($C1837=$C1835,"Código","")))</f>
        <v/>
      </c>
      <c r="G1837" s="108" t="str">
        <f t="array" ref="G1837">IF($B1836="","",IF($C1837=$C1834,UPPER(INDEX('BASE EDITAL'!$C:$C,EDITAL!B1837+1)),IF($C1837=$C1835,"Especificação do Objeto","")))</f>
        <v/>
      </c>
      <c r="H1837" s="109" t="str">
        <f t="array" ref="H1837">IF($B1836="","",IF($C1837=$C1834,INDEX('FORMAÇÃO DE PREÇO'!$M:$M,MATCH($B1837,'FORMAÇÃO DE PREÇO'!$B:$B)-14),IF($C1837=$C1835,"Unidade","")))</f>
        <v/>
      </c>
      <c r="I1837" s="109" t="str">
        <f>IF($B1836="","",IF($C1837=$C1834,INDEX('FORMAÇÃO DE PREÇO'!$M:$M,MATCH($B1837,'FORMAÇÃO DE PREÇO'!$B:$B)-16),IF($C1837=$C1835,"Quant.","")))</f>
        <v/>
      </c>
      <c r="J1837" s="68" t="str">
        <f>IF(AND(COUNTBLANK($B1834:$B1836)=2,$B1836="",$B1835="",MAX(C:C)&gt;1),"Total Estimado",IF($B1836="","",IF($C1837=$C1834,INDEX('FORMAÇÃO DE PREÇO'!$M:$M,MATCH($B1837,'FORMAÇÃO DE PREÇO'!$B:$B)-18),IF($C1837=$C1835,"Valor Unit. (R$)",IF(AND($C1837&lt;&gt;$C1836,$J1836&lt;&gt;""),"Subtotal","")))))</f>
        <v/>
      </c>
      <c r="K1837" s="100" t="str">
        <f>IFERROR(IF(AND(COUNTBLANK($B1834:$B1836)=2,$B1836="",$B1835="",MAX(C:C)&gt;1),SUM($K$3:K1836)/2,IF($B1836="","",IF($C1837=$C1834,ROUND(J1837*I1837,2),IF($C1837=$C1835,"Total Item (R$)",IF(AND($C1837&lt;&gt;$C1836,$J1836&lt;&gt;""),SUMIFS(K:K,C:C,C1836,J:J,"&lt;&gt;Subtotal"),""))))),"")</f>
        <v/>
      </c>
      <c r="L1837" s="100" t="str">
        <f t="shared" si="54"/>
        <v/>
      </c>
    </row>
    <row r="1838" spans="2:12" x14ac:dyDescent="0.25">
      <c r="B1838" s="62" t="str">
        <f>IFERROR(IF(C1837=C1834,IF(B1837+1&lt;='FORMAÇÃO DE PREÇO'!$H$8,B1837+1,""),B1837),"")</f>
        <v/>
      </c>
      <c r="C1838" s="62" t="str">
        <f>IFERROR(VLOOKUP(B1838,'FORMAÇÃO DE PREÇO'!B:D,2,FALSE),"")</f>
        <v/>
      </c>
      <c r="D1838" s="62" t="str">
        <f>IFERROR(VLOOKUP(B1838,'FORMAÇÃO DE PREÇO'!B:D,3,FALSE),"")</f>
        <v/>
      </c>
      <c r="E1838" s="107" t="str">
        <f t="shared" si="55"/>
        <v/>
      </c>
      <c r="F1838" s="107" t="str">
        <f>IF($B1837="","",IF($C1838=$C1835,INDEX('FORMAÇÃO DE PREÇO'!$H:$H,MATCH($B1838,'FORMAÇÃO DE PREÇO'!$B:$B)-18),IF($C1838=$C1836,"Código","")))</f>
        <v/>
      </c>
      <c r="G1838" s="108" t="str">
        <f t="array" ref="G1838">IF($B1837="","",IF($C1838=$C1835,UPPER(INDEX('BASE EDITAL'!$C:$C,EDITAL!B1838+1)),IF($C1838=$C1836,"Especificação do Objeto","")))</f>
        <v/>
      </c>
      <c r="H1838" s="109" t="str">
        <f t="array" ref="H1838">IF($B1837="","",IF($C1838=$C1835,INDEX('FORMAÇÃO DE PREÇO'!$M:$M,MATCH($B1838,'FORMAÇÃO DE PREÇO'!$B:$B)-14),IF($C1838=$C1836,"Unidade","")))</f>
        <v/>
      </c>
      <c r="I1838" s="109" t="str">
        <f>IF($B1837="","",IF($C1838=$C1835,INDEX('FORMAÇÃO DE PREÇO'!$M:$M,MATCH($B1838,'FORMAÇÃO DE PREÇO'!$B:$B)-16),IF($C1838=$C1836,"Quant.","")))</f>
        <v/>
      </c>
      <c r="J1838" s="68" t="str">
        <f>IF(AND(COUNTBLANK($B1835:$B1837)=2,$B1837="",$B1836="",MAX(C:C)&gt;1),"Total Estimado",IF($B1837="","",IF($C1838=$C1835,INDEX('FORMAÇÃO DE PREÇO'!$M:$M,MATCH($B1838,'FORMAÇÃO DE PREÇO'!$B:$B)-18),IF($C1838=$C1836,"Valor Unit. (R$)",IF(AND($C1838&lt;&gt;$C1837,$J1837&lt;&gt;""),"Subtotal","")))))</f>
        <v/>
      </c>
      <c r="K1838" s="100" t="str">
        <f>IFERROR(IF(AND(COUNTBLANK($B1835:$B1837)=2,$B1837="",$B1836="",MAX(C:C)&gt;1),SUM($K$3:K1837)/2,IF($B1837="","",IF($C1838=$C1835,ROUND(J1838*I1838,2),IF($C1838=$C1836,"Total Item (R$)",IF(AND($C1838&lt;&gt;$C1837,$J1837&lt;&gt;""),SUMIFS(K:K,C:C,C1837,J:J,"&lt;&gt;Subtotal"),""))))),"")</f>
        <v/>
      </c>
      <c r="L1838" s="100" t="str">
        <f t="shared" si="54"/>
        <v/>
      </c>
    </row>
    <row r="1839" spans="2:12" x14ac:dyDescent="0.25">
      <c r="B1839" s="62" t="str">
        <f>IFERROR(IF(C1838=C1835,IF(B1838+1&lt;='FORMAÇÃO DE PREÇO'!$H$8,B1838+1,""),B1838),"")</f>
        <v/>
      </c>
      <c r="C1839" s="62" t="str">
        <f>IFERROR(VLOOKUP(B1839,'FORMAÇÃO DE PREÇO'!B:D,2,FALSE),"")</f>
        <v/>
      </c>
      <c r="D1839" s="62" t="str">
        <f>IFERROR(VLOOKUP(B1839,'FORMAÇÃO DE PREÇO'!B:D,3,FALSE),"")</f>
        <v/>
      </c>
      <c r="E1839" s="107" t="str">
        <f t="shared" si="55"/>
        <v/>
      </c>
      <c r="F1839" s="107" t="str">
        <f>IF($B1838="","",IF($C1839=$C1836,INDEX('FORMAÇÃO DE PREÇO'!$H:$H,MATCH($B1839,'FORMAÇÃO DE PREÇO'!$B:$B)-18),IF($C1839=$C1837,"Código","")))</f>
        <v/>
      </c>
      <c r="G1839" s="108" t="str">
        <f t="array" ref="G1839">IF($B1838="","",IF($C1839=$C1836,UPPER(INDEX('BASE EDITAL'!$C:$C,EDITAL!B1839+1)),IF($C1839=$C1837,"Especificação do Objeto","")))</f>
        <v/>
      </c>
      <c r="H1839" s="109" t="str">
        <f t="array" ref="H1839">IF($B1838="","",IF($C1839=$C1836,INDEX('FORMAÇÃO DE PREÇO'!$M:$M,MATCH($B1839,'FORMAÇÃO DE PREÇO'!$B:$B)-14),IF($C1839=$C1837,"Unidade","")))</f>
        <v/>
      </c>
      <c r="I1839" s="109" t="str">
        <f>IF($B1838="","",IF($C1839=$C1836,INDEX('FORMAÇÃO DE PREÇO'!$M:$M,MATCH($B1839,'FORMAÇÃO DE PREÇO'!$B:$B)-16),IF($C1839=$C1837,"Quant.","")))</f>
        <v/>
      </c>
      <c r="J1839" s="68" t="str">
        <f>IF(AND(COUNTBLANK($B1836:$B1838)=2,$B1838="",$B1837="",MAX(C:C)&gt;1),"Total Estimado",IF($B1838="","",IF($C1839=$C1836,INDEX('FORMAÇÃO DE PREÇO'!$M:$M,MATCH($B1839,'FORMAÇÃO DE PREÇO'!$B:$B)-18),IF($C1839=$C1837,"Valor Unit. (R$)",IF(AND($C1839&lt;&gt;$C1838,$J1838&lt;&gt;""),"Subtotal","")))))</f>
        <v/>
      </c>
      <c r="K1839" s="100" t="str">
        <f>IFERROR(IF(AND(COUNTBLANK($B1836:$B1838)=2,$B1838="",$B1837="",MAX(C:C)&gt;1),SUM($K$3:K1838)/2,IF($B1838="","",IF($C1839=$C1836,ROUND(J1839*I1839,2),IF($C1839=$C1837,"Total Item (R$)",IF(AND($C1839&lt;&gt;$C1838,$J1838&lt;&gt;""),SUMIFS(K:K,C:C,C1838,J:J,"&lt;&gt;Subtotal"),""))))),"")</f>
        <v/>
      </c>
      <c r="L1839" s="100" t="str">
        <f t="shared" si="54"/>
        <v/>
      </c>
    </row>
    <row r="1840" spans="2:12" x14ac:dyDescent="0.25">
      <c r="B1840" s="62" t="str">
        <f>IFERROR(IF(C1839=C1836,IF(B1839+1&lt;='FORMAÇÃO DE PREÇO'!$H$8,B1839+1,""),B1839),"")</f>
        <v/>
      </c>
      <c r="C1840" s="62" t="str">
        <f>IFERROR(VLOOKUP(B1840,'FORMAÇÃO DE PREÇO'!B:D,2,FALSE),"")</f>
        <v/>
      </c>
      <c r="D1840" s="62" t="str">
        <f>IFERROR(VLOOKUP(B1840,'FORMAÇÃO DE PREÇO'!B:D,3,FALSE),"")</f>
        <v/>
      </c>
      <c r="E1840" s="107" t="str">
        <f t="shared" si="55"/>
        <v/>
      </c>
      <c r="F1840" s="107" t="str">
        <f>IF($B1839="","",IF($C1840=$C1837,INDEX('FORMAÇÃO DE PREÇO'!$H:$H,MATCH($B1840,'FORMAÇÃO DE PREÇO'!$B:$B)-18),IF($C1840=$C1838,"Código","")))</f>
        <v/>
      </c>
      <c r="G1840" s="108" t="str">
        <f t="array" ref="G1840">IF($B1839="","",IF($C1840=$C1837,UPPER(INDEX('BASE EDITAL'!$C:$C,EDITAL!B1840+1)),IF($C1840=$C1838,"Especificação do Objeto","")))</f>
        <v/>
      </c>
      <c r="H1840" s="109" t="str">
        <f t="array" ref="H1840">IF($B1839="","",IF($C1840=$C1837,INDEX('FORMAÇÃO DE PREÇO'!$M:$M,MATCH($B1840,'FORMAÇÃO DE PREÇO'!$B:$B)-14),IF($C1840=$C1838,"Unidade","")))</f>
        <v/>
      </c>
      <c r="I1840" s="109" t="str">
        <f>IF($B1839="","",IF($C1840=$C1837,INDEX('FORMAÇÃO DE PREÇO'!$M:$M,MATCH($B1840,'FORMAÇÃO DE PREÇO'!$B:$B)-16),IF($C1840=$C1838,"Quant.","")))</f>
        <v/>
      </c>
      <c r="J1840" s="68" t="str">
        <f>IF(AND(COUNTBLANK($B1837:$B1839)=2,$B1839="",$B1838="",MAX(C:C)&gt;1),"Total Estimado",IF($B1839="","",IF($C1840=$C1837,INDEX('FORMAÇÃO DE PREÇO'!$M:$M,MATCH($B1840,'FORMAÇÃO DE PREÇO'!$B:$B)-18),IF($C1840=$C1838,"Valor Unit. (R$)",IF(AND($C1840&lt;&gt;$C1839,$J1839&lt;&gt;""),"Subtotal","")))))</f>
        <v/>
      </c>
      <c r="K1840" s="100" t="str">
        <f>IFERROR(IF(AND(COUNTBLANK($B1837:$B1839)=2,$B1839="",$B1838="",MAX(C:C)&gt;1),SUM($K$3:K1839)/2,IF($B1839="","",IF($C1840=$C1837,ROUND(J1840*I1840,2),IF($C1840=$C1838,"Total Item (R$)",IF(AND($C1840&lt;&gt;$C1839,$J1839&lt;&gt;""),SUMIFS(K:K,C:C,C1839,J:J,"&lt;&gt;Subtotal"),""))))),"")</f>
        <v/>
      </c>
      <c r="L1840" s="100" t="str">
        <f t="shared" si="54"/>
        <v/>
      </c>
    </row>
    <row r="1841" spans="2:12" x14ac:dyDescent="0.25">
      <c r="B1841" s="62" t="str">
        <f>IFERROR(IF(C1840=C1837,IF(B1840+1&lt;='FORMAÇÃO DE PREÇO'!$H$8,B1840+1,""),B1840),"")</f>
        <v/>
      </c>
      <c r="C1841" s="62" t="str">
        <f>IFERROR(VLOOKUP(B1841,'FORMAÇÃO DE PREÇO'!B:D,2,FALSE),"")</f>
        <v/>
      </c>
      <c r="D1841" s="62" t="str">
        <f>IFERROR(VLOOKUP(B1841,'FORMAÇÃO DE PREÇO'!B:D,3,FALSE),"")</f>
        <v/>
      </c>
      <c r="E1841" s="107" t="str">
        <f t="shared" si="55"/>
        <v/>
      </c>
      <c r="F1841" s="107" t="str">
        <f>IF($B1840="","",IF($C1841=$C1838,INDEX('FORMAÇÃO DE PREÇO'!$H:$H,MATCH($B1841,'FORMAÇÃO DE PREÇO'!$B:$B)-18),IF($C1841=$C1839,"Código","")))</f>
        <v/>
      </c>
      <c r="G1841" s="108" t="str">
        <f t="array" ref="G1841">IF($B1840="","",IF($C1841=$C1838,UPPER(INDEX('BASE EDITAL'!$C:$C,EDITAL!B1841+1)),IF($C1841=$C1839,"Especificação do Objeto","")))</f>
        <v/>
      </c>
      <c r="H1841" s="109" t="str">
        <f t="array" ref="H1841">IF($B1840="","",IF($C1841=$C1838,INDEX('FORMAÇÃO DE PREÇO'!$M:$M,MATCH($B1841,'FORMAÇÃO DE PREÇO'!$B:$B)-14),IF($C1841=$C1839,"Unidade","")))</f>
        <v/>
      </c>
      <c r="I1841" s="109" t="str">
        <f>IF($B1840="","",IF($C1841=$C1838,INDEX('FORMAÇÃO DE PREÇO'!$M:$M,MATCH($B1841,'FORMAÇÃO DE PREÇO'!$B:$B)-16),IF($C1841=$C1839,"Quant.","")))</f>
        <v/>
      </c>
      <c r="J1841" s="68" t="str">
        <f>IF(AND(COUNTBLANK($B1838:$B1840)=2,$B1840="",$B1839="",MAX(C:C)&gt;1),"Total Estimado",IF($B1840="","",IF($C1841=$C1838,INDEX('FORMAÇÃO DE PREÇO'!$M:$M,MATCH($B1841,'FORMAÇÃO DE PREÇO'!$B:$B)-18),IF($C1841=$C1839,"Valor Unit. (R$)",IF(AND($C1841&lt;&gt;$C1840,$J1840&lt;&gt;""),"Subtotal","")))))</f>
        <v/>
      </c>
      <c r="K1841" s="100" t="str">
        <f>IFERROR(IF(AND(COUNTBLANK($B1838:$B1840)=2,$B1840="",$B1839="",MAX(C:C)&gt;1),SUM($K$3:K1840)/2,IF($B1840="","",IF($C1841=$C1838,ROUND(J1841*I1841,2),IF($C1841=$C1839,"Total Item (R$)",IF(AND($C1841&lt;&gt;$C1840,$J1840&lt;&gt;""),SUMIFS(K:K,C:C,C1840,J:J,"&lt;&gt;Subtotal"),""))))),"")</f>
        <v/>
      </c>
      <c r="L1841" s="100" t="str">
        <f t="shared" si="54"/>
        <v/>
      </c>
    </row>
    <row r="1842" spans="2:12" x14ac:dyDescent="0.25">
      <c r="B1842" s="62" t="str">
        <f>IFERROR(IF(C1841=C1838,IF(B1841+1&lt;='FORMAÇÃO DE PREÇO'!$H$8,B1841+1,""),B1841),"")</f>
        <v/>
      </c>
      <c r="C1842" s="62" t="str">
        <f>IFERROR(VLOOKUP(B1842,'FORMAÇÃO DE PREÇO'!B:D,2,FALSE),"")</f>
        <v/>
      </c>
      <c r="D1842" s="62" t="str">
        <f>IFERROR(VLOOKUP(B1842,'FORMAÇÃO DE PREÇO'!B:D,3,FALSE),"")</f>
        <v/>
      </c>
      <c r="E1842" s="107" t="str">
        <f t="shared" si="55"/>
        <v/>
      </c>
      <c r="F1842" s="107" t="str">
        <f>IF($B1841="","",IF($C1842=$C1839,INDEX('FORMAÇÃO DE PREÇO'!$H:$H,MATCH($B1842,'FORMAÇÃO DE PREÇO'!$B:$B)-18),IF($C1842=$C1840,"Código","")))</f>
        <v/>
      </c>
      <c r="G1842" s="108" t="str">
        <f t="array" ref="G1842">IF($B1841="","",IF($C1842=$C1839,UPPER(INDEX('BASE EDITAL'!$C:$C,EDITAL!B1842+1)),IF($C1842=$C1840,"Especificação do Objeto","")))</f>
        <v/>
      </c>
      <c r="H1842" s="109" t="str">
        <f t="array" ref="H1842">IF($B1841="","",IF($C1842=$C1839,INDEX('FORMAÇÃO DE PREÇO'!$M:$M,MATCH($B1842,'FORMAÇÃO DE PREÇO'!$B:$B)-14),IF($C1842=$C1840,"Unidade","")))</f>
        <v/>
      </c>
      <c r="I1842" s="109" t="str">
        <f>IF($B1841="","",IF($C1842=$C1839,INDEX('FORMAÇÃO DE PREÇO'!$M:$M,MATCH($B1842,'FORMAÇÃO DE PREÇO'!$B:$B)-16),IF($C1842=$C1840,"Quant.","")))</f>
        <v/>
      </c>
      <c r="J1842" s="68" t="str">
        <f>IF(AND(COUNTBLANK($B1839:$B1841)=2,$B1841="",$B1840="",MAX(C:C)&gt;1),"Total Estimado",IF($B1841="","",IF($C1842=$C1839,INDEX('FORMAÇÃO DE PREÇO'!$M:$M,MATCH($B1842,'FORMAÇÃO DE PREÇO'!$B:$B)-18),IF($C1842=$C1840,"Valor Unit. (R$)",IF(AND($C1842&lt;&gt;$C1841,$J1841&lt;&gt;""),"Subtotal","")))))</f>
        <v/>
      </c>
      <c r="K1842" s="100" t="str">
        <f>IFERROR(IF(AND(COUNTBLANK($B1839:$B1841)=2,$B1841="",$B1840="",MAX(C:C)&gt;1),SUM($K$3:K1841)/2,IF($B1841="","",IF($C1842=$C1839,ROUND(J1842*I1842,2),IF($C1842=$C1840,"Total Item (R$)",IF(AND($C1842&lt;&gt;$C1841,$J1841&lt;&gt;""),SUMIFS(K:K,C:C,C1841,J:J,"&lt;&gt;Subtotal"),""))))),"")</f>
        <v/>
      </c>
      <c r="L1842" s="100" t="str">
        <f t="shared" si="54"/>
        <v/>
      </c>
    </row>
    <row r="1843" spans="2:12" x14ac:dyDescent="0.25">
      <c r="B1843" s="62" t="str">
        <f>IFERROR(IF(C1842=C1839,IF(B1842+1&lt;='FORMAÇÃO DE PREÇO'!$H$8,B1842+1,""),B1842),"")</f>
        <v/>
      </c>
      <c r="C1843" s="62" t="str">
        <f>IFERROR(VLOOKUP(B1843,'FORMAÇÃO DE PREÇO'!B:D,2,FALSE),"")</f>
        <v/>
      </c>
      <c r="D1843" s="62" t="str">
        <f>IFERROR(VLOOKUP(B1843,'FORMAÇÃO DE PREÇO'!B:D,3,FALSE),"")</f>
        <v/>
      </c>
      <c r="E1843" s="107" t="str">
        <f t="shared" si="55"/>
        <v/>
      </c>
      <c r="F1843" s="107" t="str">
        <f>IF($B1842="","",IF($C1843=$C1840,INDEX('FORMAÇÃO DE PREÇO'!$H:$H,MATCH($B1843,'FORMAÇÃO DE PREÇO'!$B:$B)-18),IF($C1843=$C1841,"Código","")))</f>
        <v/>
      </c>
      <c r="G1843" s="108" t="str">
        <f t="array" ref="G1843">IF($B1842="","",IF($C1843=$C1840,UPPER(INDEX('BASE EDITAL'!$C:$C,EDITAL!B1843+1)),IF($C1843=$C1841,"Especificação do Objeto","")))</f>
        <v/>
      </c>
      <c r="H1843" s="109" t="str">
        <f t="array" ref="H1843">IF($B1842="","",IF($C1843=$C1840,INDEX('FORMAÇÃO DE PREÇO'!$M:$M,MATCH($B1843,'FORMAÇÃO DE PREÇO'!$B:$B)-14),IF($C1843=$C1841,"Unidade","")))</f>
        <v/>
      </c>
      <c r="I1843" s="109" t="str">
        <f>IF($B1842="","",IF($C1843=$C1840,INDEX('FORMAÇÃO DE PREÇO'!$M:$M,MATCH($B1843,'FORMAÇÃO DE PREÇO'!$B:$B)-16),IF($C1843=$C1841,"Quant.","")))</f>
        <v/>
      </c>
      <c r="J1843" s="68" t="str">
        <f>IF(AND(COUNTBLANK($B1840:$B1842)=2,$B1842="",$B1841="",MAX(C:C)&gt;1),"Total Estimado",IF($B1842="","",IF($C1843=$C1840,INDEX('FORMAÇÃO DE PREÇO'!$M:$M,MATCH($B1843,'FORMAÇÃO DE PREÇO'!$B:$B)-18),IF($C1843=$C1841,"Valor Unit. (R$)",IF(AND($C1843&lt;&gt;$C1842,$J1842&lt;&gt;""),"Subtotal","")))))</f>
        <v/>
      </c>
      <c r="K1843" s="100" t="str">
        <f>IFERROR(IF(AND(COUNTBLANK($B1840:$B1842)=2,$B1842="",$B1841="",MAX(C:C)&gt;1),SUM($K$3:K1842)/2,IF($B1842="","",IF($C1843=$C1840,ROUND(J1843*I1843,2),IF($C1843=$C1841,"Total Item (R$)",IF(AND($C1843&lt;&gt;$C1842,$J1842&lt;&gt;""),SUMIFS(K:K,C:C,C1842,J:J,"&lt;&gt;Subtotal"),""))))),"")</f>
        <v/>
      </c>
      <c r="L1843" s="100" t="str">
        <f t="shared" si="54"/>
        <v/>
      </c>
    </row>
    <row r="1844" spans="2:12" x14ac:dyDescent="0.25">
      <c r="B1844" s="62" t="str">
        <f>IFERROR(IF(C1843=C1840,IF(B1843+1&lt;='FORMAÇÃO DE PREÇO'!$H$8,B1843+1,""),B1843),"")</f>
        <v/>
      </c>
      <c r="C1844" s="62" t="str">
        <f>IFERROR(VLOOKUP(B1844,'FORMAÇÃO DE PREÇO'!B:D,2,FALSE),"")</f>
        <v/>
      </c>
      <c r="D1844" s="62" t="str">
        <f>IFERROR(VLOOKUP(B1844,'FORMAÇÃO DE PREÇO'!B:D,3,FALSE),"")</f>
        <v/>
      </c>
      <c r="E1844" s="107" t="str">
        <f t="shared" si="55"/>
        <v/>
      </c>
      <c r="F1844" s="107" t="str">
        <f>IF($B1843="","",IF($C1844=$C1841,INDEX('FORMAÇÃO DE PREÇO'!$H:$H,MATCH($B1844,'FORMAÇÃO DE PREÇO'!$B:$B)-18),IF($C1844=$C1842,"Código","")))</f>
        <v/>
      </c>
      <c r="G1844" s="108" t="str">
        <f t="array" ref="G1844">IF($B1843="","",IF($C1844=$C1841,UPPER(INDEX('BASE EDITAL'!$C:$C,EDITAL!B1844+1)),IF($C1844=$C1842,"Especificação do Objeto","")))</f>
        <v/>
      </c>
      <c r="H1844" s="109" t="str">
        <f t="array" ref="H1844">IF($B1843="","",IF($C1844=$C1841,INDEX('FORMAÇÃO DE PREÇO'!$M:$M,MATCH($B1844,'FORMAÇÃO DE PREÇO'!$B:$B)-14),IF($C1844=$C1842,"Unidade","")))</f>
        <v/>
      </c>
      <c r="I1844" s="109" t="str">
        <f>IF($B1843="","",IF($C1844=$C1841,INDEX('FORMAÇÃO DE PREÇO'!$M:$M,MATCH($B1844,'FORMAÇÃO DE PREÇO'!$B:$B)-16),IF($C1844=$C1842,"Quant.","")))</f>
        <v/>
      </c>
      <c r="J1844" s="68" t="str">
        <f>IF(AND(COUNTBLANK($B1841:$B1843)=2,$B1843="",$B1842="",MAX(C:C)&gt;1),"Total Estimado",IF($B1843="","",IF($C1844=$C1841,INDEX('FORMAÇÃO DE PREÇO'!$M:$M,MATCH($B1844,'FORMAÇÃO DE PREÇO'!$B:$B)-18),IF($C1844=$C1842,"Valor Unit. (R$)",IF(AND($C1844&lt;&gt;$C1843,$J1843&lt;&gt;""),"Subtotal","")))))</f>
        <v/>
      </c>
      <c r="K1844" s="100" t="str">
        <f>IFERROR(IF(AND(COUNTBLANK($B1841:$B1843)=2,$B1843="",$B1842="",MAX(C:C)&gt;1),SUM($K$3:K1843)/2,IF($B1843="","",IF($C1844=$C1841,ROUND(J1844*I1844,2),IF($C1844=$C1842,"Total Item (R$)",IF(AND($C1844&lt;&gt;$C1843,$J1843&lt;&gt;""),SUMIFS(K:K,C:C,C1843,J:J,"&lt;&gt;Subtotal"),""))))),"")</f>
        <v/>
      </c>
      <c r="L1844" s="100" t="str">
        <f t="shared" si="54"/>
        <v/>
      </c>
    </row>
    <row r="1845" spans="2:12" x14ac:dyDescent="0.25">
      <c r="B1845" s="62" t="str">
        <f>IFERROR(IF(C1844=C1841,IF(B1844+1&lt;='FORMAÇÃO DE PREÇO'!$H$8,B1844+1,""),B1844),"")</f>
        <v/>
      </c>
      <c r="C1845" s="62" t="str">
        <f>IFERROR(VLOOKUP(B1845,'FORMAÇÃO DE PREÇO'!B:D,2,FALSE),"")</f>
        <v/>
      </c>
      <c r="D1845" s="62" t="str">
        <f>IFERROR(VLOOKUP(B1845,'FORMAÇÃO DE PREÇO'!B:D,3,FALSE),"")</f>
        <v/>
      </c>
      <c r="E1845" s="107" t="str">
        <f t="shared" si="55"/>
        <v/>
      </c>
      <c r="F1845" s="107" t="str">
        <f>IF($B1844="","",IF($C1845=$C1842,INDEX('FORMAÇÃO DE PREÇO'!$H:$H,MATCH($B1845,'FORMAÇÃO DE PREÇO'!$B:$B)-18),IF($C1845=$C1843,"Código","")))</f>
        <v/>
      </c>
      <c r="G1845" s="108" t="str">
        <f t="array" ref="G1845">IF($B1844="","",IF($C1845=$C1842,UPPER(INDEX('BASE EDITAL'!$C:$C,EDITAL!B1845+1)),IF($C1845=$C1843,"Especificação do Objeto","")))</f>
        <v/>
      </c>
      <c r="H1845" s="109" t="str">
        <f t="array" ref="H1845">IF($B1844="","",IF($C1845=$C1842,INDEX('FORMAÇÃO DE PREÇO'!$M:$M,MATCH($B1845,'FORMAÇÃO DE PREÇO'!$B:$B)-14),IF($C1845=$C1843,"Unidade","")))</f>
        <v/>
      </c>
      <c r="I1845" s="109" t="str">
        <f>IF($B1844="","",IF($C1845=$C1842,INDEX('FORMAÇÃO DE PREÇO'!$M:$M,MATCH($B1845,'FORMAÇÃO DE PREÇO'!$B:$B)-16),IF($C1845=$C1843,"Quant.","")))</f>
        <v/>
      </c>
      <c r="J1845" s="68" t="str">
        <f>IF(AND(COUNTBLANK($B1842:$B1844)=2,$B1844="",$B1843="",MAX(C:C)&gt;1),"Total Estimado",IF($B1844="","",IF($C1845=$C1842,INDEX('FORMAÇÃO DE PREÇO'!$M:$M,MATCH($B1845,'FORMAÇÃO DE PREÇO'!$B:$B)-18),IF($C1845=$C1843,"Valor Unit. (R$)",IF(AND($C1845&lt;&gt;$C1844,$J1844&lt;&gt;""),"Subtotal","")))))</f>
        <v/>
      </c>
      <c r="K1845" s="100" t="str">
        <f>IFERROR(IF(AND(COUNTBLANK($B1842:$B1844)=2,$B1844="",$B1843="",MAX(C:C)&gt;1),SUM($K$3:K1844)/2,IF($B1844="","",IF($C1845=$C1842,ROUND(J1845*I1845,2),IF($C1845=$C1843,"Total Item (R$)",IF(AND($C1845&lt;&gt;$C1844,$J1844&lt;&gt;""),SUMIFS(K:K,C:C,C1844,J:J,"&lt;&gt;Subtotal"),""))))),"")</f>
        <v/>
      </c>
      <c r="L1845" s="100" t="str">
        <f t="shared" si="54"/>
        <v/>
      </c>
    </row>
    <row r="1846" spans="2:12" x14ac:dyDescent="0.25">
      <c r="B1846" s="62" t="str">
        <f>IFERROR(IF(C1845=C1842,IF(B1845+1&lt;='FORMAÇÃO DE PREÇO'!$H$8,B1845+1,""),B1845),"")</f>
        <v/>
      </c>
      <c r="C1846" s="62" t="str">
        <f>IFERROR(VLOOKUP(B1846,'FORMAÇÃO DE PREÇO'!B:D,2,FALSE),"")</f>
        <v/>
      </c>
      <c r="D1846" s="62" t="str">
        <f>IFERROR(VLOOKUP(B1846,'FORMAÇÃO DE PREÇO'!B:D,3,FALSE),"")</f>
        <v/>
      </c>
      <c r="E1846" s="107" t="str">
        <f t="shared" si="55"/>
        <v/>
      </c>
      <c r="F1846" s="107" t="str">
        <f>IF($B1845="","",IF($C1846=$C1843,INDEX('FORMAÇÃO DE PREÇO'!$H:$H,MATCH($B1846,'FORMAÇÃO DE PREÇO'!$B:$B)-18),IF($C1846=$C1844,"Código","")))</f>
        <v/>
      </c>
      <c r="G1846" s="108" t="str">
        <f t="array" ref="G1846">IF($B1845="","",IF($C1846=$C1843,UPPER(INDEX('BASE EDITAL'!$C:$C,EDITAL!B1846+1)),IF($C1846=$C1844,"Especificação do Objeto","")))</f>
        <v/>
      </c>
      <c r="H1846" s="109" t="str">
        <f t="array" ref="H1846">IF($B1845="","",IF($C1846=$C1843,INDEX('FORMAÇÃO DE PREÇO'!$M:$M,MATCH($B1846,'FORMAÇÃO DE PREÇO'!$B:$B)-14),IF($C1846=$C1844,"Unidade","")))</f>
        <v/>
      </c>
      <c r="I1846" s="109" t="str">
        <f>IF($B1845="","",IF($C1846=$C1843,INDEX('FORMAÇÃO DE PREÇO'!$M:$M,MATCH($B1846,'FORMAÇÃO DE PREÇO'!$B:$B)-16),IF($C1846=$C1844,"Quant.","")))</f>
        <v/>
      </c>
      <c r="J1846" s="68" t="str">
        <f>IF(AND(COUNTBLANK($B1843:$B1845)=2,$B1845="",$B1844="",MAX(C:C)&gt;1),"Total Estimado",IF($B1845="","",IF($C1846=$C1843,INDEX('FORMAÇÃO DE PREÇO'!$M:$M,MATCH($B1846,'FORMAÇÃO DE PREÇO'!$B:$B)-18),IF($C1846=$C1844,"Valor Unit. (R$)",IF(AND($C1846&lt;&gt;$C1845,$J1845&lt;&gt;""),"Subtotal","")))))</f>
        <v/>
      </c>
      <c r="K1846" s="100" t="str">
        <f>IFERROR(IF(AND(COUNTBLANK($B1843:$B1845)=2,$B1845="",$B1844="",MAX(C:C)&gt;1),SUM($K$3:K1845)/2,IF($B1845="","",IF($C1846=$C1843,ROUND(J1846*I1846,2),IF($C1846=$C1844,"Total Item (R$)",IF(AND($C1846&lt;&gt;$C1845,$J1845&lt;&gt;""),SUMIFS(K:K,C:C,C1845,J:J,"&lt;&gt;Subtotal"),""))))),"")</f>
        <v/>
      </c>
      <c r="L1846" s="100" t="str">
        <f t="shared" si="54"/>
        <v/>
      </c>
    </row>
    <row r="1847" spans="2:12" x14ac:dyDescent="0.25">
      <c r="B1847" s="62" t="str">
        <f>IFERROR(IF(C1846=C1843,IF(B1846+1&lt;='FORMAÇÃO DE PREÇO'!$H$8,B1846+1,""),B1846),"")</f>
        <v/>
      </c>
      <c r="C1847" s="62" t="str">
        <f>IFERROR(VLOOKUP(B1847,'FORMAÇÃO DE PREÇO'!B:D,2,FALSE),"")</f>
        <v/>
      </c>
      <c r="D1847" s="62" t="str">
        <f>IFERROR(VLOOKUP(B1847,'FORMAÇÃO DE PREÇO'!B:D,3,FALSE),"")</f>
        <v/>
      </c>
      <c r="E1847" s="107" t="str">
        <f t="shared" si="55"/>
        <v/>
      </c>
      <c r="F1847" s="107" t="str">
        <f>IF($B1846="","",IF($C1847=$C1844,INDEX('FORMAÇÃO DE PREÇO'!$H:$H,MATCH($B1847,'FORMAÇÃO DE PREÇO'!$B:$B)-18),IF($C1847=$C1845,"Código","")))</f>
        <v/>
      </c>
      <c r="G1847" s="108" t="str">
        <f t="array" ref="G1847">IF($B1846="","",IF($C1847=$C1844,UPPER(INDEX('BASE EDITAL'!$C:$C,EDITAL!B1847+1)),IF($C1847=$C1845,"Especificação do Objeto","")))</f>
        <v/>
      </c>
      <c r="H1847" s="109" t="str">
        <f t="array" ref="H1847">IF($B1846="","",IF($C1847=$C1844,INDEX('FORMAÇÃO DE PREÇO'!$M:$M,MATCH($B1847,'FORMAÇÃO DE PREÇO'!$B:$B)-14),IF($C1847=$C1845,"Unidade","")))</f>
        <v/>
      </c>
      <c r="I1847" s="109" t="str">
        <f>IF($B1846="","",IF($C1847=$C1844,INDEX('FORMAÇÃO DE PREÇO'!$M:$M,MATCH($B1847,'FORMAÇÃO DE PREÇO'!$B:$B)-16),IF($C1847=$C1845,"Quant.","")))</f>
        <v/>
      </c>
      <c r="J1847" s="68" t="str">
        <f>IF(AND(COUNTBLANK($B1844:$B1846)=2,$B1846="",$B1845="",MAX(C:C)&gt;1),"Total Estimado",IF($B1846="","",IF($C1847=$C1844,INDEX('FORMAÇÃO DE PREÇO'!$M:$M,MATCH($B1847,'FORMAÇÃO DE PREÇO'!$B:$B)-18),IF($C1847=$C1845,"Valor Unit. (R$)",IF(AND($C1847&lt;&gt;$C1846,$J1846&lt;&gt;""),"Subtotal","")))))</f>
        <v/>
      </c>
      <c r="K1847" s="100" t="str">
        <f>IFERROR(IF(AND(COUNTBLANK($B1844:$B1846)=2,$B1846="",$B1845="",MAX(C:C)&gt;1),SUM($K$3:K1846)/2,IF($B1846="","",IF($C1847=$C1844,ROUND(J1847*I1847,2),IF($C1847=$C1845,"Total Item (R$)",IF(AND($C1847&lt;&gt;$C1846,$J1846&lt;&gt;""),SUMIFS(K:K,C:C,C1846,J:J,"&lt;&gt;Subtotal"),""))))),"")</f>
        <v/>
      </c>
      <c r="L1847" s="100" t="str">
        <f t="shared" si="54"/>
        <v/>
      </c>
    </row>
    <row r="1848" spans="2:12" x14ac:dyDescent="0.25">
      <c r="B1848" s="62" t="str">
        <f>IFERROR(IF(C1847=C1844,IF(B1847+1&lt;='FORMAÇÃO DE PREÇO'!$H$8,B1847+1,""),B1847),"")</f>
        <v/>
      </c>
      <c r="C1848" s="62" t="str">
        <f>IFERROR(VLOOKUP(B1848,'FORMAÇÃO DE PREÇO'!B:D,2,FALSE),"")</f>
        <v/>
      </c>
      <c r="D1848" s="62" t="str">
        <f>IFERROR(VLOOKUP(B1848,'FORMAÇÃO DE PREÇO'!B:D,3,FALSE),"")</f>
        <v/>
      </c>
      <c r="E1848" s="107" t="str">
        <f t="shared" si="55"/>
        <v/>
      </c>
      <c r="F1848" s="107" t="str">
        <f>IF($B1847="","",IF($C1848=$C1845,INDEX('FORMAÇÃO DE PREÇO'!$H:$H,MATCH($B1848,'FORMAÇÃO DE PREÇO'!$B:$B)-18),IF($C1848=$C1846,"Código","")))</f>
        <v/>
      </c>
      <c r="G1848" s="108" t="str">
        <f t="array" ref="G1848">IF($B1847="","",IF($C1848=$C1845,UPPER(INDEX('BASE EDITAL'!$C:$C,EDITAL!B1848+1)),IF($C1848=$C1846,"Especificação do Objeto","")))</f>
        <v/>
      </c>
      <c r="H1848" s="109" t="str">
        <f t="array" ref="H1848">IF($B1847="","",IF($C1848=$C1845,INDEX('FORMAÇÃO DE PREÇO'!$M:$M,MATCH($B1848,'FORMAÇÃO DE PREÇO'!$B:$B)-14),IF($C1848=$C1846,"Unidade","")))</f>
        <v/>
      </c>
      <c r="I1848" s="109" t="str">
        <f>IF($B1847="","",IF($C1848=$C1845,INDEX('FORMAÇÃO DE PREÇO'!$M:$M,MATCH($B1848,'FORMAÇÃO DE PREÇO'!$B:$B)-16),IF($C1848=$C1846,"Quant.","")))</f>
        <v/>
      </c>
      <c r="J1848" s="68" t="str">
        <f>IF(AND(COUNTBLANK($B1845:$B1847)=2,$B1847="",$B1846="",MAX(C:C)&gt;1),"Total Estimado",IF($B1847="","",IF($C1848=$C1845,INDEX('FORMAÇÃO DE PREÇO'!$M:$M,MATCH($B1848,'FORMAÇÃO DE PREÇO'!$B:$B)-18),IF($C1848=$C1846,"Valor Unit. (R$)",IF(AND($C1848&lt;&gt;$C1847,$J1847&lt;&gt;""),"Subtotal","")))))</f>
        <v/>
      </c>
      <c r="K1848" s="100" t="str">
        <f>IFERROR(IF(AND(COUNTBLANK($B1845:$B1847)=2,$B1847="",$B1846="",MAX(C:C)&gt;1),SUM($K$3:K1847)/2,IF($B1847="","",IF($C1848=$C1845,ROUND(J1848*I1848,2),IF($C1848=$C1846,"Total Item (R$)",IF(AND($C1848&lt;&gt;$C1847,$J1847&lt;&gt;""),SUMIFS(K:K,C:C,C1847,J:J,"&lt;&gt;Subtotal"),""))))),"")</f>
        <v/>
      </c>
      <c r="L1848" s="100" t="str">
        <f t="shared" si="54"/>
        <v/>
      </c>
    </row>
    <row r="1849" spans="2:12" x14ac:dyDescent="0.25">
      <c r="B1849" s="62" t="str">
        <f>IFERROR(IF(C1848=C1845,IF(B1848+1&lt;='FORMAÇÃO DE PREÇO'!$H$8,B1848+1,""),B1848),"")</f>
        <v/>
      </c>
      <c r="C1849" s="62" t="str">
        <f>IFERROR(VLOOKUP(B1849,'FORMAÇÃO DE PREÇO'!B:D,2,FALSE),"")</f>
        <v/>
      </c>
      <c r="D1849" s="62" t="str">
        <f>IFERROR(VLOOKUP(B1849,'FORMAÇÃO DE PREÇO'!B:D,3,FALSE),"")</f>
        <v/>
      </c>
      <c r="E1849" s="107" t="str">
        <f t="shared" si="55"/>
        <v/>
      </c>
      <c r="F1849" s="107" t="str">
        <f>IF($B1848="","",IF($C1849=$C1846,INDEX('FORMAÇÃO DE PREÇO'!$H:$H,MATCH($B1849,'FORMAÇÃO DE PREÇO'!$B:$B)-18),IF($C1849=$C1847,"Código","")))</f>
        <v/>
      </c>
      <c r="G1849" s="108" t="str">
        <f t="array" ref="G1849">IF($B1848="","",IF($C1849=$C1846,UPPER(INDEX('BASE EDITAL'!$C:$C,EDITAL!B1849+1)),IF($C1849=$C1847,"Especificação do Objeto","")))</f>
        <v/>
      </c>
      <c r="H1849" s="109" t="str">
        <f t="array" ref="H1849">IF($B1848="","",IF($C1849=$C1846,INDEX('FORMAÇÃO DE PREÇO'!$M:$M,MATCH($B1849,'FORMAÇÃO DE PREÇO'!$B:$B)-14),IF($C1849=$C1847,"Unidade","")))</f>
        <v/>
      </c>
      <c r="I1849" s="109" t="str">
        <f>IF($B1848="","",IF($C1849=$C1846,INDEX('FORMAÇÃO DE PREÇO'!$M:$M,MATCH($B1849,'FORMAÇÃO DE PREÇO'!$B:$B)-16),IF($C1849=$C1847,"Quant.","")))</f>
        <v/>
      </c>
      <c r="J1849" s="68" t="str">
        <f>IF(AND(COUNTBLANK($B1846:$B1848)=2,$B1848="",$B1847="",MAX(C:C)&gt;1),"Total Estimado",IF($B1848="","",IF($C1849=$C1846,INDEX('FORMAÇÃO DE PREÇO'!$M:$M,MATCH($B1849,'FORMAÇÃO DE PREÇO'!$B:$B)-18),IF($C1849=$C1847,"Valor Unit. (R$)",IF(AND($C1849&lt;&gt;$C1848,$J1848&lt;&gt;""),"Subtotal","")))))</f>
        <v/>
      </c>
      <c r="K1849" s="100" t="str">
        <f>IFERROR(IF(AND(COUNTBLANK($B1846:$B1848)=2,$B1848="",$B1847="",MAX(C:C)&gt;1),SUM($K$3:K1848)/2,IF($B1848="","",IF($C1849=$C1846,ROUND(J1849*I1849,2),IF($C1849=$C1847,"Total Item (R$)",IF(AND($C1849&lt;&gt;$C1848,$J1848&lt;&gt;""),SUMIFS(K:K,C:C,C1848,J:J,"&lt;&gt;Subtotal"),""))))),"")</f>
        <v/>
      </c>
      <c r="L1849" s="100" t="str">
        <f t="shared" si="54"/>
        <v/>
      </c>
    </row>
    <row r="1850" spans="2:12" x14ac:dyDescent="0.25">
      <c r="B1850" s="62" t="str">
        <f>IFERROR(IF(C1849=C1846,IF(B1849+1&lt;='FORMAÇÃO DE PREÇO'!$H$8,B1849+1,""),B1849),"")</f>
        <v/>
      </c>
      <c r="C1850" s="62" t="str">
        <f>IFERROR(VLOOKUP(B1850,'FORMAÇÃO DE PREÇO'!B:D,2,FALSE),"")</f>
        <v/>
      </c>
      <c r="D1850" s="62" t="str">
        <f>IFERROR(VLOOKUP(B1850,'FORMAÇÃO DE PREÇO'!B:D,3,FALSE),"")</f>
        <v/>
      </c>
      <c r="E1850" s="107" t="str">
        <f t="shared" si="55"/>
        <v/>
      </c>
      <c r="F1850" s="107" t="str">
        <f>IF($B1849="","",IF($C1850=$C1847,INDEX('FORMAÇÃO DE PREÇO'!$H:$H,MATCH($B1850,'FORMAÇÃO DE PREÇO'!$B:$B)-18),IF($C1850=$C1848,"Código","")))</f>
        <v/>
      </c>
      <c r="G1850" s="108" t="str">
        <f t="array" ref="G1850">IF($B1849="","",IF($C1850=$C1847,UPPER(INDEX('BASE EDITAL'!$C:$C,EDITAL!B1850+1)),IF($C1850=$C1848,"Especificação do Objeto","")))</f>
        <v/>
      </c>
      <c r="H1850" s="109" t="str">
        <f t="array" ref="H1850">IF($B1849="","",IF($C1850=$C1847,INDEX('FORMAÇÃO DE PREÇO'!$M:$M,MATCH($B1850,'FORMAÇÃO DE PREÇO'!$B:$B)-14),IF($C1850=$C1848,"Unidade","")))</f>
        <v/>
      </c>
      <c r="I1850" s="109" t="str">
        <f>IF($B1849="","",IF($C1850=$C1847,INDEX('FORMAÇÃO DE PREÇO'!$M:$M,MATCH($B1850,'FORMAÇÃO DE PREÇO'!$B:$B)-16),IF($C1850=$C1848,"Quant.","")))</f>
        <v/>
      </c>
      <c r="J1850" s="68" t="str">
        <f>IF(AND(COUNTBLANK($B1847:$B1849)=2,$B1849="",$B1848="",MAX(C:C)&gt;1),"Total Estimado",IF($B1849="","",IF($C1850=$C1847,INDEX('FORMAÇÃO DE PREÇO'!$M:$M,MATCH($B1850,'FORMAÇÃO DE PREÇO'!$B:$B)-18),IF($C1850=$C1848,"Valor Unit. (R$)",IF(AND($C1850&lt;&gt;$C1849,$J1849&lt;&gt;""),"Subtotal","")))))</f>
        <v/>
      </c>
      <c r="K1850" s="100" t="str">
        <f>IFERROR(IF(AND(COUNTBLANK($B1847:$B1849)=2,$B1849="",$B1848="",MAX(C:C)&gt;1),SUM($K$3:K1849)/2,IF($B1849="","",IF($C1850=$C1847,ROUND(J1850*I1850,2),IF($C1850=$C1848,"Total Item (R$)",IF(AND($C1850&lt;&gt;$C1849,$J1849&lt;&gt;""),SUMIFS(K:K,C:C,C1849,J:J,"&lt;&gt;Subtotal"),""))))),"")</f>
        <v/>
      </c>
      <c r="L1850" s="100" t="str">
        <f t="shared" si="54"/>
        <v/>
      </c>
    </row>
    <row r="1851" spans="2:12" x14ac:dyDescent="0.25">
      <c r="B1851" s="62" t="str">
        <f>IFERROR(IF(C1850=C1847,IF(B1850+1&lt;='FORMAÇÃO DE PREÇO'!$H$8,B1850+1,""),B1850),"")</f>
        <v/>
      </c>
      <c r="C1851" s="62" t="str">
        <f>IFERROR(VLOOKUP(B1851,'FORMAÇÃO DE PREÇO'!B:D,2,FALSE),"")</f>
        <v/>
      </c>
      <c r="D1851" s="62" t="str">
        <f>IFERROR(VLOOKUP(B1851,'FORMAÇÃO DE PREÇO'!B:D,3,FALSE),"")</f>
        <v/>
      </c>
      <c r="E1851" s="107" t="str">
        <f t="shared" si="55"/>
        <v/>
      </c>
      <c r="F1851" s="107" t="str">
        <f>IF($B1850="","",IF($C1851=$C1848,INDEX('FORMAÇÃO DE PREÇO'!$H:$H,MATCH($B1851,'FORMAÇÃO DE PREÇO'!$B:$B)-18),IF($C1851=$C1849,"Código","")))</f>
        <v/>
      </c>
      <c r="G1851" s="108" t="str">
        <f t="array" ref="G1851">IF($B1850="","",IF($C1851=$C1848,UPPER(INDEX('BASE EDITAL'!$C:$C,EDITAL!B1851+1)),IF($C1851=$C1849,"Especificação do Objeto","")))</f>
        <v/>
      </c>
      <c r="H1851" s="109" t="str">
        <f t="array" ref="H1851">IF($B1850="","",IF($C1851=$C1848,INDEX('FORMAÇÃO DE PREÇO'!$M:$M,MATCH($B1851,'FORMAÇÃO DE PREÇO'!$B:$B)-14),IF($C1851=$C1849,"Unidade","")))</f>
        <v/>
      </c>
      <c r="I1851" s="109" t="str">
        <f>IF($B1850="","",IF($C1851=$C1848,INDEX('FORMAÇÃO DE PREÇO'!$M:$M,MATCH($B1851,'FORMAÇÃO DE PREÇO'!$B:$B)-16),IF($C1851=$C1849,"Quant.","")))</f>
        <v/>
      </c>
      <c r="J1851" s="68" t="str">
        <f>IF(AND(COUNTBLANK($B1848:$B1850)=2,$B1850="",$B1849="",MAX(C:C)&gt;1),"Total Estimado",IF($B1850="","",IF($C1851=$C1848,INDEX('FORMAÇÃO DE PREÇO'!$M:$M,MATCH($B1851,'FORMAÇÃO DE PREÇO'!$B:$B)-18),IF($C1851=$C1849,"Valor Unit. (R$)",IF(AND($C1851&lt;&gt;$C1850,$J1850&lt;&gt;""),"Subtotal","")))))</f>
        <v/>
      </c>
      <c r="K1851" s="100" t="str">
        <f>IFERROR(IF(AND(COUNTBLANK($B1848:$B1850)=2,$B1850="",$B1849="",MAX(C:C)&gt;1),SUM($K$3:K1850)/2,IF($B1850="","",IF($C1851=$C1848,ROUND(J1851*I1851,2),IF($C1851=$C1849,"Total Item (R$)",IF(AND($C1851&lt;&gt;$C1850,$J1850&lt;&gt;""),SUMIFS(K:K,C:C,C1850,J:J,"&lt;&gt;Subtotal"),""))))),"")</f>
        <v/>
      </c>
      <c r="L1851" s="100" t="str">
        <f t="shared" si="54"/>
        <v/>
      </c>
    </row>
    <row r="1852" spans="2:12" x14ac:dyDescent="0.25">
      <c r="B1852" s="62" t="str">
        <f>IFERROR(IF(C1851=C1848,IF(B1851+1&lt;='FORMAÇÃO DE PREÇO'!$H$8,B1851+1,""),B1851),"")</f>
        <v/>
      </c>
      <c r="C1852" s="62" t="str">
        <f>IFERROR(VLOOKUP(B1852,'FORMAÇÃO DE PREÇO'!B:D,2,FALSE),"")</f>
        <v/>
      </c>
      <c r="D1852" s="62" t="str">
        <f>IFERROR(VLOOKUP(B1852,'FORMAÇÃO DE PREÇO'!B:D,3,FALSE),"")</f>
        <v/>
      </c>
      <c r="E1852" s="107" t="str">
        <f t="shared" si="55"/>
        <v/>
      </c>
      <c r="F1852" s="107" t="str">
        <f>IF($B1851="","",IF($C1852=$C1849,INDEX('FORMAÇÃO DE PREÇO'!$H:$H,MATCH($B1852,'FORMAÇÃO DE PREÇO'!$B:$B)-18),IF($C1852=$C1850,"Código","")))</f>
        <v/>
      </c>
      <c r="G1852" s="108" t="str">
        <f t="array" ref="G1852">IF($B1851="","",IF($C1852=$C1849,UPPER(INDEX('BASE EDITAL'!$C:$C,EDITAL!B1852+1)),IF($C1852=$C1850,"Especificação do Objeto","")))</f>
        <v/>
      </c>
      <c r="H1852" s="109" t="str">
        <f t="array" ref="H1852">IF($B1851="","",IF($C1852=$C1849,INDEX('FORMAÇÃO DE PREÇO'!$M:$M,MATCH($B1852,'FORMAÇÃO DE PREÇO'!$B:$B)-14),IF($C1852=$C1850,"Unidade","")))</f>
        <v/>
      </c>
      <c r="I1852" s="109" t="str">
        <f>IF($B1851="","",IF($C1852=$C1849,INDEX('FORMAÇÃO DE PREÇO'!$M:$M,MATCH($B1852,'FORMAÇÃO DE PREÇO'!$B:$B)-16),IF($C1852=$C1850,"Quant.","")))</f>
        <v/>
      </c>
      <c r="J1852" s="68" t="str">
        <f>IF(AND(COUNTBLANK($B1849:$B1851)=2,$B1851="",$B1850="",MAX(C:C)&gt;1),"Total Estimado",IF($B1851="","",IF($C1852=$C1849,INDEX('FORMAÇÃO DE PREÇO'!$M:$M,MATCH($B1852,'FORMAÇÃO DE PREÇO'!$B:$B)-18),IF($C1852=$C1850,"Valor Unit. (R$)",IF(AND($C1852&lt;&gt;$C1851,$J1851&lt;&gt;""),"Subtotal","")))))</f>
        <v/>
      </c>
      <c r="K1852" s="100" t="str">
        <f>IFERROR(IF(AND(COUNTBLANK($B1849:$B1851)=2,$B1851="",$B1850="",MAX(C:C)&gt;1),SUM($K$3:K1851)/2,IF($B1851="","",IF($C1852=$C1849,ROUND(J1852*I1852,2),IF($C1852=$C1850,"Total Item (R$)",IF(AND($C1852&lt;&gt;$C1851,$J1851&lt;&gt;""),SUMIFS(K:K,C:C,C1851,J:J,"&lt;&gt;Subtotal"),""))))),"")</f>
        <v/>
      </c>
      <c r="L1852" s="100" t="str">
        <f t="shared" si="54"/>
        <v/>
      </c>
    </row>
    <row r="1853" spans="2:12" x14ac:dyDescent="0.25">
      <c r="B1853" s="62" t="str">
        <f>IFERROR(IF(C1852=C1849,IF(B1852+1&lt;='FORMAÇÃO DE PREÇO'!$H$8,B1852+1,""),B1852),"")</f>
        <v/>
      </c>
      <c r="C1853" s="62" t="str">
        <f>IFERROR(VLOOKUP(B1853,'FORMAÇÃO DE PREÇO'!B:D,2,FALSE),"")</f>
        <v/>
      </c>
      <c r="D1853" s="62" t="str">
        <f>IFERROR(VLOOKUP(B1853,'FORMAÇÃO DE PREÇO'!B:D,3,FALSE),"")</f>
        <v/>
      </c>
      <c r="E1853" s="107" t="str">
        <f t="shared" si="55"/>
        <v/>
      </c>
      <c r="F1853" s="107" t="str">
        <f>IF($B1852="","",IF($C1853=$C1850,INDEX('FORMAÇÃO DE PREÇO'!$H:$H,MATCH($B1853,'FORMAÇÃO DE PREÇO'!$B:$B)-18),IF($C1853=$C1851,"Código","")))</f>
        <v/>
      </c>
      <c r="G1853" s="108" t="str">
        <f t="array" ref="G1853">IF($B1852="","",IF($C1853=$C1850,UPPER(INDEX('BASE EDITAL'!$C:$C,EDITAL!B1853+1)),IF($C1853=$C1851,"Especificação do Objeto","")))</f>
        <v/>
      </c>
      <c r="H1853" s="109" t="str">
        <f t="array" ref="H1853">IF($B1852="","",IF($C1853=$C1850,INDEX('FORMAÇÃO DE PREÇO'!$M:$M,MATCH($B1853,'FORMAÇÃO DE PREÇO'!$B:$B)-14),IF($C1853=$C1851,"Unidade","")))</f>
        <v/>
      </c>
      <c r="I1853" s="109" t="str">
        <f>IF($B1852="","",IF($C1853=$C1850,INDEX('FORMAÇÃO DE PREÇO'!$M:$M,MATCH($B1853,'FORMAÇÃO DE PREÇO'!$B:$B)-16),IF($C1853=$C1851,"Quant.","")))</f>
        <v/>
      </c>
      <c r="J1853" s="68" t="str">
        <f>IF(AND(COUNTBLANK($B1850:$B1852)=2,$B1852="",$B1851="",MAX(C:C)&gt;1),"Total Estimado",IF($B1852="","",IF($C1853=$C1850,INDEX('FORMAÇÃO DE PREÇO'!$M:$M,MATCH($B1853,'FORMAÇÃO DE PREÇO'!$B:$B)-18),IF($C1853=$C1851,"Valor Unit. (R$)",IF(AND($C1853&lt;&gt;$C1852,$J1852&lt;&gt;""),"Subtotal","")))))</f>
        <v/>
      </c>
      <c r="K1853" s="100" t="str">
        <f>IFERROR(IF(AND(COUNTBLANK($B1850:$B1852)=2,$B1852="",$B1851="",MAX(C:C)&gt;1),SUM($K$3:K1852)/2,IF($B1852="","",IF($C1853=$C1850,ROUND(J1853*I1853,2),IF($C1853=$C1851,"Total Item (R$)",IF(AND($C1853&lt;&gt;$C1852,$J1852&lt;&gt;""),SUMIFS(K:K,C:C,C1852,J:J,"&lt;&gt;Subtotal"),""))))),"")</f>
        <v/>
      </c>
      <c r="L1853" s="100" t="str">
        <f t="shared" si="54"/>
        <v/>
      </c>
    </row>
    <row r="1854" spans="2:12" x14ac:dyDescent="0.25">
      <c r="B1854" s="62" t="str">
        <f>IFERROR(IF(C1853=C1850,IF(B1853+1&lt;='FORMAÇÃO DE PREÇO'!$H$8,B1853+1,""),B1853),"")</f>
        <v/>
      </c>
      <c r="C1854" s="62" t="str">
        <f>IFERROR(VLOOKUP(B1854,'FORMAÇÃO DE PREÇO'!B:D,2,FALSE),"")</f>
        <v/>
      </c>
      <c r="D1854" s="62" t="str">
        <f>IFERROR(VLOOKUP(B1854,'FORMAÇÃO DE PREÇO'!B:D,3,FALSE),"")</f>
        <v/>
      </c>
      <c r="E1854" s="107" t="str">
        <f t="shared" si="55"/>
        <v/>
      </c>
      <c r="F1854" s="107" t="str">
        <f>IF($B1853="","",IF($C1854=$C1851,INDEX('FORMAÇÃO DE PREÇO'!$H:$H,MATCH($B1854,'FORMAÇÃO DE PREÇO'!$B:$B)-18),IF($C1854=$C1852,"Código","")))</f>
        <v/>
      </c>
      <c r="G1854" s="108" t="str">
        <f t="array" ref="G1854">IF($B1853="","",IF($C1854=$C1851,UPPER(INDEX('BASE EDITAL'!$C:$C,EDITAL!B1854+1)),IF($C1854=$C1852,"Especificação do Objeto","")))</f>
        <v/>
      </c>
      <c r="H1854" s="109" t="str">
        <f t="array" ref="H1854">IF($B1853="","",IF($C1854=$C1851,INDEX('FORMAÇÃO DE PREÇO'!$M:$M,MATCH($B1854,'FORMAÇÃO DE PREÇO'!$B:$B)-14),IF($C1854=$C1852,"Unidade","")))</f>
        <v/>
      </c>
      <c r="I1854" s="109" t="str">
        <f>IF($B1853="","",IF($C1854=$C1851,INDEX('FORMAÇÃO DE PREÇO'!$M:$M,MATCH($B1854,'FORMAÇÃO DE PREÇO'!$B:$B)-16),IF($C1854=$C1852,"Quant.","")))</f>
        <v/>
      </c>
      <c r="J1854" s="68" t="str">
        <f>IF(AND(COUNTBLANK($B1851:$B1853)=2,$B1853="",$B1852="",MAX(C:C)&gt;1),"Total Estimado",IF($B1853="","",IF($C1854=$C1851,INDEX('FORMAÇÃO DE PREÇO'!$M:$M,MATCH($B1854,'FORMAÇÃO DE PREÇO'!$B:$B)-18),IF($C1854=$C1852,"Valor Unit. (R$)",IF(AND($C1854&lt;&gt;$C1853,$J1853&lt;&gt;""),"Subtotal","")))))</f>
        <v/>
      </c>
      <c r="K1854" s="100" t="str">
        <f>IFERROR(IF(AND(COUNTBLANK($B1851:$B1853)=2,$B1853="",$B1852="",MAX(C:C)&gt;1),SUM($K$3:K1853)/2,IF($B1853="","",IF($C1854=$C1851,ROUND(J1854*I1854,2),IF($C1854=$C1852,"Total Item (R$)",IF(AND($C1854&lt;&gt;$C1853,$J1853&lt;&gt;""),SUMIFS(K:K,C:C,C1853,J:J,"&lt;&gt;Subtotal"),""))))),"")</f>
        <v/>
      </c>
      <c r="L1854" s="100" t="str">
        <f t="shared" si="54"/>
        <v/>
      </c>
    </row>
    <row r="1855" spans="2:12" x14ac:dyDescent="0.25">
      <c r="B1855" s="62" t="str">
        <f>IFERROR(IF(C1854=C1851,IF(B1854+1&lt;='FORMAÇÃO DE PREÇO'!$H$8,B1854+1,""),B1854),"")</f>
        <v/>
      </c>
      <c r="C1855" s="62" t="str">
        <f>IFERROR(VLOOKUP(B1855,'FORMAÇÃO DE PREÇO'!B:D,2,FALSE),"")</f>
        <v/>
      </c>
      <c r="D1855" s="62" t="str">
        <f>IFERROR(VLOOKUP(B1855,'FORMAÇÃO DE PREÇO'!B:D,3,FALSE),"")</f>
        <v/>
      </c>
      <c r="E1855" s="107" t="str">
        <f t="shared" si="55"/>
        <v/>
      </c>
      <c r="F1855" s="107" t="str">
        <f>IF($B1854="","",IF($C1855=$C1852,INDEX('FORMAÇÃO DE PREÇO'!$H:$H,MATCH($B1855,'FORMAÇÃO DE PREÇO'!$B:$B)-18),IF($C1855=$C1853,"Código","")))</f>
        <v/>
      </c>
      <c r="G1855" s="108" t="str">
        <f t="array" ref="G1855">IF($B1854="","",IF($C1855=$C1852,UPPER(INDEX('BASE EDITAL'!$C:$C,EDITAL!B1855+1)),IF($C1855=$C1853,"Especificação do Objeto","")))</f>
        <v/>
      </c>
      <c r="H1855" s="109" t="str">
        <f t="array" ref="H1855">IF($B1854="","",IF($C1855=$C1852,INDEX('FORMAÇÃO DE PREÇO'!$M:$M,MATCH($B1855,'FORMAÇÃO DE PREÇO'!$B:$B)-14),IF($C1855=$C1853,"Unidade","")))</f>
        <v/>
      </c>
      <c r="I1855" s="109" t="str">
        <f>IF($B1854="","",IF($C1855=$C1852,INDEX('FORMAÇÃO DE PREÇO'!$M:$M,MATCH($B1855,'FORMAÇÃO DE PREÇO'!$B:$B)-16),IF($C1855=$C1853,"Quant.","")))</f>
        <v/>
      </c>
      <c r="J1855" s="68" t="str">
        <f>IF(AND(COUNTBLANK($B1852:$B1854)=2,$B1854="",$B1853="",MAX(C:C)&gt;1),"Total Estimado",IF($B1854="","",IF($C1855=$C1852,INDEX('FORMAÇÃO DE PREÇO'!$M:$M,MATCH($B1855,'FORMAÇÃO DE PREÇO'!$B:$B)-18),IF($C1855=$C1853,"Valor Unit. (R$)",IF(AND($C1855&lt;&gt;$C1854,$J1854&lt;&gt;""),"Subtotal","")))))</f>
        <v/>
      </c>
      <c r="K1855" s="100" t="str">
        <f>IFERROR(IF(AND(COUNTBLANK($B1852:$B1854)=2,$B1854="",$B1853="",MAX(C:C)&gt;1),SUM($K$3:K1854)/2,IF($B1854="","",IF($C1855=$C1852,ROUND(J1855*I1855,2),IF($C1855=$C1853,"Total Item (R$)",IF(AND($C1855&lt;&gt;$C1854,$J1854&lt;&gt;""),SUMIFS(K:K,C:C,C1854,J:J,"&lt;&gt;Subtotal"),""))))),"")</f>
        <v/>
      </c>
      <c r="L1855" s="100" t="str">
        <f t="shared" si="54"/>
        <v/>
      </c>
    </row>
    <row r="1856" spans="2:12" x14ac:dyDescent="0.25">
      <c r="B1856" s="62" t="str">
        <f>IFERROR(IF(C1855=C1852,IF(B1855+1&lt;='FORMAÇÃO DE PREÇO'!$H$8,B1855+1,""),B1855),"")</f>
        <v/>
      </c>
      <c r="C1856" s="62" t="str">
        <f>IFERROR(VLOOKUP(B1856,'FORMAÇÃO DE PREÇO'!B:D,2,FALSE),"")</f>
        <v/>
      </c>
      <c r="D1856" s="62" t="str">
        <f>IFERROR(VLOOKUP(B1856,'FORMAÇÃO DE PREÇO'!B:D,3,FALSE),"")</f>
        <v/>
      </c>
      <c r="E1856" s="107" t="str">
        <f t="shared" si="55"/>
        <v/>
      </c>
      <c r="F1856" s="107" t="str">
        <f>IF($B1855="","",IF($C1856=$C1853,INDEX('FORMAÇÃO DE PREÇO'!$H:$H,MATCH($B1856,'FORMAÇÃO DE PREÇO'!$B:$B)-18),IF($C1856=$C1854,"Código","")))</f>
        <v/>
      </c>
      <c r="G1856" s="108" t="str">
        <f t="array" ref="G1856">IF($B1855="","",IF($C1856=$C1853,UPPER(INDEX('BASE EDITAL'!$C:$C,EDITAL!B1856+1)),IF($C1856=$C1854,"Especificação do Objeto","")))</f>
        <v/>
      </c>
      <c r="H1856" s="109" t="str">
        <f t="array" ref="H1856">IF($B1855="","",IF($C1856=$C1853,INDEX('FORMAÇÃO DE PREÇO'!$M:$M,MATCH($B1856,'FORMAÇÃO DE PREÇO'!$B:$B)-14),IF($C1856=$C1854,"Unidade","")))</f>
        <v/>
      </c>
      <c r="I1856" s="109" t="str">
        <f>IF($B1855="","",IF($C1856=$C1853,INDEX('FORMAÇÃO DE PREÇO'!$M:$M,MATCH($B1856,'FORMAÇÃO DE PREÇO'!$B:$B)-16),IF($C1856=$C1854,"Quant.","")))</f>
        <v/>
      </c>
      <c r="J1856" s="68" t="str">
        <f>IF(AND(COUNTBLANK($B1853:$B1855)=2,$B1855="",$B1854="",MAX(C:C)&gt;1),"Total Estimado",IF($B1855="","",IF($C1856=$C1853,INDEX('FORMAÇÃO DE PREÇO'!$M:$M,MATCH($B1856,'FORMAÇÃO DE PREÇO'!$B:$B)-18),IF($C1856=$C1854,"Valor Unit. (R$)",IF(AND($C1856&lt;&gt;$C1855,$J1855&lt;&gt;""),"Subtotal","")))))</f>
        <v/>
      </c>
      <c r="K1856" s="100" t="str">
        <f>IFERROR(IF(AND(COUNTBLANK($B1853:$B1855)=2,$B1855="",$B1854="",MAX(C:C)&gt;1),SUM($K$3:K1855)/2,IF($B1855="","",IF($C1856=$C1853,ROUND(J1856*I1856,2),IF($C1856=$C1854,"Total Item (R$)",IF(AND($C1856&lt;&gt;$C1855,$J1855&lt;&gt;""),SUMIFS(K:K,C:C,C1855,J:J,"&lt;&gt;Subtotal"),""))))),"")</f>
        <v/>
      </c>
      <c r="L1856" s="100" t="str">
        <f t="shared" si="54"/>
        <v/>
      </c>
    </row>
    <row r="1857" spans="2:12" x14ac:dyDescent="0.25">
      <c r="B1857" s="62" t="str">
        <f>IFERROR(IF(C1856=C1853,IF(B1856+1&lt;='FORMAÇÃO DE PREÇO'!$H$8,B1856+1,""),B1856),"")</f>
        <v/>
      </c>
      <c r="C1857" s="62" t="str">
        <f>IFERROR(VLOOKUP(B1857,'FORMAÇÃO DE PREÇO'!B:D,2,FALSE),"")</f>
        <v/>
      </c>
      <c r="D1857" s="62" t="str">
        <f>IFERROR(VLOOKUP(B1857,'FORMAÇÃO DE PREÇO'!B:D,3,FALSE),"")</f>
        <v/>
      </c>
      <c r="E1857" s="107" t="str">
        <f t="shared" si="55"/>
        <v/>
      </c>
      <c r="F1857" s="107" t="str">
        <f>IF($B1856="","",IF($C1857=$C1854,INDEX('FORMAÇÃO DE PREÇO'!$H:$H,MATCH($B1857,'FORMAÇÃO DE PREÇO'!$B:$B)-18),IF($C1857=$C1855,"Código","")))</f>
        <v/>
      </c>
      <c r="G1857" s="108" t="str">
        <f t="array" ref="G1857">IF($B1856="","",IF($C1857=$C1854,UPPER(INDEX('BASE EDITAL'!$C:$C,EDITAL!B1857+1)),IF($C1857=$C1855,"Especificação do Objeto","")))</f>
        <v/>
      </c>
      <c r="H1857" s="109" t="str">
        <f t="array" ref="H1857">IF($B1856="","",IF($C1857=$C1854,INDEX('FORMAÇÃO DE PREÇO'!$M:$M,MATCH($B1857,'FORMAÇÃO DE PREÇO'!$B:$B)-14),IF($C1857=$C1855,"Unidade","")))</f>
        <v/>
      </c>
      <c r="I1857" s="109" t="str">
        <f>IF($B1856="","",IF($C1857=$C1854,INDEX('FORMAÇÃO DE PREÇO'!$M:$M,MATCH($B1857,'FORMAÇÃO DE PREÇO'!$B:$B)-16),IF($C1857=$C1855,"Quant.","")))</f>
        <v/>
      </c>
      <c r="J1857" s="68" t="str">
        <f>IF(AND(COUNTBLANK($B1854:$B1856)=2,$B1856="",$B1855="",MAX(C:C)&gt;1),"Total Estimado",IF($B1856="","",IF($C1857=$C1854,INDEX('FORMAÇÃO DE PREÇO'!$M:$M,MATCH($B1857,'FORMAÇÃO DE PREÇO'!$B:$B)-18),IF($C1857=$C1855,"Valor Unit. (R$)",IF(AND($C1857&lt;&gt;$C1856,$J1856&lt;&gt;""),"Subtotal","")))))</f>
        <v/>
      </c>
      <c r="K1857" s="100" t="str">
        <f>IFERROR(IF(AND(COUNTBLANK($B1854:$B1856)=2,$B1856="",$B1855="",MAX(C:C)&gt;1),SUM($K$3:K1856)/2,IF($B1856="","",IF($C1857=$C1854,ROUND(J1857*I1857,2),IF($C1857=$C1855,"Total Item (R$)",IF(AND($C1857&lt;&gt;$C1856,$J1856&lt;&gt;""),SUMIFS(K:K,C:C,C1856,J:J,"&lt;&gt;Subtotal"),""))))),"")</f>
        <v/>
      </c>
      <c r="L1857" s="100" t="str">
        <f t="shared" si="54"/>
        <v/>
      </c>
    </row>
    <row r="1858" spans="2:12" x14ac:dyDescent="0.25">
      <c r="B1858" s="62" t="str">
        <f>IFERROR(IF(C1857=C1854,IF(B1857+1&lt;='FORMAÇÃO DE PREÇO'!$H$8,B1857+1,""),B1857),"")</f>
        <v/>
      </c>
      <c r="C1858" s="62" t="str">
        <f>IFERROR(VLOOKUP(B1858,'FORMAÇÃO DE PREÇO'!B:D,2,FALSE),"")</f>
        <v/>
      </c>
      <c r="D1858" s="62" t="str">
        <f>IFERROR(VLOOKUP(B1858,'FORMAÇÃO DE PREÇO'!B:D,3,FALSE),"")</f>
        <v/>
      </c>
      <c r="E1858" s="107" t="str">
        <f t="shared" si="55"/>
        <v/>
      </c>
      <c r="F1858" s="107" t="str">
        <f>IF($B1857="","",IF($C1858=$C1855,INDEX('FORMAÇÃO DE PREÇO'!$H:$H,MATCH($B1858,'FORMAÇÃO DE PREÇO'!$B:$B)-18),IF($C1858=$C1856,"Código","")))</f>
        <v/>
      </c>
      <c r="G1858" s="108" t="str">
        <f t="array" ref="G1858">IF($B1857="","",IF($C1858=$C1855,UPPER(INDEX('BASE EDITAL'!$C:$C,EDITAL!B1858+1)),IF($C1858=$C1856,"Especificação do Objeto","")))</f>
        <v/>
      </c>
      <c r="H1858" s="109" t="str">
        <f t="array" ref="H1858">IF($B1857="","",IF($C1858=$C1855,INDEX('FORMAÇÃO DE PREÇO'!$M:$M,MATCH($B1858,'FORMAÇÃO DE PREÇO'!$B:$B)-14),IF($C1858=$C1856,"Unidade","")))</f>
        <v/>
      </c>
      <c r="I1858" s="109" t="str">
        <f>IF($B1857="","",IF($C1858=$C1855,INDEX('FORMAÇÃO DE PREÇO'!$M:$M,MATCH($B1858,'FORMAÇÃO DE PREÇO'!$B:$B)-16),IF($C1858=$C1856,"Quant.","")))</f>
        <v/>
      </c>
      <c r="J1858" s="68" t="str">
        <f>IF(AND(COUNTBLANK($B1855:$B1857)=2,$B1857="",$B1856="",MAX(C:C)&gt;1),"Total Estimado",IF($B1857="","",IF($C1858=$C1855,INDEX('FORMAÇÃO DE PREÇO'!$M:$M,MATCH($B1858,'FORMAÇÃO DE PREÇO'!$B:$B)-18),IF($C1858=$C1856,"Valor Unit. (R$)",IF(AND($C1858&lt;&gt;$C1857,$J1857&lt;&gt;""),"Subtotal","")))))</f>
        <v/>
      </c>
      <c r="K1858" s="100" t="str">
        <f>IFERROR(IF(AND(COUNTBLANK($B1855:$B1857)=2,$B1857="",$B1856="",MAX(C:C)&gt;1),SUM($K$3:K1857)/2,IF($B1857="","",IF($C1858=$C1855,ROUND(J1858*I1858,2),IF($C1858=$C1856,"Total Item (R$)",IF(AND($C1858&lt;&gt;$C1857,$J1857&lt;&gt;""),SUMIFS(K:K,C:C,C1857,J:J,"&lt;&gt;Subtotal"),""))))),"")</f>
        <v/>
      </c>
      <c r="L1858" s="100" t="str">
        <f t="shared" si="54"/>
        <v/>
      </c>
    </row>
    <row r="1859" spans="2:12" x14ac:dyDescent="0.25">
      <c r="B1859" s="62" t="str">
        <f>IFERROR(IF(C1858=C1855,IF(B1858+1&lt;='FORMAÇÃO DE PREÇO'!$H$8,B1858+1,""),B1858),"")</f>
        <v/>
      </c>
      <c r="C1859" s="62" t="str">
        <f>IFERROR(VLOOKUP(B1859,'FORMAÇÃO DE PREÇO'!B:D,2,FALSE),"")</f>
        <v/>
      </c>
      <c r="D1859" s="62" t="str">
        <f>IFERROR(VLOOKUP(B1859,'FORMAÇÃO DE PREÇO'!B:D,3,FALSE),"")</f>
        <v/>
      </c>
      <c r="E1859" s="107" t="str">
        <f t="shared" si="55"/>
        <v/>
      </c>
      <c r="F1859" s="107" t="str">
        <f>IF($B1858="","",IF($C1859=$C1856,INDEX('FORMAÇÃO DE PREÇO'!$H:$H,MATCH($B1859,'FORMAÇÃO DE PREÇO'!$B:$B)-18),IF($C1859=$C1857,"Código","")))</f>
        <v/>
      </c>
      <c r="G1859" s="108" t="str">
        <f t="array" ref="G1859">IF($B1858="","",IF($C1859=$C1856,UPPER(INDEX('BASE EDITAL'!$C:$C,EDITAL!B1859+1)),IF($C1859=$C1857,"Especificação do Objeto","")))</f>
        <v/>
      </c>
      <c r="H1859" s="109" t="str">
        <f t="array" ref="H1859">IF($B1858="","",IF($C1859=$C1856,INDEX('FORMAÇÃO DE PREÇO'!$M:$M,MATCH($B1859,'FORMAÇÃO DE PREÇO'!$B:$B)-14),IF($C1859=$C1857,"Unidade","")))</f>
        <v/>
      </c>
      <c r="I1859" s="109" t="str">
        <f>IF($B1858="","",IF($C1859=$C1856,INDEX('FORMAÇÃO DE PREÇO'!$M:$M,MATCH($B1859,'FORMAÇÃO DE PREÇO'!$B:$B)-16),IF($C1859=$C1857,"Quant.","")))</f>
        <v/>
      </c>
      <c r="J1859" s="68" t="str">
        <f>IF(AND(COUNTBLANK($B1856:$B1858)=2,$B1858="",$B1857="",MAX(C:C)&gt;1),"Total Estimado",IF($B1858="","",IF($C1859=$C1856,INDEX('FORMAÇÃO DE PREÇO'!$M:$M,MATCH($B1859,'FORMAÇÃO DE PREÇO'!$B:$B)-18),IF($C1859=$C1857,"Valor Unit. (R$)",IF(AND($C1859&lt;&gt;$C1858,$J1858&lt;&gt;""),"Subtotal","")))))</f>
        <v/>
      </c>
      <c r="K1859" s="100" t="str">
        <f>IFERROR(IF(AND(COUNTBLANK($B1856:$B1858)=2,$B1858="",$B1857="",MAX(C:C)&gt;1),SUM($K$3:K1858)/2,IF($B1858="","",IF($C1859=$C1856,ROUND(J1859*I1859,2),IF($C1859=$C1857,"Total Item (R$)",IF(AND($C1859&lt;&gt;$C1858,$J1858&lt;&gt;""),SUMIFS(K:K,C:C,C1858,J:J,"&lt;&gt;Subtotal"),""))))),"")</f>
        <v/>
      </c>
      <c r="L1859" s="100" t="str">
        <f t="shared" si="54"/>
        <v/>
      </c>
    </row>
    <row r="1860" spans="2:12" x14ac:dyDescent="0.25">
      <c r="B1860" s="62" t="str">
        <f>IFERROR(IF(C1859=C1856,IF(B1859+1&lt;='FORMAÇÃO DE PREÇO'!$H$8,B1859+1,""),B1859),"")</f>
        <v/>
      </c>
      <c r="C1860" s="62" t="str">
        <f>IFERROR(VLOOKUP(B1860,'FORMAÇÃO DE PREÇO'!B:D,2,FALSE),"")</f>
        <v/>
      </c>
      <c r="D1860" s="62" t="str">
        <f>IFERROR(VLOOKUP(B1860,'FORMAÇÃO DE PREÇO'!B:D,3,FALSE),"")</f>
        <v/>
      </c>
      <c r="E1860" s="107" t="str">
        <f t="shared" si="55"/>
        <v/>
      </c>
      <c r="F1860" s="107" t="str">
        <f>IF($B1859="","",IF($C1860=$C1857,INDEX('FORMAÇÃO DE PREÇO'!$H:$H,MATCH($B1860,'FORMAÇÃO DE PREÇO'!$B:$B)-18),IF($C1860=$C1858,"Código","")))</f>
        <v/>
      </c>
      <c r="G1860" s="108" t="str">
        <f t="array" ref="G1860">IF($B1859="","",IF($C1860=$C1857,UPPER(INDEX('BASE EDITAL'!$C:$C,EDITAL!B1860+1)),IF($C1860=$C1858,"Especificação do Objeto","")))</f>
        <v/>
      </c>
      <c r="H1860" s="109" t="str">
        <f t="array" ref="H1860">IF($B1859="","",IF($C1860=$C1857,INDEX('FORMAÇÃO DE PREÇO'!$M:$M,MATCH($B1860,'FORMAÇÃO DE PREÇO'!$B:$B)-14),IF($C1860=$C1858,"Unidade","")))</f>
        <v/>
      </c>
      <c r="I1860" s="109" t="str">
        <f>IF($B1859="","",IF($C1860=$C1857,INDEX('FORMAÇÃO DE PREÇO'!$M:$M,MATCH($B1860,'FORMAÇÃO DE PREÇO'!$B:$B)-16),IF($C1860=$C1858,"Quant.","")))</f>
        <v/>
      </c>
      <c r="J1860" s="68" t="str">
        <f>IF(AND(COUNTBLANK($B1857:$B1859)=2,$B1859="",$B1858="",MAX(C:C)&gt;1),"Total Estimado",IF($B1859="","",IF($C1860=$C1857,INDEX('FORMAÇÃO DE PREÇO'!$M:$M,MATCH($B1860,'FORMAÇÃO DE PREÇO'!$B:$B)-18),IF($C1860=$C1858,"Valor Unit. (R$)",IF(AND($C1860&lt;&gt;$C1859,$J1859&lt;&gt;""),"Subtotal","")))))</f>
        <v/>
      </c>
      <c r="K1860" s="100" t="str">
        <f>IFERROR(IF(AND(COUNTBLANK($B1857:$B1859)=2,$B1859="",$B1858="",MAX(C:C)&gt;1),SUM($K$3:K1859)/2,IF($B1859="","",IF($C1860=$C1857,ROUND(J1860*I1860,2),IF($C1860=$C1858,"Total Item (R$)",IF(AND($C1860&lt;&gt;$C1859,$J1859&lt;&gt;""),SUMIFS(K:K,C:C,C1859,J:J,"&lt;&gt;Subtotal"),""))))),"")</f>
        <v/>
      </c>
      <c r="L1860" s="100" t="str">
        <f t="shared" ref="L1860:L1923" si="56">IF($B1859="","",IF($C1860=$C1857,"",IF($C1860=$C1858,"Benefício ME/EPP","")))</f>
        <v/>
      </c>
    </row>
    <row r="1861" spans="2:12" x14ac:dyDescent="0.25">
      <c r="B1861" s="62" t="str">
        <f>IFERROR(IF(C1860=C1857,IF(B1860+1&lt;='FORMAÇÃO DE PREÇO'!$H$8,B1860+1,""),B1860),"")</f>
        <v/>
      </c>
      <c r="C1861" s="62" t="str">
        <f>IFERROR(VLOOKUP(B1861,'FORMAÇÃO DE PREÇO'!B:D,2,FALSE),"")</f>
        <v/>
      </c>
      <c r="D1861" s="62" t="str">
        <f>IFERROR(VLOOKUP(B1861,'FORMAÇÃO DE PREÇO'!B:D,3,FALSE),"")</f>
        <v/>
      </c>
      <c r="E1861" s="107" t="str">
        <f t="shared" si="55"/>
        <v/>
      </c>
      <c r="F1861" s="107" t="str">
        <f>IF($B1860="","",IF($C1861=$C1858,INDEX('FORMAÇÃO DE PREÇO'!$H:$H,MATCH($B1861,'FORMAÇÃO DE PREÇO'!$B:$B)-18),IF($C1861=$C1859,"Código","")))</f>
        <v/>
      </c>
      <c r="G1861" s="108" t="str">
        <f t="array" ref="G1861">IF($B1860="","",IF($C1861=$C1858,UPPER(INDEX('BASE EDITAL'!$C:$C,EDITAL!B1861+1)),IF($C1861=$C1859,"Especificação do Objeto","")))</f>
        <v/>
      </c>
      <c r="H1861" s="109" t="str">
        <f t="array" ref="H1861">IF($B1860="","",IF($C1861=$C1858,INDEX('FORMAÇÃO DE PREÇO'!$M:$M,MATCH($B1861,'FORMAÇÃO DE PREÇO'!$B:$B)-14),IF($C1861=$C1859,"Unidade","")))</f>
        <v/>
      </c>
      <c r="I1861" s="109" t="str">
        <f>IF($B1860="","",IF($C1861=$C1858,INDEX('FORMAÇÃO DE PREÇO'!$M:$M,MATCH($B1861,'FORMAÇÃO DE PREÇO'!$B:$B)-16),IF($C1861=$C1859,"Quant.","")))</f>
        <v/>
      </c>
      <c r="J1861" s="68" t="str">
        <f>IF(AND(COUNTBLANK($B1858:$B1860)=2,$B1860="",$B1859="",MAX(C:C)&gt;1),"Total Estimado",IF($B1860="","",IF($C1861=$C1858,INDEX('FORMAÇÃO DE PREÇO'!$M:$M,MATCH($B1861,'FORMAÇÃO DE PREÇO'!$B:$B)-18),IF($C1861=$C1859,"Valor Unit. (R$)",IF(AND($C1861&lt;&gt;$C1860,$J1860&lt;&gt;""),"Subtotal","")))))</f>
        <v/>
      </c>
      <c r="K1861" s="100" t="str">
        <f>IFERROR(IF(AND(COUNTBLANK($B1858:$B1860)=2,$B1860="",$B1859="",MAX(C:C)&gt;1),SUM($K$3:K1860)/2,IF($B1860="","",IF($C1861=$C1858,ROUND(J1861*I1861,2),IF($C1861=$C1859,"Total Item (R$)",IF(AND($C1861&lt;&gt;$C1860,$J1860&lt;&gt;""),SUMIFS(K:K,C:C,C1860,J:J,"&lt;&gt;Subtotal"),""))))),"")</f>
        <v/>
      </c>
      <c r="L1861" s="100" t="str">
        <f t="shared" si="56"/>
        <v/>
      </c>
    </row>
    <row r="1862" spans="2:12" x14ac:dyDescent="0.25">
      <c r="B1862" s="62" t="str">
        <f>IFERROR(IF(C1861=C1858,IF(B1861+1&lt;='FORMAÇÃO DE PREÇO'!$H$8,B1861+1,""),B1861),"")</f>
        <v/>
      </c>
      <c r="C1862" s="62" t="str">
        <f>IFERROR(VLOOKUP(B1862,'FORMAÇÃO DE PREÇO'!B:D,2,FALSE),"")</f>
        <v/>
      </c>
      <c r="D1862" s="62" t="str">
        <f>IFERROR(VLOOKUP(B1862,'FORMAÇÃO DE PREÇO'!B:D,3,FALSE),"")</f>
        <v/>
      </c>
      <c r="E1862" s="107" t="str">
        <f t="shared" si="55"/>
        <v/>
      </c>
      <c r="F1862" s="107" t="str">
        <f>IF($B1861="","",IF($C1862=$C1859,INDEX('FORMAÇÃO DE PREÇO'!$H:$H,MATCH($B1862,'FORMAÇÃO DE PREÇO'!$B:$B)-18),IF($C1862=$C1860,"Código","")))</f>
        <v/>
      </c>
      <c r="G1862" s="108" t="str">
        <f t="array" ref="G1862">IF($B1861="","",IF($C1862=$C1859,UPPER(INDEX('BASE EDITAL'!$C:$C,EDITAL!B1862+1)),IF($C1862=$C1860,"Especificação do Objeto","")))</f>
        <v/>
      </c>
      <c r="H1862" s="109" t="str">
        <f t="array" ref="H1862">IF($B1861="","",IF($C1862=$C1859,INDEX('FORMAÇÃO DE PREÇO'!$M:$M,MATCH($B1862,'FORMAÇÃO DE PREÇO'!$B:$B)-14),IF($C1862=$C1860,"Unidade","")))</f>
        <v/>
      </c>
      <c r="I1862" s="109" t="str">
        <f>IF($B1861="","",IF($C1862=$C1859,INDEX('FORMAÇÃO DE PREÇO'!$M:$M,MATCH($B1862,'FORMAÇÃO DE PREÇO'!$B:$B)-16),IF($C1862=$C1860,"Quant.","")))</f>
        <v/>
      </c>
      <c r="J1862" s="68" t="str">
        <f>IF(AND(COUNTBLANK($B1859:$B1861)=2,$B1861="",$B1860="",MAX(C:C)&gt;1),"Total Estimado",IF($B1861="","",IF($C1862=$C1859,INDEX('FORMAÇÃO DE PREÇO'!$M:$M,MATCH($B1862,'FORMAÇÃO DE PREÇO'!$B:$B)-18),IF($C1862=$C1860,"Valor Unit. (R$)",IF(AND($C1862&lt;&gt;$C1861,$J1861&lt;&gt;""),"Subtotal","")))))</f>
        <v/>
      </c>
      <c r="K1862" s="100" t="str">
        <f>IFERROR(IF(AND(COUNTBLANK($B1859:$B1861)=2,$B1861="",$B1860="",MAX(C:C)&gt;1),SUM($K$3:K1861)/2,IF($B1861="","",IF($C1862=$C1859,ROUND(J1862*I1862,2),IF($C1862=$C1860,"Total Item (R$)",IF(AND($C1862&lt;&gt;$C1861,$J1861&lt;&gt;""),SUMIFS(K:K,C:C,C1861,J:J,"&lt;&gt;Subtotal"),""))))),"")</f>
        <v/>
      </c>
      <c r="L1862" s="100" t="str">
        <f t="shared" si="56"/>
        <v/>
      </c>
    </row>
    <row r="1863" spans="2:12" x14ac:dyDescent="0.25">
      <c r="B1863" s="62" t="str">
        <f>IFERROR(IF(C1862=C1859,IF(B1862+1&lt;='FORMAÇÃO DE PREÇO'!$H$8,B1862+1,""),B1862),"")</f>
        <v/>
      </c>
      <c r="C1863" s="62" t="str">
        <f>IFERROR(VLOOKUP(B1863,'FORMAÇÃO DE PREÇO'!B:D,2,FALSE),"")</f>
        <v/>
      </c>
      <c r="D1863" s="62" t="str">
        <f>IFERROR(VLOOKUP(B1863,'FORMAÇÃO DE PREÇO'!B:D,3,FALSE),"")</f>
        <v/>
      </c>
      <c r="E1863" s="107" t="str">
        <f t="shared" ref="E1863:E1926" si="57">IF($B1862="","",IF($C1863=$C1860,D1863,IF($C1863=$C1861,"Item",IF(AND(MAX(C:C)&gt;1,$C1863=$C1862),CONCATENATE("LOTE ",C1863),""))))</f>
        <v/>
      </c>
      <c r="F1863" s="107" t="str">
        <f>IF($B1862="","",IF($C1863=$C1860,INDEX('FORMAÇÃO DE PREÇO'!$H:$H,MATCH($B1863,'FORMAÇÃO DE PREÇO'!$B:$B)-18),IF($C1863=$C1861,"Código","")))</f>
        <v/>
      </c>
      <c r="G1863" s="108" t="str">
        <f t="array" ref="G1863">IF($B1862="","",IF($C1863=$C1860,UPPER(INDEX('BASE EDITAL'!$C:$C,EDITAL!B1863+1)),IF($C1863=$C1861,"Especificação do Objeto","")))</f>
        <v/>
      </c>
      <c r="H1863" s="109" t="str">
        <f t="array" ref="H1863">IF($B1862="","",IF($C1863=$C1860,INDEX('FORMAÇÃO DE PREÇO'!$M:$M,MATCH($B1863,'FORMAÇÃO DE PREÇO'!$B:$B)-14),IF($C1863=$C1861,"Unidade","")))</f>
        <v/>
      </c>
      <c r="I1863" s="109" t="str">
        <f>IF($B1862="","",IF($C1863=$C1860,INDEX('FORMAÇÃO DE PREÇO'!$M:$M,MATCH($B1863,'FORMAÇÃO DE PREÇO'!$B:$B)-16),IF($C1863=$C1861,"Quant.","")))</f>
        <v/>
      </c>
      <c r="J1863" s="68" t="str">
        <f>IF(AND(COUNTBLANK($B1860:$B1862)=2,$B1862="",$B1861="",MAX(C:C)&gt;1),"Total Estimado",IF($B1862="","",IF($C1863=$C1860,INDEX('FORMAÇÃO DE PREÇO'!$M:$M,MATCH($B1863,'FORMAÇÃO DE PREÇO'!$B:$B)-18),IF($C1863=$C1861,"Valor Unit. (R$)",IF(AND($C1863&lt;&gt;$C1862,$J1862&lt;&gt;""),"Subtotal","")))))</f>
        <v/>
      </c>
      <c r="K1863" s="100" t="str">
        <f>IFERROR(IF(AND(COUNTBLANK($B1860:$B1862)=2,$B1862="",$B1861="",MAX(C:C)&gt;1),SUM($K$3:K1862)/2,IF($B1862="","",IF($C1863=$C1860,ROUND(J1863*I1863,2),IF($C1863=$C1861,"Total Item (R$)",IF(AND($C1863&lt;&gt;$C1862,$J1862&lt;&gt;""),SUMIFS(K:K,C:C,C1862,J:J,"&lt;&gt;Subtotal"),""))))),"")</f>
        <v/>
      </c>
      <c r="L1863" s="100" t="str">
        <f t="shared" si="56"/>
        <v/>
      </c>
    </row>
    <row r="1864" spans="2:12" x14ac:dyDescent="0.25">
      <c r="B1864" s="62" t="str">
        <f>IFERROR(IF(C1863=C1860,IF(B1863+1&lt;='FORMAÇÃO DE PREÇO'!$H$8,B1863+1,""),B1863),"")</f>
        <v/>
      </c>
      <c r="C1864" s="62" t="str">
        <f>IFERROR(VLOOKUP(B1864,'FORMAÇÃO DE PREÇO'!B:D,2,FALSE),"")</f>
        <v/>
      </c>
      <c r="D1864" s="62" t="str">
        <f>IFERROR(VLOOKUP(B1864,'FORMAÇÃO DE PREÇO'!B:D,3,FALSE),"")</f>
        <v/>
      </c>
      <c r="E1864" s="107" t="str">
        <f t="shared" si="57"/>
        <v/>
      </c>
      <c r="F1864" s="107" t="str">
        <f>IF($B1863="","",IF($C1864=$C1861,INDEX('FORMAÇÃO DE PREÇO'!$H:$H,MATCH($B1864,'FORMAÇÃO DE PREÇO'!$B:$B)-18),IF($C1864=$C1862,"Código","")))</f>
        <v/>
      </c>
      <c r="G1864" s="108" t="str">
        <f t="array" ref="G1864">IF($B1863="","",IF($C1864=$C1861,UPPER(INDEX('BASE EDITAL'!$C:$C,EDITAL!B1864+1)),IF($C1864=$C1862,"Especificação do Objeto","")))</f>
        <v/>
      </c>
      <c r="H1864" s="109" t="str">
        <f t="array" ref="H1864">IF($B1863="","",IF($C1864=$C1861,INDEX('FORMAÇÃO DE PREÇO'!$M:$M,MATCH($B1864,'FORMAÇÃO DE PREÇO'!$B:$B)-14),IF($C1864=$C1862,"Unidade","")))</f>
        <v/>
      </c>
      <c r="I1864" s="109" t="str">
        <f>IF($B1863="","",IF($C1864=$C1861,INDEX('FORMAÇÃO DE PREÇO'!$M:$M,MATCH($B1864,'FORMAÇÃO DE PREÇO'!$B:$B)-16),IF($C1864=$C1862,"Quant.","")))</f>
        <v/>
      </c>
      <c r="J1864" s="68" t="str">
        <f>IF(AND(COUNTBLANK($B1861:$B1863)=2,$B1863="",$B1862="",MAX(C:C)&gt;1),"Total Estimado",IF($B1863="","",IF($C1864=$C1861,INDEX('FORMAÇÃO DE PREÇO'!$M:$M,MATCH($B1864,'FORMAÇÃO DE PREÇO'!$B:$B)-18),IF($C1864=$C1862,"Valor Unit. (R$)",IF(AND($C1864&lt;&gt;$C1863,$J1863&lt;&gt;""),"Subtotal","")))))</f>
        <v/>
      </c>
      <c r="K1864" s="100" t="str">
        <f>IFERROR(IF(AND(COUNTBLANK($B1861:$B1863)=2,$B1863="",$B1862="",MAX(C:C)&gt;1),SUM($K$3:K1863)/2,IF($B1863="","",IF($C1864=$C1861,ROUND(J1864*I1864,2),IF($C1864=$C1862,"Total Item (R$)",IF(AND($C1864&lt;&gt;$C1863,$J1863&lt;&gt;""),SUMIFS(K:K,C:C,C1863,J:J,"&lt;&gt;Subtotal"),""))))),"")</f>
        <v/>
      </c>
      <c r="L1864" s="100" t="str">
        <f t="shared" si="56"/>
        <v/>
      </c>
    </row>
    <row r="1865" spans="2:12" x14ac:dyDescent="0.25">
      <c r="B1865" s="62" t="str">
        <f>IFERROR(IF(C1864=C1861,IF(B1864+1&lt;='FORMAÇÃO DE PREÇO'!$H$8,B1864+1,""),B1864),"")</f>
        <v/>
      </c>
      <c r="C1865" s="62" t="str">
        <f>IFERROR(VLOOKUP(B1865,'FORMAÇÃO DE PREÇO'!B:D,2,FALSE),"")</f>
        <v/>
      </c>
      <c r="D1865" s="62" t="str">
        <f>IFERROR(VLOOKUP(B1865,'FORMAÇÃO DE PREÇO'!B:D,3,FALSE),"")</f>
        <v/>
      </c>
      <c r="E1865" s="107" t="str">
        <f t="shared" si="57"/>
        <v/>
      </c>
      <c r="F1865" s="107" t="str">
        <f>IF($B1864="","",IF($C1865=$C1862,INDEX('FORMAÇÃO DE PREÇO'!$H:$H,MATCH($B1865,'FORMAÇÃO DE PREÇO'!$B:$B)-18),IF($C1865=$C1863,"Código","")))</f>
        <v/>
      </c>
      <c r="G1865" s="108" t="str">
        <f t="array" ref="G1865">IF($B1864="","",IF($C1865=$C1862,UPPER(INDEX('BASE EDITAL'!$C:$C,EDITAL!B1865+1)),IF($C1865=$C1863,"Especificação do Objeto","")))</f>
        <v/>
      </c>
      <c r="H1865" s="109" t="str">
        <f t="array" ref="H1865">IF($B1864="","",IF($C1865=$C1862,INDEX('FORMAÇÃO DE PREÇO'!$M:$M,MATCH($B1865,'FORMAÇÃO DE PREÇO'!$B:$B)-14),IF($C1865=$C1863,"Unidade","")))</f>
        <v/>
      </c>
      <c r="I1865" s="109" t="str">
        <f>IF($B1864="","",IF($C1865=$C1862,INDEX('FORMAÇÃO DE PREÇO'!$M:$M,MATCH($B1865,'FORMAÇÃO DE PREÇO'!$B:$B)-16),IF($C1865=$C1863,"Quant.","")))</f>
        <v/>
      </c>
      <c r="J1865" s="68" t="str">
        <f>IF(AND(COUNTBLANK($B1862:$B1864)=2,$B1864="",$B1863="",MAX(C:C)&gt;1),"Total Estimado",IF($B1864="","",IF($C1865=$C1862,INDEX('FORMAÇÃO DE PREÇO'!$M:$M,MATCH($B1865,'FORMAÇÃO DE PREÇO'!$B:$B)-18),IF($C1865=$C1863,"Valor Unit. (R$)",IF(AND($C1865&lt;&gt;$C1864,$J1864&lt;&gt;""),"Subtotal","")))))</f>
        <v/>
      </c>
      <c r="K1865" s="100" t="str">
        <f>IFERROR(IF(AND(COUNTBLANK($B1862:$B1864)=2,$B1864="",$B1863="",MAX(C:C)&gt;1),SUM($K$3:K1864)/2,IF($B1864="","",IF($C1865=$C1862,ROUND(J1865*I1865,2),IF($C1865=$C1863,"Total Item (R$)",IF(AND($C1865&lt;&gt;$C1864,$J1864&lt;&gt;""),SUMIFS(K:K,C:C,C1864,J:J,"&lt;&gt;Subtotal"),""))))),"")</f>
        <v/>
      </c>
      <c r="L1865" s="100" t="str">
        <f t="shared" si="56"/>
        <v/>
      </c>
    </row>
    <row r="1866" spans="2:12" x14ac:dyDescent="0.25">
      <c r="B1866" s="62" t="str">
        <f>IFERROR(IF(C1865=C1862,IF(B1865+1&lt;='FORMAÇÃO DE PREÇO'!$H$8,B1865+1,""),B1865),"")</f>
        <v/>
      </c>
      <c r="C1866" s="62" t="str">
        <f>IFERROR(VLOOKUP(B1866,'FORMAÇÃO DE PREÇO'!B:D,2,FALSE),"")</f>
        <v/>
      </c>
      <c r="D1866" s="62" t="str">
        <f>IFERROR(VLOOKUP(B1866,'FORMAÇÃO DE PREÇO'!B:D,3,FALSE),"")</f>
        <v/>
      </c>
      <c r="E1866" s="107" t="str">
        <f t="shared" si="57"/>
        <v/>
      </c>
      <c r="F1866" s="107" t="str">
        <f>IF($B1865="","",IF($C1866=$C1863,INDEX('FORMAÇÃO DE PREÇO'!$H:$H,MATCH($B1866,'FORMAÇÃO DE PREÇO'!$B:$B)-18),IF($C1866=$C1864,"Código","")))</f>
        <v/>
      </c>
      <c r="G1866" s="108" t="str">
        <f t="array" ref="G1866">IF($B1865="","",IF($C1866=$C1863,UPPER(INDEX('BASE EDITAL'!$C:$C,EDITAL!B1866+1)),IF($C1866=$C1864,"Especificação do Objeto","")))</f>
        <v/>
      </c>
      <c r="H1866" s="109" t="str">
        <f t="array" ref="H1866">IF($B1865="","",IF($C1866=$C1863,INDEX('FORMAÇÃO DE PREÇO'!$M:$M,MATCH($B1866,'FORMAÇÃO DE PREÇO'!$B:$B)-14),IF($C1866=$C1864,"Unidade","")))</f>
        <v/>
      </c>
      <c r="I1866" s="109" t="str">
        <f>IF($B1865="","",IF($C1866=$C1863,INDEX('FORMAÇÃO DE PREÇO'!$M:$M,MATCH($B1866,'FORMAÇÃO DE PREÇO'!$B:$B)-16),IF($C1866=$C1864,"Quant.","")))</f>
        <v/>
      </c>
      <c r="J1866" s="68" t="str">
        <f>IF(AND(COUNTBLANK($B1863:$B1865)=2,$B1865="",$B1864="",MAX(C:C)&gt;1),"Total Estimado",IF($B1865="","",IF($C1866=$C1863,INDEX('FORMAÇÃO DE PREÇO'!$M:$M,MATCH($B1866,'FORMAÇÃO DE PREÇO'!$B:$B)-18),IF($C1866=$C1864,"Valor Unit. (R$)",IF(AND($C1866&lt;&gt;$C1865,$J1865&lt;&gt;""),"Subtotal","")))))</f>
        <v/>
      </c>
      <c r="K1866" s="100" t="str">
        <f>IFERROR(IF(AND(COUNTBLANK($B1863:$B1865)=2,$B1865="",$B1864="",MAX(C:C)&gt;1),SUM($K$3:K1865)/2,IF($B1865="","",IF($C1866=$C1863,ROUND(J1866*I1866,2),IF($C1866=$C1864,"Total Item (R$)",IF(AND($C1866&lt;&gt;$C1865,$J1865&lt;&gt;""),SUMIFS(K:K,C:C,C1865,J:J,"&lt;&gt;Subtotal"),""))))),"")</f>
        <v/>
      </c>
      <c r="L1866" s="100" t="str">
        <f t="shared" si="56"/>
        <v/>
      </c>
    </row>
    <row r="1867" spans="2:12" x14ac:dyDescent="0.25">
      <c r="B1867" s="62" t="str">
        <f>IFERROR(IF(C1866=C1863,IF(B1866+1&lt;='FORMAÇÃO DE PREÇO'!$H$8,B1866+1,""),B1866),"")</f>
        <v/>
      </c>
      <c r="C1867" s="62" t="str">
        <f>IFERROR(VLOOKUP(B1867,'FORMAÇÃO DE PREÇO'!B:D,2,FALSE),"")</f>
        <v/>
      </c>
      <c r="D1867" s="62" t="str">
        <f>IFERROR(VLOOKUP(B1867,'FORMAÇÃO DE PREÇO'!B:D,3,FALSE),"")</f>
        <v/>
      </c>
      <c r="E1867" s="107" t="str">
        <f t="shared" si="57"/>
        <v/>
      </c>
      <c r="F1867" s="107" t="str">
        <f>IF($B1866="","",IF($C1867=$C1864,INDEX('FORMAÇÃO DE PREÇO'!$H:$H,MATCH($B1867,'FORMAÇÃO DE PREÇO'!$B:$B)-18),IF($C1867=$C1865,"Código","")))</f>
        <v/>
      </c>
      <c r="G1867" s="108" t="str">
        <f t="array" ref="G1867">IF($B1866="","",IF($C1867=$C1864,UPPER(INDEX('BASE EDITAL'!$C:$C,EDITAL!B1867+1)),IF($C1867=$C1865,"Especificação do Objeto","")))</f>
        <v/>
      </c>
      <c r="H1867" s="109" t="str">
        <f t="array" ref="H1867">IF($B1866="","",IF($C1867=$C1864,INDEX('FORMAÇÃO DE PREÇO'!$M:$M,MATCH($B1867,'FORMAÇÃO DE PREÇO'!$B:$B)-14),IF($C1867=$C1865,"Unidade","")))</f>
        <v/>
      </c>
      <c r="I1867" s="109" t="str">
        <f>IF($B1866="","",IF($C1867=$C1864,INDEX('FORMAÇÃO DE PREÇO'!$M:$M,MATCH($B1867,'FORMAÇÃO DE PREÇO'!$B:$B)-16),IF($C1867=$C1865,"Quant.","")))</f>
        <v/>
      </c>
      <c r="J1867" s="68" t="str">
        <f>IF(AND(COUNTBLANK($B1864:$B1866)=2,$B1866="",$B1865="",MAX(C:C)&gt;1),"Total Estimado",IF($B1866="","",IF($C1867=$C1864,INDEX('FORMAÇÃO DE PREÇO'!$M:$M,MATCH($B1867,'FORMAÇÃO DE PREÇO'!$B:$B)-18),IF($C1867=$C1865,"Valor Unit. (R$)",IF(AND($C1867&lt;&gt;$C1866,$J1866&lt;&gt;""),"Subtotal","")))))</f>
        <v/>
      </c>
      <c r="K1867" s="100" t="str">
        <f>IFERROR(IF(AND(COUNTBLANK($B1864:$B1866)=2,$B1866="",$B1865="",MAX(C:C)&gt;1),SUM($K$3:K1866)/2,IF($B1866="","",IF($C1867=$C1864,ROUND(J1867*I1867,2),IF($C1867=$C1865,"Total Item (R$)",IF(AND($C1867&lt;&gt;$C1866,$J1866&lt;&gt;""),SUMIFS(K:K,C:C,C1866,J:J,"&lt;&gt;Subtotal"),""))))),"")</f>
        <v/>
      </c>
      <c r="L1867" s="100" t="str">
        <f t="shared" si="56"/>
        <v/>
      </c>
    </row>
    <row r="1868" spans="2:12" x14ac:dyDescent="0.25">
      <c r="B1868" s="62" t="str">
        <f>IFERROR(IF(C1867=C1864,IF(B1867+1&lt;='FORMAÇÃO DE PREÇO'!$H$8,B1867+1,""),B1867),"")</f>
        <v/>
      </c>
      <c r="C1868" s="62" t="str">
        <f>IFERROR(VLOOKUP(B1868,'FORMAÇÃO DE PREÇO'!B:D,2,FALSE),"")</f>
        <v/>
      </c>
      <c r="D1868" s="62" t="str">
        <f>IFERROR(VLOOKUP(B1868,'FORMAÇÃO DE PREÇO'!B:D,3,FALSE),"")</f>
        <v/>
      </c>
      <c r="E1868" s="107" t="str">
        <f t="shared" si="57"/>
        <v/>
      </c>
      <c r="F1868" s="107" t="str">
        <f>IF($B1867="","",IF($C1868=$C1865,INDEX('FORMAÇÃO DE PREÇO'!$H:$H,MATCH($B1868,'FORMAÇÃO DE PREÇO'!$B:$B)-18),IF($C1868=$C1866,"Código","")))</f>
        <v/>
      </c>
      <c r="G1868" s="108" t="str">
        <f t="array" ref="G1868">IF($B1867="","",IF($C1868=$C1865,UPPER(INDEX('BASE EDITAL'!$C:$C,EDITAL!B1868+1)),IF($C1868=$C1866,"Especificação do Objeto","")))</f>
        <v/>
      </c>
      <c r="H1868" s="109" t="str">
        <f t="array" ref="H1868">IF($B1867="","",IF($C1868=$C1865,INDEX('FORMAÇÃO DE PREÇO'!$M:$M,MATCH($B1868,'FORMAÇÃO DE PREÇO'!$B:$B)-14),IF($C1868=$C1866,"Unidade","")))</f>
        <v/>
      </c>
      <c r="I1868" s="109" t="str">
        <f>IF($B1867="","",IF($C1868=$C1865,INDEX('FORMAÇÃO DE PREÇO'!$M:$M,MATCH($B1868,'FORMAÇÃO DE PREÇO'!$B:$B)-16),IF($C1868=$C1866,"Quant.","")))</f>
        <v/>
      </c>
      <c r="J1868" s="68" t="str">
        <f>IF(AND(COUNTBLANK($B1865:$B1867)=2,$B1867="",$B1866="",MAX(C:C)&gt;1),"Total Estimado",IF($B1867="","",IF($C1868=$C1865,INDEX('FORMAÇÃO DE PREÇO'!$M:$M,MATCH($B1868,'FORMAÇÃO DE PREÇO'!$B:$B)-18),IF($C1868=$C1866,"Valor Unit. (R$)",IF(AND($C1868&lt;&gt;$C1867,$J1867&lt;&gt;""),"Subtotal","")))))</f>
        <v/>
      </c>
      <c r="K1868" s="100" t="str">
        <f>IFERROR(IF(AND(COUNTBLANK($B1865:$B1867)=2,$B1867="",$B1866="",MAX(C:C)&gt;1),SUM($K$3:K1867)/2,IF($B1867="","",IF($C1868=$C1865,ROUND(J1868*I1868,2),IF($C1868=$C1866,"Total Item (R$)",IF(AND($C1868&lt;&gt;$C1867,$J1867&lt;&gt;""),SUMIFS(K:K,C:C,C1867,J:J,"&lt;&gt;Subtotal"),""))))),"")</f>
        <v/>
      </c>
      <c r="L1868" s="100" t="str">
        <f t="shared" si="56"/>
        <v/>
      </c>
    </row>
    <row r="1869" spans="2:12" x14ac:dyDescent="0.25">
      <c r="B1869" s="62" t="str">
        <f>IFERROR(IF(C1868=C1865,IF(B1868+1&lt;='FORMAÇÃO DE PREÇO'!$H$8,B1868+1,""),B1868),"")</f>
        <v/>
      </c>
      <c r="C1869" s="62" t="str">
        <f>IFERROR(VLOOKUP(B1869,'FORMAÇÃO DE PREÇO'!B:D,2,FALSE),"")</f>
        <v/>
      </c>
      <c r="D1869" s="62" t="str">
        <f>IFERROR(VLOOKUP(B1869,'FORMAÇÃO DE PREÇO'!B:D,3,FALSE),"")</f>
        <v/>
      </c>
      <c r="E1869" s="107" t="str">
        <f t="shared" si="57"/>
        <v/>
      </c>
      <c r="F1869" s="107" t="str">
        <f>IF($B1868="","",IF($C1869=$C1866,INDEX('FORMAÇÃO DE PREÇO'!$H:$H,MATCH($B1869,'FORMAÇÃO DE PREÇO'!$B:$B)-18),IF($C1869=$C1867,"Código","")))</f>
        <v/>
      </c>
      <c r="G1869" s="108" t="str">
        <f t="array" ref="G1869">IF($B1868="","",IF($C1869=$C1866,UPPER(INDEX('BASE EDITAL'!$C:$C,EDITAL!B1869+1)),IF($C1869=$C1867,"Especificação do Objeto","")))</f>
        <v/>
      </c>
      <c r="H1869" s="109" t="str">
        <f t="array" ref="H1869">IF($B1868="","",IF($C1869=$C1866,INDEX('FORMAÇÃO DE PREÇO'!$M:$M,MATCH($B1869,'FORMAÇÃO DE PREÇO'!$B:$B)-14),IF($C1869=$C1867,"Unidade","")))</f>
        <v/>
      </c>
      <c r="I1869" s="109" t="str">
        <f>IF($B1868="","",IF($C1869=$C1866,INDEX('FORMAÇÃO DE PREÇO'!$M:$M,MATCH($B1869,'FORMAÇÃO DE PREÇO'!$B:$B)-16),IF($C1869=$C1867,"Quant.","")))</f>
        <v/>
      </c>
      <c r="J1869" s="68" t="str">
        <f>IF(AND(COUNTBLANK($B1866:$B1868)=2,$B1868="",$B1867="",MAX(C:C)&gt;1),"Total Estimado",IF($B1868="","",IF($C1869=$C1866,INDEX('FORMAÇÃO DE PREÇO'!$M:$M,MATCH($B1869,'FORMAÇÃO DE PREÇO'!$B:$B)-18),IF($C1869=$C1867,"Valor Unit. (R$)",IF(AND($C1869&lt;&gt;$C1868,$J1868&lt;&gt;""),"Subtotal","")))))</f>
        <v/>
      </c>
      <c r="K1869" s="100" t="str">
        <f>IFERROR(IF(AND(COUNTBLANK($B1866:$B1868)=2,$B1868="",$B1867="",MAX(C:C)&gt;1),SUM($K$3:K1868)/2,IF($B1868="","",IF($C1869=$C1866,ROUND(J1869*I1869,2),IF($C1869=$C1867,"Total Item (R$)",IF(AND($C1869&lt;&gt;$C1868,$J1868&lt;&gt;""),SUMIFS(K:K,C:C,C1868,J:J,"&lt;&gt;Subtotal"),""))))),"")</f>
        <v/>
      </c>
      <c r="L1869" s="100" t="str">
        <f t="shared" si="56"/>
        <v/>
      </c>
    </row>
    <row r="1870" spans="2:12" x14ac:dyDescent="0.25">
      <c r="B1870" s="62" t="str">
        <f>IFERROR(IF(C1869=C1866,IF(B1869+1&lt;='FORMAÇÃO DE PREÇO'!$H$8,B1869+1,""),B1869),"")</f>
        <v/>
      </c>
      <c r="C1870" s="62" t="str">
        <f>IFERROR(VLOOKUP(B1870,'FORMAÇÃO DE PREÇO'!B:D,2,FALSE),"")</f>
        <v/>
      </c>
      <c r="D1870" s="62" t="str">
        <f>IFERROR(VLOOKUP(B1870,'FORMAÇÃO DE PREÇO'!B:D,3,FALSE),"")</f>
        <v/>
      </c>
      <c r="E1870" s="107" t="str">
        <f t="shared" si="57"/>
        <v/>
      </c>
      <c r="F1870" s="107" t="str">
        <f>IF($B1869="","",IF($C1870=$C1867,INDEX('FORMAÇÃO DE PREÇO'!$H:$H,MATCH($B1870,'FORMAÇÃO DE PREÇO'!$B:$B)-18),IF($C1870=$C1868,"Código","")))</f>
        <v/>
      </c>
      <c r="G1870" s="108" t="str">
        <f t="array" ref="G1870">IF($B1869="","",IF($C1870=$C1867,UPPER(INDEX('BASE EDITAL'!$C:$C,EDITAL!B1870+1)),IF($C1870=$C1868,"Especificação do Objeto","")))</f>
        <v/>
      </c>
      <c r="H1870" s="109" t="str">
        <f t="array" ref="H1870">IF($B1869="","",IF($C1870=$C1867,INDEX('FORMAÇÃO DE PREÇO'!$M:$M,MATCH($B1870,'FORMAÇÃO DE PREÇO'!$B:$B)-14),IF($C1870=$C1868,"Unidade","")))</f>
        <v/>
      </c>
      <c r="I1870" s="109" t="str">
        <f>IF($B1869="","",IF($C1870=$C1867,INDEX('FORMAÇÃO DE PREÇO'!$M:$M,MATCH($B1870,'FORMAÇÃO DE PREÇO'!$B:$B)-16),IF($C1870=$C1868,"Quant.","")))</f>
        <v/>
      </c>
      <c r="J1870" s="68" t="str">
        <f>IF(AND(COUNTBLANK($B1867:$B1869)=2,$B1869="",$B1868="",MAX(C:C)&gt;1),"Total Estimado",IF($B1869="","",IF($C1870=$C1867,INDEX('FORMAÇÃO DE PREÇO'!$M:$M,MATCH($B1870,'FORMAÇÃO DE PREÇO'!$B:$B)-18),IF($C1870=$C1868,"Valor Unit. (R$)",IF(AND($C1870&lt;&gt;$C1869,$J1869&lt;&gt;""),"Subtotal","")))))</f>
        <v/>
      </c>
      <c r="K1870" s="100" t="str">
        <f>IFERROR(IF(AND(COUNTBLANK($B1867:$B1869)=2,$B1869="",$B1868="",MAX(C:C)&gt;1),SUM($K$3:K1869)/2,IF($B1869="","",IF($C1870=$C1867,ROUND(J1870*I1870,2),IF($C1870=$C1868,"Total Item (R$)",IF(AND($C1870&lt;&gt;$C1869,$J1869&lt;&gt;""),SUMIFS(K:K,C:C,C1869,J:J,"&lt;&gt;Subtotal"),""))))),"")</f>
        <v/>
      </c>
      <c r="L1870" s="100" t="str">
        <f t="shared" si="56"/>
        <v/>
      </c>
    </row>
    <row r="1871" spans="2:12" x14ac:dyDescent="0.25">
      <c r="B1871" s="62" t="str">
        <f>IFERROR(IF(C1870=C1867,IF(B1870+1&lt;='FORMAÇÃO DE PREÇO'!$H$8,B1870+1,""),B1870),"")</f>
        <v/>
      </c>
      <c r="C1871" s="62" t="str">
        <f>IFERROR(VLOOKUP(B1871,'FORMAÇÃO DE PREÇO'!B:D,2,FALSE),"")</f>
        <v/>
      </c>
      <c r="D1871" s="62" t="str">
        <f>IFERROR(VLOOKUP(B1871,'FORMAÇÃO DE PREÇO'!B:D,3,FALSE),"")</f>
        <v/>
      </c>
      <c r="E1871" s="107" t="str">
        <f t="shared" si="57"/>
        <v/>
      </c>
      <c r="F1871" s="107" t="str">
        <f>IF($B1870="","",IF($C1871=$C1868,INDEX('FORMAÇÃO DE PREÇO'!$H:$H,MATCH($B1871,'FORMAÇÃO DE PREÇO'!$B:$B)-18),IF($C1871=$C1869,"Código","")))</f>
        <v/>
      </c>
      <c r="G1871" s="108" t="str">
        <f t="array" ref="G1871">IF($B1870="","",IF($C1871=$C1868,UPPER(INDEX('BASE EDITAL'!$C:$C,EDITAL!B1871+1)),IF($C1871=$C1869,"Especificação do Objeto","")))</f>
        <v/>
      </c>
      <c r="H1871" s="109" t="str">
        <f t="array" ref="H1871">IF($B1870="","",IF($C1871=$C1868,INDEX('FORMAÇÃO DE PREÇO'!$M:$M,MATCH($B1871,'FORMAÇÃO DE PREÇO'!$B:$B)-14),IF($C1871=$C1869,"Unidade","")))</f>
        <v/>
      </c>
      <c r="I1871" s="109" t="str">
        <f>IF($B1870="","",IF($C1871=$C1868,INDEX('FORMAÇÃO DE PREÇO'!$M:$M,MATCH($B1871,'FORMAÇÃO DE PREÇO'!$B:$B)-16),IF($C1871=$C1869,"Quant.","")))</f>
        <v/>
      </c>
      <c r="J1871" s="68" t="str">
        <f>IF(AND(COUNTBLANK($B1868:$B1870)=2,$B1870="",$B1869="",MAX(C:C)&gt;1),"Total Estimado",IF($B1870="","",IF($C1871=$C1868,INDEX('FORMAÇÃO DE PREÇO'!$M:$M,MATCH($B1871,'FORMAÇÃO DE PREÇO'!$B:$B)-18),IF($C1871=$C1869,"Valor Unit. (R$)",IF(AND($C1871&lt;&gt;$C1870,$J1870&lt;&gt;""),"Subtotal","")))))</f>
        <v/>
      </c>
      <c r="K1871" s="100" t="str">
        <f>IFERROR(IF(AND(COUNTBLANK($B1868:$B1870)=2,$B1870="",$B1869="",MAX(C:C)&gt;1),SUM($K$3:K1870)/2,IF($B1870="","",IF($C1871=$C1868,ROUND(J1871*I1871,2),IF($C1871=$C1869,"Total Item (R$)",IF(AND($C1871&lt;&gt;$C1870,$J1870&lt;&gt;""),SUMIFS(K:K,C:C,C1870,J:J,"&lt;&gt;Subtotal"),""))))),"")</f>
        <v/>
      </c>
      <c r="L1871" s="100" t="str">
        <f t="shared" si="56"/>
        <v/>
      </c>
    </row>
    <row r="1872" spans="2:12" x14ac:dyDescent="0.25">
      <c r="B1872" s="62" t="str">
        <f>IFERROR(IF(C1871=C1868,IF(B1871+1&lt;='FORMAÇÃO DE PREÇO'!$H$8,B1871+1,""),B1871),"")</f>
        <v/>
      </c>
      <c r="C1872" s="62" t="str">
        <f>IFERROR(VLOOKUP(B1872,'FORMAÇÃO DE PREÇO'!B:D,2,FALSE),"")</f>
        <v/>
      </c>
      <c r="D1872" s="62" t="str">
        <f>IFERROR(VLOOKUP(B1872,'FORMAÇÃO DE PREÇO'!B:D,3,FALSE),"")</f>
        <v/>
      </c>
      <c r="E1872" s="107" t="str">
        <f t="shared" si="57"/>
        <v/>
      </c>
      <c r="F1872" s="107" t="str">
        <f>IF($B1871="","",IF($C1872=$C1869,INDEX('FORMAÇÃO DE PREÇO'!$H:$H,MATCH($B1872,'FORMAÇÃO DE PREÇO'!$B:$B)-18),IF($C1872=$C1870,"Código","")))</f>
        <v/>
      </c>
      <c r="G1872" s="108" t="str">
        <f t="array" ref="G1872">IF($B1871="","",IF($C1872=$C1869,UPPER(INDEX('BASE EDITAL'!$C:$C,EDITAL!B1872+1)),IF($C1872=$C1870,"Especificação do Objeto","")))</f>
        <v/>
      </c>
      <c r="H1872" s="109" t="str">
        <f t="array" ref="H1872">IF($B1871="","",IF($C1872=$C1869,INDEX('FORMAÇÃO DE PREÇO'!$M:$M,MATCH($B1872,'FORMAÇÃO DE PREÇO'!$B:$B)-14),IF($C1872=$C1870,"Unidade","")))</f>
        <v/>
      </c>
      <c r="I1872" s="109" t="str">
        <f>IF($B1871="","",IF($C1872=$C1869,INDEX('FORMAÇÃO DE PREÇO'!$M:$M,MATCH($B1872,'FORMAÇÃO DE PREÇO'!$B:$B)-16),IF($C1872=$C1870,"Quant.","")))</f>
        <v/>
      </c>
      <c r="J1872" s="68" t="str">
        <f>IF(AND(COUNTBLANK($B1869:$B1871)=2,$B1871="",$B1870="",MAX(C:C)&gt;1),"Total Estimado",IF($B1871="","",IF($C1872=$C1869,INDEX('FORMAÇÃO DE PREÇO'!$M:$M,MATCH($B1872,'FORMAÇÃO DE PREÇO'!$B:$B)-18),IF($C1872=$C1870,"Valor Unit. (R$)",IF(AND($C1872&lt;&gt;$C1871,$J1871&lt;&gt;""),"Subtotal","")))))</f>
        <v/>
      </c>
      <c r="K1872" s="100" t="str">
        <f>IFERROR(IF(AND(COUNTBLANK($B1869:$B1871)=2,$B1871="",$B1870="",MAX(C:C)&gt;1),SUM($K$3:K1871)/2,IF($B1871="","",IF($C1872=$C1869,ROUND(J1872*I1872,2),IF($C1872=$C1870,"Total Item (R$)",IF(AND($C1872&lt;&gt;$C1871,$J1871&lt;&gt;""),SUMIFS(K:K,C:C,C1871,J:J,"&lt;&gt;Subtotal"),""))))),"")</f>
        <v/>
      </c>
      <c r="L1872" s="100" t="str">
        <f t="shared" si="56"/>
        <v/>
      </c>
    </row>
    <row r="1873" spans="2:12" x14ac:dyDescent="0.25">
      <c r="B1873" s="62" t="str">
        <f>IFERROR(IF(C1872=C1869,IF(B1872+1&lt;='FORMAÇÃO DE PREÇO'!$H$8,B1872+1,""),B1872),"")</f>
        <v/>
      </c>
      <c r="C1873" s="62" t="str">
        <f>IFERROR(VLOOKUP(B1873,'FORMAÇÃO DE PREÇO'!B:D,2,FALSE),"")</f>
        <v/>
      </c>
      <c r="D1873" s="62" t="str">
        <f>IFERROR(VLOOKUP(B1873,'FORMAÇÃO DE PREÇO'!B:D,3,FALSE),"")</f>
        <v/>
      </c>
      <c r="E1873" s="107" t="str">
        <f t="shared" si="57"/>
        <v/>
      </c>
      <c r="F1873" s="107" t="str">
        <f>IF($B1872="","",IF($C1873=$C1870,INDEX('FORMAÇÃO DE PREÇO'!$H:$H,MATCH($B1873,'FORMAÇÃO DE PREÇO'!$B:$B)-18),IF($C1873=$C1871,"Código","")))</f>
        <v/>
      </c>
      <c r="G1873" s="108" t="str">
        <f t="array" ref="G1873">IF($B1872="","",IF($C1873=$C1870,UPPER(INDEX('BASE EDITAL'!$C:$C,EDITAL!B1873+1)),IF($C1873=$C1871,"Especificação do Objeto","")))</f>
        <v/>
      </c>
      <c r="H1873" s="109" t="str">
        <f t="array" ref="H1873">IF($B1872="","",IF($C1873=$C1870,INDEX('FORMAÇÃO DE PREÇO'!$M:$M,MATCH($B1873,'FORMAÇÃO DE PREÇO'!$B:$B)-14),IF($C1873=$C1871,"Unidade","")))</f>
        <v/>
      </c>
      <c r="I1873" s="109" t="str">
        <f>IF($B1872="","",IF($C1873=$C1870,INDEX('FORMAÇÃO DE PREÇO'!$M:$M,MATCH($B1873,'FORMAÇÃO DE PREÇO'!$B:$B)-16),IF($C1873=$C1871,"Quant.","")))</f>
        <v/>
      </c>
      <c r="J1873" s="68" t="str">
        <f>IF(AND(COUNTBLANK($B1870:$B1872)=2,$B1872="",$B1871="",MAX(C:C)&gt;1),"Total Estimado",IF($B1872="","",IF($C1873=$C1870,INDEX('FORMAÇÃO DE PREÇO'!$M:$M,MATCH($B1873,'FORMAÇÃO DE PREÇO'!$B:$B)-18),IF($C1873=$C1871,"Valor Unit. (R$)",IF(AND($C1873&lt;&gt;$C1872,$J1872&lt;&gt;""),"Subtotal","")))))</f>
        <v/>
      </c>
      <c r="K1873" s="100" t="str">
        <f>IFERROR(IF(AND(COUNTBLANK($B1870:$B1872)=2,$B1872="",$B1871="",MAX(C:C)&gt;1),SUM($K$3:K1872)/2,IF($B1872="","",IF($C1873=$C1870,ROUND(J1873*I1873,2),IF($C1873=$C1871,"Total Item (R$)",IF(AND($C1873&lt;&gt;$C1872,$J1872&lt;&gt;""),SUMIFS(K:K,C:C,C1872,J:J,"&lt;&gt;Subtotal"),""))))),"")</f>
        <v/>
      </c>
      <c r="L1873" s="100" t="str">
        <f t="shared" si="56"/>
        <v/>
      </c>
    </row>
    <row r="1874" spans="2:12" x14ac:dyDescent="0.25">
      <c r="B1874" s="62" t="str">
        <f>IFERROR(IF(C1873=C1870,IF(B1873+1&lt;='FORMAÇÃO DE PREÇO'!$H$8,B1873+1,""),B1873),"")</f>
        <v/>
      </c>
      <c r="C1874" s="62" t="str">
        <f>IFERROR(VLOOKUP(B1874,'FORMAÇÃO DE PREÇO'!B:D,2,FALSE),"")</f>
        <v/>
      </c>
      <c r="D1874" s="62" t="str">
        <f>IFERROR(VLOOKUP(B1874,'FORMAÇÃO DE PREÇO'!B:D,3,FALSE),"")</f>
        <v/>
      </c>
      <c r="E1874" s="107" t="str">
        <f t="shared" si="57"/>
        <v/>
      </c>
      <c r="F1874" s="107" t="str">
        <f>IF($B1873="","",IF($C1874=$C1871,INDEX('FORMAÇÃO DE PREÇO'!$H:$H,MATCH($B1874,'FORMAÇÃO DE PREÇO'!$B:$B)-18),IF($C1874=$C1872,"Código","")))</f>
        <v/>
      </c>
      <c r="G1874" s="108" t="str">
        <f t="array" ref="G1874">IF($B1873="","",IF($C1874=$C1871,UPPER(INDEX('BASE EDITAL'!$C:$C,EDITAL!B1874+1)),IF($C1874=$C1872,"Especificação do Objeto","")))</f>
        <v/>
      </c>
      <c r="H1874" s="109" t="str">
        <f t="array" ref="H1874">IF($B1873="","",IF($C1874=$C1871,INDEX('FORMAÇÃO DE PREÇO'!$M:$M,MATCH($B1874,'FORMAÇÃO DE PREÇO'!$B:$B)-14),IF($C1874=$C1872,"Unidade","")))</f>
        <v/>
      </c>
      <c r="I1874" s="109" t="str">
        <f>IF($B1873="","",IF($C1874=$C1871,INDEX('FORMAÇÃO DE PREÇO'!$M:$M,MATCH($B1874,'FORMAÇÃO DE PREÇO'!$B:$B)-16),IF($C1874=$C1872,"Quant.","")))</f>
        <v/>
      </c>
      <c r="J1874" s="68" t="str">
        <f>IF(AND(COUNTBLANK($B1871:$B1873)=2,$B1873="",$B1872="",MAX(C:C)&gt;1),"Total Estimado",IF($B1873="","",IF($C1874=$C1871,INDEX('FORMAÇÃO DE PREÇO'!$M:$M,MATCH($B1874,'FORMAÇÃO DE PREÇO'!$B:$B)-18),IF($C1874=$C1872,"Valor Unit. (R$)",IF(AND($C1874&lt;&gt;$C1873,$J1873&lt;&gt;""),"Subtotal","")))))</f>
        <v/>
      </c>
      <c r="K1874" s="100" t="str">
        <f>IFERROR(IF(AND(COUNTBLANK($B1871:$B1873)=2,$B1873="",$B1872="",MAX(C:C)&gt;1),SUM($K$3:K1873)/2,IF($B1873="","",IF($C1874=$C1871,ROUND(J1874*I1874,2),IF($C1874=$C1872,"Total Item (R$)",IF(AND($C1874&lt;&gt;$C1873,$J1873&lt;&gt;""),SUMIFS(K:K,C:C,C1873,J:J,"&lt;&gt;Subtotal"),""))))),"")</f>
        <v/>
      </c>
      <c r="L1874" s="100" t="str">
        <f t="shared" si="56"/>
        <v/>
      </c>
    </row>
    <row r="1875" spans="2:12" x14ac:dyDescent="0.25">
      <c r="B1875" s="62" t="str">
        <f>IFERROR(IF(C1874=C1871,IF(B1874+1&lt;='FORMAÇÃO DE PREÇO'!$H$8,B1874+1,""),B1874),"")</f>
        <v/>
      </c>
      <c r="C1875" s="62" t="str">
        <f>IFERROR(VLOOKUP(B1875,'FORMAÇÃO DE PREÇO'!B:D,2,FALSE),"")</f>
        <v/>
      </c>
      <c r="D1875" s="62" t="str">
        <f>IFERROR(VLOOKUP(B1875,'FORMAÇÃO DE PREÇO'!B:D,3,FALSE),"")</f>
        <v/>
      </c>
      <c r="E1875" s="107" t="str">
        <f t="shared" si="57"/>
        <v/>
      </c>
      <c r="F1875" s="107" t="str">
        <f>IF($B1874="","",IF($C1875=$C1872,INDEX('FORMAÇÃO DE PREÇO'!$H:$H,MATCH($B1875,'FORMAÇÃO DE PREÇO'!$B:$B)-18),IF($C1875=$C1873,"Código","")))</f>
        <v/>
      </c>
      <c r="G1875" s="108" t="str">
        <f t="array" ref="G1875">IF($B1874="","",IF($C1875=$C1872,UPPER(INDEX('BASE EDITAL'!$C:$C,EDITAL!B1875+1)),IF($C1875=$C1873,"Especificação do Objeto","")))</f>
        <v/>
      </c>
      <c r="H1875" s="109" t="str">
        <f t="array" ref="H1875">IF($B1874="","",IF($C1875=$C1872,INDEX('FORMAÇÃO DE PREÇO'!$M:$M,MATCH($B1875,'FORMAÇÃO DE PREÇO'!$B:$B)-14),IF($C1875=$C1873,"Unidade","")))</f>
        <v/>
      </c>
      <c r="I1875" s="109" t="str">
        <f>IF($B1874="","",IF($C1875=$C1872,INDEX('FORMAÇÃO DE PREÇO'!$M:$M,MATCH($B1875,'FORMAÇÃO DE PREÇO'!$B:$B)-16),IF($C1875=$C1873,"Quant.","")))</f>
        <v/>
      </c>
      <c r="J1875" s="68" t="str">
        <f>IF(AND(COUNTBLANK($B1872:$B1874)=2,$B1874="",$B1873="",MAX(C:C)&gt;1),"Total Estimado",IF($B1874="","",IF($C1875=$C1872,INDEX('FORMAÇÃO DE PREÇO'!$M:$M,MATCH($B1875,'FORMAÇÃO DE PREÇO'!$B:$B)-18),IF($C1875=$C1873,"Valor Unit. (R$)",IF(AND($C1875&lt;&gt;$C1874,$J1874&lt;&gt;""),"Subtotal","")))))</f>
        <v/>
      </c>
      <c r="K1875" s="100" t="str">
        <f>IFERROR(IF(AND(COUNTBLANK($B1872:$B1874)=2,$B1874="",$B1873="",MAX(C:C)&gt;1),SUM($K$3:K1874)/2,IF($B1874="","",IF($C1875=$C1872,ROUND(J1875*I1875,2),IF($C1875=$C1873,"Total Item (R$)",IF(AND($C1875&lt;&gt;$C1874,$J1874&lt;&gt;""),SUMIFS(K:K,C:C,C1874,J:J,"&lt;&gt;Subtotal"),""))))),"")</f>
        <v/>
      </c>
      <c r="L1875" s="100" t="str">
        <f t="shared" si="56"/>
        <v/>
      </c>
    </row>
    <row r="1876" spans="2:12" x14ac:dyDescent="0.25">
      <c r="B1876" s="62" t="str">
        <f>IFERROR(IF(C1875=C1872,IF(B1875+1&lt;='FORMAÇÃO DE PREÇO'!$H$8,B1875+1,""),B1875),"")</f>
        <v/>
      </c>
      <c r="C1876" s="62" t="str">
        <f>IFERROR(VLOOKUP(B1876,'FORMAÇÃO DE PREÇO'!B:D,2,FALSE),"")</f>
        <v/>
      </c>
      <c r="D1876" s="62" t="str">
        <f>IFERROR(VLOOKUP(B1876,'FORMAÇÃO DE PREÇO'!B:D,3,FALSE),"")</f>
        <v/>
      </c>
      <c r="E1876" s="107" t="str">
        <f t="shared" si="57"/>
        <v/>
      </c>
      <c r="F1876" s="107" t="str">
        <f>IF($B1875="","",IF($C1876=$C1873,INDEX('FORMAÇÃO DE PREÇO'!$H:$H,MATCH($B1876,'FORMAÇÃO DE PREÇO'!$B:$B)-18),IF($C1876=$C1874,"Código","")))</f>
        <v/>
      </c>
      <c r="G1876" s="108" t="str">
        <f t="array" ref="G1876">IF($B1875="","",IF($C1876=$C1873,UPPER(INDEX('BASE EDITAL'!$C:$C,EDITAL!B1876+1)),IF($C1876=$C1874,"Especificação do Objeto","")))</f>
        <v/>
      </c>
      <c r="H1876" s="109" t="str">
        <f t="array" ref="H1876">IF($B1875="","",IF($C1876=$C1873,INDEX('FORMAÇÃO DE PREÇO'!$M:$M,MATCH($B1876,'FORMAÇÃO DE PREÇO'!$B:$B)-14),IF($C1876=$C1874,"Unidade","")))</f>
        <v/>
      </c>
      <c r="I1876" s="109" t="str">
        <f>IF($B1875="","",IF($C1876=$C1873,INDEX('FORMAÇÃO DE PREÇO'!$M:$M,MATCH($B1876,'FORMAÇÃO DE PREÇO'!$B:$B)-16),IF($C1876=$C1874,"Quant.","")))</f>
        <v/>
      </c>
      <c r="J1876" s="68" t="str">
        <f>IF(AND(COUNTBLANK($B1873:$B1875)=2,$B1875="",$B1874="",MAX(C:C)&gt;1),"Total Estimado",IF($B1875="","",IF($C1876=$C1873,INDEX('FORMAÇÃO DE PREÇO'!$M:$M,MATCH($B1876,'FORMAÇÃO DE PREÇO'!$B:$B)-18),IF($C1876=$C1874,"Valor Unit. (R$)",IF(AND($C1876&lt;&gt;$C1875,$J1875&lt;&gt;""),"Subtotal","")))))</f>
        <v/>
      </c>
      <c r="K1876" s="100" t="str">
        <f>IFERROR(IF(AND(COUNTBLANK($B1873:$B1875)=2,$B1875="",$B1874="",MAX(C:C)&gt;1),SUM($K$3:K1875)/2,IF($B1875="","",IF($C1876=$C1873,ROUND(J1876*I1876,2),IF($C1876=$C1874,"Total Item (R$)",IF(AND($C1876&lt;&gt;$C1875,$J1875&lt;&gt;""),SUMIFS(K:K,C:C,C1875,J:J,"&lt;&gt;Subtotal"),""))))),"")</f>
        <v/>
      </c>
      <c r="L1876" s="100" t="str">
        <f t="shared" si="56"/>
        <v/>
      </c>
    </row>
    <row r="1877" spans="2:12" x14ac:dyDescent="0.25">
      <c r="B1877" s="62" t="str">
        <f>IFERROR(IF(C1876=C1873,IF(B1876+1&lt;='FORMAÇÃO DE PREÇO'!$H$8,B1876+1,""),B1876),"")</f>
        <v/>
      </c>
      <c r="C1877" s="62" t="str">
        <f>IFERROR(VLOOKUP(B1877,'FORMAÇÃO DE PREÇO'!B:D,2,FALSE),"")</f>
        <v/>
      </c>
      <c r="D1877" s="62" t="str">
        <f>IFERROR(VLOOKUP(B1877,'FORMAÇÃO DE PREÇO'!B:D,3,FALSE),"")</f>
        <v/>
      </c>
      <c r="E1877" s="107" t="str">
        <f t="shared" si="57"/>
        <v/>
      </c>
      <c r="F1877" s="107" t="str">
        <f>IF($B1876="","",IF($C1877=$C1874,INDEX('FORMAÇÃO DE PREÇO'!$H:$H,MATCH($B1877,'FORMAÇÃO DE PREÇO'!$B:$B)-18),IF($C1877=$C1875,"Código","")))</f>
        <v/>
      </c>
      <c r="G1877" s="108" t="str">
        <f t="array" ref="G1877">IF($B1876="","",IF($C1877=$C1874,UPPER(INDEX('BASE EDITAL'!$C:$C,EDITAL!B1877+1)),IF($C1877=$C1875,"Especificação do Objeto","")))</f>
        <v/>
      </c>
      <c r="H1877" s="109" t="str">
        <f t="array" ref="H1877">IF($B1876="","",IF($C1877=$C1874,INDEX('FORMAÇÃO DE PREÇO'!$M:$M,MATCH($B1877,'FORMAÇÃO DE PREÇO'!$B:$B)-14),IF($C1877=$C1875,"Unidade","")))</f>
        <v/>
      </c>
      <c r="I1877" s="109" t="str">
        <f>IF($B1876="","",IF($C1877=$C1874,INDEX('FORMAÇÃO DE PREÇO'!$M:$M,MATCH($B1877,'FORMAÇÃO DE PREÇO'!$B:$B)-16),IF($C1877=$C1875,"Quant.","")))</f>
        <v/>
      </c>
      <c r="J1877" s="68" t="str">
        <f>IF(AND(COUNTBLANK($B1874:$B1876)=2,$B1876="",$B1875="",MAX(C:C)&gt;1),"Total Estimado",IF($B1876="","",IF($C1877=$C1874,INDEX('FORMAÇÃO DE PREÇO'!$M:$M,MATCH($B1877,'FORMAÇÃO DE PREÇO'!$B:$B)-18),IF($C1877=$C1875,"Valor Unit. (R$)",IF(AND($C1877&lt;&gt;$C1876,$J1876&lt;&gt;""),"Subtotal","")))))</f>
        <v/>
      </c>
      <c r="K1877" s="100" t="str">
        <f>IFERROR(IF(AND(COUNTBLANK($B1874:$B1876)=2,$B1876="",$B1875="",MAX(C:C)&gt;1),SUM($K$3:K1876)/2,IF($B1876="","",IF($C1877=$C1874,ROUND(J1877*I1877,2),IF($C1877=$C1875,"Total Item (R$)",IF(AND($C1877&lt;&gt;$C1876,$J1876&lt;&gt;""),SUMIFS(K:K,C:C,C1876,J:J,"&lt;&gt;Subtotal"),""))))),"")</f>
        <v/>
      </c>
      <c r="L1877" s="100" t="str">
        <f t="shared" si="56"/>
        <v/>
      </c>
    </row>
    <row r="1878" spans="2:12" x14ac:dyDescent="0.25">
      <c r="B1878" s="62" t="str">
        <f>IFERROR(IF(C1877=C1874,IF(B1877+1&lt;='FORMAÇÃO DE PREÇO'!$H$8,B1877+1,""),B1877),"")</f>
        <v/>
      </c>
      <c r="C1878" s="62" t="str">
        <f>IFERROR(VLOOKUP(B1878,'FORMAÇÃO DE PREÇO'!B:D,2,FALSE),"")</f>
        <v/>
      </c>
      <c r="D1878" s="62" t="str">
        <f>IFERROR(VLOOKUP(B1878,'FORMAÇÃO DE PREÇO'!B:D,3,FALSE),"")</f>
        <v/>
      </c>
      <c r="E1878" s="107" t="str">
        <f t="shared" si="57"/>
        <v/>
      </c>
      <c r="F1878" s="107" t="str">
        <f>IF($B1877="","",IF($C1878=$C1875,INDEX('FORMAÇÃO DE PREÇO'!$H:$H,MATCH($B1878,'FORMAÇÃO DE PREÇO'!$B:$B)-18),IF($C1878=$C1876,"Código","")))</f>
        <v/>
      </c>
      <c r="G1878" s="108" t="str">
        <f t="array" ref="G1878">IF($B1877="","",IF($C1878=$C1875,UPPER(INDEX('BASE EDITAL'!$C:$C,EDITAL!B1878+1)),IF($C1878=$C1876,"Especificação do Objeto","")))</f>
        <v/>
      </c>
      <c r="H1878" s="109" t="str">
        <f t="array" ref="H1878">IF($B1877="","",IF($C1878=$C1875,INDEX('FORMAÇÃO DE PREÇO'!$M:$M,MATCH($B1878,'FORMAÇÃO DE PREÇO'!$B:$B)-14),IF($C1878=$C1876,"Unidade","")))</f>
        <v/>
      </c>
      <c r="I1878" s="109" t="str">
        <f>IF($B1877="","",IF($C1878=$C1875,INDEX('FORMAÇÃO DE PREÇO'!$M:$M,MATCH($B1878,'FORMAÇÃO DE PREÇO'!$B:$B)-16),IF($C1878=$C1876,"Quant.","")))</f>
        <v/>
      </c>
      <c r="J1878" s="68" t="str">
        <f>IF(AND(COUNTBLANK($B1875:$B1877)=2,$B1877="",$B1876="",MAX(C:C)&gt;1),"Total Estimado",IF($B1877="","",IF($C1878=$C1875,INDEX('FORMAÇÃO DE PREÇO'!$M:$M,MATCH($B1878,'FORMAÇÃO DE PREÇO'!$B:$B)-18),IF($C1878=$C1876,"Valor Unit. (R$)",IF(AND($C1878&lt;&gt;$C1877,$J1877&lt;&gt;""),"Subtotal","")))))</f>
        <v/>
      </c>
      <c r="K1878" s="100" t="str">
        <f>IFERROR(IF(AND(COUNTBLANK($B1875:$B1877)=2,$B1877="",$B1876="",MAX(C:C)&gt;1),SUM($K$3:K1877)/2,IF($B1877="","",IF($C1878=$C1875,ROUND(J1878*I1878,2),IF($C1878=$C1876,"Total Item (R$)",IF(AND($C1878&lt;&gt;$C1877,$J1877&lt;&gt;""),SUMIFS(K:K,C:C,C1877,J:J,"&lt;&gt;Subtotal"),""))))),"")</f>
        <v/>
      </c>
      <c r="L1878" s="100" t="str">
        <f t="shared" si="56"/>
        <v/>
      </c>
    </row>
    <row r="1879" spans="2:12" x14ac:dyDescent="0.25">
      <c r="B1879" s="62" t="str">
        <f>IFERROR(IF(C1878=C1875,IF(B1878+1&lt;='FORMAÇÃO DE PREÇO'!$H$8,B1878+1,""),B1878),"")</f>
        <v/>
      </c>
      <c r="C1879" s="62" t="str">
        <f>IFERROR(VLOOKUP(B1879,'FORMAÇÃO DE PREÇO'!B:D,2,FALSE),"")</f>
        <v/>
      </c>
      <c r="D1879" s="62" t="str">
        <f>IFERROR(VLOOKUP(B1879,'FORMAÇÃO DE PREÇO'!B:D,3,FALSE),"")</f>
        <v/>
      </c>
      <c r="E1879" s="107" t="str">
        <f t="shared" si="57"/>
        <v/>
      </c>
      <c r="F1879" s="107" t="str">
        <f>IF($B1878="","",IF($C1879=$C1876,INDEX('FORMAÇÃO DE PREÇO'!$H:$H,MATCH($B1879,'FORMAÇÃO DE PREÇO'!$B:$B)-18),IF($C1879=$C1877,"Código","")))</f>
        <v/>
      </c>
      <c r="G1879" s="108" t="str">
        <f t="array" ref="G1879">IF($B1878="","",IF($C1879=$C1876,UPPER(INDEX('BASE EDITAL'!$C:$C,EDITAL!B1879+1)),IF($C1879=$C1877,"Especificação do Objeto","")))</f>
        <v/>
      </c>
      <c r="H1879" s="109" t="str">
        <f t="array" ref="H1879">IF($B1878="","",IF($C1879=$C1876,INDEX('FORMAÇÃO DE PREÇO'!$M:$M,MATCH($B1879,'FORMAÇÃO DE PREÇO'!$B:$B)-14),IF($C1879=$C1877,"Unidade","")))</f>
        <v/>
      </c>
      <c r="I1879" s="109" t="str">
        <f>IF($B1878="","",IF($C1879=$C1876,INDEX('FORMAÇÃO DE PREÇO'!$M:$M,MATCH($B1879,'FORMAÇÃO DE PREÇO'!$B:$B)-16),IF($C1879=$C1877,"Quant.","")))</f>
        <v/>
      </c>
      <c r="J1879" s="68" t="str">
        <f>IF(AND(COUNTBLANK($B1876:$B1878)=2,$B1878="",$B1877="",MAX(C:C)&gt;1),"Total Estimado",IF($B1878="","",IF($C1879=$C1876,INDEX('FORMAÇÃO DE PREÇO'!$M:$M,MATCH($B1879,'FORMAÇÃO DE PREÇO'!$B:$B)-18),IF($C1879=$C1877,"Valor Unit. (R$)",IF(AND($C1879&lt;&gt;$C1878,$J1878&lt;&gt;""),"Subtotal","")))))</f>
        <v/>
      </c>
      <c r="K1879" s="100" t="str">
        <f>IFERROR(IF(AND(COUNTBLANK($B1876:$B1878)=2,$B1878="",$B1877="",MAX(C:C)&gt;1),SUM($K$3:K1878)/2,IF($B1878="","",IF($C1879=$C1876,ROUND(J1879*I1879,2),IF($C1879=$C1877,"Total Item (R$)",IF(AND($C1879&lt;&gt;$C1878,$J1878&lt;&gt;""),SUMIFS(K:K,C:C,C1878,J:J,"&lt;&gt;Subtotal"),""))))),"")</f>
        <v/>
      </c>
      <c r="L1879" s="100" t="str">
        <f t="shared" si="56"/>
        <v/>
      </c>
    </row>
    <row r="1880" spans="2:12" x14ac:dyDescent="0.25">
      <c r="B1880" s="62" t="str">
        <f>IFERROR(IF(C1879=C1876,IF(B1879+1&lt;='FORMAÇÃO DE PREÇO'!$H$8,B1879+1,""),B1879),"")</f>
        <v/>
      </c>
      <c r="C1880" s="62" t="str">
        <f>IFERROR(VLOOKUP(B1880,'FORMAÇÃO DE PREÇO'!B:D,2,FALSE),"")</f>
        <v/>
      </c>
      <c r="D1880" s="62" t="str">
        <f>IFERROR(VLOOKUP(B1880,'FORMAÇÃO DE PREÇO'!B:D,3,FALSE),"")</f>
        <v/>
      </c>
      <c r="E1880" s="107" t="str">
        <f t="shared" si="57"/>
        <v/>
      </c>
      <c r="F1880" s="107" t="str">
        <f>IF($B1879="","",IF($C1880=$C1877,INDEX('FORMAÇÃO DE PREÇO'!$H:$H,MATCH($B1880,'FORMAÇÃO DE PREÇO'!$B:$B)-18),IF($C1880=$C1878,"Código","")))</f>
        <v/>
      </c>
      <c r="G1880" s="108" t="str">
        <f t="array" ref="G1880">IF($B1879="","",IF($C1880=$C1877,UPPER(INDEX('BASE EDITAL'!$C:$C,EDITAL!B1880+1)),IF($C1880=$C1878,"Especificação do Objeto","")))</f>
        <v/>
      </c>
      <c r="H1880" s="109" t="str">
        <f t="array" ref="H1880">IF($B1879="","",IF($C1880=$C1877,INDEX('FORMAÇÃO DE PREÇO'!$M:$M,MATCH($B1880,'FORMAÇÃO DE PREÇO'!$B:$B)-14),IF($C1880=$C1878,"Unidade","")))</f>
        <v/>
      </c>
      <c r="I1880" s="109" t="str">
        <f>IF($B1879="","",IF($C1880=$C1877,INDEX('FORMAÇÃO DE PREÇO'!$M:$M,MATCH($B1880,'FORMAÇÃO DE PREÇO'!$B:$B)-16),IF($C1880=$C1878,"Quant.","")))</f>
        <v/>
      </c>
      <c r="J1880" s="68" t="str">
        <f>IF(AND(COUNTBLANK($B1877:$B1879)=2,$B1879="",$B1878="",MAX(C:C)&gt;1),"Total Estimado",IF($B1879="","",IF($C1880=$C1877,INDEX('FORMAÇÃO DE PREÇO'!$M:$M,MATCH($B1880,'FORMAÇÃO DE PREÇO'!$B:$B)-18),IF($C1880=$C1878,"Valor Unit. (R$)",IF(AND($C1880&lt;&gt;$C1879,$J1879&lt;&gt;""),"Subtotal","")))))</f>
        <v/>
      </c>
      <c r="K1880" s="100" t="str">
        <f>IFERROR(IF(AND(COUNTBLANK($B1877:$B1879)=2,$B1879="",$B1878="",MAX(C:C)&gt;1),SUM($K$3:K1879)/2,IF($B1879="","",IF($C1880=$C1877,ROUND(J1880*I1880,2),IF($C1880=$C1878,"Total Item (R$)",IF(AND($C1880&lt;&gt;$C1879,$J1879&lt;&gt;""),SUMIFS(K:K,C:C,C1879,J:J,"&lt;&gt;Subtotal"),""))))),"")</f>
        <v/>
      </c>
      <c r="L1880" s="100" t="str">
        <f t="shared" si="56"/>
        <v/>
      </c>
    </row>
    <row r="1881" spans="2:12" x14ac:dyDescent="0.25">
      <c r="B1881" s="62" t="str">
        <f>IFERROR(IF(C1880=C1877,IF(B1880+1&lt;='FORMAÇÃO DE PREÇO'!$H$8,B1880+1,""),B1880),"")</f>
        <v/>
      </c>
      <c r="C1881" s="62" t="str">
        <f>IFERROR(VLOOKUP(B1881,'FORMAÇÃO DE PREÇO'!B:D,2,FALSE),"")</f>
        <v/>
      </c>
      <c r="D1881" s="62" t="str">
        <f>IFERROR(VLOOKUP(B1881,'FORMAÇÃO DE PREÇO'!B:D,3,FALSE),"")</f>
        <v/>
      </c>
      <c r="E1881" s="107" t="str">
        <f t="shared" si="57"/>
        <v/>
      </c>
      <c r="F1881" s="107" t="str">
        <f>IF($B1880="","",IF($C1881=$C1878,INDEX('FORMAÇÃO DE PREÇO'!$H:$H,MATCH($B1881,'FORMAÇÃO DE PREÇO'!$B:$B)-18),IF($C1881=$C1879,"Código","")))</f>
        <v/>
      </c>
      <c r="G1881" s="108" t="str">
        <f t="array" ref="G1881">IF($B1880="","",IF($C1881=$C1878,UPPER(INDEX('BASE EDITAL'!$C:$C,EDITAL!B1881+1)),IF($C1881=$C1879,"Especificação do Objeto","")))</f>
        <v/>
      </c>
      <c r="H1881" s="109" t="str">
        <f t="array" ref="H1881">IF($B1880="","",IF($C1881=$C1878,INDEX('FORMAÇÃO DE PREÇO'!$M:$M,MATCH($B1881,'FORMAÇÃO DE PREÇO'!$B:$B)-14),IF($C1881=$C1879,"Unidade","")))</f>
        <v/>
      </c>
      <c r="I1881" s="109" t="str">
        <f>IF($B1880="","",IF($C1881=$C1878,INDEX('FORMAÇÃO DE PREÇO'!$M:$M,MATCH($B1881,'FORMAÇÃO DE PREÇO'!$B:$B)-16),IF($C1881=$C1879,"Quant.","")))</f>
        <v/>
      </c>
      <c r="J1881" s="68" t="str">
        <f>IF(AND(COUNTBLANK($B1878:$B1880)=2,$B1880="",$B1879="",MAX(C:C)&gt;1),"Total Estimado",IF($B1880="","",IF($C1881=$C1878,INDEX('FORMAÇÃO DE PREÇO'!$M:$M,MATCH($B1881,'FORMAÇÃO DE PREÇO'!$B:$B)-18),IF($C1881=$C1879,"Valor Unit. (R$)",IF(AND($C1881&lt;&gt;$C1880,$J1880&lt;&gt;""),"Subtotal","")))))</f>
        <v/>
      </c>
      <c r="K1881" s="100" t="str">
        <f>IFERROR(IF(AND(COUNTBLANK($B1878:$B1880)=2,$B1880="",$B1879="",MAX(C:C)&gt;1),SUM($K$3:K1880)/2,IF($B1880="","",IF($C1881=$C1878,ROUND(J1881*I1881,2),IF($C1881=$C1879,"Total Item (R$)",IF(AND($C1881&lt;&gt;$C1880,$J1880&lt;&gt;""),SUMIFS(K:K,C:C,C1880,J:J,"&lt;&gt;Subtotal"),""))))),"")</f>
        <v/>
      </c>
      <c r="L1881" s="100" t="str">
        <f t="shared" si="56"/>
        <v/>
      </c>
    </row>
    <row r="1882" spans="2:12" x14ac:dyDescent="0.25">
      <c r="B1882" s="62" t="str">
        <f>IFERROR(IF(C1881=C1878,IF(B1881+1&lt;='FORMAÇÃO DE PREÇO'!$H$8,B1881+1,""),B1881),"")</f>
        <v/>
      </c>
      <c r="C1882" s="62" t="str">
        <f>IFERROR(VLOOKUP(B1882,'FORMAÇÃO DE PREÇO'!B:D,2,FALSE),"")</f>
        <v/>
      </c>
      <c r="D1882" s="62" t="str">
        <f>IFERROR(VLOOKUP(B1882,'FORMAÇÃO DE PREÇO'!B:D,3,FALSE),"")</f>
        <v/>
      </c>
      <c r="E1882" s="107" t="str">
        <f t="shared" si="57"/>
        <v/>
      </c>
      <c r="F1882" s="107" t="str">
        <f>IF($B1881="","",IF($C1882=$C1879,INDEX('FORMAÇÃO DE PREÇO'!$H:$H,MATCH($B1882,'FORMAÇÃO DE PREÇO'!$B:$B)-18),IF($C1882=$C1880,"Código","")))</f>
        <v/>
      </c>
      <c r="G1882" s="108" t="str">
        <f t="array" ref="G1882">IF($B1881="","",IF($C1882=$C1879,UPPER(INDEX('BASE EDITAL'!$C:$C,EDITAL!B1882+1)),IF($C1882=$C1880,"Especificação do Objeto","")))</f>
        <v/>
      </c>
      <c r="H1882" s="109" t="str">
        <f t="array" ref="H1882">IF($B1881="","",IF($C1882=$C1879,INDEX('FORMAÇÃO DE PREÇO'!$M:$M,MATCH($B1882,'FORMAÇÃO DE PREÇO'!$B:$B)-14),IF($C1882=$C1880,"Unidade","")))</f>
        <v/>
      </c>
      <c r="I1882" s="109" t="str">
        <f>IF($B1881="","",IF($C1882=$C1879,INDEX('FORMAÇÃO DE PREÇO'!$M:$M,MATCH($B1882,'FORMAÇÃO DE PREÇO'!$B:$B)-16),IF($C1882=$C1880,"Quant.","")))</f>
        <v/>
      </c>
      <c r="J1882" s="68" t="str">
        <f>IF(AND(COUNTBLANK($B1879:$B1881)=2,$B1881="",$B1880="",MAX(C:C)&gt;1),"Total Estimado",IF($B1881="","",IF($C1882=$C1879,INDEX('FORMAÇÃO DE PREÇO'!$M:$M,MATCH($B1882,'FORMAÇÃO DE PREÇO'!$B:$B)-18),IF($C1882=$C1880,"Valor Unit. (R$)",IF(AND($C1882&lt;&gt;$C1881,$J1881&lt;&gt;""),"Subtotal","")))))</f>
        <v/>
      </c>
      <c r="K1882" s="100" t="str">
        <f>IFERROR(IF(AND(COUNTBLANK($B1879:$B1881)=2,$B1881="",$B1880="",MAX(C:C)&gt;1),SUM($K$3:K1881)/2,IF($B1881="","",IF($C1882=$C1879,ROUND(J1882*I1882,2),IF($C1882=$C1880,"Total Item (R$)",IF(AND($C1882&lt;&gt;$C1881,$J1881&lt;&gt;""),SUMIFS(K:K,C:C,C1881,J:J,"&lt;&gt;Subtotal"),""))))),"")</f>
        <v/>
      </c>
      <c r="L1882" s="100" t="str">
        <f t="shared" si="56"/>
        <v/>
      </c>
    </row>
    <row r="1883" spans="2:12" x14ac:dyDescent="0.25">
      <c r="B1883" s="62" t="str">
        <f>IFERROR(IF(C1882=C1879,IF(B1882+1&lt;='FORMAÇÃO DE PREÇO'!$H$8,B1882+1,""),B1882),"")</f>
        <v/>
      </c>
      <c r="C1883" s="62" t="str">
        <f>IFERROR(VLOOKUP(B1883,'FORMAÇÃO DE PREÇO'!B:D,2,FALSE),"")</f>
        <v/>
      </c>
      <c r="D1883" s="62" t="str">
        <f>IFERROR(VLOOKUP(B1883,'FORMAÇÃO DE PREÇO'!B:D,3,FALSE),"")</f>
        <v/>
      </c>
      <c r="E1883" s="107" t="str">
        <f t="shared" si="57"/>
        <v/>
      </c>
      <c r="F1883" s="107" t="str">
        <f>IF($B1882="","",IF($C1883=$C1880,INDEX('FORMAÇÃO DE PREÇO'!$H:$H,MATCH($B1883,'FORMAÇÃO DE PREÇO'!$B:$B)-18),IF($C1883=$C1881,"Código","")))</f>
        <v/>
      </c>
      <c r="G1883" s="108" t="str">
        <f t="array" ref="G1883">IF($B1882="","",IF($C1883=$C1880,UPPER(INDEX('BASE EDITAL'!$C:$C,EDITAL!B1883+1)),IF($C1883=$C1881,"Especificação do Objeto","")))</f>
        <v/>
      </c>
      <c r="H1883" s="109" t="str">
        <f t="array" ref="H1883">IF($B1882="","",IF($C1883=$C1880,INDEX('FORMAÇÃO DE PREÇO'!$M:$M,MATCH($B1883,'FORMAÇÃO DE PREÇO'!$B:$B)-14),IF($C1883=$C1881,"Unidade","")))</f>
        <v/>
      </c>
      <c r="I1883" s="109" t="str">
        <f>IF($B1882="","",IF($C1883=$C1880,INDEX('FORMAÇÃO DE PREÇO'!$M:$M,MATCH($B1883,'FORMAÇÃO DE PREÇO'!$B:$B)-16),IF($C1883=$C1881,"Quant.","")))</f>
        <v/>
      </c>
      <c r="J1883" s="68" t="str">
        <f>IF(AND(COUNTBLANK($B1880:$B1882)=2,$B1882="",$B1881="",MAX(C:C)&gt;1),"Total Estimado",IF($B1882="","",IF($C1883=$C1880,INDEX('FORMAÇÃO DE PREÇO'!$M:$M,MATCH($B1883,'FORMAÇÃO DE PREÇO'!$B:$B)-18),IF($C1883=$C1881,"Valor Unit. (R$)",IF(AND($C1883&lt;&gt;$C1882,$J1882&lt;&gt;""),"Subtotal","")))))</f>
        <v/>
      </c>
      <c r="K1883" s="100" t="str">
        <f>IFERROR(IF(AND(COUNTBLANK($B1880:$B1882)=2,$B1882="",$B1881="",MAX(C:C)&gt;1),SUM($K$3:K1882)/2,IF($B1882="","",IF($C1883=$C1880,ROUND(J1883*I1883,2),IF($C1883=$C1881,"Total Item (R$)",IF(AND($C1883&lt;&gt;$C1882,$J1882&lt;&gt;""),SUMIFS(K:K,C:C,C1882,J:J,"&lt;&gt;Subtotal"),""))))),"")</f>
        <v/>
      </c>
      <c r="L1883" s="100" t="str">
        <f t="shared" si="56"/>
        <v/>
      </c>
    </row>
    <row r="1884" spans="2:12" x14ac:dyDescent="0.25">
      <c r="B1884" s="62" t="str">
        <f>IFERROR(IF(C1883=C1880,IF(B1883+1&lt;='FORMAÇÃO DE PREÇO'!$H$8,B1883+1,""),B1883),"")</f>
        <v/>
      </c>
      <c r="C1884" s="62" t="str">
        <f>IFERROR(VLOOKUP(B1884,'FORMAÇÃO DE PREÇO'!B:D,2,FALSE),"")</f>
        <v/>
      </c>
      <c r="D1884" s="62" t="str">
        <f>IFERROR(VLOOKUP(B1884,'FORMAÇÃO DE PREÇO'!B:D,3,FALSE),"")</f>
        <v/>
      </c>
      <c r="E1884" s="107" t="str">
        <f t="shared" si="57"/>
        <v/>
      </c>
      <c r="F1884" s="107" t="str">
        <f>IF($B1883="","",IF($C1884=$C1881,INDEX('FORMAÇÃO DE PREÇO'!$H:$H,MATCH($B1884,'FORMAÇÃO DE PREÇO'!$B:$B)-18),IF($C1884=$C1882,"Código","")))</f>
        <v/>
      </c>
      <c r="G1884" s="108" t="str">
        <f t="array" ref="G1884">IF($B1883="","",IF($C1884=$C1881,UPPER(INDEX('BASE EDITAL'!$C:$C,EDITAL!B1884+1)),IF($C1884=$C1882,"Especificação do Objeto","")))</f>
        <v/>
      </c>
      <c r="H1884" s="109" t="str">
        <f t="array" ref="H1884">IF($B1883="","",IF($C1884=$C1881,INDEX('FORMAÇÃO DE PREÇO'!$M:$M,MATCH($B1884,'FORMAÇÃO DE PREÇO'!$B:$B)-14),IF($C1884=$C1882,"Unidade","")))</f>
        <v/>
      </c>
      <c r="I1884" s="109" t="str">
        <f>IF($B1883="","",IF($C1884=$C1881,INDEX('FORMAÇÃO DE PREÇO'!$M:$M,MATCH($B1884,'FORMAÇÃO DE PREÇO'!$B:$B)-16),IF($C1884=$C1882,"Quant.","")))</f>
        <v/>
      </c>
      <c r="J1884" s="68" t="str">
        <f>IF(AND(COUNTBLANK($B1881:$B1883)=2,$B1883="",$B1882="",MAX(C:C)&gt;1),"Total Estimado",IF($B1883="","",IF($C1884=$C1881,INDEX('FORMAÇÃO DE PREÇO'!$M:$M,MATCH($B1884,'FORMAÇÃO DE PREÇO'!$B:$B)-18),IF($C1884=$C1882,"Valor Unit. (R$)",IF(AND($C1884&lt;&gt;$C1883,$J1883&lt;&gt;""),"Subtotal","")))))</f>
        <v/>
      </c>
      <c r="K1884" s="100" t="str">
        <f>IFERROR(IF(AND(COUNTBLANK($B1881:$B1883)=2,$B1883="",$B1882="",MAX(C:C)&gt;1),SUM($K$3:K1883)/2,IF($B1883="","",IF($C1884=$C1881,ROUND(J1884*I1884,2),IF($C1884=$C1882,"Total Item (R$)",IF(AND($C1884&lt;&gt;$C1883,$J1883&lt;&gt;""),SUMIFS(K:K,C:C,C1883,J:J,"&lt;&gt;Subtotal"),""))))),"")</f>
        <v/>
      </c>
      <c r="L1884" s="100" t="str">
        <f t="shared" si="56"/>
        <v/>
      </c>
    </row>
    <row r="1885" spans="2:12" x14ac:dyDescent="0.25">
      <c r="B1885" s="62" t="str">
        <f>IFERROR(IF(C1884=C1881,IF(B1884+1&lt;='FORMAÇÃO DE PREÇO'!$H$8,B1884+1,""),B1884),"")</f>
        <v/>
      </c>
      <c r="C1885" s="62" t="str">
        <f>IFERROR(VLOOKUP(B1885,'FORMAÇÃO DE PREÇO'!B:D,2,FALSE),"")</f>
        <v/>
      </c>
      <c r="D1885" s="62" t="str">
        <f>IFERROR(VLOOKUP(B1885,'FORMAÇÃO DE PREÇO'!B:D,3,FALSE),"")</f>
        <v/>
      </c>
      <c r="E1885" s="107" t="str">
        <f t="shared" si="57"/>
        <v/>
      </c>
      <c r="F1885" s="107" t="str">
        <f>IF($B1884="","",IF($C1885=$C1882,INDEX('FORMAÇÃO DE PREÇO'!$H:$H,MATCH($B1885,'FORMAÇÃO DE PREÇO'!$B:$B)-18),IF($C1885=$C1883,"Código","")))</f>
        <v/>
      </c>
      <c r="G1885" s="108" t="str">
        <f t="array" ref="G1885">IF($B1884="","",IF($C1885=$C1882,UPPER(INDEX('BASE EDITAL'!$C:$C,EDITAL!B1885+1)),IF($C1885=$C1883,"Especificação do Objeto","")))</f>
        <v/>
      </c>
      <c r="H1885" s="109" t="str">
        <f t="array" ref="H1885">IF($B1884="","",IF($C1885=$C1882,INDEX('FORMAÇÃO DE PREÇO'!$M:$M,MATCH($B1885,'FORMAÇÃO DE PREÇO'!$B:$B)-14),IF($C1885=$C1883,"Unidade","")))</f>
        <v/>
      </c>
      <c r="I1885" s="109" t="str">
        <f>IF($B1884="","",IF($C1885=$C1882,INDEX('FORMAÇÃO DE PREÇO'!$M:$M,MATCH($B1885,'FORMAÇÃO DE PREÇO'!$B:$B)-16),IF($C1885=$C1883,"Quant.","")))</f>
        <v/>
      </c>
      <c r="J1885" s="68" t="str">
        <f>IF(AND(COUNTBLANK($B1882:$B1884)=2,$B1884="",$B1883="",MAX(C:C)&gt;1),"Total Estimado",IF($B1884="","",IF($C1885=$C1882,INDEX('FORMAÇÃO DE PREÇO'!$M:$M,MATCH($B1885,'FORMAÇÃO DE PREÇO'!$B:$B)-18),IF($C1885=$C1883,"Valor Unit. (R$)",IF(AND($C1885&lt;&gt;$C1884,$J1884&lt;&gt;""),"Subtotal","")))))</f>
        <v/>
      </c>
      <c r="K1885" s="100" t="str">
        <f>IFERROR(IF(AND(COUNTBLANK($B1882:$B1884)=2,$B1884="",$B1883="",MAX(C:C)&gt;1),SUM($K$3:K1884)/2,IF($B1884="","",IF($C1885=$C1882,ROUND(J1885*I1885,2),IF($C1885=$C1883,"Total Item (R$)",IF(AND($C1885&lt;&gt;$C1884,$J1884&lt;&gt;""),SUMIFS(K:K,C:C,C1884,J:J,"&lt;&gt;Subtotal"),""))))),"")</f>
        <v/>
      </c>
      <c r="L1885" s="100" t="str">
        <f t="shared" si="56"/>
        <v/>
      </c>
    </row>
    <row r="1886" spans="2:12" x14ac:dyDescent="0.25">
      <c r="B1886" s="62" t="str">
        <f>IFERROR(IF(C1885=C1882,IF(B1885+1&lt;='FORMAÇÃO DE PREÇO'!$H$8,B1885+1,""),B1885),"")</f>
        <v/>
      </c>
      <c r="C1886" s="62" t="str">
        <f>IFERROR(VLOOKUP(B1886,'FORMAÇÃO DE PREÇO'!B:D,2,FALSE),"")</f>
        <v/>
      </c>
      <c r="D1886" s="62" t="str">
        <f>IFERROR(VLOOKUP(B1886,'FORMAÇÃO DE PREÇO'!B:D,3,FALSE),"")</f>
        <v/>
      </c>
      <c r="E1886" s="107" t="str">
        <f t="shared" si="57"/>
        <v/>
      </c>
      <c r="F1886" s="107" t="str">
        <f>IF($B1885="","",IF($C1886=$C1883,INDEX('FORMAÇÃO DE PREÇO'!$H:$H,MATCH($B1886,'FORMAÇÃO DE PREÇO'!$B:$B)-18),IF($C1886=$C1884,"Código","")))</f>
        <v/>
      </c>
      <c r="G1886" s="108" t="str">
        <f t="array" ref="G1886">IF($B1885="","",IF($C1886=$C1883,UPPER(INDEX('BASE EDITAL'!$C:$C,EDITAL!B1886+1)),IF($C1886=$C1884,"Especificação do Objeto","")))</f>
        <v/>
      </c>
      <c r="H1886" s="109" t="str">
        <f t="array" ref="H1886">IF($B1885="","",IF($C1886=$C1883,INDEX('FORMAÇÃO DE PREÇO'!$M:$M,MATCH($B1886,'FORMAÇÃO DE PREÇO'!$B:$B)-14),IF($C1886=$C1884,"Unidade","")))</f>
        <v/>
      </c>
      <c r="I1886" s="109" t="str">
        <f>IF($B1885="","",IF($C1886=$C1883,INDEX('FORMAÇÃO DE PREÇO'!$M:$M,MATCH($B1886,'FORMAÇÃO DE PREÇO'!$B:$B)-16),IF($C1886=$C1884,"Quant.","")))</f>
        <v/>
      </c>
      <c r="J1886" s="68" t="str">
        <f>IF(AND(COUNTBLANK($B1883:$B1885)=2,$B1885="",$B1884="",MAX(C:C)&gt;1),"Total Estimado",IF($B1885="","",IF($C1886=$C1883,INDEX('FORMAÇÃO DE PREÇO'!$M:$M,MATCH($B1886,'FORMAÇÃO DE PREÇO'!$B:$B)-18),IF($C1886=$C1884,"Valor Unit. (R$)",IF(AND($C1886&lt;&gt;$C1885,$J1885&lt;&gt;""),"Subtotal","")))))</f>
        <v/>
      </c>
      <c r="K1886" s="100" t="str">
        <f>IFERROR(IF(AND(COUNTBLANK($B1883:$B1885)=2,$B1885="",$B1884="",MAX(C:C)&gt;1),SUM($K$3:K1885)/2,IF($B1885="","",IF($C1886=$C1883,ROUND(J1886*I1886,2),IF($C1886=$C1884,"Total Item (R$)",IF(AND($C1886&lt;&gt;$C1885,$J1885&lt;&gt;""),SUMIFS(K:K,C:C,C1885,J:J,"&lt;&gt;Subtotal"),""))))),"")</f>
        <v/>
      </c>
      <c r="L1886" s="100" t="str">
        <f t="shared" si="56"/>
        <v/>
      </c>
    </row>
    <row r="1887" spans="2:12" x14ac:dyDescent="0.25">
      <c r="B1887" s="62" t="str">
        <f>IFERROR(IF(C1886=C1883,IF(B1886+1&lt;='FORMAÇÃO DE PREÇO'!$H$8,B1886+1,""),B1886),"")</f>
        <v/>
      </c>
      <c r="C1887" s="62" t="str">
        <f>IFERROR(VLOOKUP(B1887,'FORMAÇÃO DE PREÇO'!B:D,2,FALSE),"")</f>
        <v/>
      </c>
      <c r="D1887" s="62" t="str">
        <f>IFERROR(VLOOKUP(B1887,'FORMAÇÃO DE PREÇO'!B:D,3,FALSE),"")</f>
        <v/>
      </c>
      <c r="E1887" s="107" t="str">
        <f t="shared" si="57"/>
        <v/>
      </c>
      <c r="F1887" s="107" t="str">
        <f>IF($B1886="","",IF($C1887=$C1884,INDEX('FORMAÇÃO DE PREÇO'!$H:$H,MATCH($B1887,'FORMAÇÃO DE PREÇO'!$B:$B)-18),IF($C1887=$C1885,"Código","")))</f>
        <v/>
      </c>
      <c r="G1887" s="108" t="str">
        <f t="array" ref="G1887">IF($B1886="","",IF($C1887=$C1884,UPPER(INDEX('BASE EDITAL'!$C:$C,EDITAL!B1887+1)),IF($C1887=$C1885,"Especificação do Objeto","")))</f>
        <v/>
      </c>
      <c r="H1887" s="109" t="str">
        <f t="array" ref="H1887">IF($B1886="","",IF($C1887=$C1884,INDEX('FORMAÇÃO DE PREÇO'!$M:$M,MATCH($B1887,'FORMAÇÃO DE PREÇO'!$B:$B)-14),IF($C1887=$C1885,"Unidade","")))</f>
        <v/>
      </c>
      <c r="I1887" s="109" t="str">
        <f>IF($B1886="","",IF($C1887=$C1884,INDEX('FORMAÇÃO DE PREÇO'!$M:$M,MATCH($B1887,'FORMAÇÃO DE PREÇO'!$B:$B)-16),IF($C1887=$C1885,"Quant.","")))</f>
        <v/>
      </c>
      <c r="J1887" s="68" t="str">
        <f>IF(AND(COUNTBLANK($B1884:$B1886)=2,$B1886="",$B1885="",MAX(C:C)&gt;1),"Total Estimado",IF($B1886="","",IF($C1887=$C1884,INDEX('FORMAÇÃO DE PREÇO'!$M:$M,MATCH($B1887,'FORMAÇÃO DE PREÇO'!$B:$B)-18),IF($C1887=$C1885,"Valor Unit. (R$)",IF(AND($C1887&lt;&gt;$C1886,$J1886&lt;&gt;""),"Subtotal","")))))</f>
        <v/>
      </c>
      <c r="K1887" s="100" t="str">
        <f>IFERROR(IF(AND(COUNTBLANK($B1884:$B1886)=2,$B1886="",$B1885="",MAX(C:C)&gt;1),SUM($K$3:K1886)/2,IF($B1886="","",IF($C1887=$C1884,ROUND(J1887*I1887,2),IF($C1887=$C1885,"Total Item (R$)",IF(AND($C1887&lt;&gt;$C1886,$J1886&lt;&gt;""),SUMIFS(K:K,C:C,C1886,J:J,"&lt;&gt;Subtotal"),""))))),"")</f>
        <v/>
      </c>
      <c r="L1887" s="100" t="str">
        <f t="shared" si="56"/>
        <v/>
      </c>
    </row>
    <row r="1888" spans="2:12" x14ac:dyDescent="0.25">
      <c r="B1888" s="62" t="str">
        <f>IFERROR(IF(C1887=C1884,IF(B1887+1&lt;='FORMAÇÃO DE PREÇO'!$H$8,B1887+1,""),B1887),"")</f>
        <v/>
      </c>
      <c r="C1888" s="62" t="str">
        <f>IFERROR(VLOOKUP(B1888,'FORMAÇÃO DE PREÇO'!B:D,2,FALSE),"")</f>
        <v/>
      </c>
      <c r="D1888" s="62" t="str">
        <f>IFERROR(VLOOKUP(B1888,'FORMAÇÃO DE PREÇO'!B:D,3,FALSE),"")</f>
        <v/>
      </c>
      <c r="E1888" s="107" t="str">
        <f t="shared" si="57"/>
        <v/>
      </c>
      <c r="F1888" s="107" t="str">
        <f>IF($B1887="","",IF($C1888=$C1885,INDEX('FORMAÇÃO DE PREÇO'!$H:$H,MATCH($B1888,'FORMAÇÃO DE PREÇO'!$B:$B)-18),IF($C1888=$C1886,"Código","")))</f>
        <v/>
      </c>
      <c r="G1888" s="108" t="str">
        <f t="array" ref="G1888">IF($B1887="","",IF($C1888=$C1885,UPPER(INDEX('BASE EDITAL'!$C:$C,EDITAL!B1888+1)),IF($C1888=$C1886,"Especificação do Objeto","")))</f>
        <v/>
      </c>
      <c r="H1888" s="109" t="str">
        <f t="array" ref="H1888">IF($B1887="","",IF($C1888=$C1885,INDEX('FORMAÇÃO DE PREÇO'!$M:$M,MATCH($B1888,'FORMAÇÃO DE PREÇO'!$B:$B)-14),IF($C1888=$C1886,"Unidade","")))</f>
        <v/>
      </c>
      <c r="I1888" s="109" t="str">
        <f>IF($B1887="","",IF($C1888=$C1885,INDEX('FORMAÇÃO DE PREÇO'!$M:$M,MATCH($B1888,'FORMAÇÃO DE PREÇO'!$B:$B)-16),IF($C1888=$C1886,"Quant.","")))</f>
        <v/>
      </c>
      <c r="J1888" s="68" t="str">
        <f>IF(AND(COUNTBLANK($B1885:$B1887)=2,$B1887="",$B1886="",MAX(C:C)&gt;1),"Total Estimado",IF($B1887="","",IF($C1888=$C1885,INDEX('FORMAÇÃO DE PREÇO'!$M:$M,MATCH($B1888,'FORMAÇÃO DE PREÇO'!$B:$B)-18),IF($C1888=$C1886,"Valor Unit. (R$)",IF(AND($C1888&lt;&gt;$C1887,$J1887&lt;&gt;""),"Subtotal","")))))</f>
        <v/>
      </c>
      <c r="K1888" s="100" t="str">
        <f>IFERROR(IF(AND(COUNTBLANK($B1885:$B1887)=2,$B1887="",$B1886="",MAX(C:C)&gt;1),SUM($K$3:K1887)/2,IF($B1887="","",IF($C1888=$C1885,ROUND(J1888*I1888,2),IF($C1888=$C1886,"Total Item (R$)",IF(AND($C1888&lt;&gt;$C1887,$J1887&lt;&gt;""),SUMIFS(K:K,C:C,C1887,J:J,"&lt;&gt;Subtotal"),""))))),"")</f>
        <v/>
      </c>
      <c r="L1888" s="100" t="str">
        <f t="shared" si="56"/>
        <v/>
      </c>
    </row>
    <row r="1889" spans="2:12" x14ac:dyDescent="0.25">
      <c r="B1889" s="62" t="str">
        <f>IFERROR(IF(C1888=C1885,IF(B1888+1&lt;='FORMAÇÃO DE PREÇO'!$H$8,B1888+1,""),B1888),"")</f>
        <v/>
      </c>
      <c r="C1889" s="62" t="str">
        <f>IFERROR(VLOOKUP(B1889,'FORMAÇÃO DE PREÇO'!B:D,2,FALSE),"")</f>
        <v/>
      </c>
      <c r="D1889" s="62" t="str">
        <f>IFERROR(VLOOKUP(B1889,'FORMAÇÃO DE PREÇO'!B:D,3,FALSE),"")</f>
        <v/>
      </c>
      <c r="E1889" s="107" t="str">
        <f t="shared" si="57"/>
        <v/>
      </c>
      <c r="F1889" s="107" t="str">
        <f>IF($B1888="","",IF($C1889=$C1886,INDEX('FORMAÇÃO DE PREÇO'!$H:$H,MATCH($B1889,'FORMAÇÃO DE PREÇO'!$B:$B)-18),IF($C1889=$C1887,"Código","")))</f>
        <v/>
      </c>
      <c r="G1889" s="108" t="str">
        <f t="array" ref="G1889">IF($B1888="","",IF($C1889=$C1886,UPPER(INDEX('BASE EDITAL'!$C:$C,EDITAL!B1889+1)),IF($C1889=$C1887,"Especificação do Objeto","")))</f>
        <v/>
      </c>
      <c r="H1889" s="109" t="str">
        <f t="array" ref="H1889">IF($B1888="","",IF($C1889=$C1886,INDEX('FORMAÇÃO DE PREÇO'!$M:$M,MATCH($B1889,'FORMAÇÃO DE PREÇO'!$B:$B)-14),IF($C1889=$C1887,"Unidade","")))</f>
        <v/>
      </c>
      <c r="I1889" s="109" t="str">
        <f>IF($B1888="","",IF($C1889=$C1886,INDEX('FORMAÇÃO DE PREÇO'!$M:$M,MATCH($B1889,'FORMAÇÃO DE PREÇO'!$B:$B)-16),IF($C1889=$C1887,"Quant.","")))</f>
        <v/>
      </c>
      <c r="J1889" s="68" t="str">
        <f>IF(AND(COUNTBLANK($B1886:$B1888)=2,$B1888="",$B1887="",MAX(C:C)&gt;1),"Total Estimado",IF($B1888="","",IF($C1889=$C1886,INDEX('FORMAÇÃO DE PREÇO'!$M:$M,MATCH($B1889,'FORMAÇÃO DE PREÇO'!$B:$B)-18),IF($C1889=$C1887,"Valor Unit. (R$)",IF(AND($C1889&lt;&gt;$C1888,$J1888&lt;&gt;""),"Subtotal","")))))</f>
        <v/>
      </c>
      <c r="K1889" s="100" t="str">
        <f>IFERROR(IF(AND(COUNTBLANK($B1886:$B1888)=2,$B1888="",$B1887="",MAX(C:C)&gt;1),SUM($K$3:K1888)/2,IF($B1888="","",IF($C1889=$C1886,ROUND(J1889*I1889,2),IF($C1889=$C1887,"Total Item (R$)",IF(AND($C1889&lt;&gt;$C1888,$J1888&lt;&gt;""),SUMIFS(K:K,C:C,C1888,J:J,"&lt;&gt;Subtotal"),""))))),"")</f>
        <v/>
      </c>
      <c r="L1889" s="100" t="str">
        <f t="shared" si="56"/>
        <v/>
      </c>
    </row>
    <row r="1890" spans="2:12" x14ac:dyDescent="0.25">
      <c r="B1890" s="62" t="str">
        <f>IFERROR(IF(C1889=C1886,IF(B1889+1&lt;='FORMAÇÃO DE PREÇO'!$H$8,B1889+1,""),B1889),"")</f>
        <v/>
      </c>
      <c r="C1890" s="62" t="str">
        <f>IFERROR(VLOOKUP(B1890,'FORMAÇÃO DE PREÇO'!B:D,2,FALSE),"")</f>
        <v/>
      </c>
      <c r="D1890" s="62" t="str">
        <f>IFERROR(VLOOKUP(B1890,'FORMAÇÃO DE PREÇO'!B:D,3,FALSE),"")</f>
        <v/>
      </c>
      <c r="E1890" s="107" t="str">
        <f t="shared" si="57"/>
        <v/>
      </c>
      <c r="F1890" s="107" t="str">
        <f>IF($B1889="","",IF($C1890=$C1887,INDEX('FORMAÇÃO DE PREÇO'!$H:$H,MATCH($B1890,'FORMAÇÃO DE PREÇO'!$B:$B)-18),IF($C1890=$C1888,"Código","")))</f>
        <v/>
      </c>
      <c r="G1890" s="108" t="str">
        <f t="array" ref="G1890">IF($B1889="","",IF($C1890=$C1887,UPPER(INDEX('BASE EDITAL'!$C:$C,EDITAL!B1890+1)),IF($C1890=$C1888,"Especificação do Objeto","")))</f>
        <v/>
      </c>
      <c r="H1890" s="109" t="str">
        <f t="array" ref="H1890">IF($B1889="","",IF($C1890=$C1887,INDEX('FORMAÇÃO DE PREÇO'!$M:$M,MATCH($B1890,'FORMAÇÃO DE PREÇO'!$B:$B)-14),IF($C1890=$C1888,"Unidade","")))</f>
        <v/>
      </c>
      <c r="I1890" s="109" t="str">
        <f>IF($B1889="","",IF($C1890=$C1887,INDEX('FORMAÇÃO DE PREÇO'!$M:$M,MATCH($B1890,'FORMAÇÃO DE PREÇO'!$B:$B)-16),IF($C1890=$C1888,"Quant.","")))</f>
        <v/>
      </c>
      <c r="J1890" s="68" t="str">
        <f>IF(AND(COUNTBLANK($B1887:$B1889)=2,$B1889="",$B1888="",MAX(C:C)&gt;1),"Total Estimado",IF($B1889="","",IF($C1890=$C1887,INDEX('FORMAÇÃO DE PREÇO'!$M:$M,MATCH($B1890,'FORMAÇÃO DE PREÇO'!$B:$B)-18),IF($C1890=$C1888,"Valor Unit. (R$)",IF(AND($C1890&lt;&gt;$C1889,$J1889&lt;&gt;""),"Subtotal","")))))</f>
        <v/>
      </c>
      <c r="K1890" s="100" t="str">
        <f>IFERROR(IF(AND(COUNTBLANK($B1887:$B1889)=2,$B1889="",$B1888="",MAX(C:C)&gt;1),SUM($K$3:K1889)/2,IF($B1889="","",IF($C1890=$C1887,ROUND(J1890*I1890,2),IF($C1890=$C1888,"Total Item (R$)",IF(AND($C1890&lt;&gt;$C1889,$J1889&lt;&gt;""),SUMIFS(K:K,C:C,C1889,J:J,"&lt;&gt;Subtotal"),""))))),"")</f>
        <v/>
      </c>
      <c r="L1890" s="100" t="str">
        <f t="shared" si="56"/>
        <v/>
      </c>
    </row>
    <row r="1891" spans="2:12" x14ac:dyDescent="0.25">
      <c r="B1891" s="62" t="str">
        <f>IFERROR(IF(C1890=C1887,IF(B1890+1&lt;='FORMAÇÃO DE PREÇO'!$H$8,B1890+1,""),B1890),"")</f>
        <v/>
      </c>
      <c r="C1891" s="62" t="str">
        <f>IFERROR(VLOOKUP(B1891,'FORMAÇÃO DE PREÇO'!B:D,2,FALSE),"")</f>
        <v/>
      </c>
      <c r="D1891" s="62" t="str">
        <f>IFERROR(VLOOKUP(B1891,'FORMAÇÃO DE PREÇO'!B:D,3,FALSE),"")</f>
        <v/>
      </c>
      <c r="E1891" s="107" t="str">
        <f t="shared" si="57"/>
        <v/>
      </c>
      <c r="F1891" s="107" t="str">
        <f>IF($B1890="","",IF($C1891=$C1888,INDEX('FORMAÇÃO DE PREÇO'!$H:$H,MATCH($B1891,'FORMAÇÃO DE PREÇO'!$B:$B)-18),IF($C1891=$C1889,"Código","")))</f>
        <v/>
      </c>
      <c r="G1891" s="108" t="str">
        <f t="array" ref="G1891">IF($B1890="","",IF($C1891=$C1888,UPPER(INDEX('BASE EDITAL'!$C:$C,EDITAL!B1891+1)),IF($C1891=$C1889,"Especificação do Objeto","")))</f>
        <v/>
      </c>
      <c r="H1891" s="109" t="str">
        <f t="array" ref="H1891">IF($B1890="","",IF($C1891=$C1888,INDEX('FORMAÇÃO DE PREÇO'!$M:$M,MATCH($B1891,'FORMAÇÃO DE PREÇO'!$B:$B)-14),IF($C1891=$C1889,"Unidade","")))</f>
        <v/>
      </c>
      <c r="I1891" s="109" t="str">
        <f>IF($B1890="","",IF($C1891=$C1888,INDEX('FORMAÇÃO DE PREÇO'!$M:$M,MATCH($B1891,'FORMAÇÃO DE PREÇO'!$B:$B)-16),IF($C1891=$C1889,"Quant.","")))</f>
        <v/>
      </c>
      <c r="J1891" s="68" t="str">
        <f>IF(AND(COUNTBLANK($B1888:$B1890)=2,$B1890="",$B1889="",MAX(C:C)&gt;1),"Total Estimado",IF($B1890="","",IF($C1891=$C1888,INDEX('FORMAÇÃO DE PREÇO'!$M:$M,MATCH($B1891,'FORMAÇÃO DE PREÇO'!$B:$B)-18),IF($C1891=$C1889,"Valor Unit. (R$)",IF(AND($C1891&lt;&gt;$C1890,$J1890&lt;&gt;""),"Subtotal","")))))</f>
        <v/>
      </c>
      <c r="K1891" s="100" t="str">
        <f>IFERROR(IF(AND(COUNTBLANK($B1888:$B1890)=2,$B1890="",$B1889="",MAX(C:C)&gt;1),SUM($K$3:K1890)/2,IF($B1890="","",IF($C1891=$C1888,ROUND(J1891*I1891,2),IF($C1891=$C1889,"Total Item (R$)",IF(AND($C1891&lt;&gt;$C1890,$J1890&lt;&gt;""),SUMIFS(K:K,C:C,C1890,J:J,"&lt;&gt;Subtotal"),""))))),"")</f>
        <v/>
      </c>
      <c r="L1891" s="100" t="str">
        <f t="shared" si="56"/>
        <v/>
      </c>
    </row>
    <row r="1892" spans="2:12" x14ac:dyDescent="0.25">
      <c r="B1892" s="62" t="str">
        <f>IFERROR(IF(C1891=C1888,IF(B1891+1&lt;='FORMAÇÃO DE PREÇO'!$H$8,B1891+1,""),B1891),"")</f>
        <v/>
      </c>
      <c r="C1892" s="62" t="str">
        <f>IFERROR(VLOOKUP(B1892,'FORMAÇÃO DE PREÇO'!B:D,2,FALSE),"")</f>
        <v/>
      </c>
      <c r="D1892" s="62" t="str">
        <f>IFERROR(VLOOKUP(B1892,'FORMAÇÃO DE PREÇO'!B:D,3,FALSE),"")</f>
        <v/>
      </c>
      <c r="E1892" s="107" t="str">
        <f t="shared" si="57"/>
        <v/>
      </c>
      <c r="F1892" s="107" t="str">
        <f>IF($B1891="","",IF($C1892=$C1889,INDEX('FORMAÇÃO DE PREÇO'!$H:$H,MATCH($B1892,'FORMAÇÃO DE PREÇO'!$B:$B)-18),IF($C1892=$C1890,"Código","")))</f>
        <v/>
      </c>
      <c r="G1892" s="108" t="str">
        <f t="array" ref="G1892">IF($B1891="","",IF($C1892=$C1889,UPPER(INDEX('BASE EDITAL'!$C:$C,EDITAL!B1892+1)),IF($C1892=$C1890,"Especificação do Objeto","")))</f>
        <v/>
      </c>
      <c r="H1892" s="109" t="str">
        <f t="array" ref="H1892">IF($B1891="","",IF($C1892=$C1889,INDEX('FORMAÇÃO DE PREÇO'!$M:$M,MATCH($B1892,'FORMAÇÃO DE PREÇO'!$B:$B)-14),IF($C1892=$C1890,"Unidade","")))</f>
        <v/>
      </c>
      <c r="I1892" s="109" t="str">
        <f>IF($B1891="","",IF($C1892=$C1889,INDEX('FORMAÇÃO DE PREÇO'!$M:$M,MATCH($B1892,'FORMAÇÃO DE PREÇO'!$B:$B)-16),IF($C1892=$C1890,"Quant.","")))</f>
        <v/>
      </c>
      <c r="J1892" s="68" t="str">
        <f>IF(AND(COUNTBLANK($B1889:$B1891)=2,$B1891="",$B1890="",MAX(C:C)&gt;1),"Total Estimado",IF($B1891="","",IF($C1892=$C1889,INDEX('FORMAÇÃO DE PREÇO'!$M:$M,MATCH($B1892,'FORMAÇÃO DE PREÇO'!$B:$B)-18),IF($C1892=$C1890,"Valor Unit. (R$)",IF(AND($C1892&lt;&gt;$C1891,$J1891&lt;&gt;""),"Subtotal","")))))</f>
        <v/>
      </c>
      <c r="K1892" s="100" t="str">
        <f>IFERROR(IF(AND(COUNTBLANK($B1889:$B1891)=2,$B1891="",$B1890="",MAX(C:C)&gt;1),SUM($K$3:K1891)/2,IF($B1891="","",IF($C1892=$C1889,ROUND(J1892*I1892,2),IF($C1892=$C1890,"Total Item (R$)",IF(AND($C1892&lt;&gt;$C1891,$J1891&lt;&gt;""),SUMIFS(K:K,C:C,C1891,J:J,"&lt;&gt;Subtotal"),""))))),"")</f>
        <v/>
      </c>
      <c r="L1892" s="100" t="str">
        <f t="shared" si="56"/>
        <v/>
      </c>
    </row>
    <row r="1893" spans="2:12" x14ac:dyDescent="0.25">
      <c r="B1893" s="62" t="str">
        <f>IFERROR(IF(C1892=C1889,IF(B1892+1&lt;='FORMAÇÃO DE PREÇO'!$H$8,B1892+1,""),B1892),"")</f>
        <v/>
      </c>
      <c r="C1893" s="62" t="str">
        <f>IFERROR(VLOOKUP(B1893,'FORMAÇÃO DE PREÇO'!B:D,2,FALSE),"")</f>
        <v/>
      </c>
      <c r="D1893" s="62" t="str">
        <f>IFERROR(VLOOKUP(B1893,'FORMAÇÃO DE PREÇO'!B:D,3,FALSE),"")</f>
        <v/>
      </c>
      <c r="E1893" s="107" t="str">
        <f t="shared" si="57"/>
        <v/>
      </c>
      <c r="F1893" s="107" t="str">
        <f>IF($B1892="","",IF($C1893=$C1890,INDEX('FORMAÇÃO DE PREÇO'!$H:$H,MATCH($B1893,'FORMAÇÃO DE PREÇO'!$B:$B)-18),IF($C1893=$C1891,"Código","")))</f>
        <v/>
      </c>
      <c r="G1893" s="108" t="str">
        <f t="array" ref="G1893">IF($B1892="","",IF($C1893=$C1890,UPPER(INDEX('BASE EDITAL'!$C:$C,EDITAL!B1893+1)),IF($C1893=$C1891,"Especificação do Objeto","")))</f>
        <v/>
      </c>
      <c r="H1893" s="109" t="str">
        <f t="array" ref="H1893">IF($B1892="","",IF($C1893=$C1890,INDEX('FORMAÇÃO DE PREÇO'!$M:$M,MATCH($B1893,'FORMAÇÃO DE PREÇO'!$B:$B)-14),IF($C1893=$C1891,"Unidade","")))</f>
        <v/>
      </c>
      <c r="I1893" s="109" t="str">
        <f>IF($B1892="","",IF($C1893=$C1890,INDEX('FORMAÇÃO DE PREÇO'!$M:$M,MATCH($B1893,'FORMAÇÃO DE PREÇO'!$B:$B)-16),IF($C1893=$C1891,"Quant.","")))</f>
        <v/>
      </c>
      <c r="J1893" s="68" t="str">
        <f>IF(AND(COUNTBLANK($B1890:$B1892)=2,$B1892="",$B1891="",MAX(C:C)&gt;1),"Total Estimado",IF($B1892="","",IF($C1893=$C1890,INDEX('FORMAÇÃO DE PREÇO'!$M:$M,MATCH($B1893,'FORMAÇÃO DE PREÇO'!$B:$B)-18),IF($C1893=$C1891,"Valor Unit. (R$)",IF(AND($C1893&lt;&gt;$C1892,$J1892&lt;&gt;""),"Subtotal","")))))</f>
        <v/>
      </c>
      <c r="K1893" s="100" t="str">
        <f>IFERROR(IF(AND(COUNTBLANK($B1890:$B1892)=2,$B1892="",$B1891="",MAX(C:C)&gt;1),SUM($K$3:K1892)/2,IF($B1892="","",IF($C1893=$C1890,ROUND(J1893*I1893,2),IF($C1893=$C1891,"Total Item (R$)",IF(AND($C1893&lt;&gt;$C1892,$J1892&lt;&gt;""),SUMIFS(K:K,C:C,C1892,J:J,"&lt;&gt;Subtotal"),""))))),"")</f>
        <v/>
      </c>
      <c r="L1893" s="100" t="str">
        <f t="shared" si="56"/>
        <v/>
      </c>
    </row>
    <row r="1894" spans="2:12" x14ac:dyDescent="0.25">
      <c r="B1894" s="62" t="str">
        <f>IFERROR(IF(C1893=C1890,IF(B1893+1&lt;='FORMAÇÃO DE PREÇO'!$H$8,B1893+1,""),B1893),"")</f>
        <v/>
      </c>
      <c r="C1894" s="62" t="str">
        <f>IFERROR(VLOOKUP(B1894,'FORMAÇÃO DE PREÇO'!B:D,2,FALSE),"")</f>
        <v/>
      </c>
      <c r="D1894" s="62" t="str">
        <f>IFERROR(VLOOKUP(B1894,'FORMAÇÃO DE PREÇO'!B:D,3,FALSE),"")</f>
        <v/>
      </c>
      <c r="E1894" s="107" t="str">
        <f t="shared" si="57"/>
        <v/>
      </c>
      <c r="F1894" s="107" t="str">
        <f>IF($B1893="","",IF($C1894=$C1891,INDEX('FORMAÇÃO DE PREÇO'!$H:$H,MATCH($B1894,'FORMAÇÃO DE PREÇO'!$B:$B)-18),IF($C1894=$C1892,"Código","")))</f>
        <v/>
      </c>
      <c r="G1894" s="108" t="str">
        <f t="array" ref="G1894">IF($B1893="","",IF($C1894=$C1891,UPPER(INDEX('BASE EDITAL'!$C:$C,EDITAL!B1894+1)),IF($C1894=$C1892,"Especificação do Objeto","")))</f>
        <v/>
      </c>
      <c r="H1894" s="109" t="str">
        <f t="array" ref="H1894">IF($B1893="","",IF($C1894=$C1891,INDEX('FORMAÇÃO DE PREÇO'!$M:$M,MATCH($B1894,'FORMAÇÃO DE PREÇO'!$B:$B)-14),IF($C1894=$C1892,"Unidade","")))</f>
        <v/>
      </c>
      <c r="I1894" s="109" t="str">
        <f>IF($B1893="","",IF($C1894=$C1891,INDEX('FORMAÇÃO DE PREÇO'!$M:$M,MATCH($B1894,'FORMAÇÃO DE PREÇO'!$B:$B)-16),IF($C1894=$C1892,"Quant.","")))</f>
        <v/>
      </c>
      <c r="J1894" s="68" t="str">
        <f>IF(AND(COUNTBLANK($B1891:$B1893)=2,$B1893="",$B1892="",MAX(C:C)&gt;1),"Total Estimado",IF($B1893="","",IF($C1894=$C1891,INDEX('FORMAÇÃO DE PREÇO'!$M:$M,MATCH($B1894,'FORMAÇÃO DE PREÇO'!$B:$B)-18),IF($C1894=$C1892,"Valor Unit. (R$)",IF(AND($C1894&lt;&gt;$C1893,$J1893&lt;&gt;""),"Subtotal","")))))</f>
        <v/>
      </c>
      <c r="K1894" s="100" t="str">
        <f>IFERROR(IF(AND(COUNTBLANK($B1891:$B1893)=2,$B1893="",$B1892="",MAX(C:C)&gt;1),SUM($K$3:K1893)/2,IF($B1893="","",IF($C1894=$C1891,ROUND(J1894*I1894,2),IF($C1894=$C1892,"Total Item (R$)",IF(AND($C1894&lt;&gt;$C1893,$J1893&lt;&gt;""),SUMIFS(K:K,C:C,C1893,J:J,"&lt;&gt;Subtotal"),""))))),"")</f>
        <v/>
      </c>
      <c r="L1894" s="100" t="str">
        <f t="shared" si="56"/>
        <v/>
      </c>
    </row>
    <row r="1895" spans="2:12" x14ac:dyDescent="0.25">
      <c r="B1895" s="62" t="str">
        <f>IFERROR(IF(C1894=C1891,IF(B1894+1&lt;='FORMAÇÃO DE PREÇO'!$H$8,B1894+1,""),B1894),"")</f>
        <v/>
      </c>
      <c r="C1895" s="62" t="str">
        <f>IFERROR(VLOOKUP(B1895,'FORMAÇÃO DE PREÇO'!B:D,2,FALSE),"")</f>
        <v/>
      </c>
      <c r="D1895" s="62" t="str">
        <f>IFERROR(VLOOKUP(B1895,'FORMAÇÃO DE PREÇO'!B:D,3,FALSE),"")</f>
        <v/>
      </c>
      <c r="E1895" s="107" t="str">
        <f t="shared" si="57"/>
        <v/>
      </c>
      <c r="F1895" s="107" t="str">
        <f>IF($B1894="","",IF($C1895=$C1892,INDEX('FORMAÇÃO DE PREÇO'!$H:$H,MATCH($B1895,'FORMAÇÃO DE PREÇO'!$B:$B)-18),IF($C1895=$C1893,"Código","")))</f>
        <v/>
      </c>
      <c r="G1895" s="108" t="str">
        <f t="array" ref="G1895">IF($B1894="","",IF($C1895=$C1892,UPPER(INDEX('BASE EDITAL'!$C:$C,EDITAL!B1895+1)),IF($C1895=$C1893,"Especificação do Objeto","")))</f>
        <v/>
      </c>
      <c r="H1895" s="109" t="str">
        <f t="array" ref="H1895">IF($B1894="","",IF($C1895=$C1892,INDEX('FORMAÇÃO DE PREÇO'!$M:$M,MATCH($B1895,'FORMAÇÃO DE PREÇO'!$B:$B)-14),IF($C1895=$C1893,"Unidade","")))</f>
        <v/>
      </c>
      <c r="I1895" s="109" t="str">
        <f>IF($B1894="","",IF($C1895=$C1892,INDEX('FORMAÇÃO DE PREÇO'!$M:$M,MATCH($B1895,'FORMAÇÃO DE PREÇO'!$B:$B)-16),IF($C1895=$C1893,"Quant.","")))</f>
        <v/>
      </c>
      <c r="J1895" s="68" t="str">
        <f>IF(AND(COUNTBLANK($B1892:$B1894)=2,$B1894="",$B1893="",MAX(C:C)&gt;1),"Total Estimado",IF($B1894="","",IF($C1895=$C1892,INDEX('FORMAÇÃO DE PREÇO'!$M:$M,MATCH($B1895,'FORMAÇÃO DE PREÇO'!$B:$B)-18),IF($C1895=$C1893,"Valor Unit. (R$)",IF(AND($C1895&lt;&gt;$C1894,$J1894&lt;&gt;""),"Subtotal","")))))</f>
        <v/>
      </c>
      <c r="K1895" s="100" t="str">
        <f>IFERROR(IF(AND(COUNTBLANK($B1892:$B1894)=2,$B1894="",$B1893="",MAX(C:C)&gt;1),SUM($K$3:K1894)/2,IF($B1894="","",IF($C1895=$C1892,ROUND(J1895*I1895,2),IF($C1895=$C1893,"Total Item (R$)",IF(AND($C1895&lt;&gt;$C1894,$J1894&lt;&gt;""),SUMIFS(K:K,C:C,C1894,J:J,"&lt;&gt;Subtotal"),""))))),"")</f>
        <v/>
      </c>
      <c r="L1895" s="100" t="str">
        <f t="shared" si="56"/>
        <v/>
      </c>
    </row>
    <row r="1896" spans="2:12" x14ac:dyDescent="0.25">
      <c r="B1896" s="62" t="str">
        <f>IFERROR(IF(C1895=C1892,IF(B1895+1&lt;='FORMAÇÃO DE PREÇO'!$H$8,B1895+1,""),B1895),"")</f>
        <v/>
      </c>
      <c r="C1896" s="62" t="str">
        <f>IFERROR(VLOOKUP(B1896,'FORMAÇÃO DE PREÇO'!B:D,2,FALSE),"")</f>
        <v/>
      </c>
      <c r="D1896" s="62" t="str">
        <f>IFERROR(VLOOKUP(B1896,'FORMAÇÃO DE PREÇO'!B:D,3,FALSE),"")</f>
        <v/>
      </c>
      <c r="E1896" s="107" t="str">
        <f t="shared" si="57"/>
        <v/>
      </c>
      <c r="F1896" s="107" t="str">
        <f>IF($B1895="","",IF($C1896=$C1893,INDEX('FORMAÇÃO DE PREÇO'!$H:$H,MATCH($B1896,'FORMAÇÃO DE PREÇO'!$B:$B)-18),IF($C1896=$C1894,"Código","")))</f>
        <v/>
      </c>
      <c r="G1896" s="108" t="str">
        <f t="array" ref="G1896">IF($B1895="","",IF($C1896=$C1893,UPPER(INDEX('BASE EDITAL'!$C:$C,EDITAL!B1896+1)),IF($C1896=$C1894,"Especificação do Objeto","")))</f>
        <v/>
      </c>
      <c r="H1896" s="109" t="str">
        <f t="array" ref="H1896">IF($B1895="","",IF($C1896=$C1893,INDEX('FORMAÇÃO DE PREÇO'!$M:$M,MATCH($B1896,'FORMAÇÃO DE PREÇO'!$B:$B)-14),IF($C1896=$C1894,"Unidade","")))</f>
        <v/>
      </c>
      <c r="I1896" s="109" t="str">
        <f>IF($B1895="","",IF($C1896=$C1893,INDEX('FORMAÇÃO DE PREÇO'!$M:$M,MATCH($B1896,'FORMAÇÃO DE PREÇO'!$B:$B)-16),IF($C1896=$C1894,"Quant.","")))</f>
        <v/>
      </c>
      <c r="J1896" s="68" t="str">
        <f>IF(AND(COUNTBLANK($B1893:$B1895)=2,$B1895="",$B1894="",MAX(C:C)&gt;1),"Total Estimado",IF($B1895="","",IF($C1896=$C1893,INDEX('FORMAÇÃO DE PREÇO'!$M:$M,MATCH($B1896,'FORMAÇÃO DE PREÇO'!$B:$B)-18),IF($C1896=$C1894,"Valor Unit. (R$)",IF(AND($C1896&lt;&gt;$C1895,$J1895&lt;&gt;""),"Subtotal","")))))</f>
        <v/>
      </c>
      <c r="K1896" s="100" t="str">
        <f>IFERROR(IF(AND(COUNTBLANK($B1893:$B1895)=2,$B1895="",$B1894="",MAX(C:C)&gt;1),SUM($K$3:K1895)/2,IF($B1895="","",IF($C1896=$C1893,ROUND(J1896*I1896,2),IF($C1896=$C1894,"Total Item (R$)",IF(AND($C1896&lt;&gt;$C1895,$J1895&lt;&gt;""),SUMIFS(K:K,C:C,C1895,J:J,"&lt;&gt;Subtotal"),""))))),"")</f>
        <v/>
      </c>
      <c r="L1896" s="100" t="str">
        <f t="shared" si="56"/>
        <v/>
      </c>
    </row>
    <row r="1897" spans="2:12" x14ac:dyDescent="0.25">
      <c r="B1897" s="62" t="str">
        <f>IFERROR(IF(C1896=C1893,IF(B1896+1&lt;='FORMAÇÃO DE PREÇO'!$H$8,B1896+1,""),B1896),"")</f>
        <v/>
      </c>
      <c r="C1897" s="62" t="str">
        <f>IFERROR(VLOOKUP(B1897,'FORMAÇÃO DE PREÇO'!B:D,2,FALSE),"")</f>
        <v/>
      </c>
      <c r="D1897" s="62" t="str">
        <f>IFERROR(VLOOKUP(B1897,'FORMAÇÃO DE PREÇO'!B:D,3,FALSE),"")</f>
        <v/>
      </c>
      <c r="E1897" s="107" t="str">
        <f t="shared" si="57"/>
        <v/>
      </c>
      <c r="F1897" s="107" t="str">
        <f>IF($B1896="","",IF($C1897=$C1894,INDEX('FORMAÇÃO DE PREÇO'!$H:$H,MATCH($B1897,'FORMAÇÃO DE PREÇO'!$B:$B)-18),IF($C1897=$C1895,"Código","")))</f>
        <v/>
      </c>
      <c r="G1897" s="108" t="str">
        <f t="array" ref="G1897">IF($B1896="","",IF($C1897=$C1894,UPPER(INDEX('BASE EDITAL'!$C:$C,EDITAL!B1897+1)),IF($C1897=$C1895,"Especificação do Objeto","")))</f>
        <v/>
      </c>
      <c r="H1897" s="109" t="str">
        <f t="array" ref="H1897">IF($B1896="","",IF($C1897=$C1894,INDEX('FORMAÇÃO DE PREÇO'!$M:$M,MATCH($B1897,'FORMAÇÃO DE PREÇO'!$B:$B)-14),IF($C1897=$C1895,"Unidade","")))</f>
        <v/>
      </c>
      <c r="I1897" s="109" t="str">
        <f>IF($B1896="","",IF($C1897=$C1894,INDEX('FORMAÇÃO DE PREÇO'!$M:$M,MATCH($B1897,'FORMAÇÃO DE PREÇO'!$B:$B)-16),IF($C1897=$C1895,"Quant.","")))</f>
        <v/>
      </c>
      <c r="J1897" s="68" t="str">
        <f>IF(AND(COUNTBLANK($B1894:$B1896)=2,$B1896="",$B1895="",MAX(C:C)&gt;1),"Total Estimado",IF($B1896="","",IF($C1897=$C1894,INDEX('FORMAÇÃO DE PREÇO'!$M:$M,MATCH($B1897,'FORMAÇÃO DE PREÇO'!$B:$B)-18),IF($C1897=$C1895,"Valor Unit. (R$)",IF(AND($C1897&lt;&gt;$C1896,$J1896&lt;&gt;""),"Subtotal","")))))</f>
        <v/>
      </c>
      <c r="K1897" s="100" t="str">
        <f>IFERROR(IF(AND(COUNTBLANK($B1894:$B1896)=2,$B1896="",$B1895="",MAX(C:C)&gt;1),SUM($K$3:K1896)/2,IF($B1896="","",IF($C1897=$C1894,ROUND(J1897*I1897,2),IF($C1897=$C1895,"Total Item (R$)",IF(AND($C1897&lt;&gt;$C1896,$J1896&lt;&gt;""),SUMIFS(K:K,C:C,C1896,J:J,"&lt;&gt;Subtotal"),""))))),"")</f>
        <v/>
      </c>
      <c r="L1897" s="100" t="str">
        <f t="shared" si="56"/>
        <v/>
      </c>
    </row>
    <row r="1898" spans="2:12" x14ac:dyDescent="0.25">
      <c r="B1898" s="62" t="str">
        <f>IFERROR(IF(C1897=C1894,IF(B1897+1&lt;='FORMAÇÃO DE PREÇO'!$H$8,B1897+1,""),B1897),"")</f>
        <v/>
      </c>
      <c r="C1898" s="62" t="str">
        <f>IFERROR(VLOOKUP(B1898,'FORMAÇÃO DE PREÇO'!B:D,2,FALSE),"")</f>
        <v/>
      </c>
      <c r="D1898" s="62" t="str">
        <f>IFERROR(VLOOKUP(B1898,'FORMAÇÃO DE PREÇO'!B:D,3,FALSE),"")</f>
        <v/>
      </c>
      <c r="E1898" s="107" t="str">
        <f t="shared" si="57"/>
        <v/>
      </c>
      <c r="F1898" s="107" t="str">
        <f>IF($B1897="","",IF($C1898=$C1895,INDEX('FORMAÇÃO DE PREÇO'!$H:$H,MATCH($B1898,'FORMAÇÃO DE PREÇO'!$B:$B)-18),IF($C1898=$C1896,"Código","")))</f>
        <v/>
      </c>
      <c r="G1898" s="108" t="str">
        <f t="array" ref="G1898">IF($B1897="","",IF($C1898=$C1895,UPPER(INDEX('BASE EDITAL'!$C:$C,EDITAL!B1898+1)),IF($C1898=$C1896,"Especificação do Objeto","")))</f>
        <v/>
      </c>
      <c r="H1898" s="109" t="str">
        <f t="array" ref="H1898">IF($B1897="","",IF($C1898=$C1895,INDEX('FORMAÇÃO DE PREÇO'!$M:$M,MATCH($B1898,'FORMAÇÃO DE PREÇO'!$B:$B)-14),IF($C1898=$C1896,"Unidade","")))</f>
        <v/>
      </c>
      <c r="I1898" s="109" t="str">
        <f>IF($B1897="","",IF($C1898=$C1895,INDEX('FORMAÇÃO DE PREÇO'!$M:$M,MATCH($B1898,'FORMAÇÃO DE PREÇO'!$B:$B)-16),IF($C1898=$C1896,"Quant.","")))</f>
        <v/>
      </c>
      <c r="J1898" s="68" t="str">
        <f>IF(AND(COUNTBLANK($B1895:$B1897)=2,$B1897="",$B1896="",MAX(C:C)&gt;1),"Total Estimado",IF($B1897="","",IF($C1898=$C1895,INDEX('FORMAÇÃO DE PREÇO'!$M:$M,MATCH($B1898,'FORMAÇÃO DE PREÇO'!$B:$B)-18),IF($C1898=$C1896,"Valor Unit. (R$)",IF(AND($C1898&lt;&gt;$C1897,$J1897&lt;&gt;""),"Subtotal","")))))</f>
        <v/>
      </c>
      <c r="K1898" s="100" t="str">
        <f>IFERROR(IF(AND(COUNTBLANK($B1895:$B1897)=2,$B1897="",$B1896="",MAX(C:C)&gt;1),SUM($K$3:K1897)/2,IF($B1897="","",IF($C1898=$C1895,ROUND(J1898*I1898,2),IF($C1898=$C1896,"Total Item (R$)",IF(AND($C1898&lt;&gt;$C1897,$J1897&lt;&gt;""),SUMIFS(K:K,C:C,C1897,J:J,"&lt;&gt;Subtotal"),""))))),"")</f>
        <v/>
      </c>
      <c r="L1898" s="100" t="str">
        <f t="shared" si="56"/>
        <v/>
      </c>
    </row>
    <row r="1899" spans="2:12" x14ac:dyDescent="0.25">
      <c r="B1899" s="62" t="str">
        <f>IFERROR(IF(C1898=C1895,IF(B1898+1&lt;='FORMAÇÃO DE PREÇO'!$H$8,B1898+1,""),B1898),"")</f>
        <v/>
      </c>
      <c r="C1899" s="62" t="str">
        <f>IFERROR(VLOOKUP(B1899,'FORMAÇÃO DE PREÇO'!B:D,2,FALSE),"")</f>
        <v/>
      </c>
      <c r="D1899" s="62" t="str">
        <f>IFERROR(VLOOKUP(B1899,'FORMAÇÃO DE PREÇO'!B:D,3,FALSE),"")</f>
        <v/>
      </c>
      <c r="E1899" s="107" t="str">
        <f t="shared" si="57"/>
        <v/>
      </c>
      <c r="F1899" s="107" t="str">
        <f>IF($B1898="","",IF($C1899=$C1896,INDEX('FORMAÇÃO DE PREÇO'!$H:$H,MATCH($B1899,'FORMAÇÃO DE PREÇO'!$B:$B)-18),IF($C1899=$C1897,"Código","")))</f>
        <v/>
      </c>
      <c r="G1899" s="108" t="str">
        <f t="array" ref="G1899">IF($B1898="","",IF($C1899=$C1896,UPPER(INDEX('BASE EDITAL'!$C:$C,EDITAL!B1899+1)),IF($C1899=$C1897,"Especificação do Objeto","")))</f>
        <v/>
      </c>
      <c r="H1899" s="109" t="str">
        <f t="array" ref="H1899">IF($B1898="","",IF($C1899=$C1896,INDEX('FORMAÇÃO DE PREÇO'!$M:$M,MATCH($B1899,'FORMAÇÃO DE PREÇO'!$B:$B)-14),IF($C1899=$C1897,"Unidade","")))</f>
        <v/>
      </c>
      <c r="I1899" s="109" t="str">
        <f>IF($B1898="","",IF($C1899=$C1896,INDEX('FORMAÇÃO DE PREÇO'!$M:$M,MATCH($B1899,'FORMAÇÃO DE PREÇO'!$B:$B)-16),IF($C1899=$C1897,"Quant.","")))</f>
        <v/>
      </c>
      <c r="J1899" s="68" t="str">
        <f>IF(AND(COUNTBLANK($B1896:$B1898)=2,$B1898="",$B1897="",MAX(C:C)&gt;1),"Total Estimado",IF($B1898="","",IF($C1899=$C1896,INDEX('FORMAÇÃO DE PREÇO'!$M:$M,MATCH($B1899,'FORMAÇÃO DE PREÇO'!$B:$B)-18),IF($C1899=$C1897,"Valor Unit. (R$)",IF(AND($C1899&lt;&gt;$C1898,$J1898&lt;&gt;""),"Subtotal","")))))</f>
        <v/>
      </c>
      <c r="K1899" s="100" t="str">
        <f>IFERROR(IF(AND(COUNTBLANK($B1896:$B1898)=2,$B1898="",$B1897="",MAX(C:C)&gt;1),SUM($K$3:K1898)/2,IF($B1898="","",IF($C1899=$C1896,ROUND(J1899*I1899,2),IF($C1899=$C1897,"Total Item (R$)",IF(AND($C1899&lt;&gt;$C1898,$J1898&lt;&gt;""),SUMIFS(K:K,C:C,C1898,J:J,"&lt;&gt;Subtotal"),""))))),"")</f>
        <v/>
      </c>
      <c r="L1899" s="100" t="str">
        <f t="shared" si="56"/>
        <v/>
      </c>
    </row>
    <row r="1900" spans="2:12" x14ac:dyDescent="0.25">
      <c r="B1900" s="62" t="str">
        <f>IFERROR(IF(C1899=C1896,IF(B1899+1&lt;='FORMAÇÃO DE PREÇO'!$H$8,B1899+1,""),B1899),"")</f>
        <v/>
      </c>
      <c r="C1900" s="62" t="str">
        <f>IFERROR(VLOOKUP(B1900,'FORMAÇÃO DE PREÇO'!B:D,2,FALSE),"")</f>
        <v/>
      </c>
      <c r="D1900" s="62" t="str">
        <f>IFERROR(VLOOKUP(B1900,'FORMAÇÃO DE PREÇO'!B:D,3,FALSE),"")</f>
        <v/>
      </c>
      <c r="E1900" s="107" t="str">
        <f t="shared" si="57"/>
        <v/>
      </c>
      <c r="F1900" s="107" t="str">
        <f>IF($B1899="","",IF($C1900=$C1897,INDEX('FORMAÇÃO DE PREÇO'!$H:$H,MATCH($B1900,'FORMAÇÃO DE PREÇO'!$B:$B)-18),IF($C1900=$C1898,"Código","")))</f>
        <v/>
      </c>
      <c r="G1900" s="108" t="str">
        <f t="array" ref="G1900">IF($B1899="","",IF($C1900=$C1897,UPPER(INDEX('BASE EDITAL'!$C:$C,EDITAL!B1900+1)),IF($C1900=$C1898,"Especificação do Objeto","")))</f>
        <v/>
      </c>
      <c r="H1900" s="109" t="str">
        <f t="array" ref="H1900">IF($B1899="","",IF($C1900=$C1897,INDEX('FORMAÇÃO DE PREÇO'!$M:$M,MATCH($B1900,'FORMAÇÃO DE PREÇO'!$B:$B)-14),IF($C1900=$C1898,"Unidade","")))</f>
        <v/>
      </c>
      <c r="I1900" s="109" t="str">
        <f>IF($B1899="","",IF($C1900=$C1897,INDEX('FORMAÇÃO DE PREÇO'!$M:$M,MATCH($B1900,'FORMAÇÃO DE PREÇO'!$B:$B)-16),IF($C1900=$C1898,"Quant.","")))</f>
        <v/>
      </c>
      <c r="J1900" s="68" t="str">
        <f>IF(AND(COUNTBLANK($B1897:$B1899)=2,$B1899="",$B1898="",MAX(C:C)&gt;1),"Total Estimado",IF($B1899="","",IF($C1900=$C1897,INDEX('FORMAÇÃO DE PREÇO'!$M:$M,MATCH($B1900,'FORMAÇÃO DE PREÇO'!$B:$B)-18),IF($C1900=$C1898,"Valor Unit. (R$)",IF(AND($C1900&lt;&gt;$C1899,$J1899&lt;&gt;""),"Subtotal","")))))</f>
        <v/>
      </c>
      <c r="K1900" s="100" t="str">
        <f>IFERROR(IF(AND(COUNTBLANK($B1897:$B1899)=2,$B1899="",$B1898="",MAX(C:C)&gt;1),SUM($K$3:K1899)/2,IF($B1899="","",IF($C1900=$C1897,ROUND(J1900*I1900,2),IF($C1900=$C1898,"Total Item (R$)",IF(AND($C1900&lt;&gt;$C1899,$J1899&lt;&gt;""),SUMIFS(K:K,C:C,C1899,J:J,"&lt;&gt;Subtotal"),""))))),"")</f>
        <v/>
      </c>
      <c r="L1900" s="100" t="str">
        <f t="shared" si="56"/>
        <v/>
      </c>
    </row>
    <row r="1901" spans="2:12" x14ac:dyDescent="0.25">
      <c r="B1901" s="62" t="str">
        <f>IFERROR(IF(C1900=C1897,IF(B1900+1&lt;='FORMAÇÃO DE PREÇO'!$H$8,B1900+1,""),B1900),"")</f>
        <v/>
      </c>
      <c r="C1901" s="62" t="str">
        <f>IFERROR(VLOOKUP(B1901,'FORMAÇÃO DE PREÇO'!B:D,2,FALSE),"")</f>
        <v/>
      </c>
      <c r="D1901" s="62" t="str">
        <f>IFERROR(VLOOKUP(B1901,'FORMAÇÃO DE PREÇO'!B:D,3,FALSE),"")</f>
        <v/>
      </c>
      <c r="E1901" s="107" t="str">
        <f t="shared" si="57"/>
        <v/>
      </c>
      <c r="F1901" s="107" t="str">
        <f>IF($B1900="","",IF($C1901=$C1898,INDEX('FORMAÇÃO DE PREÇO'!$H:$H,MATCH($B1901,'FORMAÇÃO DE PREÇO'!$B:$B)-18),IF($C1901=$C1899,"Código","")))</f>
        <v/>
      </c>
      <c r="G1901" s="108" t="str">
        <f t="array" ref="G1901">IF($B1900="","",IF($C1901=$C1898,UPPER(INDEX('BASE EDITAL'!$C:$C,EDITAL!B1901+1)),IF($C1901=$C1899,"Especificação do Objeto","")))</f>
        <v/>
      </c>
      <c r="H1901" s="109" t="str">
        <f t="array" ref="H1901">IF($B1900="","",IF($C1901=$C1898,INDEX('FORMAÇÃO DE PREÇO'!$M:$M,MATCH($B1901,'FORMAÇÃO DE PREÇO'!$B:$B)-14),IF($C1901=$C1899,"Unidade","")))</f>
        <v/>
      </c>
      <c r="I1901" s="109" t="str">
        <f>IF($B1900="","",IF($C1901=$C1898,INDEX('FORMAÇÃO DE PREÇO'!$M:$M,MATCH($B1901,'FORMAÇÃO DE PREÇO'!$B:$B)-16),IF($C1901=$C1899,"Quant.","")))</f>
        <v/>
      </c>
      <c r="J1901" s="68" t="str">
        <f>IF(AND(COUNTBLANK($B1898:$B1900)=2,$B1900="",$B1899="",MAX(C:C)&gt;1),"Total Estimado",IF($B1900="","",IF($C1901=$C1898,INDEX('FORMAÇÃO DE PREÇO'!$M:$M,MATCH($B1901,'FORMAÇÃO DE PREÇO'!$B:$B)-18),IF($C1901=$C1899,"Valor Unit. (R$)",IF(AND($C1901&lt;&gt;$C1900,$J1900&lt;&gt;""),"Subtotal","")))))</f>
        <v/>
      </c>
      <c r="K1901" s="100" t="str">
        <f>IFERROR(IF(AND(COUNTBLANK($B1898:$B1900)=2,$B1900="",$B1899="",MAX(C:C)&gt;1),SUM($K$3:K1900)/2,IF($B1900="","",IF($C1901=$C1898,ROUND(J1901*I1901,2),IF($C1901=$C1899,"Total Item (R$)",IF(AND($C1901&lt;&gt;$C1900,$J1900&lt;&gt;""),SUMIFS(K:K,C:C,C1900,J:J,"&lt;&gt;Subtotal"),""))))),"")</f>
        <v/>
      </c>
      <c r="L1901" s="100" t="str">
        <f t="shared" si="56"/>
        <v/>
      </c>
    </row>
    <row r="1902" spans="2:12" x14ac:dyDescent="0.25">
      <c r="B1902" s="62" t="str">
        <f>IFERROR(IF(C1901=C1898,IF(B1901+1&lt;='FORMAÇÃO DE PREÇO'!$H$8,B1901+1,""),B1901),"")</f>
        <v/>
      </c>
      <c r="C1902" s="62" t="str">
        <f>IFERROR(VLOOKUP(B1902,'FORMAÇÃO DE PREÇO'!B:D,2,FALSE),"")</f>
        <v/>
      </c>
      <c r="D1902" s="62" t="str">
        <f>IFERROR(VLOOKUP(B1902,'FORMAÇÃO DE PREÇO'!B:D,3,FALSE),"")</f>
        <v/>
      </c>
      <c r="E1902" s="107" t="str">
        <f t="shared" si="57"/>
        <v/>
      </c>
      <c r="F1902" s="107" t="str">
        <f>IF($B1901="","",IF($C1902=$C1899,INDEX('FORMAÇÃO DE PREÇO'!$H:$H,MATCH($B1902,'FORMAÇÃO DE PREÇO'!$B:$B)-18),IF($C1902=$C1900,"Código","")))</f>
        <v/>
      </c>
      <c r="G1902" s="108" t="str">
        <f t="array" ref="G1902">IF($B1901="","",IF($C1902=$C1899,UPPER(INDEX('BASE EDITAL'!$C:$C,EDITAL!B1902+1)),IF($C1902=$C1900,"Especificação do Objeto","")))</f>
        <v/>
      </c>
      <c r="H1902" s="109" t="str">
        <f t="array" ref="H1902">IF($B1901="","",IF($C1902=$C1899,INDEX('FORMAÇÃO DE PREÇO'!$M:$M,MATCH($B1902,'FORMAÇÃO DE PREÇO'!$B:$B)-14),IF($C1902=$C1900,"Unidade","")))</f>
        <v/>
      </c>
      <c r="I1902" s="109" t="str">
        <f>IF($B1901="","",IF($C1902=$C1899,INDEX('FORMAÇÃO DE PREÇO'!$M:$M,MATCH($B1902,'FORMAÇÃO DE PREÇO'!$B:$B)-16),IF($C1902=$C1900,"Quant.","")))</f>
        <v/>
      </c>
      <c r="J1902" s="68" t="str">
        <f>IF(AND(COUNTBLANK($B1899:$B1901)=2,$B1901="",$B1900="",MAX(C:C)&gt;1),"Total Estimado",IF($B1901="","",IF($C1902=$C1899,INDEX('FORMAÇÃO DE PREÇO'!$M:$M,MATCH($B1902,'FORMAÇÃO DE PREÇO'!$B:$B)-18),IF($C1902=$C1900,"Valor Unit. (R$)",IF(AND($C1902&lt;&gt;$C1901,$J1901&lt;&gt;""),"Subtotal","")))))</f>
        <v/>
      </c>
      <c r="K1902" s="100" t="str">
        <f>IFERROR(IF(AND(COUNTBLANK($B1899:$B1901)=2,$B1901="",$B1900="",MAX(C:C)&gt;1),SUM($K$3:K1901)/2,IF($B1901="","",IF($C1902=$C1899,ROUND(J1902*I1902,2),IF($C1902=$C1900,"Total Item (R$)",IF(AND($C1902&lt;&gt;$C1901,$J1901&lt;&gt;""),SUMIFS(K:K,C:C,C1901,J:J,"&lt;&gt;Subtotal"),""))))),"")</f>
        <v/>
      </c>
      <c r="L1902" s="100" t="str">
        <f t="shared" si="56"/>
        <v/>
      </c>
    </row>
    <row r="1903" spans="2:12" x14ac:dyDescent="0.25">
      <c r="B1903" s="62" t="str">
        <f>IFERROR(IF(C1902=C1899,IF(B1902+1&lt;='FORMAÇÃO DE PREÇO'!$H$8,B1902+1,""),B1902),"")</f>
        <v/>
      </c>
      <c r="C1903" s="62" t="str">
        <f>IFERROR(VLOOKUP(B1903,'FORMAÇÃO DE PREÇO'!B:D,2,FALSE),"")</f>
        <v/>
      </c>
      <c r="D1903" s="62" t="str">
        <f>IFERROR(VLOOKUP(B1903,'FORMAÇÃO DE PREÇO'!B:D,3,FALSE),"")</f>
        <v/>
      </c>
      <c r="E1903" s="107" t="str">
        <f t="shared" si="57"/>
        <v/>
      </c>
      <c r="F1903" s="107" t="str">
        <f>IF($B1902="","",IF($C1903=$C1900,INDEX('FORMAÇÃO DE PREÇO'!$H:$H,MATCH($B1903,'FORMAÇÃO DE PREÇO'!$B:$B)-18),IF($C1903=$C1901,"Código","")))</f>
        <v/>
      </c>
      <c r="G1903" s="108" t="str">
        <f t="array" ref="G1903">IF($B1902="","",IF($C1903=$C1900,UPPER(INDEX('BASE EDITAL'!$C:$C,EDITAL!B1903+1)),IF($C1903=$C1901,"Especificação do Objeto","")))</f>
        <v/>
      </c>
      <c r="H1903" s="109" t="str">
        <f t="array" ref="H1903">IF($B1902="","",IF($C1903=$C1900,INDEX('FORMAÇÃO DE PREÇO'!$M:$M,MATCH($B1903,'FORMAÇÃO DE PREÇO'!$B:$B)-14),IF($C1903=$C1901,"Unidade","")))</f>
        <v/>
      </c>
      <c r="I1903" s="109" t="str">
        <f>IF($B1902="","",IF($C1903=$C1900,INDEX('FORMAÇÃO DE PREÇO'!$M:$M,MATCH($B1903,'FORMAÇÃO DE PREÇO'!$B:$B)-16),IF($C1903=$C1901,"Quant.","")))</f>
        <v/>
      </c>
      <c r="J1903" s="68" t="str">
        <f>IF(AND(COUNTBLANK($B1900:$B1902)=2,$B1902="",$B1901="",MAX(C:C)&gt;1),"Total Estimado",IF($B1902="","",IF($C1903=$C1900,INDEX('FORMAÇÃO DE PREÇO'!$M:$M,MATCH($B1903,'FORMAÇÃO DE PREÇO'!$B:$B)-18),IF($C1903=$C1901,"Valor Unit. (R$)",IF(AND($C1903&lt;&gt;$C1902,$J1902&lt;&gt;""),"Subtotal","")))))</f>
        <v/>
      </c>
      <c r="K1903" s="100" t="str">
        <f>IFERROR(IF(AND(COUNTBLANK($B1900:$B1902)=2,$B1902="",$B1901="",MAX(C:C)&gt;1),SUM($K$3:K1902)/2,IF($B1902="","",IF($C1903=$C1900,ROUND(J1903*I1903,2),IF($C1903=$C1901,"Total Item (R$)",IF(AND($C1903&lt;&gt;$C1902,$J1902&lt;&gt;""),SUMIFS(K:K,C:C,C1902,J:J,"&lt;&gt;Subtotal"),""))))),"")</f>
        <v/>
      </c>
      <c r="L1903" s="100" t="str">
        <f t="shared" si="56"/>
        <v/>
      </c>
    </row>
    <row r="1904" spans="2:12" x14ac:dyDescent="0.25">
      <c r="B1904" s="62" t="str">
        <f>IFERROR(IF(C1903=C1900,IF(B1903+1&lt;='FORMAÇÃO DE PREÇO'!$H$8,B1903+1,""),B1903),"")</f>
        <v/>
      </c>
      <c r="C1904" s="62" t="str">
        <f>IFERROR(VLOOKUP(B1904,'FORMAÇÃO DE PREÇO'!B:D,2,FALSE),"")</f>
        <v/>
      </c>
      <c r="D1904" s="62" t="str">
        <f>IFERROR(VLOOKUP(B1904,'FORMAÇÃO DE PREÇO'!B:D,3,FALSE),"")</f>
        <v/>
      </c>
      <c r="E1904" s="107" t="str">
        <f t="shared" si="57"/>
        <v/>
      </c>
      <c r="F1904" s="107" t="str">
        <f>IF($B1903="","",IF($C1904=$C1901,INDEX('FORMAÇÃO DE PREÇO'!$H:$H,MATCH($B1904,'FORMAÇÃO DE PREÇO'!$B:$B)-18),IF($C1904=$C1902,"Código","")))</f>
        <v/>
      </c>
      <c r="G1904" s="108" t="str">
        <f t="array" ref="G1904">IF($B1903="","",IF($C1904=$C1901,UPPER(INDEX('BASE EDITAL'!$C:$C,EDITAL!B1904+1)),IF($C1904=$C1902,"Especificação do Objeto","")))</f>
        <v/>
      </c>
      <c r="H1904" s="109" t="str">
        <f t="array" ref="H1904">IF($B1903="","",IF($C1904=$C1901,INDEX('FORMAÇÃO DE PREÇO'!$M:$M,MATCH($B1904,'FORMAÇÃO DE PREÇO'!$B:$B)-14),IF($C1904=$C1902,"Unidade","")))</f>
        <v/>
      </c>
      <c r="I1904" s="109" t="str">
        <f>IF($B1903="","",IF($C1904=$C1901,INDEX('FORMAÇÃO DE PREÇO'!$M:$M,MATCH($B1904,'FORMAÇÃO DE PREÇO'!$B:$B)-16),IF($C1904=$C1902,"Quant.","")))</f>
        <v/>
      </c>
      <c r="J1904" s="68" t="str">
        <f>IF(AND(COUNTBLANK($B1901:$B1903)=2,$B1903="",$B1902="",MAX(C:C)&gt;1),"Total Estimado",IF($B1903="","",IF($C1904=$C1901,INDEX('FORMAÇÃO DE PREÇO'!$M:$M,MATCH($B1904,'FORMAÇÃO DE PREÇO'!$B:$B)-18),IF($C1904=$C1902,"Valor Unit. (R$)",IF(AND($C1904&lt;&gt;$C1903,$J1903&lt;&gt;""),"Subtotal","")))))</f>
        <v/>
      </c>
      <c r="K1904" s="100" t="str">
        <f>IFERROR(IF(AND(COUNTBLANK($B1901:$B1903)=2,$B1903="",$B1902="",MAX(C:C)&gt;1),SUM($K$3:K1903)/2,IF($B1903="","",IF($C1904=$C1901,ROUND(J1904*I1904,2),IF($C1904=$C1902,"Total Item (R$)",IF(AND($C1904&lt;&gt;$C1903,$J1903&lt;&gt;""),SUMIFS(K:K,C:C,C1903,J:J,"&lt;&gt;Subtotal"),""))))),"")</f>
        <v/>
      </c>
      <c r="L1904" s="100" t="str">
        <f t="shared" si="56"/>
        <v/>
      </c>
    </row>
    <row r="1905" spans="2:12" x14ac:dyDescent="0.25">
      <c r="B1905" s="62" t="str">
        <f>IFERROR(IF(C1904=C1901,IF(B1904+1&lt;='FORMAÇÃO DE PREÇO'!$H$8,B1904+1,""),B1904),"")</f>
        <v/>
      </c>
      <c r="C1905" s="62" t="str">
        <f>IFERROR(VLOOKUP(B1905,'FORMAÇÃO DE PREÇO'!B:D,2,FALSE),"")</f>
        <v/>
      </c>
      <c r="D1905" s="62" t="str">
        <f>IFERROR(VLOOKUP(B1905,'FORMAÇÃO DE PREÇO'!B:D,3,FALSE),"")</f>
        <v/>
      </c>
      <c r="E1905" s="107" t="str">
        <f t="shared" si="57"/>
        <v/>
      </c>
      <c r="F1905" s="107" t="str">
        <f>IF($B1904="","",IF($C1905=$C1902,INDEX('FORMAÇÃO DE PREÇO'!$H:$H,MATCH($B1905,'FORMAÇÃO DE PREÇO'!$B:$B)-18),IF($C1905=$C1903,"Código","")))</f>
        <v/>
      </c>
      <c r="G1905" s="108" t="str">
        <f t="array" ref="G1905">IF($B1904="","",IF($C1905=$C1902,UPPER(INDEX('BASE EDITAL'!$C:$C,EDITAL!B1905+1)),IF($C1905=$C1903,"Especificação do Objeto","")))</f>
        <v/>
      </c>
      <c r="H1905" s="109" t="str">
        <f t="array" ref="H1905">IF($B1904="","",IF($C1905=$C1902,INDEX('FORMAÇÃO DE PREÇO'!$M:$M,MATCH($B1905,'FORMAÇÃO DE PREÇO'!$B:$B)-14),IF($C1905=$C1903,"Unidade","")))</f>
        <v/>
      </c>
      <c r="I1905" s="109" t="str">
        <f>IF($B1904="","",IF($C1905=$C1902,INDEX('FORMAÇÃO DE PREÇO'!$M:$M,MATCH($B1905,'FORMAÇÃO DE PREÇO'!$B:$B)-16),IF($C1905=$C1903,"Quant.","")))</f>
        <v/>
      </c>
      <c r="J1905" s="68" t="str">
        <f>IF(AND(COUNTBLANK($B1902:$B1904)=2,$B1904="",$B1903="",MAX(C:C)&gt;1),"Total Estimado",IF($B1904="","",IF($C1905=$C1902,INDEX('FORMAÇÃO DE PREÇO'!$M:$M,MATCH($B1905,'FORMAÇÃO DE PREÇO'!$B:$B)-18),IF($C1905=$C1903,"Valor Unit. (R$)",IF(AND($C1905&lt;&gt;$C1904,$J1904&lt;&gt;""),"Subtotal","")))))</f>
        <v/>
      </c>
      <c r="K1905" s="100" t="str">
        <f>IFERROR(IF(AND(COUNTBLANK($B1902:$B1904)=2,$B1904="",$B1903="",MAX(C:C)&gt;1),SUM($K$3:K1904)/2,IF($B1904="","",IF($C1905=$C1902,ROUND(J1905*I1905,2),IF($C1905=$C1903,"Total Item (R$)",IF(AND($C1905&lt;&gt;$C1904,$J1904&lt;&gt;""),SUMIFS(K:K,C:C,C1904,J:J,"&lt;&gt;Subtotal"),""))))),"")</f>
        <v/>
      </c>
      <c r="L1905" s="100" t="str">
        <f t="shared" si="56"/>
        <v/>
      </c>
    </row>
    <row r="1906" spans="2:12" x14ac:dyDescent="0.25">
      <c r="B1906" s="62" t="str">
        <f>IFERROR(IF(C1905=C1902,IF(B1905+1&lt;='FORMAÇÃO DE PREÇO'!$H$8,B1905+1,""),B1905),"")</f>
        <v/>
      </c>
      <c r="C1906" s="62" t="str">
        <f>IFERROR(VLOOKUP(B1906,'FORMAÇÃO DE PREÇO'!B:D,2,FALSE),"")</f>
        <v/>
      </c>
      <c r="D1906" s="62" t="str">
        <f>IFERROR(VLOOKUP(B1906,'FORMAÇÃO DE PREÇO'!B:D,3,FALSE),"")</f>
        <v/>
      </c>
      <c r="E1906" s="107" t="str">
        <f t="shared" si="57"/>
        <v/>
      </c>
      <c r="F1906" s="107" t="str">
        <f>IF($B1905="","",IF($C1906=$C1903,INDEX('FORMAÇÃO DE PREÇO'!$H:$H,MATCH($B1906,'FORMAÇÃO DE PREÇO'!$B:$B)-18),IF($C1906=$C1904,"Código","")))</f>
        <v/>
      </c>
      <c r="G1906" s="108" t="str">
        <f t="array" ref="G1906">IF($B1905="","",IF($C1906=$C1903,UPPER(INDEX('BASE EDITAL'!$C:$C,EDITAL!B1906+1)),IF($C1906=$C1904,"Especificação do Objeto","")))</f>
        <v/>
      </c>
      <c r="H1906" s="109" t="str">
        <f t="array" ref="H1906">IF($B1905="","",IF($C1906=$C1903,INDEX('FORMAÇÃO DE PREÇO'!$M:$M,MATCH($B1906,'FORMAÇÃO DE PREÇO'!$B:$B)-14),IF($C1906=$C1904,"Unidade","")))</f>
        <v/>
      </c>
      <c r="I1906" s="109" t="str">
        <f>IF($B1905="","",IF($C1906=$C1903,INDEX('FORMAÇÃO DE PREÇO'!$M:$M,MATCH($B1906,'FORMAÇÃO DE PREÇO'!$B:$B)-16),IF($C1906=$C1904,"Quant.","")))</f>
        <v/>
      </c>
      <c r="J1906" s="68" t="str">
        <f>IF(AND(COUNTBLANK($B1903:$B1905)=2,$B1905="",$B1904="",MAX(C:C)&gt;1),"Total Estimado",IF($B1905="","",IF($C1906=$C1903,INDEX('FORMAÇÃO DE PREÇO'!$M:$M,MATCH($B1906,'FORMAÇÃO DE PREÇO'!$B:$B)-18),IF($C1906=$C1904,"Valor Unit. (R$)",IF(AND($C1906&lt;&gt;$C1905,$J1905&lt;&gt;""),"Subtotal","")))))</f>
        <v/>
      </c>
      <c r="K1906" s="100" t="str">
        <f>IFERROR(IF(AND(COUNTBLANK($B1903:$B1905)=2,$B1905="",$B1904="",MAX(C:C)&gt;1),SUM($K$3:K1905)/2,IF($B1905="","",IF($C1906=$C1903,ROUND(J1906*I1906,2),IF($C1906=$C1904,"Total Item (R$)",IF(AND($C1906&lt;&gt;$C1905,$J1905&lt;&gt;""),SUMIFS(K:K,C:C,C1905,J:J,"&lt;&gt;Subtotal"),""))))),"")</f>
        <v/>
      </c>
      <c r="L1906" s="100" t="str">
        <f t="shared" si="56"/>
        <v/>
      </c>
    </row>
    <row r="1907" spans="2:12" x14ac:dyDescent="0.25">
      <c r="B1907" s="62" t="str">
        <f>IFERROR(IF(C1906=C1903,IF(B1906+1&lt;='FORMAÇÃO DE PREÇO'!$H$8,B1906+1,""),B1906),"")</f>
        <v/>
      </c>
      <c r="C1907" s="62" t="str">
        <f>IFERROR(VLOOKUP(B1907,'FORMAÇÃO DE PREÇO'!B:D,2,FALSE),"")</f>
        <v/>
      </c>
      <c r="D1907" s="62" t="str">
        <f>IFERROR(VLOOKUP(B1907,'FORMAÇÃO DE PREÇO'!B:D,3,FALSE),"")</f>
        <v/>
      </c>
      <c r="E1907" s="107" t="str">
        <f t="shared" si="57"/>
        <v/>
      </c>
      <c r="F1907" s="107" t="str">
        <f>IF($B1906="","",IF($C1907=$C1904,INDEX('FORMAÇÃO DE PREÇO'!$H:$H,MATCH($B1907,'FORMAÇÃO DE PREÇO'!$B:$B)-18),IF($C1907=$C1905,"Código","")))</f>
        <v/>
      </c>
      <c r="G1907" s="108" t="str">
        <f t="array" ref="G1907">IF($B1906="","",IF($C1907=$C1904,UPPER(INDEX('BASE EDITAL'!$C:$C,EDITAL!B1907+1)),IF($C1907=$C1905,"Especificação do Objeto","")))</f>
        <v/>
      </c>
      <c r="H1907" s="109" t="str">
        <f t="array" ref="H1907">IF($B1906="","",IF($C1907=$C1904,INDEX('FORMAÇÃO DE PREÇO'!$M:$M,MATCH($B1907,'FORMAÇÃO DE PREÇO'!$B:$B)-14),IF($C1907=$C1905,"Unidade","")))</f>
        <v/>
      </c>
      <c r="I1907" s="109" t="str">
        <f>IF($B1906="","",IF($C1907=$C1904,INDEX('FORMAÇÃO DE PREÇO'!$M:$M,MATCH($B1907,'FORMAÇÃO DE PREÇO'!$B:$B)-16),IF($C1907=$C1905,"Quant.","")))</f>
        <v/>
      </c>
      <c r="J1907" s="68" t="str">
        <f>IF(AND(COUNTBLANK($B1904:$B1906)=2,$B1906="",$B1905="",MAX(C:C)&gt;1),"Total Estimado",IF($B1906="","",IF($C1907=$C1904,INDEX('FORMAÇÃO DE PREÇO'!$M:$M,MATCH($B1907,'FORMAÇÃO DE PREÇO'!$B:$B)-18),IF($C1907=$C1905,"Valor Unit. (R$)",IF(AND($C1907&lt;&gt;$C1906,$J1906&lt;&gt;""),"Subtotal","")))))</f>
        <v/>
      </c>
      <c r="K1907" s="100" t="str">
        <f>IFERROR(IF(AND(COUNTBLANK($B1904:$B1906)=2,$B1906="",$B1905="",MAX(C:C)&gt;1),SUM($K$3:K1906)/2,IF($B1906="","",IF($C1907=$C1904,ROUND(J1907*I1907,2),IF($C1907=$C1905,"Total Item (R$)",IF(AND($C1907&lt;&gt;$C1906,$J1906&lt;&gt;""),SUMIFS(K:K,C:C,C1906,J:J,"&lt;&gt;Subtotal"),""))))),"")</f>
        <v/>
      </c>
      <c r="L1907" s="100" t="str">
        <f t="shared" si="56"/>
        <v/>
      </c>
    </row>
    <row r="1908" spans="2:12" x14ac:dyDescent="0.25">
      <c r="B1908" s="62" t="str">
        <f>IFERROR(IF(C1907=C1904,IF(B1907+1&lt;='FORMAÇÃO DE PREÇO'!$H$8,B1907+1,""),B1907),"")</f>
        <v/>
      </c>
      <c r="C1908" s="62" t="str">
        <f>IFERROR(VLOOKUP(B1908,'FORMAÇÃO DE PREÇO'!B:D,2,FALSE),"")</f>
        <v/>
      </c>
      <c r="D1908" s="62" t="str">
        <f>IFERROR(VLOOKUP(B1908,'FORMAÇÃO DE PREÇO'!B:D,3,FALSE),"")</f>
        <v/>
      </c>
      <c r="E1908" s="107" t="str">
        <f t="shared" si="57"/>
        <v/>
      </c>
      <c r="F1908" s="107" t="str">
        <f>IF($B1907="","",IF($C1908=$C1905,INDEX('FORMAÇÃO DE PREÇO'!$H:$H,MATCH($B1908,'FORMAÇÃO DE PREÇO'!$B:$B)-18),IF($C1908=$C1906,"Código","")))</f>
        <v/>
      </c>
      <c r="G1908" s="108" t="str">
        <f t="array" ref="G1908">IF($B1907="","",IF($C1908=$C1905,UPPER(INDEX('BASE EDITAL'!$C:$C,EDITAL!B1908+1)),IF($C1908=$C1906,"Especificação do Objeto","")))</f>
        <v/>
      </c>
      <c r="H1908" s="109" t="str">
        <f t="array" ref="H1908">IF($B1907="","",IF($C1908=$C1905,INDEX('FORMAÇÃO DE PREÇO'!$M:$M,MATCH($B1908,'FORMAÇÃO DE PREÇO'!$B:$B)-14),IF($C1908=$C1906,"Unidade","")))</f>
        <v/>
      </c>
      <c r="I1908" s="109" t="str">
        <f>IF($B1907="","",IF($C1908=$C1905,INDEX('FORMAÇÃO DE PREÇO'!$M:$M,MATCH($B1908,'FORMAÇÃO DE PREÇO'!$B:$B)-16),IF($C1908=$C1906,"Quant.","")))</f>
        <v/>
      </c>
      <c r="J1908" s="68" t="str">
        <f>IF(AND(COUNTBLANK($B1905:$B1907)=2,$B1907="",$B1906="",MAX(C:C)&gt;1),"Total Estimado",IF($B1907="","",IF($C1908=$C1905,INDEX('FORMAÇÃO DE PREÇO'!$M:$M,MATCH($B1908,'FORMAÇÃO DE PREÇO'!$B:$B)-18),IF($C1908=$C1906,"Valor Unit. (R$)",IF(AND($C1908&lt;&gt;$C1907,$J1907&lt;&gt;""),"Subtotal","")))))</f>
        <v/>
      </c>
      <c r="K1908" s="100" t="str">
        <f>IFERROR(IF(AND(COUNTBLANK($B1905:$B1907)=2,$B1907="",$B1906="",MAX(C:C)&gt;1),SUM($K$3:K1907)/2,IF($B1907="","",IF($C1908=$C1905,ROUND(J1908*I1908,2),IF($C1908=$C1906,"Total Item (R$)",IF(AND($C1908&lt;&gt;$C1907,$J1907&lt;&gt;""),SUMIFS(K:K,C:C,C1907,J:J,"&lt;&gt;Subtotal"),""))))),"")</f>
        <v/>
      </c>
      <c r="L1908" s="100" t="str">
        <f t="shared" si="56"/>
        <v/>
      </c>
    </row>
    <row r="1909" spans="2:12" x14ac:dyDescent="0.25">
      <c r="B1909" s="62" t="str">
        <f>IFERROR(IF(C1908=C1905,IF(B1908+1&lt;='FORMAÇÃO DE PREÇO'!$H$8,B1908+1,""),B1908),"")</f>
        <v/>
      </c>
      <c r="C1909" s="62" t="str">
        <f>IFERROR(VLOOKUP(B1909,'FORMAÇÃO DE PREÇO'!B:D,2,FALSE),"")</f>
        <v/>
      </c>
      <c r="D1909" s="62" t="str">
        <f>IFERROR(VLOOKUP(B1909,'FORMAÇÃO DE PREÇO'!B:D,3,FALSE),"")</f>
        <v/>
      </c>
      <c r="E1909" s="107" t="str">
        <f t="shared" si="57"/>
        <v/>
      </c>
      <c r="F1909" s="107" t="str">
        <f>IF($B1908="","",IF($C1909=$C1906,INDEX('FORMAÇÃO DE PREÇO'!$H:$H,MATCH($B1909,'FORMAÇÃO DE PREÇO'!$B:$B)-18),IF($C1909=$C1907,"Código","")))</f>
        <v/>
      </c>
      <c r="G1909" s="108" t="str">
        <f t="array" ref="G1909">IF($B1908="","",IF($C1909=$C1906,UPPER(INDEX('BASE EDITAL'!$C:$C,EDITAL!B1909+1)),IF($C1909=$C1907,"Especificação do Objeto","")))</f>
        <v/>
      </c>
      <c r="H1909" s="109" t="str">
        <f t="array" ref="H1909">IF($B1908="","",IF($C1909=$C1906,INDEX('FORMAÇÃO DE PREÇO'!$M:$M,MATCH($B1909,'FORMAÇÃO DE PREÇO'!$B:$B)-14),IF($C1909=$C1907,"Unidade","")))</f>
        <v/>
      </c>
      <c r="I1909" s="109" t="str">
        <f>IF($B1908="","",IF($C1909=$C1906,INDEX('FORMAÇÃO DE PREÇO'!$M:$M,MATCH($B1909,'FORMAÇÃO DE PREÇO'!$B:$B)-16),IF($C1909=$C1907,"Quant.","")))</f>
        <v/>
      </c>
      <c r="J1909" s="68" t="str">
        <f>IF(AND(COUNTBLANK($B1906:$B1908)=2,$B1908="",$B1907="",MAX(C:C)&gt;1),"Total Estimado",IF($B1908="","",IF($C1909=$C1906,INDEX('FORMAÇÃO DE PREÇO'!$M:$M,MATCH($B1909,'FORMAÇÃO DE PREÇO'!$B:$B)-18),IF($C1909=$C1907,"Valor Unit. (R$)",IF(AND($C1909&lt;&gt;$C1908,$J1908&lt;&gt;""),"Subtotal","")))))</f>
        <v/>
      </c>
      <c r="K1909" s="100" t="str">
        <f>IFERROR(IF(AND(COUNTBLANK($B1906:$B1908)=2,$B1908="",$B1907="",MAX(C:C)&gt;1),SUM($K$3:K1908)/2,IF($B1908="","",IF($C1909=$C1906,ROUND(J1909*I1909,2),IF($C1909=$C1907,"Total Item (R$)",IF(AND($C1909&lt;&gt;$C1908,$J1908&lt;&gt;""),SUMIFS(K:K,C:C,C1908,J:J,"&lt;&gt;Subtotal"),""))))),"")</f>
        <v/>
      </c>
      <c r="L1909" s="100" t="str">
        <f t="shared" si="56"/>
        <v/>
      </c>
    </row>
    <row r="1910" spans="2:12" x14ac:dyDescent="0.25">
      <c r="B1910" s="62" t="str">
        <f>IFERROR(IF(C1909=C1906,IF(B1909+1&lt;='FORMAÇÃO DE PREÇO'!$H$8,B1909+1,""),B1909),"")</f>
        <v/>
      </c>
      <c r="C1910" s="62" t="str">
        <f>IFERROR(VLOOKUP(B1910,'FORMAÇÃO DE PREÇO'!B:D,2,FALSE),"")</f>
        <v/>
      </c>
      <c r="D1910" s="62" t="str">
        <f>IFERROR(VLOOKUP(B1910,'FORMAÇÃO DE PREÇO'!B:D,3,FALSE),"")</f>
        <v/>
      </c>
      <c r="E1910" s="107" t="str">
        <f t="shared" si="57"/>
        <v/>
      </c>
      <c r="F1910" s="107" t="str">
        <f>IF($B1909="","",IF($C1910=$C1907,INDEX('FORMAÇÃO DE PREÇO'!$H:$H,MATCH($B1910,'FORMAÇÃO DE PREÇO'!$B:$B)-18),IF($C1910=$C1908,"Código","")))</f>
        <v/>
      </c>
      <c r="G1910" s="108" t="str">
        <f t="array" ref="G1910">IF($B1909="","",IF($C1910=$C1907,UPPER(INDEX('BASE EDITAL'!$C:$C,EDITAL!B1910+1)),IF($C1910=$C1908,"Especificação do Objeto","")))</f>
        <v/>
      </c>
      <c r="H1910" s="109" t="str">
        <f t="array" ref="H1910">IF($B1909="","",IF($C1910=$C1907,INDEX('FORMAÇÃO DE PREÇO'!$M:$M,MATCH($B1910,'FORMAÇÃO DE PREÇO'!$B:$B)-14),IF($C1910=$C1908,"Unidade","")))</f>
        <v/>
      </c>
      <c r="I1910" s="109" t="str">
        <f>IF($B1909="","",IF($C1910=$C1907,INDEX('FORMAÇÃO DE PREÇO'!$M:$M,MATCH($B1910,'FORMAÇÃO DE PREÇO'!$B:$B)-16),IF($C1910=$C1908,"Quant.","")))</f>
        <v/>
      </c>
      <c r="J1910" s="68" t="str">
        <f>IF(AND(COUNTBLANK($B1907:$B1909)=2,$B1909="",$B1908="",MAX(C:C)&gt;1),"Total Estimado",IF($B1909="","",IF($C1910=$C1907,INDEX('FORMAÇÃO DE PREÇO'!$M:$M,MATCH($B1910,'FORMAÇÃO DE PREÇO'!$B:$B)-18),IF($C1910=$C1908,"Valor Unit. (R$)",IF(AND($C1910&lt;&gt;$C1909,$J1909&lt;&gt;""),"Subtotal","")))))</f>
        <v/>
      </c>
      <c r="K1910" s="100" t="str">
        <f>IFERROR(IF(AND(COUNTBLANK($B1907:$B1909)=2,$B1909="",$B1908="",MAX(C:C)&gt;1),SUM($K$3:K1909)/2,IF($B1909="","",IF($C1910=$C1907,ROUND(J1910*I1910,2),IF($C1910=$C1908,"Total Item (R$)",IF(AND($C1910&lt;&gt;$C1909,$J1909&lt;&gt;""),SUMIFS(K:K,C:C,C1909,J:J,"&lt;&gt;Subtotal"),""))))),"")</f>
        <v/>
      </c>
      <c r="L1910" s="100" t="str">
        <f t="shared" si="56"/>
        <v/>
      </c>
    </row>
    <row r="1911" spans="2:12" x14ac:dyDescent="0.25">
      <c r="B1911" s="62" t="str">
        <f>IFERROR(IF(C1910=C1907,IF(B1910+1&lt;='FORMAÇÃO DE PREÇO'!$H$8,B1910+1,""),B1910),"")</f>
        <v/>
      </c>
      <c r="C1911" s="62" t="str">
        <f>IFERROR(VLOOKUP(B1911,'FORMAÇÃO DE PREÇO'!B:D,2,FALSE),"")</f>
        <v/>
      </c>
      <c r="D1911" s="62" t="str">
        <f>IFERROR(VLOOKUP(B1911,'FORMAÇÃO DE PREÇO'!B:D,3,FALSE),"")</f>
        <v/>
      </c>
      <c r="E1911" s="107" t="str">
        <f t="shared" si="57"/>
        <v/>
      </c>
      <c r="F1911" s="107" t="str">
        <f>IF($B1910="","",IF($C1911=$C1908,INDEX('FORMAÇÃO DE PREÇO'!$H:$H,MATCH($B1911,'FORMAÇÃO DE PREÇO'!$B:$B)-18),IF($C1911=$C1909,"Código","")))</f>
        <v/>
      </c>
      <c r="G1911" s="108" t="str">
        <f t="array" ref="G1911">IF($B1910="","",IF($C1911=$C1908,UPPER(INDEX('BASE EDITAL'!$C:$C,EDITAL!B1911+1)),IF($C1911=$C1909,"Especificação do Objeto","")))</f>
        <v/>
      </c>
      <c r="H1911" s="109" t="str">
        <f t="array" ref="H1911">IF($B1910="","",IF($C1911=$C1908,INDEX('FORMAÇÃO DE PREÇO'!$M:$M,MATCH($B1911,'FORMAÇÃO DE PREÇO'!$B:$B)-14),IF($C1911=$C1909,"Unidade","")))</f>
        <v/>
      </c>
      <c r="I1911" s="109" t="str">
        <f>IF($B1910="","",IF($C1911=$C1908,INDEX('FORMAÇÃO DE PREÇO'!$M:$M,MATCH($B1911,'FORMAÇÃO DE PREÇO'!$B:$B)-16),IF($C1911=$C1909,"Quant.","")))</f>
        <v/>
      </c>
      <c r="J1911" s="68" t="str">
        <f>IF(AND(COUNTBLANK($B1908:$B1910)=2,$B1910="",$B1909="",MAX(C:C)&gt;1),"Total Estimado",IF($B1910="","",IF($C1911=$C1908,INDEX('FORMAÇÃO DE PREÇO'!$M:$M,MATCH($B1911,'FORMAÇÃO DE PREÇO'!$B:$B)-18),IF($C1911=$C1909,"Valor Unit. (R$)",IF(AND($C1911&lt;&gt;$C1910,$J1910&lt;&gt;""),"Subtotal","")))))</f>
        <v/>
      </c>
      <c r="K1911" s="100" t="str">
        <f>IFERROR(IF(AND(COUNTBLANK($B1908:$B1910)=2,$B1910="",$B1909="",MAX(C:C)&gt;1),SUM($K$3:K1910)/2,IF($B1910="","",IF($C1911=$C1908,ROUND(J1911*I1911,2),IF($C1911=$C1909,"Total Item (R$)",IF(AND($C1911&lt;&gt;$C1910,$J1910&lt;&gt;""),SUMIFS(K:K,C:C,C1910,J:J,"&lt;&gt;Subtotal"),""))))),"")</f>
        <v/>
      </c>
      <c r="L1911" s="100" t="str">
        <f t="shared" si="56"/>
        <v/>
      </c>
    </row>
    <row r="1912" spans="2:12" x14ac:dyDescent="0.25">
      <c r="B1912" s="62" t="str">
        <f>IFERROR(IF(C1911=C1908,IF(B1911+1&lt;='FORMAÇÃO DE PREÇO'!$H$8,B1911+1,""),B1911),"")</f>
        <v/>
      </c>
      <c r="C1912" s="62" t="str">
        <f>IFERROR(VLOOKUP(B1912,'FORMAÇÃO DE PREÇO'!B:D,2,FALSE),"")</f>
        <v/>
      </c>
      <c r="D1912" s="62" t="str">
        <f>IFERROR(VLOOKUP(B1912,'FORMAÇÃO DE PREÇO'!B:D,3,FALSE),"")</f>
        <v/>
      </c>
      <c r="E1912" s="107" t="str">
        <f t="shared" si="57"/>
        <v/>
      </c>
      <c r="F1912" s="107" t="str">
        <f>IF($B1911="","",IF($C1912=$C1909,INDEX('FORMAÇÃO DE PREÇO'!$H:$H,MATCH($B1912,'FORMAÇÃO DE PREÇO'!$B:$B)-18),IF($C1912=$C1910,"Código","")))</f>
        <v/>
      </c>
      <c r="G1912" s="108" t="str">
        <f t="array" ref="G1912">IF($B1911="","",IF($C1912=$C1909,UPPER(INDEX('BASE EDITAL'!$C:$C,EDITAL!B1912+1)),IF($C1912=$C1910,"Especificação do Objeto","")))</f>
        <v/>
      </c>
      <c r="H1912" s="109" t="str">
        <f t="array" ref="H1912">IF($B1911="","",IF($C1912=$C1909,INDEX('FORMAÇÃO DE PREÇO'!$M:$M,MATCH($B1912,'FORMAÇÃO DE PREÇO'!$B:$B)-14),IF($C1912=$C1910,"Unidade","")))</f>
        <v/>
      </c>
      <c r="I1912" s="109" t="str">
        <f>IF($B1911="","",IF($C1912=$C1909,INDEX('FORMAÇÃO DE PREÇO'!$M:$M,MATCH($B1912,'FORMAÇÃO DE PREÇO'!$B:$B)-16),IF($C1912=$C1910,"Quant.","")))</f>
        <v/>
      </c>
      <c r="J1912" s="68" t="str">
        <f>IF(AND(COUNTBLANK($B1909:$B1911)=2,$B1911="",$B1910="",MAX(C:C)&gt;1),"Total Estimado",IF($B1911="","",IF($C1912=$C1909,INDEX('FORMAÇÃO DE PREÇO'!$M:$M,MATCH($B1912,'FORMAÇÃO DE PREÇO'!$B:$B)-18),IF($C1912=$C1910,"Valor Unit. (R$)",IF(AND($C1912&lt;&gt;$C1911,$J1911&lt;&gt;""),"Subtotal","")))))</f>
        <v/>
      </c>
      <c r="K1912" s="100" t="str">
        <f>IFERROR(IF(AND(COUNTBLANK($B1909:$B1911)=2,$B1911="",$B1910="",MAX(C:C)&gt;1),SUM($K$3:K1911)/2,IF($B1911="","",IF($C1912=$C1909,ROUND(J1912*I1912,2),IF($C1912=$C1910,"Total Item (R$)",IF(AND($C1912&lt;&gt;$C1911,$J1911&lt;&gt;""),SUMIFS(K:K,C:C,C1911,J:J,"&lt;&gt;Subtotal"),""))))),"")</f>
        <v/>
      </c>
      <c r="L1912" s="100" t="str">
        <f t="shared" si="56"/>
        <v/>
      </c>
    </row>
    <row r="1913" spans="2:12" x14ac:dyDescent="0.25">
      <c r="B1913" s="62" t="str">
        <f>IFERROR(IF(C1912=C1909,IF(B1912+1&lt;='FORMAÇÃO DE PREÇO'!$H$8,B1912+1,""),B1912),"")</f>
        <v/>
      </c>
      <c r="C1913" s="62" t="str">
        <f>IFERROR(VLOOKUP(B1913,'FORMAÇÃO DE PREÇO'!B:D,2,FALSE),"")</f>
        <v/>
      </c>
      <c r="D1913" s="62" t="str">
        <f>IFERROR(VLOOKUP(B1913,'FORMAÇÃO DE PREÇO'!B:D,3,FALSE),"")</f>
        <v/>
      </c>
      <c r="E1913" s="107" t="str">
        <f t="shared" si="57"/>
        <v/>
      </c>
      <c r="F1913" s="107" t="str">
        <f>IF($B1912="","",IF($C1913=$C1910,INDEX('FORMAÇÃO DE PREÇO'!$H:$H,MATCH($B1913,'FORMAÇÃO DE PREÇO'!$B:$B)-18),IF($C1913=$C1911,"Código","")))</f>
        <v/>
      </c>
      <c r="G1913" s="108" t="str">
        <f t="array" ref="G1913">IF($B1912="","",IF($C1913=$C1910,UPPER(INDEX('BASE EDITAL'!$C:$C,EDITAL!B1913+1)),IF($C1913=$C1911,"Especificação do Objeto","")))</f>
        <v/>
      </c>
      <c r="H1913" s="109" t="str">
        <f t="array" ref="H1913">IF($B1912="","",IF($C1913=$C1910,INDEX('FORMAÇÃO DE PREÇO'!$M:$M,MATCH($B1913,'FORMAÇÃO DE PREÇO'!$B:$B)-14),IF($C1913=$C1911,"Unidade","")))</f>
        <v/>
      </c>
      <c r="I1913" s="109" t="str">
        <f>IF($B1912="","",IF($C1913=$C1910,INDEX('FORMAÇÃO DE PREÇO'!$M:$M,MATCH($B1913,'FORMAÇÃO DE PREÇO'!$B:$B)-16),IF($C1913=$C1911,"Quant.","")))</f>
        <v/>
      </c>
      <c r="J1913" s="68" t="str">
        <f>IF(AND(COUNTBLANK($B1910:$B1912)=2,$B1912="",$B1911="",MAX(C:C)&gt;1),"Total Estimado",IF($B1912="","",IF($C1913=$C1910,INDEX('FORMAÇÃO DE PREÇO'!$M:$M,MATCH($B1913,'FORMAÇÃO DE PREÇO'!$B:$B)-18),IF($C1913=$C1911,"Valor Unit. (R$)",IF(AND($C1913&lt;&gt;$C1912,$J1912&lt;&gt;""),"Subtotal","")))))</f>
        <v/>
      </c>
      <c r="K1913" s="100" t="str">
        <f>IFERROR(IF(AND(COUNTBLANK($B1910:$B1912)=2,$B1912="",$B1911="",MAX(C:C)&gt;1),SUM($K$3:K1912)/2,IF($B1912="","",IF($C1913=$C1910,ROUND(J1913*I1913,2),IF($C1913=$C1911,"Total Item (R$)",IF(AND($C1913&lt;&gt;$C1912,$J1912&lt;&gt;""),SUMIFS(K:K,C:C,C1912,J:J,"&lt;&gt;Subtotal"),""))))),"")</f>
        <v/>
      </c>
      <c r="L1913" s="100" t="str">
        <f t="shared" si="56"/>
        <v/>
      </c>
    </row>
    <row r="1914" spans="2:12" x14ac:dyDescent="0.25">
      <c r="B1914" s="62" t="str">
        <f>IFERROR(IF(C1913=C1910,IF(B1913+1&lt;='FORMAÇÃO DE PREÇO'!$H$8,B1913+1,""),B1913),"")</f>
        <v/>
      </c>
      <c r="C1914" s="62" t="str">
        <f>IFERROR(VLOOKUP(B1914,'FORMAÇÃO DE PREÇO'!B:D,2,FALSE),"")</f>
        <v/>
      </c>
      <c r="D1914" s="62" t="str">
        <f>IFERROR(VLOOKUP(B1914,'FORMAÇÃO DE PREÇO'!B:D,3,FALSE),"")</f>
        <v/>
      </c>
      <c r="E1914" s="107" t="str">
        <f t="shared" si="57"/>
        <v/>
      </c>
      <c r="F1914" s="107" t="str">
        <f>IF($B1913="","",IF($C1914=$C1911,INDEX('FORMAÇÃO DE PREÇO'!$H:$H,MATCH($B1914,'FORMAÇÃO DE PREÇO'!$B:$B)-18),IF($C1914=$C1912,"Código","")))</f>
        <v/>
      </c>
      <c r="G1914" s="108" t="str">
        <f t="array" ref="G1914">IF($B1913="","",IF($C1914=$C1911,UPPER(INDEX('BASE EDITAL'!$C:$C,EDITAL!B1914+1)),IF($C1914=$C1912,"Especificação do Objeto","")))</f>
        <v/>
      </c>
      <c r="H1914" s="109" t="str">
        <f t="array" ref="H1914">IF($B1913="","",IF($C1914=$C1911,INDEX('FORMAÇÃO DE PREÇO'!$M:$M,MATCH($B1914,'FORMAÇÃO DE PREÇO'!$B:$B)-14),IF($C1914=$C1912,"Unidade","")))</f>
        <v/>
      </c>
      <c r="I1914" s="109" t="str">
        <f>IF($B1913="","",IF($C1914=$C1911,INDEX('FORMAÇÃO DE PREÇO'!$M:$M,MATCH($B1914,'FORMAÇÃO DE PREÇO'!$B:$B)-16),IF($C1914=$C1912,"Quant.","")))</f>
        <v/>
      </c>
      <c r="J1914" s="68" t="str">
        <f>IF(AND(COUNTBLANK($B1911:$B1913)=2,$B1913="",$B1912="",MAX(C:C)&gt;1),"Total Estimado",IF($B1913="","",IF($C1914=$C1911,INDEX('FORMAÇÃO DE PREÇO'!$M:$M,MATCH($B1914,'FORMAÇÃO DE PREÇO'!$B:$B)-18),IF($C1914=$C1912,"Valor Unit. (R$)",IF(AND($C1914&lt;&gt;$C1913,$J1913&lt;&gt;""),"Subtotal","")))))</f>
        <v/>
      </c>
      <c r="K1914" s="100" t="str">
        <f>IFERROR(IF(AND(COUNTBLANK($B1911:$B1913)=2,$B1913="",$B1912="",MAX(C:C)&gt;1),SUM($K$3:K1913)/2,IF($B1913="","",IF($C1914=$C1911,ROUND(J1914*I1914,2),IF($C1914=$C1912,"Total Item (R$)",IF(AND($C1914&lt;&gt;$C1913,$J1913&lt;&gt;""),SUMIFS(K:K,C:C,C1913,J:J,"&lt;&gt;Subtotal"),""))))),"")</f>
        <v/>
      </c>
      <c r="L1914" s="100" t="str">
        <f t="shared" si="56"/>
        <v/>
      </c>
    </row>
    <row r="1915" spans="2:12" x14ac:dyDescent="0.25">
      <c r="B1915" s="62" t="str">
        <f>IFERROR(IF(C1914=C1911,IF(B1914+1&lt;='FORMAÇÃO DE PREÇO'!$H$8,B1914+1,""),B1914),"")</f>
        <v/>
      </c>
      <c r="C1915" s="62" t="str">
        <f>IFERROR(VLOOKUP(B1915,'FORMAÇÃO DE PREÇO'!B:D,2,FALSE),"")</f>
        <v/>
      </c>
      <c r="D1915" s="62" t="str">
        <f>IFERROR(VLOOKUP(B1915,'FORMAÇÃO DE PREÇO'!B:D,3,FALSE),"")</f>
        <v/>
      </c>
      <c r="E1915" s="107" t="str">
        <f t="shared" si="57"/>
        <v/>
      </c>
      <c r="F1915" s="107" t="str">
        <f>IF($B1914="","",IF($C1915=$C1912,INDEX('FORMAÇÃO DE PREÇO'!$H:$H,MATCH($B1915,'FORMAÇÃO DE PREÇO'!$B:$B)-18),IF($C1915=$C1913,"Código","")))</f>
        <v/>
      </c>
      <c r="G1915" s="108" t="str">
        <f t="array" ref="G1915">IF($B1914="","",IF($C1915=$C1912,UPPER(INDEX('BASE EDITAL'!$C:$C,EDITAL!B1915+1)),IF($C1915=$C1913,"Especificação do Objeto","")))</f>
        <v/>
      </c>
      <c r="H1915" s="109" t="str">
        <f t="array" ref="H1915">IF($B1914="","",IF($C1915=$C1912,INDEX('FORMAÇÃO DE PREÇO'!$M:$M,MATCH($B1915,'FORMAÇÃO DE PREÇO'!$B:$B)-14),IF($C1915=$C1913,"Unidade","")))</f>
        <v/>
      </c>
      <c r="I1915" s="109" t="str">
        <f>IF($B1914="","",IF($C1915=$C1912,INDEX('FORMAÇÃO DE PREÇO'!$M:$M,MATCH($B1915,'FORMAÇÃO DE PREÇO'!$B:$B)-16),IF($C1915=$C1913,"Quant.","")))</f>
        <v/>
      </c>
      <c r="J1915" s="68" t="str">
        <f>IF(AND(COUNTBLANK($B1912:$B1914)=2,$B1914="",$B1913="",MAX(C:C)&gt;1),"Total Estimado",IF($B1914="","",IF($C1915=$C1912,INDEX('FORMAÇÃO DE PREÇO'!$M:$M,MATCH($B1915,'FORMAÇÃO DE PREÇO'!$B:$B)-18),IF($C1915=$C1913,"Valor Unit. (R$)",IF(AND($C1915&lt;&gt;$C1914,$J1914&lt;&gt;""),"Subtotal","")))))</f>
        <v/>
      </c>
      <c r="K1915" s="100" t="str">
        <f>IFERROR(IF(AND(COUNTBLANK($B1912:$B1914)=2,$B1914="",$B1913="",MAX(C:C)&gt;1),SUM($K$3:K1914)/2,IF($B1914="","",IF($C1915=$C1912,ROUND(J1915*I1915,2),IF($C1915=$C1913,"Total Item (R$)",IF(AND($C1915&lt;&gt;$C1914,$J1914&lt;&gt;""),SUMIFS(K:K,C:C,C1914,J:J,"&lt;&gt;Subtotal"),""))))),"")</f>
        <v/>
      </c>
      <c r="L1915" s="100" t="str">
        <f t="shared" si="56"/>
        <v/>
      </c>
    </row>
    <row r="1916" spans="2:12" x14ac:dyDescent="0.25">
      <c r="B1916" s="62" t="str">
        <f>IFERROR(IF(C1915=C1912,IF(B1915+1&lt;='FORMAÇÃO DE PREÇO'!$H$8,B1915+1,""),B1915),"")</f>
        <v/>
      </c>
      <c r="C1916" s="62" t="str">
        <f>IFERROR(VLOOKUP(B1916,'FORMAÇÃO DE PREÇO'!B:D,2,FALSE),"")</f>
        <v/>
      </c>
      <c r="D1916" s="62" t="str">
        <f>IFERROR(VLOOKUP(B1916,'FORMAÇÃO DE PREÇO'!B:D,3,FALSE),"")</f>
        <v/>
      </c>
      <c r="E1916" s="107" t="str">
        <f t="shared" si="57"/>
        <v/>
      </c>
      <c r="F1916" s="107" t="str">
        <f>IF($B1915="","",IF($C1916=$C1913,INDEX('FORMAÇÃO DE PREÇO'!$H:$H,MATCH($B1916,'FORMAÇÃO DE PREÇO'!$B:$B)-18),IF($C1916=$C1914,"Código","")))</f>
        <v/>
      </c>
      <c r="G1916" s="108" t="str">
        <f t="array" ref="G1916">IF($B1915="","",IF($C1916=$C1913,UPPER(INDEX('BASE EDITAL'!$C:$C,EDITAL!B1916+1)),IF($C1916=$C1914,"Especificação do Objeto","")))</f>
        <v/>
      </c>
      <c r="H1916" s="109" t="str">
        <f t="array" ref="H1916">IF($B1915="","",IF($C1916=$C1913,INDEX('FORMAÇÃO DE PREÇO'!$M:$M,MATCH($B1916,'FORMAÇÃO DE PREÇO'!$B:$B)-14),IF($C1916=$C1914,"Unidade","")))</f>
        <v/>
      </c>
      <c r="I1916" s="109" t="str">
        <f>IF($B1915="","",IF($C1916=$C1913,INDEX('FORMAÇÃO DE PREÇO'!$M:$M,MATCH($B1916,'FORMAÇÃO DE PREÇO'!$B:$B)-16),IF($C1916=$C1914,"Quant.","")))</f>
        <v/>
      </c>
      <c r="J1916" s="68" t="str">
        <f>IF(AND(COUNTBLANK($B1913:$B1915)=2,$B1915="",$B1914="",MAX(C:C)&gt;1),"Total Estimado",IF($B1915="","",IF($C1916=$C1913,INDEX('FORMAÇÃO DE PREÇO'!$M:$M,MATCH($B1916,'FORMAÇÃO DE PREÇO'!$B:$B)-18),IF($C1916=$C1914,"Valor Unit. (R$)",IF(AND($C1916&lt;&gt;$C1915,$J1915&lt;&gt;""),"Subtotal","")))))</f>
        <v/>
      </c>
      <c r="K1916" s="100" t="str">
        <f>IFERROR(IF(AND(COUNTBLANK($B1913:$B1915)=2,$B1915="",$B1914="",MAX(C:C)&gt;1),SUM($K$3:K1915)/2,IF($B1915="","",IF($C1916=$C1913,ROUND(J1916*I1916,2),IF($C1916=$C1914,"Total Item (R$)",IF(AND($C1916&lt;&gt;$C1915,$J1915&lt;&gt;""),SUMIFS(K:K,C:C,C1915,J:J,"&lt;&gt;Subtotal"),""))))),"")</f>
        <v/>
      </c>
      <c r="L1916" s="100" t="str">
        <f t="shared" si="56"/>
        <v/>
      </c>
    </row>
    <row r="1917" spans="2:12" x14ac:dyDescent="0.25">
      <c r="B1917" s="62" t="str">
        <f>IFERROR(IF(C1916=C1913,IF(B1916+1&lt;='FORMAÇÃO DE PREÇO'!$H$8,B1916+1,""),B1916),"")</f>
        <v/>
      </c>
      <c r="C1917" s="62" t="str">
        <f>IFERROR(VLOOKUP(B1917,'FORMAÇÃO DE PREÇO'!B:D,2,FALSE),"")</f>
        <v/>
      </c>
      <c r="D1917" s="62" t="str">
        <f>IFERROR(VLOOKUP(B1917,'FORMAÇÃO DE PREÇO'!B:D,3,FALSE),"")</f>
        <v/>
      </c>
      <c r="E1917" s="107" t="str">
        <f t="shared" si="57"/>
        <v/>
      </c>
      <c r="F1917" s="107" t="str">
        <f>IF($B1916="","",IF($C1917=$C1914,INDEX('FORMAÇÃO DE PREÇO'!$H:$H,MATCH($B1917,'FORMAÇÃO DE PREÇO'!$B:$B)-18),IF($C1917=$C1915,"Código","")))</f>
        <v/>
      </c>
      <c r="G1917" s="108" t="str">
        <f t="array" ref="G1917">IF($B1916="","",IF($C1917=$C1914,UPPER(INDEX('BASE EDITAL'!$C:$C,EDITAL!B1917+1)),IF($C1917=$C1915,"Especificação do Objeto","")))</f>
        <v/>
      </c>
      <c r="H1917" s="109" t="str">
        <f t="array" ref="H1917">IF($B1916="","",IF($C1917=$C1914,INDEX('FORMAÇÃO DE PREÇO'!$M:$M,MATCH($B1917,'FORMAÇÃO DE PREÇO'!$B:$B)-14),IF($C1917=$C1915,"Unidade","")))</f>
        <v/>
      </c>
      <c r="I1917" s="109" t="str">
        <f>IF($B1916="","",IF($C1917=$C1914,INDEX('FORMAÇÃO DE PREÇO'!$M:$M,MATCH($B1917,'FORMAÇÃO DE PREÇO'!$B:$B)-16),IF($C1917=$C1915,"Quant.","")))</f>
        <v/>
      </c>
      <c r="J1917" s="68" t="str">
        <f>IF(AND(COUNTBLANK($B1914:$B1916)=2,$B1916="",$B1915="",MAX(C:C)&gt;1),"Total Estimado",IF($B1916="","",IF($C1917=$C1914,INDEX('FORMAÇÃO DE PREÇO'!$M:$M,MATCH($B1917,'FORMAÇÃO DE PREÇO'!$B:$B)-18),IF($C1917=$C1915,"Valor Unit. (R$)",IF(AND($C1917&lt;&gt;$C1916,$J1916&lt;&gt;""),"Subtotal","")))))</f>
        <v/>
      </c>
      <c r="K1917" s="100" t="str">
        <f>IFERROR(IF(AND(COUNTBLANK($B1914:$B1916)=2,$B1916="",$B1915="",MAX(C:C)&gt;1),SUM($K$3:K1916)/2,IF($B1916="","",IF($C1917=$C1914,ROUND(J1917*I1917,2),IF($C1917=$C1915,"Total Item (R$)",IF(AND($C1917&lt;&gt;$C1916,$J1916&lt;&gt;""),SUMIFS(K:K,C:C,C1916,J:J,"&lt;&gt;Subtotal"),""))))),"")</f>
        <v/>
      </c>
      <c r="L1917" s="100" t="str">
        <f t="shared" si="56"/>
        <v/>
      </c>
    </row>
    <row r="1918" spans="2:12" x14ac:dyDescent="0.25">
      <c r="B1918" s="62" t="str">
        <f>IFERROR(IF(C1917=C1914,IF(B1917+1&lt;='FORMAÇÃO DE PREÇO'!$H$8,B1917+1,""),B1917),"")</f>
        <v/>
      </c>
      <c r="C1918" s="62" t="str">
        <f>IFERROR(VLOOKUP(B1918,'FORMAÇÃO DE PREÇO'!B:D,2,FALSE),"")</f>
        <v/>
      </c>
      <c r="D1918" s="62" t="str">
        <f>IFERROR(VLOOKUP(B1918,'FORMAÇÃO DE PREÇO'!B:D,3,FALSE),"")</f>
        <v/>
      </c>
      <c r="E1918" s="107" t="str">
        <f t="shared" si="57"/>
        <v/>
      </c>
      <c r="F1918" s="107" t="str">
        <f>IF($B1917="","",IF($C1918=$C1915,INDEX('FORMAÇÃO DE PREÇO'!$H:$H,MATCH($B1918,'FORMAÇÃO DE PREÇO'!$B:$B)-18),IF($C1918=$C1916,"Código","")))</f>
        <v/>
      </c>
      <c r="G1918" s="108" t="str">
        <f t="array" ref="G1918">IF($B1917="","",IF($C1918=$C1915,UPPER(INDEX('BASE EDITAL'!$C:$C,EDITAL!B1918+1)),IF($C1918=$C1916,"Especificação do Objeto","")))</f>
        <v/>
      </c>
      <c r="H1918" s="109" t="str">
        <f t="array" ref="H1918">IF($B1917="","",IF($C1918=$C1915,INDEX('FORMAÇÃO DE PREÇO'!$M:$M,MATCH($B1918,'FORMAÇÃO DE PREÇO'!$B:$B)-14),IF($C1918=$C1916,"Unidade","")))</f>
        <v/>
      </c>
      <c r="I1918" s="109" t="str">
        <f>IF($B1917="","",IF($C1918=$C1915,INDEX('FORMAÇÃO DE PREÇO'!$M:$M,MATCH($B1918,'FORMAÇÃO DE PREÇO'!$B:$B)-16),IF($C1918=$C1916,"Quant.","")))</f>
        <v/>
      </c>
      <c r="J1918" s="68" t="str">
        <f>IF(AND(COUNTBLANK($B1915:$B1917)=2,$B1917="",$B1916="",MAX(C:C)&gt;1),"Total Estimado",IF($B1917="","",IF($C1918=$C1915,INDEX('FORMAÇÃO DE PREÇO'!$M:$M,MATCH($B1918,'FORMAÇÃO DE PREÇO'!$B:$B)-18),IF($C1918=$C1916,"Valor Unit. (R$)",IF(AND($C1918&lt;&gt;$C1917,$J1917&lt;&gt;""),"Subtotal","")))))</f>
        <v/>
      </c>
      <c r="K1918" s="100" t="str">
        <f>IFERROR(IF(AND(COUNTBLANK($B1915:$B1917)=2,$B1917="",$B1916="",MAX(C:C)&gt;1),SUM($K$3:K1917)/2,IF($B1917="","",IF($C1918=$C1915,ROUND(J1918*I1918,2),IF($C1918=$C1916,"Total Item (R$)",IF(AND($C1918&lt;&gt;$C1917,$J1917&lt;&gt;""),SUMIFS(K:K,C:C,C1917,J:J,"&lt;&gt;Subtotal"),""))))),"")</f>
        <v/>
      </c>
      <c r="L1918" s="100" t="str">
        <f t="shared" si="56"/>
        <v/>
      </c>
    </row>
    <row r="1919" spans="2:12" x14ac:dyDescent="0.25">
      <c r="B1919" s="62" t="str">
        <f>IFERROR(IF(C1918=C1915,IF(B1918+1&lt;='FORMAÇÃO DE PREÇO'!$H$8,B1918+1,""),B1918),"")</f>
        <v/>
      </c>
      <c r="C1919" s="62" t="str">
        <f>IFERROR(VLOOKUP(B1919,'FORMAÇÃO DE PREÇO'!B:D,2,FALSE),"")</f>
        <v/>
      </c>
      <c r="D1919" s="62" t="str">
        <f>IFERROR(VLOOKUP(B1919,'FORMAÇÃO DE PREÇO'!B:D,3,FALSE),"")</f>
        <v/>
      </c>
      <c r="E1919" s="107" t="str">
        <f t="shared" si="57"/>
        <v/>
      </c>
      <c r="F1919" s="107" t="str">
        <f>IF($B1918="","",IF($C1919=$C1916,INDEX('FORMAÇÃO DE PREÇO'!$H:$H,MATCH($B1919,'FORMAÇÃO DE PREÇO'!$B:$B)-18),IF($C1919=$C1917,"Código","")))</f>
        <v/>
      </c>
      <c r="G1919" s="108" t="str">
        <f t="array" ref="G1919">IF($B1918="","",IF($C1919=$C1916,UPPER(INDEX('BASE EDITAL'!$C:$C,EDITAL!B1919+1)),IF($C1919=$C1917,"Especificação do Objeto","")))</f>
        <v/>
      </c>
      <c r="H1919" s="109" t="str">
        <f t="array" ref="H1919">IF($B1918="","",IF($C1919=$C1916,INDEX('FORMAÇÃO DE PREÇO'!$M:$M,MATCH($B1919,'FORMAÇÃO DE PREÇO'!$B:$B)-14),IF($C1919=$C1917,"Unidade","")))</f>
        <v/>
      </c>
      <c r="I1919" s="109" t="str">
        <f>IF($B1918="","",IF($C1919=$C1916,INDEX('FORMAÇÃO DE PREÇO'!$M:$M,MATCH($B1919,'FORMAÇÃO DE PREÇO'!$B:$B)-16),IF($C1919=$C1917,"Quant.","")))</f>
        <v/>
      </c>
      <c r="J1919" s="68" t="str">
        <f>IF(AND(COUNTBLANK($B1916:$B1918)=2,$B1918="",$B1917="",MAX(C:C)&gt;1),"Total Estimado",IF($B1918="","",IF($C1919=$C1916,INDEX('FORMAÇÃO DE PREÇO'!$M:$M,MATCH($B1919,'FORMAÇÃO DE PREÇO'!$B:$B)-18),IF($C1919=$C1917,"Valor Unit. (R$)",IF(AND($C1919&lt;&gt;$C1918,$J1918&lt;&gt;""),"Subtotal","")))))</f>
        <v/>
      </c>
      <c r="K1919" s="100" t="str">
        <f>IFERROR(IF(AND(COUNTBLANK($B1916:$B1918)=2,$B1918="",$B1917="",MAX(C:C)&gt;1),SUM($K$3:K1918)/2,IF($B1918="","",IF($C1919=$C1916,ROUND(J1919*I1919,2),IF($C1919=$C1917,"Total Item (R$)",IF(AND($C1919&lt;&gt;$C1918,$J1918&lt;&gt;""),SUMIFS(K:K,C:C,C1918,J:J,"&lt;&gt;Subtotal"),""))))),"")</f>
        <v/>
      </c>
      <c r="L1919" s="100" t="str">
        <f t="shared" si="56"/>
        <v/>
      </c>
    </row>
    <row r="1920" spans="2:12" x14ac:dyDescent="0.25">
      <c r="B1920" s="62" t="str">
        <f>IFERROR(IF(C1919=C1916,IF(B1919+1&lt;='FORMAÇÃO DE PREÇO'!$H$8,B1919+1,""),B1919),"")</f>
        <v/>
      </c>
      <c r="C1920" s="62" t="str">
        <f>IFERROR(VLOOKUP(B1920,'FORMAÇÃO DE PREÇO'!B:D,2,FALSE),"")</f>
        <v/>
      </c>
      <c r="D1920" s="62" t="str">
        <f>IFERROR(VLOOKUP(B1920,'FORMAÇÃO DE PREÇO'!B:D,3,FALSE),"")</f>
        <v/>
      </c>
      <c r="E1920" s="107" t="str">
        <f t="shared" si="57"/>
        <v/>
      </c>
      <c r="F1920" s="107" t="str">
        <f>IF($B1919="","",IF($C1920=$C1917,INDEX('FORMAÇÃO DE PREÇO'!$H:$H,MATCH($B1920,'FORMAÇÃO DE PREÇO'!$B:$B)-18),IF($C1920=$C1918,"Código","")))</f>
        <v/>
      </c>
      <c r="G1920" s="108" t="str">
        <f t="array" ref="G1920">IF($B1919="","",IF($C1920=$C1917,UPPER(INDEX('BASE EDITAL'!$C:$C,EDITAL!B1920+1)),IF($C1920=$C1918,"Especificação do Objeto","")))</f>
        <v/>
      </c>
      <c r="H1920" s="109" t="str">
        <f t="array" ref="H1920">IF($B1919="","",IF($C1920=$C1917,INDEX('FORMAÇÃO DE PREÇO'!$M:$M,MATCH($B1920,'FORMAÇÃO DE PREÇO'!$B:$B)-14),IF($C1920=$C1918,"Unidade","")))</f>
        <v/>
      </c>
      <c r="I1920" s="109" t="str">
        <f>IF($B1919="","",IF($C1920=$C1917,INDEX('FORMAÇÃO DE PREÇO'!$M:$M,MATCH($B1920,'FORMAÇÃO DE PREÇO'!$B:$B)-16),IF($C1920=$C1918,"Quant.","")))</f>
        <v/>
      </c>
      <c r="J1920" s="68" t="str">
        <f>IF(AND(COUNTBLANK($B1917:$B1919)=2,$B1919="",$B1918="",MAX(C:C)&gt;1),"Total Estimado",IF($B1919="","",IF($C1920=$C1917,INDEX('FORMAÇÃO DE PREÇO'!$M:$M,MATCH($B1920,'FORMAÇÃO DE PREÇO'!$B:$B)-18),IF($C1920=$C1918,"Valor Unit. (R$)",IF(AND($C1920&lt;&gt;$C1919,$J1919&lt;&gt;""),"Subtotal","")))))</f>
        <v/>
      </c>
      <c r="K1920" s="100" t="str">
        <f>IFERROR(IF(AND(COUNTBLANK($B1917:$B1919)=2,$B1919="",$B1918="",MAX(C:C)&gt;1),SUM($K$3:K1919)/2,IF($B1919="","",IF($C1920=$C1917,ROUND(J1920*I1920,2),IF($C1920=$C1918,"Total Item (R$)",IF(AND($C1920&lt;&gt;$C1919,$J1919&lt;&gt;""),SUMIFS(K:K,C:C,C1919,J:J,"&lt;&gt;Subtotal"),""))))),"")</f>
        <v/>
      </c>
      <c r="L1920" s="100" t="str">
        <f t="shared" si="56"/>
        <v/>
      </c>
    </row>
    <row r="1921" spans="2:12" x14ac:dyDescent="0.25">
      <c r="B1921" s="62" t="str">
        <f>IFERROR(IF(C1920=C1917,IF(B1920+1&lt;='FORMAÇÃO DE PREÇO'!$H$8,B1920+1,""),B1920),"")</f>
        <v/>
      </c>
      <c r="C1921" s="62" t="str">
        <f>IFERROR(VLOOKUP(B1921,'FORMAÇÃO DE PREÇO'!B:D,2,FALSE),"")</f>
        <v/>
      </c>
      <c r="D1921" s="62" t="str">
        <f>IFERROR(VLOOKUP(B1921,'FORMAÇÃO DE PREÇO'!B:D,3,FALSE),"")</f>
        <v/>
      </c>
      <c r="E1921" s="107" t="str">
        <f t="shared" si="57"/>
        <v/>
      </c>
      <c r="F1921" s="107" t="str">
        <f>IF($B1920="","",IF($C1921=$C1918,INDEX('FORMAÇÃO DE PREÇO'!$H:$H,MATCH($B1921,'FORMAÇÃO DE PREÇO'!$B:$B)-18),IF($C1921=$C1919,"Código","")))</f>
        <v/>
      </c>
      <c r="G1921" s="108" t="str">
        <f t="array" ref="G1921">IF($B1920="","",IF($C1921=$C1918,UPPER(INDEX('BASE EDITAL'!$C:$C,EDITAL!B1921+1)),IF($C1921=$C1919,"Especificação do Objeto","")))</f>
        <v/>
      </c>
      <c r="H1921" s="109" t="str">
        <f t="array" ref="H1921">IF($B1920="","",IF($C1921=$C1918,INDEX('FORMAÇÃO DE PREÇO'!$M:$M,MATCH($B1921,'FORMAÇÃO DE PREÇO'!$B:$B)-14),IF($C1921=$C1919,"Unidade","")))</f>
        <v/>
      </c>
      <c r="I1921" s="109" t="str">
        <f>IF($B1920="","",IF($C1921=$C1918,INDEX('FORMAÇÃO DE PREÇO'!$M:$M,MATCH($B1921,'FORMAÇÃO DE PREÇO'!$B:$B)-16),IF($C1921=$C1919,"Quant.","")))</f>
        <v/>
      </c>
      <c r="J1921" s="68" t="str">
        <f>IF(AND(COUNTBLANK($B1918:$B1920)=2,$B1920="",$B1919="",MAX(C:C)&gt;1),"Total Estimado",IF($B1920="","",IF($C1921=$C1918,INDEX('FORMAÇÃO DE PREÇO'!$M:$M,MATCH($B1921,'FORMAÇÃO DE PREÇO'!$B:$B)-18),IF($C1921=$C1919,"Valor Unit. (R$)",IF(AND($C1921&lt;&gt;$C1920,$J1920&lt;&gt;""),"Subtotal","")))))</f>
        <v/>
      </c>
      <c r="K1921" s="100" t="str">
        <f>IFERROR(IF(AND(COUNTBLANK($B1918:$B1920)=2,$B1920="",$B1919="",MAX(C:C)&gt;1),SUM($K$3:K1920)/2,IF($B1920="","",IF($C1921=$C1918,ROUND(J1921*I1921,2),IF($C1921=$C1919,"Total Item (R$)",IF(AND($C1921&lt;&gt;$C1920,$J1920&lt;&gt;""),SUMIFS(K:K,C:C,C1920,J:J,"&lt;&gt;Subtotal"),""))))),"")</f>
        <v/>
      </c>
      <c r="L1921" s="100" t="str">
        <f t="shared" si="56"/>
        <v/>
      </c>
    </row>
    <row r="1922" spans="2:12" x14ac:dyDescent="0.25">
      <c r="B1922" s="62" t="str">
        <f>IFERROR(IF(C1921=C1918,IF(B1921+1&lt;='FORMAÇÃO DE PREÇO'!$H$8,B1921+1,""),B1921),"")</f>
        <v/>
      </c>
      <c r="C1922" s="62" t="str">
        <f>IFERROR(VLOOKUP(B1922,'FORMAÇÃO DE PREÇO'!B:D,2,FALSE),"")</f>
        <v/>
      </c>
      <c r="D1922" s="62" t="str">
        <f>IFERROR(VLOOKUP(B1922,'FORMAÇÃO DE PREÇO'!B:D,3,FALSE),"")</f>
        <v/>
      </c>
      <c r="E1922" s="107" t="str">
        <f t="shared" si="57"/>
        <v/>
      </c>
      <c r="F1922" s="107" t="str">
        <f>IF($B1921="","",IF($C1922=$C1919,INDEX('FORMAÇÃO DE PREÇO'!$H:$H,MATCH($B1922,'FORMAÇÃO DE PREÇO'!$B:$B)-18),IF($C1922=$C1920,"Código","")))</f>
        <v/>
      </c>
      <c r="G1922" s="108" t="str">
        <f t="array" ref="G1922">IF($B1921="","",IF($C1922=$C1919,UPPER(INDEX('BASE EDITAL'!$C:$C,EDITAL!B1922+1)),IF($C1922=$C1920,"Especificação do Objeto","")))</f>
        <v/>
      </c>
      <c r="H1922" s="109" t="str">
        <f t="array" ref="H1922">IF($B1921="","",IF($C1922=$C1919,INDEX('FORMAÇÃO DE PREÇO'!$M:$M,MATCH($B1922,'FORMAÇÃO DE PREÇO'!$B:$B)-14),IF($C1922=$C1920,"Unidade","")))</f>
        <v/>
      </c>
      <c r="I1922" s="109" t="str">
        <f>IF($B1921="","",IF($C1922=$C1919,INDEX('FORMAÇÃO DE PREÇO'!$M:$M,MATCH($B1922,'FORMAÇÃO DE PREÇO'!$B:$B)-16),IF($C1922=$C1920,"Quant.","")))</f>
        <v/>
      </c>
      <c r="J1922" s="68" t="str">
        <f>IF(AND(COUNTBLANK($B1919:$B1921)=2,$B1921="",$B1920="",MAX(C:C)&gt;1),"Total Estimado",IF($B1921="","",IF($C1922=$C1919,INDEX('FORMAÇÃO DE PREÇO'!$M:$M,MATCH($B1922,'FORMAÇÃO DE PREÇO'!$B:$B)-18),IF($C1922=$C1920,"Valor Unit. (R$)",IF(AND($C1922&lt;&gt;$C1921,$J1921&lt;&gt;""),"Subtotal","")))))</f>
        <v/>
      </c>
      <c r="K1922" s="100" t="str">
        <f>IFERROR(IF(AND(COUNTBLANK($B1919:$B1921)=2,$B1921="",$B1920="",MAX(C:C)&gt;1),SUM($K$3:K1921)/2,IF($B1921="","",IF($C1922=$C1919,ROUND(J1922*I1922,2),IF($C1922=$C1920,"Total Item (R$)",IF(AND($C1922&lt;&gt;$C1921,$J1921&lt;&gt;""),SUMIFS(K:K,C:C,C1921,J:J,"&lt;&gt;Subtotal"),""))))),"")</f>
        <v/>
      </c>
      <c r="L1922" s="100" t="str">
        <f t="shared" si="56"/>
        <v/>
      </c>
    </row>
    <row r="1923" spans="2:12" x14ac:dyDescent="0.25">
      <c r="B1923" s="62" t="str">
        <f>IFERROR(IF(C1922=C1919,IF(B1922+1&lt;='FORMAÇÃO DE PREÇO'!$H$8,B1922+1,""),B1922),"")</f>
        <v/>
      </c>
      <c r="C1923" s="62" t="str">
        <f>IFERROR(VLOOKUP(B1923,'FORMAÇÃO DE PREÇO'!B:D,2,FALSE),"")</f>
        <v/>
      </c>
      <c r="D1923" s="62" t="str">
        <f>IFERROR(VLOOKUP(B1923,'FORMAÇÃO DE PREÇO'!B:D,3,FALSE),"")</f>
        <v/>
      </c>
      <c r="E1923" s="107" t="str">
        <f t="shared" si="57"/>
        <v/>
      </c>
      <c r="F1923" s="107" t="str">
        <f>IF($B1922="","",IF($C1923=$C1920,INDEX('FORMAÇÃO DE PREÇO'!$H:$H,MATCH($B1923,'FORMAÇÃO DE PREÇO'!$B:$B)-18),IF($C1923=$C1921,"Código","")))</f>
        <v/>
      </c>
      <c r="G1923" s="108" t="str">
        <f t="array" ref="G1923">IF($B1922="","",IF($C1923=$C1920,UPPER(INDEX('BASE EDITAL'!$C:$C,EDITAL!B1923+1)),IF($C1923=$C1921,"Especificação do Objeto","")))</f>
        <v/>
      </c>
      <c r="H1923" s="109" t="str">
        <f t="array" ref="H1923">IF($B1922="","",IF($C1923=$C1920,INDEX('FORMAÇÃO DE PREÇO'!$M:$M,MATCH($B1923,'FORMAÇÃO DE PREÇO'!$B:$B)-14),IF($C1923=$C1921,"Unidade","")))</f>
        <v/>
      </c>
      <c r="I1923" s="109" t="str">
        <f>IF($B1922="","",IF($C1923=$C1920,INDEX('FORMAÇÃO DE PREÇO'!$M:$M,MATCH($B1923,'FORMAÇÃO DE PREÇO'!$B:$B)-16),IF($C1923=$C1921,"Quant.","")))</f>
        <v/>
      </c>
      <c r="J1923" s="68" t="str">
        <f>IF(AND(COUNTBLANK($B1920:$B1922)=2,$B1922="",$B1921="",MAX(C:C)&gt;1),"Total Estimado",IF($B1922="","",IF($C1923=$C1920,INDEX('FORMAÇÃO DE PREÇO'!$M:$M,MATCH($B1923,'FORMAÇÃO DE PREÇO'!$B:$B)-18),IF($C1923=$C1921,"Valor Unit. (R$)",IF(AND($C1923&lt;&gt;$C1922,$J1922&lt;&gt;""),"Subtotal","")))))</f>
        <v/>
      </c>
      <c r="K1923" s="100" t="str">
        <f>IFERROR(IF(AND(COUNTBLANK($B1920:$B1922)=2,$B1922="",$B1921="",MAX(C:C)&gt;1),SUM($K$3:K1922)/2,IF($B1922="","",IF($C1923=$C1920,ROUND(J1923*I1923,2),IF($C1923=$C1921,"Total Item (R$)",IF(AND($C1923&lt;&gt;$C1922,$J1922&lt;&gt;""),SUMIFS(K:K,C:C,C1922,J:J,"&lt;&gt;Subtotal"),""))))),"")</f>
        <v/>
      </c>
      <c r="L1923" s="100" t="str">
        <f t="shared" si="56"/>
        <v/>
      </c>
    </row>
    <row r="1924" spans="2:12" x14ac:dyDescent="0.25">
      <c r="B1924" s="62" t="str">
        <f>IFERROR(IF(C1923=C1920,IF(B1923+1&lt;='FORMAÇÃO DE PREÇO'!$H$8,B1923+1,""),B1923),"")</f>
        <v/>
      </c>
      <c r="C1924" s="62" t="str">
        <f>IFERROR(VLOOKUP(B1924,'FORMAÇÃO DE PREÇO'!B:D,2,FALSE),"")</f>
        <v/>
      </c>
      <c r="D1924" s="62" t="str">
        <f>IFERROR(VLOOKUP(B1924,'FORMAÇÃO DE PREÇO'!B:D,3,FALSE),"")</f>
        <v/>
      </c>
      <c r="E1924" s="107" t="str">
        <f t="shared" si="57"/>
        <v/>
      </c>
      <c r="F1924" s="107" t="str">
        <f>IF($B1923="","",IF($C1924=$C1921,INDEX('FORMAÇÃO DE PREÇO'!$H:$H,MATCH($B1924,'FORMAÇÃO DE PREÇO'!$B:$B)-18),IF($C1924=$C1922,"Código","")))</f>
        <v/>
      </c>
      <c r="G1924" s="108" t="str">
        <f t="array" ref="G1924">IF($B1923="","",IF($C1924=$C1921,UPPER(INDEX('BASE EDITAL'!$C:$C,EDITAL!B1924+1)),IF($C1924=$C1922,"Especificação do Objeto","")))</f>
        <v/>
      </c>
      <c r="H1924" s="109" t="str">
        <f t="array" ref="H1924">IF($B1923="","",IF($C1924=$C1921,INDEX('FORMAÇÃO DE PREÇO'!$M:$M,MATCH($B1924,'FORMAÇÃO DE PREÇO'!$B:$B)-14),IF($C1924=$C1922,"Unidade","")))</f>
        <v/>
      </c>
      <c r="I1924" s="109" t="str">
        <f>IF($B1923="","",IF($C1924=$C1921,INDEX('FORMAÇÃO DE PREÇO'!$M:$M,MATCH($B1924,'FORMAÇÃO DE PREÇO'!$B:$B)-16),IF($C1924=$C1922,"Quant.","")))</f>
        <v/>
      </c>
      <c r="J1924" s="68" t="str">
        <f>IF(AND(COUNTBLANK($B1921:$B1923)=2,$B1923="",$B1922="",MAX(C:C)&gt;1),"Total Estimado",IF($B1923="","",IF($C1924=$C1921,INDEX('FORMAÇÃO DE PREÇO'!$M:$M,MATCH($B1924,'FORMAÇÃO DE PREÇO'!$B:$B)-18),IF($C1924=$C1922,"Valor Unit. (R$)",IF(AND($C1924&lt;&gt;$C1923,$J1923&lt;&gt;""),"Subtotal","")))))</f>
        <v/>
      </c>
      <c r="K1924" s="100" t="str">
        <f>IFERROR(IF(AND(COUNTBLANK($B1921:$B1923)=2,$B1923="",$B1922="",MAX(C:C)&gt;1),SUM($K$3:K1923)/2,IF($B1923="","",IF($C1924=$C1921,ROUND(J1924*I1924,2),IF($C1924=$C1922,"Total Item (R$)",IF(AND($C1924&lt;&gt;$C1923,$J1923&lt;&gt;""),SUMIFS(K:K,C:C,C1923,J:J,"&lt;&gt;Subtotal"),""))))),"")</f>
        <v/>
      </c>
      <c r="L1924" s="100" t="str">
        <f t="shared" ref="L1924:L1987" si="58">IF($B1923="","",IF($C1924=$C1921,"",IF($C1924=$C1922,"Benefício ME/EPP","")))</f>
        <v/>
      </c>
    </row>
    <row r="1925" spans="2:12" x14ac:dyDescent="0.25">
      <c r="B1925" s="62" t="str">
        <f>IFERROR(IF(C1924=C1921,IF(B1924+1&lt;='FORMAÇÃO DE PREÇO'!$H$8,B1924+1,""),B1924),"")</f>
        <v/>
      </c>
      <c r="C1925" s="62" t="str">
        <f>IFERROR(VLOOKUP(B1925,'FORMAÇÃO DE PREÇO'!B:D,2,FALSE),"")</f>
        <v/>
      </c>
      <c r="D1925" s="62" t="str">
        <f>IFERROR(VLOOKUP(B1925,'FORMAÇÃO DE PREÇO'!B:D,3,FALSE),"")</f>
        <v/>
      </c>
      <c r="E1925" s="107" t="str">
        <f t="shared" si="57"/>
        <v/>
      </c>
      <c r="F1925" s="107" t="str">
        <f>IF($B1924="","",IF($C1925=$C1922,INDEX('FORMAÇÃO DE PREÇO'!$H:$H,MATCH($B1925,'FORMAÇÃO DE PREÇO'!$B:$B)-18),IF($C1925=$C1923,"Código","")))</f>
        <v/>
      </c>
      <c r="G1925" s="108" t="str">
        <f t="array" ref="G1925">IF($B1924="","",IF($C1925=$C1922,UPPER(INDEX('BASE EDITAL'!$C:$C,EDITAL!B1925+1)),IF($C1925=$C1923,"Especificação do Objeto","")))</f>
        <v/>
      </c>
      <c r="H1925" s="109" t="str">
        <f t="array" ref="H1925">IF($B1924="","",IF($C1925=$C1922,INDEX('FORMAÇÃO DE PREÇO'!$M:$M,MATCH($B1925,'FORMAÇÃO DE PREÇO'!$B:$B)-14),IF($C1925=$C1923,"Unidade","")))</f>
        <v/>
      </c>
      <c r="I1925" s="109" t="str">
        <f>IF($B1924="","",IF($C1925=$C1922,INDEX('FORMAÇÃO DE PREÇO'!$M:$M,MATCH($B1925,'FORMAÇÃO DE PREÇO'!$B:$B)-16),IF($C1925=$C1923,"Quant.","")))</f>
        <v/>
      </c>
      <c r="J1925" s="68" t="str">
        <f>IF(AND(COUNTBLANK($B1922:$B1924)=2,$B1924="",$B1923="",MAX(C:C)&gt;1),"Total Estimado",IF($B1924="","",IF($C1925=$C1922,INDEX('FORMAÇÃO DE PREÇO'!$M:$M,MATCH($B1925,'FORMAÇÃO DE PREÇO'!$B:$B)-18),IF($C1925=$C1923,"Valor Unit. (R$)",IF(AND($C1925&lt;&gt;$C1924,$J1924&lt;&gt;""),"Subtotal","")))))</f>
        <v/>
      </c>
      <c r="K1925" s="100" t="str">
        <f>IFERROR(IF(AND(COUNTBLANK($B1922:$B1924)=2,$B1924="",$B1923="",MAX(C:C)&gt;1),SUM($K$3:K1924)/2,IF($B1924="","",IF($C1925=$C1922,ROUND(J1925*I1925,2),IF($C1925=$C1923,"Total Item (R$)",IF(AND($C1925&lt;&gt;$C1924,$J1924&lt;&gt;""),SUMIFS(K:K,C:C,C1924,J:J,"&lt;&gt;Subtotal"),""))))),"")</f>
        <v/>
      </c>
      <c r="L1925" s="100" t="str">
        <f t="shared" si="58"/>
        <v/>
      </c>
    </row>
    <row r="1926" spans="2:12" x14ac:dyDescent="0.25">
      <c r="B1926" s="62" t="str">
        <f>IFERROR(IF(C1925=C1922,IF(B1925+1&lt;='FORMAÇÃO DE PREÇO'!$H$8,B1925+1,""),B1925),"")</f>
        <v/>
      </c>
      <c r="C1926" s="62" t="str">
        <f>IFERROR(VLOOKUP(B1926,'FORMAÇÃO DE PREÇO'!B:D,2,FALSE),"")</f>
        <v/>
      </c>
      <c r="D1926" s="62" t="str">
        <f>IFERROR(VLOOKUP(B1926,'FORMAÇÃO DE PREÇO'!B:D,3,FALSE),"")</f>
        <v/>
      </c>
      <c r="E1926" s="107" t="str">
        <f t="shared" si="57"/>
        <v/>
      </c>
      <c r="F1926" s="107" t="str">
        <f>IF($B1925="","",IF($C1926=$C1923,INDEX('FORMAÇÃO DE PREÇO'!$H:$H,MATCH($B1926,'FORMAÇÃO DE PREÇO'!$B:$B)-18),IF($C1926=$C1924,"Código","")))</f>
        <v/>
      </c>
      <c r="G1926" s="108" t="str">
        <f t="array" ref="G1926">IF($B1925="","",IF($C1926=$C1923,UPPER(INDEX('BASE EDITAL'!$C:$C,EDITAL!B1926+1)),IF($C1926=$C1924,"Especificação do Objeto","")))</f>
        <v/>
      </c>
      <c r="H1926" s="109" t="str">
        <f t="array" ref="H1926">IF($B1925="","",IF($C1926=$C1923,INDEX('FORMAÇÃO DE PREÇO'!$M:$M,MATCH($B1926,'FORMAÇÃO DE PREÇO'!$B:$B)-14),IF($C1926=$C1924,"Unidade","")))</f>
        <v/>
      </c>
      <c r="I1926" s="109" t="str">
        <f>IF($B1925="","",IF($C1926=$C1923,INDEX('FORMAÇÃO DE PREÇO'!$M:$M,MATCH($B1926,'FORMAÇÃO DE PREÇO'!$B:$B)-16),IF($C1926=$C1924,"Quant.","")))</f>
        <v/>
      </c>
      <c r="J1926" s="68" t="str">
        <f>IF(AND(COUNTBLANK($B1923:$B1925)=2,$B1925="",$B1924="",MAX(C:C)&gt;1),"Total Estimado",IF($B1925="","",IF($C1926=$C1923,INDEX('FORMAÇÃO DE PREÇO'!$M:$M,MATCH($B1926,'FORMAÇÃO DE PREÇO'!$B:$B)-18),IF($C1926=$C1924,"Valor Unit. (R$)",IF(AND($C1926&lt;&gt;$C1925,$J1925&lt;&gt;""),"Subtotal","")))))</f>
        <v/>
      </c>
      <c r="K1926" s="100" t="str">
        <f>IFERROR(IF(AND(COUNTBLANK($B1923:$B1925)=2,$B1925="",$B1924="",MAX(C:C)&gt;1),SUM($K$3:K1925)/2,IF($B1925="","",IF($C1926=$C1923,ROUND(J1926*I1926,2),IF($C1926=$C1924,"Total Item (R$)",IF(AND($C1926&lt;&gt;$C1925,$J1925&lt;&gt;""),SUMIFS(K:K,C:C,C1925,J:J,"&lt;&gt;Subtotal"),""))))),"")</f>
        <v/>
      </c>
      <c r="L1926" s="100" t="str">
        <f t="shared" si="58"/>
        <v/>
      </c>
    </row>
    <row r="1927" spans="2:12" x14ac:dyDescent="0.25">
      <c r="B1927" s="62" t="str">
        <f>IFERROR(IF(C1926=C1923,IF(B1926+1&lt;='FORMAÇÃO DE PREÇO'!$H$8,B1926+1,""),B1926),"")</f>
        <v/>
      </c>
      <c r="C1927" s="62" t="str">
        <f>IFERROR(VLOOKUP(B1927,'FORMAÇÃO DE PREÇO'!B:D,2,FALSE),"")</f>
        <v/>
      </c>
      <c r="D1927" s="62" t="str">
        <f>IFERROR(VLOOKUP(B1927,'FORMAÇÃO DE PREÇO'!B:D,3,FALSE),"")</f>
        <v/>
      </c>
      <c r="E1927" s="107" t="str">
        <f t="shared" ref="E1927:E1990" si="59">IF($B1926="","",IF($C1927=$C1924,D1927,IF($C1927=$C1925,"Item",IF(AND(MAX(C:C)&gt;1,$C1927=$C1926),CONCATENATE("LOTE ",C1927),""))))</f>
        <v/>
      </c>
      <c r="F1927" s="107" t="str">
        <f>IF($B1926="","",IF($C1927=$C1924,INDEX('FORMAÇÃO DE PREÇO'!$H:$H,MATCH($B1927,'FORMAÇÃO DE PREÇO'!$B:$B)-18),IF($C1927=$C1925,"Código","")))</f>
        <v/>
      </c>
      <c r="G1927" s="108" t="str">
        <f t="array" ref="G1927">IF($B1926="","",IF($C1927=$C1924,UPPER(INDEX('BASE EDITAL'!$C:$C,EDITAL!B1927+1)),IF($C1927=$C1925,"Especificação do Objeto","")))</f>
        <v/>
      </c>
      <c r="H1927" s="109" t="str">
        <f t="array" ref="H1927">IF($B1926="","",IF($C1927=$C1924,INDEX('FORMAÇÃO DE PREÇO'!$M:$M,MATCH($B1927,'FORMAÇÃO DE PREÇO'!$B:$B)-14),IF($C1927=$C1925,"Unidade","")))</f>
        <v/>
      </c>
      <c r="I1927" s="109" t="str">
        <f>IF($B1926="","",IF($C1927=$C1924,INDEX('FORMAÇÃO DE PREÇO'!$M:$M,MATCH($B1927,'FORMAÇÃO DE PREÇO'!$B:$B)-16),IF($C1927=$C1925,"Quant.","")))</f>
        <v/>
      </c>
      <c r="J1927" s="68" t="str">
        <f>IF(AND(COUNTBLANK($B1924:$B1926)=2,$B1926="",$B1925="",MAX(C:C)&gt;1),"Total Estimado",IF($B1926="","",IF($C1927=$C1924,INDEX('FORMAÇÃO DE PREÇO'!$M:$M,MATCH($B1927,'FORMAÇÃO DE PREÇO'!$B:$B)-18),IF($C1927=$C1925,"Valor Unit. (R$)",IF(AND($C1927&lt;&gt;$C1926,$J1926&lt;&gt;""),"Subtotal","")))))</f>
        <v/>
      </c>
      <c r="K1927" s="100" t="str">
        <f>IFERROR(IF(AND(COUNTBLANK($B1924:$B1926)=2,$B1926="",$B1925="",MAX(C:C)&gt;1),SUM($K$3:K1926)/2,IF($B1926="","",IF($C1927=$C1924,ROUND(J1927*I1927,2),IF($C1927=$C1925,"Total Item (R$)",IF(AND($C1927&lt;&gt;$C1926,$J1926&lt;&gt;""),SUMIFS(K:K,C:C,C1926,J:J,"&lt;&gt;Subtotal"),""))))),"")</f>
        <v/>
      </c>
      <c r="L1927" s="100" t="str">
        <f t="shared" si="58"/>
        <v/>
      </c>
    </row>
    <row r="1928" spans="2:12" x14ac:dyDescent="0.25">
      <c r="B1928" s="62" t="str">
        <f>IFERROR(IF(C1927=C1924,IF(B1927+1&lt;='FORMAÇÃO DE PREÇO'!$H$8,B1927+1,""),B1927),"")</f>
        <v/>
      </c>
      <c r="C1928" s="62" t="str">
        <f>IFERROR(VLOOKUP(B1928,'FORMAÇÃO DE PREÇO'!B:D,2,FALSE),"")</f>
        <v/>
      </c>
      <c r="D1928" s="62" t="str">
        <f>IFERROR(VLOOKUP(B1928,'FORMAÇÃO DE PREÇO'!B:D,3,FALSE),"")</f>
        <v/>
      </c>
      <c r="E1928" s="107" t="str">
        <f t="shared" si="59"/>
        <v/>
      </c>
      <c r="F1928" s="107" t="str">
        <f>IF($B1927="","",IF($C1928=$C1925,INDEX('FORMAÇÃO DE PREÇO'!$H:$H,MATCH($B1928,'FORMAÇÃO DE PREÇO'!$B:$B)-18),IF($C1928=$C1926,"Código","")))</f>
        <v/>
      </c>
      <c r="G1928" s="108" t="str">
        <f t="array" ref="G1928">IF($B1927="","",IF($C1928=$C1925,UPPER(INDEX('BASE EDITAL'!$C:$C,EDITAL!B1928+1)),IF($C1928=$C1926,"Especificação do Objeto","")))</f>
        <v/>
      </c>
      <c r="H1928" s="109" t="str">
        <f t="array" ref="H1928">IF($B1927="","",IF($C1928=$C1925,INDEX('FORMAÇÃO DE PREÇO'!$M:$M,MATCH($B1928,'FORMAÇÃO DE PREÇO'!$B:$B)-14),IF($C1928=$C1926,"Unidade","")))</f>
        <v/>
      </c>
      <c r="I1928" s="109" t="str">
        <f>IF($B1927="","",IF($C1928=$C1925,INDEX('FORMAÇÃO DE PREÇO'!$M:$M,MATCH($B1928,'FORMAÇÃO DE PREÇO'!$B:$B)-16),IF($C1928=$C1926,"Quant.","")))</f>
        <v/>
      </c>
      <c r="J1928" s="68" t="str">
        <f>IF(AND(COUNTBLANK($B1925:$B1927)=2,$B1927="",$B1926="",MAX(C:C)&gt;1),"Total Estimado",IF($B1927="","",IF($C1928=$C1925,INDEX('FORMAÇÃO DE PREÇO'!$M:$M,MATCH($B1928,'FORMAÇÃO DE PREÇO'!$B:$B)-18),IF($C1928=$C1926,"Valor Unit. (R$)",IF(AND($C1928&lt;&gt;$C1927,$J1927&lt;&gt;""),"Subtotal","")))))</f>
        <v/>
      </c>
      <c r="K1928" s="100" t="str">
        <f>IFERROR(IF(AND(COUNTBLANK($B1925:$B1927)=2,$B1927="",$B1926="",MAX(C:C)&gt;1),SUM($K$3:K1927)/2,IF($B1927="","",IF($C1928=$C1925,ROUND(J1928*I1928,2),IF($C1928=$C1926,"Total Item (R$)",IF(AND($C1928&lt;&gt;$C1927,$J1927&lt;&gt;""),SUMIFS(K:K,C:C,C1927,J:J,"&lt;&gt;Subtotal"),""))))),"")</f>
        <v/>
      </c>
      <c r="L1928" s="100" t="str">
        <f t="shared" si="58"/>
        <v/>
      </c>
    </row>
    <row r="1929" spans="2:12" x14ac:dyDescent="0.25">
      <c r="B1929" s="62" t="str">
        <f>IFERROR(IF(C1928=C1925,IF(B1928+1&lt;='FORMAÇÃO DE PREÇO'!$H$8,B1928+1,""),B1928),"")</f>
        <v/>
      </c>
      <c r="C1929" s="62" t="str">
        <f>IFERROR(VLOOKUP(B1929,'FORMAÇÃO DE PREÇO'!B:D,2,FALSE),"")</f>
        <v/>
      </c>
      <c r="D1929" s="62" t="str">
        <f>IFERROR(VLOOKUP(B1929,'FORMAÇÃO DE PREÇO'!B:D,3,FALSE),"")</f>
        <v/>
      </c>
      <c r="E1929" s="107" t="str">
        <f t="shared" si="59"/>
        <v/>
      </c>
      <c r="F1929" s="107" t="str">
        <f>IF($B1928="","",IF($C1929=$C1926,INDEX('FORMAÇÃO DE PREÇO'!$H:$H,MATCH($B1929,'FORMAÇÃO DE PREÇO'!$B:$B)-18),IF($C1929=$C1927,"Código","")))</f>
        <v/>
      </c>
      <c r="G1929" s="108" t="str">
        <f t="array" ref="G1929">IF($B1928="","",IF($C1929=$C1926,UPPER(INDEX('BASE EDITAL'!$C:$C,EDITAL!B1929+1)),IF($C1929=$C1927,"Especificação do Objeto","")))</f>
        <v/>
      </c>
      <c r="H1929" s="109" t="str">
        <f t="array" ref="H1929">IF($B1928="","",IF($C1929=$C1926,INDEX('FORMAÇÃO DE PREÇO'!$M:$M,MATCH($B1929,'FORMAÇÃO DE PREÇO'!$B:$B)-14),IF($C1929=$C1927,"Unidade","")))</f>
        <v/>
      </c>
      <c r="I1929" s="109" t="str">
        <f>IF($B1928="","",IF($C1929=$C1926,INDEX('FORMAÇÃO DE PREÇO'!$M:$M,MATCH($B1929,'FORMAÇÃO DE PREÇO'!$B:$B)-16),IF($C1929=$C1927,"Quant.","")))</f>
        <v/>
      </c>
      <c r="J1929" s="68" t="str">
        <f>IF(AND(COUNTBLANK($B1926:$B1928)=2,$B1928="",$B1927="",MAX(C:C)&gt;1),"Total Estimado",IF($B1928="","",IF($C1929=$C1926,INDEX('FORMAÇÃO DE PREÇO'!$M:$M,MATCH($B1929,'FORMAÇÃO DE PREÇO'!$B:$B)-18),IF($C1929=$C1927,"Valor Unit. (R$)",IF(AND($C1929&lt;&gt;$C1928,$J1928&lt;&gt;""),"Subtotal","")))))</f>
        <v/>
      </c>
      <c r="K1929" s="100" t="str">
        <f>IFERROR(IF(AND(COUNTBLANK($B1926:$B1928)=2,$B1928="",$B1927="",MAX(C:C)&gt;1),SUM($K$3:K1928)/2,IF($B1928="","",IF($C1929=$C1926,ROUND(J1929*I1929,2),IF($C1929=$C1927,"Total Item (R$)",IF(AND($C1929&lt;&gt;$C1928,$J1928&lt;&gt;""),SUMIFS(K:K,C:C,C1928,J:J,"&lt;&gt;Subtotal"),""))))),"")</f>
        <v/>
      </c>
      <c r="L1929" s="100" t="str">
        <f t="shared" si="58"/>
        <v/>
      </c>
    </row>
    <row r="1930" spans="2:12" x14ac:dyDescent="0.25">
      <c r="B1930" s="62" t="str">
        <f>IFERROR(IF(C1929=C1926,IF(B1929+1&lt;='FORMAÇÃO DE PREÇO'!$H$8,B1929+1,""),B1929),"")</f>
        <v/>
      </c>
      <c r="C1930" s="62" t="str">
        <f>IFERROR(VLOOKUP(B1930,'FORMAÇÃO DE PREÇO'!B:D,2,FALSE),"")</f>
        <v/>
      </c>
      <c r="D1930" s="62" t="str">
        <f>IFERROR(VLOOKUP(B1930,'FORMAÇÃO DE PREÇO'!B:D,3,FALSE),"")</f>
        <v/>
      </c>
      <c r="E1930" s="107" t="str">
        <f t="shared" si="59"/>
        <v/>
      </c>
      <c r="F1930" s="107" t="str">
        <f>IF($B1929="","",IF($C1930=$C1927,INDEX('FORMAÇÃO DE PREÇO'!$H:$H,MATCH($B1930,'FORMAÇÃO DE PREÇO'!$B:$B)-18),IF($C1930=$C1928,"Código","")))</f>
        <v/>
      </c>
      <c r="G1930" s="108" t="str">
        <f t="array" ref="G1930">IF($B1929="","",IF($C1930=$C1927,UPPER(INDEX('BASE EDITAL'!$C:$C,EDITAL!B1930+1)),IF($C1930=$C1928,"Especificação do Objeto","")))</f>
        <v/>
      </c>
      <c r="H1930" s="109" t="str">
        <f t="array" ref="H1930">IF($B1929="","",IF($C1930=$C1927,INDEX('FORMAÇÃO DE PREÇO'!$M:$M,MATCH($B1930,'FORMAÇÃO DE PREÇO'!$B:$B)-14),IF($C1930=$C1928,"Unidade","")))</f>
        <v/>
      </c>
      <c r="I1930" s="109" t="str">
        <f>IF($B1929="","",IF($C1930=$C1927,INDEX('FORMAÇÃO DE PREÇO'!$M:$M,MATCH($B1930,'FORMAÇÃO DE PREÇO'!$B:$B)-16),IF($C1930=$C1928,"Quant.","")))</f>
        <v/>
      </c>
      <c r="J1930" s="68" t="str">
        <f>IF(AND(COUNTBLANK($B1927:$B1929)=2,$B1929="",$B1928="",MAX(C:C)&gt;1),"Total Estimado",IF($B1929="","",IF($C1930=$C1927,INDEX('FORMAÇÃO DE PREÇO'!$M:$M,MATCH($B1930,'FORMAÇÃO DE PREÇO'!$B:$B)-18),IF($C1930=$C1928,"Valor Unit. (R$)",IF(AND($C1930&lt;&gt;$C1929,$J1929&lt;&gt;""),"Subtotal","")))))</f>
        <v/>
      </c>
      <c r="K1930" s="100" t="str">
        <f>IFERROR(IF(AND(COUNTBLANK($B1927:$B1929)=2,$B1929="",$B1928="",MAX(C:C)&gt;1),SUM($K$3:K1929)/2,IF($B1929="","",IF($C1930=$C1927,ROUND(J1930*I1930,2),IF($C1930=$C1928,"Total Item (R$)",IF(AND($C1930&lt;&gt;$C1929,$J1929&lt;&gt;""),SUMIFS(K:K,C:C,C1929,J:J,"&lt;&gt;Subtotal"),""))))),"")</f>
        <v/>
      </c>
      <c r="L1930" s="100" t="str">
        <f t="shared" si="58"/>
        <v/>
      </c>
    </row>
    <row r="1931" spans="2:12" x14ac:dyDescent="0.25">
      <c r="B1931" s="62" t="str">
        <f>IFERROR(IF(C1930=C1927,IF(B1930+1&lt;='FORMAÇÃO DE PREÇO'!$H$8,B1930+1,""),B1930),"")</f>
        <v/>
      </c>
      <c r="C1931" s="62" t="str">
        <f>IFERROR(VLOOKUP(B1931,'FORMAÇÃO DE PREÇO'!B:D,2,FALSE),"")</f>
        <v/>
      </c>
      <c r="D1931" s="62" t="str">
        <f>IFERROR(VLOOKUP(B1931,'FORMAÇÃO DE PREÇO'!B:D,3,FALSE),"")</f>
        <v/>
      </c>
      <c r="E1931" s="107" t="str">
        <f t="shared" si="59"/>
        <v/>
      </c>
      <c r="F1931" s="107" t="str">
        <f>IF($B1930="","",IF($C1931=$C1928,INDEX('FORMAÇÃO DE PREÇO'!$H:$H,MATCH($B1931,'FORMAÇÃO DE PREÇO'!$B:$B)-18),IF($C1931=$C1929,"Código","")))</f>
        <v/>
      </c>
      <c r="G1931" s="108" t="str">
        <f t="array" ref="G1931">IF($B1930="","",IF($C1931=$C1928,UPPER(INDEX('BASE EDITAL'!$C:$C,EDITAL!B1931+1)),IF($C1931=$C1929,"Especificação do Objeto","")))</f>
        <v/>
      </c>
      <c r="H1931" s="109" t="str">
        <f t="array" ref="H1931">IF($B1930="","",IF($C1931=$C1928,INDEX('FORMAÇÃO DE PREÇO'!$M:$M,MATCH($B1931,'FORMAÇÃO DE PREÇO'!$B:$B)-14),IF($C1931=$C1929,"Unidade","")))</f>
        <v/>
      </c>
      <c r="I1931" s="109" t="str">
        <f>IF($B1930="","",IF($C1931=$C1928,INDEX('FORMAÇÃO DE PREÇO'!$M:$M,MATCH($B1931,'FORMAÇÃO DE PREÇO'!$B:$B)-16),IF($C1931=$C1929,"Quant.","")))</f>
        <v/>
      </c>
      <c r="J1931" s="68" t="str">
        <f>IF(AND(COUNTBLANK($B1928:$B1930)=2,$B1930="",$B1929="",MAX(C:C)&gt;1),"Total Estimado",IF($B1930="","",IF($C1931=$C1928,INDEX('FORMAÇÃO DE PREÇO'!$M:$M,MATCH($B1931,'FORMAÇÃO DE PREÇO'!$B:$B)-18),IF($C1931=$C1929,"Valor Unit. (R$)",IF(AND($C1931&lt;&gt;$C1930,$J1930&lt;&gt;""),"Subtotal","")))))</f>
        <v/>
      </c>
      <c r="K1931" s="100" t="str">
        <f>IFERROR(IF(AND(COUNTBLANK($B1928:$B1930)=2,$B1930="",$B1929="",MAX(C:C)&gt;1),SUM($K$3:K1930)/2,IF($B1930="","",IF($C1931=$C1928,ROUND(J1931*I1931,2),IF($C1931=$C1929,"Total Item (R$)",IF(AND($C1931&lt;&gt;$C1930,$J1930&lt;&gt;""),SUMIFS(K:K,C:C,C1930,J:J,"&lt;&gt;Subtotal"),""))))),"")</f>
        <v/>
      </c>
      <c r="L1931" s="100" t="str">
        <f t="shared" si="58"/>
        <v/>
      </c>
    </row>
    <row r="1932" spans="2:12" x14ac:dyDescent="0.25">
      <c r="B1932" s="62" t="str">
        <f>IFERROR(IF(C1931=C1928,IF(B1931+1&lt;='FORMAÇÃO DE PREÇO'!$H$8,B1931+1,""),B1931),"")</f>
        <v/>
      </c>
      <c r="C1932" s="62" t="str">
        <f>IFERROR(VLOOKUP(B1932,'FORMAÇÃO DE PREÇO'!B:D,2,FALSE),"")</f>
        <v/>
      </c>
      <c r="D1932" s="62" t="str">
        <f>IFERROR(VLOOKUP(B1932,'FORMAÇÃO DE PREÇO'!B:D,3,FALSE),"")</f>
        <v/>
      </c>
      <c r="E1932" s="107" t="str">
        <f t="shared" si="59"/>
        <v/>
      </c>
      <c r="F1932" s="107" t="str">
        <f>IF($B1931="","",IF($C1932=$C1929,INDEX('FORMAÇÃO DE PREÇO'!$H:$H,MATCH($B1932,'FORMAÇÃO DE PREÇO'!$B:$B)-18),IF($C1932=$C1930,"Código","")))</f>
        <v/>
      </c>
      <c r="G1932" s="108" t="str">
        <f t="array" ref="G1932">IF($B1931="","",IF($C1932=$C1929,UPPER(INDEX('BASE EDITAL'!$C:$C,EDITAL!B1932+1)),IF($C1932=$C1930,"Especificação do Objeto","")))</f>
        <v/>
      </c>
      <c r="H1932" s="109" t="str">
        <f t="array" ref="H1932">IF($B1931="","",IF($C1932=$C1929,INDEX('FORMAÇÃO DE PREÇO'!$M:$M,MATCH($B1932,'FORMAÇÃO DE PREÇO'!$B:$B)-14),IF($C1932=$C1930,"Unidade","")))</f>
        <v/>
      </c>
      <c r="I1932" s="109" t="str">
        <f>IF($B1931="","",IF($C1932=$C1929,INDEX('FORMAÇÃO DE PREÇO'!$M:$M,MATCH($B1932,'FORMAÇÃO DE PREÇO'!$B:$B)-16),IF($C1932=$C1930,"Quant.","")))</f>
        <v/>
      </c>
      <c r="J1932" s="68" t="str">
        <f>IF(AND(COUNTBLANK($B1929:$B1931)=2,$B1931="",$B1930="",MAX(C:C)&gt;1),"Total Estimado",IF($B1931="","",IF($C1932=$C1929,INDEX('FORMAÇÃO DE PREÇO'!$M:$M,MATCH($B1932,'FORMAÇÃO DE PREÇO'!$B:$B)-18),IF($C1932=$C1930,"Valor Unit. (R$)",IF(AND($C1932&lt;&gt;$C1931,$J1931&lt;&gt;""),"Subtotal","")))))</f>
        <v/>
      </c>
      <c r="K1932" s="100" t="str">
        <f>IFERROR(IF(AND(COUNTBLANK($B1929:$B1931)=2,$B1931="",$B1930="",MAX(C:C)&gt;1),SUM($K$3:K1931)/2,IF($B1931="","",IF($C1932=$C1929,ROUND(J1932*I1932,2),IF($C1932=$C1930,"Total Item (R$)",IF(AND($C1932&lt;&gt;$C1931,$J1931&lt;&gt;""),SUMIFS(K:K,C:C,C1931,J:J,"&lt;&gt;Subtotal"),""))))),"")</f>
        <v/>
      </c>
      <c r="L1932" s="100" t="str">
        <f t="shared" si="58"/>
        <v/>
      </c>
    </row>
    <row r="1933" spans="2:12" x14ac:dyDescent="0.25">
      <c r="B1933" s="62" t="str">
        <f>IFERROR(IF(C1932=C1929,IF(B1932+1&lt;='FORMAÇÃO DE PREÇO'!$H$8,B1932+1,""),B1932),"")</f>
        <v/>
      </c>
      <c r="C1933" s="62" t="str">
        <f>IFERROR(VLOOKUP(B1933,'FORMAÇÃO DE PREÇO'!B:D,2,FALSE),"")</f>
        <v/>
      </c>
      <c r="D1933" s="62" t="str">
        <f>IFERROR(VLOOKUP(B1933,'FORMAÇÃO DE PREÇO'!B:D,3,FALSE),"")</f>
        <v/>
      </c>
      <c r="E1933" s="107" t="str">
        <f t="shared" si="59"/>
        <v/>
      </c>
      <c r="F1933" s="107" t="str">
        <f>IF($B1932="","",IF($C1933=$C1930,INDEX('FORMAÇÃO DE PREÇO'!$H:$H,MATCH($B1933,'FORMAÇÃO DE PREÇO'!$B:$B)-18),IF($C1933=$C1931,"Código","")))</f>
        <v/>
      </c>
      <c r="G1933" s="108" t="str">
        <f t="array" ref="G1933">IF($B1932="","",IF($C1933=$C1930,UPPER(INDEX('BASE EDITAL'!$C:$C,EDITAL!B1933+1)),IF($C1933=$C1931,"Especificação do Objeto","")))</f>
        <v/>
      </c>
      <c r="H1933" s="109" t="str">
        <f t="array" ref="H1933">IF($B1932="","",IF($C1933=$C1930,INDEX('FORMAÇÃO DE PREÇO'!$M:$M,MATCH($B1933,'FORMAÇÃO DE PREÇO'!$B:$B)-14),IF($C1933=$C1931,"Unidade","")))</f>
        <v/>
      </c>
      <c r="I1933" s="109" t="str">
        <f>IF($B1932="","",IF($C1933=$C1930,INDEX('FORMAÇÃO DE PREÇO'!$M:$M,MATCH($B1933,'FORMAÇÃO DE PREÇO'!$B:$B)-16),IF($C1933=$C1931,"Quant.","")))</f>
        <v/>
      </c>
      <c r="J1933" s="68" t="str">
        <f>IF(AND(COUNTBLANK($B1930:$B1932)=2,$B1932="",$B1931="",MAX(C:C)&gt;1),"Total Estimado",IF($B1932="","",IF($C1933=$C1930,INDEX('FORMAÇÃO DE PREÇO'!$M:$M,MATCH($B1933,'FORMAÇÃO DE PREÇO'!$B:$B)-18),IF($C1933=$C1931,"Valor Unit. (R$)",IF(AND($C1933&lt;&gt;$C1932,$J1932&lt;&gt;""),"Subtotal","")))))</f>
        <v/>
      </c>
      <c r="K1933" s="100" t="str">
        <f>IFERROR(IF(AND(COUNTBLANK($B1930:$B1932)=2,$B1932="",$B1931="",MAX(C:C)&gt;1),SUM($K$3:K1932)/2,IF($B1932="","",IF($C1933=$C1930,ROUND(J1933*I1933,2),IF($C1933=$C1931,"Total Item (R$)",IF(AND($C1933&lt;&gt;$C1932,$J1932&lt;&gt;""),SUMIFS(K:K,C:C,C1932,J:J,"&lt;&gt;Subtotal"),""))))),"")</f>
        <v/>
      </c>
      <c r="L1933" s="100" t="str">
        <f t="shared" si="58"/>
        <v/>
      </c>
    </row>
    <row r="1934" spans="2:12" x14ac:dyDescent="0.25">
      <c r="B1934" s="62" t="str">
        <f>IFERROR(IF(C1933=C1930,IF(B1933+1&lt;='FORMAÇÃO DE PREÇO'!$H$8,B1933+1,""),B1933),"")</f>
        <v/>
      </c>
      <c r="C1934" s="62" t="str">
        <f>IFERROR(VLOOKUP(B1934,'FORMAÇÃO DE PREÇO'!B:D,2,FALSE),"")</f>
        <v/>
      </c>
      <c r="D1934" s="62" t="str">
        <f>IFERROR(VLOOKUP(B1934,'FORMAÇÃO DE PREÇO'!B:D,3,FALSE),"")</f>
        <v/>
      </c>
      <c r="E1934" s="107" t="str">
        <f t="shared" si="59"/>
        <v/>
      </c>
      <c r="F1934" s="107" t="str">
        <f>IF($B1933="","",IF($C1934=$C1931,INDEX('FORMAÇÃO DE PREÇO'!$H:$H,MATCH($B1934,'FORMAÇÃO DE PREÇO'!$B:$B)-18),IF($C1934=$C1932,"Código","")))</f>
        <v/>
      </c>
      <c r="G1934" s="108" t="str">
        <f t="array" ref="G1934">IF($B1933="","",IF($C1934=$C1931,UPPER(INDEX('BASE EDITAL'!$C:$C,EDITAL!B1934+1)),IF($C1934=$C1932,"Especificação do Objeto","")))</f>
        <v/>
      </c>
      <c r="H1934" s="109" t="str">
        <f t="array" ref="H1934">IF($B1933="","",IF($C1934=$C1931,INDEX('FORMAÇÃO DE PREÇO'!$M:$M,MATCH($B1934,'FORMAÇÃO DE PREÇO'!$B:$B)-14),IF($C1934=$C1932,"Unidade","")))</f>
        <v/>
      </c>
      <c r="I1934" s="109" t="str">
        <f>IF($B1933="","",IF($C1934=$C1931,INDEX('FORMAÇÃO DE PREÇO'!$M:$M,MATCH($B1934,'FORMAÇÃO DE PREÇO'!$B:$B)-16),IF($C1934=$C1932,"Quant.","")))</f>
        <v/>
      </c>
      <c r="J1934" s="68" t="str">
        <f>IF(AND(COUNTBLANK($B1931:$B1933)=2,$B1933="",$B1932="",MAX(C:C)&gt;1),"Total Estimado",IF($B1933="","",IF($C1934=$C1931,INDEX('FORMAÇÃO DE PREÇO'!$M:$M,MATCH($B1934,'FORMAÇÃO DE PREÇO'!$B:$B)-18),IF($C1934=$C1932,"Valor Unit. (R$)",IF(AND($C1934&lt;&gt;$C1933,$J1933&lt;&gt;""),"Subtotal","")))))</f>
        <v/>
      </c>
      <c r="K1934" s="100" t="str">
        <f>IFERROR(IF(AND(COUNTBLANK($B1931:$B1933)=2,$B1933="",$B1932="",MAX(C:C)&gt;1),SUM($K$3:K1933)/2,IF($B1933="","",IF($C1934=$C1931,ROUND(J1934*I1934,2),IF($C1934=$C1932,"Total Item (R$)",IF(AND($C1934&lt;&gt;$C1933,$J1933&lt;&gt;""),SUMIFS(K:K,C:C,C1933,J:J,"&lt;&gt;Subtotal"),""))))),"")</f>
        <v/>
      </c>
      <c r="L1934" s="100" t="str">
        <f t="shared" si="58"/>
        <v/>
      </c>
    </row>
    <row r="1935" spans="2:12" x14ac:dyDescent="0.25">
      <c r="B1935" s="62" t="str">
        <f>IFERROR(IF(C1934=C1931,IF(B1934+1&lt;='FORMAÇÃO DE PREÇO'!$H$8,B1934+1,""),B1934),"")</f>
        <v/>
      </c>
      <c r="C1935" s="62" t="str">
        <f>IFERROR(VLOOKUP(B1935,'FORMAÇÃO DE PREÇO'!B:D,2,FALSE),"")</f>
        <v/>
      </c>
      <c r="D1935" s="62" t="str">
        <f>IFERROR(VLOOKUP(B1935,'FORMAÇÃO DE PREÇO'!B:D,3,FALSE),"")</f>
        <v/>
      </c>
      <c r="E1935" s="107" t="str">
        <f t="shared" si="59"/>
        <v/>
      </c>
      <c r="F1935" s="107" t="str">
        <f>IF($B1934="","",IF($C1935=$C1932,INDEX('FORMAÇÃO DE PREÇO'!$H:$H,MATCH($B1935,'FORMAÇÃO DE PREÇO'!$B:$B)-18),IF($C1935=$C1933,"Código","")))</f>
        <v/>
      </c>
      <c r="G1935" s="108" t="str">
        <f t="array" ref="G1935">IF($B1934="","",IF($C1935=$C1932,UPPER(INDEX('BASE EDITAL'!$C:$C,EDITAL!B1935+1)),IF($C1935=$C1933,"Especificação do Objeto","")))</f>
        <v/>
      </c>
      <c r="H1935" s="109" t="str">
        <f t="array" ref="H1935">IF($B1934="","",IF($C1935=$C1932,INDEX('FORMAÇÃO DE PREÇO'!$M:$M,MATCH($B1935,'FORMAÇÃO DE PREÇO'!$B:$B)-14),IF($C1935=$C1933,"Unidade","")))</f>
        <v/>
      </c>
      <c r="I1935" s="109" t="str">
        <f>IF($B1934="","",IF($C1935=$C1932,INDEX('FORMAÇÃO DE PREÇO'!$M:$M,MATCH($B1935,'FORMAÇÃO DE PREÇO'!$B:$B)-16),IF($C1935=$C1933,"Quant.","")))</f>
        <v/>
      </c>
      <c r="J1935" s="68" t="str">
        <f>IF(AND(COUNTBLANK($B1932:$B1934)=2,$B1934="",$B1933="",MAX(C:C)&gt;1),"Total Estimado",IF($B1934="","",IF($C1935=$C1932,INDEX('FORMAÇÃO DE PREÇO'!$M:$M,MATCH($B1935,'FORMAÇÃO DE PREÇO'!$B:$B)-18),IF($C1935=$C1933,"Valor Unit. (R$)",IF(AND($C1935&lt;&gt;$C1934,$J1934&lt;&gt;""),"Subtotal","")))))</f>
        <v/>
      </c>
      <c r="K1935" s="100" t="str">
        <f>IFERROR(IF(AND(COUNTBLANK($B1932:$B1934)=2,$B1934="",$B1933="",MAX(C:C)&gt;1),SUM($K$3:K1934)/2,IF($B1934="","",IF($C1935=$C1932,ROUND(J1935*I1935,2),IF($C1935=$C1933,"Total Item (R$)",IF(AND($C1935&lt;&gt;$C1934,$J1934&lt;&gt;""),SUMIFS(K:K,C:C,C1934,J:J,"&lt;&gt;Subtotal"),""))))),"")</f>
        <v/>
      </c>
      <c r="L1935" s="100" t="str">
        <f t="shared" si="58"/>
        <v/>
      </c>
    </row>
    <row r="1936" spans="2:12" x14ac:dyDescent="0.25">
      <c r="B1936" s="62" t="str">
        <f>IFERROR(IF(C1935=C1932,IF(B1935+1&lt;='FORMAÇÃO DE PREÇO'!$H$8,B1935+1,""),B1935),"")</f>
        <v/>
      </c>
      <c r="C1936" s="62" t="str">
        <f>IFERROR(VLOOKUP(B1936,'FORMAÇÃO DE PREÇO'!B:D,2,FALSE),"")</f>
        <v/>
      </c>
      <c r="D1936" s="62" t="str">
        <f>IFERROR(VLOOKUP(B1936,'FORMAÇÃO DE PREÇO'!B:D,3,FALSE),"")</f>
        <v/>
      </c>
      <c r="E1936" s="107" t="str">
        <f t="shared" si="59"/>
        <v/>
      </c>
      <c r="F1936" s="107" t="str">
        <f>IF($B1935="","",IF($C1936=$C1933,INDEX('FORMAÇÃO DE PREÇO'!$H:$H,MATCH($B1936,'FORMAÇÃO DE PREÇO'!$B:$B)-18),IF($C1936=$C1934,"Código","")))</f>
        <v/>
      </c>
      <c r="G1936" s="108" t="str">
        <f t="array" ref="G1936">IF($B1935="","",IF($C1936=$C1933,UPPER(INDEX('BASE EDITAL'!$C:$C,EDITAL!B1936+1)),IF($C1936=$C1934,"Especificação do Objeto","")))</f>
        <v/>
      </c>
      <c r="H1936" s="109" t="str">
        <f t="array" ref="H1936">IF($B1935="","",IF($C1936=$C1933,INDEX('FORMAÇÃO DE PREÇO'!$M:$M,MATCH($B1936,'FORMAÇÃO DE PREÇO'!$B:$B)-14),IF($C1936=$C1934,"Unidade","")))</f>
        <v/>
      </c>
      <c r="I1936" s="109" t="str">
        <f>IF($B1935="","",IF($C1936=$C1933,INDEX('FORMAÇÃO DE PREÇO'!$M:$M,MATCH($B1936,'FORMAÇÃO DE PREÇO'!$B:$B)-16),IF($C1936=$C1934,"Quant.","")))</f>
        <v/>
      </c>
      <c r="J1936" s="68" t="str">
        <f>IF(AND(COUNTBLANK($B1933:$B1935)=2,$B1935="",$B1934="",MAX(C:C)&gt;1),"Total Estimado",IF($B1935="","",IF($C1936=$C1933,INDEX('FORMAÇÃO DE PREÇO'!$M:$M,MATCH($B1936,'FORMAÇÃO DE PREÇO'!$B:$B)-18),IF($C1936=$C1934,"Valor Unit. (R$)",IF(AND($C1936&lt;&gt;$C1935,$J1935&lt;&gt;""),"Subtotal","")))))</f>
        <v/>
      </c>
      <c r="K1936" s="100" t="str">
        <f>IFERROR(IF(AND(COUNTBLANK($B1933:$B1935)=2,$B1935="",$B1934="",MAX(C:C)&gt;1),SUM($K$3:K1935)/2,IF($B1935="","",IF($C1936=$C1933,ROUND(J1936*I1936,2),IF($C1936=$C1934,"Total Item (R$)",IF(AND($C1936&lt;&gt;$C1935,$J1935&lt;&gt;""),SUMIFS(K:K,C:C,C1935,J:J,"&lt;&gt;Subtotal"),""))))),"")</f>
        <v/>
      </c>
      <c r="L1936" s="100" t="str">
        <f t="shared" si="58"/>
        <v/>
      </c>
    </row>
    <row r="1937" spans="2:12" x14ac:dyDescent="0.25">
      <c r="B1937" s="62" t="str">
        <f>IFERROR(IF(C1936=C1933,IF(B1936+1&lt;='FORMAÇÃO DE PREÇO'!$H$8,B1936+1,""),B1936),"")</f>
        <v/>
      </c>
      <c r="C1937" s="62" t="str">
        <f>IFERROR(VLOOKUP(B1937,'FORMAÇÃO DE PREÇO'!B:D,2,FALSE),"")</f>
        <v/>
      </c>
      <c r="D1937" s="62" t="str">
        <f>IFERROR(VLOOKUP(B1937,'FORMAÇÃO DE PREÇO'!B:D,3,FALSE),"")</f>
        <v/>
      </c>
      <c r="E1937" s="107" t="str">
        <f t="shared" si="59"/>
        <v/>
      </c>
      <c r="F1937" s="107" t="str">
        <f>IF($B1936="","",IF($C1937=$C1934,INDEX('FORMAÇÃO DE PREÇO'!$H:$H,MATCH($B1937,'FORMAÇÃO DE PREÇO'!$B:$B)-18),IF($C1937=$C1935,"Código","")))</f>
        <v/>
      </c>
      <c r="G1937" s="108" t="str">
        <f t="array" ref="G1937">IF($B1936="","",IF($C1937=$C1934,UPPER(INDEX('BASE EDITAL'!$C:$C,EDITAL!B1937+1)),IF($C1937=$C1935,"Especificação do Objeto","")))</f>
        <v/>
      </c>
      <c r="H1937" s="109" t="str">
        <f t="array" ref="H1937">IF($B1936="","",IF($C1937=$C1934,INDEX('FORMAÇÃO DE PREÇO'!$M:$M,MATCH($B1937,'FORMAÇÃO DE PREÇO'!$B:$B)-14),IF($C1937=$C1935,"Unidade","")))</f>
        <v/>
      </c>
      <c r="I1937" s="109" t="str">
        <f>IF($B1936="","",IF($C1937=$C1934,INDEX('FORMAÇÃO DE PREÇO'!$M:$M,MATCH($B1937,'FORMAÇÃO DE PREÇO'!$B:$B)-16),IF($C1937=$C1935,"Quant.","")))</f>
        <v/>
      </c>
      <c r="J1937" s="68" t="str">
        <f>IF(AND(COUNTBLANK($B1934:$B1936)=2,$B1936="",$B1935="",MAX(C:C)&gt;1),"Total Estimado",IF($B1936="","",IF($C1937=$C1934,INDEX('FORMAÇÃO DE PREÇO'!$M:$M,MATCH($B1937,'FORMAÇÃO DE PREÇO'!$B:$B)-18),IF($C1937=$C1935,"Valor Unit. (R$)",IF(AND($C1937&lt;&gt;$C1936,$J1936&lt;&gt;""),"Subtotal","")))))</f>
        <v/>
      </c>
      <c r="K1937" s="100" t="str">
        <f>IFERROR(IF(AND(COUNTBLANK($B1934:$B1936)=2,$B1936="",$B1935="",MAX(C:C)&gt;1),SUM($K$3:K1936)/2,IF($B1936="","",IF($C1937=$C1934,ROUND(J1937*I1937,2),IF($C1937=$C1935,"Total Item (R$)",IF(AND($C1937&lt;&gt;$C1936,$J1936&lt;&gt;""),SUMIFS(K:K,C:C,C1936,J:J,"&lt;&gt;Subtotal"),""))))),"")</f>
        <v/>
      </c>
      <c r="L1937" s="100" t="str">
        <f t="shared" si="58"/>
        <v/>
      </c>
    </row>
    <row r="1938" spans="2:12" x14ac:dyDescent="0.25">
      <c r="B1938" s="62" t="str">
        <f>IFERROR(IF(C1937=C1934,IF(B1937+1&lt;='FORMAÇÃO DE PREÇO'!$H$8,B1937+1,""),B1937),"")</f>
        <v/>
      </c>
      <c r="C1938" s="62" t="str">
        <f>IFERROR(VLOOKUP(B1938,'FORMAÇÃO DE PREÇO'!B:D,2,FALSE),"")</f>
        <v/>
      </c>
      <c r="D1938" s="62" t="str">
        <f>IFERROR(VLOOKUP(B1938,'FORMAÇÃO DE PREÇO'!B:D,3,FALSE),"")</f>
        <v/>
      </c>
      <c r="E1938" s="107" t="str">
        <f t="shared" si="59"/>
        <v/>
      </c>
      <c r="F1938" s="107" t="str">
        <f>IF($B1937="","",IF($C1938=$C1935,INDEX('FORMAÇÃO DE PREÇO'!$H:$H,MATCH($B1938,'FORMAÇÃO DE PREÇO'!$B:$B)-18),IF($C1938=$C1936,"Código","")))</f>
        <v/>
      </c>
      <c r="G1938" s="108" t="str">
        <f t="array" ref="G1938">IF($B1937="","",IF($C1938=$C1935,UPPER(INDEX('BASE EDITAL'!$C:$C,EDITAL!B1938+1)),IF($C1938=$C1936,"Especificação do Objeto","")))</f>
        <v/>
      </c>
      <c r="H1938" s="109" t="str">
        <f t="array" ref="H1938">IF($B1937="","",IF($C1938=$C1935,INDEX('FORMAÇÃO DE PREÇO'!$M:$M,MATCH($B1938,'FORMAÇÃO DE PREÇO'!$B:$B)-14),IF($C1938=$C1936,"Unidade","")))</f>
        <v/>
      </c>
      <c r="I1938" s="109" t="str">
        <f>IF($B1937="","",IF($C1938=$C1935,INDEX('FORMAÇÃO DE PREÇO'!$M:$M,MATCH($B1938,'FORMAÇÃO DE PREÇO'!$B:$B)-16),IF($C1938=$C1936,"Quant.","")))</f>
        <v/>
      </c>
      <c r="J1938" s="68" t="str">
        <f>IF(AND(COUNTBLANK($B1935:$B1937)=2,$B1937="",$B1936="",MAX(C:C)&gt;1),"Total Estimado",IF($B1937="","",IF($C1938=$C1935,INDEX('FORMAÇÃO DE PREÇO'!$M:$M,MATCH($B1938,'FORMAÇÃO DE PREÇO'!$B:$B)-18),IF($C1938=$C1936,"Valor Unit. (R$)",IF(AND($C1938&lt;&gt;$C1937,$J1937&lt;&gt;""),"Subtotal","")))))</f>
        <v/>
      </c>
      <c r="K1938" s="100" t="str">
        <f>IFERROR(IF(AND(COUNTBLANK($B1935:$B1937)=2,$B1937="",$B1936="",MAX(C:C)&gt;1),SUM($K$3:K1937)/2,IF($B1937="","",IF($C1938=$C1935,ROUND(J1938*I1938,2),IF($C1938=$C1936,"Total Item (R$)",IF(AND($C1938&lt;&gt;$C1937,$J1937&lt;&gt;""),SUMIFS(K:K,C:C,C1937,J:J,"&lt;&gt;Subtotal"),""))))),"")</f>
        <v/>
      </c>
      <c r="L1938" s="100" t="str">
        <f t="shared" si="58"/>
        <v/>
      </c>
    </row>
    <row r="1939" spans="2:12" x14ac:dyDescent="0.25">
      <c r="B1939" s="62" t="str">
        <f>IFERROR(IF(C1938=C1935,IF(B1938+1&lt;='FORMAÇÃO DE PREÇO'!$H$8,B1938+1,""),B1938),"")</f>
        <v/>
      </c>
      <c r="C1939" s="62" t="str">
        <f>IFERROR(VLOOKUP(B1939,'FORMAÇÃO DE PREÇO'!B:D,2,FALSE),"")</f>
        <v/>
      </c>
      <c r="D1939" s="62" t="str">
        <f>IFERROR(VLOOKUP(B1939,'FORMAÇÃO DE PREÇO'!B:D,3,FALSE),"")</f>
        <v/>
      </c>
      <c r="E1939" s="107" t="str">
        <f t="shared" si="59"/>
        <v/>
      </c>
      <c r="F1939" s="107" t="str">
        <f>IF($B1938="","",IF($C1939=$C1936,INDEX('FORMAÇÃO DE PREÇO'!$H:$H,MATCH($B1939,'FORMAÇÃO DE PREÇO'!$B:$B)-18),IF($C1939=$C1937,"Código","")))</f>
        <v/>
      </c>
      <c r="G1939" s="108" t="str">
        <f t="array" ref="G1939">IF($B1938="","",IF($C1939=$C1936,UPPER(INDEX('BASE EDITAL'!$C:$C,EDITAL!B1939+1)),IF($C1939=$C1937,"Especificação do Objeto","")))</f>
        <v/>
      </c>
      <c r="H1939" s="109" t="str">
        <f t="array" ref="H1939">IF($B1938="","",IF($C1939=$C1936,INDEX('FORMAÇÃO DE PREÇO'!$M:$M,MATCH($B1939,'FORMAÇÃO DE PREÇO'!$B:$B)-14),IF($C1939=$C1937,"Unidade","")))</f>
        <v/>
      </c>
      <c r="I1939" s="109" t="str">
        <f>IF($B1938="","",IF($C1939=$C1936,INDEX('FORMAÇÃO DE PREÇO'!$M:$M,MATCH($B1939,'FORMAÇÃO DE PREÇO'!$B:$B)-16),IF($C1939=$C1937,"Quant.","")))</f>
        <v/>
      </c>
      <c r="J1939" s="68" t="str">
        <f>IF(AND(COUNTBLANK($B1936:$B1938)=2,$B1938="",$B1937="",MAX(C:C)&gt;1),"Total Estimado",IF($B1938="","",IF($C1939=$C1936,INDEX('FORMAÇÃO DE PREÇO'!$M:$M,MATCH($B1939,'FORMAÇÃO DE PREÇO'!$B:$B)-18),IF($C1939=$C1937,"Valor Unit. (R$)",IF(AND($C1939&lt;&gt;$C1938,$J1938&lt;&gt;""),"Subtotal","")))))</f>
        <v/>
      </c>
      <c r="K1939" s="100" t="str">
        <f>IFERROR(IF(AND(COUNTBLANK($B1936:$B1938)=2,$B1938="",$B1937="",MAX(C:C)&gt;1),SUM($K$3:K1938)/2,IF($B1938="","",IF($C1939=$C1936,ROUND(J1939*I1939,2),IF($C1939=$C1937,"Total Item (R$)",IF(AND($C1939&lt;&gt;$C1938,$J1938&lt;&gt;""),SUMIFS(K:K,C:C,C1938,J:J,"&lt;&gt;Subtotal"),""))))),"")</f>
        <v/>
      </c>
      <c r="L1939" s="100" t="str">
        <f t="shared" si="58"/>
        <v/>
      </c>
    </row>
    <row r="1940" spans="2:12" x14ac:dyDescent="0.25">
      <c r="B1940" s="62" t="str">
        <f>IFERROR(IF(C1939=C1936,IF(B1939+1&lt;='FORMAÇÃO DE PREÇO'!$H$8,B1939+1,""),B1939),"")</f>
        <v/>
      </c>
      <c r="C1940" s="62" t="str">
        <f>IFERROR(VLOOKUP(B1940,'FORMAÇÃO DE PREÇO'!B:D,2,FALSE),"")</f>
        <v/>
      </c>
      <c r="D1940" s="62" t="str">
        <f>IFERROR(VLOOKUP(B1940,'FORMAÇÃO DE PREÇO'!B:D,3,FALSE),"")</f>
        <v/>
      </c>
      <c r="E1940" s="107" t="str">
        <f t="shared" si="59"/>
        <v/>
      </c>
      <c r="F1940" s="107" t="str">
        <f>IF($B1939="","",IF($C1940=$C1937,INDEX('FORMAÇÃO DE PREÇO'!$H:$H,MATCH($B1940,'FORMAÇÃO DE PREÇO'!$B:$B)-18),IF($C1940=$C1938,"Código","")))</f>
        <v/>
      </c>
      <c r="G1940" s="108" t="str">
        <f t="array" ref="G1940">IF($B1939="","",IF($C1940=$C1937,UPPER(INDEX('BASE EDITAL'!$C:$C,EDITAL!B1940+1)),IF($C1940=$C1938,"Especificação do Objeto","")))</f>
        <v/>
      </c>
      <c r="H1940" s="109" t="str">
        <f t="array" ref="H1940">IF($B1939="","",IF($C1940=$C1937,INDEX('FORMAÇÃO DE PREÇO'!$M:$M,MATCH($B1940,'FORMAÇÃO DE PREÇO'!$B:$B)-14),IF($C1940=$C1938,"Unidade","")))</f>
        <v/>
      </c>
      <c r="I1940" s="109" t="str">
        <f>IF($B1939="","",IF($C1940=$C1937,INDEX('FORMAÇÃO DE PREÇO'!$M:$M,MATCH($B1940,'FORMAÇÃO DE PREÇO'!$B:$B)-16),IF($C1940=$C1938,"Quant.","")))</f>
        <v/>
      </c>
      <c r="J1940" s="68" t="str">
        <f>IF(AND(COUNTBLANK($B1937:$B1939)=2,$B1939="",$B1938="",MAX(C:C)&gt;1),"Total Estimado",IF($B1939="","",IF($C1940=$C1937,INDEX('FORMAÇÃO DE PREÇO'!$M:$M,MATCH($B1940,'FORMAÇÃO DE PREÇO'!$B:$B)-18),IF($C1940=$C1938,"Valor Unit. (R$)",IF(AND($C1940&lt;&gt;$C1939,$J1939&lt;&gt;""),"Subtotal","")))))</f>
        <v/>
      </c>
      <c r="K1940" s="100" t="str">
        <f>IFERROR(IF(AND(COUNTBLANK($B1937:$B1939)=2,$B1939="",$B1938="",MAX(C:C)&gt;1),SUM($K$3:K1939)/2,IF($B1939="","",IF($C1940=$C1937,ROUND(J1940*I1940,2),IF($C1940=$C1938,"Total Item (R$)",IF(AND($C1940&lt;&gt;$C1939,$J1939&lt;&gt;""),SUMIFS(K:K,C:C,C1939,J:J,"&lt;&gt;Subtotal"),""))))),"")</f>
        <v/>
      </c>
      <c r="L1940" s="100" t="str">
        <f t="shared" si="58"/>
        <v/>
      </c>
    </row>
    <row r="1941" spans="2:12" x14ac:dyDescent="0.25">
      <c r="B1941" s="62" t="str">
        <f>IFERROR(IF(C1940=C1937,IF(B1940+1&lt;='FORMAÇÃO DE PREÇO'!$H$8,B1940+1,""),B1940),"")</f>
        <v/>
      </c>
      <c r="C1941" s="62" t="str">
        <f>IFERROR(VLOOKUP(B1941,'FORMAÇÃO DE PREÇO'!B:D,2,FALSE),"")</f>
        <v/>
      </c>
      <c r="D1941" s="62" t="str">
        <f>IFERROR(VLOOKUP(B1941,'FORMAÇÃO DE PREÇO'!B:D,3,FALSE),"")</f>
        <v/>
      </c>
      <c r="E1941" s="107" t="str">
        <f t="shared" si="59"/>
        <v/>
      </c>
      <c r="F1941" s="107" t="str">
        <f>IF($B1940="","",IF($C1941=$C1938,INDEX('FORMAÇÃO DE PREÇO'!$H:$H,MATCH($B1941,'FORMAÇÃO DE PREÇO'!$B:$B)-18),IF($C1941=$C1939,"Código","")))</f>
        <v/>
      </c>
      <c r="G1941" s="108" t="str">
        <f t="array" ref="G1941">IF($B1940="","",IF($C1941=$C1938,UPPER(INDEX('BASE EDITAL'!$C:$C,EDITAL!B1941+1)),IF($C1941=$C1939,"Especificação do Objeto","")))</f>
        <v/>
      </c>
      <c r="H1941" s="109" t="str">
        <f t="array" ref="H1941">IF($B1940="","",IF($C1941=$C1938,INDEX('FORMAÇÃO DE PREÇO'!$M:$M,MATCH($B1941,'FORMAÇÃO DE PREÇO'!$B:$B)-14),IF($C1941=$C1939,"Unidade","")))</f>
        <v/>
      </c>
      <c r="I1941" s="109" t="str">
        <f>IF($B1940="","",IF($C1941=$C1938,INDEX('FORMAÇÃO DE PREÇO'!$M:$M,MATCH($B1941,'FORMAÇÃO DE PREÇO'!$B:$B)-16),IF($C1941=$C1939,"Quant.","")))</f>
        <v/>
      </c>
      <c r="J1941" s="68" t="str">
        <f>IF(AND(COUNTBLANK($B1938:$B1940)=2,$B1940="",$B1939="",MAX(C:C)&gt;1),"Total Estimado",IF($B1940="","",IF($C1941=$C1938,INDEX('FORMAÇÃO DE PREÇO'!$M:$M,MATCH($B1941,'FORMAÇÃO DE PREÇO'!$B:$B)-18),IF($C1941=$C1939,"Valor Unit. (R$)",IF(AND($C1941&lt;&gt;$C1940,$J1940&lt;&gt;""),"Subtotal","")))))</f>
        <v/>
      </c>
      <c r="K1941" s="100" t="str">
        <f>IFERROR(IF(AND(COUNTBLANK($B1938:$B1940)=2,$B1940="",$B1939="",MAX(C:C)&gt;1),SUM($K$3:K1940)/2,IF($B1940="","",IF($C1941=$C1938,ROUND(J1941*I1941,2),IF($C1941=$C1939,"Total Item (R$)",IF(AND($C1941&lt;&gt;$C1940,$J1940&lt;&gt;""),SUMIFS(K:K,C:C,C1940,J:J,"&lt;&gt;Subtotal"),""))))),"")</f>
        <v/>
      </c>
      <c r="L1941" s="100" t="str">
        <f t="shared" si="58"/>
        <v/>
      </c>
    </row>
    <row r="1942" spans="2:12" x14ac:dyDescent="0.25">
      <c r="B1942" s="62" t="str">
        <f>IFERROR(IF(C1941=C1938,IF(B1941+1&lt;='FORMAÇÃO DE PREÇO'!$H$8,B1941+1,""),B1941),"")</f>
        <v/>
      </c>
      <c r="C1942" s="62" t="str">
        <f>IFERROR(VLOOKUP(B1942,'FORMAÇÃO DE PREÇO'!B:D,2,FALSE),"")</f>
        <v/>
      </c>
      <c r="D1942" s="62" t="str">
        <f>IFERROR(VLOOKUP(B1942,'FORMAÇÃO DE PREÇO'!B:D,3,FALSE),"")</f>
        <v/>
      </c>
      <c r="E1942" s="107" t="str">
        <f t="shared" si="59"/>
        <v/>
      </c>
      <c r="F1942" s="107" t="str">
        <f>IF($B1941="","",IF($C1942=$C1939,INDEX('FORMAÇÃO DE PREÇO'!$H:$H,MATCH($B1942,'FORMAÇÃO DE PREÇO'!$B:$B)-18),IF($C1942=$C1940,"Código","")))</f>
        <v/>
      </c>
      <c r="G1942" s="108" t="str">
        <f t="array" ref="G1942">IF($B1941="","",IF($C1942=$C1939,UPPER(INDEX('BASE EDITAL'!$C:$C,EDITAL!B1942+1)),IF($C1942=$C1940,"Especificação do Objeto","")))</f>
        <v/>
      </c>
      <c r="H1942" s="109" t="str">
        <f t="array" ref="H1942">IF($B1941="","",IF($C1942=$C1939,INDEX('FORMAÇÃO DE PREÇO'!$M:$M,MATCH($B1942,'FORMAÇÃO DE PREÇO'!$B:$B)-14),IF($C1942=$C1940,"Unidade","")))</f>
        <v/>
      </c>
      <c r="I1942" s="109" t="str">
        <f>IF($B1941="","",IF($C1942=$C1939,INDEX('FORMAÇÃO DE PREÇO'!$M:$M,MATCH($B1942,'FORMAÇÃO DE PREÇO'!$B:$B)-16),IF($C1942=$C1940,"Quant.","")))</f>
        <v/>
      </c>
      <c r="J1942" s="68" t="str">
        <f>IF(AND(COUNTBLANK($B1939:$B1941)=2,$B1941="",$B1940="",MAX(C:C)&gt;1),"Total Estimado",IF($B1941="","",IF($C1942=$C1939,INDEX('FORMAÇÃO DE PREÇO'!$M:$M,MATCH($B1942,'FORMAÇÃO DE PREÇO'!$B:$B)-18),IF($C1942=$C1940,"Valor Unit. (R$)",IF(AND($C1942&lt;&gt;$C1941,$J1941&lt;&gt;""),"Subtotal","")))))</f>
        <v/>
      </c>
      <c r="K1942" s="100" t="str">
        <f>IFERROR(IF(AND(COUNTBLANK($B1939:$B1941)=2,$B1941="",$B1940="",MAX(C:C)&gt;1),SUM($K$3:K1941)/2,IF($B1941="","",IF($C1942=$C1939,ROUND(J1942*I1942,2),IF($C1942=$C1940,"Total Item (R$)",IF(AND($C1942&lt;&gt;$C1941,$J1941&lt;&gt;""),SUMIFS(K:K,C:C,C1941,J:J,"&lt;&gt;Subtotal"),""))))),"")</f>
        <v/>
      </c>
      <c r="L1942" s="100" t="str">
        <f t="shared" si="58"/>
        <v/>
      </c>
    </row>
    <row r="1943" spans="2:12" x14ac:dyDescent="0.25">
      <c r="B1943" s="62" t="str">
        <f>IFERROR(IF(C1942=C1939,IF(B1942+1&lt;='FORMAÇÃO DE PREÇO'!$H$8,B1942+1,""),B1942),"")</f>
        <v/>
      </c>
      <c r="C1943" s="62" t="str">
        <f>IFERROR(VLOOKUP(B1943,'FORMAÇÃO DE PREÇO'!B:D,2,FALSE),"")</f>
        <v/>
      </c>
      <c r="D1943" s="62" t="str">
        <f>IFERROR(VLOOKUP(B1943,'FORMAÇÃO DE PREÇO'!B:D,3,FALSE),"")</f>
        <v/>
      </c>
      <c r="E1943" s="107" t="str">
        <f t="shared" si="59"/>
        <v/>
      </c>
      <c r="F1943" s="107" t="str">
        <f>IF($B1942="","",IF($C1943=$C1940,INDEX('FORMAÇÃO DE PREÇO'!$H:$H,MATCH($B1943,'FORMAÇÃO DE PREÇO'!$B:$B)-18),IF($C1943=$C1941,"Código","")))</f>
        <v/>
      </c>
      <c r="G1943" s="108" t="str">
        <f t="array" ref="G1943">IF($B1942="","",IF($C1943=$C1940,UPPER(INDEX('BASE EDITAL'!$C:$C,EDITAL!B1943+1)),IF($C1943=$C1941,"Especificação do Objeto","")))</f>
        <v/>
      </c>
      <c r="H1943" s="109" t="str">
        <f t="array" ref="H1943">IF($B1942="","",IF($C1943=$C1940,INDEX('FORMAÇÃO DE PREÇO'!$M:$M,MATCH($B1943,'FORMAÇÃO DE PREÇO'!$B:$B)-14),IF($C1943=$C1941,"Unidade","")))</f>
        <v/>
      </c>
      <c r="I1943" s="109" t="str">
        <f>IF($B1942="","",IF($C1943=$C1940,INDEX('FORMAÇÃO DE PREÇO'!$M:$M,MATCH($B1943,'FORMAÇÃO DE PREÇO'!$B:$B)-16),IF($C1943=$C1941,"Quant.","")))</f>
        <v/>
      </c>
      <c r="J1943" s="68" t="str">
        <f>IF(AND(COUNTBLANK($B1940:$B1942)=2,$B1942="",$B1941="",MAX(C:C)&gt;1),"Total Estimado",IF($B1942="","",IF($C1943=$C1940,INDEX('FORMAÇÃO DE PREÇO'!$M:$M,MATCH($B1943,'FORMAÇÃO DE PREÇO'!$B:$B)-18),IF($C1943=$C1941,"Valor Unit. (R$)",IF(AND($C1943&lt;&gt;$C1942,$J1942&lt;&gt;""),"Subtotal","")))))</f>
        <v/>
      </c>
      <c r="K1943" s="100" t="str">
        <f>IFERROR(IF(AND(COUNTBLANK($B1940:$B1942)=2,$B1942="",$B1941="",MAX(C:C)&gt;1),SUM($K$3:K1942)/2,IF($B1942="","",IF($C1943=$C1940,ROUND(J1943*I1943,2),IF($C1943=$C1941,"Total Item (R$)",IF(AND($C1943&lt;&gt;$C1942,$J1942&lt;&gt;""),SUMIFS(K:K,C:C,C1942,J:J,"&lt;&gt;Subtotal"),""))))),"")</f>
        <v/>
      </c>
      <c r="L1943" s="100" t="str">
        <f t="shared" si="58"/>
        <v/>
      </c>
    </row>
    <row r="1944" spans="2:12" x14ac:dyDescent="0.25">
      <c r="B1944" s="62" t="str">
        <f>IFERROR(IF(C1943=C1940,IF(B1943+1&lt;='FORMAÇÃO DE PREÇO'!$H$8,B1943+1,""),B1943),"")</f>
        <v/>
      </c>
      <c r="C1944" s="62" t="str">
        <f>IFERROR(VLOOKUP(B1944,'FORMAÇÃO DE PREÇO'!B:D,2,FALSE),"")</f>
        <v/>
      </c>
      <c r="D1944" s="62" t="str">
        <f>IFERROR(VLOOKUP(B1944,'FORMAÇÃO DE PREÇO'!B:D,3,FALSE),"")</f>
        <v/>
      </c>
      <c r="E1944" s="107" t="str">
        <f t="shared" si="59"/>
        <v/>
      </c>
      <c r="F1944" s="107" t="str">
        <f>IF($B1943="","",IF($C1944=$C1941,INDEX('FORMAÇÃO DE PREÇO'!$H:$H,MATCH($B1944,'FORMAÇÃO DE PREÇO'!$B:$B)-18),IF($C1944=$C1942,"Código","")))</f>
        <v/>
      </c>
      <c r="G1944" s="108" t="str">
        <f t="array" ref="G1944">IF($B1943="","",IF($C1944=$C1941,UPPER(INDEX('BASE EDITAL'!$C:$C,EDITAL!B1944+1)),IF($C1944=$C1942,"Especificação do Objeto","")))</f>
        <v/>
      </c>
      <c r="H1944" s="109" t="str">
        <f t="array" ref="H1944">IF($B1943="","",IF($C1944=$C1941,INDEX('FORMAÇÃO DE PREÇO'!$M:$M,MATCH($B1944,'FORMAÇÃO DE PREÇO'!$B:$B)-14),IF($C1944=$C1942,"Unidade","")))</f>
        <v/>
      </c>
      <c r="I1944" s="109" t="str">
        <f>IF($B1943="","",IF($C1944=$C1941,INDEX('FORMAÇÃO DE PREÇO'!$M:$M,MATCH($B1944,'FORMAÇÃO DE PREÇO'!$B:$B)-16),IF($C1944=$C1942,"Quant.","")))</f>
        <v/>
      </c>
      <c r="J1944" s="68" t="str">
        <f>IF(AND(COUNTBLANK($B1941:$B1943)=2,$B1943="",$B1942="",MAX(C:C)&gt;1),"Total Estimado",IF($B1943="","",IF($C1944=$C1941,INDEX('FORMAÇÃO DE PREÇO'!$M:$M,MATCH($B1944,'FORMAÇÃO DE PREÇO'!$B:$B)-18),IF($C1944=$C1942,"Valor Unit. (R$)",IF(AND($C1944&lt;&gt;$C1943,$J1943&lt;&gt;""),"Subtotal","")))))</f>
        <v/>
      </c>
      <c r="K1944" s="100" t="str">
        <f>IFERROR(IF(AND(COUNTBLANK($B1941:$B1943)=2,$B1943="",$B1942="",MAX(C:C)&gt;1),SUM($K$3:K1943)/2,IF($B1943="","",IF($C1944=$C1941,ROUND(J1944*I1944,2),IF($C1944=$C1942,"Total Item (R$)",IF(AND($C1944&lt;&gt;$C1943,$J1943&lt;&gt;""),SUMIFS(K:K,C:C,C1943,J:J,"&lt;&gt;Subtotal"),""))))),"")</f>
        <v/>
      </c>
      <c r="L1944" s="100" t="str">
        <f t="shared" si="58"/>
        <v/>
      </c>
    </row>
    <row r="1945" spans="2:12" x14ac:dyDescent="0.25">
      <c r="B1945" s="62" t="str">
        <f>IFERROR(IF(C1944=C1941,IF(B1944+1&lt;='FORMAÇÃO DE PREÇO'!$H$8,B1944+1,""),B1944),"")</f>
        <v/>
      </c>
      <c r="C1945" s="62" t="str">
        <f>IFERROR(VLOOKUP(B1945,'FORMAÇÃO DE PREÇO'!B:D,2,FALSE),"")</f>
        <v/>
      </c>
      <c r="D1945" s="62" t="str">
        <f>IFERROR(VLOOKUP(B1945,'FORMAÇÃO DE PREÇO'!B:D,3,FALSE),"")</f>
        <v/>
      </c>
      <c r="E1945" s="107" t="str">
        <f t="shared" si="59"/>
        <v/>
      </c>
      <c r="F1945" s="107" t="str">
        <f>IF($B1944="","",IF($C1945=$C1942,INDEX('FORMAÇÃO DE PREÇO'!$H:$H,MATCH($B1945,'FORMAÇÃO DE PREÇO'!$B:$B)-18),IF($C1945=$C1943,"Código","")))</f>
        <v/>
      </c>
      <c r="G1945" s="108" t="str">
        <f t="array" ref="G1945">IF($B1944="","",IF($C1945=$C1942,UPPER(INDEX('BASE EDITAL'!$C:$C,EDITAL!B1945+1)),IF($C1945=$C1943,"Especificação do Objeto","")))</f>
        <v/>
      </c>
      <c r="H1945" s="109" t="str">
        <f t="array" ref="H1945">IF($B1944="","",IF($C1945=$C1942,INDEX('FORMAÇÃO DE PREÇO'!$M:$M,MATCH($B1945,'FORMAÇÃO DE PREÇO'!$B:$B)-14),IF($C1945=$C1943,"Unidade","")))</f>
        <v/>
      </c>
      <c r="I1945" s="109" t="str">
        <f>IF($B1944="","",IF($C1945=$C1942,INDEX('FORMAÇÃO DE PREÇO'!$M:$M,MATCH($B1945,'FORMAÇÃO DE PREÇO'!$B:$B)-16),IF($C1945=$C1943,"Quant.","")))</f>
        <v/>
      </c>
      <c r="J1945" s="68" t="str">
        <f>IF(AND(COUNTBLANK($B1942:$B1944)=2,$B1944="",$B1943="",MAX(C:C)&gt;1),"Total Estimado",IF($B1944="","",IF($C1945=$C1942,INDEX('FORMAÇÃO DE PREÇO'!$M:$M,MATCH($B1945,'FORMAÇÃO DE PREÇO'!$B:$B)-18),IF($C1945=$C1943,"Valor Unit. (R$)",IF(AND($C1945&lt;&gt;$C1944,$J1944&lt;&gt;""),"Subtotal","")))))</f>
        <v/>
      </c>
      <c r="K1945" s="100" t="str">
        <f>IFERROR(IF(AND(COUNTBLANK($B1942:$B1944)=2,$B1944="",$B1943="",MAX(C:C)&gt;1),SUM($K$3:K1944)/2,IF($B1944="","",IF($C1945=$C1942,ROUND(J1945*I1945,2),IF($C1945=$C1943,"Total Item (R$)",IF(AND($C1945&lt;&gt;$C1944,$J1944&lt;&gt;""),SUMIFS(K:K,C:C,C1944,J:J,"&lt;&gt;Subtotal"),""))))),"")</f>
        <v/>
      </c>
      <c r="L1945" s="100" t="str">
        <f t="shared" si="58"/>
        <v/>
      </c>
    </row>
    <row r="1946" spans="2:12" x14ac:dyDescent="0.25">
      <c r="B1946" s="62" t="str">
        <f>IFERROR(IF(C1945=C1942,IF(B1945+1&lt;='FORMAÇÃO DE PREÇO'!$H$8,B1945+1,""),B1945),"")</f>
        <v/>
      </c>
      <c r="C1946" s="62" t="str">
        <f>IFERROR(VLOOKUP(B1946,'FORMAÇÃO DE PREÇO'!B:D,2,FALSE),"")</f>
        <v/>
      </c>
      <c r="D1946" s="62" t="str">
        <f>IFERROR(VLOOKUP(B1946,'FORMAÇÃO DE PREÇO'!B:D,3,FALSE),"")</f>
        <v/>
      </c>
      <c r="E1946" s="107" t="str">
        <f t="shared" si="59"/>
        <v/>
      </c>
      <c r="F1946" s="107" t="str">
        <f>IF($B1945="","",IF($C1946=$C1943,INDEX('FORMAÇÃO DE PREÇO'!$H:$H,MATCH($B1946,'FORMAÇÃO DE PREÇO'!$B:$B)-18),IF($C1946=$C1944,"Código","")))</f>
        <v/>
      </c>
      <c r="G1946" s="108" t="str">
        <f t="array" ref="G1946">IF($B1945="","",IF($C1946=$C1943,UPPER(INDEX('BASE EDITAL'!$C:$C,EDITAL!B1946+1)),IF($C1946=$C1944,"Especificação do Objeto","")))</f>
        <v/>
      </c>
      <c r="H1946" s="109" t="str">
        <f t="array" ref="H1946">IF($B1945="","",IF($C1946=$C1943,INDEX('FORMAÇÃO DE PREÇO'!$M:$M,MATCH($B1946,'FORMAÇÃO DE PREÇO'!$B:$B)-14),IF($C1946=$C1944,"Unidade","")))</f>
        <v/>
      </c>
      <c r="I1946" s="109" t="str">
        <f>IF($B1945="","",IF($C1946=$C1943,INDEX('FORMAÇÃO DE PREÇO'!$M:$M,MATCH($B1946,'FORMAÇÃO DE PREÇO'!$B:$B)-16),IF($C1946=$C1944,"Quant.","")))</f>
        <v/>
      </c>
      <c r="J1946" s="68" t="str">
        <f>IF(AND(COUNTBLANK($B1943:$B1945)=2,$B1945="",$B1944="",MAX(C:C)&gt;1),"Total Estimado",IF($B1945="","",IF($C1946=$C1943,INDEX('FORMAÇÃO DE PREÇO'!$M:$M,MATCH($B1946,'FORMAÇÃO DE PREÇO'!$B:$B)-18),IF($C1946=$C1944,"Valor Unit. (R$)",IF(AND($C1946&lt;&gt;$C1945,$J1945&lt;&gt;""),"Subtotal","")))))</f>
        <v/>
      </c>
      <c r="K1946" s="100" t="str">
        <f>IFERROR(IF(AND(COUNTBLANK($B1943:$B1945)=2,$B1945="",$B1944="",MAX(C:C)&gt;1),SUM($K$3:K1945)/2,IF($B1945="","",IF($C1946=$C1943,ROUND(J1946*I1946,2),IF($C1946=$C1944,"Total Item (R$)",IF(AND($C1946&lt;&gt;$C1945,$J1945&lt;&gt;""),SUMIFS(K:K,C:C,C1945,J:J,"&lt;&gt;Subtotal"),""))))),"")</f>
        <v/>
      </c>
      <c r="L1946" s="100" t="str">
        <f t="shared" si="58"/>
        <v/>
      </c>
    </row>
    <row r="1947" spans="2:12" x14ac:dyDescent="0.25">
      <c r="B1947" s="62" t="str">
        <f>IFERROR(IF(C1946=C1943,IF(B1946+1&lt;='FORMAÇÃO DE PREÇO'!$H$8,B1946+1,""),B1946),"")</f>
        <v/>
      </c>
      <c r="C1947" s="62" t="str">
        <f>IFERROR(VLOOKUP(B1947,'FORMAÇÃO DE PREÇO'!B:D,2,FALSE),"")</f>
        <v/>
      </c>
      <c r="D1947" s="62" t="str">
        <f>IFERROR(VLOOKUP(B1947,'FORMAÇÃO DE PREÇO'!B:D,3,FALSE),"")</f>
        <v/>
      </c>
      <c r="E1947" s="107" t="str">
        <f t="shared" si="59"/>
        <v/>
      </c>
      <c r="F1947" s="107" t="str">
        <f>IF($B1946="","",IF($C1947=$C1944,INDEX('FORMAÇÃO DE PREÇO'!$H:$H,MATCH($B1947,'FORMAÇÃO DE PREÇO'!$B:$B)-18),IF($C1947=$C1945,"Código","")))</f>
        <v/>
      </c>
      <c r="G1947" s="108" t="str">
        <f t="array" ref="G1947">IF($B1946="","",IF($C1947=$C1944,UPPER(INDEX('BASE EDITAL'!$C:$C,EDITAL!B1947+1)),IF($C1947=$C1945,"Especificação do Objeto","")))</f>
        <v/>
      </c>
      <c r="H1947" s="109" t="str">
        <f t="array" ref="H1947">IF($B1946="","",IF($C1947=$C1944,INDEX('FORMAÇÃO DE PREÇO'!$M:$M,MATCH($B1947,'FORMAÇÃO DE PREÇO'!$B:$B)-14),IF($C1947=$C1945,"Unidade","")))</f>
        <v/>
      </c>
      <c r="I1947" s="109" t="str">
        <f>IF($B1946="","",IF($C1947=$C1944,INDEX('FORMAÇÃO DE PREÇO'!$M:$M,MATCH($B1947,'FORMAÇÃO DE PREÇO'!$B:$B)-16),IF($C1947=$C1945,"Quant.","")))</f>
        <v/>
      </c>
      <c r="J1947" s="68" t="str">
        <f>IF(AND(COUNTBLANK($B1944:$B1946)=2,$B1946="",$B1945="",MAX(C:C)&gt;1),"Total Estimado",IF($B1946="","",IF($C1947=$C1944,INDEX('FORMAÇÃO DE PREÇO'!$M:$M,MATCH($B1947,'FORMAÇÃO DE PREÇO'!$B:$B)-18),IF($C1947=$C1945,"Valor Unit. (R$)",IF(AND($C1947&lt;&gt;$C1946,$J1946&lt;&gt;""),"Subtotal","")))))</f>
        <v/>
      </c>
      <c r="K1947" s="100" t="str">
        <f>IFERROR(IF(AND(COUNTBLANK($B1944:$B1946)=2,$B1946="",$B1945="",MAX(C:C)&gt;1),SUM($K$3:K1946)/2,IF($B1946="","",IF($C1947=$C1944,ROUND(J1947*I1947,2),IF($C1947=$C1945,"Total Item (R$)",IF(AND($C1947&lt;&gt;$C1946,$J1946&lt;&gt;""),SUMIFS(K:K,C:C,C1946,J:J,"&lt;&gt;Subtotal"),""))))),"")</f>
        <v/>
      </c>
      <c r="L1947" s="100" t="str">
        <f t="shared" si="58"/>
        <v/>
      </c>
    </row>
    <row r="1948" spans="2:12" x14ac:dyDescent="0.25">
      <c r="B1948" s="62" t="str">
        <f>IFERROR(IF(C1947=C1944,IF(B1947+1&lt;='FORMAÇÃO DE PREÇO'!$H$8,B1947+1,""),B1947),"")</f>
        <v/>
      </c>
      <c r="C1948" s="62" t="str">
        <f>IFERROR(VLOOKUP(B1948,'FORMAÇÃO DE PREÇO'!B:D,2,FALSE),"")</f>
        <v/>
      </c>
      <c r="D1948" s="62" t="str">
        <f>IFERROR(VLOOKUP(B1948,'FORMAÇÃO DE PREÇO'!B:D,3,FALSE),"")</f>
        <v/>
      </c>
      <c r="E1948" s="107" t="str">
        <f t="shared" si="59"/>
        <v/>
      </c>
      <c r="F1948" s="107" t="str">
        <f>IF($B1947="","",IF($C1948=$C1945,INDEX('FORMAÇÃO DE PREÇO'!$H:$H,MATCH($B1948,'FORMAÇÃO DE PREÇO'!$B:$B)-18),IF($C1948=$C1946,"Código","")))</f>
        <v/>
      </c>
      <c r="G1948" s="108" t="str">
        <f t="array" ref="G1948">IF($B1947="","",IF($C1948=$C1945,UPPER(INDEX('BASE EDITAL'!$C:$C,EDITAL!B1948+1)),IF($C1948=$C1946,"Especificação do Objeto","")))</f>
        <v/>
      </c>
      <c r="H1948" s="109" t="str">
        <f t="array" ref="H1948">IF($B1947="","",IF($C1948=$C1945,INDEX('FORMAÇÃO DE PREÇO'!$M:$M,MATCH($B1948,'FORMAÇÃO DE PREÇO'!$B:$B)-14),IF($C1948=$C1946,"Unidade","")))</f>
        <v/>
      </c>
      <c r="I1948" s="109" t="str">
        <f>IF($B1947="","",IF($C1948=$C1945,INDEX('FORMAÇÃO DE PREÇO'!$M:$M,MATCH($B1948,'FORMAÇÃO DE PREÇO'!$B:$B)-16),IF($C1948=$C1946,"Quant.","")))</f>
        <v/>
      </c>
      <c r="J1948" s="68" t="str">
        <f>IF(AND(COUNTBLANK($B1945:$B1947)=2,$B1947="",$B1946="",MAX(C:C)&gt;1),"Total Estimado",IF($B1947="","",IF($C1948=$C1945,INDEX('FORMAÇÃO DE PREÇO'!$M:$M,MATCH($B1948,'FORMAÇÃO DE PREÇO'!$B:$B)-18),IF($C1948=$C1946,"Valor Unit. (R$)",IF(AND($C1948&lt;&gt;$C1947,$J1947&lt;&gt;""),"Subtotal","")))))</f>
        <v/>
      </c>
      <c r="K1948" s="100" t="str">
        <f>IFERROR(IF(AND(COUNTBLANK($B1945:$B1947)=2,$B1947="",$B1946="",MAX(C:C)&gt;1),SUM($K$3:K1947)/2,IF($B1947="","",IF($C1948=$C1945,ROUND(J1948*I1948,2),IF($C1948=$C1946,"Total Item (R$)",IF(AND($C1948&lt;&gt;$C1947,$J1947&lt;&gt;""),SUMIFS(K:K,C:C,C1947,J:J,"&lt;&gt;Subtotal"),""))))),"")</f>
        <v/>
      </c>
      <c r="L1948" s="100" t="str">
        <f t="shared" si="58"/>
        <v/>
      </c>
    </row>
    <row r="1949" spans="2:12" x14ac:dyDescent="0.25">
      <c r="B1949" s="62" t="str">
        <f>IFERROR(IF(C1948=C1945,IF(B1948+1&lt;='FORMAÇÃO DE PREÇO'!$H$8,B1948+1,""),B1948),"")</f>
        <v/>
      </c>
      <c r="C1949" s="62" t="str">
        <f>IFERROR(VLOOKUP(B1949,'FORMAÇÃO DE PREÇO'!B:D,2,FALSE),"")</f>
        <v/>
      </c>
      <c r="D1949" s="62" t="str">
        <f>IFERROR(VLOOKUP(B1949,'FORMAÇÃO DE PREÇO'!B:D,3,FALSE),"")</f>
        <v/>
      </c>
      <c r="E1949" s="107" t="str">
        <f t="shared" si="59"/>
        <v/>
      </c>
      <c r="F1949" s="107" t="str">
        <f>IF($B1948="","",IF($C1949=$C1946,INDEX('FORMAÇÃO DE PREÇO'!$H:$H,MATCH($B1949,'FORMAÇÃO DE PREÇO'!$B:$B)-18),IF($C1949=$C1947,"Código","")))</f>
        <v/>
      </c>
      <c r="G1949" s="108" t="str">
        <f t="array" ref="G1949">IF($B1948="","",IF($C1949=$C1946,UPPER(INDEX('BASE EDITAL'!$C:$C,EDITAL!B1949+1)),IF($C1949=$C1947,"Especificação do Objeto","")))</f>
        <v/>
      </c>
      <c r="H1949" s="109" t="str">
        <f t="array" ref="H1949">IF($B1948="","",IF($C1949=$C1946,INDEX('FORMAÇÃO DE PREÇO'!$M:$M,MATCH($B1949,'FORMAÇÃO DE PREÇO'!$B:$B)-14),IF($C1949=$C1947,"Unidade","")))</f>
        <v/>
      </c>
      <c r="I1949" s="109" t="str">
        <f>IF($B1948="","",IF($C1949=$C1946,INDEX('FORMAÇÃO DE PREÇO'!$M:$M,MATCH($B1949,'FORMAÇÃO DE PREÇO'!$B:$B)-16),IF($C1949=$C1947,"Quant.","")))</f>
        <v/>
      </c>
      <c r="J1949" s="68" t="str">
        <f>IF(AND(COUNTBLANK($B1946:$B1948)=2,$B1948="",$B1947="",MAX(C:C)&gt;1),"Total Estimado",IF($B1948="","",IF($C1949=$C1946,INDEX('FORMAÇÃO DE PREÇO'!$M:$M,MATCH($B1949,'FORMAÇÃO DE PREÇO'!$B:$B)-18),IF($C1949=$C1947,"Valor Unit. (R$)",IF(AND($C1949&lt;&gt;$C1948,$J1948&lt;&gt;""),"Subtotal","")))))</f>
        <v/>
      </c>
      <c r="K1949" s="100" t="str">
        <f>IFERROR(IF(AND(COUNTBLANK($B1946:$B1948)=2,$B1948="",$B1947="",MAX(C:C)&gt;1),SUM($K$3:K1948)/2,IF($B1948="","",IF($C1949=$C1946,ROUND(J1949*I1949,2),IF($C1949=$C1947,"Total Item (R$)",IF(AND($C1949&lt;&gt;$C1948,$J1948&lt;&gt;""),SUMIFS(K:K,C:C,C1948,J:J,"&lt;&gt;Subtotal"),""))))),"")</f>
        <v/>
      </c>
      <c r="L1949" s="100" t="str">
        <f t="shared" si="58"/>
        <v/>
      </c>
    </row>
    <row r="1950" spans="2:12" x14ac:dyDescent="0.25">
      <c r="B1950" s="62" t="str">
        <f>IFERROR(IF(C1949=C1946,IF(B1949+1&lt;='FORMAÇÃO DE PREÇO'!$H$8,B1949+1,""),B1949),"")</f>
        <v/>
      </c>
      <c r="C1950" s="62" t="str">
        <f>IFERROR(VLOOKUP(B1950,'FORMAÇÃO DE PREÇO'!B:D,2,FALSE),"")</f>
        <v/>
      </c>
      <c r="D1950" s="62" t="str">
        <f>IFERROR(VLOOKUP(B1950,'FORMAÇÃO DE PREÇO'!B:D,3,FALSE),"")</f>
        <v/>
      </c>
      <c r="E1950" s="107" t="str">
        <f t="shared" si="59"/>
        <v/>
      </c>
      <c r="F1950" s="107" t="str">
        <f>IF($B1949="","",IF($C1950=$C1947,INDEX('FORMAÇÃO DE PREÇO'!$H:$H,MATCH($B1950,'FORMAÇÃO DE PREÇO'!$B:$B)-18),IF($C1950=$C1948,"Código","")))</f>
        <v/>
      </c>
      <c r="G1950" s="108" t="str">
        <f t="array" ref="G1950">IF($B1949="","",IF($C1950=$C1947,UPPER(INDEX('BASE EDITAL'!$C:$C,EDITAL!B1950+1)),IF($C1950=$C1948,"Especificação do Objeto","")))</f>
        <v/>
      </c>
      <c r="H1950" s="109" t="str">
        <f t="array" ref="H1950">IF($B1949="","",IF($C1950=$C1947,INDEX('FORMAÇÃO DE PREÇO'!$M:$M,MATCH($B1950,'FORMAÇÃO DE PREÇO'!$B:$B)-14),IF($C1950=$C1948,"Unidade","")))</f>
        <v/>
      </c>
      <c r="I1950" s="109" t="str">
        <f>IF($B1949="","",IF($C1950=$C1947,INDEX('FORMAÇÃO DE PREÇO'!$M:$M,MATCH($B1950,'FORMAÇÃO DE PREÇO'!$B:$B)-16),IF($C1950=$C1948,"Quant.","")))</f>
        <v/>
      </c>
      <c r="J1950" s="68" t="str">
        <f>IF(AND(COUNTBLANK($B1947:$B1949)=2,$B1949="",$B1948="",MAX(C:C)&gt;1),"Total Estimado",IF($B1949="","",IF($C1950=$C1947,INDEX('FORMAÇÃO DE PREÇO'!$M:$M,MATCH($B1950,'FORMAÇÃO DE PREÇO'!$B:$B)-18),IF($C1950=$C1948,"Valor Unit. (R$)",IF(AND($C1950&lt;&gt;$C1949,$J1949&lt;&gt;""),"Subtotal","")))))</f>
        <v/>
      </c>
      <c r="K1950" s="100" t="str">
        <f>IFERROR(IF(AND(COUNTBLANK($B1947:$B1949)=2,$B1949="",$B1948="",MAX(C:C)&gt;1),SUM($K$3:K1949)/2,IF($B1949="","",IF($C1950=$C1947,ROUND(J1950*I1950,2),IF($C1950=$C1948,"Total Item (R$)",IF(AND($C1950&lt;&gt;$C1949,$J1949&lt;&gt;""),SUMIFS(K:K,C:C,C1949,J:J,"&lt;&gt;Subtotal"),""))))),"")</f>
        <v/>
      </c>
      <c r="L1950" s="100" t="str">
        <f t="shared" si="58"/>
        <v/>
      </c>
    </row>
    <row r="1951" spans="2:12" x14ac:dyDescent="0.25">
      <c r="B1951" s="62" t="str">
        <f>IFERROR(IF(C1950=C1947,IF(B1950+1&lt;='FORMAÇÃO DE PREÇO'!$H$8,B1950+1,""),B1950),"")</f>
        <v/>
      </c>
      <c r="C1951" s="62" t="str">
        <f>IFERROR(VLOOKUP(B1951,'FORMAÇÃO DE PREÇO'!B:D,2,FALSE),"")</f>
        <v/>
      </c>
      <c r="D1951" s="62" t="str">
        <f>IFERROR(VLOOKUP(B1951,'FORMAÇÃO DE PREÇO'!B:D,3,FALSE),"")</f>
        <v/>
      </c>
      <c r="E1951" s="107" t="str">
        <f t="shared" si="59"/>
        <v/>
      </c>
      <c r="F1951" s="107" t="str">
        <f>IF($B1950="","",IF($C1951=$C1948,INDEX('FORMAÇÃO DE PREÇO'!$H:$H,MATCH($B1951,'FORMAÇÃO DE PREÇO'!$B:$B)-18),IF($C1951=$C1949,"Código","")))</f>
        <v/>
      </c>
      <c r="G1951" s="108" t="str">
        <f t="array" ref="G1951">IF($B1950="","",IF($C1951=$C1948,UPPER(INDEX('BASE EDITAL'!$C:$C,EDITAL!B1951+1)),IF($C1951=$C1949,"Especificação do Objeto","")))</f>
        <v/>
      </c>
      <c r="H1951" s="109" t="str">
        <f t="array" ref="H1951">IF($B1950="","",IF($C1951=$C1948,INDEX('FORMAÇÃO DE PREÇO'!$M:$M,MATCH($B1951,'FORMAÇÃO DE PREÇO'!$B:$B)-14),IF($C1951=$C1949,"Unidade","")))</f>
        <v/>
      </c>
      <c r="I1951" s="109" t="str">
        <f>IF($B1950="","",IF($C1951=$C1948,INDEX('FORMAÇÃO DE PREÇO'!$M:$M,MATCH($B1951,'FORMAÇÃO DE PREÇO'!$B:$B)-16),IF($C1951=$C1949,"Quant.","")))</f>
        <v/>
      </c>
      <c r="J1951" s="68" t="str">
        <f>IF(AND(COUNTBLANK($B1948:$B1950)=2,$B1950="",$B1949="",MAX(C:C)&gt;1),"Total Estimado",IF($B1950="","",IF($C1951=$C1948,INDEX('FORMAÇÃO DE PREÇO'!$M:$M,MATCH($B1951,'FORMAÇÃO DE PREÇO'!$B:$B)-18),IF($C1951=$C1949,"Valor Unit. (R$)",IF(AND($C1951&lt;&gt;$C1950,$J1950&lt;&gt;""),"Subtotal","")))))</f>
        <v/>
      </c>
      <c r="K1951" s="100" t="str">
        <f>IFERROR(IF(AND(COUNTBLANK($B1948:$B1950)=2,$B1950="",$B1949="",MAX(C:C)&gt;1),SUM($K$3:K1950)/2,IF($B1950="","",IF($C1951=$C1948,ROUND(J1951*I1951,2),IF($C1951=$C1949,"Total Item (R$)",IF(AND($C1951&lt;&gt;$C1950,$J1950&lt;&gt;""),SUMIFS(K:K,C:C,C1950,J:J,"&lt;&gt;Subtotal"),""))))),"")</f>
        <v/>
      </c>
      <c r="L1951" s="100" t="str">
        <f t="shared" si="58"/>
        <v/>
      </c>
    </row>
    <row r="1952" spans="2:12" x14ac:dyDescent="0.25">
      <c r="B1952" s="62" t="str">
        <f>IFERROR(IF(C1951=C1948,IF(B1951+1&lt;='FORMAÇÃO DE PREÇO'!$H$8,B1951+1,""),B1951),"")</f>
        <v/>
      </c>
      <c r="C1952" s="62" t="str">
        <f>IFERROR(VLOOKUP(B1952,'FORMAÇÃO DE PREÇO'!B:D,2,FALSE),"")</f>
        <v/>
      </c>
      <c r="D1952" s="62" t="str">
        <f>IFERROR(VLOOKUP(B1952,'FORMAÇÃO DE PREÇO'!B:D,3,FALSE),"")</f>
        <v/>
      </c>
      <c r="E1952" s="107" t="str">
        <f t="shared" si="59"/>
        <v/>
      </c>
      <c r="F1952" s="107" t="str">
        <f>IF($B1951="","",IF($C1952=$C1949,INDEX('FORMAÇÃO DE PREÇO'!$H:$H,MATCH($B1952,'FORMAÇÃO DE PREÇO'!$B:$B)-18),IF($C1952=$C1950,"Código","")))</f>
        <v/>
      </c>
      <c r="G1952" s="108" t="str">
        <f t="array" ref="G1952">IF($B1951="","",IF($C1952=$C1949,UPPER(INDEX('BASE EDITAL'!$C:$C,EDITAL!B1952+1)),IF($C1952=$C1950,"Especificação do Objeto","")))</f>
        <v/>
      </c>
      <c r="H1952" s="109" t="str">
        <f t="array" ref="H1952">IF($B1951="","",IF($C1952=$C1949,INDEX('FORMAÇÃO DE PREÇO'!$M:$M,MATCH($B1952,'FORMAÇÃO DE PREÇO'!$B:$B)-14),IF($C1952=$C1950,"Unidade","")))</f>
        <v/>
      </c>
      <c r="I1952" s="109" t="str">
        <f>IF($B1951="","",IF($C1952=$C1949,INDEX('FORMAÇÃO DE PREÇO'!$M:$M,MATCH($B1952,'FORMAÇÃO DE PREÇO'!$B:$B)-16),IF($C1952=$C1950,"Quant.","")))</f>
        <v/>
      </c>
      <c r="J1952" s="68" t="str">
        <f>IF(AND(COUNTBLANK($B1949:$B1951)=2,$B1951="",$B1950="",MAX(C:C)&gt;1),"Total Estimado",IF($B1951="","",IF($C1952=$C1949,INDEX('FORMAÇÃO DE PREÇO'!$M:$M,MATCH($B1952,'FORMAÇÃO DE PREÇO'!$B:$B)-18),IF($C1952=$C1950,"Valor Unit. (R$)",IF(AND($C1952&lt;&gt;$C1951,$J1951&lt;&gt;""),"Subtotal","")))))</f>
        <v/>
      </c>
      <c r="K1952" s="100" t="str">
        <f>IFERROR(IF(AND(COUNTBLANK($B1949:$B1951)=2,$B1951="",$B1950="",MAX(C:C)&gt;1),SUM($K$3:K1951)/2,IF($B1951="","",IF($C1952=$C1949,ROUND(J1952*I1952,2),IF($C1952=$C1950,"Total Item (R$)",IF(AND($C1952&lt;&gt;$C1951,$J1951&lt;&gt;""),SUMIFS(K:K,C:C,C1951,J:J,"&lt;&gt;Subtotal"),""))))),"")</f>
        <v/>
      </c>
      <c r="L1952" s="100" t="str">
        <f t="shared" si="58"/>
        <v/>
      </c>
    </row>
    <row r="1953" spans="2:12" x14ac:dyDescent="0.25">
      <c r="B1953" s="62" t="str">
        <f>IFERROR(IF(C1952=C1949,IF(B1952+1&lt;='FORMAÇÃO DE PREÇO'!$H$8,B1952+1,""),B1952),"")</f>
        <v/>
      </c>
      <c r="C1953" s="62" t="str">
        <f>IFERROR(VLOOKUP(B1953,'FORMAÇÃO DE PREÇO'!B:D,2,FALSE),"")</f>
        <v/>
      </c>
      <c r="D1953" s="62" t="str">
        <f>IFERROR(VLOOKUP(B1953,'FORMAÇÃO DE PREÇO'!B:D,3,FALSE),"")</f>
        <v/>
      </c>
      <c r="E1953" s="107" t="str">
        <f t="shared" si="59"/>
        <v/>
      </c>
      <c r="F1953" s="107" t="str">
        <f>IF($B1952="","",IF($C1953=$C1950,INDEX('FORMAÇÃO DE PREÇO'!$H:$H,MATCH($B1953,'FORMAÇÃO DE PREÇO'!$B:$B)-18),IF($C1953=$C1951,"Código","")))</f>
        <v/>
      </c>
      <c r="G1953" s="108" t="str">
        <f t="array" ref="G1953">IF($B1952="","",IF($C1953=$C1950,UPPER(INDEX('BASE EDITAL'!$C:$C,EDITAL!B1953+1)),IF($C1953=$C1951,"Especificação do Objeto","")))</f>
        <v/>
      </c>
      <c r="H1953" s="109" t="str">
        <f t="array" ref="H1953">IF($B1952="","",IF($C1953=$C1950,INDEX('FORMAÇÃO DE PREÇO'!$M:$M,MATCH($B1953,'FORMAÇÃO DE PREÇO'!$B:$B)-14),IF($C1953=$C1951,"Unidade","")))</f>
        <v/>
      </c>
      <c r="I1953" s="109" t="str">
        <f>IF($B1952="","",IF($C1953=$C1950,INDEX('FORMAÇÃO DE PREÇO'!$M:$M,MATCH($B1953,'FORMAÇÃO DE PREÇO'!$B:$B)-16),IF($C1953=$C1951,"Quant.","")))</f>
        <v/>
      </c>
      <c r="J1953" s="68" t="str">
        <f>IF(AND(COUNTBLANK($B1950:$B1952)=2,$B1952="",$B1951="",MAX(C:C)&gt;1),"Total Estimado",IF($B1952="","",IF($C1953=$C1950,INDEX('FORMAÇÃO DE PREÇO'!$M:$M,MATCH($B1953,'FORMAÇÃO DE PREÇO'!$B:$B)-18),IF($C1953=$C1951,"Valor Unit. (R$)",IF(AND($C1953&lt;&gt;$C1952,$J1952&lt;&gt;""),"Subtotal","")))))</f>
        <v/>
      </c>
      <c r="K1953" s="100" t="str">
        <f>IFERROR(IF(AND(COUNTBLANK($B1950:$B1952)=2,$B1952="",$B1951="",MAX(C:C)&gt;1),SUM($K$3:K1952)/2,IF($B1952="","",IF($C1953=$C1950,ROUND(J1953*I1953,2),IF($C1953=$C1951,"Total Item (R$)",IF(AND($C1953&lt;&gt;$C1952,$J1952&lt;&gt;""),SUMIFS(K:K,C:C,C1952,J:J,"&lt;&gt;Subtotal"),""))))),"")</f>
        <v/>
      </c>
      <c r="L1953" s="100" t="str">
        <f t="shared" si="58"/>
        <v/>
      </c>
    </row>
    <row r="1954" spans="2:12" x14ac:dyDescent="0.25">
      <c r="B1954" s="62" t="str">
        <f>IFERROR(IF(C1953=C1950,IF(B1953+1&lt;='FORMAÇÃO DE PREÇO'!$H$8,B1953+1,""),B1953),"")</f>
        <v/>
      </c>
      <c r="C1954" s="62" t="str">
        <f>IFERROR(VLOOKUP(B1954,'FORMAÇÃO DE PREÇO'!B:D,2,FALSE),"")</f>
        <v/>
      </c>
      <c r="D1954" s="62" t="str">
        <f>IFERROR(VLOOKUP(B1954,'FORMAÇÃO DE PREÇO'!B:D,3,FALSE),"")</f>
        <v/>
      </c>
      <c r="E1954" s="107" t="str">
        <f t="shared" si="59"/>
        <v/>
      </c>
      <c r="F1954" s="107" t="str">
        <f>IF($B1953="","",IF($C1954=$C1951,INDEX('FORMAÇÃO DE PREÇO'!$H:$H,MATCH($B1954,'FORMAÇÃO DE PREÇO'!$B:$B)-18),IF($C1954=$C1952,"Código","")))</f>
        <v/>
      </c>
      <c r="G1954" s="108" t="str">
        <f t="array" ref="G1954">IF($B1953="","",IF($C1954=$C1951,UPPER(INDEX('BASE EDITAL'!$C:$C,EDITAL!B1954+1)),IF($C1954=$C1952,"Especificação do Objeto","")))</f>
        <v/>
      </c>
      <c r="H1954" s="109" t="str">
        <f t="array" ref="H1954">IF($B1953="","",IF($C1954=$C1951,INDEX('FORMAÇÃO DE PREÇO'!$M:$M,MATCH($B1954,'FORMAÇÃO DE PREÇO'!$B:$B)-14),IF($C1954=$C1952,"Unidade","")))</f>
        <v/>
      </c>
      <c r="I1954" s="109" t="str">
        <f>IF($B1953="","",IF($C1954=$C1951,INDEX('FORMAÇÃO DE PREÇO'!$M:$M,MATCH($B1954,'FORMAÇÃO DE PREÇO'!$B:$B)-16),IF($C1954=$C1952,"Quant.","")))</f>
        <v/>
      </c>
      <c r="J1954" s="68" t="str">
        <f>IF(AND(COUNTBLANK($B1951:$B1953)=2,$B1953="",$B1952="",MAX(C:C)&gt;1),"Total Estimado",IF($B1953="","",IF($C1954=$C1951,INDEX('FORMAÇÃO DE PREÇO'!$M:$M,MATCH($B1954,'FORMAÇÃO DE PREÇO'!$B:$B)-18),IF($C1954=$C1952,"Valor Unit. (R$)",IF(AND($C1954&lt;&gt;$C1953,$J1953&lt;&gt;""),"Subtotal","")))))</f>
        <v/>
      </c>
      <c r="K1954" s="100" t="str">
        <f>IFERROR(IF(AND(COUNTBLANK($B1951:$B1953)=2,$B1953="",$B1952="",MAX(C:C)&gt;1),SUM($K$3:K1953)/2,IF($B1953="","",IF($C1954=$C1951,ROUND(J1954*I1954,2),IF($C1954=$C1952,"Total Item (R$)",IF(AND($C1954&lt;&gt;$C1953,$J1953&lt;&gt;""),SUMIFS(K:K,C:C,C1953,J:J,"&lt;&gt;Subtotal"),""))))),"")</f>
        <v/>
      </c>
      <c r="L1954" s="100" t="str">
        <f t="shared" si="58"/>
        <v/>
      </c>
    </row>
    <row r="1955" spans="2:12" x14ac:dyDescent="0.25">
      <c r="B1955" s="62" t="str">
        <f>IFERROR(IF(C1954=C1951,IF(B1954+1&lt;='FORMAÇÃO DE PREÇO'!$H$8,B1954+1,""),B1954),"")</f>
        <v/>
      </c>
      <c r="C1955" s="62" t="str">
        <f>IFERROR(VLOOKUP(B1955,'FORMAÇÃO DE PREÇO'!B:D,2,FALSE),"")</f>
        <v/>
      </c>
      <c r="D1955" s="62" t="str">
        <f>IFERROR(VLOOKUP(B1955,'FORMAÇÃO DE PREÇO'!B:D,3,FALSE),"")</f>
        <v/>
      </c>
      <c r="E1955" s="107" t="str">
        <f t="shared" si="59"/>
        <v/>
      </c>
      <c r="F1955" s="107" t="str">
        <f>IF($B1954="","",IF($C1955=$C1952,INDEX('FORMAÇÃO DE PREÇO'!$H:$H,MATCH($B1955,'FORMAÇÃO DE PREÇO'!$B:$B)-18),IF($C1955=$C1953,"Código","")))</f>
        <v/>
      </c>
      <c r="G1955" s="108" t="str">
        <f t="array" ref="G1955">IF($B1954="","",IF($C1955=$C1952,UPPER(INDEX('BASE EDITAL'!$C:$C,EDITAL!B1955+1)),IF($C1955=$C1953,"Especificação do Objeto","")))</f>
        <v/>
      </c>
      <c r="H1955" s="109" t="str">
        <f t="array" ref="H1955">IF($B1954="","",IF($C1955=$C1952,INDEX('FORMAÇÃO DE PREÇO'!$M:$M,MATCH($B1955,'FORMAÇÃO DE PREÇO'!$B:$B)-14),IF($C1955=$C1953,"Unidade","")))</f>
        <v/>
      </c>
      <c r="I1955" s="109" t="str">
        <f>IF($B1954="","",IF($C1955=$C1952,INDEX('FORMAÇÃO DE PREÇO'!$M:$M,MATCH($B1955,'FORMAÇÃO DE PREÇO'!$B:$B)-16),IF($C1955=$C1953,"Quant.","")))</f>
        <v/>
      </c>
      <c r="J1955" s="68" t="str">
        <f>IF(AND(COUNTBLANK($B1952:$B1954)=2,$B1954="",$B1953="",MAX(C:C)&gt;1),"Total Estimado",IF($B1954="","",IF($C1955=$C1952,INDEX('FORMAÇÃO DE PREÇO'!$M:$M,MATCH($B1955,'FORMAÇÃO DE PREÇO'!$B:$B)-18),IF($C1955=$C1953,"Valor Unit. (R$)",IF(AND($C1955&lt;&gt;$C1954,$J1954&lt;&gt;""),"Subtotal","")))))</f>
        <v/>
      </c>
      <c r="K1955" s="100" t="str">
        <f>IFERROR(IF(AND(COUNTBLANK($B1952:$B1954)=2,$B1954="",$B1953="",MAX(C:C)&gt;1),SUM($K$3:K1954)/2,IF($B1954="","",IF($C1955=$C1952,ROUND(J1955*I1955,2),IF($C1955=$C1953,"Total Item (R$)",IF(AND($C1955&lt;&gt;$C1954,$J1954&lt;&gt;""),SUMIFS(K:K,C:C,C1954,J:J,"&lt;&gt;Subtotal"),""))))),"")</f>
        <v/>
      </c>
      <c r="L1955" s="100" t="str">
        <f t="shared" si="58"/>
        <v/>
      </c>
    </row>
    <row r="1956" spans="2:12" x14ac:dyDescent="0.25">
      <c r="B1956" s="62" t="str">
        <f>IFERROR(IF(C1955=C1952,IF(B1955+1&lt;='FORMAÇÃO DE PREÇO'!$H$8,B1955+1,""),B1955),"")</f>
        <v/>
      </c>
      <c r="C1956" s="62" t="str">
        <f>IFERROR(VLOOKUP(B1956,'FORMAÇÃO DE PREÇO'!B:D,2,FALSE),"")</f>
        <v/>
      </c>
      <c r="D1956" s="62" t="str">
        <f>IFERROR(VLOOKUP(B1956,'FORMAÇÃO DE PREÇO'!B:D,3,FALSE),"")</f>
        <v/>
      </c>
      <c r="E1956" s="107" t="str">
        <f t="shared" si="59"/>
        <v/>
      </c>
      <c r="F1956" s="107" t="str">
        <f>IF($B1955="","",IF($C1956=$C1953,INDEX('FORMAÇÃO DE PREÇO'!$H:$H,MATCH($B1956,'FORMAÇÃO DE PREÇO'!$B:$B)-18),IF($C1956=$C1954,"Código","")))</f>
        <v/>
      </c>
      <c r="G1956" s="108" t="str">
        <f t="array" ref="G1956">IF($B1955="","",IF($C1956=$C1953,UPPER(INDEX('BASE EDITAL'!$C:$C,EDITAL!B1956+1)),IF($C1956=$C1954,"Especificação do Objeto","")))</f>
        <v/>
      </c>
      <c r="H1956" s="109" t="str">
        <f t="array" ref="H1956">IF($B1955="","",IF($C1956=$C1953,INDEX('FORMAÇÃO DE PREÇO'!$M:$M,MATCH($B1956,'FORMAÇÃO DE PREÇO'!$B:$B)-14),IF($C1956=$C1954,"Unidade","")))</f>
        <v/>
      </c>
      <c r="I1956" s="109" t="str">
        <f>IF($B1955="","",IF($C1956=$C1953,INDEX('FORMAÇÃO DE PREÇO'!$M:$M,MATCH($B1956,'FORMAÇÃO DE PREÇO'!$B:$B)-16),IF($C1956=$C1954,"Quant.","")))</f>
        <v/>
      </c>
      <c r="J1956" s="68" t="str">
        <f>IF(AND(COUNTBLANK($B1953:$B1955)=2,$B1955="",$B1954="",MAX(C:C)&gt;1),"Total Estimado",IF($B1955="","",IF($C1956=$C1953,INDEX('FORMAÇÃO DE PREÇO'!$M:$M,MATCH($B1956,'FORMAÇÃO DE PREÇO'!$B:$B)-18),IF($C1956=$C1954,"Valor Unit. (R$)",IF(AND($C1956&lt;&gt;$C1955,$J1955&lt;&gt;""),"Subtotal","")))))</f>
        <v/>
      </c>
      <c r="K1956" s="100" t="str">
        <f>IFERROR(IF(AND(COUNTBLANK($B1953:$B1955)=2,$B1955="",$B1954="",MAX(C:C)&gt;1),SUM($K$3:K1955)/2,IF($B1955="","",IF($C1956=$C1953,ROUND(J1956*I1956,2),IF($C1956=$C1954,"Total Item (R$)",IF(AND($C1956&lt;&gt;$C1955,$J1955&lt;&gt;""),SUMIFS(K:K,C:C,C1955,J:J,"&lt;&gt;Subtotal"),""))))),"")</f>
        <v/>
      </c>
      <c r="L1956" s="100" t="str">
        <f t="shared" si="58"/>
        <v/>
      </c>
    </row>
    <row r="1957" spans="2:12" x14ac:dyDescent="0.25">
      <c r="B1957" s="62" t="str">
        <f>IFERROR(IF(C1956=C1953,IF(B1956+1&lt;='FORMAÇÃO DE PREÇO'!$H$8,B1956+1,""),B1956),"")</f>
        <v/>
      </c>
      <c r="C1957" s="62" t="str">
        <f>IFERROR(VLOOKUP(B1957,'FORMAÇÃO DE PREÇO'!B:D,2,FALSE),"")</f>
        <v/>
      </c>
      <c r="D1957" s="62" t="str">
        <f>IFERROR(VLOOKUP(B1957,'FORMAÇÃO DE PREÇO'!B:D,3,FALSE),"")</f>
        <v/>
      </c>
      <c r="E1957" s="107" t="str">
        <f t="shared" si="59"/>
        <v/>
      </c>
      <c r="F1957" s="107" t="str">
        <f>IF($B1956="","",IF($C1957=$C1954,INDEX('FORMAÇÃO DE PREÇO'!$H:$H,MATCH($B1957,'FORMAÇÃO DE PREÇO'!$B:$B)-18),IF($C1957=$C1955,"Código","")))</f>
        <v/>
      </c>
      <c r="G1957" s="108" t="str">
        <f t="array" ref="G1957">IF($B1956="","",IF($C1957=$C1954,UPPER(INDEX('BASE EDITAL'!$C:$C,EDITAL!B1957+1)),IF($C1957=$C1955,"Especificação do Objeto","")))</f>
        <v/>
      </c>
      <c r="H1957" s="109" t="str">
        <f t="array" ref="H1957">IF($B1956="","",IF($C1957=$C1954,INDEX('FORMAÇÃO DE PREÇO'!$M:$M,MATCH($B1957,'FORMAÇÃO DE PREÇO'!$B:$B)-14),IF($C1957=$C1955,"Unidade","")))</f>
        <v/>
      </c>
      <c r="I1957" s="109" t="str">
        <f>IF($B1956="","",IF($C1957=$C1954,INDEX('FORMAÇÃO DE PREÇO'!$M:$M,MATCH($B1957,'FORMAÇÃO DE PREÇO'!$B:$B)-16),IF($C1957=$C1955,"Quant.","")))</f>
        <v/>
      </c>
      <c r="J1957" s="68" t="str">
        <f>IF(AND(COUNTBLANK($B1954:$B1956)=2,$B1956="",$B1955="",MAX(C:C)&gt;1),"Total Estimado",IF($B1956="","",IF($C1957=$C1954,INDEX('FORMAÇÃO DE PREÇO'!$M:$M,MATCH($B1957,'FORMAÇÃO DE PREÇO'!$B:$B)-18),IF($C1957=$C1955,"Valor Unit. (R$)",IF(AND($C1957&lt;&gt;$C1956,$J1956&lt;&gt;""),"Subtotal","")))))</f>
        <v/>
      </c>
      <c r="K1957" s="100" t="str">
        <f>IFERROR(IF(AND(COUNTBLANK($B1954:$B1956)=2,$B1956="",$B1955="",MAX(C:C)&gt;1),SUM($K$3:K1956)/2,IF($B1956="","",IF($C1957=$C1954,ROUND(J1957*I1957,2),IF($C1957=$C1955,"Total Item (R$)",IF(AND($C1957&lt;&gt;$C1956,$J1956&lt;&gt;""),SUMIFS(K:K,C:C,C1956,J:J,"&lt;&gt;Subtotal"),""))))),"")</f>
        <v/>
      </c>
      <c r="L1957" s="100" t="str">
        <f t="shared" si="58"/>
        <v/>
      </c>
    </row>
    <row r="1958" spans="2:12" x14ac:dyDescent="0.25">
      <c r="B1958" s="62" t="str">
        <f>IFERROR(IF(C1957=C1954,IF(B1957+1&lt;='FORMAÇÃO DE PREÇO'!$H$8,B1957+1,""),B1957),"")</f>
        <v/>
      </c>
      <c r="C1958" s="62" t="str">
        <f>IFERROR(VLOOKUP(B1958,'FORMAÇÃO DE PREÇO'!B:D,2,FALSE),"")</f>
        <v/>
      </c>
      <c r="D1958" s="62" t="str">
        <f>IFERROR(VLOOKUP(B1958,'FORMAÇÃO DE PREÇO'!B:D,3,FALSE),"")</f>
        <v/>
      </c>
      <c r="E1958" s="107" t="str">
        <f t="shared" si="59"/>
        <v/>
      </c>
      <c r="F1958" s="107" t="str">
        <f>IF($B1957="","",IF($C1958=$C1955,INDEX('FORMAÇÃO DE PREÇO'!$H:$H,MATCH($B1958,'FORMAÇÃO DE PREÇO'!$B:$B)-18),IF($C1958=$C1956,"Código","")))</f>
        <v/>
      </c>
      <c r="G1958" s="108" t="str">
        <f t="array" ref="G1958">IF($B1957="","",IF($C1958=$C1955,UPPER(INDEX('BASE EDITAL'!$C:$C,EDITAL!B1958+1)),IF($C1958=$C1956,"Especificação do Objeto","")))</f>
        <v/>
      </c>
      <c r="H1958" s="109" t="str">
        <f t="array" ref="H1958">IF($B1957="","",IF($C1958=$C1955,INDEX('FORMAÇÃO DE PREÇO'!$M:$M,MATCH($B1958,'FORMAÇÃO DE PREÇO'!$B:$B)-14),IF($C1958=$C1956,"Unidade","")))</f>
        <v/>
      </c>
      <c r="I1958" s="109" t="str">
        <f>IF($B1957="","",IF($C1958=$C1955,INDEX('FORMAÇÃO DE PREÇO'!$M:$M,MATCH($B1958,'FORMAÇÃO DE PREÇO'!$B:$B)-16),IF($C1958=$C1956,"Quant.","")))</f>
        <v/>
      </c>
      <c r="J1958" s="68" t="str">
        <f>IF(AND(COUNTBLANK($B1955:$B1957)=2,$B1957="",$B1956="",MAX(C:C)&gt;1),"Total Estimado",IF($B1957="","",IF($C1958=$C1955,INDEX('FORMAÇÃO DE PREÇO'!$M:$M,MATCH($B1958,'FORMAÇÃO DE PREÇO'!$B:$B)-18),IF($C1958=$C1956,"Valor Unit. (R$)",IF(AND($C1958&lt;&gt;$C1957,$J1957&lt;&gt;""),"Subtotal","")))))</f>
        <v/>
      </c>
      <c r="K1958" s="100" t="str">
        <f>IFERROR(IF(AND(COUNTBLANK($B1955:$B1957)=2,$B1957="",$B1956="",MAX(C:C)&gt;1),SUM($K$3:K1957)/2,IF($B1957="","",IF($C1958=$C1955,ROUND(J1958*I1958,2),IF($C1958=$C1956,"Total Item (R$)",IF(AND($C1958&lt;&gt;$C1957,$J1957&lt;&gt;""),SUMIFS(K:K,C:C,C1957,J:J,"&lt;&gt;Subtotal"),""))))),"")</f>
        <v/>
      </c>
      <c r="L1958" s="100" t="str">
        <f t="shared" si="58"/>
        <v/>
      </c>
    </row>
    <row r="1959" spans="2:12" x14ac:dyDescent="0.25">
      <c r="B1959" s="62" t="str">
        <f>IFERROR(IF(C1958=C1955,IF(B1958+1&lt;='FORMAÇÃO DE PREÇO'!$H$8,B1958+1,""),B1958),"")</f>
        <v/>
      </c>
      <c r="C1959" s="62" t="str">
        <f>IFERROR(VLOOKUP(B1959,'FORMAÇÃO DE PREÇO'!B:D,2,FALSE),"")</f>
        <v/>
      </c>
      <c r="D1959" s="62" t="str">
        <f>IFERROR(VLOOKUP(B1959,'FORMAÇÃO DE PREÇO'!B:D,3,FALSE),"")</f>
        <v/>
      </c>
      <c r="E1959" s="107" t="str">
        <f t="shared" si="59"/>
        <v/>
      </c>
      <c r="F1959" s="107" t="str">
        <f>IF($B1958="","",IF($C1959=$C1956,INDEX('FORMAÇÃO DE PREÇO'!$H:$H,MATCH($B1959,'FORMAÇÃO DE PREÇO'!$B:$B)-18),IF($C1959=$C1957,"Código","")))</f>
        <v/>
      </c>
      <c r="G1959" s="108" t="str">
        <f t="array" ref="G1959">IF($B1958="","",IF($C1959=$C1956,UPPER(INDEX('BASE EDITAL'!$C:$C,EDITAL!B1959+1)),IF($C1959=$C1957,"Especificação do Objeto","")))</f>
        <v/>
      </c>
      <c r="H1959" s="109" t="str">
        <f t="array" ref="H1959">IF($B1958="","",IF($C1959=$C1956,INDEX('FORMAÇÃO DE PREÇO'!$M:$M,MATCH($B1959,'FORMAÇÃO DE PREÇO'!$B:$B)-14),IF($C1959=$C1957,"Unidade","")))</f>
        <v/>
      </c>
      <c r="I1959" s="109" t="str">
        <f>IF($B1958="","",IF($C1959=$C1956,INDEX('FORMAÇÃO DE PREÇO'!$M:$M,MATCH($B1959,'FORMAÇÃO DE PREÇO'!$B:$B)-16),IF($C1959=$C1957,"Quant.","")))</f>
        <v/>
      </c>
      <c r="J1959" s="68" t="str">
        <f>IF(AND(COUNTBLANK($B1956:$B1958)=2,$B1958="",$B1957="",MAX(C:C)&gt;1),"Total Estimado",IF($B1958="","",IF($C1959=$C1956,INDEX('FORMAÇÃO DE PREÇO'!$M:$M,MATCH($B1959,'FORMAÇÃO DE PREÇO'!$B:$B)-18),IF($C1959=$C1957,"Valor Unit. (R$)",IF(AND($C1959&lt;&gt;$C1958,$J1958&lt;&gt;""),"Subtotal","")))))</f>
        <v/>
      </c>
      <c r="K1959" s="100" t="str">
        <f>IFERROR(IF(AND(COUNTBLANK($B1956:$B1958)=2,$B1958="",$B1957="",MAX(C:C)&gt;1),SUM($K$3:K1958)/2,IF($B1958="","",IF($C1959=$C1956,ROUND(J1959*I1959,2),IF($C1959=$C1957,"Total Item (R$)",IF(AND($C1959&lt;&gt;$C1958,$J1958&lt;&gt;""),SUMIFS(K:K,C:C,C1958,J:J,"&lt;&gt;Subtotal"),""))))),"")</f>
        <v/>
      </c>
      <c r="L1959" s="100" t="str">
        <f t="shared" si="58"/>
        <v/>
      </c>
    </row>
    <row r="1960" spans="2:12" x14ac:dyDescent="0.25">
      <c r="B1960" s="62" t="str">
        <f>IFERROR(IF(C1959=C1956,IF(B1959+1&lt;='FORMAÇÃO DE PREÇO'!$H$8,B1959+1,""),B1959),"")</f>
        <v/>
      </c>
      <c r="C1960" s="62" t="str">
        <f>IFERROR(VLOOKUP(B1960,'FORMAÇÃO DE PREÇO'!B:D,2,FALSE),"")</f>
        <v/>
      </c>
      <c r="D1960" s="62" t="str">
        <f>IFERROR(VLOOKUP(B1960,'FORMAÇÃO DE PREÇO'!B:D,3,FALSE),"")</f>
        <v/>
      </c>
      <c r="E1960" s="107" t="str">
        <f t="shared" si="59"/>
        <v/>
      </c>
      <c r="F1960" s="107" t="str">
        <f>IF($B1959="","",IF($C1960=$C1957,INDEX('FORMAÇÃO DE PREÇO'!$H:$H,MATCH($B1960,'FORMAÇÃO DE PREÇO'!$B:$B)-18),IF($C1960=$C1958,"Código","")))</f>
        <v/>
      </c>
      <c r="G1960" s="108" t="str">
        <f t="array" ref="G1960">IF($B1959="","",IF($C1960=$C1957,UPPER(INDEX('BASE EDITAL'!$C:$C,EDITAL!B1960+1)),IF($C1960=$C1958,"Especificação do Objeto","")))</f>
        <v/>
      </c>
      <c r="H1960" s="109" t="str">
        <f t="array" ref="H1960">IF($B1959="","",IF($C1960=$C1957,INDEX('FORMAÇÃO DE PREÇO'!$M:$M,MATCH($B1960,'FORMAÇÃO DE PREÇO'!$B:$B)-14),IF($C1960=$C1958,"Unidade","")))</f>
        <v/>
      </c>
      <c r="I1960" s="109" t="str">
        <f>IF($B1959="","",IF($C1960=$C1957,INDEX('FORMAÇÃO DE PREÇO'!$M:$M,MATCH($B1960,'FORMAÇÃO DE PREÇO'!$B:$B)-16),IF($C1960=$C1958,"Quant.","")))</f>
        <v/>
      </c>
      <c r="J1960" s="68" t="str">
        <f>IF(AND(COUNTBLANK($B1957:$B1959)=2,$B1959="",$B1958="",MAX(C:C)&gt;1),"Total Estimado",IF($B1959="","",IF($C1960=$C1957,INDEX('FORMAÇÃO DE PREÇO'!$M:$M,MATCH($B1960,'FORMAÇÃO DE PREÇO'!$B:$B)-18),IF($C1960=$C1958,"Valor Unit. (R$)",IF(AND($C1960&lt;&gt;$C1959,$J1959&lt;&gt;""),"Subtotal","")))))</f>
        <v/>
      </c>
      <c r="K1960" s="100" t="str">
        <f>IFERROR(IF(AND(COUNTBLANK($B1957:$B1959)=2,$B1959="",$B1958="",MAX(C:C)&gt;1),SUM($K$3:K1959)/2,IF($B1959="","",IF($C1960=$C1957,ROUND(J1960*I1960,2),IF($C1960=$C1958,"Total Item (R$)",IF(AND($C1960&lt;&gt;$C1959,$J1959&lt;&gt;""),SUMIFS(K:K,C:C,C1959,J:J,"&lt;&gt;Subtotal"),""))))),"")</f>
        <v/>
      </c>
      <c r="L1960" s="100" t="str">
        <f t="shared" si="58"/>
        <v/>
      </c>
    </row>
    <row r="1961" spans="2:12" x14ac:dyDescent="0.25">
      <c r="B1961" s="62" t="str">
        <f>IFERROR(IF(C1960=C1957,IF(B1960+1&lt;='FORMAÇÃO DE PREÇO'!$H$8,B1960+1,""),B1960),"")</f>
        <v/>
      </c>
      <c r="C1961" s="62" t="str">
        <f>IFERROR(VLOOKUP(B1961,'FORMAÇÃO DE PREÇO'!B:D,2,FALSE),"")</f>
        <v/>
      </c>
      <c r="D1961" s="62" t="str">
        <f>IFERROR(VLOOKUP(B1961,'FORMAÇÃO DE PREÇO'!B:D,3,FALSE),"")</f>
        <v/>
      </c>
      <c r="E1961" s="107" t="str">
        <f t="shared" si="59"/>
        <v/>
      </c>
      <c r="F1961" s="107" t="str">
        <f>IF($B1960="","",IF($C1961=$C1958,INDEX('FORMAÇÃO DE PREÇO'!$H:$H,MATCH($B1961,'FORMAÇÃO DE PREÇO'!$B:$B)-18),IF($C1961=$C1959,"Código","")))</f>
        <v/>
      </c>
      <c r="G1961" s="108" t="str">
        <f t="array" ref="G1961">IF($B1960="","",IF($C1961=$C1958,UPPER(INDEX('BASE EDITAL'!$C:$C,EDITAL!B1961+1)),IF($C1961=$C1959,"Especificação do Objeto","")))</f>
        <v/>
      </c>
      <c r="H1961" s="109" t="str">
        <f t="array" ref="H1961">IF($B1960="","",IF($C1961=$C1958,INDEX('FORMAÇÃO DE PREÇO'!$M:$M,MATCH($B1961,'FORMAÇÃO DE PREÇO'!$B:$B)-14),IF($C1961=$C1959,"Unidade","")))</f>
        <v/>
      </c>
      <c r="I1961" s="109" t="str">
        <f>IF($B1960="","",IF($C1961=$C1958,INDEX('FORMAÇÃO DE PREÇO'!$M:$M,MATCH($B1961,'FORMAÇÃO DE PREÇO'!$B:$B)-16),IF($C1961=$C1959,"Quant.","")))</f>
        <v/>
      </c>
      <c r="J1961" s="68" t="str">
        <f>IF(AND(COUNTBLANK($B1958:$B1960)=2,$B1960="",$B1959="",MAX(C:C)&gt;1),"Total Estimado",IF($B1960="","",IF($C1961=$C1958,INDEX('FORMAÇÃO DE PREÇO'!$M:$M,MATCH($B1961,'FORMAÇÃO DE PREÇO'!$B:$B)-18),IF($C1961=$C1959,"Valor Unit. (R$)",IF(AND($C1961&lt;&gt;$C1960,$J1960&lt;&gt;""),"Subtotal","")))))</f>
        <v/>
      </c>
      <c r="K1961" s="100" t="str">
        <f>IFERROR(IF(AND(COUNTBLANK($B1958:$B1960)=2,$B1960="",$B1959="",MAX(C:C)&gt;1),SUM($K$3:K1960)/2,IF($B1960="","",IF($C1961=$C1958,ROUND(J1961*I1961,2),IF($C1961=$C1959,"Total Item (R$)",IF(AND($C1961&lt;&gt;$C1960,$J1960&lt;&gt;""),SUMIFS(K:K,C:C,C1960,J:J,"&lt;&gt;Subtotal"),""))))),"")</f>
        <v/>
      </c>
      <c r="L1961" s="100" t="str">
        <f t="shared" si="58"/>
        <v/>
      </c>
    </row>
    <row r="1962" spans="2:12" x14ac:dyDescent="0.25">
      <c r="B1962" s="62" t="str">
        <f>IFERROR(IF(C1961=C1958,IF(B1961+1&lt;='FORMAÇÃO DE PREÇO'!$H$8,B1961+1,""),B1961),"")</f>
        <v/>
      </c>
      <c r="C1962" s="62" t="str">
        <f>IFERROR(VLOOKUP(B1962,'FORMAÇÃO DE PREÇO'!B:D,2,FALSE),"")</f>
        <v/>
      </c>
      <c r="D1962" s="62" t="str">
        <f>IFERROR(VLOOKUP(B1962,'FORMAÇÃO DE PREÇO'!B:D,3,FALSE),"")</f>
        <v/>
      </c>
      <c r="E1962" s="107" t="str">
        <f t="shared" si="59"/>
        <v/>
      </c>
      <c r="F1962" s="107" t="str">
        <f>IF($B1961="","",IF($C1962=$C1959,INDEX('FORMAÇÃO DE PREÇO'!$H:$H,MATCH($B1962,'FORMAÇÃO DE PREÇO'!$B:$B)-18),IF($C1962=$C1960,"Código","")))</f>
        <v/>
      </c>
      <c r="G1962" s="108" t="str">
        <f t="array" ref="G1962">IF($B1961="","",IF($C1962=$C1959,UPPER(INDEX('BASE EDITAL'!$C:$C,EDITAL!B1962+1)),IF($C1962=$C1960,"Especificação do Objeto","")))</f>
        <v/>
      </c>
      <c r="H1962" s="109" t="str">
        <f t="array" ref="H1962">IF($B1961="","",IF($C1962=$C1959,INDEX('FORMAÇÃO DE PREÇO'!$M:$M,MATCH($B1962,'FORMAÇÃO DE PREÇO'!$B:$B)-14),IF($C1962=$C1960,"Unidade","")))</f>
        <v/>
      </c>
      <c r="I1962" s="109" t="str">
        <f>IF($B1961="","",IF($C1962=$C1959,INDEX('FORMAÇÃO DE PREÇO'!$M:$M,MATCH($B1962,'FORMAÇÃO DE PREÇO'!$B:$B)-16),IF($C1962=$C1960,"Quant.","")))</f>
        <v/>
      </c>
      <c r="J1962" s="68" t="str">
        <f>IF(AND(COUNTBLANK($B1959:$B1961)=2,$B1961="",$B1960="",MAX(C:C)&gt;1),"Total Estimado",IF($B1961="","",IF($C1962=$C1959,INDEX('FORMAÇÃO DE PREÇO'!$M:$M,MATCH($B1962,'FORMAÇÃO DE PREÇO'!$B:$B)-18),IF($C1962=$C1960,"Valor Unit. (R$)",IF(AND($C1962&lt;&gt;$C1961,$J1961&lt;&gt;""),"Subtotal","")))))</f>
        <v/>
      </c>
      <c r="K1962" s="100" t="str">
        <f>IFERROR(IF(AND(COUNTBLANK($B1959:$B1961)=2,$B1961="",$B1960="",MAX(C:C)&gt;1),SUM($K$3:K1961)/2,IF($B1961="","",IF($C1962=$C1959,ROUND(J1962*I1962,2),IF($C1962=$C1960,"Total Item (R$)",IF(AND($C1962&lt;&gt;$C1961,$J1961&lt;&gt;""),SUMIFS(K:K,C:C,C1961,J:J,"&lt;&gt;Subtotal"),""))))),"")</f>
        <v/>
      </c>
      <c r="L1962" s="100" t="str">
        <f t="shared" si="58"/>
        <v/>
      </c>
    </row>
    <row r="1963" spans="2:12" x14ac:dyDescent="0.25">
      <c r="B1963" s="62" t="str">
        <f>IFERROR(IF(C1962=C1959,IF(B1962+1&lt;='FORMAÇÃO DE PREÇO'!$H$8,B1962+1,""),B1962),"")</f>
        <v/>
      </c>
      <c r="C1963" s="62" t="str">
        <f>IFERROR(VLOOKUP(B1963,'FORMAÇÃO DE PREÇO'!B:D,2,FALSE),"")</f>
        <v/>
      </c>
      <c r="D1963" s="62" t="str">
        <f>IFERROR(VLOOKUP(B1963,'FORMAÇÃO DE PREÇO'!B:D,3,FALSE),"")</f>
        <v/>
      </c>
      <c r="E1963" s="107" t="str">
        <f t="shared" si="59"/>
        <v/>
      </c>
      <c r="F1963" s="107" t="str">
        <f>IF($B1962="","",IF($C1963=$C1960,INDEX('FORMAÇÃO DE PREÇO'!$H:$H,MATCH($B1963,'FORMAÇÃO DE PREÇO'!$B:$B)-18),IF($C1963=$C1961,"Código","")))</f>
        <v/>
      </c>
      <c r="G1963" s="108" t="str">
        <f t="array" ref="G1963">IF($B1962="","",IF($C1963=$C1960,UPPER(INDEX('BASE EDITAL'!$C:$C,EDITAL!B1963+1)),IF($C1963=$C1961,"Especificação do Objeto","")))</f>
        <v/>
      </c>
      <c r="H1963" s="109" t="str">
        <f t="array" ref="H1963">IF($B1962="","",IF($C1963=$C1960,INDEX('FORMAÇÃO DE PREÇO'!$M:$M,MATCH($B1963,'FORMAÇÃO DE PREÇO'!$B:$B)-14),IF($C1963=$C1961,"Unidade","")))</f>
        <v/>
      </c>
      <c r="I1963" s="109" t="str">
        <f>IF($B1962="","",IF($C1963=$C1960,INDEX('FORMAÇÃO DE PREÇO'!$M:$M,MATCH($B1963,'FORMAÇÃO DE PREÇO'!$B:$B)-16),IF($C1963=$C1961,"Quant.","")))</f>
        <v/>
      </c>
      <c r="J1963" s="68" t="str">
        <f>IF(AND(COUNTBLANK($B1960:$B1962)=2,$B1962="",$B1961="",MAX(C:C)&gt;1),"Total Estimado",IF($B1962="","",IF($C1963=$C1960,INDEX('FORMAÇÃO DE PREÇO'!$M:$M,MATCH($B1963,'FORMAÇÃO DE PREÇO'!$B:$B)-18),IF($C1963=$C1961,"Valor Unit. (R$)",IF(AND($C1963&lt;&gt;$C1962,$J1962&lt;&gt;""),"Subtotal","")))))</f>
        <v/>
      </c>
      <c r="K1963" s="100" t="str">
        <f>IFERROR(IF(AND(COUNTBLANK($B1960:$B1962)=2,$B1962="",$B1961="",MAX(C:C)&gt;1),SUM($K$3:K1962)/2,IF($B1962="","",IF($C1963=$C1960,ROUND(J1963*I1963,2),IF($C1963=$C1961,"Total Item (R$)",IF(AND($C1963&lt;&gt;$C1962,$J1962&lt;&gt;""),SUMIFS(K:K,C:C,C1962,J:J,"&lt;&gt;Subtotal"),""))))),"")</f>
        <v/>
      </c>
      <c r="L1963" s="100" t="str">
        <f t="shared" si="58"/>
        <v/>
      </c>
    </row>
    <row r="1964" spans="2:12" x14ac:dyDescent="0.25">
      <c r="B1964" s="62" t="str">
        <f>IFERROR(IF(C1963=C1960,IF(B1963+1&lt;='FORMAÇÃO DE PREÇO'!$H$8,B1963+1,""),B1963),"")</f>
        <v/>
      </c>
      <c r="C1964" s="62" t="str">
        <f>IFERROR(VLOOKUP(B1964,'FORMAÇÃO DE PREÇO'!B:D,2,FALSE),"")</f>
        <v/>
      </c>
      <c r="D1964" s="62" t="str">
        <f>IFERROR(VLOOKUP(B1964,'FORMAÇÃO DE PREÇO'!B:D,3,FALSE),"")</f>
        <v/>
      </c>
      <c r="E1964" s="107" t="str">
        <f t="shared" si="59"/>
        <v/>
      </c>
      <c r="F1964" s="107" t="str">
        <f>IF($B1963="","",IF($C1964=$C1961,INDEX('FORMAÇÃO DE PREÇO'!$H:$H,MATCH($B1964,'FORMAÇÃO DE PREÇO'!$B:$B)-18),IF($C1964=$C1962,"Código","")))</f>
        <v/>
      </c>
      <c r="G1964" s="108" t="str">
        <f t="array" ref="G1964">IF($B1963="","",IF($C1964=$C1961,UPPER(INDEX('BASE EDITAL'!$C:$C,EDITAL!B1964+1)),IF($C1964=$C1962,"Especificação do Objeto","")))</f>
        <v/>
      </c>
      <c r="H1964" s="109" t="str">
        <f t="array" ref="H1964">IF($B1963="","",IF($C1964=$C1961,INDEX('FORMAÇÃO DE PREÇO'!$M:$M,MATCH($B1964,'FORMAÇÃO DE PREÇO'!$B:$B)-14),IF($C1964=$C1962,"Unidade","")))</f>
        <v/>
      </c>
      <c r="I1964" s="109" t="str">
        <f>IF($B1963="","",IF($C1964=$C1961,INDEX('FORMAÇÃO DE PREÇO'!$M:$M,MATCH($B1964,'FORMAÇÃO DE PREÇO'!$B:$B)-16),IF($C1964=$C1962,"Quant.","")))</f>
        <v/>
      </c>
      <c r="J1964" s="68" t="str">
        <f>IF(AND(COUNTBLANK($B1961:$B1963)=2,$B1963="",$B1962="",MAX(C:C)&gt;1),"Total Estimado",IF($B1963="","",IF($C1964=$C1961,INDEX('FORMAÇÃO DE PREÇO'!$M:$M,MATCH($B1964,'FORMAÇÃO DE PREÇO'!$B:$B)-18),IF($C1964=$C1962,"Valor Unit. (R$)",IF(AND($C1964&lt;&gt;$C1963,$J1963&lt;&gt;""),"Subtotal","")))))</f>
        <v/>
      </c>
      <c r="K1964" s="100" t="str">
        <f>IFERROR(IF(AND(COUNTBLANK($B1961:$B1963)=2,$B1963="",$B1962="",MAX(C:C)&gt;1),SUM($K$3:K1963)/2,IF($B1963="","",IF($C1964=$C1961,ROUND(J1964*I1964,2),IF($C1964=$C1962,"Total Item (R$)",IF(AND($C1964&lt;&gt;$C1963,$J1963&lt;&gt;""),SUMIFS(K:K,C:C,C1963,J:J,"&lt;&gt;Subtotal"),""))))),"")</f>
        <v/>
      </c>
      <c r="L1964" s="100" t="str">
        <f t="shared" si="58"/>
        <v/>
      </c>
    </row>
    <row r="1965" spans="2:12" x14ac:dyDescent="0.25">
      <c r="B1965" s="62" t="str">
        <f>IFERROR(IF(C1964=C1961,IF(B1964+1&lt;='FORMAÇÃO DE PREÇO'!$H$8,B1964+1,""),B1964),"")</f>
        <v/>
      </c>
      <c r="C1965" s="62" t="str">
        <f>IFERROR(VLOOKUP(B1965,'FORMAÇÃO DE PREÇO'!B:D,2,FALSE),"")</f>
        <v/>
      </c>
      <c r="D1965" s="62" t="str">
        <f>IFERROR(VLOOKUP(B1965,'FORMAÇÃO DE PREÇO'!B:D,3,FALSE),"")</f>
        <v/>
      </c>
      <c r="E1965" s="107" t="str">
        <f t="shared" si="59"/>
        <v/>
      </c>
      <c r="F1965" s="107" t="str">
        <f>IF($B1964="","",IF($C1965=$C1962,INDEX('FORMAÇÃO DE PREÇO'!$H:$H,MATCH($B1965,'FORMAÇÃO DE PREÇO'!$B:$B)-18),IF($C1965=$C1963,"Código","")))</f>
        <v/>
      </c>
      <c r="G1965" s="108" t="str">
        <f t="array" ref="G1965">IF($B1964="","",IF($C1965=$C1962,UPPER(INDEX('BASE EDITAL'!$C:$C,EDITAL!B1965+1)),IF($C1965=$C1963,"Especificação do Objeto","")))</f>
        <v/>
      </c>
      <c r="H1965" s="109" t="str">
        <f t="array" ref="H1965">IF($B1964="","",IF($C1965=$C1962,INDEX('FORMAÇÃO DE PREÇO'!$M:$M,MATCH($B1965,'FORMAÇÃO DE PREÇO'!$B:$B)-14),IF($C1965=$C1963,"Unidade","")))</f>
        <v/>
      </c>
      <c r="I1965" s="109" t="str">
        <f>IF($B1964="","",IF($C1965=$C1962,INDEX('FORMAÇÃO DE PREÇO'!$M:$M,MATCH($B1965,'FORMAÇÃO DE PREÇO'!$B:$B)-16),IF($C1965=$C1963,"Quant.","")))</f>
        <v/>
      </c>
      <c r="J1965" s="68" t="str">
        <f>IF(AND(COUNTBLANK($B1962:$B1964)=2,$B1964="",$B1963="",MAX(C:C)&gt;1),"Total Estimado",IF($B1964="","",IF($C1965=$C1962,INDEX('FORMAÇÃO DE PREÇO'!$M:$M,MATCH($B1965,'FORMAÇÃO DE PREÇO'!$B:$B)-18),IF($C1965=$C1963,"Valor Unit. (R$)",IF(AND($C1965&lt;&gt;$C1964,$J1964&lt;&gt;""),"Subtotal","")))))</f>
        <v/>
      </c>
      <c r="K1965" s="100" t="str">
        <f>IFERROR(IF(AND(COUNTBLANK($B1962:$B1964)=2,$B1964="",$B1963="",MAX(C:C)&gt;1),SUM($K$3:K1964)/2,IF($B1964="","",IF($C1965=$C1962,ROUND(J1965*I1965,2),IF($C1965=$C1963,"Total Item (R$)",IF(AND($C1965&lt;&gt;$C1964,$J1964&lt;&gt;""),SUMIFS(K:K,C:C,C1964,J:J,"&lt;&gt;Subtotal"),""))))),"")</f>
        <v/>
      </c>
      <c r="L1965" s="100" t="str">
        <f t="shared" si="58"/>
        <v/>
      </c>
    </row>
    <row r="1966" spans="2:12" x14ac:dyDescent="0.25">
      <c r="B1966" s="62" t="str">
        <f>IFERROR(IF(C1965=C1962,IF(B1965+1&lt;='FORMAÇÃO DE PREÇO'!$H$8,B1965+1,""),B1965),"")</f>
        <v/>
      </c>
      <c r="C1966" s="62" t="str">
        <f>IFERROR(VLOOKUP(B1966,'FORMAÇÃO DE PREÇO'!B:D,2,FALSE),"")</f>
        <v/>
      </c>
      <c r="D1966" s="62" t="str">
        <f>IFERROR(VLOOKUP(B1966,'FORMAÇÃO DE PREÇO'!B:D,3,FALSE),"")</f>
        <v/>
      </c>
      <c r="E1966" s="107" t="str">
        <f t="shared" si="59"/>
        <v/>
      </c>
      <c r="F1966" s="107" t="str">
        <f>IF($B1965="","",IF($C1966=$C1963,INDEX('FORMAÇÃO DE PREÇO'!$H:$H,MATCH($B1966,'FORMAÇÃO DE PREÇO'!$B:$B)-18),IF($C1966=$C1964,"Código","")))</f>
        <v/>
      </c>
      <c r="G1966" s="108" t="str">
        <f t="array" ref="G1966">IF($B1965="","",IF($C1966=$C1963,UPPER(INDEX('BASE EDITAL'!$C:$C,EDITAL!B1966+1)),IF($C1966=$C1964,"Especificação do Objeto","")))</f>
        <v/>
      </c>
      <c r="H1966" s="109" t="str">
        <f t="array" ref="H1966">IF($B1965="","",IF($C1966=$C1963,INDEX('FORMAÇÃO DE PREÇO'!$M:$M,MATCH($B1966,'FORMAÇÃO DE PREÇO'!$B:$B)-14),IF($C1966=$C1964,"Unidade","")))</f>
        <v/>
      </c>
      <c r="I1966" s="109" t="str">
        <f>IF($B1965="","",IF($C1966=$C1963,INDEX('FORMAÇÃO DE PREÇO'!$M:$M,MATCH($B1966,'FORMAÇÃO DE PREÇO'!$B:$B)-16),IF($C1966=$C1964,"Quant.","")))</f>
        <v/>
      </c>
      <c r="J1966" s="68" t="str">
        <f>IF(AND(COUNTBLANK($B1963:$B1965)=2,$B1965="",$B1964="",MAX(C:C)&gt;1),"Total Estimado",IF($B1965="","",IF($C1966=$C1963,INDEX('FORMAÇÃO DE PREÇO'!$M:$M,MATCH($B1966,'FORMAÇÃO DE PREÇO'!$B:$B)-18),IF($C1966=$C1964,"Valor Unit. (R$)",IF(AND($C1966&lt;&gt;$C1965,$J1965&lt;&gt;""),"Subtotal","")))))</f>
        <v/>
      </c>
      <c r="K1966" s="100" t="str">
        <f>IFERROR(IF(AND(COUNTBLANK($B1963:$B1965)=2,$B1965="",$B1964="",MAX(C:C)&gt;1),SUM($K$3:K1965)/2,IF($B1965="","",IF($C1966=$C1963,ROUND(J1966*I1966,2),IF($C1966=$C1964,"Total Item (R$)",IF(AND($C1966&lt;&gt;$C1965,$J1965&lt;&gt;""),SUMIFS(K:K,C:C,C1965,J:J,"&lt;&gt;Subtotal"),""))))),"")</f>
        <v/>
      </c>
      <c r="L1966" s="100" t="str">
        <f t="shared" si="58"/>
        <v/>
      </c>
    </row>
    <row r="1967" spans="2:12" x14ac:dyDescent="0.25">
      <c r="B1967" s="62" t="str">
        <f>IFERROR(IF(C1966=C1963,IF(B1966+1&lt;='FORMAÇÃO DE PREÇO'!$H$8,B1966+1,""),B1966),"")</f>
        <v/>
      </c>
      <c r="C1967" s="62" t="str">
        <f>IFERROR(VLOOKUP(B1967,'FORMAÇÃO DE PREÇO'!B:D,2,FALSE),"")</f>
        <v/>
      </c>
      <c r="D1967" s="62" t="str">
        <f>IFERROR(VLOOKUP(B1967,'FORMAÇÃO DE PREÇO'!B:D,3,FALSE),"")</f>
        <v/>
      </c>
      <c r="E1967" s="107" t="str">
        <f t="shared" si="59"/>
        <v/>
      </c>
      <c r="F1967" s="107" t="str">
        <f>IF($B1966="","",IF($C1967=$C1964,INDEX('FORMAÇÃO DE PREÇO'!$H:$H,MATCH($B1967,'FORMAÇÃO DE PREÇO'!$B:$B)-18),IF($C1967=$C1965,"Código","")))</f>
        <v/>
      </c>
      <c r="G1967" s="108" t="str">
        <f t="array" ref="G1967">IF($B1966="","",IF($C1967=$C1964,UPPER(INDEX('BASE EDITAL'!$C:$C,EDITAL!B1967+1)),IF($C1967=$C1965,"Especificação do Objeto","")))</f>
        <v/>
      </c>
      <c r="H1967" s="109" t="str">
        <f t="array" ref="H1967">IF($B1966="","",IF($C1967=$C1964,INDEX('FORMAÇÃO DE PREÇO'!$M:$M,MATCH($B1967,'FORMAÇÃO DE PREÇO'!$B:$B)-14),IF($C1967=$C1965,"Unidade","")))</f>
        <v/>
      </c>
      <c r="I1967" s="109" t="str">
        <f>IF($B1966="","",IF($C1967=$C1964,INDEX('FORMAÇÃO DE PREÇO'!$M:$M,MATCH($B1967,'FORMAÇÃO DE PREÇO'!$B:$B)-16),IF($C1967=$C1965,"Quant.","")))</f>
        <v/>
      </c>
      <c r="J1967" s="68" t="str">
        <f>IF(AND(COUNTBLANK($B1964:$B1966)=2,$B1966="",$B1965="",MAX(C:C)&gt;1),"Total Estimado",IF($B1966="","",IF($C1967=$C1964,INDEX('FORMAÇÃO DE PREÇO'!$M:$M,MATCH($B1967,'FORMAÇÃO DE PREÇO'!$B:$B)-18),IF($C1967=$C1965,"Valor Unit. (R$)",IF(AND($C1967&lt;&gt;$C1966,$J1966&lt;&gt;""),"Subtotal","")))))</f>
        <v/>
      </c>
      <c r="K1967" s="100" t="str">
        <f>IFERROR(IF(AND(COUNTBLANK($B1964:$B1966)=2,$B1966="",$B1965="",MAX(C:C)&gt;1),SUM($K$3:K1966)/2,IF($B1966="","",IF($C1967=$C1964,ROUND(J1967*I1967,2),IF($C1967=$C1965,"Total Item (R$)",IF(AND($C1967&lt;&gt;$C1966,$J1966&lt;&gt;""),SUMIFS(K:K,C:C,C1966,J:J,"&lt;&gt;Subtotal"),""))))),"")</f>
        <v/>
      </c>
      <c r="L1967" s="100" t="str">
        <f t="shared" si="58"/>
        <v/>
      </c>
    </row>
    <row r="1968" spans="2:12" x14ac:dyDescent="0.25">
      <c r="B1968" s="62" t="str">
        <f>IFERROR(IF(C1967=C1964,IF(B1967+1&lt;='FORMAÇÃO DE PREÇO'!$H$8,B1967+1,""),B1967),"")</f>
        <v/>
      </c>
      <c r="C1968" s="62" t="str">
        <f>IFERROR(VLOOKUP(B1968,'FORMAÇÃO DE PREÇO'!B:D,2,FALSE),"")</f>
        <v/>
      </c>
      <c r="D1968" s="62" t="str">
        <f>IFERROR(VLOOKUP(B1968,'FORMAÇÃO DE PREÇO'!B:D,3,FALSE),"")</f>
        <v/>
      </c>
      <c r="E1968" s="107" t="str">
        <f t="shared" si="59"/>
        <v/>
      </c>
      <c r="F1968" s="107" t="str">
        <f>IF($B1967="","",IF($C1968=$C1965,INDEX('FORMAÇÃO DE PREÇO'!$H:$H,MATCH($B1968,'FORMAÇÃO DE PREÇO'!$B:$B)-18),IF($C1968=$C1966,"Código","")))</f>
        <v/>
      </c>
      <c r="G1968" s="108" t="str">
        <f t="array" ref="G1968">IF($B1967="","",IF($C1968=$C1965,UPPER(INDEX('BASE EDITAL'!$C:$C,EDITAL!B1968+1)),IF($C1968=$C1966,"Especificação do Objeto","")))</f>
        <v/>
      </c>
      <c r="H1968" s="109" t="str">
        <f t="array" ref="H1968">IF($B1967="","",IF($C1968=$C1965,INDEX('FORMAÇÃO DE PREÇO'!$M:$M,MATCH($B1968,'FORMAÇÃO DE PREÇO'!$B:$B)-14),IF($C1968=$C1966,"Unidade","")))</f>
        <v/>
      </c>
      <c r="I1968" s="109" t="str">
        <f>IF($B1967="","",IF($C1968=$C1965,INDEX('FORMAÇÃO DE PREÇO'!$M:$M,MATCH($B1968,'FORMAÇÃO DE PREÇO'!$B:$B)-16),IF($C1968=$C1966,"Quant.","")))</f>
        <v/>
      </c>
      <c r="J1968" s="68" t="str">
        <f>IF(AND(COUNTBLANK($B1965:$B1967)=2,$B1967="",$B1966="",MAX(C:C)&gt;1),"Total Estimado",IF($B1967="","",IF($C1968=$C1965,INDEX('FORMAÇÃO DE PREÇO'!$M:$M,MATCH($B1968,'FORMAÇÃO DE PREÇO'!$B:$B)-18),IF($C1968=$C1966,"Valor Unit. (R$)",IF(AND($C1968&lt;&gt;$C1967,$J1967&lt;&gt;""),"Subtotal","")))))</f>
        <v/>
      </c>
      <c r="K1968" s="100" t="str">
        <f>IFERROR(IF(AND(COUNTBLANK($B1965:$B1967)=2,$B1967="",$B1966="",MAX(C:C)&gt;1),SUM($K$3:K1967)/2,IF($B1967="","",IF($C1968=$C1965,ROUND(J1968*I1968,2),IF($C1968=$C1966,"Total Item (R$)",IF(AND($C1968&lt;&gt;$C1967,$J1967&lt;&gt;""),SUMIFS(K:K,C:C,C1967,J:J,"&lt;&gt;Subtotal"),""))))),"")</f>
        <v/>
      </c>
      <c r="L1968" s="100" t="str">
        <f t="shared" si="58"/>
        <v/>
      </c>
    </row>
    <row r="1969" spans="2:12" x14ac:dyDescent="0.25">
      <c r="B1969" s="62" t="str">
        <f>IFERROR(IF(C1968=C1965,IF(B1968+1&lt;='FORMAÇÃO DE PREÇO'!$H$8,B1968+1,""),B1968),"")</f>
        <v/>
      </c>
      <c r="C1969" s="62" t="str">
        <f>IFERROR(VLOOKUP(B1969,'FORMAÇÃO DE PREÇO'!B:D,2,FALSE),"")</f>
        <v/>
      </c>
      <c r="D1969" s="62" t="str">
        <f>IFERROR(VLOOKUP(B1969,'FORMAÇÃO DE PREÇO'!B:D,3,FALSE),"")</f>
        <v/>
      </c>
      <c r="E1969" s="107" t="str">
        <f t="shared" si="59"/>
        <v/>
      </c>
      <c r="F1969" s="107" t="str">
        <f>IF($B1968="","",IF($C1969=$C1966,INDEX('FORMAÇÃO DE PREÇO'!$H:$H,MATCH($B1969,'FORMAÇÃO DE PREÇO'!$B:$B)-18),IF($C1969=$C1967,"Código","")))</f>
        <v/>
      </c>
      <c r="G1969" s="108" t="str">
        <f t="array" ref="G1969">IF($B1968="","",IF($C1969=$C1966,UPPER(INDEX('BASE EDITAL'!$C:$C,EDITAL!B1969+1)),IF($C1969=$C1967,"Especificação do Objeto","")))</f>
        <v/>
      </c>
      <c r="H1969" s="109" t="str">
        <f t="array" ref="H1969">IF($B1968="","",IF($C1969=$C1966,INDEX('FORMAÇÃO DE PREÇO'!$M:$M,MATCH($B1969,'FORMAÇÃO DE PREÇO'!$B:$B)-14),IF($C1969=$C1967,"Unidade","")))</f>
        <v/>
      </c>
      <c r="I1969" s="109" t="str">
        <f>IF($B1968="","",IF($C1969=$C1966,INDEX('FORMAÇÃO DE PREÇO'!$M:$M,MATCH($B1969,'FORMAÇÃO DE PREÇO'!$B:$B)-16),IF($C1969=$C1967,"Quant.","")))</f>
        <v/>
      </c>
      <c r="J1969" s="68" t="str">
        <f>IF(AND(COUNTBLANK($B1966:$B1968)=2,$B1968="",$B1967="",MAX(C:C)&gt;1),"Total Estimado",IF($B1968="","",IF($C1969=$C1966,INDEX('FORMAÇÃO DE PREÇO'!$M:$M,MATCH($B1969,'FORMAÇÃO DE PREÇO'!$B:$B)-18),IF($C1969=$C1967,"Valor Unit. (R$)",IF(AND($C1969&lt;&gt;$C1968,$J1968&lt;&gt;""),"Subtotal","")))))</f>
        <v/>
      </c>
      <c r="K1969" s="100" t="str">
        <f>IFERROR(IF(AND(COUNTBLANK($B1966:$B1968)=2,$B1968="",$B1967="",MAX(C:C)&gt;1),SUM($K$3:K1968)/2,IF($B1968="","",IF($C1969=$C1966,ROUND(J1969*I1969,2),IF($C1969=$C1967,"Total Item (R$)",IF(AND($C1969&lt;&gt;$C1968,$J1968&lt;&gt;""),SUMIFS(K:K,C:C,C1968,J:J,"&lt;&gt;Subtotal"),""))))),"")</f>
        <v/>
      </c>
      <c r="L1969" s="100" t="str">
        <f t="shared" si="58"/>
        <v/>
      </c>
    </row>
    <row r="1970" spans="2:12" x14ac:dyDescent="0.25">
      <c r="B1970" s="62" t="str">
        <f>IFERROR(IF(C1969=C1966,IF(B1969+1&lt;='FORMAÇÃO DE PREÇO'!$H$8,B1969+1,""),B1969),"")</f>
        <v/>
      </c>
      <c r="C1970" s="62" t="str">
        <f>IFERROR(VLOOKUP(B1970,'FORMAÇÃO DE PREÇO'!B:D,2,FALSE),"")</f>
        <v/>
      </c>
      <c r="D1970" s="62" t="str">
        <f>IFERROR(VLOOKUP(B1970,'FORMAÇÃO DE PREÇO'!B:D,3,FALSE),"")</f>
        <v/>
      </c>
      <c r="E1970" s="107" t="str">
        <f t="shared" si="59"/>
        <v/>
      </c>
      <c r="F1970" s="107" t="str">
        <f>IF($B1969="","",IF($C1970=$C1967,INDEX('FORMAÇÃO DE PREÇO'!$H:$H,MATCH($B1970,'FORMAÇÃO DE PREÇO'!$B:$B)-18),IF($C1970=$C1968,"Código","")))</f>
        <v/>
      </c>
      <c r="G1970" s="108" t="str">
        <f t="array" ref="G1970">IF($B1969="","",IF($C1970=$C1967,UPPER(INDEX('BASE EDITAL'!$C:$C,EDITAL!B1970+1)),IF($C1970=$C1968,"Especificação do Objeto","")))</f>
        <v/>
      </c>
      <c r="H1970" s="109" t="str">
        <f t="array" ref="H1970">IF($B1969="","",IF($C1970=$C1967,INDEX('FORMAÇÃO DE PREÇO'!$M:$M,MATCH($B1970,'FORMAÇÃO DE PREÇO'!$B:$B)-14),IF($C1970=$C1968,"Unidade","")))</f>
        <v/>
      </c>
      <c r="I1970" s="109" t="str">
        <f>IF($B1969="","",IF($C1970=$C1967,INDEX('FORMAÇÃO DE PREÇO'!$M:$M,MATCH($B1970,'FORMAÇÃO DE PREÇO'!$B:$B)-16),IF($C1970=$C1968,"Quant.","")))</f>
        <v/>
      </c>
      <c r="J1970" s="68" t="str">
        <f>IF(AND(COUNTBLANK($B1967:$B1969)=2,$B1969="",$B1968="",MAX(C:C)&gt;1),"Total Estimado",IF($B1969="","",IF($C1970=$C1967,INDEX('FORMAÇÃO DE PREÇO'!$M:$M,MATCH($B1970,'FORMAÇÃO DE PREÇO'!$B:$B)-18),IF($C1970=$C1968,"Valor Unit. (R$)",IF(AND($C1970&lt;&gt;$C1969,$J1969&lt;&gt;""),"Subtotal","")))))</f>
        <v/>
      </c>
      <c r="K1970" s="100" t="str">
        <f>IFERROR(IF(AND(COUNTBLANK($B1967:$B1969)=2,$B1969="",$B1968="",MAX(C:C)&gt;1),SUM($K$3:K1969)/2,IF($B1969="","",IF($C1970=$C1967,ROUND(J1970*I1970,2),IF($C1970=$C1968,"Total Item (R$)",IF(AND($C1970&lt;&gt;$C1969,$J1969&lt;&gt;""),SUMIFS(K:K,C:C,C1969,J:J,"&lt;&gt;Subtotal"),""))))),"")</f>
        <v/>
      </c>
      <c r="L1970" s="100" t="str">
        <f t="shared" si="58"/>
        <v/>
      </c>
    </row>
    <row r="1971" spans="2:12" x14ac:dyDescent="0.25">
      <c r="B1971" s="62" t="str">
        <f>IFERROR(IF(C1970=C1967,IF(B1970+1&lt;='FORMAÇÃO DE PREÇO'!$H$8,B1970+1,""),B1970),"")</f>
        <v/>
      </c>
      <c r="C1971" s="62" t="str">
        <f>IFERROR(VLOOKUP(B1971,'FORMAÇÃO DE PREÇO'!B:D,2,FALSE),"")</f>
        <v/>
      </c>
      <c r="D1971" s="62" t="str">
        <f>IFERROR(VLOOKUP(B1971,'FORMAÇÃO DE PREÇO'!B:D,3,FALSE),"")</f>
        <v/>
      </c>
      <c r="E1971" s="107" t="str">
        <f t="shared" si="59"/>
        <v/>
      </c>
      <c r="F1971" s="107" t="str">
        <f>IF($B1970="","",IF($C1971=$C1968,INDEX('FORMAÇÃO DE PREÇO'!$H:$H,MATCH($B1971,'FORMAÇÃO DE PREÇO'!$B:$B)-18),IF($C1971=$C1969,"Código","")))</f>
        <v/>
      </c>
      <c r="G1971" s="108" t="str">
        <f t="array" ref="G1971">IF($B1970="","",IF($C1971=$C1968,UPPER(INDEX('BASE EDITAL'!$C:$C,EDITAL!B1971+1)),IF($C1971=$C1969,"Especificação do Objeto","")))</f>
        <v/>
      </c>
      <c r="H1971" s="109" t="str">
        <f t="array" ref="H1971">IF($B1970="","",IF($C1971=$C1968,INDEX('FORMAÇÃO DE PREÇO'!$M:$M,MATCH($B1971,'FORMAÇÃO DE PREÇO'!$B:$B)-14),IF($C1971=$C1969,"Unidade","")))</f>
        <v/>
      </c>
      <c r="I1971" s="109" t="str">
        <f>IF($B1970="","",IF($C1971=$C1968,INDEX('FORMAÇÃO DE PREÇO'!$M:$M,MATCH($B1971,'FORMAÇÃO DE PREÇO'!$B:$B)-16),IF($C1971=$C1969,"Quant.","")))</f>
        <v/>
      </c>
      <c r="J1971" s="68" t="str">
        <f>IF(AND(COUNTBLANK($B1968:$B1970)=2,$B1970="",$B1969="",MAX(C:C)&gt;1),"Total Estimado",IF($B1970="","",IF($C1971=$C1968,INDEX('FORMAÇÃO DE PREÇO'!$M:$M,MATCH($B1971,'FORMAÇÃO DE PREÇO'!$B:$B)-18),IF($C1971=$C1969,"Valor Unit. (R$)",IF(AND($C1971&lt;&gt;$C1970,$J1970&lt;&gt;""),"Subtotal","")))))</f>
        <v/>
      </c>
      <c r="K1971" s="100" t="str">
        <f>IFERROR(IF(AND(COUNTBLANK($B1968:$B1970)=2,$B1970="",$B1969="",MAX(C:C)&gt;1),SUM($K$3:K1970)/2,IF($B1970="","",IF($C1971=$C1968,ROUND(J1971*I1971,2),IF($C1971=$C1969,"Total Item (R$)",IF(AND($C1971&lt;&gt;$C1970,$J1970&lt;&gt;""),SUMIFS(K:K,C:C,C1970,J:J,"&lt;&gt;Subtotal"),""))))),"")</f>
        <v/>
      </c>
      <c r="L1971" s="100" t="str">
        <f t="shared" si="58"/>
        <v/>
      </c>
    </row>
    <row r="1972" spans="2:12" x14ac:dyDescent="0.25">
      <c r="B1972" s="62" t="str">
        <f>IFERROR(IF(C1971=C1968,IF(B1971+1&lt;='FORMAÇÃO DE PREÇO'!$H$8,B1971+1,""),B1971),"")</f>
        <v/>
      </c>
      <c r="C1972" s="62" t="str">
        <f>IFERROR(VLOOKUP(B1972,'FORMAÇÃO DE PREÇO'!B:D,2,FALSE),"")</f>
        <v/>
      </c>
      <c r="D1972" s="62" t="str">
        <f>IFERROR(VLOOKUP(B1972,'FORMAÇÃO DE PREÇO'!B:D,3,FALSE),"")</f>
        <v/>
      </c>
      <c r="E1972" s="107" t="str">
        <f t="shared" si="59"/>
        <v/>
      </c>
      <c r="F1972" s="107" t="str">
        <f>IF($B1971="","",IF($C1972=$C1969,INDEX('FORMAÇÃO DE PREÇO'!$H:$H,MATCH($B1972,'FORMAÇÃO DE PREÇO'!$B:$B)-18),IF($C1972=$C1970,"Código","")))</f>
        <v/>
      </c>
      <c r="G1972" s="108" t="str">
        <f t="array" ref="G1972">IF($B1971="","",IF($C1972=$C1969,UPPER(INDEX('BASE EDITAL'!$C:$C,EDITAL!B1972+1)),IF($C1972=$C1970,"Especificação do Objeto","")))</f>
        <v/>
      </c>
      <c r="H1972" s="109" t="str">
        <f t="array" ref="H1972">IF($B1971="","",IF($C1972=$C1969,INDEX('FORMAÇÃO DE PREÇO'!$M:$M,MATCH($B1972,'FORMAÇÃO DE PREÇO'!$B:$B)-14),IF($C1972=$C1970,"Unidade","")))</f>
        <v/>
      </c>
      <c r="I1972" s="109" t="str">
        <f>IF($B1971="","",IF($C1972=$C1969,INDEX('FORMAÇÃO DE PREÇO'!$M:$M,MATCH($B1972,'FORMAÇÃO DE PREÇO'!$B:$B)-16),IF($C1972=$C1970,"Quant.","")))</f>
        <v/>
      </c>
      <c r="J1972" s="68" t="str">
        <f>IF(AND(COUNTBLANK($B1969:$B1971)=2,$B1971="",$B1970="",MAX(C:C)&gt;1),"Total Estimado",IF($B1971="","",IF($C1972=$C1969,INDEX('FORMAÇÃO DE PREÇO'!$M:$M,MATCH($B1972,'FORMAÇÃO DE PREÇO'!$B:$B)-18),IF($C1972=$C1970,"Valor Unit. (R$)",IF(AND($C1972&lt;&gt;$C1971,$J1971&lt;&gt;""),"Subtotal","")))))</f>
        <v/>
      </c>
      <c r="K1972" s="100" t="str">
        <f>IFERROR(IF(AND(COUNTBLANK($B1969:$B1971)=2,$B1971="",$B1970="",MAX(C:C)&gt;1),SUM($K$3:K1971)/2,IF($B1971="","",IF($C1972=$C1969,ROUND(J1972*I1972,2),IF($C1972=$C1970,"Total Item (R$)",IF(AND($C1972&lt;&gt;$C1971,$J1971&lt;&gt;""),SUMIFS(K:K,C:C,C1971,J:J,"&lt;&gt;Subtotal"),""))))),"")</f>
        <v/>
      </c>
      <c r="L1972" s="100" t="str">
        <f t="shared" si="58"/>
        <v/>
      </c>
    </row>
    <row r="1973" spans="2:12" x14ac:dyDescent="0.25">
      <c r="B1973" s="62" t="str">
        <f>IFERROR(IF(C1972=C1969,IF(B1972+1&lt;='FORMAÇÃO DE PREÇO'!$H$8,B1972+1,""),B1972),"")</f>
        <v/>
      </c>
      <c r="C1973" s="62" t="str">
        <f>IFERROR(VLOOKUP(B1973,'FORMAÇÃO DE PREÇO'!B:D,2,FALSE),"")</f>
        <v/>
      </c>
      <c r="D1973" s="62" t="str">
        <f>IFERROR(VLOOKUP(B1973,'FORMAÇÃO DE PREÇO'!B:D,3,FALSE),"")</f>
        <v/>
      </c>
      <c r="E1973" s="107" t="str">
        <f t="shared" si="59"/>
        <v/>
      </c>
      <c r="F1973" s="107" t="str">
        <f>IF($B1972="","",IF($C1973=$C1970,INDEX('FORMAÇÃO DE PREÇO'!$H:$H,MATCH($B1973,'FORMAÇÃO DE PREÇO'!$B:$B)-18),IF($C1973=$C1971,"Código","")))</f>
        <v/>
      </c>
      <c r="G1973" s="108" t="str">
        <f t="array" ref="G1973">IF($B1972="","",IF($C1973=$C1970,UPPER(INDEX('BASE EDITAL'!$C:$C,EDITAL!B1973+1)),IF($C1973=$C1971,"Especificação do Objeto","")))</f>
        <v/>
      </c>
      <c r="H1973" s="109" t="str">
        <f t="array" ref="H1973">IF($B1972="","",IF($C1973=$C1970,INDEX('FORMAÇÃO DE PREÇO'!$M:$M,MATCH($B1973,'FORMAÇÃO DE PREÇO'!$B:$B)-14),IF($C1973=$C1971,"Unidade","")))</f>
        <v/>
      </c>
      <c r="I1973" s="109" t="str">
        <f>IF($B1972="","",IF($C1973=$C1970,INDEX('FORMAÇÃO DE PREÇO'!$M:$M,MATCH($B1973,'FORMAÇÃO DE PREÇO'!$B:$B)-16),IF($C1973=$C1971,"Quant.","")))</f>
        <v/>
      </c>
      <c r="J1973" s="68" t="str">
        <f>IF(AND(COUNTBLANK($B1970:$B1972)=2,$B1972="",$B1971="",MAX(C:C)&gt;1),"Total Estimado",IF($B1972="","",IF($C1973=$C1970,INDEX('FORMAÇÃO DE PREÇO'!$M:$M,MATCH($B1973,'FORMAÇÃO DE PREÇO'!$B:$B)-18),IF($C1973=$C1971,"Valor Unit. (R$)",IF(AND($C1973&lt;&gt;$C1972,$J1972&lt;&gt;""),"Subtotal","")))))</f>
        <v/>
      </c>
      <c r="K1973" s="100" t="str">
        <f>IFERROR(IF(AND(COUNTBLANK($B1970:$B1972)=2,$B1972="",$B1971="",MAX(C:C)&gt;1),SUM($K$3:K1972)/2,IF($B1972="","",IF($C1973=$C1970,ROUND(J1973*I1973,2),IF($C1973=$C1971,"Total Item (R$)",IF(AND($C1973&lt;&gt;$C1972,$J1972&lt;&gt;""),SUMIFS(K:K,C:C,C1972,J:J,"&lt;&gt;Subtotal"),""))))),"")</f>
        <v/>
      </c>
      <c r="L1973" s="100" t="str">
        <f t="shared" si="58"/>
        <v/>
      </c>
    </row>
    <row r="1974" spans="2:12" x14ac:dyDescent="0.25">
      <c r="B1974" s="62" t="str">
        <f>IFERROR(IF(C1973=C1970,IF(B1973+1&lt;='FORMAÇÃO DE PREÇO'!$H$8,B1973+1,""),B1973),"")</f>
        <v/>
      </c>
      <c r="C1974" s="62" t="str">
        <f>IFERROR(VLOOKUP(B1974,'FORMAÇÃO DE PREÇO'!B:D,2,FALSE),"")</f>
        <v/>
      </c>
      <c r="D1974" s="62" t="str">
        <f>IFERROR(VLOOKUP(B1974,'FORMAÇÃO DE PREÇO'!B:D,3,FALSE),"")</f>
        <v/>
      </c>
      <c r="E1974" s="107" t="str">
        <f t="shared" si="59"/>
        <v/>
      </c>
      <c r="F1974" s="107" t="str">
        <f>IF($B1973="","",IF($C1974=$C1971,INDEX('FORMAÇÃO DE PREÇO'!$H:$H,MATCH($B1974,'FORMAÇÃO DE PREÇO'!$B:$B)-18),IF($C1974=$C1972,"Código","")))</f>
        <v/>
      </c>
      <c r="G1974" s="108" t="str">
        <f t="array" ref="G1974">IF($B1973="","",IF($C1974=$C1971,UPPER(INDEX('BASE EDITAL'!$C:$C,EDITAL!B1974+1)),IF($C1974=$C1972,"Especificação do Objeto","")))</f>
        <v/>
      </c>
      <c r="H1974" s="109" t="str">
        <f t="array" ref="H1974">IF($B1973="","",IF($C1974=$C1971,INDEX('FORMAÇÃO DE PREÇO'!$M:$M,MATCH($B1974,'FORMAÇÃO DE PREÇO'!$B:$B)-14),IF($C1974=$C1972,"Unidade","")))</f>
        <v/>
      </c>
      <c r="I1974" s="109" t="str">
        <f>IF($B1973="","",IF($C1974=$C1971,INDEX('FORMAÇÃO DE PREÇO'!$M:$M,MATCH($B1974,'FORMAÇÃO DE PREÇO'!$B:$B)-16),IF($C1974=$C1972,"Quant.","")))</f>
        <v/>
      </c>
      <c r="J1974" s="68" t="str">
        <f>IF(AND(COUNTBLANK($B1971:$B1973)=2,$B1973="",$B1972="",MAX(C:C)&gt;1),"Total Estimado",IF($B1973="","",IF($C1974=$C1971,INDEX('FORMAÇÃO DE PREÇO'!$M:$M,MATCH($B1974,'FORMAÇÃO DE PREÇO'!$B:$B)-18),IF($C1974=$C1972,"Valor Unit. (R$)",IF(AND($C1974&lt;&gt;$C1973,$J1973&lt;&gt;""),"Subtotal","")))))</f>
        <v/>
      </c>
      <c r="K1974" s="100" t="str">
        <f>IFERROR(IF(AND(COUNTBLANK($B1971:$B1973)=2,$B1973="",$B1972="",MAX(C:C)&gt;1),SUM($K$3:K1973)/2,IF($B1973="","",IF($C1974=$C1971,ROUND(J1974*I1974,2),IF($C1974=$C1972,"Total Item (R$)",IF(AND($C1974&lt;&gt;$C1973,$J1973&lt;&gt;""),SUMIFS(K:K,C:C,C1973,J:J,"&lt;&gt;Subtotal"),""))))),"")</f>
        <v/>
      </c>
      <c r="L1974" s="100" t="str">
        <f t="shared" si="58"/>
        <v/>
      </c>
    </row>
    <row r="1975" spans="2:12" x14ac:dyDescent="0.25">
      <c r="B1975" s="62" t="str">
        <f>IFERROR(IF(C1974=C1971,IF(B1974+1&lt;='FORMAÇÃO DE PREÇO'!$H$8,B1974+1,""),B1974),"")</f>
        <v/>
      </c>
      <c r="C1975" s="62" t="str">
        <f>IFERROR(VLOOKUP(B1975,'FORMAÇÃO DE PREÇO'!B:D,2,FALSE),"")</f>
        <v/>
      </c>
      <c r="D1975" s="62" t="str">
        <f>IFERROR(VLOOKUP(B1975,'FORMAÇÃO DE PREÇO'!B:D,3,FALSE),"")</f>
        <v/>
      </c>
      <c r="E1975" s="107" t="str">
        <f t="shared" si="59"/>
        <v/>
      </c>
      <c r="F1975" s="107" t="str">
        <f>IF($B1974="","",IF($C1975=$C1972,INDEX('FORMAÇÃO DE PREÇO'!$H:$H,MATCH($B1975,'FORMAÇÃO DE PREÇO'!$B:$B)-18),IF($C1975=$C1973,"Código","")))</f>
        <v/>
      </c>
      <c r="G1975" s="108" t="str">
        <f t="array" ref="G1975">IF($B1974="","",IF($C1975=$C1972,UPPER(INDEX('BASE EDITAL'!$C:$C,EDITAL!B1975+1)),IF($C1975=$C1973,"Especificação do Objeto","")))</f>
        <v/>
      </c>
      <c r="H1975" s="109" t="str">
        <f t="array" ref="H1975">IF($B1974="","",IF($C1975=$C1972,INDEX('FORMAÇÃO DE PREÇO'!$M:$M,MATCH($B1975,'FORMAÇÃO DE PREÇO'!$B:$B)-14),IF($C1975=$C1973,"Unidade","")))</f>
        <v/>
      </c>
      <c r="I1975" s="109" t="str">
        <f>IF($B1974="","",IF($C1975=$C1972,INDEX('FORMAÇÃO DE PREÇO'!$M:$M,MATCH($B1975,'FORMAÇÃO DE PREÇO'!$B:$B)-16),IF($C1975=$C1973,"Quant.","")))</f>
        <v/>
      </c>
      <c r="J1975" s="68" t="str">
        <f>IF(AND(COUNTBLANK($B1972:$B1974)=2,$B1974="",$B1973="",MAX(C:C)&gt;1),"Total Estimado",IF($B1974="","",IF($C1975=$C1972,INDEX('FORMAÇÃO DE PREÇO'!$M:$M,MATCH($B1975,'FORMAÇÃO DE PREÇO'!$B:$B)-18),IF($C1975=$C1973,"Valor Unit. (R$)",IF(AND($C1975&lt;&gt;$C1974,$J1974&lt;&gt;""),"Subtotal","")))))</f>
        <v/>
      </c>
      <c r="K1975" s="100" t="str">
        <f>IFERROR(IF(AND(COUNTBLANK($B1972:$B1974)=2,$B1974="",$B1973="",MAX(C:C)&gt;1),SUM($K$3:K1974)/2,IF($B1974="","",IF($C1975=$C1972,ROUND(J1975*I1975,2),IF($C1975=$C1973,"Total Item (R$)",IF(AND($C1975&lt;&gt;$C1974,$J1974&lt;&gt;""),SUMIFS(K:K,C:C,C1974,J:J,"&lt;&gt;Subtotal"),""))))),"")</f>
        <v/>
      </c>
      <c r="L1975" s="100" t="str">
        <f t="shared" si="58"/>
        <v/>
      </c>
    </row>
    <row r="1976" spans="2:12" x14ac:dyDescent="0.25">
      <c r="B1976" s="62" t="str">
        <f>IFERROR(IF(C1975=C1972,IF(B1975+1&lt;='FORMAÇÃO DE PREÇO'!$H$8,B1975+1,""),B1975),"")</f>
        <v/>
      </c>
      <c r="C1976" s="62" t="str">
        <f>IFERROR(VLOOKUP(B1976,'FORMAÇÃO DE PREÇO'!B:D,2,FALSE),"")</f>
        <v/>
      </c>
      <c r="D1976" s="62" t="str">
        <f>IFERROR(VLOOKUP(B1976,'FORMAÇÃO DE PREÇO'!B:D,3,FALSE),"")</f>
        <v/>
      </c>
      <c r="E1976" s="107" t="str">
        <f t="shared" si="59"/>
        <v/>
      </c>
      <c r="F1976" s="107" t="str">
        <f>IF($B1975="","",IF($C1976=$C1973,INDEX('FORMAÇÃO DE PREÇO'!$H:$H,MATCH($B1976,'FORMAÇÃO DE PREÇO'!$B:$B)-18),IF($C1976=$C1974,"Código","")))</f>
        <v/>
      </c>
      <c r="G1976" s="108" t="str">
        <f t="array" ref="G1976">IF($B1975="","",IF($C1976=$C1973,UPPER(INDEX('BASE EDITAL'!$C:$C,EDITAL!B1976+1)),IF($C1976=$C1974,"Especificação do Objeto","")))</f>
        <v/>
      </c>
      <c r="H1976" s="109" t="str">
        <f t="array" ref="H1976">IF($B1975="","",IF($C1976=$C1973,INDEX('FORMAÇÃO DE PREÇO'!$M:$M,MATCH($B1976,'FORMAÇÃO DE PREÇO'!$B:$B)-14),IF($C1976=$C1974,"Unidade","")))</f>
        <v/>
      </c>
      <c r="I1976" s="109" t="str">
        <f>IF($B1975="","",IF($C1976=$C1973,INDEX('FORMAÇÃO DE PREÇO'!$M:$M,MATCH($B1976,'FORMAÇÃO DE PREÇO'!$B:$B)-16),IF($C1976=$C1974,"Quant.","")))</f>
        <v/>
      </c>
      <c r="J1976" s="68" t="str">
        <f>IF(AND(COUNTBLANK($B1973:$B1975)=2,$B1975="",$B1974="",MAX(C:C)&gt;1),"Total Estimado",IF($B1975="","",IF($C1976=$C1973,INDEX('FORMAÇÃO DE PREÇO'!$M:$M,MATCH($B1976,'FORMAÇÃO DE PREÇO'!$B:$B)-18),IF($C1976=$C1974,"Valor Unit. (R$)",IF(AND($C1976&lt;&gt;$C1975,$J1975&lt;&gt;""),"Subtotal","")))))</f>
        <v/>
      </c>
      <c r="K1976" s="100" t="str">
        <f>IFERROR(IF(AND(COUNTBLANK($B1973:$B1975)=2,$B1975="",$B1974="",MAX(C:C)&gt;1),SUM($K$3:K1975)/2,IF($B1975="","",IF($C1976=$C1973,ROUND(J1976*I1976,2),IF($C1976=$C1974,"Total Item (R$)",IF(AND($C1976&lt;&gt;$C1975,$J1975&lt;&gt;""),SUMIFS(K:K,C:C,C1975,J:J,"&lt;&gt;Subtotal"),""))))),"")</f>
        <v/>
      </c>
      <c r="L1976" s="100" t="str">
        <f t="shared" si="58"/>
        <v/>
      </c>
    </row>
    <row r="1977" spans="2:12" x14ac:dyDescent="0.25">
      <c r="B1977" s="62" t="str">
        <f>IFERROR(IF(C1976=C1973,IF(B1976+1&lt;='FORMAÇÃO DE PREÇO'!$H$8,B1976+1,""),B1976),"")</f>
        <v/>
      </c>
      <c r="C1977" s="62" t="str">
        <f>IFERROR(VLOOKUP(B1977,'FORMAÇÃO DE PREÇO'!B:D,2,FALSE),"")</f>
        <v/>
      </c>
      <c r="D1977" s="62" t="str">
        <f>IFERROR(VLOOKUP(B1977,'FORMAÇÃO DE PREÇO'!B:D,3,FALSE),"")</f>
        <v/>
      </c>
      <c r="E1977" s="107" t="str">
        <f t="shared" si="59"/>
        <v/>
      </c>
      <c r="F1977" s="107" t="str">
        <f>IF($B1976="","",IF($C1977=$C1974,INDEX('FORMAÇÃO DE PREÇO'!$H:$H,MATCH($B1977,'FORMAÇÃO DE PREÇO'!$B:$B)-18),IF($C1977=$C1975,"Código","")))</f>
        <v/>
      </c>
      <c r="G1977" s="108" t="str">
        <f t="array" ref="G1977">IF($B1976="","",IF($C1977=$C1974,UPPER(INDEX('BASE EDITAL'!$C:$C,EDITAL!B1977+1)),IF($C1977=$C1975,"Especificação do Objeto","")))</f>
        <v/>
      </c>
      <c r="H1977" s="109" t="str">
        <f t="array" ref="H1977">IF($B1976="","",IF($C1977=$C1974,INDEX('FORMAÇÃO DE PREÇO'!$M:$M,MATCH($B1977,'FORMAÇÃO DE PREÇO'!$B:$B)-14),IF($C1977=$C1975,"Unidade","")))</f>
        <v/>
      </c>
      <c r="I1977" s="109" t="str">
        <f>IF($B1976="","",IF($C1977=$C1974,INDEX('FORMAÇÃO DE PREÇO'!$M:$M,MATCH($B1977,'FORMAÇÃO DE PREÇO'!$B:$B)-16),IF($C1977=$C1975,"Quant.","")))</f>
        <v/>
      </c>
      <c r="J1977" s="68" t="str">
        <f>IF(AND(COUNTBLANK($B1974:$B1976)=2,$B1976="",$B1975="",MAX(C:C)&gt;1),"Total Estimado",IF($B1976="","",IF($C1977=$C1974,INDEX('FORMAÇÃO DE PREÇO'!$M:$M,MATCH($B1977,'FORMAÇÃO DE PREÇO'!$B:$B)-18),IF($C1977=$C1975,"Valor Unit. (R$)",IF(AND($C1977&lt;&gt;$C1976,$J1976&lt;&gt;""),"Subtotal","")))))</f>
        <v/>
      </c>
      <c r="K1977" s="100" t="str">
        <f>IFERROR(IF(AND(COUNTBLANK($B1974:$B1976)=2,$B1976="",$B1975="",MAX(C:C)&gt;1),SUM($K$3:K1976)/2,IF($B1976="","",IF($C1977=$C1974,ROUND(J1977*I1977,2),IF($C1977=$C1975,"Total Item (R$)",IF(AND($C1977&lt;&gt;$C1976,$J1976&lt;&gt;""),SUMIFS(K:K,C:C,C1976,J:J,"&lt;&gt;Subtotal"),""))))),"")</f>
        <v/>
      </c>
      <c r="L1977" s="100" t="str">
        <f t="shared" si="58"/>
        <v/>
      </c>
    </row>
    <row r="1978" spans="2:12" x14ac:dyDescent="0.25">
      <c r="B1978" s="62" t="str">
        <f>IFERROR(IF(C1977=C1974,IF(B1977+1&lt;='FORMAÇÃO DE PREÇO'!$H$8,B1977+1,""),B1977),"")</f>
        <v/>
      </c>
      <c r="C1978" s="62" t="str">
        <f>IFERROR(VLOOKUP(B1978,'FORMAÇÃO DE PREÇO'!B:D,2,FALSE),"")</f>
        <v/>
      </c>
      <c r="D1978" s="62" t="str">
        <f>IFERROR(VLOOKUP(B1978,'FORMAÇÃO DE PREÇO'!B:D,3,FALSE),"")</f>
        <v/>
      </c>
      <c r="E1978" s="107" t="str">
        <f t="shared" si="59"/>
        <v/>
      </c>
      <c r="F1978" s="107" t="str">
        <f>IF($B1977="","",IF($C1978=$C1975,INDEX('FORMAÇÃO DE PREÇO'!$H:$H,MATCH($B1978,'FORMAÇÃO DE PREÇO'!$B:$B)-18),IF($C1978=$C1976,"Código","")))</f>
        <v/>
      </c>
      <c r="G1978" s="108" t="str">
        <f t="array" ref="G1978">IF($B1977="","",IF($C1978=$C1975,UPPER(INDEX('BASE EDITAL'!$C:$C,EDITAL!B1978+1)),IF($C1978=$C1976,"Especificação do Objeto","")))</f>
        <v/>
      </c>
      <c r="H1978" s="109" t="str">
        <f t="array" ref="H1978">IF($B1977="","",IF($C1978=$C1975,INDEX('FORMAÇÃO DE PREÇO'!$M:$M,MATCH($B1978,'FORMAÇÃO DE PREÇO'!$B:$B)-14),IF($C1978=$C1976,"Unidade","")))</f>
        <v/>
      </c>
      <c r="I1978" s="109" t="str">
        <f>IF($B1977="","",IF($C1978=$C1975,INDEX('FORMAÇÃO DE PREÇO'!$M:$M,MATCH($B1978,'FORMAÇÃO DE PREÇO'!$B:$B)-16),IF($C1978=$C1976,"Quant.","")))</f>
        <v/>
      </c>
      <c r="J1978" s="68" t="str">
        <f>IF(AND(COUNTBLANK($B1975:$B1977)=2,$B1977="",$B1976="",MAX(C:C)&gt;1),"Total Estimado",IF($B1977="","",IF($C1978=$C1975,INDEX('FORMAÇÃO DE PREÇO'!$M:$M,MATCH($B1978,'FORMAÇÃO DE PREÇO'!$B:$B)-18),IF($C1978=$C1976,"Valor Unit. (R$)",IF(AND($C1978&lt;&gt;$C1977,$J1977&lt;&gt;""),"Subtotal","")))))</f>
        <v/>
      </c>
      <c r="K1978" s="100" t="str">
        <f>IFERROR(IF(AND(COUNTBLANK($B1975:$B1977)=2,$B1977="",$B1976="",MAX(C:C)&gt;1),SUM($K$3:K1977)/2,IF($B1977="","",IF($C1978=$C1975,ROUND(J1978*I1978,2),IF($C1978=$C1976,"Total Item (R$)",IF(AND($C1978&lt;&gt;$C1977,$J1977&lt;&gt;""),SUMIFS(K:K,C:C,C1977,J:J,"&lt;&gt;Subtotal"),""))))),"")</f>
        <v/>
      </c>
      <c r="L1978" s="100" t="str">
        <f t="shared" si="58"/>
        <v/>
      </c>
    </row>
    <row r="1979" spans="2:12" x14ac:dyDescent="0.25">
      <c r="B1979" s="62" t="str">
        <f>IFERROR(IF(C1978=C1975,IF(B1978+1&lt;='FORMAÇÃO DE PREÇO'!$H$8,B1978+1,""),B1978),"")</f>
        <v/>
      </c>
      <c r="C1979" s="62" t="str">
        <f>IFERROR(VLOOKUP(B1979,'FORMAÇÃO DE PREÇO'!B:D,2,FALSE),"")</f>
        <v/>
      </c>
      <c r="D1979" s="62" t="str">
        <f>IFERROR(VLOOKUP(B1979,'FORMAÇÃO DE PREÇO'!B:D,3,FALSE),"")</f>
        <v/>
      </c>
      <c r="E1979" s="107" t="str">
        <f t="shared" si="59"/>
        <v/>
      </c>
      <c r="F1979" s="107" t="str">
        <f>IF($B1978="","",IF($C1979=$C1976,INDEX('FORMAÇÃO DE PREÇO'!$H:$H,MATCH($B1979,'FORMAÇÃO DE PREÇO'!$B:$B)-18),IF($C1979=$C1977,"Código","")))</f>
        <v/>
      </c>
      <c r="G1979" s="108" t="str">
        <f t="array" ref="G1979">IF($B1978="","",IF($C1979=$C1976,UPPER(INDEX('BASE EDITAL'!$C:$C,EDITAL!B1979+1)),IF($C1979=$C1977,"Especificação do Objeto","")))</f>
        <v/>
      </c>
      <c r="H1979" s="109" t="str">
        <f t="array" ref="H1979">IF($B1978="","",IF($C1979=$C1976,INDEX('FORMAÇÃO DE PREÇO'!$M:$M,MATCH($B1979,'FORMAÇÃO DE PREÇO'!$B:$B)-14),IF($C1979=$C1977,"Unidade","")))</f>
        <v/>
      </c>
      <c r="I1979" s="109" t="str">
        <f>IF($B1978="","",IF($C1979=$C1976,INDEX('FORMAÇÃO DE PREÇO'!$M:$M,MATCH($B1979,'FORMAÇÃO DE PREÇO'!$B:$B)-16),IF($C1979=$C1977,"Quant.","")))</f>
        <v/>
      </c>
      <c r="J1979" s="68" t="str">
        <f>IF(AND(COUNTBLANK($B1976:$B1978)=2,$B1978="",$B1977="",MAX(C:C)&gt;1),"Total Estimado",IF($B1978="","",IF($C1979=$C1976,INDEX('FORMAÇÃO DE PREÇO'!$M:$M,MATCH($B1979,'FORMAÇÃO DE PREÇO'!$B:$B)-18),IF($C1979=$C1977,"Valor Unit. (R$)",IF(AND($C1979&lt;&gt;$C1978,$J1978&lt;&gt;""),"Subtotal","")))))</f>
        <v/>
      </c>
      <c r="K1979" s="100" t="str">
        <f>IFERROR(IF(AND(COUNTBLANK($B1976:$B1978)=2,$B1978="",$B1977="",MAX(C:C)&gt;1),SUM($K$3:K1978)/2,IF($B1978="","",IF($C1979=$C1976,ROUND(J1979*I1979,2),IF($C1979=$C1977,"Total Item (R$)",IF(AND($C1979&lt;&gt;$C1978,$J1978&lt;&gt;""),SUMIFS(K:K,C:C,C1978,J:J,"&lt;&gt;Subtotal"),""))))),"")</f>
        <v/>
      </c>
      <c r="L1979" s="100" t="str">
        <f t="shared" si="58"/>
        <v/>
      </c>
    </row>
    <row r="1980" spans="2:12" x14ac:dyDescent="0.25">
      <c r="B1980" s="62" t="str">
        <f>IFERROR(IF(C1979=C1976,IF(B1979+1&lt;='FORMAÇÃO DE PREÇO'!$H$8,B1979+1,""),B1979),"")</f>
        <v/>
      </c>
      <c r="C1980" s="62" t="str">
        <f>IFERROR(VLOOKUP(B1980,'FORMAÇÃO DE PREÇO'!B:D,2,FALSE),"")</f>
        <v/>
      </c>
      <c r="D1980" s="62" t="str">
        <f>IFERROR(VLOOKUP(B1980,'FORMAÇÃO DE PREÇO'!B:D,3,FALSE),"")</f>
        <v/>
      </c>
      <c r="E1980" s="107" t="str">
        <f t="shared" si="59"/>
        <v/>
      </c>
      <c r="F1980" s="107" t="str">
        <f>IF($B1979="","",IF($C1980=$C1977,INDEX('FORMAÇÃO DE PREÇO'!$H:$H,MATCH($B1980,'FORMAÇÃO DE PREÇO'!$B:$B)-18),IF($C1980=$C1978,"Código","")))</f>
        <v/>
      </c>
      <c r="G1980" s="108" t="str">
        <f t="array" ref="G1980">IF($B1979="","",IF($C1980=$C1977,UPPER(INDEX('BASE EDITAL'!$C:$C,EDITAL!B1980+1)),IF($C1980=$C1978,"Especificação do Objeto","")))</f>
        <v/>
      </c>
      <c r="H1980" s="109" t="str">
        <f t="array" ref="H1980">IF($B1979="","",IF($C1980=$C1977,INDEX('FORMAÇÃO DE PREÇO'!$M:$M,MATCH($B1980,'FORMAÇÃO DE PREÇO'!$B:$B)-14),IF($C1980=$C1978,"Unidade","")))</f>
        <v/>
      </c>
      <c r="I1980" s="109" t="str">
        <f>IF($B1979="","",IF($C1980=$C1977,INDEX('FORMAÇÃO DE PREÇO'!$M:$M,MATCH($B1980,'FORMAÇÃO DE PREÇO'!$B:$B)-16),IF($C1980=$C1978,"Quant.","")))</f>
        <v/>
      </c>
      <c r="J1980" s="68" t="str">
        <f>IF(AND(COUNTBLANK($B1977:$B1979)=2,$B1979="",$B1978="",MAX(C:C)&gt;1),"Total Estimado",IF($B1979="","",IF($C1980=$C1977,INDEX('FORMAÇÃO DE PREÇO'!$M:$M,MATCH($B1980,'FORMAÇÃO DE PREÇO'!$B:$B)-18),IF($C1980=$C1978,"Valor Unit. (R$)",IF(AND($C1980&lt;&gt;$C1979,$J1979&lt;&gt;""),"Subtotal","")))))</f>
        <v/>
      </c>
      <c r="K1980" s="100" t="str">
        <f>IFERROR(IF(AND(COUNTBLANK($B1977:$B1979)=2,$B1979="",$B1978="",MAX(C:C)&gt;1),SUM($K$3:K1979)/2,IF($B1979="","",IF($C1980=$C1977,ROUND(J1980*I1980,2),IF($C1980=$C1978,"Total Item (R$)",IF(AND($C1980&lt;&gt;$C1979,$J1979&lt;&gt;""),SUMIFS(K:K,C:C,C1979,J:J,"&lt;&gt;Subtotal"),""))))),"")</f>
        <v/>
      </c>
      <c r="L1980" s="100" t="str">
        <f t="shared" si="58"/>
        <v/>
      </c>
    </row>
    <row r="1981" spans="2:12" x14ac:dyDescent="0.25">
      <c r="B1981" s="62" t="str">
        <f>IFERROR(IF(C1980=C1977,IF(B1980+1&lt;='FORMAÇÃO DE PREÇO'!$H$8,B1980+1,""),B1980),"")</f>
        <v/>
      </c>
      <c r="C1981" s="62" t="str">
        <f>IFERROR(VLOOKUP(B1981,'FORMAÇÃO DE PREÇO'!B:D,2,FALSE),"")</f>
        <v/>
      </c>
      <c r="D1981" s="62" t="str">
        <f>IFERROR(VLOOKUP(B1981,'FORMAÇÃO DE PREÇO'!B:D,3,FALSE),"")</f>
        <v/>
      </c>
      <c r="E1981" s="107" t="str">
        <f t="shared" si="59"/>
        <v/>
      </c>
      <c r="F1981" s="107" t="str">
        <f>IF($B1980="","",IF($C1981=$C1978,INDEX('FORMAÇÃO DE PREÇO'!$H:$H,MATCH($B1981,'FORMAÇÃO DE PREÇO'!$B:$B)-18),IF($C1981=$C1979,"Código","")))</f>
        <v/>
      </c>
      <c r="G1981" s="108" t="str">
        <f t="array" ref="G1981">IF($B1980="","",IF($C1981=$C1978,UPPER(INDEX('BASE EDITAL'!$C:$C,EDITAL!B1981+1)),IF($C1981=$C1979,"Especificação do Objeto","")))</f>
        <v/>
      </c>
      <c r="H1981" s="109" t="str">
        <f t="array" ref="H1981">IF($B1980="","",IF($C1981=$C1978,INDEX('FORMAÇÃO DE PREÇO'!$M:$M,MATCH($B1981,'FORMAÇÃO DE PREÇO'!$B:$B)-14),IF($C1981=$C1979,"Unidade","")))</f>
        <v/>
      </c>
      <c r="I1981" s="109" t="str">
        <f>IF($B1980="","",IF($C1981=$C1978,INDEX('FORMAÇÃO DE PREÇO'!$M:$M,MATCH($B1981,'FORMAÇÃO DE PREÇO'!$B:$B)-16),IF($C1981=$C1979,"Quant.","")))</f>
        <v/>
      </c>
      <c r="J1981" s="68" t="str">
        <f>IF(AND(COUNTBLANK($B1978:$B1980)=2,$B1980="",$B1979="",MAX(C:C)&gt;1),"Total Estimado",IF($B1980="","",IF($C1981=$C1978,INDEX('FORMAÇÃO DE PREÇO'!$M:$M,MATCH($B1981,'FORMAÇÃO DE PREÇO'!$B:$B)-18),IF($C1981=$C1979,"Valor Unit. (R$)",IF(AND($C1981&lt;&gt;$C1980,$J1980&lt;&gt;""),"Subtotal","")))))</f>
        <v/>
      </c>
      <c r="K1981" s="100" t="str">
        <f>IFERROR(IF(AND(COUNTBLANK($B1978:$B1980)=2,$B1980="",$B1979="",MAX(C:C)&gt;1),SUM($K$3:K1980)/2,IF($B1980="","",IF($C1981=$C1978,ROUND(J1981*I1981,2),IF($C1981=$C1979,"Total Item (R$)",IF(AND($C1981&lt;&gt;$C1980,$J1980&lt;&gt;""),SUMIFS(K:K,C:C,C1980,J:J,"&lt;&gt;Subtotal"),""))))),"")</f>
        <v/>
      </c>
      <c r="L1981" s="100" t="str">
        <f t="shared" si="58"/>
        <v/>
      </c>
    </row>
    <row r="1982" spans="2:12" x14ac:dyDescent="0.25">
      <c r="B1982" s="62" t="str">
        <f>IFERROR(IF(C1981=C1978,IF(B1981+1&lt;='FORMAÇÃO DE PREÇO'!$H$8,B1981+1,""),B1981),"")</f>
        <v/>
      </c>
      <c r="C1982" s="62" t="str">
        <f>IFERROR(VLOOKUP(B1982,'FORMAÇÃO DE PREÇO'!B:D,2,FALSE),"")</f>
        <v/>
      </c>
      <c r="D1982" s="62" t="str">
        <f>IFERROR(VLOOKUP(B1982,'FORMAÇÃO DE PREÇO'!B:D,3,FALSE),"")</f>
        <v/>
      </c>
      <c r="E1982" s="107" t="str">
        <f t="shared" si="59"/>
        <v/>
      </c>
      <c r="F1982" s="107" t="str">
        <f>IF($B1981="","",IF($C1982=$C1979,INDEX('FORMAÇÃO DE PREÇO'!$H:$H,MATCH($B1982,'FORMAÇÃO DE PREÇO'!$B:$B)-18),IF($C1982=$C1980,"Código","")))</f>
        <v/>
      </c>
      <c r="G1982" s="108" t="str">
        <f t="array" ref="G1982">IF($B1981="","",IF($C1982=$C1979,UPPER(INDEX('BASE EDITAL'!$C:$C,EDITAL!B1982+1)),IF($C1982=$C1980,"Especificação do Objeto","")))</f>
        <v/>
      </c>
      <c r="H1982" s="109" t="str">
        <f t="array" ref="H1982">IF($B1981="","",IF($C1982=$C1979,INDEX('FORMAÇÃO DE PREÇO'!$M:$M,MATCH($B1982,'FORMAÇÃO DE PREÇO'!$B:$B)-14),IF($C1982=$C1980,"Unidade","")))</f>
        <v/>
      </c>
      <c r="I1982" s="109" t="str">
        <f>IF($B1981="","",IF($C1982=$C1979,INDEX('FORMAÇÃO DE PREÇO'!$M:$M,MATCH($B1982,'FORMAÇÃO DE PREÇO'!$B:$B)-16),IF($C1982=$C1980,"Quant.","")))</f>
        <v/>
      </c>
      <c r="J1982" s="68" t="str">
        <f>IF(AND(COUNTBLANK($B1979:$B1981)=2,$B1981="",$B1980="",MAX(C:C)&gt;1),"Total Estimado",IF($B1981="","",IF($C1982=$C1979,INDEX('FORMAÇÃO DE PREÇO'!$M:$M,MATCH($B1982,'FORMAÇÃO DE PREÇO'!$B:$B)-18),IF($C1982=$C1980,"Valor Unit. (R$)",IF(AND($C1982&lt;&gt;$C1981,$J1981&lt;&gt;""),"Subtotal","")))))</f>
        <v/>
      </c>
      <c r="K1982" s="100" t="str">
        <f>IFERROR(IF(AND(COUNTBLANK($B1979:$B1981)=2,$B1981="",$B1980="",MAX(C:C)&gt;1),SUM($K$3:K1981)/2,IF($B1981="","",IF($C1982=$C1979,ROUND(J1982*I1982,2),IF($C1982=$C1980,"Total Item (R$)",IF(AND($C1982&lt;&gt;$C1981,$J1981&lt;&gt;""),SUMIFS(K:K,C:C,C1981,J:J,"&lt;&gt;Subtotal"),""))))),"")</f>
        <v/>
      </c>
      <c r="L1982" s="100" t="str">
        <f t="shared" si="58"/>
        <v/>
      </c>
    </row>
    <row r="1983" spans="2:12" x14ac:dyDescent="0.25">
      <c r="B1983" s="62" t="str">
        <f>IFERROR(IF(C1982=C1979,IF(B1982+1&lt;='FORMAÇÃO DE PREÇO'!$H$8,B1982+1,""),B1982),"")</f>
        <v/>
      </c>
      <c r="C1983" s="62" t="str">
        <f>IFERROR(VLOOKUP(B1983,'FORMAÇÃO DE PREÇO'!B:D,2,FALSE),"")</f>
        <v/>
      </c>
      <c r="D1983" s="62" t="str">
        <f>IFERROR(VLOOKUP(B1983,'FORMAÇÃO DE PREÇO'!B:D,3,FALSE),"")</f>
        <v/>
      </c>
      <c r="E1983" s="107" t="str">
        <f t="shared" si="59"/>
        <v/>
      </c>
      <c r="F1983" s="107" t="str">
        <f>IF($B1982="","",IF($C1983=$C1980,INDEX('FORMAÇÃO DE PREÇO'!$H:$H,MATCH($B1983,'FORMAÇÃO DE PREÇO'!$B:$B)-18),IF($C1983=$C1981,"Código","")))</f>
        <v/>
      </c>
      <c r="G1983" s="108" t="str">
        <f t="array" ref="G1983">IF($B1982="","",IF($C1983=$C1980,UPPER(INDEX('BASE EDITAL'!$C:$C,EDITAL!B1983+1)),IF($C1983=$C1981,"Especificação do Objeto","")))</f>
        <v/>
      </c>
      <c r="H1983" s="109" t="str">
        <f t="array" ref="H1983">IF($B1982="","",IF($C1983=$C1980,INDEX('FORMAÇÃO DE PREÇO'!$M:$M,MATCH($B1983,'FORMAÇÃO DE PREÇO'!$B:$B)-14),IF($C1983=$C1981,"Unidade","")))</f>
        <v/>
      </c>
      <c r="I1983" s="109" t="str">
        <f>IF($B1982="","",IF($C1983=$C1980,INDEX('FORMAÇÃO DE PREÇO'!$M:$M,MATCH($B1983,'FORMAÇÃO DE PREÇO'!$B:$B)-16),IF($C1983=$C1981,"Quant.","")))</f>
        <v/>
      </c>
      <c r="J1983" s="68" t="str">
        <f>IF(AND(COUNTBLANK($B1980:$B1982)=2,$B1982="",$B1981="",MAX(C:C)&gt;1),"Total Estimado",IF($B1982="","",IF($C1983=$C1980,INDEX('FORMAÇÃO DE PREÇO'!$M:$M,MATCH($B1983,'FORMAÇÃO DE PREÇO'!$B:$B)-18),IF($C1983=$C1981,"Valor Unit. (R$)",IF(AND($C1983&lt;&gt;$C1982,$J1982&lt;&gt;""),"Subtotal","")))))</f>
        <v/>
      </c>
      <c r="K1983" s="100" t="str">
        <f>IFERROR(IF(AND(COUNTBLANK($B1980:$B1982)=2,$B1982="",$B1981="",MAX(C:C)&gt;1),SUM($K$3:K1982)/2,IF($B1982="","",IF($C1983=$C1980,ROUND(J1983*I1983,2),IF($C1983=$C1981,"Total Item (R$)",IF(AND($C1983&lt;&gt;$C1982,$J1982&lt;&gt;""),SUMIFS(K:K,C:C,C1982,J:J,"&lt;&gt;Subtotal"),""))))),"")</f>
        <v/>
      </c>
      <c r="L1983" s="100" t="str">
        <f t="shared" si="58"/>
        <v/>
      </c>
    </row>
    <row r="1984" spans="2:12" x14ac:dyDescent="0.25">
      <c r="B1984" s="62" t="str">
        <f>IFERROR(IF(C1983=C1980,IF(B1983+1&lt;='FORMAÇÃO DE PREÇO'!$H$8,B1983+1,""),B1983),"")</f>
        <v/>
      </c>
      <c r="C1984" s="62" t="str">
        <f>IFERROR(VLOOKUP(B1984,'FORMAÇÃO DE PREÇO'!B:D,2,FALSE),"")</f>
        <v/>
      </c>
      <c r="D1984" s="62" t="str">
        <f>IFERROR(VLOOKUP(B1984,'FORMAÇÃO DE PREÇO'!B:D,3,FALSE),"")</f>
        <v/>
      </c>
      <c r="E1984" s="107" t="str">
        <f t="shared" si="59"/>
        <v/>
      </c>
      <c r="F1984" s="107" t="str">
        <f>IF($B1983="","",IF($C1984=$C1981,INDEX('FORMAÇÃO DE PREÇO'!$H:$H,MATCH($B1984,'FORMAÇÃO DE PREÇO'!$B:$B)-18),IF($C1984=$C1982,"Código","")))</f>
        <v/>
      </c>
      <c r="G1984" s="108" t="str">
        <f t="array" ref="G1984">IF($B1983="","",IF($C1984=$C1981,UPPER(INDEX('BASE EDITAL'!$C:$C,EDITAL!B1984+1)),IF($C1984=$C1982,"Especificação do Objeto","")))</f>
        <v/>
      </c>
      <c r="H1984" s="109" t="str">
        <f t="array" ref="H1984">IF($B1983="","",IF($C1984=$C1981,INDEX('FORMAÇÃO DE PREÇO'!$M:$M,MATCH($B1984,'FORMAÇÃO DE PREÇO'!$B:$B)-14),IF($C1984=$C1982,"Unidade","")))</f>
        <v/>
      </c>
      <c r="I1984" s="109" t="str">
        <f>IF($B1983="","",IF($C1984=$C1981,INDEX('FORMAÇÃO DE PREÇO'!$M:$M,MATCH($B1984,'FORMAÇÃO DE PREÇO'!$B:$B)-16),IF($C1984=$C1982,"Quant.","")))</f>
        <v/>
      </c>
      <c r="J1984" s="68" t="str">
        <f>IF(AND(COUNTBLANK($B1981:$B1983)=2,$B1983="",$B1982="",MAX(C:C)&gt;1),"Total Estimado",IF($B1983="","",IF($C1984=$C1981,INDEX('FORMAÇÃO DE PREÇO'!$M:$M,MATCH($B1984,'FORMAÇÃO DE PREÇO'!$B:$B)-18),IF($C1984=$C1982,"Valor Unit. (R$)",IF(AND($C1984&lt;&gt;$C1983,$J1983&lt;&gt;""),"Subtotal","")))))</f>
        <v/>
      </c>
      <c r="K1984" s="100" t="str">
        <f>IFERROR(IF(AND(COUNTBLANK($B1981:$B1983)=2,$B1983="",$B1982="",MAX(C:C)&gt;1),SUM($K$3:K1983)/2,IF($B1983="","",IF($C1984=$C1981,ROUND(J1984*I1984,2),IF($C1984=$C1982,"Total Item (R$)",IF(AND($C1984&lt;&gt;$C1983,$J1983&lt;&gt;""),SUMIFS(K:K,C:C,C1983,J:J,"&lt;&gt;Subtotal"),""))))),"")</f>
        <v/>
      </c>
      <c r="L1984" s="100" t="str">
        <f t="shared" si="58"/>
        <v/>
      </c>
    </row>
    <row r="1985" spans="2:12" x14ac:dyDescent="0.25">
      <c r="B1985" s="62" t="str">
        <f>IFERROR(IF(C1984=C1981,IF(B1984+1&lt;='FORMAÇÃO DE PREÇO'!$H$8,B1984+1,""),B1984),"")</f>
        <v/>
      </c>
      <c r="C1985" s="62" t="str">
        <f>IFERROR(VLOOKUP(B1985,'FORMAÇÃO DE PREÇO'!B:D,2,FALSE),"")</f>
        <v/>
      </c>
      <c r="D1985" s="62" t="str">
        <f>IFERROR(VLOOKUP(B1985,'FORMAÇÃO DE PREÇO'!B:D,3,FALSE),"")</f>
        <v/>
      </c>
      <c r="E1985" s="107" t="str">
        <f t="shared" si="59"/>
        <v/>
      </c>
      <c r="F1985" s="107" t="str">
        <f>IF($B1984="","",IF($C1985=$C1982,INDEX('FORMAÇÃO DE PREÇO'!$H:$H,MATCH($B1985,'FORMAÇÃO DE PREÇO'!$B:$B)-18),IF($C1985=$C1983,"Código","")))</f>
        <v/>
      </c>
      <c r="G1985" s="108" t="str">
        <f t="array" ref="G1985">IF($B1984="","",IF($C1985=$C1982,UPPER(INDEX('BASE EDITAL'!$C:$C,EDITAL!B1985+1)),IF($C1985=$C1983,"Especificação do Objeto","")))</f>
        <v/>
      </c>
      <c r="H1985" s="109" t="str">
        <f t="array" ref="H1985">IF($B1984="","",IF($C1985=$C1982,INDEX('FORMAÇÃO DE PREÇO'!$M:$M,MATCH($B1985,'FORMAÇÃO DE PREÇO'!$B:$B)-14),IF($C1985=$C1983,"Unidade","")))</f>
        <v/>
      </c>
      <c r="I1985" s="109" t="str">
        <f>IF($B1984="","",IF($C1985=$C1982,INDEX('FORMAÇÃO DE PREÇO'!$M:$M,MATCH($B1985,'FORMAÇÃO DE PREÇO'!$B:$B)-16),IF($C1985=$C1983,"Quant.","")))</f>
        <v/>
      </c>
      <c r="J1985" s="68" t="str">
        <f>IF(AND(COUNTBLANK($B1982:$B1984)=2,$B1984="",$B1983="",MAX(C:C)&gt;1),"Total Estimado",IF($B1984="","",IF($C1985=$C1982,INDEX('FORMAÇÃO DE PREÇO'!$M:$M,MATCH($B1985,'FORMAÇÃO DE PREÇO'!$B:$B)-18),IF($C1985=$C1983,"Valor Unit. (R$)",IF(AND($C1985&lt;&gt;$C1984,$J1984&lt;&gt;""),"Subtotal","")))))</f>
        <v/>
      </c>
      <c r="K1985" s="100" t="str">
        <f>IFERROR(IF(AND(COUNTBLANK($B1982:$B1984)=2,$B1984="",$B1983="",MAX(C:C)&gt;1),SUM($K$3:K1984)/2,IF($B1984="","",IF($C1985=$C1982,ROUND(J1985*I1985,2),IF($C1985=$C1983,"Total Item (R$)",IF(AND($C1985&lt;&gt;$C1984,$J1984&lt;&gt;""),SUMIFS(K:K,C:C,C1984,J:J,"&lt;&gt;Subtotal"),""))))),"")</f>
        <v/>
      </c>
      <c r="L1985" s="100" t="str">
        <f t="shared" si="58"/>
        <v/>
      </c>
    </row>
    <row r="1986" spans="2:12" x14ac:dyDescent="0.25">
      <c r="B1986" s="62" t="str">
        <f>IFERROR(IF(C1985=C1982,IF(B1985+1&lt;='FORMAÇÃO DE PREÇO'!$H$8,B1985+1,""),B1985),"")</f>
        <v/>
      </c>
      <c r="C1986" s="62" t="str">
        <f>IFERROR(VLOOKUP(B1986,'FORMAÇÃO DE PREÇO'!B:D,2,FALSE),"")</f>
        <v/>
      </c>
      <c r="D1986" s="62" t="str">
        <f>IFERROR(VLOOKUP(B1986,'FORMAÇÃO DE PREÇO'!B:D,3,FALSE),"")</f>
        <v/>
      </c>
      <c r="E1986" s="107" t="str">
        <f t="shared" si="59"/>
        <v/>
      </c>
      <c r="F1986" s="107" t="str">
        <f>IF($B1985="","",IF($C1986=$C1983,INDEX('FORMAÇÃO DE PREÇO'!$H:$H,MATCH($B1986,'FORMAÇÃO DE PREÇO'!$B:$B)-18),IF($C1986=$C1984,"Código","")))</f>
        <v/>
      </c>
      <c r="G1986" s="108" t="str">
        <f t="array" ref="G1986">IF($B1985="","",IF($C1986=$C1983,UPPER(INDEX('BASE EDITAL'!$C:$C,EDITAL!B1986+1)),IF($C1986=$C1984,"Especificação do Objeto","")))</f>
        <v/>
      </c>
      <c r="H1986" s="109" t="str">
        <f t="array" ref="H1986">IF($B1985="","",IF($C1986=$C1983,INDEX('FORMAÇÃO DE PREÇO'!$M:$M,MATCH($B1986,'FORMAÇÃO DE PREÇO'!$B:$B)-14),IF($C1986=$C1984,"Unidade","")))</f>
        <v/>
      </c>
      <c r="I1986" s="109" t="str">
        <f>IF($B1985="","",IF($C1986=$C1983,INDEX('FORMAÇÃO DE PREÇO'!$M:$M,MATCH($B1986,'FORMAÇÃO DE PREÇO'!$B:$B)-16),IF($C1986=$C1984,"Quant.","")))</f>
        <v/>
      </c>
      <c r="J1986" s="68" t="str">
        <f>IF(AND(COUNTBLANK($B1983:$B1985)=2,$B1985="",$B1984="",MAX(C:C)&gt;1),"Total Estimado",IF($B1985="","",IF($C1986=$C1983,INDEX('FORMAÇÃO DE PREÇO'!$M:$M,MATCH($B1986,'FORMAÇÃO DE PREÇO'!$B:$B)-18),IF($C1986=$C1984,"Valor Unit. (R$)",IF(AND($C1986&lt;&gt;$C1985,$J1985&lt;&gt;""),"Subtotal","")))))</f>
        <v/>
      </c>
      <c r="K1986" s="100" t="str">
        <f>IFERROR(IF(AND(COUNTBLANK($B1983:$B1985)=2,$B1985="",$B1984="",MAX(C:C)&gt;1),SUM($K$3:K1985)/2,IF($B1985="","",IF($C1986=$C1983,ROUND(J1986*I1986,2),IF($C1986=$C1984,"Total Item (R$)",IF(AND($C1986&lt;&gt;$C1985,$J1985&lt;&gt;""),SUMIFS(K:K,C:C,C1985,J:J,"&lt;&gt;Subtotal"),""))))),"")</f>
        <v/>
      </c>
      <c r="L1986" s="100" t="str">
        <f t="shared" si="58"/>
        <v/>
      </c>
    </row>
    <row r="1987" spans="2:12" x14ac:dyDescent="0.25">
      <c r="B1987" s="62" t="str">
        <f>IFERROR(IF(C1986=C1983,IF(B1986+1&lt;='FORMAÇÃO DE PREÇO'!$H$8,B1986+1,""),B1986),"")</f>
        <v/>
      </c>
      <c r="C1987" s="62" t="str">
        <f>IFERROR(VLOOKUP(B1987,'FORMAÇÃO DE PREÇO'!B:D,2,FALSE),"")</f>
        <v/>
      </c>
      <c r="D1987" s="62" t="str">
        <f>IFERROR(VLOOKUP(B1987,'FORMAÇÃO DE PREÇO'!B:D,3,FALSE),"")</f>
        <v/>
      </c>
      <c r="E1987" s="107" t="str">
        <f t="shared" si="59"/>
        <v/>
      </c>
      <c r="F1987" s="107" t="str">
        <f>IF($B1986="","",IF($C1987=$C1984,INDEX('FORMAÇÃO DE PREÇO'!$H:$H,MATCH($B1987,'FORMAÇÃO DE PREÇO'!$B:$B)-18),IF($C1987=$C1985,"Código","")))</f>
        <v/>
      </c>
      <c r="G1987" s="108" t="str">
        <f t="array" ref="G1987">IF($B1986="","",IF($C1987=$C1984,UPPER(INDEX('BASE EDITAL'!$C:$C,EDITAL!B1987+1)),IF($C1987=$C1985,"Especificação do Objeto","")))</f>
        <v/>
      </c>
      <c r="H1987" s="109" t="str">
        <f t="array" ref="H1987">IF($B1986="","",IF($C1987=$C1984,INDEX('FORMAÇÃO DE PREÇO'!$M:$M,MATCH($B1987,'FORMAÇÃO DE PREÇO'!$B:$B)-14),IF($C1987=$C1985,"Unidade","")))</f>
        <v/>
      </c>
      <c r="I1987" s="109" t="str">
        <f>IF($B1986="","",IF($C1987=$C1984,INDEX('FORMAÇÃO DE PREÇO'!$M:$M,MATCH($B1987,'FORMAÇÃO DE PREÇO'!$B:$B)-16),IF($C1987=$C1985,"Quant.","")))</f>
        <v/>
      </c>
      <c r="J1987" s="68" t="str">
        <f>IF(AND(COUNTBLANK($B1984:$B1986)=2,$B1986="",$B1985="",MAX(C:C)&gt;1),"Total Estimado",IF($B1986="","",IF($C1987=$C1984,INDEX('FORMAÇÃO DE PREÇO'!$M:$M,MATCH($B1987,'FORMAÇÃO DE PREÇO'!$B:$B)-18),IF($C1987=$C1985,"Valor Unit. (R$)",IF(AND($C1987&lt;&gt;$C1986,$J1986&lt;&gt;""),"Subtotal","")))))</f>
        <v/>
      </c>
      <c r="K1987" s="100" t="str">
        <f>IFERROR(IF(AND(COUNTBLANK($B1984:$B1986)=2,$B1986="",$B1985="",MAX(C:C)&gt;1),SUM($K$3:K1986)/2,IF($B1986="","",IF($C1987=$C1984,ROUND(J1987*I1987,2),IF($C1987=$C1985,"Total Item (R$)",IF(AND($C1987&lt;&gt;$C1986,$J1986&lt;&gt;""),SUMIFS(K:K,C:C,C1986,J:J,"&lt;&gt;Subtotal"),""))))),"")</f>
        <v/>
      </c>
      <c r="L1987" s="100" t="str">
        <f t="shared" si="58"/>
        <v/>
      </c>
    </row>
    <row r="1988" spans="2:12" x14ac:dyDescent="0.25">
      <c r="B1988" s="62" t="str">
        <f>IFERROR(IF(C1987=C1984,IF(B1987+1&lt;='FORMAÇÃO DE PREÇO'!$H$8,B1987+1,""),B1987),"")</f>
        <v/>
      </c>
      <c r="C1988" s="62" t="str">
        <f>IFERROR(VLOOKUP(B1988,'FORMAÇÃO DE PREÇO'!B:D,2,FALSE),"")</f>
        <v/>
      </c>
      <c r="D1988" s="62" t="str">
        <f>IFERROR(VLOOKUP(B1988,'FORMAÇÃO DE PREÇO'!B:D,3,FALSE),"")</f>
        <v/>
      </c>
      <c r="E1988" s="107" t="str">
        <f t="shared" si="59"/>
        <v/>
      </c>
      <c r="F1988" s="107" t="str">
        <f>IF($B1987="","",IF($C1988=$C1985,INDEX('FORMAÇÃO DE PREÇO'!$H:$H,MATCH($B1988,'FORMAÇÃO DE PREÇO'!$B:$B)-18),IF($C1988=$C1986,"Código","")))</f>
        <v/>
      </c>
      <c r="G1988" s="108" t="str">
        <f t="array" ref="G1988">IF($B1987="","",IF($C1988=$C1985,UPPER(INDEX('BASE EDITAL'!$C:$C,EDITAL!B1988+1)),IF($C1988=$C1986,"Especificação do Objeto","")))</f>
        <v/>
      </c>
      <c r="H1988" s="109" t="str">
        <f t="array" ref="H1988">IF($B1987="","",IF($C1988=$C1985,INDEX('FORMAÇÃO DE PREÇO'!$M:$M,MATCH($B1988,'FORMAÇÃO DE PREÇO'!$B:$B)-14),IF($C1988=$C1986,"Unidade","")))</f>
        <v/>
      </c>
      <c r="I1988" s="109" t="str">
        <f>IF($B1987="","",IF($C1988=$C1985,INDEX('FORMAÇÃO DE PREÇO'!$M:$M,MATCH($B1988,'FORMAÇÃO DE PREÇO'!$B:$B)-16),IF($C1988=$C1986,"Quant.","")))</f>
        <v/>
      </c>
      <c r="J1988" s="68" t="str">
        <f>IF(AND(COUNTBLANK($B1985:$B1987)=2,$B1987="",$B1986="",MAX(C:C)&gt;1),"Total Estimado",IF($B1987="","",IF($C1988=$C1985,INDEX('FORMAÇÃO DE PREÇO'!$M:$M,MATCH($B1988,'FORMAÇÃO DE PREÇO'!$B:$B)-18),IF($C1988=$C1986,"Valor Unit. (R$)",IF(AND($C1988&lt;&gt;$C1987,$J1987&lt;&gt;""),"Subtotal","")))))</f>
        <v/>
      </c>
      <c r="K1988" s="100" t="str">
        <f>IFERROR(IF(AND(COUNTBLANK($B1985:$B1987)=2,$B1987="",$B1986="",MAX(C:C)&gt;1),SUM($K$3:K1987)/2,IF($B1987="","",IF($C1988=$C1985,ROUND(J1988*I1988,2),IF($C1988=$C1986,"Total Item (R$)",IF(AND($C1988&lt;&gt;$C1987,$J1987&lt;&gt;""),SUMIFS(K:K,C:C,C1987,J:J,"&lt;&gt;Subtotal"),""))))),"")</f>
        <v/>
      </c>
      <c r="L1988" s="100" t="str">
        <f t="shared" ref="L1988:L2051" si="60">IF($B1987="","",IF($C1988=$C1985,"",IF($C1988=$C1986,"Benefício ME/EPP","")))</f>
        <v/>
      </c>
    </row>
    <row r="1989" spans="2:12" x14ac:dyDescent="0.25">
      <c r="B1989" s="62" t="str">
        <f>IFERROR(IF(C1988=C1985,IF(B1988+1&lt;='FORMAÇÃO DE PREÇO'!$H$8,B1988+1,""),B1988),"")</f>
        <v/>
      </c>
      <c r="C1989" s="62" t="str">
        <f>IFERROR(VLOOKUP(B1989,'FORMAÇÃO DE PREÇO'!B:D,2,FALSE),"")</f>
        <v/>
      </c>
      <c r="D1989" s="62" t="str">
        <f>IFERROR(VLOOKUP(B1989,'FORMAÇÃO DE PREÇO'!B:D,3,FALSE),"")</f>
        <v/>
      </c>
      <c r="E1989" s="107" t="str">
        <f t="shared" si="59"/>
        <v/>
      </c>
      <c r="F1989" s="107" t="str">
        <f>IF($B1988="","",IF($C1989=$C1986,INDEX('FORMAÇÃO DE PREÇO'!$H:$H,MATCH($B1989,'FORMAÇÃO DE PREÇO'!$B:$B)-18),IF($C1989=$C1987,"Código","")))</f>
        <v/>
      </c>
      <c r="G1989" s="108" t="str">
        <f t="array" ref="G1989">IF($B1988="","",IF($C1989=$C1986,UPPER(INDEX('BASE EDITAL'!$C:$C,EDITAL!B1989+1)),IF($C1989=$C1987,"Especificação do Objeto","")))</f>
        <v/>
      </c>
      <c r="H1989" s="109" t="str">
        <f t="array" ref="H1989">IF($B1988="","",IF($C1989=$C1986,INDEX('FORMAÇÃO DE PREÇO'!$M:$M,MATCH($B1989,'FORMAÇÃO DE PREÇO'!$B:$B)-14),IF($C1989=$C1987,"Unidade","")))</f>
        <v/>
      </c>
      <c r="I1989" s="109" t="str">
        <f>IF($B1988="","",IF($C1989=$C1986,INDEX('FORMAÇÃO DE PREÇO'!$M:$M,MATCH($B1989,'FORMAÇÃO DE PREÇO'!$B:$B)-16),IF($C1989=$C1987,"Quant.","")))</f>
        <v/>
      </c>
      <c r="J1989" s="68" t="str">
        <f>IF(AND(COUNTBLANK($B1986:$B1988)=2,$B1988="",$B1987="",MAX(C:C)&gt;1),"Total Estimado",IF($B1988="","",IF($C1989=$C1986,INDEX('FORMAÇÃO DE PREÇO'!$M:$M,MATCH($B1989,'FORMAÇÃO DE PREÇO'!$B:$B)-18),IF($C1989=$C1987,"Valor Unit. (R$)",IF(AND($C1989&lt;&gt;$C1988,$J1988&lt;&gt;""),"Subtotal","")))))</f>
        <v/>
      </c>
      <c r="K1989" s="100" t="str">
        <f>IFERROR(IF(AND(COUNTBLANK($B1986:$B1988)=2,$B1988="",$B1987="",MAX(C:C)&gt;1),SUM($K$3:K1988)/2,IF($B1988="","",IF($C1989=$C1986,ROUND(J1989*I1989,2),IF($C1989=$C1987,"Total Item (R$)",IF(AND($C1989&lt;&gt;$C1988,$J1988&lt;&gt;""),SUMIFS(K:K,C:C,C1988,J:J,"&lt;&gt;Subtotal"),""))))),"")</f>
        <v/>
      </c>
      <c r="L1989" s="100" t="str">
        <f t="shared" si="60"/>
        <v/>
      </c>
    </row>
    <row r="1990" spans="2:12" x14ac:dyDescent="0.25">
      <c r="B1990" s="62" t="str">
        <f>IFERROR(IF(C1989=C1986,IF(B1989+1&lt;='FORMAÇÃO DE PREÇO'!$H$8,B1989+1,""),B1989),"")</f>
        <v/>
      </c>
      <c r="C1990" s="62" t="str">
        <f>IFERROR(VLOOKUP(B1990,'FORMAÇÃO DE PREÇO'!B:D,2,FALSE),"")</f>
        <v/>
      </c>
      <c r="D1990" s="62" t="str">
        <f>IFERROR(VLOOKUP(B1990,'FORMAÇÃO DE PREÇO'!B:D,3,FALSE),"")</f>
        <v/>
      </c>
      <c r="E1990" s="107" t="str">
        <f t="shared" si="59"/>
        <v/>
      </c>
      <c r="F1990" s="107" t="str">
        <f>IF($B1989="","",IF($C1990=$C1987,INDEX('FORMAÇÃO DE PREÇO'!$H:$H,MATCH($B1990,'FORMAÇÃO DE PREÇO'!$B:$B)-18),IF($C1990=$C1988,"Código","")))</f>
        <v/>
      </c>
      <c r="G1990" s="108" t="str">
        <f t="array" ref="G1990">IF($B1989="","",IF($C1990=$C1987,UPPER(INDEX('BASE EDITAL'!$C:$C,EDITAL!B1990+1)),IF($C1990=$C1988,"Especificação do Objeto","")))</f>
        <v/>
      </c>
      <c r="H1990" s="109" t="str">
        <f t="array" ref="H1990">IF($B1989="","",IF($C1990=$C1987,INDEX('FORMAÇÃO DE PREÇO'!$M:$M,MATCH($B1990,'FORMAÇÃO DE PREÇO'!$B:$B)-14),IF($C1990=$C1988,"Unidade","")))</f>
        <v/>
      </c>
      <c r="I1990" s="109" t="str">
        <f>IF($B1989="","",IF($C1990=$C1987,INDEX('FORMAÇÃO DE PREÇO'!$M:$M,MATCH($B1990,'FORMAÇÃO DE PREÇO'!$B:$B)-16),IF($C1990=$C1988,"Quant.","")))</f>
        <v/>
      </c>
      <c r="J1990" s="68" t="str">
        <f>IF(AND(COUNTBLANK($B1987:$B1989)=2,$B1989="",$B1988="",MAX(C:C)&gt;1),"Total Estimado",IF($B1989="","",IF($C1990=$C1987,INDEX('FORMAÇÃO DE PREÇO'!$M:$M,MATCH($B1990,'FORMAÇÃO DE PREÇO'!$B:$B)-18),IF($C1990=$C1988,"Valor Unit. (R$)",IF(AND($C1990&lt;&gt;$C1989,$J1989&lt;&gt;""),"Subtotal","")))))</f>
        <v/>
      </c>
      <c r="K1990" s="100" t="str">
        <f>IFERROR(IF(AND(COUNTBLANK($B1987:$B1989)=2,$B1989="",$B1988="",MAX(C:C)&gt;1),SUM($K$3:K1989)/2,IF($B1989="","",IF($C1990=$C1987,ROUND(J1990*I1990,2),IF($C1990=$C1988,"Total Item (R$)",IF(AND($C1990&lt;&gt;$C1989,$J1989&lt;&gt;""),SUMIFS(K:K,C:C,C1989,J:J,"&lt;&gt;Subtotal"),""))))),"")</f>
        <v/>
      </c>
      <c r="L1990" s="100" t="str">
        <f t="shared" si="60"/>
        <v/>
      </c>
    </row>
    <row r="1991" spans="2:12" x14ac:dyDescent="0.25">
      <c r="B1991" s="62" t="str">
        <f>IFERROR(IF(C1990=C1987,IF(B1990+1&lt;='FORMAÇÃO DE PREÇO'!$H$8,B1990+1,""),B1990),"")</f>
        <v/>
      </c>
      <c r="C1991" s="62" t="str">
        <f>IFERROR(VLOOKUP(B1991,'FORMAÇÃO DE PREÇO'!B:D,2,FALSE),"")</f>
        <v/>
      </c>
      <c r="D1991" s="62" t="str">
        <f>IFERROR(VLOOKUP(B1991,'FORMAÇÃO DE PREÇO'!B:D,3,FALSE),"")</f>
        <v/>
      </c>
      <c r="E1991" s="107" t="str">
        <f t="shared" ref="E1991:E2054" si="61">IF($B1990="","",IF($C1991=$C1988,D1991,IF($C1991=$C1989,"Item",IF(AND(MAX(C:C)&gt;1,$C1991=$C1990),CONCATENATE("LOTE ",C1991),""))))</f>
        <v/>
      </c>
      <c r="F1991" s="107" t="str">
        <f>IF($B1990="","",IF($C1991=$C1988,INDEX('FORMAÇÃO DE PREÇO'!$H:$H,MATCH($B1991,'FORMAÇÃO DE PREÇO'!$B:$B)-18),IF($C1991=$C1989,"Código","")))</f>
        <v/>
      </c>
      <c r="G1991" s="108" t="str">
        <f t="array" ref="G1991">IF($B1990="","",IF($C1991=$C1988,UPPER(INDEX('BASE EDITAL'!$C:$C,EDITAL!B1991+1)),IF($C1991=$C1989,"Especificação do Objeto","")))</f>
        <v/>
      </c>
      <c r="H1991" s="109" t="str">
        <f t="array" ref="H1991">IF($B1990="","",IF($C1991=$C1988,INDEX('FORMAÇÃO DE PREÇO'!$M:$M,MATCH($B1991,'FORMAÇÃO DE PREÇO'!$B:$B)-14),IF($C1991=$C1989,"Unidade","")))</f>
        <v/>
      </c>
      <c r="I1991" s="109" t="str">
        <f>IF($B1990="","",IF($C1991=$C1988,INDEX('FORMAÇÃO DE PREÇO'!$M:$M,MATCH($B1991,'FORMAÇÃO DE PREÇO'!$B:$B)-16),IF($C1991=$C1989,"Quant.","")))</f>
        <v/>
      </c>
      <c r="J1991" s="68" t="str">
        <f>IF(AND(COUNTBLANK($B1988:$B1990)=2,$B1990="",$B1989="",MAX(C:C)&gt;1),"Total Estimado",IF($B1990="","",IF($C1991=$C1988,INDEX('FORMAÇÃO DE PREÇO'!$M:$M,MATCH($B1991,'FORMAÇÃO DE PREÇO'!$B:$B)-18),IF($C1991=$C1989,"Valor Unit. (R$)",IF(AND($C1991&lt;&gt;$C1990,$J1990&lt;&gt;""),"Subtotal","")))))</f>
        <v/>
      </c>
      <c r="K1991" s="100" t="str">
        <f>IFERROR(IF(AND(COUNTBLANK($B1988:$B1990)=2,$B1990="",$B1989="",MAX(C:C)&gt;1),SUM($K$3:K1990)/2,IF($B1990="","",IF($C1991=$C1988,ROUND(J1991*I1991,2),IF($C1991=$C1989,"Total Item (R$)",IF(AND($C1991&lt;&gt;$C1990,$J1990&lt;&gt;""),SUMIFS(K:K,C:C,C1990,J:J,"&lt;&gt;Subtotal"),""))))),"")</f>
        <v/>
      </c>
      <c r="L1991" s="100" t="str">
        <f t="shared" si="60"/>
        <v/>
      </c>
    </row>
    <row r="1992" spans="2:12" x14ac:dyDescent="0.25">
      <c r="B1992" s="62" t="str">
        <f>IFERROR(IF(C1991=C1988,IF(B1991+1&lt;='FORMAÇÃO DE PREÇO'!$H$8,B1991+1,""),B1991),"")</f>
        <v/>
      </c>
      <c r="C1992" s="62" t="str">
        <f>IFERROR(VLOOKUP(B1992,'FORMAÇÃO DE PREÇO'!B:D,2,FALSE),"")</f>
        <v/>
      </c>
      <c r="D1992" s="62" t="str">
        <f>IFERROR(VLOOKUP(B1992,'FORMAÇÃO DE PREÇO'!B:D,3,FALSE),"")</f>
        <v/>
      </c>
      <c r="E1992" s="107" t="str">
        <f t="shared" si="61"/>
        <v/>
      </c>
      <c r="F1992" s="107" t="str">
        <f>IF($B1991="","",IF($C1992=$C1989,INDEX('FORMAÇÃO DE PREÇO'!$H:$H,MATCH($B1992,'FORMAÇÃO DE PREÇO'!$B:$B)-18),IF($C1992=$C1990,"Código","")))</f>
        <v/>
      </c>
      <c r="G1992" s="108" t="str">
        <f t="array" ref="G1992">IF($B1991="","",IF($C1992=$C1989,UPPER(INDEX('BASE EDITAL'!$C:$C,EDITAL!B1992+1)),IF($C1992=$C1990,"Especificação do Objeto","")))</f>
        <v/>
      </c>
      <c r="H1992" s="109" t="str">
        <f t="array" ref="H1992">IF($B1991="","",IF($C1992=$C1989,INDEX('FORMAÇÃO DE PREÇO'!$M:$M,MATCH($B1992,'FORMAÇÃO DE PREÇO'!$B:$B)-14),IF($C1992=$C1990,"Unidade","")))</f>
        <v/>
      </c>
      <c r="I1992" s="109" t="str">
        <f>IF($B1991="","",IF($C1992=$C1989,INDEX('FORMAÇÃO DE PREÇO'!$M:$M,MATCH($B1992,'FORMAÇÃO DE PREÇO'!$B:$B)-16),IF($C1992=$C1990,"Quant.","")))</f>
        <v/>
      </c>
      <c r="J1992" s="68" t="str">
        <f>IF(AND(COUNTBLANK($B1989:$B1991)=2,$B1991="",$B1990="",MAX(C:C)&gt;1),"Total Estimado",IF($B1991="","",IF($C1992=$C1989,INDEX('FORMAÇÃO DE PREÇO'!$M:$M,MATCH($B1992,'FORMAÇÃO DE PREÇO'!$B:$B)-18),IF($C1992=$C1990,"Valor Unit. (R$)",IF(AND($C1992&lt;&gt;$C1991,$J1991&lt;&gt;""),"Subtotal","")))))</f>
        <v/>
      </c>
      <c r="K1992" s="100" t="str">
        <f>IFERROR(IF(AND(COUNTBLANK($B1989:$B1991)=2,$B1991="",$B1990="",MAX(C:C)&gt;1),SUM($K$3:K1991)/2,IF($B1991="","",IF($C1992=$C1989,ROUND(J1992*I1992,2),IF($C1992=$C1990,"Total Item (R$)",IF(AND($C1992&lt;&gt;$C1991,$J1991&lt;&gt;""),SUMIFS(K:K,C:C,C1991,J:J,"&lt;&gt;Subtotal"),""))))),"")</f>
        <v/>
      </c>
      <c r="L1992" s="100" t="str">
        <f t="shared" si="60"/>
        <v/>
      </c>
    </row>
    <row r="1993" spans="2:12" x14ac:dyDescent="0.25">
      <c r="B1993" s="62" t="str">
        <f>IFERROR(IF(C1992=C1989,IF(B1992+1&lt;='FORMAÇÃO DE PREÇO'!$H$8,B1992+1,""),B1992),"")</f>
        <v/>
      </c>
      <c r="C1993" s="62" t="str">
        <f>IFERROR(VLOOKUP(B1993,'FORMAÇÃO DE PREÇO'!B:D,2,FALSE),"")</f>
        <v/>
      </c>
      <c r="D1993" s="62" t="str">
        <f>IFERROR(VLOOKUP(B1993,'FORMAÇÃO DE PREÇO'!B:D,3,FALSE),"")</f>
        <v/>
      </c>
      <c r="E1993" s="107" t="str">
        <f t="shared" si="61"/>
        <v/>
      </c>
      <c r="F1993" s="107" t="str">
        <f>IF($B1992="","",IF($C1993=$C1990,INDEX('FORMAÇÃO DE PREÇO'!$H:$H,MATCH($B1993,'FORMAÇÃO DE PREÇO'!$B:$B)-18),IF($C1993=$C1991,"Código","")))</f>
        <v/>
      </c>
      <c r="G1993" s="108" t="str">
        <f t="array" ref="G1993">IF($B1992="","",IF($C1993=$C1990,UPPER(INDEX('BASE EDITAL'!$C:$C,EDITAL!B1993+1)),IF($C1993=$C1991,"Especificação do Objeto","")))</f>
        <v/>
      </c>
      <c r="H1993" s="109" t="str">
        <f t="array" ref="H1993">IF($B1992="","",IF($C1993=$C1990,INDEX('FORMAÇÃO DE PREÇO'!$M:$M,MATCH($B1993,'FORMAÇÃO DE PREÇO'!$B:$B)-14),IF($C1993=$C1991,"Unidade","")))</f>
        <v/>
      </c>
      <c r="I1993" s="109" t="str">
        <f>IF($B1992="","",IF($C1993=$C1990,INDEX('FORMAÇÃO DE PREÇO'!$M:$M,MATCH($B1993,'FORMAÇÃO DE PREÇO'!$B:$B)-16),IF($C1993=$C1991,"Quant.","")))</f>
        <v/>
      </c>
      <c r="J1993" s="68" t="str">
        <f>IF(AND(COUNTBLANK($B1990:$B1992)=2,$B1992="",$B1991="",MAX(C:C)&gt;1),"Total Estimado",IF($B1992="","",IF($C1993=$C1990,INDEX('FORMAÇÃO DE PREÇO'!$M:$M,MATCH($B1993,'FORMAÇÃO DE PREÇO'!$B:$B)-18),IF($C1993=$C1991,"Valor Unit. (R$)",IF(AND($C1993&lt;&gt;$C1992,$J1992&lt;&gt;""),"Subtotal","")))))</f>
        <v/>
      </c>
      <c r="K1993" s="100" t="str">
        <f>IFERROR(IF(AND(COUNTBLANK($B1990:$B1992)=2,$B1992="",$B1991="",MAX(C:C)&gt;1),SUM($K$3:K1992)/2,IF($B1992="","",IF($C1993=$C1990,ROUND(J1993*I1993,2),IF($C1993=$C1991,"Total Item (R$)",IF(AND($C1993&lt;&gt;$C1992,$J1992&lt;&gt;""),SUMIFS(K:K,C:C,C1992,J:J,"&lt;&gt;Subtotal"),""))))),"")</f>
        <v/>
      </c>
      <c r="L1993" s="100" t="str">
        <f t="shared" si="60"/>
        <v/>
      </c>
    </row>
    <row r="1994" spans="2:12" x14ac:dyDescent="0.25">
      <c r="B1994" s="62" t="str">
        <f>IFERROR(IF(C1993=C1990,IF(B1993+1&lt;='FORMAÇÃO DE PREÇO'!$H$8,B1993+1,""),B1993),"")</f>
        <v/>
      </c>
      <c r="C1994" s="62" t="str">
        <f>IFERROR(VLOOKUP(B1994,'FORMAÇÃO DE PREÇO'!B:D,2,FALSE),"")</f>
        <v/>
      </c>
      <c r="D1994" s="62" t="str">
        <f>IFERROR(VLOOKUP(B1994,'FORMAÇÃO DE PREÇO'!B:D,3,FALSE),"")</f>
        <v/>
      </c>
      <c r="E1994" s="107" t="str">
        <f t="shared" si="61"/>
        <v/>
      </c>
      <c r="F1994" s="107" t="str">
        <f>IF($B1993="","",IF($C1994=$C1991,INDEX('FORMAÇÃO DE PREÇO'!$H:$H,MATCH($B1994,'FORMAÇÃO DE PREÇO'!$B:$B)-18),IF($C1994=$C1992,"Código","")))</f>
        <v/>
      </c>
      <c r="G1994" s="108" t="str">
        <f t="array" ref="G1994">IF($B1993="","",IF($C1994=$C1991,UPPER(INDEX('BASE EDITAL'!$C:$C,EDITAL!B1994+1)),IF($C1994=$C1992,"Especificação do Objeto","")))</f>
        <v/>
      </c>
      <c r="H1994" s="109" t="str">
        <f t="array" ref="H1994">IF($B1993="","",IF($C1994=$C1991,INDEX('FORMAÇÃO DE PREÇO'!$M:$M,MATCH($B1994,'FORMAÇÃO DE PREÇO'!$B:$B)-14),IF($C1994=$C1992,"Unidade","")))</f>
        <v/>
      </c>
      <c r="I1994" s="109" t="str">
        <f>IF($B1993="","",IF($C1994=$C1991,INDEX('FORMAÇÃO DE PREÇO'!$M:$M,MATCH($B1994,'FORMAÇÃO DE PREÇO'!$B:$B)-16),IF($C1994=$C1992,"Quant.","")))</f>
        <v/>
      </c>
      <c r="J1994" s="68" t="str">
        <f>IF(AND(COUNTBLANK($B1991:$B1993)=2,$B1993="",$B1992="",MAX(C:C)&gt;1),"Total Estimado",IF($B1993="","",IF($C1994=$C1991,INDEX('FORMAÇÃO DE PREÇO'!$M:$M,MATCH($B1994,'FORMAÇÃO DE PREÇO'!$B:$B)-18),IF($C1994=$C1992,"Valor Unit. (R$)",IF(AND($C1994&lt;&gt;$C1993,$J1993&lt;&gt;""),"Subtotal","")))))</f>
        <v/>
      </c>
      <c r="K1994" s="100" t="str">
        <f>IFERROR(IF(AND(COUNTBLANK($B1991:$B1993)=2,$B1993="",$B1992="",MAX(C:C)&gt;1),SUM($K$3:K1993)/2,IF($B1993="","",IF($C1994=$C1991,ROUND(J1994*I1994,2),IF($C1994=$C1992,"Total Item (R$)",IF(AND($C1994&lt;&gt;$C1993,$J1993&lt;&gt;""),SUMIFS(K:K,C:C,C1993,J:J,"&lt;&gt;Subtotal"),""))))),"")</f>
        <v/>
      </c>
      <c r="L1994" s="100" t="str">
        <f t="shared" si="60"/>
        <v/>
      </c>
    </row>
    <row r="1995" spans="2:12" x14ac:dyDescent="0.25">
      <c r="B1995" s="62" t="str">
        <f>IFERROR(IF(C1994=C1991,IF(B1994+1&lt;='FORMAÇÃO DE PREÇO'!$H$8,B1994+1,""),B1994),"")</f>
        <v/>
      </c>
      <c r="C1995" s="62" t="str">
        <f>IFERROR(VLOOKUP(B1995,'FORMAÇÃO DE PREÇO'!B:D,2,FALSE),"")</f>
        <v/>
      </c>
      <c r="D1995" s="62" t="str">
        <f>IFERROR(VLOOKUP(B1995,'FORMAÇÃO DE PREÇO'!B:D,3,FALSE),"")</f>
        <v/>
      </c>
      <c r="E1995" s="107" t="str">
        <f t="shared" si="61"/>
        <v/>
      </c>
      <c r="F1995" s="107" t="str">
        <f>IF($B1994="","",IF($C1995=$C1992,INDEX('FORMAÇÃO DE PREÇO'!$H:$H,MATCH($B1995,'FORMAÇÃO DE PREÇO'!$B:$B)-18),IF($C1995=$C1993,"Código","")))</f>
        <v/>
      </c>
      <c r="G1995" s="108" t="str">
        <f t="array" ref="G1995">IF($B1994="","",IF($C1995=$C1992,UPPER(INDEX('BASE EDITAL'!$C:$C,EDITAL!B1995+1)),IF($C1995=$C1993,"Especificação do Objeto","")))</f>
        <v/>
      </c>
      <c r="H1995" s="109" t="str">
        <f t="array" ref="H1995">IF($B1994="","",IF($C1995=$C1992,INDEX('FORMAÇÃO DE PREÇO'!$M:$M,MATCH($B1995,'FORMAÇÃO DE PREÇO'!$B:$B)-14),IF($C1995=$C1993,"Unidade","")))</f>
        <v/>
      </c>
      <c r="I1995" s="109" t="str">
        <f>IF($B1994="","",IF($C1995=$C1992,INDEX('FORMAÇÃO DE PREÇO'!$M:$M,MATCH($B1995,'FORMAÇÃO DE PREÇO'!$B:$B)-16),IF($C1995=$C1993,"Quant.","")))</f>
        <v/>
      </c>
      <c r="J1995" s="68" t="str">
        <f>IF(AND(COUNTBLANK($B1992:$B1994)=2,$B1994="",$B1993="",MAX(C:C)&gt;1),"Total Estimado",IF($B1994="","",IF($C1995=$C1992,INDEX('FORMAÇÃO DE PREÇO'!$M:$M,MATCH($B1995,'FORMAÇÃO DE PREÇO'!$B:$B)-18),IF($C1995=$C1993,"Valor Unit. (R$)",IF(AND($C1995&lt;&gt;$C1994,$J1994&lt;&gt;""),"Subtotal","")))))</f>
        <v/>
      </c>
      <c r="K1995" s="100" t="str">
        <f>IFERROR(IF(AND(COUNTBLANK($B1992:$B1994)=2,$B1994="",$B1993="",MAX(C:C)&gt;1),SUM($K$3:K1994)/2,IF($B1994="","",IF($C1995=$C1992,ROUND(J1995*I1995,2),IF($C1995=$C1993,"Total Item (R$)",IF(AND($C1995&lt;&gt;$C1994,$J1994&lt;&gt;""),SUMIFS(K:K,C:C,C1994,J:J,"&lt;&gt;Subtotal"),""))))),"")</f>
        <v/>
      </c>
      <c r="L1995" s="100" t="str">
        <f t="shared" si="60"/>
        <v/>
      </c>
    </row>
    <row r="1996" spans="2:12" x14ac:dyDescent="0.25">
      <c r="B1996" s="62" t="str">
        <f>IFERROR(IF(C1995=C1992,IF(B1995+1&lt;='FORMAÇÃO DE PREÇO'!$H$8,B1995+1,""),B1995),"")</f>
        <v/>
      </c>
      <c r="C1996" s="62" t="str">
        <f>IFERROR(VLOOKUP(B1996,'FORMAÇÃO DE PREÇO'!B:D,2,FALSE),"")</f>
        <v/>
      </c>
      <c r="D1996" s="62" t="str">
        <f>IFERROR(VLOOKUP(B1996,'FORMAÇÃO DE PREÇO'!B:D,3,FALSE),"")</f>
        <v/>
      </c>
      <c r="E1996" s="107" t="str">
        <f t="shared" si="61"/>
        <v/>
      </c>
      <c r="F1996" s="107" t="str">
        <f>IF($B1995="","",IF($C1996=$C1993,INDEX('FORMAÇÃO DE PREÇO'!$H:$H,MATCH($B1996,'FORMAÇÃO DE PREÇO'!$B:$B)-18),IF($C1996=$C1994,"Código","")))</f>
        <v/>
      </c>
      <c r="G1996" s="108" t="str">
        <f t="array" ref="G1996">IF($B1995="","",IF($C1996=$C1993,UPPER(INDEX('BASE EDITAL'!$C:$C,EDITAL!B1996+1)),IF($C1996=$C1994,"Especificação do Objeto","")))</f>
        <v/>
      </c>
      <c r="H1996" s="109" t="str">
        <f t="array" ref="H1996">IF($B1995="","",IF($C1996=$C1993,INDEX('FORMAÇÃO DE PREÇO'!$M:$M,MATCH($B1996,'FORMAÇÃO DE PREÇO'!$B:$B)-14),IF($C1996=$C1994,"Unidade","")))</f>
        <v/>
      </c>
      <c r="I1996" s="109" t="str">
        <f>IF($B1995="","",IF($C1996=$C1993,INDEX('FORMAÇÃO DE PREÇO'!$M:$M,MATCH($B1996,'FORMAÇÃO DE PREÇO'!$B:$B)-16),IF($C1996=$C1994,"Quant.","")))</f>
        <v/>
      </c>
      <c r="J1996" s="68" t="str">
        <f>IF(AND(COUNTBLANK($B1993:$B1995)=2,$B1995="",$B1994="",MAX(C:C)&gt;1),"Total Estimado",IF($B1995="","",IF($C1996=$C1993,INDEX('FORMAÇÃO DE PREÇO'!$M:$M,MATCH($B1996,'FORMAÇÃO DE PREÇO'!$B:$B)-18),IF($C1996=$C1994,"Valor Unit. (R$)",IF(AND($C1996&lt;&gt;$C1995,$J1995&lt;&gt;""),"Subtotal","")))))</f>
        <v/>
      </c>
      <c r="K1996" s="100" t="str">
        <f>IFERROR(IF(AND(COUNTBLANK($B1993:$B1995)=2,$B1995="",$B1994="",MAX(C:C)&gt;1),SUM($K$3:K1995)/2,IF($B1995="","",IF($C1996=$C1993,ROUND(J1996*I1996,2),IF($C1996=$C1994,"Total Item (R$)",IF(AND($C1996&lt;&gt;$C1995,$J1995&lt;&gt;""),SUMIFS(K:K,C:C,C1995,J:J,"&lt;&gt;Subtotal"),""))))),"")</f>
        <v/>
      </c>
      <c r="L1996" s="100" t="str">
        <f t="shared" si="60"/>
        <v/>
      </c>
    </row>
    <row r="1997" spans="2:12" x14ac:dyDescent="0.25">
      <c r="B1997" s="62" t="str">
        <f>IFERROR(IF(C1996=C1993,IF(B1996+1&lt;='FORMAÇÃO DE PREÇO'!$H$8,B1996+1,""),B1996),"")</f>
        <v/>
      </c>
      <c r="C1997" s="62" t="str">
        <f>IFERROR(VLOOKUP(B1997,'FORMAÇÃO DE PREÇO'!B:D,2,FALSE),"")</f>
        <v/>
      </c>
      <c r="D1997" s="62" t="str">
        <f>IFERROR(VLOOKUP(B1997,'FORMAÇÃO DE PREÇO'!B:D,3,FALSE),"")</f>
        <v/>
      </c>
      <c r="E1997" s="107" t="str">
        <f t="shared" si="61"/>
        <v/>
      </c>
      <c r="F1997" s="107" t="str">
        <f>IF($B1996="","",IF($C1997=$C1994,INDEX('FORMAÇÃO DE PREÇO'!$H:$H,MATCH($B1997,'FORMAÇÃO DE PREÇO'!$B:$B)-18),IF($C1997=$C1995,"Código","")))</f>
        <v/>
      </c>
      <c r="G1997" s="108" t="str">
        <f t="array" ref="G1997">IF($B1996="","",IF($C1997=$C1994,UPPER(INDEX('BASE EDITAL'!$C:$C,EDITAL!B1997+1)),IF($C1997=$C1995,"Especificação do Objeto","")))</f>
        <v/>
      </c>
      <c r="H1997" s="109" t="str">
        <f t="array" ref="H1997">IF($B1996="","",IF($C1997=$C1994,INDEX('FORMAÇÃO DE PREÇO'!$M:$M,MATCH($B1997,'FORMAÇÃO DE PREÇO'!$B:$B)-14),IF($C1997=$C1995,"Unidade","")))</f>
        <v/>
      </c>
      <c r="I1997" s="109" t="str">
        <f>IF($B1996="","",IF($C1997=$C1994,INDEX('FORMAÇÃO DE PREÇO'!$M:$M,MATCH($B1997,'FORMAÇÃO DE PREÇO'!$B:$B)-16),IF($C1997=$C1995,"Quant.","")))</f>
        <v/>
      </c>
      <c r="J1997" s="68" t="str">
        <f>IF(AND(COUNTBLANK($B1994:$B1996)=2,$B1996="",$B1995="",MAX(C:C)&gt;1),"Total Estimado",IF($B1996="","",IF($C1997=$C1994,INDEX('FORMAÇÃO DE PREÇO'!$M:$M,MATCH($B1997,'FORMAÇÃO DE PREÇO'!$B:$B)-18),IF($C1997=$C1995,"Valor Unit. (R$)",IF(AND($C1997&lt;&gt;$C1996,$J1996&lt;&gt;""),"Subtotal","")))))</f>
        <v/>
      </c>
      <c r="K1997" s="100" t="str">
        <f>IFERROR(IF(AND(COUNTBLANK($B1994:$B1996)=2,$B1996="",$B1995="",MAX(C:C)&gt;1),SUM($K$3:K1996)/2,IF($B1996="","",IF($C1997=$C1994,ROUND(J1997*I1997,2),IF($C1997=$C1995,"Total Item (R$)",IF(AND($C1997&lt;&gt;$C1996,$J1996&lt;&gt;""),SUMIFS(K:K,C:C,C1996,J:J,"&lt;&gt;Subtotal"),""))))),"")</f>
        <v/>
      </c>
      <c r="L1997" s="100" t="str">
        <f t="shared" si="60"/>
        <v/>
      </c>
    </row>
    <row r="1998" spans="2:12" x14ac:dyDescent="0.25">
      <c r="B1998" s="62" t="str">
        <f>IFERROR(IF(C1997=C1994,IF(B1997+1&lt;='FORMAÇÃO DE PREÇO'!$H$8,B1997+1,""),B1997),"")</f>
        <v/>
      </c>
      <c r="C1998" s="62" t="str">
        <f>IFERROR(VLOOKUP(B1998,'FORMAÇÃO DE PREÇO'!B:D,2,FALSE),"")</f>
        <v/>
      </c>
      <c r="D1998" s="62" t="str">
        <f>IFERROR(VLOOKUP(B1998,'FORMAÇÃO DE PREÇO'!B:D,3,FALSE),"")</f>
        <v/>
      </c>
      <c r="E1998" s="107" t="str">
        <f t="shared" si="61"/>
        <v/>
      </c>
      <c r="F1998" s="107" t="str">
        <f>IF($B1997="","",IF($C1998=$C1995,INDEX('FORMAÇÃO DE PREÇO'!$H:$H,MATCH($B1998,'FORMAÇÃO DE PREÇO'!$B:$B)-18),IF($C1998=$C1996,"Código","")))</f>
        <v/>
      </c>
      <c r="G1998" s="108" t="str">
        <f t="array" ref="G1998">IF($B1997="","",IF($C1998=$C1995,UPPER(INDEX('BASE EDITAL'!$C:$C,EDITAL!B1998+1)),IF($C1998=$C1996,"Especificação do Objeto","")))</f>
        <v/>
      </c>
      <c r="H1998" s="109" t="str">
        <f t="array" ref="H1998">IF($B1997="","",IF($C1998=$C1995,INDEX('FORMAÇÃO DE PREÇO'!$M:$M,MATCH($B1998,'FORMAÇÃO DE PREÇO'!$B:$B)-14),IF($C1998=$C1996,"Unidade","")))</f>
        <v/>
      </c>
      <c r="I1998" s="109" t="str">
        <f>IF($B1997="","",IF($C1998=$C1995,INDEX('FORMAÇÃO DE PREÇO'!$M:$M,MATCH($B1998,'FORMAÇÃO DE PREÇO'!$B:$B)-16),IF($C1998=$C1996,"Quant.","")))</f>
        <v/>
      </c>
      <c r="J1998" s="68" t="str">
        <f>IF(AND(COUNTBLANK($B1995:$B1997)=2,$B1997="",$B1996="",MAX(C:C)&gt;1),"Total Estimado",IF($B1997="","",IF($C1998=$C1995,INDEX('FORMAÇÃO DE PREÇO'!$M:$M,MATCH($B1998,'FORMAÇÃO DE PREÇO'!$B:$B)-18),IF($C1998=$C1996,"Valor Unit. (R$)",IF(AND($C1998&lt;&gt;$C1997,$J1997&lt;&gt;""),"Subtotal","")))))</f>
        <v/>
      </c>
      <c r="K1998" s="100" t="str">
        <f>IFERROR(IF(AND(COUNTBLANK($B1995:$B1997)=2,$B1997="",$B1996="",MAX(C:C)&gt;1),SUM($K$3:K1997)/2,IF($B1997="","",IF($C1998=$C1995,ROUND(J1998*I1998,2),IF($C1998=$C1996,"Total Item (R$)",IF(AND($C1998&lt;&gt;$C1997,$J1997&lt;&gt;""),SUMIFS(K:K,C:C,C1997,J:J,"&lt;&gt;Subtotal"),""))))),"")</f>
        <v/>
      </c>
      <c r="L1998" s="100" t="str">
        <f t="shared" si="60"/>
        <v/>
      </c>
    </row>
    <row r="1999" spans="2:12" x14ac:dyDescent="0.25">
      <c r="B1999" s="62" t="str">
        <f>IFERROR(IF(C1998=C1995,IF(B1998+1&lt;='FORMAÇÃO DE PREÇO'!$H$8,B1998+1,""),B1998),"")</f>
        <v/>
      </c>
      <c r="C1999" s="62" t="str">
        <f>IFERROR(VLOOKUP(B1999,'FORMAÇÃO DE PREÇO'!B:D,2,FALSE),"")</f>
        <v/>
      </c>
      <c r="D1999" s="62" t="str">
        <f>IFERROR(VLOOKUP(B1999,'FORMAÇÃO DE PREÇO'!B:D,3,FALSE),"")</f>
        <v/>
      </c>
      <c r="E1999" s="107" t="str">
        <f t="shared" si="61"/>
        <v/>
      </c>
      <c r="F1999" s="107" t="str">
        <f>IF($B1998="","",IF($C1999=$C1996,INDEX('FORMAÇÃO DE PREÇO'!$H:$H,MATCH($B1999,'FORMAÇÃO DE PREÇO'!$B:$B)-18),IF($C1999=$C1997,"Código","")))</f>
        <v/>
      </c>
      <c r="G1999" s="108" t="str">
        <f t="array" ref="G1999">IF($B1998="","",IF($C1999=$C1996,UPPER(INDEX('BASE EDITAL'!$C:$C,EDITAL!B1999+1)),IF($C1999=$C1997,"Especificação do Objeto","")))</f>
        <v/>
      </c>
      <c r="H1999" s="109" t="str">
        <f t="array" ref="H1999">IF($B1998="","",IF($C1999=$C1996,INDEX('FORMAÇÃO DE PREÇO'!$M:$M,MATCH($B1999,'FORMAÇÃO DE PREÇO'!$B:$B)-14),IF($C1999=$C1997,"Unidade","")))</f>
        <v/>
      </c>
      <c r="I1999" s="109" t="str">
        <f>IF($B1998="","",IF($C1999=$C1996,INDEX('FORMAÇÃO DE PREÇO'!$M:$M,MATCH($B1999,'FORMAÇÃO DE PREÇO'!$B:$B)-16),IF($C1999=$C1997,"Quant.","")))</f>
        <v/>
      </c>
      <c r="J1999" s="68" t="str">
        <f>IF(AND(COUNTBLANK($B1996:$B1998)=2,$B1998="",$B1997="",MAX(C:C)&gt;1),"Total Estimado",IF($B1998="","",IF($C1999=$C1996,INDEX('FORMAÇÃO DE PREÇO'!$M:$M,MATCH($B1999,'FORMAÇÃO DE PREÇO'!$B:$B)-18),IF($C1999=$C1997,"Valor Unit. (R$)",IF(AND($C1999&lt;&gt;$C1998,$J1998&lt;&gt;""),"Subtotal","")))))</f>
        <v/>
      </c>
      <c r="K1999" s="100" t="str">
        <f>IFERROR(IF(AND(COUNTBLANK($B1996:$B1998)=2,$B1998="",$B1997="",MAX(C:C)&gt;1),SUM($K$3:K1998)/2,IF($B1998="","",IF($C1999=$C1996,ROUND(J1999*I1999,2),IF($C1999=$C1997,"Total Item (R$)",IF(AND($C1999&lt;&gt;$C1998,$J1998&lt;&gt;""),SUMIFS(K:K,C:C,C1998,J:J,"&lt;&gt;Subtotal"),""))))),"")</f>
        <v/>
      </c>
      <c r="L1999" s="100" t="str">
        <f t="shared" si="60"/>
        <v/>
      </c>
    </row>
    <row r="2000" spans="2:12" x14ac:dyDescent="0.25">
      <c r="B2000" s="62" t="str">
        <f>IFERROR(IF(C1999=C1996,IF(B1999+1&lt;='FORMAÇÃO DE PREÇO'!$H$8,B1999+1,""),B1999),"")</f>
        <v/>
      </c>
      <c r="C2000" s="62" t="str">
        <f>IFERROR(VLOOKUP(B2000,'FORMAÇÃO DE PREÇO'!B:D,2,FALSE),"")</f>
        <v/>
      </c>
      <c r="D2000" s="62" t="str">
        <f>IFERROR(VLOOKUP(B2000,'FORMAÇÃO DE PREÇO'!B:D,3,FALSE),"")</f>
        <v/>
      </c>
      <c r="E2000" s="107" t="str">
        <f t="shared" si="61"/>
        <v/>
      </c>
      <c r="F2000" s="107" t="str">
        <f>IF($B1999="","",IF($C2000=$C1997,INDEX('FORMAÇÃO DE PREÇO'!$H:$H,MATCH($B2000,'FORMAÇÃO DE PREÇO'!$B:$B)-18),IF($C2000=$C1998,"Código","")))</f>
        <v/>
      </c>
      <c r="G2000" s="108" t="str">
        <f t="array" ref="G2000">IF($B1999="","",IF($C2000=$C1997,UPPER(INDEX('BASE EDITAL'!$C:$C,EDITAL!B2000+1)),IF($C2000=$C1998,"Especificação do Objeto","")))</f>
        <v/>
      </c>
      <c r="H2000" s="109" t="str">
        <f t="array" ref="H2000">IF($B1999="","",IF($C2000=$C1997,INDEX('FORMAÇÃO DE PREÇO'!$M:$M,MATCH($B2000,'FORMAÇÃO DE PREÇO'!$B:$B)-14),IF($C2000=$C1998,"Unidade","")))</f>
        <v/>
      </c>
      <c r="I2000" s="109" t="str">
        <f>IF($B1999="","",IF($C2000=$C1997,INDEX('FORMAÇÃO DE PREÇO'!$M:$M,MATCH($B2000,'FORMAÇÃO DE PREÇO'!$B:$B)-16),IF($C2000=$C1998,"Quant.","")))</f>
        <v/>
      </c>
      <c r="J2000" s="68" t="str">
        <f>IF(AND(COUNTBLANK($B1997:$B1999)=2,$B1999="",$B1998="",MAX(C:C)&gt;1),"Total Estimado",IF($B1999="","",IF($C2000=$C1997,INDEX('FORMAÇÃO DE PREÇO'!$M:$M,MATCH($B2000,'FORMAÇÃO DE PREÇO'!$B:$B)-18),IF($C2000=$C1998,"Valor Unit. (R$)",IF(AND($C2000&lt;&gt;$C1999,$J1999&lt;&gt;""),"Subtotal","")))))</f>
        <v/>
      </c>
      <c r="K2000" s="100" t="str">
        <f>IFERROR(IF(AND(COUNTBLANK($B1997:$B1999)=2,$B1999="",$B1998="",MAX(C:C)&gt;1),SUM($K$3:K1999)/2,IF($B1999="","",IF($C2000=$C1997,ROUND(J2000*I2000,2),IF($C2000=$C1998,"Total Item (R$)",IF(AND($C2000&lt;&gt;$C1999,$J1999&lt;&gt;""),SUMIFS(K:K,C:C,C1999,J:J,"&lt;&gt;Subtotal"),""))))),"")</f>
        <v/>
      </c>
      <c r="L2000" s="100" t="str">
        <f t="shared" si="60"/>
        <v/>
      </c>
    </row>
    <row r="2001" spans="2:12" x14ac:dyDescent="0.25">
      <c r="B2001" s="62" t="str">
        <f>IFERROR(IF(C2000=C1997,IF(B2000+1&lt;='FORMAÇÃO DE PREÇO'!$H$8,B2000+1,""),B2000),"")</f>
        <v/>
      </c>
      <c r="C2001" s="62" t="str">
        <f>IFERROR(VLOOKUP(B2001,'FORMAÇÃO DE PREÇO'!B:D,2,FALSE),"")</f>
        <v/>
      </c>
      <c r="D2001" s="62" t="str">
        <f>IFERROR(VLOOKUP(B2001,'FORMAÇÃO DE PREÇO'!B:D,3,FALSE),"")</f>
        <v/>
      </c>
      <c r="E2001" s="107" t="str">
        <f t="shared" si="61"/>
        <v/>
      </c>
      <c r="F2001" s="107" t="str">
        <f>IF($B2000="","",IF($C2001=$C1998,INDEX('FORMAÇÃO DE PREÇO'!$H:$H,MATCH($B2001,'FORMAÇÃO DE PREÇO'!$B:$B)-18),IF($C2001=$C1999,"Código","")))</f>
        <v/>
      </c>
      <c r="G2001" s="108" t="str">
        <f t="array" ref="G2001">IF($B2000="","",IF($C2001=$C1998,UPPER(INDEX('BASE EDITAL'!$C:$C,EDITAL!B2001+1)),IF($C2001=$C1999,"Especificação do Objeto","")))</f>
        <v/>
      </c>
      <c r="H2001" s="109" t="str">
        <f t="array" ref="H2001">IF($B2000="","",IF($C2001=$C1998,INDEX('FORMAÇÃO DE PREÇO'!$M:$M,MATCH($B2001,'FORMAÇÃO DE PREÇO'!$B:$B)-14),IF($C2001=$C1999,"Unidade","")))</f>
        <v/>
      </c>
      <c r="I2001" s="109" t="str">
        <f>IF($B2000="","",IF($C2001=$C1998,INDEX('FORMAÇÃO DE PREÇO'!$M:$M,MATCH($B2001,'FORMAÇÃO DE PREÇO'!$B:$B)-16),IF($C2001=$C1999,"Quant.","")))</f>
        <v/>
      </c>
      <c r="J2001" s="68" t="str">
        <f>IF(AND(COUNTBLANK($B1998:$B2000)=2,$B2000="",$B1999="",MAX(C:C)&gt;1),"Total Estimado",IF($B2000="","",IF($C2001=$C1998,INDEX('FORMAÇÃO DE PREÇO'!$M:$M,MATCH($B2001,'FORMAÇÃO DE PREÇO'!$B:$B)-18),IF($C2001=$C1999,"Valor Unit. (R$)",IF(AND($C2001&lt;&gt;$C2000,$J2000&lt;&gt;""),"Subtotal","")))))</f>
        <v/>
      </c>
      <c r="K2001" s="100" t="str">
        <f>IFERROR(IF(AND(COUNTBLANK($B1998:$B2000)=2,$B2000="",$B1999="",MAX(C:C)&gt;1),SUM($K$3:K2000)/2,IF($B2000="","",IF($C2001=$C1998,ROUND(J2001*I2001,2),IF($C2001=$C1999,"Total Item (R$)",IF(AND($C2001&lt;&gt;$C2000,$J2000&lt;&gt;""),SUMIFS(K:K,C:C,C2000,J:J,"&lt;&gt;Subtotal"),""))))),"")</f>
        <v/>
      </c>
      <c r="L2001" s="100" t="str">
        <f t="shared" si="60"/>
        <v/>
      </c>
    </row>
    <row r="2002" spans="2:12" x14ac:dyDescent="0.25">
      <c r="B2002" s="62" t="str">
        <f>IFERROR(IF(C2001=C1998,IF(B2001+1&lt;='FORMAÇÃO DE PREÇO'!$H$8,B2001+1,""),B2001),"")</f>
        <v/>
      </c>
      <c r="C2002" s="62" t="str">
        <f>IFERROR(VLOOKUP(B2002,'FORMAÇÃO DE PREÇO'!B:D,2,FALSE),"")</f>
        <v/>
      </c>
      <c r="D2002" s="62" t="str">
        <f>IFERROR(VLOOKUP(B2002,'FORMAÇÃO DE PREÇO'!B:D,3,FALSE),"")</f>
        <v/>
      </c>
      <c r="E2002" s="107" t="str">
        <f t="shared" si="61"/>
        <v/>
      </c>
      <c r="F2002" s="107" t="str">
        <f>IF($B2001="","",IF($C2002=$C1999,INDEX('FORMAÇÃO DE PREÇO'!$H:$H,MATCH($B2002,'FORMAÇÃO DE PREÇO'!$B:$B)-18),IF($C2002=$C2000,"Código","")))</f>
        <v/>
      </c>
      <c r="G2002" s="108" t="str">
        <f t="array" ref="G2002">IF($B2001="","",IF($C2002=$C1999,UPPER(INDEX('BASE EDITAL'!$C:$C,EDITAL!B2002+1)),IF($C2002=$C2000,"Especificação do Objeto","")))</f>
        <v/>
      </c>
      <c r="H2002" s="109" t="str">
        <f t="array" ref="H2002">IF($B2001="","",IF($C2002=$C1999,INDEX('FORMAÇÃO DE PREÇO'!$M:$M,MATCH($B2002,'FORMAÇÃO DE PREÇO'!$B:$B)-14),IF($C2002=$C2000,"Unidade","")))</f>
        <v/>
      </c>
      <c r="I2002" s="109" t="str">
        <f>IF($B2001="","",IF($C2002=$C1999,INDEX('FORMAÇÃO DE PREÇO'!$M:$M,MATCH($B2002,'FORMAÇÃO DE PREÇO'!$B:$B)-16),IF($C2002=$C2000,"Quant.","")))</f>
        <v/>
      </c>
      <c r="J2002" s="68" t="str">
        <f>IF(AND(COUNTBLANK($B1999:$B2001)=2,$B2001="",$B2000="",MAX(C:C)&gt;1),"Total Estimado",IF($B2001="","",IF($C2002=$C1999,INDEX('FORMAÇÃO DE PREÇO'!$M:$M,MATCH($B2002,'FORMAÇÃO DE PREÇO'!$B:$B)-18),IF($C2002=$C2000,"Valor Unit. (R$)",IF(AND($C2002&lt;&gt;$C2001,$J2001&lt;&gt;""),"Subtotal","")))))</f>
        <v/>
      </c>
      <c r="K2002" s="100" t="str">
        <f>IFERROR(IF(AND(COUNTBLANK($B1999:$B2001)=2,$B2001="",$B2000="",MAX(C:C)&gt;1),SUM($K$3:K2001)/2,IF($B2001="","",IF($C2002=$C1999,ROUND(J2002*I2002,2),IF($C2002=$C2000,"Total Item (R$)",IF(AND($C2002&lt;&gt;$C2001,$J2001&lt;&gt;""),SUMIFS(K:K,C:C,C2001,J:J,"&lt;&gt;Subtotal"),""))))),"")</f>
        <v/>
      </c>
      <c r="L2002" s="100" t="str">
        <f t="shared" si="60"/>
        <v/>
      </c>
    </row>
    <row r="2003" spans="2:12" x14ac:dyDescent="0.25">
      <c r="B2003" s="62" t="str">
        <f>IFERROR(IF(C2002=C1999,IF(B2002+1&lt;='FORMAÇÃO DE PREÇO'!$H$8,B2002+1,""),B2002),"")</f>
        <v/>
      </c>
      <c r="C2003" s="62" t="str">
        <f>IFERROR(VLOOKUP(B2003,'FORMAÇÃO DE PREÇO'!B:D,2,FALSE),"")</f>
        <v/>
      </c>
      <c r="D2003" s="62" t="str">
        <f>IFERROR(VLOOKUP(B2003,'FORMAÇÃO DE PREÇO'!B:D,3,FALSE),"")</f>
        <v/>
      </c>
      <c r="E2003" s="107" t="str">
        <f t="shared" si="61"/>
        <v/>
      </c>
      <c r="F2003" s="107" t="str">
        <f>IF($B2002="","",IF($C2003=$C2000,INDEX('FORMAÇÃO DE PREÇO'!$H:$H,MATCH($B2003,'FORMAÇÃO DE PREÇO'!$B:$B)-18),IF($C2003=$C2001,"Código","")))</f>
        <v/>
      </c>
      <c r="G2003" s="108" t="str">
        <f t="array" ref="G2003">IF($B2002="","",IF($C2003=$C2000,UPPER(INDEX('BASE EDITAL'!$C:$C,EDITAL!B2003+1)),IF($C2003=$C2001,"Especificação do Objeto","")))</f>
        <v/>
      </c>
      <c r="H2003" s="109" t="str">
        <f t="array" ref="H2003">IF($B2002="","",IF($C2003=$C2000,INDEX('FORMAÇÃO DE PREÇO'!$M:$M,MATCH($B2003,'FORMAÇÃO DE PREÇO'!$B:$B)-14),IF($C2003=$C2001,"Unidade","")))</f>
        <v/>
      </c>
      <c r="I2003" s="109" t="str">
        <f>IF($B2002="","",IF($C2003=$C2000,INDEX('FORMAÇÃO DE PREÇO'!$M:$M,MATCH($B2003,'FORMAÇÃO DE PREÇO'!$B:$B)-16),IF($C2003=$C2001,"Quant.","")))</f>
        <v/>
      </c>
      <c r="J2003" s="68" t="str">
        <f>IF(AND(COUNTBLANK($B2000:$B2002)=2,$B2002="",$B2001="",MAX(C:C)&gt;1),"Total Estimado",IF($B2002="","",IF($C2003=$C2000,INDEX('FORMAÇÃO DE PREÇO'!$M:$M,MATCH($B2003,'FORMAÇÃO DE PREÇO'!$B:$B)-18),IF($C2003=$C2001,"Valor Unit. (R$)",IF(AND($C2003&lt;&gt;$C2002,$J2002&lt;&gt;""),"Subtotal","")))))</f>
        <v/>
      </c>
      <c r="K2003" s="100" t="str">
        <f>IFERROR(IF(AND(COUNTBLANK($B2000:$B2002)=2,$B2002="",$B2001="",MAX(C:C)&gt;1),SUM($K$3:K2002)/2,IF($B2002="","",IF($C2003=$C2000,ROUND(J2003*I2003,2),IF($C2003=$C2001,"Total Item (R$)",IF(AND($C2003&lt;&gt;$C2002,$J2002&lt;&gt;""),SUMIFS(K:K,C:C,C2002,J:J,"&lt;&gt;Subtotal"),""))))),"")</f>
        <v/>
      </c>
      <c r="L2003" s="100" t="str">
        <f t="shared" si="60"/>
        <v/>
      </c>
    </row>
    <row r="2004" spans="2:12" x14ac:dyDescent="0.25">
      <c r="B2004" s="62" t="str">
        <f>IFERROR(IF(C2003=C2000,IF(B2003+1&lt;='FORMAÇÃO DE PREÇO'!$H$8,B2003+1,""),B2003),"")</f>
        <v/>
      </c>
      <c r="C2004" s="62" t="str">
        <f>IFERROR(VLOOKUP(B2004,'FORMAÇÃO DE PREÇO'!B:D,2,FALSE),"")</f>
        <v/>
      </c>
      <c r="D2004" s="62" t="str">
        <f>IFERROR(VLOOKUP(B2004,'FORMAÇÃO DE PREÇO'!B:D,3,FALSE),"")</f>
        <v/>
      </c>
      <c r="E2004" s="107" t="str">
        <f t="shared" si="61"/>
        <v/>
      </c>
      <c r="F2004" s="107" t="str">
        <f>IF($B2003="","",IF($C2004=$C2001,INDEX('FORMAÇÃO DE PREÇO'!$H:$H,MATCH($B2004,'FORMAÇÃO DE PREÇO'!$B:$B)-18),IF($C2004=$C2002,"Código","")))</f>
        <v/>
      </c>
      <c r="G2004" s="108" t="str">
        <f t="array" ref="G2004">IF($B2003="","",IF($C2004=$C2001,UPPER(INDEX('BASE EDITAL'!$C:$C,EDITAL!B2004+1)),IF($C2004=$C2002,"Especificação do Objeto","")))</f>
        <v/>
      </c>
      <c r="H2004" s="109" t="str">
        <f t="array" ref="H2004">IF($B2003="","",IF($C2004=$C2001,INDEX('FORMAÇÃO DE PREÇO'!$M:$M,MATCH($B2004,'FORMAÇÃO DE PREÇO'!$B:$B)-14),IF($C2004=$C2002,"Unidade","")))</f>
        <v/>
      </c>
      <c r="I2004" s="109" t="str">
        <f>IF($B2003="","",IF($C2004=$C2001,INDEX('FORMAÇÃO DE PREÇO'!$M:$M,MATCH($B2004,'FORMAÇÃO DE PREÇO'!$B:$B)-16),IF($C2004=$C2002,"Quant.","")))</f>
        <v/>
      </c>
      <c r="J2004" s="68" t="str">
        <f>IF(AND(COUNTBLANK($B2001:$B2003)=2,$B2003="",$B2002="",MAX(C:C)&gt;1),"Total Estimado",IF($B2003="","",IF($C2004=$C2001,INDEX('FORMAÇÃO DE PREÇO'!$M:$M,MATCH($B2004,'FORMAÇÃO DE PREÇO'!$B:$B)-18),IF($C2004=$C2002,"Valor Unit. (R$)",IF(AND($C2004&lt;&gt;$C2003,$J2003&lt;&gt;""),"Subtotal","")))))</f>
        <v/>
      </c>
      <c r="K2004" s="100" t="str">
        <f>IFERROR(IF(AND(COUNTBLANK($B2001:$B2003)=2,$B2003="",$B2002="",MAX(C:C)&gt;1),SUM($K$3:K2003)/2,IF($B2003="","",IF($C2004=$C2001,ROUND(J2004*I2004,2),IF($C2004=$C2002,"Total Item (R$)",IF(AND($C2004&lt;&gt;$C2003,$J2003&lt;&gt;""),SUMIFS(K:K,C:C,C2003,J:J,"&lt;&gt;Subtotal"),""))))),"")</f>
        <v/>
      </c>
      <c r="L2004" s="100" t="str">
        <f t="shared" si="60"/>
        <v/>
      </c>
    </row>
    <row r="2005" spans="2:12" x14ac:dyDescent="0.25">
      <c r="B2005" s="62" t="str">
        <f>IFERROR(IF(C2004=C2001,IF(B2004+1&lt;='FORMAÇÃO DE PREÇO'!$H$8,B2004+1,""),B2004),"")</f>
        <v/>
      </c>
      <c r="C2005" s="62" t="str">
        <f>IFERROR(VLOOKUP(B2005,'FORMAÇÃO DE PREÇO'!B:D,2,FALSE),"")</f>
        <v/>
      </c>
      <c r="D2005" s="62" t="str">
        <f>IFERROR(VLOOKUP(B2005,'FORMAÇÃO DE PREÇO'!B:D,3,FALSE),"")</f>
        <v/>
      </c>
      <c r="E2005" s="107" t="str">
        <f t="shared" si="61"/>
        <v/>
      </c>
      <c r="F2005" s="107" t="str">
        <f>IF($B2004="","",IF($C2005=$C2002,INDEX('FORMAÇÃO DE PREÇO'!$H:$H,MATCH($B2005,'FORMAÇÃO DE PREÇO'!$B:$B)-18),IF($C2005=$C2003,"Código","")))</f>
        <v/>
      </c>
      <c r="G2005" s="108" t="str">
        <f t="array" ref="G2005">IF($B2004="","",IF($C2005=$C2002,UPPER(INDEX('BASE EDITAL'!$C:$C,EDITAL!B2005+1)),IF($C2005=$C2003,"Especificação do Objeto","")))</f>
        <v/>
      </c>
      <c r="H2005" s="109" t="str">
        <f t="array" ref="H2005">IF($B2004="","",IF($C2005=$C2002,INDEX('FORMAÇÃO DE PREÇO'!$M:$M,MATCH($B2005,'FORMAÇÃO DE PREÇO'!$B:$B)-14),IF($C2005=$C2003,"Unidade","")))</f>
        <v/>
      </c>
      <c r="I2005" s="109" t="str">
        <f>IF($B2004="","",IF($C2005=$C2002,INDEX('FORMAÇÃO DE PREÇO'!$M:$M,MATCH($B2005,'FORMAÇÃO DE PREÇO'!$B:$B)-16),IF($C2005=$C2003,"Quant.","")))</f>
        <v/>
      </c>
      <c r="J2005" s="68" t="str">
        <f>IF(AND(COUNTBLANK($B2002:$B2004)=2,$B2004="",$B2003="",MAX(C:C)&gt;1),"Total Estimado",IF($B2004="","",IF($C2005=$C2002,INDEX('FORMAÇÃO DE PREÇO'!$M:$M,MATCH($B2005,'FORMAÇÃO DE PREÇO'!$B:$B)-18),IF($C2005=$C2003,"Valor Unit. (R$)",IF(AND($C2005&lt;&gt;$C2004,$J2004&lt;&gt;""),"Subtotal","")))))</f>
        <v/>
      </c>
      <c r="K2005" s="100" t="str">
        <f>IFERROR(IF(AND(COUNTBLANK($B2002:$B2004)=2,$B2004="",$B2003="",MAX(C:C)&gt;1),SUM($K$3:K2004)/2,IF($B2004="","",IF($C2005=$C2002,ROUND(J2005*I2005,2),IF($C2005=$C2003,"Total Item (R$)",IF(AND($C2005&lt;&gt;$C2004,$J2004&lt;&gt;""),SUMIFS(K:K,C:C,C2004,J:J,"&lt;&gt;Subtotal"),""))))),"")</f>
        <v/>
      </c>
      <c r="L2005" s="100" t="str">
        <f t="shared" si="60"/>
        <v/>
      </c>
    </row>
    <row r="2006" spans="2:12" x14ac:dyDescent="0.25">
      <c r="B2006" s="62" t="str">
        <f>IFERROR(IF(C2005=C2002,IF(B2005+1&lt;='FORMAÇÃO DE PREÇO'!$H$8,B2005+1,""),B2005),"")</f>
        <v/>
      </c>
      <c r="C2006" s="62" t="str">
        <f>IFERROR(VLOOKUP(B2006,'FORMAÇÃO DE PREÇO'!B:D,2,FALSE),"")</f>
        <v/>
      </c>
      <c r="D2006" s="62" t="str">
        <f>IFERROR(VLOOKUP(B2006,'FORMAÇÃO DE PREÇO'!B:D,3,FALSE),"")</f>
        <v/>
      </c>
      <c r="E2006" s="107" t="str">
        <f t="shared" si="61"/>
        <v/>
      </c>
      <c r="F2006" s="107" t="str">
        <f>IF($B2005="","",IF($C2006=$C2003,INDEX('FORMAÇÃO DE PREÇO'!$H:$H,MATCH($B2006,'FORMAÇÃO DE PREÇO'!$B:$B)-18),IF($C2006=$C2004,"Código","")))</f>
        <v/>
      </c>
      <c r="G2006" s="108" t="str">
        <f t="array" ref="G2006">IF($B2005="","",IF($C2006=$C2003,UPPER(INDEX('BASE EDITAL'!$C:$C,EDITAL!B2006+1)),IF($C2006=$C2004,"Especificação do Objeto","")))</f>
        <v/>
      </c>
      <c r="H2006" s="109" t="str">
        <f t="array" ref="H2006">IF($B2005="","",IF($C2006=$C2003,INDEX('FORMAÇÃO DE PREÇO'!$M:$M,MATCH($B2006,'FORMAÇÃO DE PREÇO'!$B:$B)-14),IF($C2006=$C2004,"Unidade","")))</f>
        <v/>
      </c>
      <c r="I2006" s="109" t="str">
        <f>IF($B2005="","",IF($C2006=$C2003,INDEX('FORMAÇÃO DE PREÇO'!$M:$M,MATCH($B2006,'FORMAÇÃO DE PREÇO'!$B:$B)-16),IF($C2006=$C2004,"Quant.","")))</f>
        <v/>
      </c>
      <c r="J2006" s="68" t="str">
        <f>IF(AND(COUNTBLANK($B2003:$B2005)=2,$B2005="",$B2004="",MAX(C:C)&gt;1),"Total Estimado",IF($B2005="","",IF($C2006=$C2003,INDEX('FORMAÇÃO DE PREÇO'!$M:$M,MATCH($B2006,'FORMAÇÃO DE PREÇO'!$B:$B)-18),IF($C2006=$C2004,"Valor Unit. (R$)",IF(AND($C2006&lt;&gt;$C2005,$J2005&lt;&gt;""),"Subtotal","")))))</f>
        <v/>
      </c>
      <c r="K2006" s="100" t="str">
        <f>IFERROR(IF(AND(COUNTBLANK($B2003:$B2005)=2,$B2005="",$B2004="",MAX(C:C)&gt;1),SUM($K$3:K2005)/2,IF($B2005="","",IF($C2006=$C2003,ROUND(J2006*I2006,2),IF($C2006=$C2004,"Total Item (R$)",IF(AND($C2006&lt;&gt;$C2005,$J2005&lt;&gt;""),SUMIFS(K:K,C:C,C2005,J:J,"&lt;&gt;Subtotal"),""))))),"")</f>
        <v/>
      </c>
      <c r="L2006" s="100" t="str">
        <f t="shared" si="60"/>
        <v/>
      </c>
    </row>
    <row r="2007" spans="2:12" x14ac:dyDescent="0.25">
      <c r="B2007" s="62" t="str">
        <f>IFERROR(IF(C2006=C2003,IF(B2006+1&lt;='FORMAÇÃO DE PREÇO'!$H$8,B2006+1,""),B2006),"")</f>
        <v/>
      </c>
      <c r="C2007" s="62" t="str">
        <f>IFERROR(VLOOKUP(B2007,'FORMAÇÃO DE PREÇO'!B:D,2,FALSE),"")</f>
        <v/>
      </c>
      <c r="D2007" s="62" t="str">
        <f>IFERROR(VLOOKUP(B2007,'FORMAÇÃO DE PREÇO'!B:D,3,FALSE),"")</f>
        <v/>
      </c>
      <c r="E2007" s="107" t="str">
        <f t="shared" si="61"/>
        <v/>
      </c>
      <c r="F2007" s="107" t="str">
        <f>IF($B2006="","",IF($C2007=$C2004,INDEX('FORMAÇÃO DE PREÇO'!$H:$H,MATCH($B2007,'FORMAÇÃO DE PREÇO'!$B:$B)-18),IF($C2007=$C2005,"Código","")))</f>
        <v/>
      </c>
      <c r="G2007" s="108" t="str">
        <f t="array" ref="G2007">IF($B2006="","",IF($C2007=$C2004,UPPER(INDEX('BASE EDITAL'!$C:$C,EDITAL!B2007+1)),IF($C2007=$C2005,"Especificação do Objeto","")))</f>
        <v/>
      </c>
      <c r="H2007" s="109" t="str">
        <f t="array" ref="H2007">IF($B2006="","",IF($C2007=$C2004,INDEX('FORMAÇÃO DE PREÇO'!$M:$M,MATCH($B2007,'FORMAÇÃO DE PREÇO'!$B:$B)-14),IF($C2007=$C2005,"Unidade","")))</f>
        <v/>
      </c>
      <c r="I2007" s="109" t="str">
        <f>IF($B2006="","",IF($C2007=$C2004,INDEX('FORMAÇÃO DE PREÇO'!$M:$M,MATCH($B2007,'FORMAÇÃO DE PREÇO'!$B:$B)-16),IF($C2007=$C2005,"Quant.","")))</f>
        <v/>
      </c>
      <c r="J2007" s="68" t="str">
        <f>IF(AND(COUNTBLANK($B2004:$B2006)=2,$B2006="",$B2005="",MAX(C:C)&gt;1),"Total Estimado",IF($B2006="","",IF($C2007=$C2004,INDEX('FORMAÇÃO DE PREÇO'!$M:$M,MATCH($B2007,'FORMAÇÃO DE PREÇO'!$B:$B)-18),IF($C2007=$C2005,"Valor Unit. (R$)",IF(AND($C2007&lt;&gt;$C2006,$J2006&lt;&gt;""),"Subtotal","")))))</f>
        <v/>
      </c>
      <c r="K2007" s="100" t="str">
        <f>IFERROR(IF(AND(COUNTBLANK($B2004:$B2006)=2,$B2006="",$B2005="",MAX(C:C)&gt;1),SUM($K$3:K2006)/2,IF($B2006="","",IF($C2007=$C2004,ROUND(J2007*I2007,2),IF($C2007=$C2005,"Total Item (R$)",IF(AND($C2007&lt;&gt;$C2006,$J2006&lt;&gt;""),SUMIFS(K:K,C:C,C2006,J:J,"&lt;&gt;Subtotal"),""))))),"")</f>
        <v/>
      </c>
      <c r="L2007" s="100" t="str">
        <f t="shared" si="60"/>
        <v/>
      </c>
    </row>
    <row r="2008" spans="2:12" x14ac:dyDescent="0.25">
      <c r="B2008" s="62" t="str">
        <f>IFERROR(IF(C2007=C2004,IF(B2007+1&lt;='FORMAÇÃO DE PREÇO'!$H$8,B2007+1,""),B2007),"")</f>
        <v/>
      </c>
      <c r="C2008" s="62" t="str">
        <f>IFERROR(VLOOKUP(B2008,'FORMAÇÃO DE PREÇO'!B:D,2,FALSE),"")</f>
        <v/>
      </c>
      <c r="D2008" s="62" t="str">
        <f>IFERROR(VLOOKUP(B2008,'FORMAÇÃO DE PREÇO'!B:D,3,FALSE),"")</f>
        <v/>
      </c>
      <c r="E2008" s="107" t="str">
        <f t="shared" si="61"/>
        <v/>
      </c>
      <c r="F2008" s="107" t="str">
        <f>IF($B2007="","",IF($C2008=$C2005,INDEX('FORMAÇÃO DE PREÇO'!$H:$H,MATCH($B2008,'FORMAÇÃO DE PREÇO'!$B:$B)-18),IF($C2008=$C2006,"Código","")))</f>
        <v/>
      </c>
      <c r="G2008" s="108" t="str">
        <f t="array" ref="G2008">IF($B2007="","",IF($C2008=$C2005,UPPER(INDEX('BASE EDITAL'!$C:$C,EDITAL!B2008+1)),IF($C2008=$C2006,"Especificação do Objeto","")))</f>
        <v/>
      </c>
      <c r="H2008" s="109" t="str">
        <f t="array" ref="H2008">IF($B2007="","",IF($C2008=$C2005,INDEX('FORMAÇÃO DE PREÇO'!$M:$M,MATCH($B2008,'FORMAÇÃO DE PREÇO'!$B:$B)-14),IF($C2008=$C2006,"Unidade","")))</f>
        <v/>
      </c>
      <c r="I2008" s="109" t="str">
        <f>IF($B2007="","",IF($C2008=$C2005,INDEX('FORMAÇÃO DE PREÇO'!$M:$M,MATCH($B2008,'FORMAÇÃO DE PREÇO'!$B:$B)-16),IF($C2008=$C2006,"Quant.","")))</f>
        <v/>
      </c>
      <c r="J2008" s="68" t="str">
        <f>IF(AND(COUNTBLANK($B2005:$B2007)=2,$B2007="",$B2006="",MAX(C:C)&gt;1),"Total Estimado",IF($B2007="","",IF($C2008=$C2005,INDEX('FORMAÇÃO DE PREÇO'!$M:$M,MATCH($B2008,'FORMAÇÃO DE PREÇO'!$B:$B)-18),IF($C2008=$C2006,"Valor Unit. (R$)",IF(AND($C2008&lt;&gt;$C2007,$J2007&lt;&gt;""),"Subtotal","")))))</f>
        <v/>
      </c>
      <c r="K2008" s="100" t="str">
        <f>IFERROR(IF(AND(COUNTBLANK($B2005:$B2007)=2,$B2007="",$B2006="",MAX(C:C)&gt;1),SUM($K$3:K2007)/2,IF($B2007="","",IF($C2008=$C2005,ROUND(J2008*I2008,2),IF($C2008=$C2006,"Total Item (R$)",IF(AND($C2008&lt;&gt;$C2007,$J2007&lt;&gt;""),SUMIFS(K:K,C:C,C2007,J:J,"&lt;&gt;Subtotal"),""))))),"")</f>
        <v/>
      </c>
      <c r="L2008" s="100" t="str">
        <f t="shared" si="60"/>
        <v/>
      </c>
    </row>
    <row r="2009" spans="2:12" x14ac:dyDescent="0.25">
      <c r="B2009" s="62" t="str">
        <f>IFERROR(IF(C2008=C2005,IF(B2008+1&lt;='FORMAÇÃO DE PREÇO'!$H$8,B2008+1,""),B2008),"")</f>
        <v/>
      </c>
      <c r="C2009" s="62" t="str">
        <f>IFERROR(VLOOKUP(B2009,'FORMAÇÃO DE PREÇO'!B:D,2,FALSE),"")</f>
        <v/>
      </c>
      <c r="D2009" s="62" t="str">
        <f>IFERROR(VLOOKUP(B2009,'FORMAÇÃO DE PREÇO'!B:D,3,FALSE),"")</f>
        <v/>
      </c>
      <c r="E2009" s="107" t="str">
        <f t="shared" si="61"/>
        <v/>
      </c>
      <c r="F2009" s="107" t="str">
        <f>IF($B2008="","",IF($C2009=$C2006,INDEX('FORMAÇÃO DE PREÇO'!$H:$H,MATCH($B2009,'FORMAÇÃO DE PREÇO'!$B:$B)-18),IF($C2009=$C2007,"Código","")))</f>
        <v/>
      </c>
      <c r="G2009" s="108" t="str">
        <f t="array" ref="G2009">IF($B2008="","",IF($C2009=$C2006,UPPER(INDEX('BASE EDITAL'!$C:$C,EDITAL!B2009+1)),IF($C2009=$C2007,"Especificação do Objeto","")))</f>
        <v/>
      </c>
      <c r="H2009" s="109" t="str">
        <f t="array" ref="H2009">IF($B2008="","",IF($C2009=$C2006,INDEX('FORMAÇÃO DE PREÇO'!$M:$M,MATCH($B2009,'FORMAÇÃO DE PREÇO'!$B:$B)-14),IF($C2009=$C2007,"Unidade","")))</f>
        <v/>
      </c>
      <c r="I2009" s="109" t="str">
        <f>IF($B2008="","",IF($C2009=$C2006,INDEX('FORMAÇÃO DE PREÇO'!$M:$M,MATCH($B2009,'FORMAÇÃO DE PREÇO'!$B:$B)-16),IF($C2009=$C2007,"Quant.","")))</f>
        <v/>
      </c>
      <c r="J2009" s="68" t="str">
        <f>IF(AND(COUNTBLANK($B2006:$B2008)=2,$B2008="",$B2007="",MAX(C:C)&gt;1),"Total Estimado",IF($B2008="","",IF($C2009=$C2006,INDEX('FORMAÇÃO DE PREÇO'!$M:$M,MATCH($B2009,'FORMAÇÃO DE PREÇO'!$B:$B)-18),IF($C2009=$C2007,"Valor Unit. (R$)",IF(AND($C2009&lt;&gt;$C2008,$J2008&lt;&gt;""),"Subtotal","")))))</f>
        <v/>
      </c>
      <c r="K2009" s="100" t="str">
        <f>IFERROR(IF(AND(COUNTBLANK($B2006:$B2008)=2,$B2008="",$B2007="",MAX(C:C)&gt;1),SUM($K$3:K2008)/2,IF($B2008="","",IF($C2009=$C2006,ROUND(J2009*I2009,2),IF($C2009=$C2007,"Total Item (R$)",IF(AND($C2009&lt;&gt;$C2008,$J2008&lt;&gt;""),SUMIFS(K:K,C:C,C2008,J:J,"&lt;&gt;Subtotal"),""))))),"")</f>
        <v/>
      </c>
      <c r="L2009" s="100" t="str">
        <f t="shared" si="60"/>
        <v/>
      </c>
    </row>
    <row r="2010" spans="2:12" x14ac:dyDescent="0.25">
      <c r="B2010" s="62" t="str">
        <f>IFERROR(IF(C2009=C2006,IF(B2009+1&lt;='FORMAÇÃO DE PREÇO'!$H$8,B2009+1,""),B2009),"")</f>
        <v/>
      </c>
      <c r="C2010" s="62" t="str">
        <f>IFERROR(VLOOKUP(B2010,'FORMAÇÃO DE PREÇO'!B:D,2,FALSE),"")</f>
        <v/>
      </c>
      <c r="D2010" s="62" t="str">
        <f>IFERROR(VLOOKUP(B2010,'FORMAÇÃO DE PREÇO'!B:D,3,FALSE),"")</f>
        <v/>
      </c>
      <c r="E2010" s="107" t="str">
        <f t="shared" si="61"/>
        <v/>
      </c>
      <c r="F2010" s="107" t="str">
        <f>IF($B2009="","",IF($C2010=$C2007,INDEX('FORMAÇÃO DE PREÇO'!$H:$H,MATCH($B2010,'FORMAÇÃO DE PREÇO'!$B:$B)-18),IF($C2010=$C2008,"Código","")))</f>
        <v/>
      </c>
      <c r="G2010" s="108" t="str">
        <f t="array" ref="G2010">IF($B2009="","",IF($C2010=$C2007,UPPER(INDEX('BASE EDITAL'!$C:$C,EDITAL!B2010+1)),IF($C2010=$C2008,"Especificação do Objeto","")))</f>
        <v/>
      </c>
      <c r="H2010" s="109" t="str">
        <f t="array" ref="H2010">IF($B2009="","",IF($C2010=$C2007,INDEX('FORMAÇÃO DE PREÇO'!$M:$M,MATCH($B2010,'FORMAÇÃO DE PREÇO'!$B:$B)-14),IF($C2010=$C2008,"Unidade","")))</f>
        <v/>
      </c>
      <c r="I2010" s="109" t="str">
        <f>IF($B2009="","",IF($C2010=$C2007,INDEX('FORMAÇÃO DE PREÇO'!$M:$M,MATCH($B2010,'FORMAÇÃO DE PREÇO'!$B:$B)-16),IF($C2010=$C2008,"Quant.","")))</f>
        <v/>
      </c>
      <c r="J2010" s="68" t="str">
        <f>IF(AND(COUNTBLANK($B2007:$B2009)=2,$B2009="",$B2008="",MAX(C:C)&gt;1),"Total Estimado",IF($B2009="","",IF($C2010=$C2007,INDEX('FORMAÇÃO DE PREÇO'!$M:$M,MATCH($B2010,'FORMAÇÃO DE PREÇO'!$B:$B)-18),IF($C2010=$C2008,"Valor Unit. (R$)",IF(AND($C2010&lt;&gt;$C2009,$J2009&lt;&gt;""),"Subtotal","")))))</f>
        <v/>
      </c>
      <c r="K2010" s="100" t="str">
        <f>IFERROR(IF(AND(COUNTBLANK($B2007:$B2009)=2,$B2009="",$B2008="",MAX(C:C)&gt;1),SUM($K$3:K2009)/2,IF($B2009="","",IF($C2010=$C2007,ROUND(J2010*I2010,2),IF($C2010=$C2008,"Total Item (R$)",IF(AND($C2010&lt;&gt;$C2009,$J2009&lt;&gt;""),SUMIFS(K:K,C:C,C2009,J:J,"&lt;&gt;Subtotal"),""))))),"")</f>
        <v/>
      </c>
      <c r="L2010" s="100" t="str">
        <f t="shared" si="60"/>
        <v/>
      </c>
    </row>
    <row r="2011" spans="2:12" x14ac:dyDescent="0.25">
      <c r="B2011" s="62" t="str">
        <f>IFERROR(IF(C2010=C2007,IF(B2010+1&lt;='FORMAÇÃO DE PREÇO'!$H$8,B2010+1,""),B2010),"")</f>
        <v/>
      </c>
      <c r="C2011" s="62" t="str">
        <f>IFERROR(VLOOKUP(B2011,'FORMAÇÃO DE PREÇO'!B:D,2,FALSE),"")</f>
        <v/>
      </c>
      <c r="D2011" s="62" t="str">
        <f>IFERROR(VLOOKUP(B2011,'FORMAÇÃO DE PREÇO'!B:D,3,FALSE),"")</f>
        <v/>
      </c>
      <c r="E2011" s="107" t="str">
        <f t="shared" si="61"/>
        <v/>
      </c>
      <c r="F2011" s="107" t="str">
        <f>IF($B2010="","",IF($C2011=$C2008,INDEX('FORMAÇÃO DE PREÇO'!$H:$H,MATCH($B2011,'FORMAÇÃO DE PREÇO'!$B:$B)-18),IF($C2011=$C2009,"Código","")))</f>
        <v/>
      </c>
      <c r="G2011" s="108" t="str">
        <f t="array" ref="G2011">IF($B2010="","",IF($C2011=$C2008,UPPER(INDEX('BASE EDITAL'!$C:$C,EDITAL!B2011+1)),IF($C2011=$C2009,"Especificação do Objeto","")))</f>
        <v/>
      </c>
      <c r="H2011" s="109" t="str">
        <f t="array" ref="H2011">IF($B2010="","",IF($C2011=$C2008,INDEX('FORMAÇÃO DE PREÇO'!$M:$M,MATCH($B2011,'FORMAÇÃO DE PREÇO'!$B:$B)-14),IF($C2011=$C2009,"Unidade","")))</f>
        <v/>
      </c>
      <c r="I2011" s="109" t="str">
        <f>IF($B2010="","",IF($C2011=$C2008,INDEX('FORMAÇÃO DE PREÇO'!$M:$M,MATCH($B2011,'FORMAÇÃO DE PREÇO'!$B:$B)-16),IF($C2011=$C2009,"Quant.","")))</f>
        <v/>
      </c>
      <c r="J2011" s="68" t="str">
        <f>IF(AND(COUNTBLANK($B2008:$B2010)=2,$B2010="",$B2009="",MAX(C:C)&gt;1),"Total Estimado",IF($B2010="","",IF($C2011=$C2008,INDEX('FORMAÇÃO DE PREÇO'!$M:$M,MATCH($B2011,'FORMAÇÃO DE PREÇO'!$B:$B)-18),IF($C2011=$C2009,"Valor Unit. (R$)",IF(AND($C2011&lt;&gt;$C2010,$J2010&lt;&gt;""),"Subtotal","")))))</f>
        <v/>
      </c>
      <c r="K2011" s="100" t="str">
        <f>IFERROR(IF(AND(COUNTBLANK($B2008:$B2010)=2,$B2010="",$B2009="",MAX(C:C)&gt;1),SUM($K$3:K2010)/2,IF($B2010="","",IF($C2011=$C2008,ROUND(J2011*I2011,2),IF($C2011=$C2009,"Total Item (R$)",IF(AND($C2011&lt;&gt;$C2010,$J2010&lt;&gt;""),SUMIFS(K:K,C:C,C2010,J:J,"&lt;&gt;Subtotal"),""))))),"")</f>
        <v/>
      </c>
      <c r="L2011" s="100" t="str">
        <f t="shared" si="60"/>
        <v/>
      </c>
    </row>
    <row r="2012" spans="2:12" x14ac:dyDescent="0.25">
      <c r="B2012" s="62" t="str">
        <f>IFERROR(IF(C2011=C2008,IF(B2011+1&lt;='FORMAÇÃO DE PREÇO'!$H$8,B2011+1,""),B2011),"")</f>
        <v/>
      </c>
      <c r="C2012" s="62" t="str">
        <f>IFERROR(VLOOKUP(B2012,'FORMAÇÃO DE PREÇO'!B:D,2,FALSE),"")</f>
        <v/>
      </c>
      <c r="D2012" s="62" t="str">
        <f>IFERROR(VLOOKUP(B2012,'FORMAÇÃO DE PREÇO'!B:D,3,FALSE),"")</f>
        <v/>
      </c>
      <c r="E2012" s="107" t="str">
        <f t="shared" si="61"/>
        <v/>
      </c>
      <c r="F2012" s="107" t="str">
        <f>IF($B2011="","",IF($C2012=$C2009,INDEX('FORMAÇÃO DE PREÇO'!$H:$H,MATCH($B2012,'FORMAÇÃO DE PREÇO'!$B:$B)-18),IF($C2012=$C2010,"Código","")))</f>
        <v/>
      </c>
      <c r="G2012" s="108" t="str">
        <f t="array" ref="G2012">IF($B2011="","",IF($C2012=$C2009,UPPER(INDEX('BASE EDITAL'!$C:$C,EDITAL!B2012+1)),IF($C2012=$C2010,"Especificação do Objeto","")))</f>
        <v/>
      </c>
      <c r="H2012" s="109" t="str">
        <f t="array" ref="H2012">IF($B2011="","",IF($C2012=$C2009,INDEX('FORMAÇÃO DE PREÇO'!$M:$M,MATCH($B2012,'FORMAÇÃO DE PREÇO'!$B:$B)-14),IF($C2012=$C2010,"Unidade","")))</f>
        <v/>
      </c>
      <c r="I2012" s="109" t="str">
        <f>IF($B2011="","",IF($C2012=$C2009,INDEX('FORMAÇÃO DE PREÇO'!$M:$M,MATCH($B2012,'FORMAÇÃO DE PREÇO'!$B:$B)-16),IF($C2012=$C2010,"Quant.","")))</f>
        <v/>
      </c>
      <c r="J2012" s="68" t="str">
        <f>IF(AND(COUNTBLANK($B2009:$B2011)=2,$B2011="",$B2010="",MAX(C:C)&gt;1),"Total Estimado",IF($B2011="","",IF($C2012=$C2009,INDEX('FORMAÇÃO DE PREÇO'!$M:$M,MATCH($B2012,'FORMAÇÃO DE PREÇO'!$B:$B)-18),IF($C2012=$C2010,"Valor Unit. (R$)",IF(AND($C2012&lt;&gt;$C2011,$J2011&lt;&gt;""),"Subtotal","")))))</f>
        <v/>
      </c>
      <c r="K2012" s="100" t="str">
        <f>IFERROR(IF(AND(COUNTBLANK($B2009:$B2011)=2,$B2011="",$B2010="",MAX(C:C)&gt;1),SUM($K$3:K2011)/2,IF($B2011="","",IF($C2012=$C2009,ROUND(J2012*I2012,2),IF($C2012=$C2010,"Total Item (R$)",IF(AND($C2012&lt;&gt;$C2011,$J2011&lt;&gt;""),SUMIFS(K:K,C:C,C2011,J:J,"&lt;&gt;Subtotal"),""))))),"")</f>
        <v/>
      </c>
      <c r="L2012" s="100" t="str">
        <f t="shared" si="60"/>
        <v/>
      </c>
    </row>
    <row r="2013" spans="2:12" x14ac:dyDescent="0.25">
      <c r="B2013" s="62" t="str">
        <f>IFERROR(IF(C2012=C2009,IF(B2012+1&lt;='FORMAÇÃO DE PREÇO'!$H$8,B2012+1,""),B2012),"")</f>
        <v/>
      </c>
      <c r="C2013" s="62" t="str">
        <f>IFERROR(VLOOKUP(B2013,'FORMAÇÃO DE PREÇO'!B:D,2,FALSE),"")</f>
        <v/>
      </c>
      <c r="D2013" s="62" t="str">
        <f>IFERROR(VLOOKUP(B2013,'FORMAÇÃO DE PREÇO'!B:D,3,FALSE),"")</f>
        <v/>
      </c>
      <c r="E2013" s="107" t="str">
        <f t="shared" si="61"/>
        <v/>
      </c>
      <c r="F2013" s="107" t="str">
        <f>IF($B2012="","",IF($C2013=$C2010,INDEX('FORMAÇÃO DE PREÇO'!$H:$H,MATCH($B2013,'FORMAÇÃO DE PREÇO'!$B:$B)-18),IF($C2013=$C2011,"Código","")))</f>
        <v/>
      </c>
      <c r="G2013" s="108" t="str">
        <f t="array" ref="G2013">IF($B2012="","",IF($C2013=$C2010,UPPER(INDEX('BASE EDITAL'!$C:$C,EDITAL!B2013+1)),IF($C2013=$C2011,"Especificação do Objeto","")))</f>
        <v/>
      </c>
      <c r="H2013" s="109" t="str">
        <f t="array" ref="H2013">IF($B2012="","",IF($C2013=$C2010,INDEX('FORMAÇÃO DE PREÇO'!$M:$M,MATCH($B2013,'FORMAÇÃO DE PREÇO'!$B:$B)-14),IF($C2013=$C2011,"Unidade","")))</f>
        <v/>
      </c>
      <c r="I2013" s="109" t="str">
        <f>IF($B2012="","",IF($C2013=$C2010,INDEX('FORMAÇÃO DE PREÇO'!$M:$M,MATCH($B2013,'FORMAÇÃO DE PREÇO'!$B:$B)-16),IF($C2013=$C2011,"Quant.","")))</f>
        <v/>
      </c>
      <c r="J2013" s="68" t="str">
        <f>IF(AND(COUNTBLANK($B2010:$B2012)=2,$B2012="",$B2011="",MAX(C:C)&gt;1),"Total Estimado",IF($B2012="","",IF($C2013=$C2010,INDEX('FORMAÇÃO DE PREÇO'!$M:$M,MATCH($B2013,'FORMAÇÃO DE PREÇO'!$B:$B)-18),IF($C2013=$C2011,"Valor Unit. (R$)",IF(AND($C2013&lt;&gt;$C2012,$J2012&lt;&gt;""),"Subtotal","")))))</f>
        <v/>
      </c>
      <c r="K2013" s="100" t="str">
        <f>IFERROR(IF(AND(COUNTBLANK($B2010:$B2012)=2,$B2012="",$B2011="",MAX(C:C)&gt;1),SUM($K$3:K2012)/2,IF($B2012="","",IF($C2013=$C2010,ROUND(J2013*I2013,2),IF($C2013=$C2011,"Total Item (R$)",IF(AND($C2013&lt;&gt;$C2012,$J2012&lt;&gt;""),SUMIFS(K:K,C:C,C2012,J:J,"&lt;&gt;Subtotal"),""))))),"")</f>
        <v/>
      </c>
      <c r="L2013" s="100" t="str">
        <f t="shared" si="60"/>
        <v/>
      </c>
    </row>
    <row r="2014" spans="2:12" x14ac:dyDescent="0.25">
      <c r="B2014" s="62" t="str">
        <f>IFERROR(IF(C2013=C2010,IF(B2013+1&lt;='FORMAÇÃO DE PREÇO'!$H$8,B2013+1,""),B2013),"")</f>
        <v/>
      </c>
      <c r="C2014" s="62" t="str">
        <f>IFERROR(VLOOKUP(B2014,'FORMAÇÃO DE PREÇO'!B:D,2,FALSE),"")</f>
        <v/>
      </c>
      <c r="D2014" s="62" t="str">
        <f>IFERROR(VLOOKUP(B2014,'FORMAÇÃO DE PREÇO'!B:D,3,FALSE),"")</f>
        <v/>
      </c>
      <c r="E2014" s="107" t="str">
        <f t="shared" si="61"/>
        <v/>
      </c>
      <c r="F2014" s="107" t="str">
        <f>IF($B2013="","",IF($C2014=$C2011,INDEX('FORMAÇÃO DE PREÇO'!$H:$H,MATCH($B2014,'FORMAÇÃO DE PREÇO'!$B:$B)-18),IF($C2014=$C2012,"Código","")))</f>
        <v/>
      </c>
      <c r="G2014" s="108" t="str">
        <f t="array" ref="G2014">IF($B2013="","",IF($C2014=$C2011,UPPER(INDEX('BASE EDITAL'!$C:$C,EDITAL!B2014+1)),IF($C2014=$C2012,"Especificação do Objeto","")))</f>
        <v/>
      </c>
      <c r="H2014" s="109" t="str">
        <f t="array" ref="H2014">IF($B2013="","",IF($C2014=$C2011,INDEX('FORMAÇÃO DE PREÇO'!$M:$M,MATCH($B2014,'FORMAÇÃO DE PREÇO'!$B:$B)-14),IF($C2014=$C2012,"Unidade","")))</f>
        <v/>
      </c>
      <c r="I2014" s="109" t="str">
        <f>IF($B2013="","",IF($C2014=$C2011,INDEX('FORMAÇÃO DE PREÇO'!$M:$M,MATCH($B2014,'FORMAÇÃO DE PREÇO'!$B:$B)-16),IF($C2014=$C2012,"Quant.","")))</f>
        <v/>
      </c>
      <c r="J2014" s="68" t="str">
        <f>IF(AND(COUNTBLANK($B2011:$B2013)=2,$B2013="",$B2012="",MAX(C:C)&gt;1),"Total Estimado",IF($B2013="","",IF($C2014=$C2011,INDEX('FORMAÇÃO DE PREÇO'!$M:$M,MATCH($B2014,'FORMAÇÃO DE PREÇO'!$B:$B)-18),IF($C2014=$C2012,"Valor Unit. (R$)",IF(AND($C2014&lt;&gt;$C2013,$J2013&lt;&gt;""),"Subtotal","")))))</f>
        <v/>
      </c>
      <c r="K2014" s="100" t="str">
        <f>IFERROR(IF(AND(COUNTBLANK($B2011:$B2013)=2,$B2013="",$B2012="",MAX(C:C)&gt;1),SUM($K$3:K2013)/2,IF($B2013="","",IF($C2014=$C2011,ROUND(J2014*I2014,2),IF($C2014=$C2012,"Total Item (R$)",IF(AND($C2014&lt;&gt;$C2013,$J2013&lt;&gt;""),SUMIFS(K:K,C:C,C2013,J:J,"&lt;&gt;Subtotal"),""))))),"")</f>
        <v/>
      </c>
      <c r="L2014" s="100" t="str">
        <f t="shared" si="60"/>
        <v/>
      </c>
    </row>
    <row r="2015" spans="2:12" x14ac:dyDescent="0.25">
      <c r="B2015" s="62" t="str">
        <f>IFERROR(IF(C2014=C2011,IF(B2014+1&lt;='FORMAÇÃO DE PREÇO'!$H$8,B2014+1,""),B2014),"")</f>
        <v/>
      </c>
      <c r="C2015" s="62" t="str">
        <f>IFERROR(VLOOKUP(B2015,'FORMAÇÃO DE PREÇO'!B:D,2,FALSE),"")</f>
        <v/>
      </c>
      <c r="D2015" s="62" t="str">
        <f>IFERROR(VLOOKUP(B2015,'FORMAÇÃO DE PREÇO'!B:D,3,FALSE),"")</f>
        <v/>
      </c>
      <c r="E2015" s="107" t="str">
        <f t="shared" si="61"/>
        <v/>
      </c>
      <c r="F2015" s="107" t="str">
        <f>IF($B2014="","",IF($C2015=$C2012,INDEX('FORMAÇÃO DE PREÇO'!$H:$H,MATCH($B2015,'FORMAÇÃO DE PREÇO'!$B:$B)-18),IF($C2015=$C2013,"Código","")))</f>
        <v/>
      </c>
      <c r="G2015" s="108" t="str">
        <f t="array" ref="G2015">IF($B2014="","",IF($C2015=$C2012,UPPER(INDEX('BASE EDITAL'!$C:$C,EDITAL!B2015+1)),IF($C2015=$C2013,"Especificação do Objeto","")))</f>
        <v/>
      </c>
      <c r="H2015" s="109" t="str">
        <f t="array" ref="H2015">IF($B2014="","",IF($C2015=$C2012,INDEX('FORMAÇÃO DE PREÇO'!$M:$M,MATCH($B2015,'FORMAÇÃO DE PREÇO'!$B:$B)-14),IF($C2015=$C2013,"Unidade","")))</f>
        <v/>
      </c>
      <c r="I2015" s="109" t="str">
        <f>IF($B2014="","",IF($C2015=$C2012,INDEX('FORMAÇÃO DE PREÇO'!$M:$M,MATCH($B2015,'FORMAÇÃO DE PREÇO'!$B:$B)-16),IF($C2015=$C2013,"Quant.","")))</f>
        <v/>
      </c>
      <c r="J2015" s="68" t="str">
        <f>IF(AND(COUNTBLANK($B2012:$B2014)=2,$B2014="",$B2013="",MAX(C:C)&gt;1),"Total Estimado",IF($B2014="","",IF($C2015=$C2012,INDEX('FORMAÇÃO DE PREÇO'!$M:$M,MATCH($B2015,'FORMAÇÃO DE PREÇO'!$B:$B)-18),IF($C2015=$C2013,"Valor Unit. (R$)",IF(AND($C2015&lt;&gt;$C2014,$J2014&lt;&gt;""),"Subtotal","")))))</f>
        <v/>
      </c>
      <c r="K2015" s="100" t="str">
        <f>IFERROR(IF(AND(COUNTBLANK($B2012:$B2014)=2,$B2014="",$B2013="",MAX(C:C)&gt;1),SUM($K$3:K2014)/2,IF($B2014="","",IF($C2015=$C2012,ROUND(J2015*I2015,2),IF($C2015=$C2013,"Total Item (R$)",IF(AND($C2015&lt;&gt;$C2014,$J2014&lt;&gt;""),SUMIFS(K:K,C:C,C2014,J:J,"&lt;&gt;Subtotal"),""))))),"")</f>
        <v/>
      </c>
      <c r="L2015" s="100" t="str">
        <f t="shared" si="60"/>
        <v/>
      </c>
    </row>
    <row r="2016" spans="2:12" x14ac:dyDescent="0.25">
      <c r="B2016" s="62" t="str">
        <f>IFERROR(IF(C2015=C2012,IF(B2015+1&lt;='FORMAÇÃO DE PREÇO'!$H$8,B2015+1,""),B2015),"")</f>
        <v/>
      </c>
      <c r="C2016" s="62" t="str">
        <f>IFERROR(VLOOKUP(B2016,'FORMAÇÃO DE PREÇO'!B:D,2,FALSE),"")</f>
        <v/>
      </c>
      <c r="D2016" s="62" t="str">
        <f>IFERROR(VLOOKUP(B2016,'FORMAÇÃO DE PREÇO'!B:D,3,FALSE),"")</f>
        <v/>
      </c>
      <c r="E2016" s="107" t="str">
        <f t="shared" si="61"/>
        <v/>
      </c>
      <c r="F2016" s="107" t="str">
        <f>IF($B2015="","",IF($C2016=$C2013,INDEX('FORMAÇÃO DE PREÇO'!$H:$H,MATCH($B2016,'FORMAÇÃO DE PREÇO'!$B:$B)-18),IF($C2016=$C2014,"Código","")))</f>
        <v/>
      </c>
      <c r="G2016" s="108" t="str">
        <f t="array" ref="G2016">IF($B2015="","",IF($C2016=$C2013,UPPER(INDEX('BASE EDITAL'!$C:$C,EDITAL!B2016+1)),IF($C2016=$C2014,"Especificação do Objeto","")))</f>
        <v/>
      </c>
      <c r="H2016" s="109" t="str">
        <f t="array" ref="H2016">IF($B2015="","",IF($C2016=$C2013,INDEX('FORMAÇÃO DE PREÇO'!$M:$M,MATCH($B2016,'FORMAÇÃO DE PREÇO'!$B:$B)-14),IF($C2016=$C2014,"Unidade","")))</f>
        <v/>
      </c>
      <c r="I2016" s="109" t="str">
        <f>IF($B2015="","",IF($C2016=$C2013,INDEX('FORMAÇÃO DE PREÇO'!$M:$M,MATCH($B2016,'FORMAÇÃO DE PREÇO'!$B:$B)-16),IF($C2016=$C2014,"Quant.","")))</f>
        <v/>
      </c>
      <c r="J2016" s="68" t="str">
        <f>IF(AND(COUNTBLANK($B2013:$B2015)=2,$B2015="",$B2014="",MAX(C:C)&gt;1),"Total Estimado",IF($B2015="","",IF($C2016=$C2013,INDEX('FORMAÇÃO DE PREÇO'!$M:$M,MATCH($B2016,'FORMAÇÃO DE PREÇO'!$B:$B)-18),IF($C2016=$C2014,"Valor Unit. (R$)",IF(AND($C2016&lt;&gt;$C2015,$J2015&lt;&gt;""),"Subtotal","")))))</f>
        <v/>
      </c>
      <c r="K2016" s="100" t="str">
        <f>IFERROR(IF(AND(COUNTBLANK($B2013:$B2015)=2,$B2015="",$B2014="",MAX(C:C)&gt;1),SUM($K$3:K2015)/2,IF($B2015="","",IF($C2016=$C2013,ROUND(J2016*I2016,2),IF($C2016=$C2014,"Total Item (R$)",IF(AND($C2016&lt;&gt;$C2015,$J2015&lt;&gt;""),SUMIFS(K:K,C:C,C2015,J:J,"&lt;&gt;Subtotal"),""))))),"")</f>
        <v/>
      </c>
      <c r="L2016" s="100" t="str">
        <f t="shared" si="60"/>
        <v/>
      </c>
    </row>
    <row r="2017" spans="2:12" x14ac:dyDescent="0.25">
      <c r="B2017" s="62" t="str">
        <f>IFERROR(IF(C2016=C2013,IF(B2016+1&lt;='FORMAÇÃO DE PREÇO'!$H$8,B2016+1,""),B2016),"")</f>
        <v/>
      </c>
      <c r="C2017" s="62" t="str">
        <f>IFERROR(VLOOKUP(B2017,'FORMAÇÃO DE PREÇO'!B:D,2,FALSE),"")</f>
        <v/>
      </c>
      <c r="D2017" s="62" t="str">
        <f>IFERROR(VLOOKUP(B2017,'FORMAÇÃO DE PREÇO'!B:D,3,FALSE),"")</f>
        <v/>
      </c>
      <c r="E2017" s="107" t="str">
        <f t="shared" si="61"/>
        <v/>
      </c>
      <c r="F2017" s="107" t="str">
        <f>IF($B2016="","",IF($C2017=$C2014,INDEX('FORMAÇÃO DE PREÇO'!$H:$H,MATCH($B2017,'FORMAÇÃO DE PREÇO'!$B:$B)-18),IF($C2017=$C2015,"Código","")))</f>
        <v/>
      </c>
      <c r="G2017" s="108" t="str">
        <f t="array" ref="G2017">IF($B2016="","",IF($C2017=$C2014,UPPER(INDEX('BASE EDITAL'!$C:$C,EDITAL!B2017+1)),IF($C2017=$C2015,"Especificação do Objeto","")))</f>
        <v/>
      </c>
      <c r="H2017" s="109" t="str">
        <f t="array" ref="H2017">IF($B2016="","",IF($C2017=$C2014,INDEX('FORMAÇÃO DE PREÇO'!$M:$M,MATCH($B2017,'FORMAÇÃO DE PREÇO'!$B:$B)-14),IF($C2017=$C2015,"Unidade","")))</f>
        <v/>
      </c>
      <c r="I2017" s="109" t="str">
        <f>IF($B2016="","",IF($C2017=$C2014,INDEX('FORMAÇÃO DE PREÇO'!$M:$M,MATCH($B2017,'FORMAÇÃO DE PREÇO'!$B:$B)-16),IF($C2017=$C2015,"Quant.","")))</f>
        <v/>
      </c>
      <c r="J2017" s="68" t="str">
        <f>IF(AND(COUNTBLANK($B2014:$B2016)=2,$B2016="",$B2015="",MAX(C:C)&gt;1),"Total Estimado",IF($B2016="","",IF($C2017=$C2014,INDEX('FORMAÇÃO DE PREÇO'!$M:$M,MATCH($B2017,'FORMAÇÃO DE PREÇO'!$B:$B)-18),IF($C2017=$C2015,"Valor Unit. (R$)",IF(AND($C2017&lt;&gt;$C2016,$J2016&lt;&gt;""),"Subtotal","")))))</f>
        <v/>
      </c>
      <c r="K2017" s="100" t="str">
        <f>IFERROR(IF(AND(COUNTBLANK($B2014:$B2016)=2,$B2016="",$B2015="",MAX(C:C)&gt;1),SUM($K$3:K2016)/2,IF($B2016="","",IF($C2017=$C2014,ROUND(J2017*I2017,2),IF($C2017=$C2015,"Total Item (R$)",IF(AND($C2017&lt;&gt;$C2016,$J2016&lt;&gt;""),SUMIFS(K:K,C:C,C2016,J:J,"&lt;&gt;Subtotal"),""))))),"")</f>
        <v/>
      </c>
      <c r="L2017" s="100" t="str">
        <f t="shared" si="60"/>
        <v/>
      </c>
    </row>
    <row r="2018" spans="2:12" x14ac:dyDescent="0.25">
      <c r="B2018" s="62" t="str">
        <f>IFERROR(IF(C2017=C2014,IF(B2017+1&lt;='FORMAÇÃO DE PREÇO'!$H$8,B2017+1,""),B2017),"")</f>
        <v/>
      </c>
      <c r="C2018" s="62" t="str">
        <f>IFERROR(VLOOKUP(B2018,'FORMAÇÃO DE PREÇO'!B:D,2,FALSE),"")</f>
        <v/>
      </c>
      <c r="D2018" s="62" t="str">
        <f>IFERROR(VLOOKUP(B2018,'FORMAÇÃO DE PREÇO'!B:D,3,FALSE),"")</f>
        <v/>
      </c>
      <c r="E2018" s="107" t="str">
        <f t="shared" si="61"/>
        <v/>
      </c>
      <c r="F2018" s="107" t="str">
        <f>IF($B2017="","",IF($C2018=$C2015,INDEX('FORMAÇÃO DE PREÇO'!$H:$H,MATCH($B2018,'FORMAÇÃO DE PREÇO'!$B:$B)-18),IF($C2018=$C2016,"Código","")))</f>
        <v/>
      </c>
      <c r="G2018" s="108" t="str">
        <f t="array" ref="G2018">IF($B2017="","",IF($C2018=$C2015,UPPER(INDEX('BASE EDITAL'!$C:$C,EDITAL!B2018+1)),IF($C2018=$C2016,"Especificação do Objeto","")))</f>
        <v/>
      </c>
      <c r="H2018" s="109" t="str">
        <f t="array" ref="H2018">IF($B2017="","",IF($C2018=$C2015,INDEX('FORMAÇÃO DE PREÇO'!$M:$M,MATCH($B2018,'FORMAÇÃO DE PREÇO'!$B:$B)-14),IF($C2018=$C2016,"Unidade","")))</f>
        <v/>
      </c>
      <c r="I2018" s="109" t="str">
        <f>IF($B2017="","",IF($C2018=$C2015,INDEX('FORMAÇÃO DE PREÇO'!$M:$M,MATCH($B2018,'FORMAÇÃO DE PREÇO'!$B:$B)-16),IF($C2018=$C2016,"Quant.","")))</f>
        <v/>
      </c>
      <c r="J2018" s="68" t="str">
        <f>IF(AND(COUNTBLANK($B2015:$B2017)=2,$B2017="",$B2016="",MAX(C:C)&gt;1),"Total Estimado",IF($B2017="","",IF($C2018=$C2015,INDEX('FORMAÇÃO DE PREÇO'!$M:$M,MATCH($B2018,'FORMAÇÃO DE PREÇO'!$B:$B)-18),IF($C2018=$C2016,"Valor Unit. (R$)",IF(AND($C2018&lt;&gt;$C2017,$J2017&lt;&gt;""),"Subtotal","")))))</f>
        <v/>
      </c>
      <c r="K2018" s="100" t="str">
        <f>IFERROR(IF(AND(COUNTBLANK($B2015:$B2017)=2,$B2017="",$B2016="",MAX(C:C)&gt;1),SUM($K$3:K2017)/2,IF($B2017="","",IF($C2018=$C2015,ROUND(J2018*I2018,2),IF($C2018=$C2016,"Total Item (R$)",IF(AND($C2018&lt;&gt;$C2017,$J2017&lt;&gt;""),SUMIFS(K:K,C:C,C2017,J:J,"&lt;&gt;Subtotal"),""))))),"")</f>
        <v/>
      </c>
      <c r="L2018" s="100" t="str">
        <f t="shared" si="60"/>
        <v/>
      </c>
    </row>
    <row r="2019" spans="2:12" x14ac:dyDescent="0.25">
      <c r="B2019" s="62" t="str">
        <f>IFERROR(IF(C2018=C2015,IF(B2018+1&lt;='FORMAÇÃO DE PREÇO'!$H$8,B2018+1,""),B2018),"")</f>
        <v/>
      </c>
      <c r="C2019" s="62" t="str">
        <f>IFERROR(VLOOKUP(B2019,'FORMAÇÃO DE PREÇO'!B:D,2,FALSE),"")</f>
        <v/>
      </c>
      <c r="D2019" s="62" t="str">
        <f>IFERROR(VLOOKUP(B2019,'FORMAÇÃO DE PREÇO'!B:D,3,FALSE),"")</f>
        <v/>
      </c>
      <c r="E2019" s="107" t="str">
        <f t="shared" si="61"/>
        <v/>
      </c>
      <c r="F2019" s="107" t="str">
        <f>IF($B2018="","",IF($C2019=$C2016,INDEX('FORMAÇÃO DE PREÇO'!$H:$H,MATCH($B2019,'FORMAÇÃO DE PREÇO'!$B:$B)-18),IF($C2019=$C2017,"Código","")))</f>
        <v/>
      </c>
      <c r="G2019" s="108" t="str">
        <f t="array" ref="G2019">IF($B2018="","",IF($C2019=$C2016,UPPER(INDEX('BASE EDITAL'!$C:$C,EDITAL!B2019+1)),IF($C2019=$C2017,"Especificação do Objeto","")))</f>
        <v/>
      </c>
      <c r="H2019" s="109" t="str">
        <f t="array" ref="H2019">IF($B2018="","",IF($C2019=$C2016,INDEX('FORMAÇÃO DE PREÇO'!$M:$M,MATCH($B2019,'FORMAÇÃO DE PREÇO'!$B:$B)-14),IF($C2019=$C2017,"Unidade","")))</f>
        <v/>
      </c>
      <c r="I2019" s="109" t="str">
        <f>IF($B2018="","",IF($C2019=$C2016,INDEX('FORMAÇÃO DE PREÇO'!$M:$M,MATCH($B2019,'FORMAÇÃO DE PREÇO'!$B:$B)-16),IF($C2019=$C2017,"Quant.","")))</f>
        <v/>
      </c>
      <c r="J2019" s="68" t="str">
        <f>IF(AND(COUNTBLANK($B2016:$B2018)=2,$B2018="",$B2017="",MAX(C:C)&gt;1),"Total Estimado",IF($B2018="","",IF($C2019=$C2016,INDEX('FORMAÇÃO DE PREÇO'!$M:$M,MATCH($B2019,'FORMAÇÃO DE PREÇO'!$B:$B)-18),IF($C2019=$C2017,"Valor Unit. (R$)",IF(AND($C2019&lt;&gt;$C2018,$J2018&lt;&gt;""),"Subtotal","")))))</f>
        <v/>
      </c>
      <c r="K2019" s="100" t="str">
        <f>IFERROR(IF(AND(COUNTBLANK($B2016:$B2018)=2,$B2018="",$B2017="",MAX(C:C)&gt;1),SUM($K$3:K2018)/2,IF($B2018="","",IF($C2019=$C2016,ROUND(J2019*I2019,2),IF($C2019=$C2017,"Total Item (R$)",IF(AND($C2019&lt;&gt;$C2018,$J2018&lt;&gt;""),SUMIFS(K:K,C:C,C2018,J:J,"&lt;&gt;Subtotal"),""))))),"")</f>
        <v/>
      </c>
      <c r="L2019" s="100" t="str">
        <f t="shared" si="60"/>
        <v/>
      </c>
    </row>
    <row r="2020" spans="2:12" x14ac:dyDescent="0.25">
      <c r="B2020" s="62" t="str">
        <f>IFERROR(IF(C2019=C2016,IF(B2019+1&lt;='FORMAÇÃO DE PREÇO'!$H$8,B2019+1,""),B2019),"")</f>
        <v/>
      </c>
      <c r="C2020" s="62" t="str">
        <f>IFERROR(VLOOKUP(B2020,'FORMAÇÃO DE PREÇO'!B:D,2,FALSE),"")</f>
        <v/>
      </c>
      <c r="D2020" s="62" t="str">
        <f>IFERROR(VLOOKUP(B2020,'FORMAÇÃO DE PREÇO'!B:D,3,FALSE),"")</f>
        <v/>
      </c>
      <c r="E2020" s="107" t="str">
        <f t="shared" si="61"/>
        <v/>
      </c>
      <c r="F2020" s="107" t="str">
        <f>IF($B2019="","",IF($C2020=$C2017,INDEX('FORMAÇÃO DE PREÇO'!$H:$H,MATCH($B2020,'FORMAÇÃO DE PREÇO'!$B:$B)-18),IF($C2020=$C2018,"Código","")))</f>
        <v/>
      </c>
      <c r="G2020" s="108" t="str">
        <f t="array" ref="G2020">IF($B2019="","",IF($C2020=$C2017,UPPER(INDEX('BASE EDITAL'!$C:$C,EDITAL!B2020+1)),IF($C2020=$C2018,"Especificação do Objeto","")))</f>
        <v/>
      </c>
      <c r="H2020" s="109" t="str">
        <f t="array" ref="H2020">IF($B2019="","",IF($C2020=$C2017,INDEX('FORMAÇÃO DE PREÇO'!$M:$M,MATCH($B2020,'FORMAÇÃO DE PREÇO'!$B:$B)-14),IF($C2020=$C2018,"Unidade","")))</f>
        <v/>
      </c>
      <c r="I2020" s="109" t="str">
        <f>IF($B2019="","",IF($C2020=$C2017,INDEX('FORMAÇÃO DE PREÇO'!$M:$M,MATCH($B2020,'FORMAÇÃO DE PREÇO'!$B:$B)-16),IF($C2020=$C2018,"Quant.","")))</f>
        <v/>
      </c>
      <c r="J2020" s="68" t="str">
        <f>IF(AND(COUNTBLANK($B2017:$B2019)=2,$B2019="",$B2018="",MAX(C:C)&gt;1),"Total Estimado",IF($B2019="","",IF($C2020=$C2017,INDEX('FORMAÇÃO DE PREÇO'!$M:$M,MATCH($B2020,'FORMAÇÃO DE PREÇO'!$B:$B)-18),IF($C2020=$C2018,"Valor Unit. (R$)",IF(AND($C2020&lt;&gt;$C2019,$J2019&lt;&gt;""),"Subtotal","")))))</f>
        <v/>
      </c>
      <c r="K2020" s="100" t="str">
        <f>IFERROR(IF(AND(COUNTBLANK($B2017:$B2019)=2,$B2019="",$B2018="",MAX(C:C)&gt;1),SUM($K$3:K2019)/2,IF($B2019="","",IF($C2020=$C2017,ROUND(J2020*I2020,2),IF($C2020=$C2018,"Total Item (R$)",IF(AND($C2020&lt;&gt;$C2019,$J2019&lt;&gt;""),SUMIFS(K:K,C:C,C2019,J:J,"&lt;&gt;Subtotal"),""))))),"")</f>
        <v/>
      </c>
      <c r="L2020" s="100" t="str">
        <f t="shared" si="60"/>
        <v/>
      </c>
    </row>
    <row r="2021" spans="2:12" x14ac:dyDescent="0.25">
      <c r="B2021" s="62" t="str">
        <f>IFERROR(IF(C2020=C2017,IF(B2020+1&lt;='FORMAÇÃO DE PREÇO'!$H$8,B2020+1,""),B2020),"")</f>
        <v/>
      </c>
      <c r="C2021" s="62" t="str">
        <f>IFERROR(VLOOKUP(B2021,'FORMAÇÃO DE PREÇO'!B:D,2,FALSE),"")</f>
        <v/>
      </c>
      <c r="D2021" s="62" t="str">
        <f>IFERROR(VLOOKUP(B2021,'FORMAÇÃO DE PREÇO'!B:D,3,FALSE),"")</f>
        <v/>
      </c>
      <c r="E2021" s="107" t="str">
        <f t="shared" si="61"/>
        <v/>
      </c>
      <c r="F2021" s="107" t="str">
        <f>IF($B2020="","",IF($C2021=$C2018,INDEX('FORMAÇÃO DE PREÇO'!$H:$H,MATCH($B2021,'FORMAÇÃO DE PREÇO'!$B:$B)-18),IF($C2021=$C2019,"Código","")))</f>
        <v/>
      </c>
      <c r="G2021" s="108" t="str">
        <f t="array" ref="G2021">IF($B2020="","",IF($C2021=$C2018,UPPER(INDEX('BASE EDITAL'!$C:$C,EDITAL!B2021+1)),IF($C2021=$C2019,"Especificação do Objeto","")))</f>
        <v/>
      </c>
      <c r="H2021" s="109" t="str">
        <f t="array" ref="H2021">IF($B2020="","",IF($C2021=$C2018,INDEX('FORMAÇÃO DE PREÇO'!$M:$M,MATCH($B2021,'FORMAÇÃO DE PREÇO'!$B:$B)-14),IF($C2021=$C2019,"Unidade","")))</f>
        <v/>
      </c>
      <c r="I2021" s="109" t="str">
        <f>IF($B2020="","",IF($C2021=$C2018,INDEX('FORMAÇÃO DE PREÇO'!$M:$M,MATCH($B2021,'FORMAÇÃO DE PREÇO'!$B:$B)-16),IF($C2021=$C2019,"Quant.","")))</f>
        <v/>
      </c>
      <c r="J2021" s="68" t="str">
        <f>IF(AND(COUNTBLANK($B2018:$B2020)=2,$B2020="",$B2019="",MAX(C:C)&gt;1),"Total Estimado",IF($B2020="","",IF($C2021=$C2018,INDEX('FORMAÇÃO DE PREÇO'!$M:$M,MATCH($B2021,'FORMAÇÃO DE PREÇO'!$B:$B)-18),IF($C2021=$C2019,"Valor Unit. (R$)",IF(AND($C2021&lt;&gt;$C2020,$J2020&lt;&gt;""),"Subtotal","")))))</f>
        <v/>
      </c>
      <c r="K2021" s="100" t="str">
        <f>IFERROR(IF(AND(COUNTBLANK($B2018:$B2020)=2,$B2020="",$B2019="",MAX(C:C)&gt;1),SUM($K$3:K2020)/2,IF($B2020="","",IF($C2021=$C2018,ROUND(J2021*I2021,2),IF($C2021=$C2019,"Total Item (R$)",IF(AND($C2021&lt;&gt;$C2020,$J2020&lt;&gt;""),SUMIFS(K:K,C:C,C2020,J:J,"&lt;&gt;Subtotal"),""))))),"")</f>
        <v/>
      </c>
      <c r="L2021" s="100" t="str">
        <f t="shared" si="60"/>
        <v/>
      </c>
    </row>
    <row r="2022" spans="2:12" x14ac:dyDescent="0.25">
      <c r="B2022" s="62" t="str">
        <f>IFERROR(IF(C2021=C2018,IF(B2021+1&lt;='FORMAÇÃO DE PREÇO'!$H$8,B2021+1,""),B2021),"")</f>
        <v/>
      </c>
      <c r="C2022" s="62" t="str">
        <f>IFERROR(VLOOKUP(B2022,'FORMAÇÃO DE PREÇO'!B:D,2,FALSE),"")</f>
        <v/>
      </c>
      <c r="D2022" s="62" t="str">
        <f>IFERROR(VLOOKUP(B2022,'FORMAÇÃO DE PREÇO'!B:D,3,FALSE),"")</f>
        <v/>
      </c>
      <c r="E2022" s="107" t="str">
        <f t="shared" si="61"/>
        <v/>
      </c>
      <c r="F2022" s="107" t="str">
        <f>IF($B2021="","",IF($C2022=$C2019,INDEX('FORMAÇÃO DE PREÇO'!$H:$H,MATCH($B2022,'FORMAÇÃO DE PREÇO'!$B:$B)-18),IF($C2022=$C2020,"Código","")))</f>
        <v/>
      </c>
      <c r="G2022" s="108" t="str">
        <f t="array" ref="G2022">IF($B2021="","",IF($C2022=$C2019,UPPER(INDEX('BASE EDITAL'!$C:$C,EDITAL!B2022+1)),IF($C2022=$C2020,"Especificação do Objeto","")))</f>
        <v/>
      </c>
      <c r="H2022" s="109" t="str">
        <f t="array" ref="H2022">IF($B2021="","",IF($C2022=$C2019,INDEX('FORMAÇÃO DE PREÇO'!$M:$M,MATCH($B2022,'FORMAÇÃO DE PREÇO'!$B:$B)-14),IF($C2022=$C2020,"Unidade","")))</f>
        <v/>
      </c>
      <c r="I2022" s="109" t="str">
        <f>IF($B2021="","",IF($C2022=$C2019,INDEX('FORMAÇÃO DE PREÇO'!$M:$M,MATCH($B2022,'FORMAÇÃO DE PREÇO'!$B:$B)-16),IF($C2022=$C2020,"Quant.","")))</f>
        <v/>
      </c>
      <c r="J2022" s="68" t="str">
        <f>IF(AND(COUNTBLANK($B2019:$B2021)=2,$B2021="",$B2020="",MAX(C:C)&gt;1),"Total Estimado",IF($B2021="","",IF($C2022=$C2019,INDEX('FORMAÇÃO DE PREÇO'!$M:$M,MATCH($B2022,'FORMAÇÃO DE PREÇO'!$B:$B)-18),IF($C2022=$C2020,"Valor Unit. (R$)",IF(AND($C2022&lt;&gt;$C2021,$J2021&lt;&gt;""),"Subtotal","")))))</f>
        <v/>
      </c>
      <c r="K2022" s="100" t="str">
        <f>IFERROR(IF(AND(COUNTBLANK($B2019:$B2021)=2,$B2021="",$B2020="",MAX(C:C)&gt;1),SUM($K$3:K2021)/2,IF($B2021="","",IF($C2022=$C2019,ROUND(J2022*I2022,2),IF($C2022=$C2020,"Total Item (R$)",IF(AND($C2022&lt;&gt;$C2021,$J2021&lt;&gt;""),SUMIFS(K:K,C:C,C2021,J:J,"&lt;&gt;Subtotal"),""))))),"")</f>
        <v/>
      </c>
      <c r="L2022" s="100" t="str">
        <f t="shared" si="60"/>
        <v/>
      </c>
    </row>
    <row r="2023" spans="2:12" x14ac:dyDescent="0.25">
      <c r="B2023" s="62" t="str">
        <f>IFERROR(IF(C2022=C2019,IF(B2022+1&lt;='FORMAÇÃO DE PREÇO'!$H$8,B2022+1,""),B2022),"")</f>
        <v/>
      </c>
      <c r="C2023" s="62" t="str">
        <f>IFERROR(VLOOKUP(B2023,'FORMAÇÃO DE PREÇO'!B:D,2,FALSE),"")</f>
        <v/>
      </c>
      <c r="D2023" s="62" t="str">
        <f>IFERROR(VLOOKUP(B2023,'FORMAÇÃO DE PREÇO'!B:D,3,FALSE),"")</f>
        <v/>
      </c>
      <c r="E2023" s="107" t="str">
        <f t="shared" si="61"/>
        <v/>
      </c>
      <c r="F2023" s="107" t="str">
        <f>IF($B2022="","",IF($C2023=$C2020,INDEX('FORMAÇÃO DE PREÇO'!$H:$H,MATCH($B2023,'FORMAÇÃO DE PREÇO'!$B:$B)-18),IF($C2023=$C2021,"Código","")))</f>
        <v/>
      </c>
      <c r="G2023" s="108" t="str">
        <f t="array" ref="G2023">IF($B2022="","",IF($C2023=$C2020,UPPER(INDEX('BASE EDITAL'!$C:$C,EDITAL!B2023+1)),IF($C2023=$C2021,"Especificação do Objeto","")))</f>
        <v/>
      </c>
      <c r="H2023" s="109" t="str">
        <f t="array" ref="H2023">IF($B2022="","",IF($C2023=$C2020,INDEX('FORMAÇÃO DE PREÇO'!$M:$M,MATCH($B2023,'FORMAÇÃO DE PREÇO'!$B:$B)-14),IF($C2023=$C2021,"Unidade","")))</f>
        <v/>
      </c>
      <c r="I2023" s="109" t="str">
        <f>IF($B2022="","",IF($C2023=$C2020,INDEX('FORMAÇÃO DE PREÇO'!$M:$M,MATCH($B2023,'FORMAÇÃO DE PREÇO'!$B:$B)-16),IF($C2023=$C2021,"Quant.","")))</f>
        <v/>
      </c>
      <c r="J2023" s="68" t="str">
        <f>IF(AND(COUNTBLANK($B2020:$B2022)=2,$B2022="",$B2021="",MAX(C:C)&gt;1),"Total Estimado",IF($B2022="","",IF($C2023=$C2020,INDEX('FORMAÇÃO DE PREÇO'!$M:$M,MATCH($B2023,'FORMAÇÃO DE PREÇO'!$B:$B)-18),IF($C2023=$C2021,"Valor Unit. (R$)",IF(AND($C2023&lt;&gt;$C2022,$J2022&lt;&gt;""),"Subtotal","")))))</f>
        <v/>
      </c>
      <c r="K2023" s="100" t="str">
        <f>IFERROR(IF(AND(COUNTBLANK($B2020:$B2022)=2,$B2022="",$B2021="",MAX(C:C)&gt;1),SUM($K$3:K2022)/2,IF($B2022="","",IF($C2023=$C2020,ROUND(J2023*I2023,2),IF($C2023=$C2021,"Total Item (R$)",IF(AND($C2023&lt;&gt;$C2022,$J2022&lt;&gt;""),SUMIFS(K:K,C:C,C2022,J:J,"&lt;&gt;Subtotal"),""))))),"")</f>
        <v/>
      </c>
      <c r="L2023" s="100" t="str">
        <f t="shared" si="60"/>
        <v/>
      </c>
    </row>
    <row r="2024" spans="2:12" x14ac:dyDescent="0.25">
      <c r="B2024" s="62" t="str">
        <f>IFERROR(IF(C2023=C2020,IF(B2023+1&lt;='FORMAÇÃO DE PREÇO'!$H$8,B2023+1,""),B2023),"")</f>
        <v/>
      </c>
      <c r="C2024" s="62" t="str">
        <f>IFERROR(VLOOKUP(B2024,'FORMAÇÃO DE PREÇO'!B:D,2,FALSE),"")</f>
        <v/>
      </c>
      <c r="D2024" s="62" t="str">
        <f>IFERROR(VLOOKUP(B2024,'FORMAÇÃO DE PREÇO'!B:D,3,FALSE),"")</f>
        <v/>
      </c>
      <c r="E2024" s="107" t="str">
        <f t="shared" si="61"/>
        <v/>
      </c>
      <c r="F2024" s="107" t="str">
        <f>IF($B2023="","",IF($C2024=$C2021,INDEX('FORMAÇÃO DE PREÇO'!$H:$H,MATCH($B2024,'FORMAÇÃO DE PREÇO'!$B:$B)-18),IF($C2024=$C2022,"Código","")))</f>
        <v/>
      </c>
      <c r="G2024" s="108" t="str">
        <f t="array" ref="G2024">IF($B2023="","",IF($C2024=$C2021,UPPER(INDEX('BASE EDITAL'!$C:$C,EDITAL!B2024+1)),IF($C2024=$C2022,"Especificação do Objeto","")))</f>
        <v/>
      </c>
      <c r="H2024" s="109" t="str">
        <f t="array" ref="H2024">IF($B2023="","",IF($C2024=$C2021,INDEX('FORMAÇÃO DE PREÇO'!$M:$M,MATCH($B2024,'FORMAÇÃO DE PREÇO'!$B:$B)-14),IF($C2024=$C2022,"Unidade","")))</f>
        <v/>
      </c>
      <c r="I2024" s="109" t="str">
        <f>IF($B2023="","",IF($C2024=$C2021,INDEX('FORMAÇÃO DE PREÇO'!$M:$M,MATCH($B2024,'FORMAÇÃO DE PREÇO'!$B:$B)-16),IF($C2024=$C2022,"Quant.","")))</f>
        <v/>
      </c>
      <c r="J2024" s="68" t="str">
        <f>IF(AND(COUNTBLANK($B2021:$B2023)=2,$B2023="",$B2022="",MAX(C:C)&gt;1),"Total Estimado",IF($B2023="","",IF($C2024=$C2021,INDEX('FORMAÇÃO DE PREÇO'!$M:$M,MATCH($B2024,'FORMAÇÃO DE PREÇO'!$B:$B)-18),IF($C2024=$C2022,"Valor Unit. (R$)",IF(AND($C2024&lt;&gt;$C2023,$J2023&lt;&gt;""),"Subtotal","")))))</f>
        <v/>
      </c>
      <c r="K2024" s="100" t="str">
        <f>IFERROR(IF(AND(COUNTBLANK($B2021:$B2023)=2,$B2023="",$B2022="",MAX(C:C)&gt;1),SUM($K$3:K2023)/2,IF($B2023="","",IF($C2024=$C2021,ROUND(J2024*I2024,2),IF($C2024=$C2022,"Total Item (R$)",IF(AND($C2024&lt;&gt;$C2023,$J2023&lt;&gt;""),SUMIFS(K:K,C:C,C2023,J:J,"&lt;&gt;Subtotal"),""))))),"")</f>
        <v/>
      </c>
      <c r="L2024" s="100" t="str">
        <f t="shared" si="60"/>
        <v/>
      </c>
    </row>
    <row r="2025" spans="2:12" x14ac:dyDescent="0.25">
      <c r="B2025" s="62" t="str">
        <f>IFERROR(IF(C2024=C2021,IF(B2024+1&lt;='FORMAÇÃO DE PREÇO'!$H$8,B2024+1,""),B2024),"")</f>
        <v/>
      </c>
      <c r="C2025" s="62" t="str">
        <f>IFERROR(VLOOKUP(B2025,'FORMAÇÃO DE PREÇO'!B:D,2,FALSE),"")</f>
        <v/>
      </c>
      <c r="D2025" s="62" t="str">
        <f>IFERROR(VLOOKUP(B2025,'FORMAÇÃO DE PREÇO'!B:D,3,FALSE),"")</f>
        <v/>
      </c>
      <c r="E2025" s="107" t="str">
        <f t="shared" si="61"/>
        <v/>
      </c>
      <c r="F2025" s="107" t="str">
        <f>IF($B2024="","",IF($C2025=$C2022,INDEX('FORMAÇÃO DE PREÇO'!$H:$H,MATCH($B2025,'FORMAÇÃO DE PREÇO'!$B:$B)-18),IF($C2025=$C2023,"Código","")))</f>
        <v/>
      </c>
      <c r="G2025" s="108" t="str">
        <f t="array" ref="G2025">IF($B2024="","",IF($C2025=$C2022,UPPER(INDEX('BASE EDITAL'!$C:$C,EDITAL!B2025+1)),IF($C2025=$C2023,"Especificação do Objeto","")))</f>
        <v/>
      </c>
      <c r="H2025" s="109" t="str">
        <f t="array" ref="H2025">IF($B2024="","",IF($C2025=$C2022,INDEX('FORMAÇÃO DE PREÇO'!$M:$M,MATCH($B2025,'FORMAÇÃO DE PREÇO'!$B:$B)-14),IF($C2025=$C2023,"Unidade","")))</f>
        <v/>
      </c>
      <c r="I2025" s="109" t="str">
        <f>IF($B2024="","",IF($C2025=$C2022,INDEX('FORMAÇÃO DE PREÇO'!$M:$M,MATCH($B2025,'FORMAÇÃO DE PREÇO'!$B:$B)-16),IF($C2025=$C2023,"Quant.","")))</f>
        <v/>
      </c>
      <c r="J2025" s="68" t="str">
        <f>IF(AND(COUNTBLANK($B2022:$B2024)=2,$B2024="",$B2023="",MAX(C:C)&gt;1),"Total Estimado",IF($B2024="","",IF($C2025=$C2022,INDEX('FORMAÇÃO DE PREÇO'!$M:$M,MATCH($B2025,'FORMAÇÃO DE PREÇO'!$B:$B)-18),IF($C2025=$C2023,"Valor Unit. (R$)",IF(AND($C2025&lt;&gt;$C2024,$J2024&lt;&gt;""),"Subtotal","")))))</f>
        <v/>
      </c>
      <c r="K2025" s="100" t="str">
        <f>IFERROR(IF(AND(COUNTBLANK($B2022:$B2024)=2,$B2024="",$B2023="",MAX(C:C)&gt;1),SUM($K$3:K2024)/2,IF($B2024="","",IF($C2025=$C2022,ROUND(J2025*I2025,2),IF($C2025=$C2023,"Total Item (R$)",IF(AND($C2025&lt;&gt;$C2024,$J2024&lt;&gt;""),SUMIFS(K:K,C:C,C2024,J:J,"&lt;&gt;Subtotal"),""))))),"")</f>
        <v/>
      </c>
      <c r="L2025" s="100" t="str">
        <f t="shared" si="60"/>
        <v/>
      </c>
    </row>
    <row r="2026" spans="2:12" x14ac:dyDescent="0.25">
      <c r="B2026" s="62" t="str">
        <f>IFERROR(IF(C2025=C2022,IF(B2025+1&lt;='FORMAÇÃO DE PREÇO'!$H$8,B2025+1,""),B2025),"")</f>
        <v/>
      </c>
      <c r="C2026" s="62" t="str">
        <f>IFERROR(VLOOKUP(B2026,'FORMAÇÃO DE PREÇO'!B:D,2,FALSE),"")</f>
        <v/>
      </c>
      <c r="D2026" s="62" t="str">
        <f>IFERROR(VLOOKUP(B2026,'FORMAÇÃO DE PREÇO'!B:D,3,FALSE),"")</f>
        <v/>
      </c>
      <c r="E2026" s="107" t="str">
        <f t="shared" si="61"/>
        <v/>
      </c>
      <c r="F2026" s="107" t="str">
        <f>IF($B2025="","",IF($C2026=$C2023,INDEX('FORMAÇÃO DE PREÇO'!$H:$H,MATCH($B2026,'FORMAÇÃO DE PREÇO'!$B:$B)-18),IF($C2026=$C2024,"Código","")))</f>
        <v/>
      </c>
      <c r="G2026" s="108" t="str">
        <f t="array" ref="G2026">IF($B2025="","",IF($C2026=$C2023,UPPER(INDEX('BASE EDITAL'!$C:$C,EDITAL!B2026+1)),IF($C2026=$C2024,"Especificação do Objeto","")))</f>
        <v/>
      </c>
      <c r="H2026" s="109" t="str">
        <f t="array" ref="H2026">IF($B2025="","",IF($C2026=$C2023,INDEX('FORMAÇÃO DE PREÇO'!$M:$M,MATCH($B2026,'FORMAÇÃO DE PREÇO'!$B:$B)-14),IF($C2026=$C2024,"Unidade","")))</f>
        <v/>
      </c>
      <c r="I2026" s="109" t="str">
        <f>IF($B2025="","",IF($C2026=$C2023,INDEX('FORMAÇÃO DE PREÇO'!$M:$M,MATCH($B2026,'FORMAÇÃO DE PREÇO'!$B:$B)-16),IF($C2026=$C2024,"Quant.","")))</f>
        <v/>
      </c>
      <c r="J2026" s="68" t="str">
        <f>IF(AND(COUNTBLANK($B2023:$B2025)=2,$B2025="",$B2024="",MAX(C:C)&gt;1),"Total Estimado",IF($B2025="","",IF($C2026=$C2023,INDEX('FORMAÇÃO DE PREÇO'!$M:$M,MATCH($B2026,'FORMAÇÃO DE PREÇO'!$B:$B)-18),IF($C2026=$C2024,"Valor Unit. (R$)",IF(AND($C2026&lt;&gt;$C2025,$J2025&lt;&gt;""),"Subtotal","")))))</f>
        <v/>
      </c>
      <c r="K2026" s="100" t="str">
        <f>IFERROR(IF(AND(COUNTBLANK($B2023:$B2025)=2,$B2025="",$B2024="",MAX(C:C)&gt;1),SUM($K$3:K2025)/2,IF($B2025="","",IF($C2026=$C2023,ROUND(J2026*I2026,2),IF($C2026=$C2024,"Total Item (R$)",IF(AND($C2026&lt;&gt;$C2025,$J2025&lt;&gt;""),SUMIFS(K:K,C:C,C2025,J:J,"&lt;&gt;Subtotal"),""))))),"")</f>
        <v/>
      </c>
      <c r="L2026" s="100" t="str">
        <f t="shared" si="60"/>
        <v/>
      </c>
    </row>
    <row r="2027" spans="2:12" x14ac:dyDescent="0.25">
      <c r="B2027" s="62" t="str">
        <f>IFERROR(IF(C2026=C2023,IF(B2026+1&lt;='FORMAÇÃO DE PREÇO'!$H$8,B2026+1,""),B2026),"")</f>
        <v/>
      </c>
      <c r="C2027" s="62" t="str">
        <f>IFERROR(VLOOKUP(B2027,'FORMAÇÃO DE PREÇO'!B:D,2,FALSE),"")</f>
        <v/>
      </c>
      <c r="D2027" s="62" t="str">
        <f>IFERROR(VLOOKUP(B2027,'FORMAÇÃO DE PREÇO'!B:D,3,FALSE),"")</f>
        <v/>
      </c>
      <c r="E2027" s="107" t="str">
        <f t="shared" si="61"/>
        <v/>
      </c>
      <c r="F2027" s="107" t="str">
        <f>IF($B2026="","",IF($C2027=$C2024,INDEX('FORMAÇÃO DE PREÇO'!$H:$H,MATCH($B2027,'FORMAÇÃO DE PREÇO'!$B:$B)-18),IF($C2027=$C2025,"Código","")))</f>
        <v/>
      </c>
      <c r="G2027" s="108" t="str">
        <f t="array" ref="G2027">IF($B2026="","",IF($C2027=$C2024,UPPER(INDEX('BASE EDITAL'!$C:$C,EDITAL!B2027+1)),IF($C2027=$C2025,"Especificação do Objeto","")))</f>
        <v/>
      </c>
      <c r="H2027" s="109" t="str">
        <f t="array" ref="H2027">IF($B2026="","",IF($C2027=$C2024,INDEX('FORMAÇÃO DE PREÇO'!$M:$M,MATCH($B2027,'FORMAÇÃO DE PREÇO'!$B:$B)-14),IF($C2027=$C2025,"Unidade","")))</f>
        <v/>
      </c>
      <c r="I2027" s="109" t="str">
        <f>IF($B2026="","",IF($C2027=$C2024,INDEX('FORMAÇÃO DE PREÇO'!$M:$M,MATCH($B2027,'FORMAÇÃO DE PREÇO'!$B:$B)-16),IF($C2027=$C2025,"Quant.","")))</f>
        <v/>
      </c>
      <c r="J2027" s="68" t="str">
        <f>IF(AND(COUNTBLANK($B2024:$B2026)=2,$B2026="",$B2025="",MAX(C:C)&gt;1),"Total Estimado",IF($B2026="","",IF($C2027=$C2024,INDEX('FORMAÇÃO DE PREÇO'!$M:$M,MATCH($B2027,'FORMAÇÃO DE PREÇO'!$B:$B)-18),IF($C2027=$C2025,"Valor Unit. (R$)",IF(AND($C2027&lt;&gt;$C2026,$J2026&lt;&gt;""),"Subtotal","")))))</f>
        <v/>
      </c>
      <c r="K2027" s="100" t="str">
        <f>IFERROR(IF(AND(COUNTBLANK($B2024:$B2026)=2,$B2026="",$B2025="",MAX(C:C)&gt;1),SUM($K$3:K2026)/2,IF($B2026="","",IF($C2027=$C2024,ROUND(J2027*I2027,2),IF($C2027=$C2025,"Total Item (R$)",IF(AND($C2027&lt;&gt;$C2026,$J2026&lt;&gt;""),SUMIFS(K:K,C:C,C2026,J:J,"&lt;&gt;Subtotal"),""))))),"")</f>
        <v/>
      </c>
      <c r="L2027" s="100" t="str">
        <f t="shared" si="60"/>
        <v/>
      </c>
    </row>
    <row r="2028" spans="2:12" x14ac:dyDescent="0.25">
      <c r="B2028" s="62" t="str">
        <f>IFERROR(IF(C2027=C2024,IF(B2027+1&lt;='FORMAÇÃO DE PREÇO'!$H$8,B2027+1,""),B2027),"")</f>
        <v/>
      </c>
      <c r="C2028" s="62" t="str">
        <f>IFERROR(VLOOKUP(B2028,'FORMAÇÃO DE PREÇO'!B:D,2,FALSE),"")</f>
        <v/>
      </c>
      <c r="D2028" s="62" t="str">
        <f>IFERROR(VLOOKUP(B2028,'FORMAÇÃO DE PREÇO'!B:D,3,FALSE),"")</f>
        <v/>
      </c>
      <c r="E2028" s="107" t="str">
        <f t="shared" si="61"/>
        <v/>
      </c>
      <c r="F2028" s="107" t="str">
        <f>IF($B2027="","",IF($C2028=$C2025,INDEX('FORMAÇÃO DE PREÇO'!$H:$H,MATCH($B2028,'FORMAÇÃO DE PREÇO'!$B:$B)-18),IF($C2028=$C2026,"Código","")))</f>
        <v/>
      </c>
      <c r="G2028" s="108" t="str">
        <f t="array" ref="G2028">IF($B2027="","",IF($C2028=$C2025,UPPER(INDEX('BASE EDITAL'!$C:$C,EDITAL!B2028+1)),IF($C2028=$C2026,"Especificação do Objeto","")))</f>
        <v/>
      </c>
      <c r="H2028" s="109" t="str">
        <f t="array" ref="H2028">IF($B2027="","",IF($C2028=$C2025,INDEX('FORMAÇÃO DE PREÇO'!$M:$M,MATCH($B2028,'FORMAÇÃO DE PREÇO'!$B:$B)-14),IF($C2028=$C2026,"Unidade","")))</f>
        <v/>
      </c>
      <c r="I2028" s="109" t="str">
        <f>IF($B2027="","",IF($C2028=$C2025,INDEX('FORMAÇÃO DE PREÇO'!$M:$M,MATCH($B2028,'FORMAÇÃO DE PREÇO'!$B:$B)-16),IF($C2028=$C2026,"Quant.","")))</f>
        <v/>
      </c>
      <c r="J2028" s="68" t="str">
        <f>IF(AND(COUNTBLANK($B2025:$B2027)=2,$B2027="",$B2026="",MAX(C:C)&gt;1),"Total Estimado",IF($B2027="","",IF($C2028=$C2025,INDEX('FORMAÇÃO DE PREÇO'!$M:$M,MATCH($B2028,'FORMAÇÃO DE PREÇO'!$B:$B)-18),IF($C2028=$C2026,"Valor Unit. (R$)",IF(AND($C2028&lt;&gt;$C2027,$J2027&lt;&gt;""),"Subtotal","")))))</f>
        <v/>
      </c>
      <c r="K2028" s="100" t="str">
        <f>IFERROR(IF(AND(COUNTBLANK($B2025:$B2027)=2,$B2027="",$B2026="",MAX(C:C)&gt;1),SUM($K$3:K2027)/2,IF($B2027="","",IF($C2028=$C2025,ROUND(J2028*I2028,2),IF($C2028=$C2026,"Total Item (R$)",IF(AND($C2028&lt;&gt;$C2027,$J2027&lt;&gt;""),SUMIFS(K:K,C:C,C2027,J:J,"&lt;&gt;Subtotal"),""))))),"")</f>
        <v/>
      </c>
      <c r="L2028" s="100" t="str">
        <f t="shared" si="60"/>
        <v/>
      </c>
    </row>
    <row r="2029" spans="2:12" x14ac:dyDescent="0.25">
      <c r="B2029" s="62" t="str">
        <f>IFERROR(IF(C2028=C2025,IF(B2028+1&lt;='FORMAÇÃO DE PREÇO'!$H$8,B2028+1,""),B2028),"")</f>
        <v/>
      </c>
      <c r="C2029" s="62" t="str">
        <f>IFERROR(VLOOKUP(B2029,'FORMAÇÃO DE PREÇO'!B:D,2,FALSE),"")</f>
        <v/>
      </c>
      <c r="D2029" s="62" t="str">
        <f>IFERROR(VLOOKUP(B2029,'FORMAÇÃO DE PREÇO'!B:D,3,FALSE),"")</f>
        <v/>
      </c>
      <c r="E2029" s="107" t="str">
        <f t="shared" si="61"/>
        <v/>
      </c>
      <c r="F2029" s="107" t="str">
        <f>IF($B2028="","",IF($C2029=$C2026,INDEX('FORMAÇÃO DE PREÇO'!$H:$H,MATCH($B2029,'FORMAÇÃO DE PREÇO'!$B:$B)-18),IF($C2029=$C2027,"Código","")))</f>
        <v/>
      </c>
      <c r="G2029" s="108" t="str">
        <f t="array" ref="G2029">IF($B2028="","",IF($C2029=$C2026,UPPER(INDEX('BASE EDITAL'!$C:$C,EDITAL!B2029+1)),IF($C2029=$C2027,"Especificação do Objeto","")))</f>
        <v/>
      </c>
      <c r="H2029" s="109" t="str">
        <f t="array" ref="H2029">IF($B2028="","",IF($C2029=$C2026,INDEX('FORMAÇÃO DE PREÇO'!$M:$M,MATCH($B2029,'FORMAÇÃO DE PREÇO'!$B:$B)-14),IF($C2029=$C2027,"Unidade","")))</f>
        <v/>
      </c>
      <c r="I2029" s="109" t="str">
        <f>IF($B2028="","",IF($C2029=$C2026,INDEX('FORMAÇÃO DE PREÇO'!$M:$M,MATCH($B2029,'FORMAÇÃO DE PREÇO'!$B:$B)-16),IF($C2029=$C2027,"Quant.","")))</f>
        <v/>
      </c>
      <c r="J2029" s="68" t="str">
        <f>IF(AND(COUNTBLANK($B2026:$B2028)=2,$B2028="",$B2027="",MAX(C:C)&gt;1),"Total Estimado",IF($B2028="","",IF($C2029=$C2026,INDEX('FORMAÇÃO DE PREÇO'!$M:$M,MATCH($B2029,'FORMAÇÃO DE PREÇO'!$B:$B)-18),IF($C2029=$C2027,"Valor Unit. (R$)",IF(AND($C2029&lt;&gt;$C2028,$J2028&lt;&gt;""),"Subtotal","")))))</f>
        <v/>
      </c>
      <c r="K2029" s="100" t="str">
        <f>IFERROR(IF(AND(COUNTBLANK($B2026:$B2028)=2,$B2028="",$B2027="",MAX(C:C)&gt;1),SUM($K$3:K2028)/2,IF($B2028="","",IF($C2029=$C2026,ROUND(J2029*I2029,2),IF($C2029=$C2027,"Total Item (R$)",IF(AND($C2029&lt;&gt;$C2028,$J2028&lt;&gt;""),SUMIFS(K:K,C:C,C2028,J:J,"&lt;&gt;Subtotal"),""))))),"")</f>
        <v/>
      </c>
      <c r="L2029" s="100" t="str">
        <f t="shared" si="60"/>
        <v/>
      </c>
    </row>
    <row r="2030" spans="2:12" x14ac:dyDescent="0.25">
      <c r="B2030" s="62" t="str">
        <f>IFERROR(IF(C2029=C2026,IF(B2029+1&lt;='FORMAÇÃO DE PREÇO'!$H$8,B2029+1,""),B2029),"")</f>
        <v/>
      </c>
      <c r="C2030" s="62" t="str">
        <f>IFERROR(VLOOKUP(B2030,'FORMAÇÃO DE PREÇO'!B:D,2,FALSE),"")</f>
        <v/>
      </c>
      <c r="D2030" s="62" t="str">
        <f>IFERROR(VLOOKUP(B2030,'FORMAÇÃO DE PREÇO'!B:D,3,FALSE),"")</f>
        <v/>
      </c>
      <c r="E2030" s="107" t="str">
        <f t="shared" si="61"/>
        <v/>
      </c>
      <c r="F2030" s="107" t="str">
        <f>IF($B2029="","",IF($C2030=$C2027,INDEX('FORMAÇÃO DE PREÇO'!$H:$H,MATCH($B2030,'FORMAÇÃO DE PREÇO'!$B:$B)-18),IF($C2030=$C2028,"Código","")))</f>
        <v/>
      </c>
      <c r="G2030" s="108" t="str">
        <f t="array" ref="G2030">IF($B2029="","",IF($C2030=$C2027,UPPER(INDEX('BASE EDITAL'!$C:$C,EDITAL!B2030+1)),IF($C2030=$C2028,"Especificação do Objeto","")))</f>
        <v/>
      </c>
      <c r="H2030" s="109" t="str">
        <f t="array" ref="H2030">IF($B2029="","",IF($C2030=$C2027,INDEX('FORMAÇÃO DE PREÇO'!$M:$M,MATCH($B2030,'FORMAÇÃO DE PREÇO'!$B:$B)-14),IF($C2030=$C2028,"Unidade","")))</f>
        <v/>
      </c>
      <c r="I2030" s="109" t="str">
        <f>IF($B2029="","",IF($C2030=$C2027,INDEX('FORMAÇÃO DE PREÇO'!$M:$M,MATCH($B2030,'FORMAÇÃO DE PREÇO'!$B:$B)-16),IF($C2030=$C2028,"Quant.","")))</f>
        <v/>
      </c>
      <c r="J2030" s="68" t="str">
        <f>IF(AND(COUNTBLANK($B2027:$B2029)=2,$B2029="",$B2028="",MAX(C:C)&gt;1),"Total Estimado",IF($B2029="","",IF($C2030=$C2027,INDEX('FORMAÇÃO DE PREÇO'!$M:$M,MATCH($B2030,'FORMAÇÃO DE PREÇO'!$B:$B)-18),IF($C2030=$C2028,"Valor Unit. (R$)",IF(AND($C2030&lt;&gt;$C2029,$J2029&lt;&gt;""),"Subtotal","")))))</f>
        <v/>
      </c>
      <c r="K2030" s="100" t="str">
        <f>IFERROR(IF(AND(COUNTBLANK($B2027:$B2029)=2,$B2029="",$B2028="",MAX(C:C)&gt;1),SUM($K$3:K2029)/2,IF($B2029="","",IF($C2030=$C2027,ROUND(J2030*I2030,2),IF($C2030=$C2028,"Total Item (R$)",IF(AND($C2030&lt;&gt;$C2029,$J2029&lt;&gt;""),SUMIFS(K:K,C:C,C2029,J:J,"&lt;&gt;Subtotal"),""))))),"")</f>
        <v/>
      </c>
      <c r="L2030" s="100" t="str">
        <f t="shared" si="60"/>
        <v/>
      </c>
    </row>
    <row r="2031" spans="2:12" x14ac:dyDescent="0.25">
      <c r="B2031" s="62" t="str">
        <f>IFERROR(IF(C2030=C2027,IF(B2030+1&lt;='FORMAÇÃO DE PREÇO'!$H$8,B2030+1,""),B2030),"")</f>
        <v/>
      </c>
      <c r="C2031" s="62" t="str">
        <f>IFERROR(VLOOKUP(B2031,'FORMAÇÃO DE PREÇO'!B:D,2,FALSE),"")</f>
        <v/>
      </c>
      <c r="D2031" s="62" t="str">
        <f>IFERROR(VLOOKUP(B2031,'FORMAÇÃO DE PREÇO'!B:D,3,FALSE),"")</f>
        <v/>
      </c>
      <c r="E2031" s="107" t="str">
        <f t="shared" si="61"/>
        <v/>
      </c>
      <c r="F2031" s="107" t="str">
        <f>IF($B2030="","",IF($C2031=$C2028,INDEX('FORMAÇÃO DE PREÇO'!$H:$H,MATCH($B2031,'FORMAÇÃO DE PREÇO'!$B:$B)-18),IF($C2031=$C2029,"Código","")))</f>
        <v/>
      </c>
      <c r="G2031" s="108" t="str">
        <f t="array" ref="G2031">IF($B2030="","",IF($C2031=$C2028,UPPER(INDEX('BASE EDITAL'!$C:$C,EDITAL!B2031+1)),IF($C2031=$C2029,"Especificação do Objeto","")))</f>
        <v/>
      </c>
      <c r="H2031" s="109" t="str">
        <f t="array" ref="H2031">IF($B2030="","",IF($C2031=$C2028,INDEX('FORMAÇÃO DE PREÇO'!$M:$M,MATCH($B2031,'FORMAÇÃO DE PREÇO'!$B:$B)-14),IF($C2031=$C2029,"Unidade","")))</f>
        <v/>
      </c>
      <c r="I2031" s="109" t="str">
        <f>IF($B2030="","",IF($C2031=$C2028,INDEX('FORMAÇÃO DE PREÇO'!$M:$M,MATCH($B2031,'FORMAÇÃO DE PREÇO'!$B:$B)-16),IF($C2031=$C2029,"Quant.","")))</f>
        <v/>
      </c>
      <c r="J2031" s="68" t="str">
        <f>IF(AND(COUNTBLANK($B2028:$B2030)=2,$B2030="",$B2029="",MAX(C:C)&gt;1),"Total Estimado",IF($B2030="","",IF($C2031=$C2028,INDEX('FORMAÇÃO DE PREÇO'!$M:$M,MATCH($B2031,'FORMAÇÃO DE PREÇO'!$B:$B)-18),IF($C2031=$C2029,"Valor Unit. (R$)",IF(AND($C2031&lt;&gt;$C2030,$J2030&lt;&gt;""),"Subtotal","")))))</f>
        <v/>
      </c>
      <c r="K2031" s="100" t="str">
        <f>IFERROR(IF(AND(COUNTBLANK($B2028:$B2030)=2,$B2030="",$B2029="",MAX(C:C)&gt;1),SUM($K$3:K2030)/2,IF($B2030="","",IF($C2031=$C2028,ROUND(J2031*I2031,2),IF($C2031=$C2029,"Total Item (R$)",IF(AND($C2031&lt;&gt;$C2030,$J2030&lt;&gt;""),SUMIFS(K:K,C:C,C2030,J:J,"&lt;&gt;Subtotal"),""))))),"")</f>
        <v/>
      </c>
      <c r="L2031" s="100" t="str">
        <f t="shared" si="60"/>
        <v/>
      </c>
    </row>
    <row r="2032" spans="2:12" x14ac:dyDescent="0.25">
      <c r="B2032" s="62" t="str">
        <f>IFERROR(IF(C2031=C2028,IF(B2031+1&lt;='FORMAÇÃO DE PREÇO'!$H$8,B2031+1,""),B2031),"")</f>
        <v/>
      </c>
      <c r="C2032" s="62" t="str">
        <f>IFERROR(VLOOKUP(B2032,'FORMAÇÃO DE PREÇO'!B:D,2,FALSE),"")</f>
        <v/>
      </c>
      <c r="D2032" s="62" t="str">
        <f>IFERROR(VLOOKUP(B2032,'FORMAÇÃO DE PREÇO'!B:D,3,FALSE),"")</f>
        <v/>
      </c>
      <c r="E2032" s="107" t="str">
        <f t="shared" si="61"/>
        <v/>
      </c>
      <c r="F2032" s="107" t="str">
        <f>IF($B2031="","",IF($C2032=$C2029,INDEX('FORMAÇÃO DE PREÇO'!$H:$H,MATCH($B2032,'FORMAÇÃO DE PREÇO'!$B:$B)-18),IF($C2032=$C2030,"Código","")))</f>
        <v/>
      </c>
      <c r="G2032" s="108" t="str">
        <f t="array" ref="G2032">IF($B2031="","",IF($C2032=$C2029,UPPER(INDEX('BASE EDITAL'!$C:$C,EDITAL!B2032+1)),IF($C2032=$C2030,"Especificação do Objeto","")))</f>
        <v/>
      </c>
      <c r="H2032" s="109" t="str">
        <f t="array" ref="H2032">IF($B2031="","",IF($C2032=$C2029,INDEX('FORMAÇÃO DE PREÇO'!$M:$M,MATCH($B2032,'FORMAÇÃO DE PREÇO'!$B:$B)-14),IF($C2032=$C2030,"Unidade","")))</f>
        <v/>
      </c>
      <c r="I2032" s="109" t="str">
        <f>IF($B2031="","",IF($C2032=$C2029,INDEX('FORMAÇÃO DE PREÇO'!$M:$M,MATCH($B2032,'FORMAÇÃO DE PREÇO'!$B:$B)-16),IF($C2032=$C2030,"Quant.","")))</f>
        <v/>
      </c>
      <c r="J2032" s="68" t="str">
        <f>IF(AND(COUNTBLANK($B2029:$B2031)=2,$B2031="",$B2030="",MAX(C:C)&gt;1),"Total Estimado",IF($B2031="","",IF($C2032=$C2029,INDEX('FORMAÇÃO DE PREÇO'!$M:$M,MATCH($B2032,'FORMAÇÃO DE PREÇO'!$B:$B)-18),IF($C2032=$C2030,"Valor Unit. (R$)",IF(AND($C2032&lt;&gt;$C2031,$J2031&lt;&gt;""),"Subtotal","")))))</f>
        <v/>
      </c>
      <c r="K2032" s="100" t="str">
        <f>IFERROR(IF(AND(COUNTBLANK($B2029:$B2031)=2,$B2031="",$B2030="",MAX(C:C)&gt;1),SUM($K$3:K2031)/2,IF($B2031="","",IF($C2032=$C2029,ROUND(J2032*I2032,2),IF($C2032=$C2030,"Total Item (R$)",IF(AND($C2032&lt;&gt;$C2031,$J2031&lt;&gt;""),SUMIFS(K:K,C:C,C2031,J:J,"&lt;&gt;Subtotal"),""))))),"")</f>
        <v/>
      </c>
      <c r="L2032" s="100" t="str">
        <f t="shared" si="60"/>
        <v/>
      </c>
    </row>
    <row r="2033" spans="2:12" x14ac:dyDescent="0.25">
      <c r="B2033" s="62" t="str">
        <f>IFERROR(IF(C2032=C2029,IF(B2032+1&lt;='FORMAÇÃO DE PREÇO'!$H$8,B2032+1,""),B2032),"")</f>
        <v/>
      </c>
      <c r="C2033" s="62" t="str">
        <f>IFERROR(VLOOKUP(B2033,'FORMAÇÃO DE PREÇO'!B:D,2,FALSE),"")</f>
        <v/>
      </c>
      <c r="D2033" s="62" t="str">
        <f>IFERROR(VLOOKUP(B2033,'FORMAÇÃO DE PREÇO'!B:D,3,FALSE),"")</f>
        <v/>
      </c>
      <c r="E2033" s="107" t="str">
        <f t="shared" si="61"/>
        <v/>
      </c>
      <c r="F2033" s="107" t="str">
        <f>IF($B2032="","",IF($C2033=$C2030,INDEX('FORMAÇÃO DE PREÇO'!$H:$H,MATCH($B2033,'FORMAÇÃO DE PREÇO'!$B:$B)-18),IF($C2033=$C2031,"Código","")))</f>
        <v/>
      </c>
      <c r="G2033" s="108" t="str">
        <f t="array" ref="G2033">IF($B2032="","",IF($C2033=$C2030,UPPER(INDEX('BASE EDITAL'!$C:$C,EDITAL!B2033+1)),IF($C2033=$C2031,"Especificação do Objeto","")))</f>
        <v/>
      </c>
      <c r="H2033" s="109" t="str">
        <f t="array" ref="H2033">IF($B2032="","",IF($C2033=$C2030,INDEX('FORMAÇÃO DE PREÇO'!$M:$M,MATCH($B2033,'FORMAÇÃO DE PREÇO'!$B:$B)-14),IF($C2033=$C2031,"Unidade","")))</f>
        <v/>
      </c>
      <c r="I2033" s="109" t="str">
        <f>IF($B2032="","",IF($C2033=$C2030,INDEX('FORMAÇÃO DE PREÇO'!$M:$M,MATCH($B2033,'FORMAÇÃO DE PREÇO'!$B:$B)-16),IF($C2033=$C2031,"Quant.","")))</f>
        <v/>
      </c>
      <c r="J2033" s="68" t="str">
        <f>IF(AND(COUNTBLANK($B2030:$B2032)=2,$B2032="",$B2031="",MAX(C:C)&gt;1),"Total Estimado",IF($B2032="","",IF($C2033=$C2030,INDEX('FORMAÇÃO DE PREÇO'!$M:$M,MATCH($B2033,'FORMAÇÃO DE PREÇO'!$B:$B)-18),IF($C2033=$C2031,"Valor Unit. (R$)",IF(AND($C2033&lt;&gt;$C2032,$J2032&lt;&gt;""),"Subtotal","")))))</f>
        <v/>
      </c>
      <c r="K2033" s="100" t="str">
        <f>IFERROR(IF(AND(COUNTBLANK($B2030:$B2032)=2,$B2032="",$B2031="",MAX(C:C)&gt;1),SUM($K$3:K2032)/2,IF($B2032="","",IF($C2033=$C2030,ROUND(J2033*I2033,2),IF($C2033=$C2031,"Total Item (R$)",IF(AND($C2033&lt;&gt;$C2032,$J2032&lt;&gt;""),SUMIFS(K:K,C:C,C2032,J:J,"&lt;&gt;Subtotal"),""))))),"")</f>
        <v/>
      </c>
      <c r="L2033" s="100" t="str">
        <f t="shared" si="60"/>
        <v/>
      </c>
    </row>
    <row r="2034" spans="2:12" x14ac:dyDescent="0.25">
      <c r="B2034" s="62" t="str">
        <f>IFERROR(IF(C2033=C2030,IF(B2033+1&lt;='FORMAÇÃO DE PREÇO'!$H$8,B2033+1,""),B2033),"")</f>
        <v/>
      </c>
      <c r="C2034" s="62" t="str">
        <f>IFERROR(VLOOKUP(B2034,'FORMAÇÃO DE PREÇO'!B:D,2,FALSE),"")</f>
        <v/>
      </c>
      <c r="D2034" s="62" t="str">
        <f>IFERROR(VLOOKUP(B2034,'FORMAÇÃO DE PREÇO'!B:D,3,FALSE),"")</f>
        <v/>
      </c>
      <c r="E2034" s="107" t="str">
        <f t="shared" si="61"/>
        <v/>
      </c>
      <c r="F2034" s="107" t="str">
        <f>IF($B2033="","",IF($C2034=$C2031,INDEX('FORMAÇÃO DE PREÇO'!$H:$H,MATCH($B2034,'FORMAÇÃO DE PREÇO'!$B:$B)-18),IF($C2034=$C2032,"Código","")))</f>
        <v/>
      </c>
      <c r="G2034" s="108" t="str">
        <f t="array" ref="G2034">IF($B2033="","",IF($C2034=$C2031,UPPER(INDEX('BASE EDITAL'!$C:$C,EDITAL!B2034+1)),IF($C2034=$C2032,"Especificação do Objeto","")))</f>
        <v/>
      </c>
      <c r="H2034" s="109" t="str">
        <f t="array" ref="H2034">IF($B2033="","",IF($C2034=$C2031,INDEX('FORMAÇÃO DE PREÇO'!$M:$M,MATCH($B2034,'FORMAÇÃO DE PREÇO'!$B:$B)-14),IF($C2034=$C2032,"Unidade","")))</f>
        <v/>
      </c>
      <c r="I2034" s="109" t="str">
        <f>IF($B2033="","",IF($C2034=$C2031,INDEX('FORMAÇÃO DE PREÇO'!$M:$M,MATCH($B2034,'FORMAÇÃO DE PREÇO'!$B:$B)-16),IF($C2034=$C2032,"Quant.","")))</f>
        <v/>
      </c>
      <c r="J2034" s="68" t="str">
        <f>IF(AND(COUNTBLANK($B2031:$B2033)=2,$B2033="",$B2032="",MAX(C:C)&gt;1),"Total Estimado",IF($B2033="","",IF($C2034=$C2031,INDEX('FORMAÇÃO DE PREÇO'!$M:$M,MATCH($B2034,'FORMAÇÃO DE PREÇO'!$B:$B)-18),IF($C2034=$C2032,"Valor Unit. (R$)",IF(AND($C2034&lt;&gt;$C2033,$J2033&lt;&gt;""),"Subtotal","")))))</f>
        <v/>
      </c>
      <c r="K2034" s="100" t="str">
        <f>IFERROR(IF(AND(COUNTBLANK($B2031:$B2033)=2,$B2033="",$B2032="",MAX(C:C)&gt;1),SUM($K$3:K2033)/2,IF($B2033="","",IF($C2034=$C2031,ROUND(J2034*I2034,2),IF($C2034=$C2032,"Total Item (R$)",IF(AND($C2034&lt;&gt;$C2033,$J2033&lt;&gt;""),SUMIFS(K:K,C:C,C2033,J:J,"&lt;&gt;Subtotal"),""))))),"")</f>
        <v/>
      </c>
      <c r="L2034" s="100" t="str">
        <f t="shared" si="60"/>
        <v/>
      </c>
    </row>
    <row r="2035" spans="2:12" x14ac:dyDescent="0.25">
      <c r="B2035" s="62" t="str">
        <f>IFERROR(IF(C2034=C2031,IF(B2034+1&lt;='FORMAÇÃO DE PREÇO'!$H$8,B2034+1,""),B2034),"")</f>
        <v/>
      </c>
      <c r="C2035" s="62" t="str">
        <f>IFERROR(VLOOKUP(B2035,'FORMAÇÃO DE PREÇO'!B:D,2,FALSE),"")</f>
        <v/>
      </c>
      <c r="D2035" s="62" t="str">
        <f>IFERROR(VLOOKUP(B2035,'FORMAÇÃO DE PREÇO'!B:D,3,FALSE),"")</f>
        <v/>
      </c>
      <c r="E2035" s="107" t="str">
        <f t="shared" si="61"/>
        <v/>
      </c>
      <c r="F2035" s="107" t="str">
        <f>IF($B2034="","",IF($C2035=$C2032,INDEX('FORMAÇÃO DE PREÇO'!$H:$H,MATCH($B2035,'FORMAÇÃO DE PREÇO'!$B:$B)-18),IF($C2035=$C2033,"Código","")))</f>
        <v/>
      </c>
      <c r="G2035" s="108" t="str">
        <f t="array" ref="G2035">IF($B2034="","",IF($C2035=$C2032,UPPER(INDEX('BASE EDITAL'!$C:$C,EDITAL!B2035+1)),IF($C2035=$C2033,"Especificação do Objeto","")))</f>
        <v/>
      </c>
      <c r="H2035" s="109" t="str">
        <f t="array" ref="H2035">IF($B2034="","",IF($C2035=$C2032,INDEX('FORMAÇÃO DE PREÇO'!$M:$M,MATCH($B2035,'FORMAÇÃO DE PREÇO'!$B:$B)-14),IF($C2035=$C2033,"Unidade","")))</f>
        <v/>
      </c>
      <c r="I2035" s="109" t="str">
        <f>IF($B2034="","",IF($C2035=$C2032,INDEX('FORMAÇÃO DE PREÇO'!$M:$M,MATCH($B2035,'FORMAÇÃO DE PREÇO'!$B:$B)-16),IF($C2035=$C2033,"Quant.","")))</f>
        <v/>
      </c>
      <c r="J2035" s="68" t="str">
        <f>IF(AND(COUNTBLANK($B2032:$B2034)=2,$B2034="",$B2033="",MAX(C:C)&gt;1),"Total Estimado",IF($B2034="","",IF($C2035=$C2032,INDEX('FORMAÇÃO DE PREÇO'!$M:$M,MATCH($B2035,'FORMAÇÃO DE PREÇO'!$B:$B)-18),IF($C2035=$C2033,"Valor Unit. (R$)",IF(AND($C2035&lt;&gt;$C2034,$J2034&lt;&gt;""),"Subtotal","")))))</f>
        <v/>
      </c>
      <c r="K2035" s="100" t="str">
        <f>IFERROR(IF(AND(COUNTBLANK($B2032:$B2034)=2,$B2034="",$B2033="",MAX(C:C)&gt;1),SUM($K$3:K2034)/2,IF($B2034="","",IF($C2035=$C2032,ROUND(J2035*I2035,2),IF($C2035=$C2033,"Total Item (R$)",IF(AND($C2035&lt;&gt;$C2034,$J2034&lt;&gt;""),SUMIFS(K:K,C:C,C2034,J:J,"&lt;&gt;Subtotal"),""))))),"")</f>
        <v/>
      </c>
      <c r="L2035" s="100" t="str">
        <f t="shared" si="60"/>
        <v/>
      </c>
    </row>
    <row r="2036" spans="2:12" x14ac:dyDescent="0.25">
      <c r="B2036" s="62" t="str">
        <f>IFERROR(IF(C2035=C2032,IF(B2035+1&lt;='FORMAÇÃO DE PREÇO'!$H$8,B2035+1,""),B2035),"")</f>
        <v/>
      </c>
      <c r="C2036" s="62" t="str">
        <f>IFERROR(VLOOKUP(B2036,'FORMAÇÃO DE PREÇO'!B:D,2,FALSE),"")</f>
        <v/>
      </c>
      <c r="D2036" s="62" t="str">
        <f>IFERROR(VLOOKUP(B2036,'FORMAÇÃO DE PREÇO'!B:D,3,FALSE),"")</f>
        <v/>
      </c>
      <c r="E2036" s="107" t="str">
        <f t="shared" si="61"/>
        <v/>
      </c>
      <c r="F2036" s="107" t="str">
        <f>IF($B2035="","",IF($C2036=$C2033,INDEX('FORMAÇÃO DE PREÇO'!$H:$H,MATCH($B2036,'FORMAÇÃO DE PREÇO'!$B:$B)-18),IF($C2036=$C2034,"Código","")))</f>
        <v/>
      </c>
      <c r="G2036" s="108" t="str">
        <f t="array" ref="G2036">IF($B2035="","",IF($C2036=$C2033,UPPER(INDEX('BASE EDITAL'!$C:$C,EDITAL!B2036+1)),IF($C2036=$C2034,"Especificação do Objeto","")))</f>
        <v/>
      </c>
      <c r="H2036" s="109" t="str">
        <f t="array" ref="H2036">IF($B2035="","",IF($C2036=$C2033,INDEX('FORMAÇÃO DE PREÇO'!$M:$M,MATCH($B2036,'FORMAÇÃO DE PREÇO'!$B:$B)-14),IF($C2036=$C2034,"Unidade","")))</f>
        <v/>
      </c>
      <c r="I2036" s="109" t="str">
        <f>IF($B2035="","",IF($C2036=$C2033,INDEX('FORMAÇÃO DE PREÇO'!$M:$M,MATCH($B2036,'FORMAÇÃO DE PREÇO'!$B:$B)-16),IF($C2036=$C2034,"Quant.","")))</f>
        <v/>
      </c>
      <c r="J2036" s="68" t="str">
        <f>IF(AND(COUNTBLANK($B2033:$B2035)=2,$B2035="",$B2034="",MAX(C:C)&gt;1),"Total Estimado",IF($B2035="","",IF($C2036=$C2033,INDEX('FORMAÇÃO DE PREÇO'!$M:$M,MATCH($B2036,'FORMAÇÃO DE PREÇO'!$B:$B)-18),IF($C2036=$C2034,"Valor Unit. (R$)",IF(AND($C2036&lt;&gt;$C2035,$J2035&lt;&gt;""),"Subtotal","")))))</f>
        <v/>
      </c>
      <c r="K2036" s="100" t="str">
        <f>IFERROR(IF(AND(COUNTBLANK($B2033:$B2035)=2,$B2035="",$B2034="",MAX(C:C)&gt;1),SUM($K$3:K2035)/2,IF($B2035="","",IF($C2036=$C2033,ROUND(J2036*I2036,2),IF($C2036=$C2034,"Total Item (R$)",IF(AND($C2036&lt;&gt;$C2035,$J2035&lt;&gt;""),SUMIFS(K:K,C:C,C2035,J:J,"&lt;&gt;Subtotal"),""))))),"")</f>
        <v/>
      </c>
      <c r="L2036" s="100" t="str">
        <f t="shared" si="60"/>
        <v/>
      </c>
    </row>
    <row r="2037" spans="2:12" x14ac:dyDescent="0.25">
      <c r="B2037" s="62" t="str">
        <f>IFERROR(IF(C2036=C2033,IF(B2036+1&lt;='FORMAÇÃO DE PREÇO'!$H$8,B2036+1,""),B2036),"")</f>
        <v/>
      </c>
      <c r="C2037" s="62" t="str">
        <f>IFERROR(VLOOKUP(B2037,'FORMAÇÃO DE PREÇO'!B:D,2,FALSE),"")</f>
        <v/>
      </c>
      <c r="D2037" s="62" t="str">
        <f>IFERROR(VLOOKUP(B2037,'FORMAÇÃO DE PREÇO'!B:D,3,FALSE),"")</f>
        <v/>
      </c>
      <c r="E2037" s="107" t="str">
        <f t="shared" si="61"/>
        <v/>
      </c>
      <c r="F2037" s="107" t="str">
        <f>IF($B2036="","",IF($C2037=$C2034,INDEX('FORMAÇÃO DE PREÇO'!$H:$H,MATCH($B2037,'FORMAÇÃO DE PREÇO'!$B:$B)-18),IF($C2037=$C2035,"Código","")))</f>
        <v/>
      </c>
      <c r="G2037" s="108" t="str">
        <f t="array" ref="G2037">IF($B2036="","",IF($C2037=$C2034,UPPER(INDEX('BASE EDITAL'!$C:$C,EDITAL!B2037+1)),IF($C2037=$C2035,"Especificação do Objeto","")))</f>
        <v/>
      </c>
      <c r="H2037" s="109" t="str">
        <f t="array" ref="H2037">IF($B2036="","",IF($C2037=$C2034,INDEX('FORMAÇÃO DE PREÇO'!$M:$M,MATCH($B2037,'FORMAÇÃO DE PREÇO'!$B:$B)-14),IF($C2037=$C2035,"Unidade","")))</f>
        <v/>
      </c>
      <c r="I2037" s="109" t="str">
        <f>IF($B2036="","",IF($C2037=$C2034,INDEX('FORMAÇÃO DE PREÇO'!$M:$M,MATCH($B2037,'FORMAÇÃO DE PREÇO'!$B:$B)-16),IF($C2037=$C2035,"Quant.","")))</f>
        <v/>
      </c>
      <c r="J2037" s="68" t="str">
        <f>IF(AND(COUNTBLANK($B2034:$B2036)=2,$B2036="",$B2035="",MAX(C:C)&gt;1),"Total Estimado",IF($B2036="","",IF($C2037=$C2034,INDEX('FORMAÇÃO DE PREÇO'!$M:$M,MATCH($B2037,'FORMAÇÃO DE PREÇO'!$B:$B)-18),IF($C2037=$C2035,"Valor Unit. (R$)",IF(AND($C2037&lt;&gt;$C2036,$J2036&lt;&gt;""),"Subtotal","")))))</f>
        <v/>
      </c>
      <c r="K2037" s="100" t="str">
        <f>IFERROR(IF(AND(COUNTBLANK($B2034:$B2036)=2,$B2036="",$B2035="",MAX(C:C)&gt;1),SUM($K$3:K2036)/2,IF($B2036="","",IF($C2037=$C2034,ROUND(J2037*I2037,2),IF($C2037=$C2035,"Total Item (R$)",IF(AND($C2037&lt;&gt;$C2036,$J2036&lt;&gt;""),SUMIFS(K:K,C:C,C2036,J:J,"&lt;&gt;Subtotal"),""))))),"")</f>
        <v/>
      </c>
      <c r="L2037" s="100" t="str">
        <f t="shared" si="60"/>
        <v/>
      </c>
    </row>
    <row r="2038" spans="2:12" x14ac:dyDescent="0.25">
      <c r="B2038" s="62" t="str">
        <f>IFERROR(IF(C2037=C2034,IF(B2037+1&lt;='FORMAÇÃO DE PREÇO'!$H$8,B2037+1,""),B2037),"")</f>
        <v/>
      </c>
      <c r="C2038" s="62" t="str">
        <f>IFERROR(VLOOKUP(B2038,'FORMAÇÃO DE PREÇO'!B:D,2,FALSE),"")</f>
        <v/>
      </c>
      <c r="D2038" s="62" t="str">
        <f>IFERROR(VLOOKUP(B2038,'FORMAÇÃO DE PREÇO'!B:D,3,FALSE),"")</f>
        <v/>
      </c>
      <c r="E2038" s="107" t="str">
        <f t="shared" si="61"/>
        <v/>
      </c>
      <c r="F2038" s="107" t="str">
        <f>IF($B2037="","",IF($C2038=$C2035,INDEX('FORMAÇÃO DE PREÇO'!$H:$H,MATCH($B2038,'FORMAÇÃO DE PREÇO'!$B:$B)-18),IF($C2038=$C2036,"Código","")))</f>
        <v/>
      </c>
      <c r="G2038" s="108" t="str">
        <f t="array" ref="G2038">IF($B2037="","",IF($C2038=$C2035,UPPER(INDEX('BASE EDITAL'!$C:$C,EDITAL!B2038+1)),IF($C2038=$C2036,"Especificação do Objeto","")))</f>
        <v/>
      </c>
      <c r="H2038" s="109" t="str">
        <f t="array" ref="H2038">IF($B2037="","",IF($C2038=$C2035,INDEX('FORMAÇÃO DE PREÇO'!$M:$M,MATCH($B2038,'FORMAÇÃO DE PREÇO'!$B:$B)-14),IF($C2038=$C2036,"Unidade","")))</f>
        <v/>
      </c>
      <c r="I2038" s="109" t="str">
        <f>IF($B2037="","",IF($C2038=$C2035,INDEX('FORMAÇÃO DE PREÇO'!$M:$M,MATCH($B2038,'FORMAÇÃO DE PREÇO'!$B:$B)-16),IF($C2038=$C2036,"Quant.","")))</f>
        <v/>
      </c>
      <c r="J2038" s="68" t="str">
        <f>IF(AND(COUNTBLANK($B2035:$B2037)=2,$B2037="",$B2036="",MAX(C:C)&gt;1),"Total Estimado",IF($B2037="","",IF($C2038=$C2035,INDEX('FORMAÇÃO DE PREÇO'!$M:$M,MATCH($B2038,'FORMAÇÃO DE PREÇO'!$B:$B)-18),IF($C2038=$C2036,"Valor Unit. (R$)",IF(AND($C2038&lt;&gt;$C2037,$J2037&lt;&gt;""),"Subtotal","")))))</f>
        <v/>
      </c>
      <c r="K2038" s="100" t="str">
        <f>IFERROR(IF(AND(COUNTBLANK($B2035:$B2037)=2,$B2037="",$B2036="",MAX(C:C)&gt;1),SUM($K$3:K2037)/2,IF($B2037="","",IF($C2038=$C2035,ROUND(J2038*I2038,2),IF($C2038=$C2036,"Total Item (R$)",IF(AND($C2038&lt;&gt;$C2037,$J2037&lt;&gt;""),SUMIFS(K:K,C:C,C2037,J:J,"&lt;&gt;Subtotal"),""))))),"")</f>
        <v/>
      </c>
      <c r="L2038" s="100" t="str">
        <f t="shared" si="60"/>
        <v/>
      </c>
    </row>
    <row r="2039" spans="2:12" x14ac:dyDescent="0.25">
      <c r="B2039" s="62" t="str">
        <f>IFERROR(IF(C2038=C2035,IF(B2038+1&lt;='FORMAÇÃO DE PREÇO'!$H$8,B2038+1,""),B2038),"")</f>
        <v/>
      </c>
      <c r="C2039" s="62" t="str">
        <f>IFERROR(VLOOKUP(B2039,'FORMAÇÃO DE PREÇO'!B:D,2,FALSE),"")</f>
        <v/>
      </c>
      <c r="D2039" s="62" t="str">
        <f>IFERROR(VLOOKUP(B2039,'FORMAÇÃO DE PREÇO'!B:D,3,FALSE),"")</f>
        <v/>
      </c>
      <c r="E2039" s="107" t="str">
        <f t="shared" si="61"/>
        <v/>
      </c>
      <c r="F2039" s="107" t="str">
        <f>IF($B2038="","",IF($C2039=$C2036,INDEX('FORMAÇÃO DE PREÇO'!$H:$H,MATCH($B2039,'FORMAÇÃO DE PREÇO'!$B:$B)-18),IF($C2039=$C2037,"Código","")))</f>
        <v/>
      </c>
      <c r="G2039" s="108" t="str">
        <f t="array" ref="G2039">IF($B2038="","",IF($C2039=$C2036,UPPER(INDEX('BASE EDITAL'!$C:$C,EDITAL!B2039+1)),IF($C2039=$C2037,"Especificação do Objeto","")))</f>
        <v/>
      </c>
      <c r="H2039" s="109" t="str">
        <f t="array" ref="H2039">IF($B2038="","",IF($C2039=$C2036,INDEX('FORMAÇÃO DE PREÇO'!$M:$M,MATCH($B2039,'FORMAÇÃO DE PREÇO'!$B:$B)-14),IF($C2039=$C2037,"Unidade","")))</f>
        <v/>
      </c>
      <c r="I2039" s="109" t="str">
        <f>IF($B2038="","",IF($C2039=$C2036,INDEX('FORMAÇÃO DE PREÇO'!$M:$M,MATCH($B2039,'FORMAÇÃO DE PREÇO'!$B:$B)-16),IF($C2039=$C2037,"Quant.","")))</f>
        <v/>
      </c>
      <c r="J2039" s="68" t="str">
        <f>IF(AND(COUNTBLANK($B2036:$B2038)=2,$B2038="",$B2037="",MAX(C:C)&gt;1),"Total Estimado",IF($B2038="","",IF($C2039=$C2036,INDEX('FORMAÇÃO DE PREÇO'!$M:$M,MATCH($B2039,'FORMAÇÃO DE PREÇO'!$B:$B)-18),IF($C2039=$C2037,"Valor Unit. (R$)",IF(AND($C2039&lt;&gt;$C2038,$J2038&lt;&gt;""),"Subtotal","")))))</f>
        <v/>
      </c>
      <c r="K2039" s="100" t="str">
        <f>IFERROR(IF(AND(COUNTBLANK($B2036:$B2038)=2,$B2038="",$B2037="",MAX(C:C)&gt;1),SUM($K$3:K2038)/2,IF($B2038="","",IF($C2039=$C2036,ROUND(J2039*I2039,2),IF($C2039=$C2037,"Total Item (R$)",IF(AND($C2039&lt;&gt;$C2038,$J2038&lt;&gt;""),SUMIFS(K:K,C:C,C2038,J:J,"&lt;&gt;Subtotal"),""))))),"")</f>
        <v/>
      </c>
      <c r="L2039" s="100" t="str">
        <f t="shared" si="60"/>
        <v/>
      </c>
    </row>
    <row r="2040" spans="2:12" x14ac:dyDescent="0.25">
      <c r="B2040" s="62" t="str">
        <f>IFERROR(IF(C2039=C2036,IF(B2039+1&lt;='FORMAÇÃO DE PREÇO'!$H$8,B2039+1,""),B2039),"")</f>
        <v/>
      </c>
      <c r="C2040" s="62" t="str">
        <f>IFERROR(VLOOKUP(B2040,'FORMAÇÃO DE PREÇO'!B:D,2,FALSE),"")</f>
        <v/>
      </c>
      <c r="D2040" s="62" t="str">
        <f>IFERROR(VLOOKUP(B2040,'FORMAÇÃO DE PREÇO'!B:D,3,FALSE),"")</f>
        <v/>
      </c>
      <c r="E2040" s="107" t="str">
        <f t="shared" si="61"/>
        <v/>
      </c>
      <c r="F2040" s="107" t="str">
        <f>IF($B2039="","",IF($C2040=$C2037,INDEX('FORMAÇÃO DE PREÇO'!$H:$H,MATCH($B2040,'FORMAÇÃO DE PREÇO'!$B:$B)-18),IF($C2040=$C2038,"Código","")))</f>
        <v/>
      </c>
      <c r="G2040" s="108" t="str">
        <f t="array" ref="G2040">IF($B2039="","",IF($C2040=$C2037,UPPER(INDEX('BASE EDITAL'!$C:$C,EDITAL!B2040+1)),IF($C2040=$C2038,"Especificação do Objeto","")))</f>
        <v/>
      </c>
      <c r="H2040" s="109" t="str">
        <f t="array" ref="H2040">IF($B2039="","",IF($C2040=$C2037,INDEX('FORMAÇÃO DE PREÇO'!$M:$M,MATCH($B2040,'FORMAÇÃO DE PREÇO'!$B:$B)-14),IF($C2040=$C2038,"Unidade","")))</f>
        <v/>
      </c>
      <c r="I2040" s="109" t="str">
        <f>IF($B2039="","",IF($C2040=$C2037,INDEX('FORMAÇÃO DE PREÇO'!$M:$M,MATCH($B2040,'FORMAÇÃO DE PREÇO'!$B:$B)-16),IF($C2040=$C2038,"Quant.","")))</f>
        <v/>
      </c>
      <c r="J2040" s="68" t="str">
        <f>IF(AND(COUNTBLANK($B2037:$B2039)=2,$B2039="",$B2038="",MAX(C:C)&gt;1),"Total Estimado",IF($B2039="","",IF($C2040=$C2037,INDEX('FORMAÇÃO DE PREÇO'!$M:$M,MATCH($B2040,'FORMAÇÃO DE PREÇO'!$B:$B)-18),IF($C2040=$C2038,"Valor Unit. (R$)",IF(AND($C2040&lt;&gt;$C2039,$J2039&lt;&gt;""),"Subtotal","")))))</f>
        <v/>
      </c>
      <c r="K2040" s="100" t="str">
        <f>IFERROR(IF(AND(COUNTBLANK($B2037:$B2039)=2,$B2039="",$B2038="",MAX(C:C)&gt;1),SUM($K$3:K2039)/2,IF($B2039="","",IF($C2040=$C2037,ROUND(J2040*I2040,2),IF($C2040=$C2038,"Total Item (R$)",IF(AND($C2040&lt;&gt;$C2039,$J2039&lt;&gt;""),SUMIFS(K:K,C:C,C2039,J:J,"&lt;&gt;Subtotal"),""))))),"")</f>
        <v/>
      </c>
      <c r="L2040" s="100" t="str">
        <f t="shared" si="60"/>
        <v/>
      </c>
    </row>
    <row r="2041" spans="2:12" x14ac:dyDescent="0.25">
      <c r="B2041" s="62" t="str">
        <f>IFERROR(IF(C2040=C2037,IF(B2040+1&lt;='FORMAÇÃO DE PREÇO'!$H$8,B2040+1,""),B2040),"")</f>
        <v/>
      </c>
      <c r="C2041" s="62" t="str">
        <f>IFERROR(VLOOKUP(B2041,'FORMAÇÃO DE PREÇO'!B:D,2,FALSE),"")</f>
        <v/>
      </c>
      <c r="D2041" s="62" t="str">
        <f>IFERROR(VLOOKUP(B2041,'FORMAÇÃO DE PREÇO'!B:D,3,FALSE),"")</f>
        <v/>
      </c>
      <c r="E2041" s="107" t="str">
        <f t="shared" si="61"/>
        <v/>
      </c>
      <c r="F2041" s="107" t="str">
        <f>IF($B2040="","",IF($C2041=$C2038,INDEX('FORMAÇÃO DE PREÇO'!$H:$H,MATCH($B2041,'FORMAÇÃO DE PREÇO'!$B:$B)-18),IF($C2041=$C2039,"Código","")))</f>
        <v/>
      </c>
      <c r="G2041" s="108" t="str">
        <f t="array" ref="G2041">IF($B2040="","",IF($C2041=$C2038,UPPER(INDEX('BASE EDITAL'!$C:$C,EDITAL!B2041+1)),IF($C2041=$C2039,"Especificação do Objeto","")))</f>
        <v/>
      </c>
      <c r="H2041" s="109" t="str">
        <f t="array" ref="H2041">IF($B2040="","",IF($C2041=$C2038,INDEX('FORMAÇÃO DE PREÇO'!$M:$M,MATCH($B2041,'FORMAÇÃO DE PREÇO'!$B:$B)-14),IF($C2041=$C2039,"Unidade","")))</f>
        <v/>
      </c>
      <c r="I2041" s="109" t="str">
        <f>IF($B2040="","",IF($C2041=$C2038,INDEX('FORMAÇÃO DE PREÇO'!$M:$M,MATCH($B2041,'FORMAÇÃO DE PREÇO'!$B:$B)-16),IF($C2041=$C2039,"Quant.","")))</f>
        <v/>
      </c>
      <c r="J2041" s="68" t="str">
        <f>IF(AND(COUNTBLANK($B2038:$B2040)=2,$B2040="",$B2039="",MAX(C:C)&gt;1),"Total Estimado",IF($B2040="","",IF($C2041=$C2038,INDEX('FORMAÇÃO DE PREÇO'!$M:$M,MATCH($B2041,'FORMAÇÃO DE PREÇO'!$B:$B)-18),IF($C2041=$C2039,"Valor Unit. (R$)",IF(AND($C2041&lt;&gt;$C2040,$J2040&lt;&gt;""),"Subtotal","")))))</f>
        <v/>
      </c>
      <c r="K2041" s="100" t="str">
        <f>IFERROR(IF(AND(COUNTBLANK($B2038:$B2040)=2,$B2040="",$B2039="",MAX(C:C)&gt;1),SUM($K$3:K2040)/2,IF($B2040="","",IF($C2041=$C2038,ROUND(J2041*I2041,2),IF($C2041=$C2039,"Total Item (R$)",IF(AND($C2041&lt;&gt;$C2040,$J2040&lt;&gt;""),SUMIFS(K:K,C:C,C2040,J:J,"&lt;&gt;Subtotal"),""))))),"")</f>
        <v/>
      </c>
      <c r="L2041" s="100" t="str">
        <f t="shared" si="60"/>
        <v/>
      </c>
    </row>
    <row r="2042" spans="2:12" x14ac:dyDescent="0.25">
      <c r="B2042" s="62" t="str">
        <f>IFERROR(IF(C2041=C2038,IF(B2041+1&lt;='FORMAÇÃO DE PREÇO'!$H$8,B2041+1,""),B2041),"")</f>
        <v/>
      </c>
      <c r="C2042" s="62" t="str">
        <f>IFERROR(VLOOKUP(B2042,'FORMAÇÃO DE PREÇO'!B:D,2,FALSE),"")</f>
        <v/>
      </c>
      <c r="D2042" s="62" t="str">
        <f>IFERROR(VLOOKUP(B2042,'FORMAÇÃO DE PREÇO'!B:D,3,FALSE),"")</f>
        <v/>
      </c>
      <c r="E2042" s="107" t="str">
        <f t="shared" si="61"/>
        <v/>
      </c>
      <c r="F2042" s="107" t="str">
        <f>IF($B2041="","",IF($C2042=$C2039,INDEX('FORMAÇÃO DE PREÇO'!$H:$H,MATCH($B2042,'FORMAÇÃO DE PREÇO'!$B:$B)-18),IF($C2042=$C2040,"Código","")))</f>
        <v/>
      </c>
      <c r="G2042" s="108" t="str">
        <f t="array" ref="G2042">IF($B2041="","",IF($C2042=$C2039,UPPER(INDEX('BASE EDITAL'!$C:$C,EDITAL!B2042+1)),IF($C2042=$C2040,"Especificação do Objeto","")))</f>
        <v/>
      </c>
      <c r="H2042" s="109" t="str">
        <f t="array" ref="H2042">IF($B2041="","",IF($C2042=$C2039,INDEX('FORMAÇÃO DE PREÇO'!$M:$M,MATCH($B2042,'FORMAÇÃO DE PREÇO'!$B:$B)-14),IF($C2042=$C2040,"Unidade","")))</f>
        <v/>
      </c>
      <c r="I2042" s="109" t="str">
        <f>IF($B2041="","",IF($C2042=$C2039,INDEX('FORMAÇÃO DE PREÇO'!$M:$M,MATCH($B2042,'FORMAÇÃO DE PREÇO'!$B:$B)-16),IF($C2042=$C2040,"Quant.","")))</f>
        <v/>
      </c>
      <c r="J2042" s="68" t="str">
        <f>IF(AND(COUNTBLANK($B2039:$B2041)=2,$B2041="",$B2040="",MAX(C:C)&gt;1),"Total Estimado",IF($B2041="","",IF($C2042=$C2039,INDEX('FORMAÇÃO DE PREÇO'!$M:$M,MATCH($B2042,'FORMAÇÃO DE PREÇO'!$B:$B)-18),IF($C2042=$C2040,"Valor Unit. (R$)",IF(AND($C2042&lt;&gt;$C2041,$J2041&lt;&gt;""),"Subtotal","")))))</f>
        <v/>
      </c>
      <c r="K2042" s="100" t="str">
        <f>IFERROR(IF(AND(COUNTBLANK($B2039:$B2041)=2,$B2041="",$B2040="",MAX(C:C)&gt;1),SUM($K$3:K2041)/2,IF($B2041="","",IF($C2042=$C2039,ROUND(J2042*I2042,2),IF($C2042=$C2040,"Total Item (R$)",IF(AND($C2042&lt;&gt;$C2041,$J2041&lt;&gt;""),SUMIFS(K:K,C:C,C2041,J:J,"&lt;&gt;Subtotal"),""))))),"")</f>
        <v/>
      </c>
      <c r="L2042" s="100" t="str">
        <f t="shared" si="60"/>
        <v/>
      </c>
    </row>
    <row r="2043" spans="2:12" x14ac:dyDescent="0.25">
      <c r="B2043" s="62" t="str">
        <f>IFERROR(IF(C2042=C2039,IF(B2042+1&lt;='FORMAÇÃO DE PREÇO'!$H$8,B2042+1,""),B2042),"")</f>
        <v/>
      </c>
      <c r="C2043" s="62" t="str">
        <f>IFERROR(VLOOKUP(B2043,'FORMAÇÃO DE PREÇO'!B:D,2,FALSE),"")</f>
        <v/>
      </c>
      <c r="D2043" s="62" t="str">
        <f>IFERROR(VLOOKUP(B2043,'FORMAÇÃO DE PREÇO'!B:D,3,FALSE),"")</f>
        <v/>
      </c>
      <c r="E2043" s="107" t="str">
        <f t="shared" si="61"/>
        <v/>
      </c>
      <c r="F2043" s="107" t="str">
        <f>IF($B2042="","",IF($C2043=$C2040,INDEX('FORMAÇÃO DE PREÇO'!$H:$H,MATCH($B2043,'FORMAÇÃO DE PREÇO'!$B:$B)-18),IF($C2043=$C2041,"Código","")))</f>
        <v/>
      </c>
      <c r="G2043" s="108" t="str">
        <f t="array" ref="G2043">IF($B2042="","",IF($C2043=$C2040,UPPER(INDEX('BASE EDITAL'!$C:$C,EDITAL!B2043+1)),IF($C2043=$C2041,"Especificação do Objeto","")))</f>
        <v/>
      </c>
      <c r="H2043" s="109" t="str">
        <f t="array" ref="H2043">IF($B2042="","",IF($C2043=$C2040,INDEX('FORMAÇÃO DE PREÇO'!$M:$M,MATCH($B2043,'FORMAÇÃO DE PREÇO'!$B:$B)-14),IF($C2043=$C2041,"Unidade","")))</f>
        <v/>
      </c>
      <c r="I2043" s="109" t="str">
        <f>IF($B2042="","",IF($C2043=$C2040,INDEX('FORMAÇÃO DE PREÇO'!$M:$M,MATCH($B2043,'FORMAÇÃO DE PREÇO'!$B:$B)-16),IF($C2043=$C2041,"Quant.","")))</f>
        <v/>
      </c>
      <c r="J2043" s="68" t="str">
        <f>IF(AND(COUNTBLANK($B2040:$B2042)=2,$B2042="",$B2041="",MAX(C:C)&gt;1),"Total Estimado",IF($B2042="","",IF($C2043=$C2040,INDEX('FORMAÇÃO DE PREÇO'!$M:$M,MATCH($B2043,'FORMAÇÃO DE PREÇO'!$B:$B)-18),IF($C2043=$C2041,"Valor Unit. (R$)",IF(AND($C2043&lt;&gt;$C2042,$J2042&lt;&gt;""),"Subtotal","")))))</f>
        <v/>
      </c>
      <c r="K2043" s="100" t="str">
        <f>IFERROR(IF(AND(COUNTBLANK($B2040:$B2042)=2,$B2042="",$B2041="",MAX(C:C)&gt;1),SUM($K$3:K2042)/2,IF($B2042="","",IF($C2043=$C2040,ROUND(J2043*I2043,2),IF($C2043=$C2041,"Total Item (R$)",IF(AND($C2043&lt;&gt;$C2042,$J2042&lt;&gt;""),SUMIFS(K:K,C:C,C2042,J:J,"&lt;&gt;Subtotal"),""))))),"")</f>
        <v/>
      </c>
      <c r="L2043" s="100" t="str">
        <f t="shared" si="60"/>
        <v/>
      </c>
    </row>
    <row r="2044" spans="2:12" x14ac:dyDescent="0.25">
      <c r="B2044" s="62" t="str">
        <f>IFERROR(IF(C2043=C2040,IF(B2043+1&lt;='FORMAÇÃO DE PREÇO'!$H$8,B2043+1,""),B2043),"")</f>
        <v/>
      </c>
      <c r="C2044" s="62" t="str">
        <f>IFERROR(VLOOKUP(B2044,'FORMAÇÃO DE PREÇO'!B:D,2,FALSE),"")</f>
        <v/>
      </c>
      <c r="D2044" s="62" t="str">
        <f>IFERROR(VLOOKUP(B2044,'FORMAÇÃO DE PREÇO'!B:D,3,FALSE),"")</f>
        <v/>
      </c>
      <c r="E2044" s="107" t="str">
        <f t="shared" si="61"/>
        <v/>
      </c>
      <c r="F2044" s="107" t="str">
        <f>IF($B2043="","",IF($C2044=$C2041,INDEX('FORMAÇÃO DE PREÇO'!$H:$H,MATCH($B2044,'FORMAÇÃO DE PREÇO'!$B:$B)-18),IF($C2044=$C2042,"Código","")))</f>
        <v/>
      </c>
      <c r="G2044" s="108" t="str">
        <f t="array" ref="G2044">IF($B2043="","",IF($C2044=$C2041,UPPER(INDEX('BASE EDITAL'!$C:$C,EDITAL!B2044+1)),IF($C2044=$C2042,"Especificação do Objeto","")))</f>
        <v/>
      </c>
      <c r="H2044" s="109" t="str">
        <f t="array" ref="H2044">IF($B2043="","",IF($C2044=$C2041,INDEX('FORMAÇÃO DE PREÇO'!$M:$M,MATCH($B2044,'FORMAÇÃO DE PREÇO'!$B:$B)-14),IF($C2044=$C2042,"Unidade","")))</f>
        <v/>
      </c>
      <c r="I2044" s="109" t="str">
        <f>IF($B2043="","",IF($C2044=$C2041,INDEX('FORMAÇÃO DE PREÇO'!$M:$M,MATCH($B2044,'FORMAÇÃO DE PREÇO'!$B:$B)-16),IF($C2044=$C2042,"Quant.","")))</f>
        <v/>
      </c>
      <c r="J2044" s="68" t="str">
        <f>IF(AND(COUNTBLANK($B2041:$B2043)=2,$B2043="",$B2042="",MAX(C:C)&gt;1),"Total Estimado",IF($B2043="","",IF($C2044=$C2041,INDEX('FORMAÇÃO DE PREÇO'!$M:$M,MATCH($B2044,'FORMAÇÃO DE PREÇO'!$B:$B)-18),IF($C2044=$C2042,"Valor Unit. (R$)",IF(AND($C2044&lt;&gt;$C2043,$J2043&lt;&gt;""),"Subtotal","")))))</f>
        <v/>
      </c>
      <c r="K2044" s="100" t="str">
        <f>IFERROR(IF(AND(COUNTBLANK($B2041:$B2043)=2,$B2043="",$B2042="",MAX(C:C)&gt;1),SUM($K$3:K2043)/2,IF($B2043="","",IF($C2044=$C2041,ROUND(J2044*I2044,2),IF($C2044=$C2042,"Total Item (R$)",IF(AND($C2044&lt;&gt;$C2043,$J2043&lt;&gt;""),SUMIFS(K:K,C:C,C2043,J:J,"&lt;&gt;Subtotal"),""))))),"")</f>
        <v/>
      </c>
      <c r="L2044" s="100" t="str">
        <f t="shared" si="60"/>
        <v/>
      </c>
    </row>
    <row r="2045" spans="2:12" x14ac:dyDescent="0.25">
      <c r="B2045" s="62" t="str">
        <f>IFERROR(IF(C2044=C2041,IF(B2044+1&lt;='FORMAÇÃO DE PREÇO'!$H$8,B2044+1,""),B2044),"")</f>
        <v/>
      </c>
      <c r="C2045" s="62" t="str">
        <f>IFERROR(VLOOKUP(B2045,'FORMAÇÃO DE PREÇO'!B:D,2,FALSE),"")</f>
        <v/>
      </c>
      <c r="D2045" s="62" t="str">
        <f>IFERROR(VLOOKUP(B2045,'FORMAÇÃO DE PREÇO'!B:D,3,FALSE),"")</f>
        <v/>
      </c>
      <c r="E2045" s="107" t="str">
        <f t="shared" si="61"/>
        <v/>
      </c>
      <c r="F2045" s="107" t="str">
        <f>IF($B2044="","",IF($C2045=$C2042,INDEX('FORMAÇÃO DE PREÇO'!$H:$H,MATCH($B2045,'FORMAÇÃO DE PREÇO'!$B:$B)-18),IF($C2045=$C2043,"Código","")))</f>
        <v/>
      </c>
      <c r="G2045" s="108" t="str">
        <f t="array" ref="G2045">IF($B2044="","",IF($C2045=$C2042,UPPER(INDEX('BASE EDITAL'!$C:$C,EDITAL!B2045+1)),IF($C2045=$C2043,"Especificação do Objeto","")))</f>
        <v/>
      </c>
      <c r="H2045" s="109" t="str">
        <f t="array" ref="H2045">IF($B2044="","",IF($C2045=$C2042,INDEX('FORMAÇÃO DE PREÇO'!$M:$M,MATCH($B2045,'FORMAÇÃO DE PREÇO'!$B:$B)-14),IF($C2045=$C2043,"Unidade","")))</f>
        <v/>
      </c>
      <c r="I2045" s="109" t="str">
        <f>IF($B2044="","",IF($C2045=$C2042,INDEX('FORMAÇÃO DE PREÇO'!$M:$M,MATCH($B2045,'FORMAÇÃO DE PREÇO'!$B:$B)-16),IF($C2045=$C2043,"Quant.","")))</f>
        <v/>
      </c>
      <c r="J2045" s="68" t="str">
        <f>IF(AND(COUNTBLANK($B2042:$B2044)=2,$B2044="",$B2043="",MAX(C:C)&gt;1),"Total Estimado",IF($B2044="","",IF($C2045=$C2042,INDEX('FORMAÇÃO DE PREÇO'!$M:$M,MATCH($B2045,'FORMAÇÃO DE PREÇO'!$B:$B)-18),IF($C2045=$C2043,"Valor Unit. (R$)",IF(AND($C2045&lt;&gt;$C2044,$J2044&lt;&gt;""),"Subtotal","")))))</f>
        <v/>
      </c>
      <c r="K2045" s="100" t="str">
        <f>IFERROR(IF(AND(COUNTBLANK($B2042:$B2044)=2,$B2044="",$B2043="",MAX(C:C)&gt;1),SUM($K$3:K2044)/2,IF($B2044="","",IF($C2045=$C2042,ROUND(J2045*I2045,2),IF($C2045=$C2043,"Total Item (R$)",IF(AND($C2045&lt;&gt;$C2044,$J2044&lt;&gt;""),SUMIFS(K:K,C:C,C2044,J:J,"&lt;&gt;Subtotal"),""))))),"")</f>
        <v/>
      </c>
      <c r="L2045" s="100" t="str">
        <f t="shared" si="60"/>
        <v/>
      </c>
    </row>
    <row r="2046" spans="2:12" x14ac:dyDescent="0.25">
      <c r="B2046" s="62" t="str">
        <f>IFERROR(IF(C2045=C2042,IF(B2045+1&lt;='FORMAÇÃO DE PREÇO'!$H$8,B2045+1,""),B2045),"")</f>
        <v/>
      </c>
      <c r="C2046" s="62" t="str">
        <f>IFERROR(VLOOKUP(B2046,'FORMAÇÃO DE PREÇO'!B:D,2,FALSE),"")</f>
        <v/>
      </c>
      <c r="D2046" s="62" t="str">
        <f>IFERROR(VLOOKUP(B2046,'FORMAÇÃO DE PREÇO'!B:D,3,FALSE),"")</f>
        <v/>
      </c>
      <c r="E2046" s="107" t="str">
        <f t="shared" si="61"/>
        <v/>
      </c>
      <c r="F2046" s="107" t="str">
        <f>IF($B2045="","",IF($C2046=$C2043,INDEX('FORMAÇÃO DE PREÇO'!$H:$H,MATCH($B2046,'FORMAÇÃO DE PREÇO'!$B:$B)-18),IF($C2046=$C2044,"Código","")))</f>
        <v/>
      </c>
      <c r="G2046" s="108" t="str">
        <f t="array" ref="G2046">IF($B2045="","",IF($C2046=$C2043,UPPER(INDEX('BASE EDITAL'!$C:$C,EDITAL!B2046+1)),IF($C2046=$C2044,"Especificação do Objeto","")))</f>
        <v/>
      </c>
      <c r="H2046" s="109" t="str">
        <f t="array" ref="H2046">IF($B2045="","",IF($C2046=$C2043,INDEX('FORMAÇÃO DE PREÇO'!$M:$M,MATCH($B2046,'FORMAÇÃO DE PREÇO'!$B:$B)-14),IF($C2046=$C2044,"Unidade","")))</f>
        <v/>
      </c>
      <c r="I2046" s="109" t="str">
        <f>IF($B2045="","",IF($C2046=$C2043,INDEX('FORMAÇÃO DE PREÇO'!$M:$M,MATCH($B2046,'FORMAÇÃO DE PREÇO'!$B:$B)-16),IF($C2046=$C2044,"Quant.","")))</f>
        <v/>
      </c>
      <c r="J2046" s="68" t="str">
        <f>IF(AND(COUNTBLANK($B2043:$B2045)=2,$B2045="",$B2044="",MAX(C:C)&gt;1),"Total Estimado",IF($B2045="","",IF($C2046=$C2043,INDEX('FORMAÇÃO DE PREÇO'!$M:$M,MATCH($B2046,'FORMAÇÃO DE PREÇO'!$B:$B)-18),IF($C2046=$C2044,"Valor Unit. (R$)",IF(AND($C2046&lt;&gt;$C2045,$J2045&lt;&gt;""),"Subtotal","")))))</f>
        <v/>
      </c>
      <c r="K2046" s="100" t="str">
        <f>IFERROR(IF(AND(COUNTBLANK($B2043:$B2045)=2,$B2045="",$B2044="",MAX(C:C)&gt;1),SUM($K$3:K2045)/2,IF($B2045="","",IF($C2046=$C2043,ROUND(J2046*I2046,2),IF($C2046=$C2044,"Total Item (R$)",IF(AND($C2046&lt;&gt;$C2045,$J2045&lt;&gt;""),SUMIFS(K:K,C:C,C2045,J:J,"&lt;&gt;Subtotal"),""))))),"")</f>
        <v/>
      </c>
      <c r="L2046" s="100" t="str">
        <f t="shared" si="60"/>
        <v/>
      </c>
    </row>
    <row r="2047" spans="2:12" x14ac:dyDescent="0.25">
      <c r="B2047" s="62" t="str">
        <f>IFERROR(IF(C2046=C2043,IF(B2046+1&lt;='FORMAÇÃO DE PREÇO'!$H$8,B2046+1,""),B2046),"")</f>
        <v/>
      </c>
      <c r="C2047" s="62" t="str">
        <f>IFERROR(VLOOKUP(B2047,'FORMAÇÃO DE PREÇO'!B:D,2,FALSE),"")</f>
        <v/>
      </c>
      <c r="D2047" s="62" t="str">
        <f>IFERROR(VLOOKUP(B2047,'FORMAÇÃO DE PREÇO'!B:D,3,FALSE),"")</f>
        <v/>
      </c>
      <c r="E2047" s="107" t="str">
        <f t="shared" si="61"/>
        <v/>
      </c>
      <c r="F2047" s="107" t="str">
        <f>IF($B2046="","",IF($C2047=$C2044,INDEX('FORMAÇÃO DE PREÇO'!$H:$H,MATCH($B2047,'FORMAÇÃO DE PREÇO'!$B:$B)-18),IF($C2047=$C2045,"Código","")))</f>
        <v/>
      </c>
      <c r="G2047" s="108" t="str">
        <f t="array" ref="G2047">IF($B2046="","",IF($C2047=$C2044,UPPER(INDEX('BASE EDITAL'!$C:$C,EDITAL!B2047+1)),IF($C2047=$C2045,"Especificação do Objeto","")))</f>
        <v/>
      </c>
      <c r="H2047" s="109" t="str">
        <f t="array" ref="H2047">IF($B2046="","",IF($C2047=$C2044,INDEX('FORMAÇÃO DE PREÇO'!$M:$M,MATCH($B2047,'FORMAÇÃO DE PREÇO'!$B:$B)-14),IF($C2047=$C2045,"Unidade","")))</f>
        <v/>
      </c>
      <c r="I2047" s="109" t="str">
        <f>IF($B2046="","",IF($C2047=$C2044,INDEX('FORMAÇÃO DE PREÇO'!$M:$M,MATCH($B2047,'FORMAÇÃO DE PREÇO'!$B:$B)-16),IF($C2047=$C2045,"Quant.","")))</f>
        <v/>
      </c>
      <c r="J2047" s="68" t="str">
        <f>IF(AND(COUNTBLANK($B2044:$B2046)=2,$B2046="",$B2045="",MAX(C:C)&gt;1),"Total Estimado",IF($B2046="","",IF($C2047=$C2044,INDEX('FORMAÇÃO DE PREÇO'!$M:$M,MATCH($B2047,'FORMAÇÃO DE PREÇO'!$B:$B)-18),IF($C2047=$C2045,"Valor Unit. (R$)",IF(AND($C2047&lt;&gt;$C2046,$J2046&lt;&gt;""),"Subtotal","")))))</f>
        <v/>
      </c>
      <c r="K2047" s="100" t="str">
        <f>IFERROR(IF(AND(COUNTBLANK($B2044:$B2046)=2,$B2046="",$B2045="",MAX(C:C)&gt;1),SUM($K$3:K2046)/2,IF($B2046="","",IF($C2047=$C2044,ROUND(J2047*I2047,2),IF($C2047=$C2045,"Total Item (R$)",IF(AND($C2047&lt;&gt;$C2046,$J2046&lt;&gt;""),SUMIFS(K:K,C:C,C2046,J:J,"&lt;&gt;Subtotal"),""))))),"")</f>
        <v/>
      </c>
      <c r="L2047" s="100" t="str">
        <f t="shared" si="60"/>
        <v/>
      </c>
    </row>
    <row r="2048" spans="2:12" x14ac:dyDescent="0.25">
      <c r="B2048" s="62" t="str">
        <f>IFERROR(IF(C2047=C2044,IF(B2047+1&lt;='FORMAÇÃO DE PREÇO'!$H$8,B2047+1,""),B2047),"")</f>
        <v/>
      </c>
      <c r="C2048" s="62" t="str">
        <f>IFERROR(VLOOKUP(B2048,'FORMAÇÃO DE PREÇO'!B:D,2,FALSE),"")</f>
        <v/>
      </c>
      <c r="D2048" s="62" t="str">
        <f>IFERROR(VLOOKUP(B2048,'FORMAÇÃO DE PREÇO'!B:D,3,FALSE),"")</f>
        <v/>
      </c>
      <c r="E2048" s="107" t="str">
        <f t="shared" si="61"/>
        <v/>
      </c>
      <c r="F2048" s="107" t="str">
        <f>IF($B2047="","",IF($C2048=$C2045,INDEX('FORMAÇÃO DE PREÇO'!$H:$H,MATCH($B2048,'FORMAÇÃO DE PREÇO'!$B:$B)-18),IF($C2048=$C2046,"Código","")))</f>
        <v/>
      </c>
      <c r="G2048" s="108" t="str">
        <f t="array" ref="G2048">IF($B2047="","",IF($C2048=$C2045,UPPER(INDEX('BASE EDITAL'!$C:$C,EDITAL!B2048+1)),IF($C2048=$C2046,"Especificação do Objeto","")))</f>
        <v/>
      </c>
      <c r="H2048" s="109" t="str">
        <f t="array" ref="H2048">IF($B2047="","",IF($C2048=$C2045,INDEX('FORMAÇÃO DE PREÇO'!$M:$M,MATCH($B2048,'FORMAÇÃO DE PREÇO'!$B:$B)-14),IF($C2048=$C2046,"Unidade","")))</f>
        <v/>
      </c>
      <c r="I2048" s="109" t="str">
        <f>IF($B2047="","",IF($C2048=$C2045,INDEX('FORMAÇÃO DE PREÇO'!$M:$M,MATCH($B2048,'FORMAÇÃO DE PREÇO'!$B:$B)-16),IF($C2048=$C2046,"Quant.","")))</f>
        <v/>
      </c>
      <c r="J2048" s="68" t="str">
        <f>IF(AND(COUNTBLANK($B2045:$B2047)=2,$B2047="",$B2046="",MAX(C:C)&gt;1),"Total Estimado",IF($B2047="","",IF($C2048=$C2045,INDEX('FORMAÇÃO DE PREÇO'!$M:$M,MATCH($B2048,'FORMAÇÃO DE PREÇO'!$B:$B)-18),IF($C2048=$C2046,"Valor Unit. (R$)",IF(AND($C2048&lt;&gt;$C2047,$J2047&lt;&gt;""),"Subtotal","")))))</f>
        <v/>
      </c>
      <c r="K2048" s="100" t="str">
        <f>IFERROR(IF(AND(COUNTBLANK($B2045:$B2047)=2,$B2047="",$B2046="",MAX(C:C)&gt;1),SUM($K$3:K2047)/2,IF($B2047="","",IF($C2048=$C2045,ROUND(J2048*I2048,2),IF($C2048=$C2046,"Total Item (R$)",IF(AND($C2048&lt;&gt;$C2047,$J2047&lt;&gt;""),SUMIFS(K:K,C:C,C2047,J:J,"&lt;&gt;Subtotal"),""))))),"")</f>
        <v/>
      </c>
      <c r="L2048" s="100" t="str">
        <f t="shared" si="60"/>
        <v/>
      </c>
    </row>
    <row r="2049" spans="2:12" x14ac:dyDescent="0.25">
      <c r="B2049" s="62" t="str">
        <f>IFERROR(IF(C2048=C2045,IF(B2048+1&lt;='FORMAÇÃO DE PREÇO'!$H$8,B2048+1,""),B2048),"")</f>
        <v/>
      </c>
      <c r="C2049" s="62" t="str">
        <f>IFERROR(VLOOKUP(B2049,'FORMAÇÃO DE PREÇO'!B:D,2,FALSE),"")</f>
        <v/>
      </c>
      <c r="D2049" s="62" t="str">
        <f>IFERROR(VLOOKUP(B2049,'FORMAÇÃO DE PREÇO'!B:D,3,FALSE),"")</f>
        <v/>
      </c>
      <c r="E2049" s="107" t="str">
        <f t="shared" si="61"/>
        <v/>
      </c>
      <c r="F2049" s="107" t="str">
        <f>IF($B2048="","",IF($C2049=$C2046,INDEX('FORMAÇÃO DE PREÇO'!$H:$H,MATCH($B2049,'FORMAÇÃO DE PREÇO'!$B:$B)-18),IF($C2049=$C2047,"Código","")))</f>
        <v/>
      </c>
      <c r="G2049" s="108" t="str">
        <f t="array" ref="G2049">IF($B2048="","",IF($C2049=$C2046,UPPER(INDEX('BASE EDITAL'!$C:$C,EDITAL!B2049+1)),IF($C2049=$C2047,"Especificação do Objeto","")))</f>
        <v/>
      </c>
      <c r="H2049" s="109" t="str">
        <f t="array" ref="H2049">IF($B2048="","",IF($C2049=$C2046,INDEX('FORMAÇÃO DE PREÇO'!$M:$M,MATCH($B2049,'FORMAÇÃO DE PREÇO'!$B:$B)-14),IF($C2049=$C2047,"Unidade","")))</f>
        <v/>
      </c>
      <c r="I2049" s="109" t="str">
        <f>IF($B2048="","",IF($C2049=$C2046,INDEX('FORMAÇÃO DE PREÇO'!$M:$M,MATCH($B2049,'FORMAÇÃO DE PREÇO'!$B:$B)-16),IF($C2049=$C2047,"Quant.","")))</f>
        <v/>
      </c>
      <c r="J2049" s="68" t="str">
        <f>IF(AND(COUNTBLANK($B2046:$B2048)=2,$B2048="",$B2047="",MAX(C:C)&gt;1),"Total Estimado",IF($B2048="","",IF($C2049=$C2046,INDEX('FORMAÇÃO DE PREÇO'!$M:$M,MATCH($B2049,'FORMAÇÃO DE PREÇO'!$B:$B)-18),IF($C2049=$C2047,"Valor Unit. (R$)",IF(AND($C2049&lt;&gt;$C2048,$J2048&lt;&gt;""),"Subtotal","")))))</f>
        <v/>
      </c>
      <c r="K2049" s="100" t="str">
        <f>IFERROR(IF(AND(COUNTBLANK($B2046:$B2048)=2,$B2048="",$B2047="",MAX(C:C)&gt;1),SUM($K$3:K2048)/2,IF($B2048="","",IF($C2049=$C2046,ROUND(J2049*I2049,2),IF($C2049=$C2047,"Total Item (R$)",IF(AND($C2049&lt;&gt;$C2048,$J2048&lt;&gt;""),SUMIFS(K:K,C:C,C2048,J:J,"&lt;&gt;Subtotal"),""))))),"")</f>
        <v/>
      </c>
      <c r="L2049" s="100" t="str">
        <f t="shared" si="60"/>
        <v/>
      </c>
    </row>
    <row r="2050" spans="2:12" x14ac:dyDescent="0.25">
      <c r="B2050" s="62" t="str">
        <f>IFERROR(IF(C2049=C2046,IF(B2049+1&lt;='FORMAÇÃO DE PREÇO'!$H$8,B2049+1,""),B2049),"")</f>
        <v/>
      </c>
      <c r="C2050" s="62" t="str">
        <f>IFERROR(VLOOKUP(B2050,'FORMAÇÃO DE PREÇO'!B:D,2,FALSE),"")</f>
        <v/>
      </c>
      <c r="D2050" s="62" t="str">
        <f>IFERROR(VLOOKUP(B2050,'FORMAÇÃO DE PREÇO'!B:D,3,FALSE),"")</f>
        <v/>
      </c>
      <c r="E2050" s="107" t="str">
        <f t="shared" si="61"/>
        <v/>
      </c>
      <c r="F2050" s="107" t="str">
        <f>IF($B2049="","",IF($C2050=$C2047,INDEX('FORMAÇÃO DE PREÇO'!$H:$H,MATCH($B2050,'FORMAÇÃO DE PREÇO'!$B:$B)-18),IF($C2050=$C2048,"Código","")))</f>
        <v/>
      </c>
      <c r="G2050" s="108" t="str">
        <f t="array" ref="G2050">IF($B2049="","",IF($C2050=$C2047,UPPER(INDEX('BASE EDITAL'!$C:$C,EDITAL!B2050+1)),IF($C2050=$C2048,"Especificação do Objeto","")))</f>
        <v/>
      </c>
      <c r="H2050" s="109" t="str">
        <f t="array" ref="H2050">IF($B2049="","",IF($C2050=$C2047,INDEX('FORMAÇÃO DE PREÇO'!$M:$M,MATCH($B2050,'FORMAÇÃO DE PREÇO'!$B:$B)-14),IF($C2050=$C2048,"Unidade","")))</f>
        <v/>
      </c>
      <c r="I2050" s="109" t="str">
        <f>IF($B2049="","",IF($C2050=$C2047,INDEX('FORMAÇÃO DE PREÇO'!$M:$M,MATCH($B2050,'FORMAÇÃO DE PREÇO'!$B:$B)-16),IF($C2050=$C2048,"Quant.","")))</f>
        <v/>
      </c>
      <c r="J2050" s="68" t="str">
        <f>IF(AND(COUNTBLANK($B2047:$B2049)=2,$B2049="",$B2048="",MAX(C:C)&gt;1),"Total Estimado",IF($B2049="","",IF($C2050=$C2047,INDEX('FORMAÇÃO DE PREÇO'!$M:$M,MATCH($B2050,'FORMAÇÃO DE PREÇO'!$B:$B)-18),IF($C2050=$C2048,"Valor Unit. (R$)",IF(AND($C2050&lt;&gt;$C2049,$J2049&lt;&gt;""),"Subtotal","")))))</f>
        <v/>
      </c>
      <c r="K2050" s="100" t="str">
        <f>IFERROR(IF(AND(COUNTBLANK($B2047:$B2049)=2,$B2049="",$B2048="",MAX(C:C)&gt;1),SUM($K$3:K2049)/2,IF($B2049="","",IF($C2050=$C2047,ROUND(J2050*I2050,2),IF($C2050=$C2048,"Total Item (R$)",IF(AND($C2050&lt;&gt;$C2049,$J2049&lt;&gt;""),SUMIFS(K:K,C:C,C2049,J:J,"&lt;&gt;Subtotal"),""))))),"")</f>
        <v/>
      </c>
      <c r="L2050" s="100" t="str">
        <f t="shared" si="60"/>
        <v/>
      </c>
    </row>
    <row r="2051" spans="2:12" x14ac:dyDescent="0.25">
      <c r="B2051" s="62" t="str">
        <f>IFERROR(IF(C2050=C2047,IF(B2050+1&lt;='FORMAÇÃO DE PREÇO'!$H$8,B2050+1,""),B2050),"")</f>
        <v/>
      </c>
      <c r="C2051" s="62" t="str">
        <f>IFERROR(VLOOKUP(B2051,'FORMAÇÃO DE PREÇO'!B:D,2,FALSE),"")</f>
        <v/>
      </c>
      <c r="D2051" s="62" t="str">
        <f>IFERROR(VLOOKUP(B2051,'FORMAÇÃO DE PREÇO'!B:D,3,FALSE),"")</f>
        <v/>
      </c>
      <c r="E2051" s="107" t="str">
        <f t="shared" si="61"/>
        <v/>
      </c>
      <c r="F2051" s="107" t="str">
        <f>IF($B2050="","",IF($C2051=$C2048,INDEX('FORMAÇÃO DE PREÇO'!$H:$H,MATCH($B2051,'FORMAÇÃO DE PREÇO'!$B:$B)-18),IF($C2051=$C2049,"Código","")))</f>
        <v/>
      </c>
      <c r="G2051" s="108" t="str">
        <f t="array" ref="G2051">IF($B2050="","",IF($C2051=$C2048,UPPER(INDEX('BASE EDITAL'!$C:$C,EDITAL!B2051+1)),IF($C2051=$C2049,"Especificação do Objeto","")))</f>
        <v/>
      </c>
      <c r="H2051" s="109" t="str">
        <f t="array" ref="H2051">IF($B2050="","",IF($C2051=$C2048,INDEX('FORMAÇÃO DE PREÇO'!$M:$M,MATCH($B2051,'FORMAÇÃO DE PREÇO'!$B:$B)-14),IF($C2051=$C2049,"Unidade","")))</f>
        <v/>
      </c>
      <c r="I2051" s="109" t="str">
        <f>IF($B2050="","",IF($C2051=$C2048,INDEX('FORMAÇÃO DE PREÇO'!$M:$M,MATCH($B2051,'FORMAÇÃO DE PREÇO'!$B:$B)-16),IF($C2051=$C2049,"Quant.","")))</f>
        <v/>
      </c>
      <c r="J2051" s="68" t="str">
        <f>IF(AND(COUNTBLANK($B2048:$B2050)=2,$B2050="",$B2049="",MAX(C:C)&gt;1),"Total Estimado",IF($B2050="","",IF($C2051=$C2048,INDEX('FORMAÇÃO DE PREÇO'!$M:$M,MATCH($B2051,'FORMAÇÃO DE PREÇO'!$B:$B)-18),IF($C2051=$C2049,"Valor Unit. (R$)",IF(AND($C2051&lt;&gt;$C2050,$J2050&lt;&gt;""),"Subtotal","")))))</f>
        <v/>
      </c>
      <c r="K2051" s="100" t="str">
        <f>IFERROR(IF(AND(COUNTBLANK($B2048:$B2050)=2,$B2050="",$B2049="",MAX(C:C)&gt;1),SUM($K$3:K2050)/2,IF($B2050="","",IF($C2051=$C2048,ROUND(J2051*I2051,2),IF($C2051=$C2049,"Total Item (R$)",IF(AND($C2051&lt;&gt;$C2050,$J2050&lt;&gt;""),SUMIFS(K:K,C:C,C2050,J:J,"&lt;&gt;Subtotal"),""))))),"")</f>
        <v/>
      </c>
      <c r="L2051" s="100" t="str">
        <f t="shared" si="60"/>
        <v/>
      </c>
    </row>
    <row r="2052" spans="2:12" x14ac:dyDescent="0.25">
      <c r="B2052" s="62" t="str">
        <f>IFERROR(IF(C2051=C2048,IF(B2051+1&lt;='FORMAÇÃO DE PREÇO'!$H$8,B2051+1,""),B2051),"")</f>
        <v/>
      </c>
      <c r="C2052" s="62" t="str">
        <f>IFERROR(VLOOKUP(B2052,'FORMAÇÃO DE PREÇO'!B:D,2,FALSE),"")</f>
        <v/>
      </c>
      <c r="D2052" s="62" t="str">
        <f>IFERROR(VLOOKUP(B2052,'FORMAÇÃO DE PREÇO'!B:D,3,FALSE),"")</f>
        <v/>
      </c>
      <c r="E2052" s="107" t="str">
        <f t="shared" si="61"/>
        <v/>
      </c>
      <c r="F2052" s="107" t="str">
        <f>IF($B2051="","",IF($C2052=$C2049,INDEX('FORMAÇÃO DE PREÇO'!$H:$H,MATCH($B2052,'FORMAÇÃO DE PREÇO'!$B:$B)-18),IF($C2052=$C2050,"Código","")))</f>
        <v/>
      </c>
      <c r="G2052" s="108" t="str">
        <f t="array" ref="G2052">IF($B2051="","",IF($C2052=$C2049,UPPER(INDEX('BASE EDITAL'!$C:$C,EDITAL!B2052+1)),IF($C2052=$C2050,"Especificação do Objeto","")))</f>
        <v/>
      </c>
      <c r="H2052" s="109" t="str">
        <f t="array" ref="H2052">IF($B2051="","",IF($C2052=$C2049,INDEX('FORMAÇÃO DE PREÇO'!$M:$M,MATCH($B2052,'FORMAÇÃO DE PREÇO'!$B:$B)-14),IF($C2052=$C2050,"Unidade","")))</f>
        <v/>
      </c>
      <c r="I2052" s="109" t="str">
        <f>IF($B2051="","",IF($C2052=$C2049,INDEX('FORMAÇÃO DE PREÇO'!$M:$M,MATCH($B2052,'FORMAÇÃO DE PREÇO'!$B:$B)-16),IF($C2052=$C2050,"Quant.","")))</f>
        <v/>
      </c>
      <c r="J2052" s="68" t="str">
        <f>IF(AND(COUNTBLANK($B2049:$B2051)=2,$B2051="",$B2050="",MAX(C:C)&gt;1),"Total Estimado",IF($B2051="","",IF($C2052=$C2049,INDEX('FORMAÇÃO DE PREÇO'!$M:$M,MATCH($B2052,'FORMAÇÃO DE PREÇO'!$B:$B)-18),IF($C2052=$C2050,"Valor Unit. (R$)",IF(AND($C2052&lt;&gt;$C2051,$J2051&lt;&gt;""),"Subtotal","")))))</f>
        <v/>
      </c>
      <c r="K2052" s="100" t="str">
        <f>IFERROR(IF(AND(COUNTBLANK($B2049:$B2051)=2,$B2051="",$B2050="",MAX(C:C)&gt;1),SUM($K$3:K2051)/2,IF($B2051="","",IF($C2052=$C2049,ROUND(J2052*I2052,2),IF($C2052=$C2050,"Total Item (R$)",IF(AND($C2052&lt;&gt;$C2051,$J2051&lt;&gt;""),SUMIFS(K:K,C:C,C2051,J:J,"&lt;&gt;Subtotal"),""))))),"")</f>
        <v/>
      </c>
      <c r="L2052" s="100" t="str">
        <f t="shared" ref="L2052:L2115" si="62">IF($B2051="","",IF($C2052=$C2049,"",IF($C2052=$C2050,"Benefício ME/EPP","")))</f>
        <v/>
      </c>
    </row>
    <row r="2053" spans="2:12" x14ac:dyDescent="0.25">
      <c r="B2053" s="62" t="str">
        <f>IFERROR(IF(C2052=C2049,IF(B2052+1&lt;='FORMAÇÃO DE PREÇO'!$H$8,B2052+1,""),B2052),"")</f>
        <v/>
      </c>
      <c r="C2053" s="62" t="str">
        <f>IFERROR(VLOOKUP(B2053,'FORMAÇÃO DE PREÇO'!B:D,2,FALSE),"")</f>
        <v/>
      </c>
      <c r="D2053" s="62" t="str">
        <f>IFERROR(VLOOKUP(B2053,'FORMAÇÃO DE PREÇO'!B:D,3,FALSE),"")</f>
        <v/>
      </c>
      <c r="E2053" s="107" t="str">
        <f t="shared" si="61"/>
        <v/>
      </c>
      <c r="F2053" s="107" t="str">
        <f>IF($B2052="","",IF($C2053=$C2050,INDEX('FORMAÇÃO DE PREÇO'!$H:$H,MATCH($B2053,'FORMAÇÃO DE PREÇO'!$B:$B)-18),IF($C2053=$C2051,"Código","")))</f>
        <v/>
      </c>
      <c r="G2053" s="108" t="str">
        <f t="array" ref="G2053">IF($B2052="","",IF($C2053=$C2050,UPPER(INDEX('BASE EDITAL'!$C:$C,EDITAL!B2053+1)),IF($C2053=$C2051,"Especificação do Objeto","")))</f>
        <v/>
      </c>
      <c r="H2053" s="109" t="str">
        <f t="array" ref="H2053">IF($B2052="","",IF($C2053=$C2050,INDEX('FORMAÇÃO DE PREÇO'!$M:$M,MATCH($B2053,'FORMAÇÃO DE PREÇO'!$B:$B)-14),IF($C2053=$C2051,"Unidade","")))</f>
        <v/>
      </c>
      <c r="I2053" s="109" t="str">
        <f>IF($B2052="","",IF($C2053=$C2050,INDEX('FORMAÇÃO DE PREÇO'!$M:$M,MATCH($B2053,'FORMAÇÃO DE PREÇO'!$B:$B)-16),IF($C2053=$C2051,"Quant.","")))</f>
        <v/>
      </c>
      <c r="J2053" s="68" t="str">
        <f>IF(AND(COUNTBLANK($B2050:$B2052)=2,$B2052="",$B2051="",MAX(C:C)&gt;1),"Total Estimado",IF($B2052="","",IF($C2053=$C2050,INDEX('FORMAÇÃO DE PREÇO'!$M:$M,MATCH($B2053,'FORMAÇÃO DE PREÇO'!$B:$B)-18),IF($C2053=$C2051,"Valor Unit. (R$)",IF(AND($C2053&lt;&gt;$C2052,$J2052&lt;&gt;""),"Subtotal","")))))</f>
        <v/>
      </c>
      <c r="K2053" s="100" t="str">
        <f>IFERROR(IF(AND(COUNTBLANK($B2050:$B2052)=2,$B2052="",$B2051="",MAX(C:C)&gt;1),SUM($K$3:K2052)/2,IF($B2052="","",IF($C2053=$C2050,ROUND(J2053*I2053,2),IF($C2053=$C2051,"Total Item (R$)",IF(AND($C2053&lt;&gt;$C2052,$J2052&lt;&gt;""),SUMIFS(K:K,C:C,C2052,J:J,"&lt;&gt;Subtotal"),""))))),"")</f>
        <v/>
      </c>
      <c r="L2053" s="100" t="str">
        <f t="shared" si="62"/>
        <v/>
      </c>
    </row>
    <row r="2054" spans="2:12" x14ac:dyDescent="0.25">
      <c r="B2054" s="62" t="str">
        <f>IFERROR(IF(C2053=C2050,IF(B2053+1&lt;='FORMAÇÃO DE PREÇO'!$H$8,B2053+1,""),B2053),"")</f>
        <v/>
      </c>
      <c r="C2054" s="62" t="str">
        <f>IFERROR(VLOOKUP(B2054,'FORMAÇÃO DE PREÇO'!B:D,2,FALSE),"")</f>
        <v/>
      </c>
      <c r="D2054" s="62" t="str">
        <f>IFERROR(VLOOKUP(B2054,'FORMAÇÃO DE PREÇO'!B:D,3,FALSE),"")</f>
        <v/>
      </c>
      <c r="E2054" s="107" t="str">
        <f t="shared" si="61"/>
        <v/>
      </c>
      <c r="F2054" s="107" t="str">
        <f>IF($B2053="","",IF($C2054=$C2051,INDEX('FORMAÇÃO DE PREÇO'!$H:$H,MATCH($B2054,'FORMAÇÃO DE PREÇO'!$B:$B)-18),IF($C2054=$C2052,"Código","")))</f>
        <v/>
      </c>
      <c r="G2054" s="108" t="str">
        <f t="array" ref="G2054">IF($B2053="","",IF($C2054=$C2051,UPPER(INDEX('BASE EDITAL'!$C:$C,EDITAL!B2054+1)),IF($C2054=$C2052,"Especificação do Objeto","")))</f>
        <v/>
      </c>
      <c r="H2054" s="109" t="str">
        <f t="array" ref="H2054">IF($B2053="","",IF($C2054=$C2051,INDEX('FORMAÇÃO DE PREÇO'!$M:$M,MATCH($B2054,'FORMAÇÃO DE PREÇO'!$B:$B)-14),IF($C2054=$C2052,"Unidade","")))</f>
        <v/>
      </c>
      <c r="I2054" s="109" t="str">
        <f>IF($B2053="","",IF($C2054=$C2051,INDEX('FORMAÇÃO DE PREÇO'!$M:$M,MATCH($B2054,'FORMAÇÃO DE PREÇO'!$B:$B)-16),IF($C2054=$C2052,"Quant.","")))</f>
        <v/>
      </c>
      <c r="J2054" s="68" t="str">
        <f>IF(AND(COUNTBLANK($B2051:$B2053)=2,$B2053="",$B2052="",MAX(C:C)&gt;1),"Total Estimado",IF($B2053="","",IF($C2054=$C2051,INDEX('FORMAÇÃO DE PREÇO'!$M:$M,MATCH($B2054,'FORMAÇÃO DE PREÇO'!$B:$B)-18),IF($C2054=$C2052,"Valor Unit. (R$)",IF(AND($C2054&lt;&gt;$C2053,$J2053&lt;&gt;""),"Subtotal","")))))</f>
        <v/>
      </c>
      <c r="K2054" s="100" t="str">
        <f>IFERROR(IF(AND(COUNTBLANK($B2051:$B2053)=2,$B2053="",$B2052="",MAX(C:C)&gt;1),SUM($K$3:K2053)/2,IF($B2053="","",IF($C2054=$C2051,ROUND(J2054*I2054,2),IF($C2054=$C2052,"Total Item (R$)",IF(AND($C2054&lt;&gt;$C2053,$J2053&lt;&gt;""),SUMIFS(K:K,C:C,C2053,J:J,"&lt;&gt;Subtotal"),""))))),"")</f>
        <v/>
      </c>
      <c r="L2054" s="100" t="str">
        <f t="shared" si="62"/>
        <v/>
      </c>
    </row>
    <row r="2055" spans="2:12" x14ac:dyDescent="0.25">
      <c r="B2055" s="62" t="str">
        <f>IFERROR(IF(C2054=C2051,IF(B2054+1&lt;='FORMAÇÃO DE PREÇO'!$H$8,B2054+1,""),B2054),"")</f>
        <v/>
      </c>
      <c r="C2055" s="62" t="str">
        <f>IFERROR(VLOOKUP(B2055,'FORMAÇÃO DE PREÇO'!B:D,2,FALSE),"")</f>
        <v/>
      </c>
      <c r="D2055" s="62" t="str">
        <f>IFERROR(VLOOKUP(B2055,'FORMAÇÃO DE PREÇO'!B:D,3,FALSE),"")</f>
        <v/>
      </c>
      <c r="E2055" s="107" t="str">
        <f t="shared" ref="E2055:E2118" si="63">IF($B2054="","",IF($C2055=$C2052,D2055,IF($C2055=$C2053,"Item",IF(AND(MAX(C:C)&gt;1,$C2055=$C2054),CONCATENATE("LOTE ",C2055),""))))</f>
        <v/>
      </c>
      <c r="F2055" s="107" t="str">
        <f>IF($B2054="","",IF($C2055=$C2052,INDEX('FORMAÇÃO DE PREÇO'!$H:$H,MATCH($B2055,'FORMAÇÃO DE PREÇO'!$B:$B)-18),IF($C2055=$C2053,"Código","")))</f>
        <v/>
      </c>
      <c r="G2055" s="108" t="str">
        <f t="array" ref="G2055">IF($B2054="","",IF($C2055=$C2052,UPPER(INDEX('BASE EDITAL'!$C:$C,EDITAL!B2055+1)),IF($C2055=$C2053,"Especificação do Objeto","")))</f>
        <v/>
      </c>
      <c r="H2055" s="109" t="str">
        <f t="array" ref="H2055">IF($B2054="","",IF($C2055=$C2052,INDEX('FORMAÇÃO DE PREÇO'!$M:$M,MATCH($B2055,'FORMAÇÃO DE PREÇO'!$B:$B)-14),IF($C2055=$C2053,"Unidade","")))</f>
        <v/>
      </c>
      <c r="I2055" s="109" t="str">
        <f>IF($B2054="","",IF($C2055=$C2052,INDEX('FORMAÇÃO DE PREÇO'!$M:$M,MATCH($B2055,'FORMAÇÃO DE PREÇO'!$B:$B)-16),IF($C2055=$C2053,"Quant.","")))</f>
        <v/>
      </c>
      <c r="J2055" s="68" t="str">
        <f>IF(AND(COUNTBLANK($B2052:$B2054)=2,$B2054="",$B2053="",MAX(C:C)&gt;1),"Total Estimado",IF($B2054="","",IF($C2055=$C2052,INDEX('FORMAÇÃO DE PREÇO'!$M:$M,MATCH($B2055,'FORMAÇÃO DE PREÇO'!$B:$B)-18),IF($C2055=$C2053,"Valor Unit. (R$)",IF(AND($C2055&lt;&gt;$C2054,$J2054&lt;&gt;""),"Subtotal","")))))</f>
        <v/>
      </c>
      <c r="K2055" s="100" t="str">
        <f>IFERROR(IF(AND(COUNTBLANK($B2052:$B2054)=2,$B2054="",$B2053="",MAX(C:C)&gt;1),SUM($K$3:K2054)/2,IF($B2054="","",IF($C2055=$C2052,ROUND(J2055*I2055,2),IF($C2055=$C2053,"Total Item (R$)",IF(AND($C2055&lt;&gt;$C2054,$J2054&lt;&gt;""),SUMIFS(K:K,C:C,C2054,J:J,"&lt;&gt;Subtotal"),""))))),"")</f>
        <v/>
      </c>
      <c r="L2055" s="100" t="str">
        <f t="shared" si="62"/>
        <v/>
      </c>
    </row>
    <row r="2056" spans="2:12" x14ac:dyDescent="0.25">
      <c r="B2056" s="62" t="str">
        <f>IFERROR(IF(C2055=C2052,IF(B2055+1&lt;='FORMAÇÃO DE PREÇO'!$H$8,B2055+1,""),B2055),"")</f>
        <v/>
      </c>
      <c r="C2056" s="62" t="str">
        <f>IFERROR(VLOOKUP(B2056,'FORMAÇÃO DE PREÇO'!B:D,2,FALSE),"")</f>
        <v/>
      </c>
      <c r="D2056" s="62" t="str">
        <f>IFERROR(VLOOKUP(B2056,'FORMAÇÃO DE PREÇO'!B:D,3,FALSE),"")</f>
        <v/>
      </c>
      <c r="E2056" s="107" t="str">
        <f t="shared" si="63"/>
        <v/>
      </c>
      <c r="F2056" s="107" t="str">
        <f>IF($B2055="","",IF($C2056=$C2053,INDEX('FORMAÇÃO DE PREÇO'!$H:$H,MATCH($B2056,'FORMAÇÃO DE PREÇO'!$B:$B)-18),IF($C2056=$C2054,"Código","")))</f>
        <v/>
      </c>
      <c r="G2056" s="108" t="str">
        <f t="array" ref="G2056">IF($B2055="","",IF($C2056=$C2053,UPPER(INDEX('BASE EDITAL'!$C:$C,EDITAL!B2056+1)),IF($C2056=$C2054,"Especificação do Objeto","")))</f>
        <v/>
      </c>
      <c r="H2056" s="109" t="str">
        <f t="array" ref="H2056">IF($B2055="","",IF($C2056=$C2053,INDEX('FORMAÇÃO DE PREÇO'!$M:$M,MATCH($B2056,'FORMAÇÃO DE PREÇO'!$B:$B)-14),IF($C2056=$C2054,"Unidade","")))</f>
        <v/>
      </c>
      <c r="I2056" s="109" t="str">
        <f>IF($B2055="","",IF($C2056=$C2053,INDEX('FORMAÇÃO DE PREÇO'!$M:$M,MATCH($B2056,'FORMAÇÃO DE PREÇO'!$B:$B)-16),IF($C2056=$C2054,"Quant.","")))</f>
        <v/>
      </c>
      <c r="J2056" s="68" t="str">
        <f>IF(AND(COUNTBLANK($B2053:$B2055)=2,$B2055="",$B2054="",MAX(C:C)&gt;1),"Total Estimado",IF($B2055="","",IF($C2056=$C2053,INDEX('FORMAÇÃO DE PREÇO'!$M:$M,MATCH($B2056,'FORMAÇÃO DE PREÇO'!$B:$B)-18),IF($C2056=$C2054,"Valor Unit. (R$)",IF(AND($C2056&lt;&gt;$C2055,$J2055&lt;&gt;""),"Subtotal","")))))</f>
        <v/>
      </c>
      <c r="K2056" s="100" t="str">
        <f>IFERROR(IF(AND(COUNTBLANK($B2053:$B2055)=2,$B2055="",$B2054="",MAX(C:C)&gt;1),SUM($K$3:K2055)/2,IF($B2055="","",IF($C2056=$C2053,ROUND(J2056*I2056,2),IF($C2056=$C2054,"Total Item (R$)",IF(AND($C2056&lt;&gt;$C2055,$J2055&lt;&gt;""),SUMIFS(K:K,C:C,C2055,J:J,"&lt;&gt;Subtotal"),""))))),"")</f>
        <v/>
      </c>
      <c r="L2056" s="100" t="str">
        <f t="shared" si="62"/>
        <v/>
      </c>
    </row>
    <row r="2057" spans="2:12" x14ac:dyDescent="0.25">
      <c r="B2057" s="62" t="str">
        <f>IFERROR(IF(C2056=C2053,IF(B2056+1&lt;='FORMAÇÃO DE PREÇO'!$H$8,B2056+1,""),B2056),"")</f>
        <v/>
      </c>
      <c r="C2057" s="62" t="str">
        <f>IFERROR(VLOOKUP(B2057,'FORMAÇÃO DE PREÇO'!B:D,2,FALSE),"")</f>
        <v/>
      </c>
      <c r="D2057" s="62" t="str">
        <f>IFERROR(VLOOKUP(B2057,'FORMAÇÃO DE PREÇO'!B:D,3,FALSE),"")</f>
        <v/>
      </c>
      <c r="E2057" s="107" t="str">
        <f t="shared" si="63"/>
        <v/>
      </c>
      <c r="F2057" s="107" t="str">
        <f>IF($B2056="","",IF($C2057=$C2054,INDEX('FORMAÇÃO DE PREÇO'!$H:$H,MATCH($B2057,'FORMAÇÃO DE PREÇO'!$B:$B)-18),IF($C2057=$C2055,"Código","")))</f>
        <v/>
      </c>
      <c r="G2057" s="108" t="str">
        <f t="array" ref="G2057">IF($B2056="","",IF($C2057=$C2054,UPPER(INDEX('BASE EDITAL'!$C:$C,EDITAL!B2057+1)),IF($C2057=$C2055,"Especificação do Objeto","")))</f>
        <v/>
      </c>
      <c r="H2057" s="109" t="str">
        <f t="array" ref="H2057">IF($B2056="","",IF($C2057=$C2054,INDEX('FORMAÇÃO DE PREÇO'!$M:$M,MATCH($B2057,'FORMAÇÃO DE PREÇO'!$B:$B)-14),IF($C2057=$C2055,"Unidade","")))</f>
        <v/>
      </c>
      <c r="I2057" s="109" t="str">
        <f>IF($B2056="","",IF($C2057=$C2054,INDEX('FORMAÇÃO DE PREÇO'!$M:$M,MATCH($B2057,'FORMAÇÃO DE PREÇO'!$B:$B)-16),IF($C2057=$C2055,"Quant.","")))</f>
        <v/>
      </c>
      <c r="J2057" s="68" t="str">
        <f>IF(AND(COUNTBLANK($B2054:$B2056)=2,$B2056="",$B2055="",MAX(C:C)&gt;1),"Total Estimado",IF($B2056="","",IF($C2057=$C2054,INDEX('FORMAÇÃO DE PREÇO'!$M:$M,MATCH($B2057,'FORMAÇÃO DE PREÇO'!$B:$B)-18),IF($C2057=$C2055,"Valor Unit. (R$)",IF(AND($C2057&lt;&gt;$C2056,$J2056&lt;&gt;""),"Subtotal","")))))</f>
        <v/>
      </c>
      <c r="K2057" s="100" t="str">
        <f>IFERROR(IF(AND(COUNTBLANK($B2054:$B2056)=2,$B2056="",$B2055="",MAX(C:C)&gt;1),SUM($K$3:K2056)/2,IF($B2056="","",IF($C2057=$C2054,ROUND(J2057*I2057,2),IF($C2057=$C2055,"Total Item (R$)",IF(AND($C2057&lt;&gt;$C2056,$J2056&lt;&gt;""),SUMIFS(K:K,C:C,C2056,J:J,"&lt;&gt;Subtotal"),""))))),"")</f>
        <v/>
      </c>
      <c r="L2057" s="100" t="str">
        <f t="shared" si="62"/>
        <v/>
      </c>
    </row>
    <row r="2058" spans="2:12" x14ac:dyDescent="0.25">
      <c r="B2058" s="62" t="str">
        <f>IFERROR(IF(C2057=C2054,IF(B2057+1&lt;='FORMAÇÃO DE PREÇO'!$H$8,B2057+1,""),B2057),"")</f>
        <v/>
      </c>
      <c r="C2058" s="62" t="str">
        <f>IFERROR(VLOOKUP(B2058,'FORMAÇÃO DE PREÇO'!B:D,2,FALSE),"")</f>
        <v/>
      </c>
      <c r="D2058" s="62" t="str">
        <f>IFERROR(VLOOKUP(B2058,'FORMAÇÃO DE PREÇO'!B:D,3,FALSE),"")</f>
        <v/>
      </c>
      <c r="E2058" s="107" t="str">
        <f t="shared" si="63"/>
        <v/>
      </c>
      <c r="F2058" s="107" t="str">
        <f>IF($B2057="","",IF($C2058=$C2055,INDEX('FORMAÇÃO DE PREÇO'!$H:$H,MATCH($B2058,'FORMAÇÃO DE PREÇO'!$B:$B)-18),IF($C2058=$C2056,"Código","")))</f>
        <v/>
      </c>
      <c r="G2058" s="108" t="str">
        <f t="array" ref="G2058">IF($B2057="","",IF($C2058=$C2055,UPPER(INDEX('BASE EDITAL'!$C:$C,EDITAL!B2058+1)),IF($C2058=$C2056,"Especificação do Objeto","")))</f>
        <v/>
      </c>
      <c r="H2058" s="109" t="str">
        <f t="array" ref="H2058">IF($B2057="","",IF($C2058=$C2055,INDEX('FORMAÇÃO DE PREÇO'!$M:$M,MATCH($B2058,'FORMAÇÃO DE PREÇO'!$B:$B)-14),IF($C2058=$C2056,"Unidade","")))</f>
        <v/>
      </c>
      <c r="I2058" s="109" t="str">
        <f>IF($B2057="","",IF($C2058=$C2055,INDEX('FORMAÇÃO DE PREÇO'!$M:$M,MATCH($B2058,'FORMAÇÃO DE PREÇO'!$B:$B)-16),IF($C2058=$C2056,"Quant.","")))</f>
        <v/>
      </c>
      <c r="J2058" s="68" t="str">
        <f>IF(AND(COUNTBLANK($B2055:$B2057)=2,$B2057="",$B2056="",MAX(C:C)&gt;1),"Total Estimado",IF($B2057="","",IF($C2058=$C2055,INDEX('FORMAÇÃO DE PREÇO'!$M:$M,MATCH($B2058,'FORMAÇÃO DE PREÇO'!$B:$B)-18),IF($C2058=$C2056,"Valor Unit. (R$)",IF(AND($C2058&lt;&gt;$C2057,$J2057&lt;&gt;""),"Subtotal","")))))</f>
        <v/>
      </c>
      <c r="K2058" s="100" t="str">
        <f>IFERROR(IF(AND(COUNTBLANK($B2055:$B2057)=2,$B2057="",$B2056="",MAX(C:C)&gt;1),SUM($K$3:K2057)/2,IF($B2057="","",IF($C2058=$C2055,ROUND(J2058*I2058,2),IF($C2058=$C2056,"Total Item (R$)",IF(AND($C2058&lt;&gt;$C2057,$J2057&lt;&gt;""),SUMIFS(K:K,C:C,C2057,J:J,"&lt;&gt;Subtotal"),""))))),"")</f>
        <v/>
      </c>
      <c r="L2058" s="100" t="str">
        <f t="shared" si="62"/>
        <v/>
      </c>
    </row>
    <row r="2059" spans="2:12" x14ac:dyDescent="0.25">
      <c r="B2059" s="62" t="str">
        <f>IFERROR(IF(C2058=C2055,IF(B2058+1&lt;='FORMAÇÃO DE PREÇO'!$H$8,B2058+1,""),B2058),"")</f>
        <v/>
      </c>
      <c r="C2059" s="62" t="str">
        <f>IFERROR(VLOOKUP(B2059,'FORMAÇÃO DE PREÇO'!B:D,2,FALSE),"")</f>
        <v/>
      </c>
      <c r="D2059" s="62" t="str">
        <f>IFERROR(VLOOKUP(B2059,'FORMAÇÃO DE PREÇO'!B:D,3,FALSE),"")</f>
        <v/>
      </c>
      <c r="E2059" s="107" t="str">
        <f t="shared" si="63"/>
        <v/>
      </c>
      <c r="F2059" s="107" t="str">
        <f>IF($B2058="","",IF($C2059=$C2056,INDEX('FORMAÇÃO DE PREÇO'!$H:$H,MATCH($B2059,'FORMAÇÃO DE PREÇO'!$B:$B)-18),IF($C2059=$C2057,"Código","")))</f>
        <v/>
      </c>
      <c r="G2059" s="108" t="str">
        <f t="array" ref="G2059">IF($B2058="","",IF($C2059=$C2056,UPPER(INDEX('BASE EDITAL'!$C:$C,EDITAL!B2059+1)),IF($C2059=$C2057,"Especificação do Objeto","")))</f>
        <v/>
      </c>
      <c r="H2059" s="109" t="str">
        <f t="array" ref="H2059">IF($B2058="","",IF($C2059=$C2056,INDEX('FORMAÇÃO DE PREÇO'!$M:$M,MATCH($B2059,'FORMAÇÃO DE PREÇO'!$B:$B)-14),IF($C2059=$C2057,"Unidade","")))</f>
        <v/>
      </c>
      <c r="I2059" s="109" t="str">
        <f>IF($B2058="","",IF($C2059=$C2056,INDEX('FORMAÇÃO DE PREÇO'!$M:$M,MATCH($B2059,'FORMAÇÃO DE PREÇO'!$B:$B)-16),IF($C2059=$C2057,"Quant.","")))</f>
        <v/>
      </c>
      <c r="J2059" s="68" t="str">
        <f>IF(AND(COUNTBLANK($B2056:$B2058)=2,$B2058="",$B2057="",MAX(C:C)&gt;1),"Total Estimado",IF($B2058="","",IF($C2059=$C2056,INDEX('FORMAÇÃO DE PREÇO'!$M:$M,MATCH($B2059,'FORMAÇÃO DE PREÇO'!$B:$B)-18),IF($C2059=$C2057,"Valor Unit. (R$)",IF(AND($C2059&lt;&gt;$C2058,$J2058&lt;&gt;""),"Subtotal","")))))</f>
        <v/>
      </c>
      <c r="K2059" s="100" t="str">
        <f>IFERROR(IF(AND(COUNTBLANK($B2056:$B2058)=2,$B2058="",$B2057="",MAX(C:C)&gt;1),SUM($K$3:K2058)/2,IF($B2058="","",IF($C2059=$C2056,ROUND(J2059*I2059,2),IF($C2059=$C2057,"Total Item (R$)",IF(AND($C2059&lt;&gt;$C2058,$J2058&lt;&gt;""),SUMIFS(K:K,C:C,C2058,J:J,"&lt;&gt;Subtotal"),""))))),"")</f>
        <v/>
      </c>
      <c r="L2059" s="100" t="str">
        <f t="shared" si="62"/>
        <v/>
      </c>
    </row>
    <row r="2060" spans="2:12" x14ac:dyDescent="0.25">
      <c r="B2060" s="62" t="str">
        <f>IFERROR(IF(C2059=C2056,IF(B2059+1&lt;='FORMAÇÃO DE PREÇO'!$H$8,B2059+1,""),B2059),"")</f>
        <v/>
      </c>
      <c r="C2060" s="62" t="str">
        <f>IFERROR(VLOOKUP(B2060,'FORMAÇÃO DE PREÇO'!B:D,2,FALSE),"")</f>
        <v/>
      </c>
      <c r="D2060" s="62" t="str">
        <f>IFERROR(VLOOKUP(B2060,'FORMAÇÃO DE PREÇO'!B:D,3,FALSE),"")</f>
        <v/>
      </c>
      <c r="E2060" s="107" t="str">
        <f t="shared" si="63"/>
        <v/>
      </c>
      <c r="F2060" s="107" t="str">
        <f>IF($B2059="","",IF($C2060=$C2057,INDEX('FORMAÇÃO DE PREÇO'!$H:$H,MATCH($B2060,'FORMAÇÃO DE PREÇO'!$B:$B)-18),IF($C2060=$C2058,"Código","")))</f>
        <v/>
      </c>
      <c r="G2060" s="108" t="str">
        <f t="array" ref="G2060">IF($B2059="","",IF($C2060=$C2057,UPPER(INDEX('BASE EDITAL'!$C:$C,EDITAL!B2060+1)),IF($C2060=$C2058,"Especificação do Objeto","")))</f>
        <v/>
      </c>
      <c r="H2060" s="109" t="str">
        <f t="array" ref="H2060">IF($B2059="","",IF($C2060=$C2057,INDEX('FORMAÇÃO DE PREÇO'!$M:$M,MATCH($B2060,'FORMAÇÃO DE PREÇO'!$B:$B)-14),IF($C2060=$C2058,"Unidade","")))</f>
        <v/>
      </c>
      <c r="I2060" s="109" t="str">
        <f>IF($B2059="","",IF($C2060=$C2057,INDEX('FORMAÇÃO DE PREÇO'!$M:$M,MATCH($B2060,'FORMAÇÃO DE PREÇO'!$B:$B)-16),IF($C2060=$C2058,"Quant.","")))</f>
        <v/>
      </c>
      <c r="J2060" s="68" t="str">
        <f>IF(AND(COUNTBLANK($B2057:$B2059)=2,$B2059="",$B2058="",MAX(C:C)&gt;1),"Total Estimado",IF($B2059="","",IF($C2060=$C2057,INDEX('FORMAÇÃO DE PREÇO'!$M:$M,MATCH($B2060,'FORMAÇÃO DE PREÇO'!$B:$B)-18),IF($C2060=$C2058,"Valor Unit. (R$)",IF(AND($C2060&lt;&gt;$C2059,$J2059&lt;&gt;""),"Subtotal","")))))</f>
        <v/>
      </c>
      <c r="K2060" s="100" t="str">
        <f>IFERROR(IF(AND(COUNTBLANK($B2057:$B2059)=2,$B2059="",$B2058="",MAX(C:C)&gt;1),SUM($K$3:K2059)/2,IF($B2059="","",IF($C2060=$C2057,ROUND(J2060*I2060,2),IF($C2060=$C2058,"Total Item (R$)",IF(AND($C2060&lt;&gt;$C2059,$J2059&lt;&gt;""),SUMIFS(K:K,C:C,C2059,J:J,"&lt;&gt;Subtotal"),""))))),"")</f>
        <v/>
      </c>
      <c r="L2060" s="100" t="str">
        <f t="shared" si="62"/>
        <v/>
      </c>
    </row>
    <row r="2061" spans="2:12" x14ac:dyDescent="0.25">
      <c r="B2061" s="62" t="str">
        <f>IFERROR(IF(C2060=C2057,IF(B2060+1&lt;='FORMAÇÃO DE PREÇO'!$H$8,B2060+1,""),B2060),"")</f>
        <v/>
      </c>
      <c r="C2061" s="62" t="str">
        <f>IFERROR(VLOOKUP(B2061,'FORMAÇÃO DE PREÇO'!B:D,2,FALSE),"")</f>
        <v/>
      </c>
      <c r="D2061" s="62" t="str">
        <f>IFERROR(VLOOKUP(B2061,'FORMAÇÃO DE PREÇO'!B:D,3,FALSE),"")</f>
        <v/>
      </c>
      <c r="E2061" s="107" t="str">
        <f t="shared" si="63"/>
        <v/>
      </c>
      <c r="F2061" s="107" t="str">
        <f>IF($B2060="","",IF($C2061=$C2058,INDEX('FORMAÇÃO DE PREÇO'!$H:$H,MATCH($B2061,'FORMAÇÃO DE PREÇO'!$B:$B)-18),IF($C2061=$C2059,"Código","")))</f>
        <v/>
      </c>
      <c r="G2061" s="108" t="str">
        <f t="array" ref="G2061">IF($B2060="","",IF($C2061=$C2058,UPPER(INDEX('BASE EDITAL'!$C:$C,EDITAL!B2061+1)),IF($C2061=$C2059,"Especificação do Objeto","")))</f>
        <v/>
      </c>
      <c r="H2061" s="109" t="str">
        <f t="array" ref="H2061">IF($B2060="","",IF($C2061=$C2058,INDEX('FORMAÇÃO DE PREÇO'!$M:$M,MATCH($B2061,'FORMAÇÃO DE PREÇO'!$B:$B)-14),IF($C2061=$C2059,"Unidade","")))</f>
        <v/>
      </c>
      <c r="I2061" s="109" t="str">
        <f>IF($B2060="","",IF($C2061=$C2058,INDEX('FORMAÇÃO DE PREÇO'!$M:$M,MATCH($B2061,'FORMAÇÃO DE PREÇO'!$B:$B)-16),IF($C2061=$C2059,"Quant.","")))</f>
        <v/>
      </c>
      <c r="J2061" s="68" t="str">
        <f>IF(AND(COUNTBLANK($B2058:$B2060)=2,$B2060="",$B2059="",MAX(C:C)&gt;1),"Total Estimado",IF($B2060="","",IF($C2061=$C2058,INDEX('FORMAÇÃO DE PREÇO'!$M:$M,MATCH($B2061,'FORMAÇÃO DE PREÇO'!$B:$B)-18),IF($C2061=$C2059,"Valor Unit. (R$)",IF(AND($C2061&lt;&gt;$C2060,$J2060&lt;&gt;""),"Subtotal","")))))</f>
        <v/>
      </c>
      <c r="K2061" s="100" t="str">
        <f>IFERROR(IF(AND(COUNTBLANK($B2058:$B2060)=2,$B2060="",$B2059="",MAX(C:C)&gt;1),SUM($K$3:K2060)/2,IF($B2060="","",IF($C2061=$C2058,ROUND(J2061*I2061,2),IF($C2061=$C2059,"Total Item (R$)",IF(AND($C2061&lt;&gt;$C2060,$J2060&lt;&gt;""),SUMIFS(K:K,C:C,C2060,J:J,"&lt;&gt;Subtotal"),""))))),"")</f>
        <v/>
      </c>
      <c r="L2061" s="100" t="str">
        <f t="shared" si="62"/>
        <v/>
      </c>
    </row>
    <row r="2062" spans="2:12" x14ac:dyDescent="0.25">
      <c r="B2062" s="62" t="str">
        <f>IFERROR(IF(C2061=C2058,IF(B2061+1&lt;='FORMAÇÃO DE PREÇO'!$H$8,B2061+1,""),B2061),"")</f>
        <v/>
      </c>
      <c r="C2062" s="62" t="str">
        <f>IFERROR(VLOOKUP(B2062,'FORMAÇÃO DE PREÇO'!B:D,2,FALSE),"")</f>
        <v/>
      </c>
      <c r="D2062" s="62" t="str">
        <f>IFERROR(VLOOKUP(B2062,'FORMAÇÃO DE PREÇO'!B:D,3,FALSE),"")</f>
        <v/>
      </c>
      <c r="E2062" s="107" t="str">
        <f t="shared" si="63"/>
        <v/>
      </c>
      <c r="F2062" s="107" t="str">
        <f>IF($B2061="","",IF($C2062=$C2059,INDEX('FORMAÇÃO DE PREÇO'!$H:$H,MATCH($B2062,'FORMAÇÃO DE PREÇO'!$B:$B)-18),IF($C2062=$C2060,"Código","")))</f>
        <v/>
      </c>
      <c r="G2062" s="108" t="str">
        <f t="array" ref="G2062">IF($B2061="","",IF($C2062=$C2059,UPPER(INDEX('BASE EDITAL'!$C:$C,EDITAL!B2062+1)),IF($C2062=$C2060,"Especificação do Objeto","")))</f>
        <v/>
      </c>
      <c r="H2062" s="109" t="str">
        <f t="array" ref="H2062">IF($B2061="","",IF($C2062=$C2059,INDEX('FORMAÇÃO DE PREÇO'!$M:$M,MATCH($B2062,'FORMAÇÃO DE PREÇO'!$B:$B)-14),IF($C2062=$C2060,"Unidade","")))</f>
        <v/>
      </c>
      <c r="I2062" s="109" t="str">
        <f>IF($B2061="","",IF($C2062=$C2059,INDEX('FORMAÇÃO DE PREÇO'!$M:$M,MATCH($B2062,'FORMAÇÃO DE PREÇO'!$B:$B)-16),IF($C2062=$C2060,"Quant.","")))</f>
        <v/>
      </c>
      <c r="J2062" s="68" t="str">
        <f>IF(AND(COUNTBLANK($B2059:$B2061)=2,$B2061="",$B2060="",MAX(C:C)&gt;1),"Total Estimado",IF($B2061="","",IF($C2062=$C2059,INDEX('FORMAÇÃO DE PREÇO'!$M:$M,MATCH($B2062,'FORMAÇÃO DE PREÇO'!$B:$B)-18),IF($C2062=$C2060,"Valor Unit. (R$)",IF(AND($C2062&lt;&gt;$C2061,$J2061&lt;&gt;""),"Subtotal","")))))</f>
        <v/>
      </c>
      <c r="K2062" s="100" t="str">
        <f>IFERROR(IF(AND(COUNTBLANK($B2059:$B2061)=2,$B2061="",$B2060="",MAX(C:C)&gt;1),SUM($K$3:K2061)/2,IF($B2061="","",IF($C2062=$C2059,ROUND(J2062*I2062,2),IF($C2062=$C2060,"Total Item (R$)",IF(AND($C2062&lt;&gt;$C2061,$J2061&lt;&gt;""),SUMIFS(K:K,C:C,C2061,J:J,"&lt;&gt;Subtotal"),""))))),"")</f>
        <v/>
      </c>
      <c r="L2062" s="100" t="str">
        <f t="shared" si="62"/>
        <v/>
      </c>
    </row>
    <row r="2063" spans="2:12" x14ac:dyDescent="0.25">
      <c r="B2063" s="62" t="str">
        <f>IFERROR(IF(C2062=C2059,IF(B2062+1&lt;='FORMAÇÃO DE PREÇO'!$H$8,B2062+1,""),B2062),"")</f>
        <v/>
      </c>
      <c r="C2063" s="62" t="str">
        <f>IFERROR(VLOOKUP(B2063,'FORMAÇÃO DE PREÇO'!B:D,2,FALSE),"")</f>
        <v/>
      </c>
      <c r="D2063" s="62" t="str">
        <f>IFERROR(VLOOKUP(B2063,'FORMAÇÃO DE PREÇO'!B:D,3,FALSE),"")</f>
        <v/>
      </c>
      <c r="E2063" s="107" t="str">
        <f t="shared" si="63"/>
        <v/>
      </c>
      <c r="F2063" s="107" t="str">
        <f>IF($B2062="","",IF($C2063=$C2060,INDEX('FORMAÇÃO DE PREÇO'!$H:$H,MATCH($B2063,'FORMAÇÃO DE PREÇO'!$B:$B)-18),IF($C2063=$C2061,"Código","")))</f>
        <v/>
      </c>
      <c r="G2063" s="108" t="str">
        <f t="array" ref="G2063">IF($B2062="","",IF($C2063=$C2060,UPPER(INDEX('BASE EDITAL'!$C:$C,EDITAL!B2063+1)),IF($C2063=$C2061,"Especificação do Objeto","")))</f>
        <v/>
      </c>
      <c r="H2063" s="109" t="str">
        <f t="array" ref="H2063">IF($B2062="","",IF($C2063=$C2060,INDEX('FORMAÇÃO DE PREÇO'!$M:$M,MATCH($B2063,'FORMAÇÃO DE PREÇO'!$B:$B)-14),IF($C2063=$C2061,"Unidade","")))</f>
        <v/>
      </c>
      <c r="I2063" s="109" t="str">
        <f>IF($B2062="","",IF($C2063=$C2060,INDEX('FORMAÇÃO DE PREÇO'!$M:$M,MATCH($B2063,'FORMAÇÃO DE PREÇO'!$B:$B)-16),IF($C2063=$C2061,"Quant.","")))</f>
        <v/>
      </c>
      <c r="J2063" s="68" t="str">
        <f>IF(AND(COUNTBLANK($B2060:$B2062)=2,$B2062="",$B2061="",MAX(C:C)&gt;1),"Total Estimado",IF($B2062="","",IF($C2063=$C2060,INDEX('FORMAÇÃO DE PREÇO'!$M:$M,MATCH($B2063,'FORMAÇÃO DE PREÇO'!$B:$B)-18),IF($C2063=$C2061,"Valor Unit. (R$)",IF(AND($C2063&lt;&gt;$C2062,$J2062&lt;&gt;""),"Subtotal","")))))</f>
        <v/>
      </c>
      <c r="K2063" s="100" t="str">
        <f>IFERROR(IF(AND(COUNTBLANK($B2060:$B2062)=2,$B2062="",$B2061="",MAX(C:C)&gt;1),SUM($K$3:K2062)/2,IF($B2062="","",IF($C2063=$C2060,ROUND(J2063*I2063,2),IF($C2063=$C2061,"Total Item (R$)",IF(AND($C2063&lt;&gt;$C2062,$J2062&lt;&gt;""),SUMIFS(K:K,C:C,C2062,J:J,"&lt;&gt;Subtotal"),""))))),"")</f>
        <v/>
      </c>
      <c r="L2063" s="100" t="str">
        <f t="shared" si="62"/>
        <v/>
      </c>
    </row>
    <row r="2064" spans="2:12" x14ac:dyDescent="0.25">
      <c r="B2064" s="62" t="str">
        <f>IFERROR(IF(C2063=C2060,IF(B2063+1&lt;='FORMAÇÃO DE PREÇO'!$H$8,B2063+1,""),B2063),"")</f>
        <v/>
      </c>
      <c r="C2064" s="62" t="str">
        <f>IFERROR(VLOOKUP(B2064,'FORMAÇÃO DE PREÇO'!B:D,2,FALSE),"")</f>
        <v/>
      </c>
      <c r="D2064" s="62" t="str">
        <f>IFERROR(VLOOKUP(B2064,'FORMAÇÃO DE PREÇO'!B:D,3,FALSE),"")</f>
        <v/>
      </c>
      <c r="E2064" s="107" t="str">
        <f t="shared" si="63"/>
        <v/>
      </c>
      <c r="F2064" s="107" t="str">
        <f>IF($B2063="","",IF($C2064=$C2061,INDEX('FORMAÇÃO DE PREÇO'!$H:$H,MATCH($B2064,'FORMAÇÃO DE PREÇO'!$B:$B)-18),IF($C2064=$C2062,"Código","")))</f>
        <v/>
      </c>
      <c r="G2064" s="108" t="str">
        <f t="array" ref="G2064">IF($B2063="","",IF($C2064=$C2061,UPPER(INDEX('BASE EDITAL'!$C:$C,EDITAL!B2064+1)),IF($C2064=$C2062,"Especificação do Objeto","")))</f>
        <v/>
      </c>
      <c r="H2064" s="109" t="str">
        <f t="array" ref="H2064">IF($B2063="","",IF($C2064=$C2061,INDEX('FORMAÇÃO DE PREÇO'!$M:$M,MATCH($B2064,'FORMAÇÃO DE PREÇO'!$B:$B)-14),IF($C2064=$C2062,"Unidade","")))</f>
        <v/>
      </c>
      <c r="I2064" s="109" t="str">
        <f>IF($B2063="","",IF($C2064=$C2061,INDEX('FORMAÇÃO DE PREÇO'!$M:$M,MATCH($B2064,'FORMAÇÃO DE PREÇO'!$B:$B)-16),IF($C2064=$C2062,"Quant.","")))</f>
        <v/>
      </c>
      <c r="J2064" s="68" t="str">
        <f>IF(AND(COUNTBLANK($B2061:$B2063)=2,$B2063="",$B2062="",MAX(C:C)&gt;1),"Total Estimado",IF($B2063="","",IF($C2064=$C2061,INDEX('FORMAÇÃO DE PREÇO'!$M:$M,MATCH($B2064,'FORMAÇÃO DE PREÇO'!$B:$B)-18),IF($C2064=$C2062,"Valor Unit. (R$)",IF(AND($C2064&lt;&gt;$C2063,$J2063&lt;&gt;""),"Subtotal","")))))</f>
        <v/>
      </c>
      <c r="K2064" s="100" t="str">
        <f>IFERROR(IF(AND(COUNTBLANK($B2061:$B2063)=2,$B2063="",$B2062="",MAX(C:C)&gt;1),SUM($K$3:K2063)/2,IF($B2063="","",IF($C2064=$C2061,ROUND(J2064*I2064,2),IF($C2064=$C2062,"Total Item (R$)",IF(AND($C2064&lt;&gt;$C2063,$J2063&lt;&gt;""),SUMIFS(K:K,C:C,C2063,J:J,"&lt;&gt;Subtotal"),""))))),"")</f>
        <v/>
      </c>
      <c r="L2064" s="100" t="str">
        <f t="shared" si="62"/>
        <v/>
      </c>
    </row>
    <row r="2065" spans="2:12" x14ac:dyDescent="0.25">
      <c r="B2065" s="62" t="str">
        <f>IFERROR(IF(C2064=C2061,IF(B2064+1&lt;='FORMAÇÃO DE PREÇO'!$H$8,B2064+1,""),B2064),"")</f>
        <v/>
      </c>
      <c r="C2065" s="62" t="str">
        <f>IFERROR(VLOOKUP(B2065,'FORMAÇÃO DE PREÇO'!B:D,2,FALSE),"")</f>
        <v/>
      </c>
      <c r="D2065" s="62" t="str">
        <f>IFERROR(VLOOKUP(B2065,'FORMAÇÃO DE PREÇO'!B:D,3,FALSE),"")</f>
        <v/>
      </c>
      <c r="E2065" s="107" t="str">
        <f t="shared" si="63"/>
        <v/>
      </c>
      <c r="F2065" s="107" t="str">
        <f>IF($B2064="","",IF($C2065=$C2062,INDEX('FORMAÇÃO DE PREÇO'!$H:$H,MATCH($B2065,'FORMAÇÃO DE PREÇO'!$B:$B)-18),IF($C2065=$C2063,"Código","")))</f>
        <v/>
      </c>
      <c r="G2065" s="108" t="str">
        <f t="array" ref="G2065">IF($B2064="","",IF($C2065=$C2062,UPPER(INDEX('BASE EDITAL'!$C:$C,EDITAL!B2065+1)),IF($C2065=$C2063,"Especificação do Objeto","")))</f>
        <v/>
      </c>
      <c r="H2065" s="109" t="str">
        <f t="array" ref="H2065">IF($B2064="","",IF($C2065=$C2062,INDEX('FORMAÇÃO DE PREÇO'!$M:$M,MATCH($B2065,'FORMAÇÃO DE PREÇO'!$B:$B)-14),IF($C2065=$C2063,"Unidade","")))</f>
        <v/>
      </c>
      <c r="I2065" s="109" t="str">
        <f>IF($B2064="","",IF($C2065=$C2062,INDEX('FORMAÇÃO DE PREÇO'!$M:$M,MATCH($B2065,'FORMAÇÃO DE PREÇO'!$B:$B)-16),IF($C2065=$C2063,"Quant.","")))</f>
        <v/>
      </c>
      <c r="J2065" s="68" t="str">
        <f>IF(AND(COUNTBLANK($B2062:$B2064)=2,$B2064="",$B2063="",MAX(C:C)&gt;1),"Total Estimado",IF($B2064="","",IF($C2065=$C2062,INDEX('FORMAÇÃO DE PREÇO'!$M:$M,MATCH($B2065,'FORMAÇÃO DE PREÇO'!$B:$B)-18),IF($C2065=$C2063,"Valor Unit. (R$)",IF(AND($C2065&lt;&gt;$C2064,$J2064&lt;&gt;""),"Subtotal","")))))</f>
        <v/>
      </c>
      <c r="K2065" s="100" t="str">
        <f>IFERROR(IF(AND(COUNTBLANK($B2062:$B2064)=2,$B2064="",$B2063="",MAX(C:C)&gt;1),SUM($K$3:K2064)/2,IF($B2064="","",IF($C2065=$C2062,ROUND(J2065*I2065,2),IF($C2065=$C2063,"Total Item (R$)",IF(AND($C2065&lt;&gt;$C2064,$J2064&lt;&gt;""),SUMIFS(K:K,C:C,C2064,J:J,"&lt;&gt;Subtotal"),""))))),"")</f>
        <v/>
      </c>
      <c r="L2065" s="100" t="str">
        <f t="shared" si="62"/>
        <v/>
      </c>
    </row>
    <row r="2066" spans="2:12" x14ac:dyDescent="0.25">
      <c r="B2066" s="62" t="str">
        <f>IFERROR(IF(C2065=C2062,IF(B2065+1&lt;='FORMAÇÃO DE PREÇO'!$H$8,B2065+1,""),B2065),"")</f>
        <v/>
      </c>
      <c r="C2066" s="62" t="str">
        <f>IFERROR(VLOOKUP(B2066,'FORMAÇÃO DE PREÇO'!B:D,2,FALSE),"")</f>
        <v/>
      </c>
      <c r="D2066" s="62" t="str">
        <f>IFERROR(VLOOKUP(B2066,'FORMAÇÃO DE PREÇO'!B:D,3,FALSE),"")</f>
        <v/>
      </c>
      <c r="E2066" s="107" t="str">
        <f t="shared" si="63"/>
        <v/>
      </c>
      <c r="F2066" s="107" t="str">
        <f>IF($B2065="","",IF($C2066=$C2063,INDEX('FORMAÇÃO DE PREÇO'!$H:$H,MATCH($B2066,'FORMAÇÃO DE PREÇO'!$B:$B)-18),IF($C2066=$C2064,"Código","")))</f>
        <v/>
      </c>
      <c r="G2066" s="108" t="str">
        <f t="array" ref="G2066">IF($B2065="","",IF($C2066=$C2063,UPPER(INDEX('BASE EDITAL'!$C:$C,EDITAL!B2066+1)),IF($C2066=$C2064,"Especificação do Objeto","")))</f>
        <v/>
      </c>
      <c r="H2066" s="109" t="str">
        <f t="array" ref="H2066">IF($B2065="","",IF($C2066=$C2063,INDEX('FORMAÇÃO DE PREÇO'!$M:$M,MATCH($B2066,'FORMAÇÃO DE PREÇO'!$B:$B)-14),IF($C2066=$C2064,"Unidade","")))</f>
        <v/>
      </c>
      <c r="I2066" s="109" t="str">
        <f>IF($B2065="","",IF($C2066=$C2063,INDEX('FORMAÇÃO DE PREÇO'!$M:$M,MATCH($B2066,'FORMAÇÃO DE PREÇO'!$B:$B)-16),IF($C2066=$C2064,"Quant.","")))</f>
        <v/>
      </c>
      <c r="J2066" s="68" t="str">
        <f>IF(AND(COUNTBLANK($B2063:$B2065)=2,$B2065="",$B2064="",MAX(C:C)&gt;1),"Total Estimado",IF($B2065="","",IF($C2066=$C2063,INDEX('FORMAÇÃO DE PREÇO'!$M:$M,MATCH($B2066,'FORMAÇÃO DE PREÇO'!$B:$B)-18),IF($C2066=$C2064,"Valor Unit. (R$)",IF(AND($C2066&lt;&gt;$C2065,$J2065&lt;&gt;""),"Subtotal","")))))</f>
        <v/>
      </c>
      <c r="K2066" s="100" t="str">
        <f>IFERROR(IF(AND(COUNTBLANK($B2063:$B2065)=2,$B2065="",$B2064="",MAX(C:C)&gt;1),SUM($K$3:K2065)/2,IF($B2065="","",IF($C2066=$C2063,ROUND(J2066*I2066,2),IF($C2066=$C2064,"Total Item (R$)",IF(AND($C2066&lt;&gt;$C2065,$J2065&lt;&gt;""),SUMIFS(K:K,C:C,C2065,J:J,"&lt;&gt;Subtotal"),""))))),"")</f>
        <v/>
      </c>
      <c r="L2066" s="100" t="str">
        <f t="shared" si="62"/>
        <v/>
      </c>
    </row>
    <row r="2067" spans="2:12" x14ac:dyDescent="0.25">
      <c r="B2067" s="62" t="str">
        <f>IFERROR(IF(C2066=C2063,IF(B2066+1&lt;='FORMAÇÃO DE PREÇO'!$H$8,B2066+1,""),B2066),"")</f>
        <v/>
      </c>
      <c r="C2067" s="62" t="str">
        <f>IFERROR(VLOOKUP(B2067,'FORMAÇÃO DE PREÇO'!B:D,2,FALSE),"")</f>
        <v/>
      </c>
      <c r="D2067" s="62" t="str">
        <f>IFERROR(VLOOKUP(B2067,'FORMAÇÃO DE PREÇO'!B:D,3,FALSE),"")</f>
        <v/>
      </c>
      <c r="E2067" s="107" t="str">
        <f t="shared" si="63"/>
        <v/>
      </c>
      <c r="F2067" s="107" t="str">
        <f>IF($B2066="","",IF($C2067=$C2064,INDEX('FORMAÇÃO DE PREÇO'!$H:$H,MATCH($B2067,'FORMAÇÃO DE PREÇO'!$B:$B)-18),IF($C2067=$C2065,"Código","")))</f>
        <v/>
      </c>
      <c r="G2067" s="108" t="str">
        <f t="array" ref="G2067">IF($B2066="","",IF($C2067=$C2064,UPPER(INDEX('BASE EDITAL'!$C:$C,EDITAL!B2067+1)),IF($C2067=$C2065,"Especificação do Objeto","")))</f>
        <v/>
      </c>
      <c r="H2067" s="109" t="str">
        <f t="array" ref="H2067">IF($B2066="","",IF($C2067=$C2064,INDEX('FORMAÇÃO DE PREÇO'!$M:$M,MATCH($B2067,'FORMAÇÃO DE PREÇO'!$B:$B)-14),IF($C2067=$C2065,"Unidade","")))</f>
        <v/>
      </c>
      <c r="I2067" s="109" t="str">
        <f>IF($B2066="","",IF($C2067=$C2064,INDEX('FORMAÇÃO DE PREÇO'!$M:$M,MATCH($B2067,'FORMAÇÃO DE PREÇO'!$B:$B)-16),IF($C2067=$C2065,"Quant.","")))</f>
        <v/>
      </c>
      <c r="J2067" s="68" t="str">
        <f>IF(AND(COUNTBLANK($B2064:$B2066)=2,$B2066="",$B2065="",MAX(C:C)&gt;1),"Total Estimado",IF($B2066="","",IF($C2067=$C2064,INDEX('FORMAÇÃO DE PREÇO'!$M:$M,MATCH($B2067,'FORMAÇÃO DE PREÇO'!$B:$B)-18),IF($C2067=$C2065,"Valor Unit. (R$)",IF(AND($C2067&lt;&gt;$C2066,$J2066&lt;&gt;""),"Subtotal","")))))</f>
        <v/>
      </c>
      <c r="K2067" s="100" t="str">
        <f>IFERROR(IF(AND(COUNTBLANK($B2064:$B2066)=2,$B2066="",$B2065="",MAX(C:C)&gt;1),SUM($K$3:K2066)/2,IF($B2066="","",IF($C2067=$C2064,ROUND(J2067*I2067,2),IF($C2067=$C2065,"Total Item (R$)",IF(AND($C2067&lt;&gt;$C2066,$J2066&lt;&gt;""),SUMIFS(K:K,C:C,C2066,J:J,"&lt;&gt;Subtotal"),""))))),"")</f>
        <v/>
      </c>
      <c r="L2067" s="100" t="str">
        <f t="shared" si="62"/>
        <v/>
      </c>
    </row>
    <row r="2068" spans="2:12" x14ac:dyDescent="0.25">
      <c r="B2068" s="62" t="str">
        <f>IFERROR(IF(C2067=C2064,IF(B2067+1&lt;='FORMAÇÃO DE PREÇO'!$H$8,B2067+1,""),B2067),"")</f>
        <v/>
      </c>
      <c r="C2068" s="62" t="str">
        <f>IFERROR(VLOOKUP(B2068,'FORMAÇÃO DE PREÇO'!B:D,2,FALSE),"")</f>
        <v/>
      </c>
      <c r="D2068" s="62" t="str">
        <f>IFERROR(VLOOKUP(B2068,'FORMAÇÃO DE PREÇO'!B:D,3,FALSE),"")</f>
        <v/>
      </c>
      <c r="E2068" s="107" t="str">
        <f t="shared" si="63"/>
        <v/>
      </c>
      <c r="F2068" s="107" t="str">
        <f>IF($B2067="","",IF($C2068=$C2065,INDEX('FORMAÇÃO DE PREÇO'!$H:$H,MATCH($B2068,'FORMAÇÃO DE PREÇO'!$B:$B)-18),IF($C2068=$C2066,"Código","")))</f>
        <v/>
      </c>
      <c r="G2068" s="108" t="str">
        <f t="array" ref="G2068">IF($B2067="","",IF($C2068=$C2065,UPPER(INDEX('BASE EDITAL'!$C:$C,EDITAL!B2068+1)),IF($C2068=$C2066,"Especificação do Objeto","")))</f>
        <v/>
      </c>
      <c r="H2068" s="109" t="str">
        <f t="array" ref="H2068">IF($B2067="","",IF($C2068=$C2065,INDEX('FORMAÇÃO DE PREÇO'!$M:$M,MATCH($B2068,'FORMAÇÃO DE PREÇO'!$B:$B)-14),IF($C2068=$C2066,"Unidade","")))</f>
        <v/>
      </c>
      <c r="I2068" s="109" t="str">
        <f>IF($B2067="","",IF($C2068=$C2065,INDEX('FORMAÇÃO DE PREÇO'!$M:$M,MATCH($B2068,'FORMAÇÃO DE PREÇO'!$B:$B)-16),IF($C2068=$C2066,"Quant.","")))</f>
        <v/>
      </c>
      <c r="J2068" s="68" t="str">
        <f>IF(AND(COUNTBLANK($B2065:$B2067)=2,$B2067="",$B2066="",MAX(C:C)&gt;1),"Total Estimado",IF($B2067="","",IF($C2068=$C2065,INDEX('FORMAÇÃO DE PREÇO'!$M:$M,MATCH($B2068,'FORMAÇÃO DE PREÇO'!$B:$B)-18),IF($C2068=$C2066,"Valor Unit. (R$)",IF(AND($C2068&lt;&gt;$C2067,$J2067&lt;&gt;""),"Subtotal","")))))</f>
        <v/>
      </c>
      <c r="K2068" s="100" t="str">
        <f>IFERROR(IF(AND(COUNTBLANK($B2065:$B2067)=2,$B2067="",$B2066="",MAX(C:C)&gt;1),SUM($K$3:K2067)/2,IF($B2067="","",IF($C2068=$C2065,ROUND(J2068*I2068,2),IF($C2068=$C2066,"Total Item (R$)",IF(AND($C2068&lt;&gt;$C2067,$J2067&lt;&gt;""),SUMIFS(K:K,C:C,C2067,J:J,"&lt;&gt;Subtotal"),""))))),"")</f>
        <v/>
      </c>
      <c r="L2068" s="100" t="str">
        <f t="shared" si="62"/>
        <v/>
      </c>
    </row>
    <row r="2069" spans="2:12" x14ac:dyDescent="0.25">
      <c r="B2069" s="62" t="str">
        <f>IFERROR(IF(C2068=C2065,IF(B2068+1&lt;='FORMAÇÃO DE PREÇO'!$H$8,B2068+1,""),B2068),"")</f>
        <v/>
      </c>
      <c r="C2069" s="62" t="str">
        <f>IFERROR(VLOOKUP(B2069,'FORMAÇÃO DE PREÇO'!B:D,2,FALSE),"")</f>
        <v/>
      </c>
      <c r="D2069" s="62" t="str">
        <f>IFERROR(VLOOKUP(B2069,'FORMAÇÃO DE PREÇO'!B:D,3,FALSE),"")</f>
        <v/>
      </c>
      <c r="E2069" s="107" t="str">
        <f t="shared" si="63"/>
        <v/>
      </c>
      <c r="F2069" s="107" t="str">
        <f>IF($B2068="","",IF($C2069=$C2066,INDEX('FORMAÇÃO DE PREÇO'!$H:$H,MATCH($B2069,'FORMAÇÃO DE PREÇO'!$B:$B)-18),IF($C2069=$C2067,"Código","")))</f>
        <v/>
      </c>
      <c r="G2069" s="108" t="str">
        <f t="array" ref="G2069">IF($B2068="","",IF($C2069=$C2066,UPPER(INDEX('BASE EDITAL'!$C:$C,EDITAL!B2069+1)),IF($C2069=$C2067,"Especificação do Objeto","")))</f>
        <v/>
      </c>
      <c r="H2069" s="109" t="str">
        <f t="array" ref="H2069">IF($B2068="","",IF($C2069=$C2066,INDEX('FORMAÇÃO DE PREÇO'!$M:$M,MATCH($B2069,'FORMAÇÃO DE PREÇO'!$B:$B)-14),IF($C2069=$C2067,"Unidade","")))</f>
        <v/>
      </c>
      <c r="I2069" s="109" t="str">
        <f>IF($B2068="","",IF($C2069=$C2066,INDEX('FORMAÇÃO DE PREÇO'!$M:$M,MATCH($B2069,'FORMAÇÃO DE PREÇO'!$B:$B)-16),IF($C2069=$C2067,"Quant.","")))</f>
        <v/>
      </c>
      <c r="J2069" s="68" t="str">
        <f>IF(AND(COUNTBLANK($B2066:$B2068)=2,$B2068="",$B2067="",MAX(C:C)&gt;1),"Total Estimado",IF($B2068="","",IF($C2069=$C2066,INDEX('FORMAÇÃO DE PREÇO'!$M:$M,MATCH($B2069,'FORMAÇÃO DE PREÇO'!$B:$B)-18),IF($C2069=$C2067,"Valor Unit. (R$)",IF(AND($C2069&lt;&gt;$C2068,$J2068&lt;&gt;""),"Subtotal","")))))</f>
        <v/>
      </c>
      <c r="K2069" s="100" t="str">
        <f>IFERROR(IF(AND(COUNTBLANK($B2066:$B2068)=2,$B2068="",$B2067="",MAX(C:C)&gt;1),SUM($K$3:K2068)/2,IF($B2068="","",IF($C2069=$C2066,ROUND(J2069*I2069,2),IF($C2069=$C2067,"Total Item (R$)",IF(AND($C2069&lt;&gt;$C2068,$J2068&lt;&gt;""),SUMIFS(K:K,C:C,C2068,J:J,"&lt;&gt;Subtotal"),""))))),"")</f>
        <v/>
      </c>
      <c r="L2069" s="100" t="str">
        <f t="shared" si="62"/>
        <v/>
      </c>
    </row>
    <row r="2070" spans="2:12" x14ac:dyDescent="0.25">
      <c r="B2070" s="62" t="str">
        <f>IFERROR(IF(C2069=C2066,IF(B2069+1&lt;='FORMAÇÃO DE PREÇO'!$H$8,B2069+1,""),B2069),"")</f>
        <v/>
      </c>
      <c r="C2070" s="62" t="str">
        <f>IFERROR(VLOOKUP(B2070,'FORMAÇÃO DE PREÇO'!B:D,2,FALSE),"")</f>
        <v/>
      </c>
      <c r="D2070" s="62" t="str">
        <f>IFERROR(VLOOKUP(B2070,'FORMAÇÃO DE PREÇO'!B:D,3,FALSE),"")</f>
        <v/>
      </c>
      <c r="E2070" s="107" t="str">
        <f t="shared" si="63"/>
        <v/>
      </c>
      <c r="F2070" s="107" t="str">
        <f>IF($B2069="","",IF($C2070=$C2067,INDEX('FORMAÇÃO DE PREÇO'!$H:$H,MATCH($B2070,'FORMAÇÃO DE PREÇO'!$B:$B)-18),IF($C2070=$C2068,"Código","")))</f>
        <v/>
      </c>
      <c r="G2070" s="108" t="str">
        <f t="array" ref="G2070">IF($B2069="","",IF($C2070=$C2067,UPPER(INDEX('BASE EDITAL'!$C:$C,EDITAL!B2070+1)),IF($C2070=$C2068,"Especificação do Objeto","")))</f>
        <v/>
      </c>
      <c r="H2070" s="109" t="str">
        <f t="array" ref="H2070">IF($B2069="","",IF($C2070=$C2067,INDEX('FORMAÇÃO DE PREÇO'!$M:$M,MATCH($B2070,'FORMAÇÃO DE PREÇO'!$B:$B)-14),IF($C2070=$C2068,"Unidade","")))</f>
        <v/>
      </c>
      <c r="I2070" s="109" t="str">
        <f>IF($B2069="","",IF($C2070=$C2067,INDEX('FORMAÇÃO DE PREÇO'!$M:$M,MATCH($B2070,'FORMAÇÃO DE PREÇO'!$B:$B)-16),IF($C2070=$C2068,"Quant.","")))</f>
        <v/>
      </c>
      <c r="J2070" s="68" t="str">
        <f>IF(AND(COUNTBLANK($B2067:$B2069)=2,$B2069="",$B2068="",MAX(C:C)&gt;1),"Total Estimado",IF($B2069="","",IF($C2070=$C2067,INDEX('FORMAÇÃO DE PREÇO'!$M:$M,MATCH($B2070,'FORMAÇÃO DE PREÇO'!$B:$B)-18),IF($C2070=$C2068,"Valor Unit. (R$)",IF(AND($C2070&lt;&gt;$C2069,$J2069&lt;&gt;""),"Subtotal","")))))</f>
        <v/>
      </c>
      <c r="K2070" s="100" t="str">
        <f>IFERROR(IF(AND(COUNTBLANK($B2067:$B2069)=2,$B2069="",$B2068="",MAX(C:C)&gt;1),SUM($K$3:K2069)/2,IF($B2069="","",IF($C2070=$C2067,ROUND(J2070*I2070,2),IF($C2070=$C2068,"Total Item (R$)",IF(AND($C2070&lt;&gt;$C2069,$J2069&lt;&gt;""),SUMIFS(K:K,C:C,C2069,J:J,"&lt;&gt;Subtotal"),""))))),"")</f>
        <v/>
      </c>
      <c r="L2070" s="100" t="str">
        <f t="shared" si="62"/>
        <v/>
      </c>
    </row>
    <row r="2071" spans="2:12" x14ac:dyDescent="0.25">
      <c r="B2071" s="62" t="str">
        <f>IFERROR(IF(C2070=C2067,IF(B2070+1&lt;='FORMAÇÃO DE PREÇO'!$H$8,B2070+1,""),B2070),"")</f>
        <v/>
      </c>
      <c r="C2071" s="62" t="str">
        <f>IFERROR(VLOOKUP(B2071,'FORMAÇÃO DE PREÇO'!B:D,2,FALSE),"")</f>
        <v/>
      </c>
      <c r="D2071" s="62" t="str">
        <f>IFERROR(VLOOKUP(B2071,'FORMAÇÃO DE PREÇO'!B:D,3,FALSE),"")</f>
        <v/>
      </c>
      <c r="E2071" s="107" t="str">
        <f t="shared" si="63"/>
        <v/>
      </c>
      <c r="F2071" s="107" t="str">
        <f>IF($B2070="","",IF($C2071=$C2068,INDEX('FORMAÇÃO DE PREÇO'!$H:$H,MATCH($B2071,'FORMAÇÃO DE PREÇO'!$B:$B)-18),IF($C2071=$C2069,"Código","")))</f>
        <v/>
      </c>
      <c r="G2071" s="108" t="str">
        <f t="array" ref="G2071">IF($B2070="","",IF($C2071=$C2068,UPPER(INDEX('BASE EDITAL'!$C:$C,EDITAL!B2071+1)),IF($C2071=$C2069,"Especificação do Objeto","")))</f>
        <v/>
      </c>
      <c r="H2071" s="109" t="str">
        <f t="array" ref="H2071">IF($B2070="","",IF($C2071=$C2068,INDEX('FORMAÇÃO DE PREÇO'!$M:$M,MATCH($B2071,'FORMAÇÃO DE PREÇO'!$B:$B)-14),IF($C2071=$C2069,"Unidade","")))</f>
        <v/>
      </c>
      <c r="I2071" s="109" t="str">
        <f>IF($B2070="","",IF($C2071=$C2068,INDEX('FORMAÇÃO DE PREÇO'!$M:$M,MATCH($B2071,'FORMAÇÃO DE PREÇO'!$B:$B)-16),IF($C2071=$C2069,"Quant.","")))</f>
        <v/>
      </c>
      <c r="J2071" s="68" t="str">
        <f>IF(AND(COUNTBLANK($B2068:$B2070)=2,$B2070="",$B2069="",MAX(C:C)&gt;1),"Total Estimado",IF($B2070="","",IF($C2071=$C2068,INDEX('FORMAÇÃO DE PREÇO'!$M:$M,MATCH($B2071,'FORMAÇÃO DE PREÇO'!$B:$B)-18),IF($C2071=$C2069,"Valor Unit. (R$)",IF(AND($C2071&lt;&gt;$C2070,$J2070&lt;&gt;""),"Subtotal","")))))</f>
        <v/>
      </c>
      <c r="K2071" s="100" t="str">
        <f>IFERROR(IF(AND(COUNTBLANK($B2068:$B2070)=2,$B2070="",$B2069="",MAX(C:C)&gt;1),SUM($K$3:K2070)/2,IF($B2070="","",IF($C2071=$C2068,ROUND(J2071*I2071,2),IF($C2071=$C2069,"Total Item (R$)",IF(AND($C2071&lt;&gt;$C2070,$J2070&lt;&gt;""),SUMIFS(K:K,C:C,C2070,J:J,"&lt;&gt;Subtotal"),""))))),"")</f>
        <v/>
      </c>
      <c r="L2071" s="100" t="str">
        <f t="shared" si="62"/>
        <v/>
      </c>
    </row>
    <row r="2072" spans="2:12" x14ac:dyDescent="0.25">
      <c r="B2072" s="62" t="str">
        <f>IFERROR(IF(C2071=C2068,IF(B2071+1&lt;='FORMAÇÃO DE PREÇO'!$H$8,B2071+1,""),B2071),"")</f>
        <v/>
      </c>
      <c r="C2072" s="62" t="str">
        <f>IFERROR(VLOOKUP(B2072,'FORMAÇÃO DE PREÇO'!B:D,2,FALSE),"")</f>
        <v/>
      </c>
      <c r="D2072" s="62" t="str">
        <f>IFERROR(VLOOKUP(B2072,'FORMAÇÃO DE PREÇO'!B:D,3,FALSE),"")</f>
        <v/>
      </c>
      <c r="E2072" s="107" t="str">
        <f t="shared" si="63"/>
        <v/>
      </c>
      <c r="F2072" s="107" t="str">
        <f>IF($B2071="","",IF($C2072=$C2069,INDEX('FORMAÇÃO DE PREÇO'!$H:$H,MATCH($B2072,'FORMAÇÃO DE PREÇO'!$B:$B)-18),IF($C2072=$C2070,"Código","")))</f>
        <v/>
      </c>
      <c r="G2072" s="108" t="str">
        <f t="array" ref="G2072">IF($B2071="","",IF($C2072=$C2069,UPPER(INDEX('BASE EDITAL'!$C:$C,EDITAL!B2072+1)),IF($C2072=$C2070,"Especificação do Objeto","")))</f>
        <v/>
      </c>
      <c r="H2072" s="109" t="str">
        <f t="array" ref="H2072">IF($B2071="","",IF($C2072=$C2069,INDEX('FORMAÇÃO DE PREÇO'!$M:$M,MATCH($B2072,'FORMAÇÃO DE PREÇO'!$B:$B)-14),IF($C2072=$C2070,"Unidade","")))</f>
        <v/>
      </c>
      <c r="I2072" s="109" t="str">
        <f>IF($B2071="","",IF($C2072=$C2069,INDEX('FORMAÇÃO DE PREÇO'!$M:$M,MATCH($B2072,'FORMAÇÃO DE PREÇO'!$B:$B)-16),IF($C2072=$C2070,"Quant.","")))</f>
        <v/>
      </c>
      <c r="J2072" s="68" t="str">
        <f>IF(AND(COUNTBLANK($B2069:$B2071)=2,$B2071="",$B2070="",MAX(C:C)&gt;1),"Total Estimado",IF($B2071="","",IF($C2072=$C2069,INDEX('FORMAÇÃO DE PREÇO'!$M:$M,MATCH($B2072,'FORMAÇÃO DE PREÇO'!$B:$B)-18),IF($C2072=$C2070,"Valor Unit. (R$)",IF(AND($C2072&lt;&gt;$C2071,$J2071&lt;&gt;""),"Subtotal","")))))</f>
        <v/>
      </c>
      <c r="K2072" s="100" t="str">
        <f>IFERROR(IF(AND(COUNTBLANK($B2069:$B2071)=2,$B2071="",$B2070="",MAX(C:C)&gt;1),SUM($K$3:K2071)/2,IF($B2071="","",IF($C2072=$C2069,ROUND(J2072*I2072,2),IF($C2072=$C2070,"Total Item (R$)",IF(AND($C2072&lt;&gt;$C2071,$J2071&lt;&gt;""),SUMIFS(K:K,C:C,C2071,J:J,"&lt;&gt;Subtotal"),""))))),"")</f>
        <v/>
      </c>
      <c r="L2072" s="100" t="str">
        <f t="shared" si="62"/>
        <v/>
      </c>
    </row>
    <row r="2073" spans="2:12" x14ac:dyDescent="0.25">
      <c r="B2073" s="62" t="str">
        <f>IFERROR(IF(C2072=C2069,IF(B2072+1&lt;='FORMAÇÃO DE PREÇO'!$H$8,B2072+1,""),B2072),"")</f>
        <v/>
      </c>
      <c r="C2073" s="62" t="str">
        <f>IFERROR(VLOOKUP(B2073,'FORMAÇÃO DE PREÇO'!B:D,2,FALSE),"")</f>
        <v/>
      </c>
      <c r="D2073" s="62" t="str">
        <f>IFERROR(VLOOKUP(B2073,'FORMAÇÃO DE PREÇO'!B:D,3,FALSE),"")</f>
        <v/>
      </c>
      <c r="E2073" s="107" t="str">
        <f t="shared" si="63"/>
        <v/>
      </c>
      <c r="F2073" s="107" t="str">
        <f>IF($B2072="","",IF($C2073=$C2070,INDEX('FORMAÇÃO DE PREÇO'!$H:$H,MATCH($B2073,'FORMAÇÃO DE PREÇO'!$B:$B)-18),IF($C2073=$C2071,"Código","")))</f>
        <v/>
      </c>
      <c r="G2073" s="108" t="str">
        <f t="array" ref="G2073">IF($B2072="","",IF($C2073=$C2070,UPPER(INDEX('BASE EDITAL'!$C:$C,EDITAL!B2073+1)),IF($C2073=$C2071,"Especificação do Objeto","")))</f>
        <v/>
      </c>
      <c r="H2073" s="109" t="str">
        <f t="array" ref="H2073">IF($B2072="","",IF($C2073=$C2070,INDEX('FORMAÇÃO DE PREÇO'!$M:$M,MATCH($B2073,'FORMAÇÃO DE PREÇO'!$B:$B)-14),IF($C2073=$C2071,"Unidade","")))</f>
        <v/>
      </c>
      <c r="I2073" s="109" t="str">
        <f>IF($B2072="","",IF($C2073=$C2070,INDEX('FORMAÇÃO DE PREÇO'!$M:$M,MATCH($B2073,'FORMAÇÃO DE PREÇO'!$B:$B)-16),IF($C2073=$C2071,"Quant.","")))</f>
        <v/>
      </c>
      <c r="J2073" s="68" t="str">
        <f>IF(AND(COUNTBLANK($B2070:$B2072)=2,$B2072="",$B2071="",MAX(C:C)&gt;1),"Total Estimado",IF($B2072="","",IF($C2073=$C2070,INDEX('FORMAÇÃO DE PREÇO'!$M:$M,MATCH($B2073,'FORMAÇÃO DE PREÇO'!$B:$B)-18),IF($C2073=$C2071,"Valor Unit. (R$)",IF(AND($C2073&lt;&gt;$C2072,$J2072&lt;&gt;""),"Subtotal","")))))</f>
        <v/>
      </c>
      <c r="K2073" s="100" t="str">
        <f>IFERROR(IF(AND(COUNTBLANK($B2070:$B2072)=2,$B2072="",$B2071="",MAX(C:C)&gt;1),SUM($K$3:K2072)/2,IF($B2072="","",IF($C2073=$C2070,ROUND(J2073*I2073,2),IF($C2073=$C2071,"Total Item (R$)",IF(AND($C2073&lt;&gt;$C2072,$J2072&lt;&gt;""),SUMIFS(K:K,C:C,C2072,J:J,"&lt;&gt;Subtotal"),""))))),"")</f>
        <v/>
      </c>
      <c r="L2073" s="100" t="str">
        <f t="shared" si="62"/>
        <v/>
      </c>
    </row>
    <row r="2074" spans="2:12" x14ac:dyDescent="0.25">
      <c r="B2074" s="62" t="str">
        <f>IFERROR(IF(C2073=C2070,IF(B2073+1&lt;='FORMAÇÃO DE PREÇO'!$H$8,B2073+1,""),B2073),"")</f>
        <v/>
      </c>
      <c r="C2074" s="62" t="str">
        <f>IFERROR(VLOOKUP(B2074,'FORMAÇÃO DE PREÇO'!B:D,2,FALSE),"")</f>
        <v/>
      </c>
      <c r="D2074" s="62" t="str">
        <f>IFERROR(VLOOKUP(B2074,'FORMAÇÃO DE PREÇO'!B:D,3,FALSE),"")</f>
        <v/>
      </c>
      <c r="E2074" s="107" t="str">
        <f t="shared" si="63"/>
        <v/>
      </c>
      <c r="F2074" s="107" t="str">
        <f>IF($B2073="","",IF($C2074=$C2071,INDEX('FORMAÇÃO DE PREÇO'!$H:$H,MATCH($B2074,'FORMAÇÃO DE PREÇO'!$B:$B)-18),IF($C2074=$C2072,"Código","")))</f>
        <v/>
      </c>
      <c r="G2074" s="108" t="str">
        <f t="array" ref="G2074">IF($B2073="","",IF($C2074=$C2071,UPPER(INDEX('BASE EDITAL'!$C:$C,EDITAL!B2074+1)),IF($C2074=$C2072,"Especificação do Objeto","")))</f>
        <v/>
      </c>
      <c r="H2074" s="109" t="str">
        <f t="array" ref="H2074">IF($B2073="","",IF($C2074=$C2071,INDEX('FORMAÇÃO DE PREÇO'!$M:$M,MATCH($B2074,'FORMAÇÃO DE PREÇO'!$B:$B)-14),IF($C2074=$C2072,"Unidade","")))</f>
        <v/>
      </c>
      <c r="I2074" s="109" t="str">
        <f>IF($B2073="","",IF($C2074=$C2071,INDEX('FORMAÇÃO DE PREÇO'!$M:$M,MATCH($B2074,'FORMAÇÃO DE PREÇO'!$B:$B)-16),IF($C2074=$C2072,"Quant.","")))</f>
        <v/>
      </c>
      <c r="J2074" s="68" t="str">
        <f>IF(AND(COUNTBLANK($B2071:$B2073)=2,$B2073="",$B2072="",MAX(C:C)&gt;1),"Total Estimado",IF($B2073="","",IF($C2074=$C2071,INDEX('FORMAÇÃO DE PREÇO'!$M:$M,MATCH($B2074,'FORMAÇÃO DE PREÇO'!$B:$B)-18),IF($C2074=$C2072,"Valor Unit. (R$)",IF(AND($C2074&lt;&gt;$C2073,$J2073&lt;&gt;""),"Subtotal","")))))</f>
        <v/>
      </c>
      <c r="K2074" s="100" t="str">
        <f>IFERROR(IF(AND(COUNTBLANK($B2071:$B2073)=2,$B2073="",$B2072="",MAX(C:C)&gt;1),SUM($K$3:K2073)/2,IF($B2073="","",IF($C2074=$C2071,ROUND(J2074*I2074,2),IF($C2074=$C2072,"Total Item (R$)",IF(AND($C2074&lt;&gt;$C2073,$J2073&lt;&gt;""),SUMIFS(K:K,C:C,C2073,J:J,"&lt;&gt;Subtotal"),""))))),"")</f>
        <v/>
      </c>
      <c r="L2074" s="100" t="str">
        <f t="shared" si="62"/>
        <v/>
      </c>
    </row>
    <row r="2075" spans="2:12" x14ac:dyDescent="0.25">
      <c r="B2075" s="62" t="str">
        <f>IFERROR(IF(C2074=C2071,IF(B2074+1&lt;='FORMAÇÃO DE PREÇO'!$H$8,B2074+1,""),B2074),"")</f>
        <v/>
      </c>
      <c r="C2075" s="62" t="str">
        <f>IFERROR(VLOOKUP(B2075,'FORMAÇÃO DE PREÇO'!B:D,2,FALSE),"")</f>
        <v/>
      </c>
      <c r="D2075" s="62" t="str">
        <f>IFERROR(VLOOKUP(B2075,'FORMAÇÃO DE PREÇO'!B:D,3,FALSE),"")</f>
        <v/>
      </c>
      <c r="E2075" s="107" t="str">
        <f t="shared" si="63"/>
        <v/>
      </c>
      <c r="F2075" s="107" t="str">
        <f>IF($B2074="","",IF($C2075=$C2072,INDEX('FORMAÇÃO DE PREÇO'!$H:$H,MATCH($B2075,'FORMAÇÃO DE PREÇO'!$B:$B)-18),IF($C2075=$C2073,"Código","")))</f>
        <v/>
      </c>
      <c r="G2075" s="108" t="str">
        <f t="array" ref="G2075">IF($B2074="","",IF($C2075=$C2072,UPPER(INDEX('BASE EDITAL'!$C:$C,EDITAL!B2075+1)),IF($C2075=$C2073,"Especificação do Objeto","")))</f>
        <v/>
      </c>
      <c r="H2075" s="109" t="str">
        <f t="array" ref="H2075">IF($B2074="","",IF($C2075=$C2072,INDEX('FORMAÇÃO DE PREÇO'!$M:$M,MATCH($B2075,'FORMAÇÃO DE PREÇO'!$B:$B)-14),IF($C2075=$C2073,"Unidade","")))</f>
        <v/>
      </c>
      <c r="I2075" s="109" t="str">
        <f>IF($B2074="","",IF($C2075=$C2072,INDEX('FORMAÇÃO DE PREÇO'!$M:$M,MATCH($B2075,'FORMAÇÃO DE PREÇO'!$B:$B)-16),IF($C2075=$C2073,"Quant.","")))</f>
        <v/>
      </c>
      <c r="J2075" s="68" t="str">
        <f>IF(AND(COUNTBLANK($B2072:$B2074)=2,$B2074="",$B2073="",MAX(C:C)&gt;1),"Total Estimado",IF($B2074="","",IF($C2075=$C2072,INDEX('FORMAÇÃO DE PREÇO'!$M:$M,MATCH($B2075,'FORMAÇÃO DE PREÇO'!$B:$B)-18),IF($C2075=$C2073,"Valor Unit. (R$)",IF(AND($C2075&lt;&gt;$C2074,$J2074&lt;&gt;""),"Subtotal","")))))</f>
        <v/>
      </c>
      <c r="K2075" s="100" t="str">
        <f>IFERROR(IF(AND(COUNTBLANK($B2072:$B2074)=2,$B2074="",$B2073="",MAX(C:C)&gt;1),SUM($K$3:K2074)/2,IF($B2074="","",IF($C2075=$C2072,ROUND(J2075*I2075,2),IF($C2075=$C2073,"Total Item (R$)",IF(AND($C2075&lt;&gt;$C2074,$J2074&lt;&gt;""),SUMIFS(K:K,C:C,C2074,J:J,"&lt;&gt;Subtotal"),""))))),"")</f>
        <v/>
      </c>
      <c r="L2075" s="100" t="str">
        <f t="shared" si="62"/>
        <v/>
      </c>
    </row>
    <row r="2076" spans="2:12" x14ac:dyDescent="0.25">
      <c r="B2076" s="62" t="str">
        <f>IFERROR(IF(C2075=C2072,IF(B2075+1&lt;='FORMAÇÃO DE PREÇO'!$H$8,B2075+1,""),B2075),"")</f>
        <v/>
      </c>
      <c r="C2076" s="62" t="str">
        <f>IFERROR(VLOOKUP(B2076,'FORMAÇÃO DE PREÇO'!B:D,2,FALSE),"")</f>
        <v/>
      </c>
      <c r="D2076" s="62" t="str">
        <f>IFERROR(VLOOKUP(B2076,'FORMAÇÃO DE PREÇO'!B:D,3,FALSE),"")</f>
        <v/>
      </c>
      <c r="E2076" s="107" t="str">
        <f t="shared" si="63"/>
        <v/>
      </c>
      <c r="F2076" s="107" t="str">
        <f>IF($B2075="","",IF($C2076=$C2073,INDEX('FORMAÇÃO DE PREÇO'!$H:$H,MATCH($B2076,'FORMAÇÃO DE PREÇO'!$B:$B)-18),IF($C2076=$C2074,"Código","")))</f>
        <v/>
      </c>
      <c r="G2076" s="108" t="str">
        <f t="array" ref="G2076">IF($B2075="","",IF($C2076=$C2073,UPPER(INDEX('BASE EDITAL'!$C:$C,EDITAL!B2076+1)),IF($C2076=$C2074,"Especificação do Objeto","")))</f>
        <v/>
      </c>
      <c r="H2076" s="109" t="str">
        <f t="array" ref="H2076">IF($B2075="","",IF($C2076=$C2073,INDEX('FORMAÇÃO DE PREÇO'!$M:$M,MATCH($B2076,'FORMAÇÃO DE PREÇO'!$B:$B)-14),IF($C2076=$C2074,"Unidade","")))</f>
        <v/>
      </c>
      <c r="I2076" s="109" t="str">
        <f>IF($B2075="","",IF($C2076=$C2073,INDEX('FORMAÇÃO DE PREÇO'!$M:$M,MATCH($B2076,'FORMAÇÃO DE PREÇO'!$B:$B)-16),IF($C2076=$C2074,"Quant.","")))</f>
        <v/>
      </c>
      <c r="J2076" s="68" t="str">
        <f>IF(AND(COUNTBLANK($B2073:$B2075)=2,$B2075="",$B2074="",MAX(C:C)&gt;1),"Total Estimado",IF($B2075="","",IF($C2076=$C2073,INDEX('FORMAÇÃO DE PREÇO'!$M:$M,MATCH($B2076,'FORMAÇÃO DE PREÇO'!$B:$B)-18),IF($C2076=$C2074,"Valor Unit. (R$)",IF(AND($C2076&lt;&gt;$C2075,$J2075&lt;&gt;""),"Subtotal","")))))</f>
        <v/>
      </c>
      <c r="K2076" s="100" t="str">
        <f>IFERROR(IF(AND(COUNTBLANK($B2073:$B2075)=2,$B2075="",$B2074="",MAX(C:C)&gt;1),SUM($K$3:K2075)/2,IF($B2075="","",IF($C2076=$C2073,ROUND(J2076*I2076,2),IF($C2076=$C2074,"Total Item (R$)",IF(AND($C2076&lt;&gt;$C2075,$J2075&lt;&gt;""),SUMIFS(K:K,C:C,C2075,J:J,"&lt;&gt;Subtotal"),""))))),"")</f>
        <v/>
      </c>
      <c r="L2076" s="100" t="str">
        <f t="shared" si="62"/>
        <v/>
      </c>
    </row>
    <row r="2077" spans="2:12" x14ac:dyDescent="0.25">
      <c r="B2077" s="62" t="str">
        <f>IFERROR(IF(C2076=C2073,IF(B2076+1&lt;='FORMAÇÃO DE PREÇO'!$H$8,B2076+1,""),B2076),"")</f>
        <v/>
      </c>
      <c r="C2077" s="62" t="str">
        <f>IFERROR(VLOOKUP(B2077,'FORMAÇÃO DE PREÇO'!B:D,2,FALSE),"")</f>
        <v/>
      </c>
      <c r="D2077" s="62" t="str">
        <f>IFERROR(VLOOKUP(B2077,'FORMAÇÃO DE PREÇO'!B:D,3,FALSE),"")</f>
        <v/>
      </c>
      <c r="E2077" s="107" t="str">
        <f t="shared" si="63"/>
        <v/>
      </c>
      <c r="F2077" s="107" t="str">
        <f>IF($B2076="","",IF($C2077=$C2074,INDEX('FORMAÇÃO DE PREÇO'!$H:$H,MATCH($B2077,'FORMAÇÃO DE PREÇO'!$B:$B)-18),IF($C2077=$C2075,"Código","")))</f>
        <v/>
      </c>
      <c r="G2077" s="108" t="str">
        <f t="array" ref="G2077">IF($B2076="","",IF($C2077=$C2074,UPPER(INDEX('BASE EDITAL'!$C:$C,EDITAL!B2077+1)),IF($C2077=$C2075,"Especificação do Objeto","")))</f>
        <v/>
      </c>
      <c r="H2077" s="109" t="str">
        <f t="array" ref="H2077">IF($B2076="","",IF($C2077=$C2074,INDEX('FORMAÇÃO DE PREÇO'!$M:$M,MATCH($B2077,'FORMAÇÃO DE PREÇO'!$B:$B)-14),IF($C2077=$C2075,"Unidade","")))</f>
        <v/>
      </c>
      <c r="I2077" s="109" t="str">
        <f>IF($B2076="","",IF($C2077=$C2074,INDEX('FORMAÇÃO DE PREÇO'!$M:$M,MATCH($B2077,'FORMAÇÃO DE PREÇO'!$B:$B)-16),IF($C2077=$C2075,"Quant.","")))</f>
        <v/>
      </c>
      <c r="J2077" s="68" t="str">
        <f>IF(AND(COUNTBLANK($B2074:$B2076)=2,$B2076="",$B2075="",MAX(C:C)&gt;1),"Total Estimado",IF($B2076="","",IF($C2077=$C2074,INDEX('FORMAÇÃO DE PREÇO'!$M:$M,MATCH($B2077,'FORMAÇÃO DE PREÇO'!$B:$B)-18),IF($C2077=$C2075,"Valor Unit. (R$)",IF(AND($C2077&lt;&gt;$C2076,$J2076&lt;&gt;""),"Subtotal","")))))</f>
        <v/>
      </c>
      <c r="K2077" s="100" t="str">
        <f>IFERROR(IF(AND(COUNTBLANK($B2074:$B2076)=2,$B2076="",$B2075="",MAX(C:C)&gt;1),SUM($K$3:K2076)/2,IF($B2076="","",IF($C2077=$C2074,ROUND(J2077*I2077,2),IF($C2077=$C2075,"Total Item (R$)",IF(AND($C2077&lt;&gt;$C2076,$J2076&lt;&gt;""),SUMIFS(K:K,C:C,C2076,J:J,"&lt;&gt;Subtotal"),""))))),"")</f>
        <v/>
      </c>
      <c r="L2077" s="100" t="str">
        <f t="shared" si="62"/>
        <v/>
      </c>
    </row>
    <row r="2078" spans="2:12" x14ac:dyDescent="0.25">
      <c r="B2078" s="62" t="str">
        <f>IFERROR(IF(C2077=C2074,IF(B2077+1&lt;='FORMAÇÃO DE PREÇO'!$H$8,B2077+1,""),B2077),"")</f>
        <v/>
      </c>
      <c r="C2078" s="62" t="str">
        <f>IFERROR(VLOOKUP(B2078,'FORMAÇÃO DE PREÇO'!B:D,2,FALSE),"")</f>
        <v/>
      </c>
      <c r="D2078" s="62" t="str">
        <f>IFERROR(VLOOKUP(B2078,'FORMAÇÃO DE PREÇO'!B:D,3,FALSE),"")</f>
        <v/>
      </c>
      <c r="E2078" s="107" t="str">
        <f t="shared" si="63"/>
        <v/>
      </c>
      <c r="F2078" s="107" t="str">
        <f>IF($B2077="","",IF($C2078=$C2075,INDEX('FORMAÇÃO DE PREÇO'!$H:$H,MATCH($B2078,'FORMAÇÃO DE PREÇO'!$B:$B)-18),IF($C2078=$C2076,"Código","")))</f>
        <v/>
      </c>
      <c r="G2078" s="108" t="str">
        <f t="array" ref="G2078">IF($B2077="","",IF($C2078=$C2075,UPPER(INDEX('BASE EDITAL'!$C:$C,EDITAL!B2078+1)),IF($C2078=$C2076,"Especificação do Objeto","")))</f>
        <v/>
      </c>
      <c r="H2078" s="109" t="str">
        <f t="array" ref="H2078">IF($B2077="","",IF($C2078=$C2075,INDEX('FORMAÇÃO DE PREÇO'!$M:$M,MATCH($B2078,'FORMAÇÃO DE PREÇO'!$B:$B)-14),IF($C2078=$C2076,"Unidade","")))</f>
        <v/>
      </c>
      <c r="I2078" s="109" t="str">
        <f>IF($B2077="","",IF($C2078=$C2075,INDEX('FORMAÇÃO DE PREÇO'!$M:$M,MATCH($B2078,'FORMAÇÃO DE PREÇO'!$B:$B)-16),IF($C2078=$C2076,"Quant.","")))</f>
        <v/>
      </c>
      <c r="J2078" s="68" t="str">
        <f>IF(AND(COUNTBLANK($B2075:$B2077)=2,$B2077="",$B2076="",MAX(C:C)&gt;1),"Total Estimado",IF($B2077="","",IF($C2078=$C2075,INDEX('FORMAÇÃO DE PREÇO'!$M:$M,MATCH($B2078,'FORMAÇÃO DE PREÇO'!$B:$B)-18),IF($C2078=$C2076,"Valor Unit. (R$)",IF(AND($C2078&lt;&gt;$C2077,$J2077&lt;&gt;""),"Subtotal","")))))</f>
        <v/>
      </c>
      <c r="K2078" s="100" t="str">
        <f>IFERROR(IF(AND(COUNTBLANK($B2075:$B2077)=2,$B2077="",$B2076="",MAX(C:C)&gt;1),SUM($K$3:K2077)/2,IF($B2077="","",IF($C2078=$C2075,ROUND(J2078*I2078,2),IF($C2078=$C2076,"Total Item (R$)",IF(AND($C2078&lt;&gt;$C2077,$J2077&lt;&gt;""),SUMIFS(K:K,C:C,C2077,J:J,"&lt;&gt;Subtotal"),""))))),"")</f>
        <v/>
      </c>
      <c r="L2078" s="100" t="str">
        <f t="shared" si="62"/>
        <v/>
      </c>
    </row>
    <row r="2079" spans="2:12" x14ac:dyDescent="0.25">
      <c r="B2079" s="62" t="str">
        <f>IFERROR(IF(C2078=C2075,IF(B2078+1&lt;='FORMAÇÃO DE PREÇO'!$H$8,B2078+1,""),B2078),"")</f>
        <v/>
      </c>
      <c r="C2079" s="62" t="str">
        <f>IFERROR(VLOOKUP(B2079,'FORMAÇÃO DE PREÇO'!B:D,2,FALSE),"")</f>
        <v/>
      </c>
      <c r="D2079" s="62" t="str">
        <f>IFERROR(VLOOKUP(B2079,'FORMAÇÃO DE PREÇO'!B:D,3,FALSE),"")</f>
        <v/>
      </c>
      <c r="E2079" s="107" t="str">
        <f t="shared" si="63"/>
        <v/>
      </c>
      <c r="F2079" s="107" t="str">
        <f>IF($B2078="","",IF($C2079=$C2076,INDEX('FORMAÇÃO DE PREÇO'!$H:$H,MATCH($B2079,'FORMAÇÃO DE PREÇO'!$B:$B)-18),IF($C2079=$C2077,"Código","")))</f>
        <v/>
      </c>
      <c r="G2079" s="108" t="str">
        <f t="array" ref="G2079">IF($B2078="","",IF($C2079=$C2076,UPPER(INDEX('BASE EDITAL'!$C:$C,EDITAL!B2079+1)),IF($C2079=$C2077,"Especificação do Objeto","")))</f>
        <v/>
      </c>
      <c r="H2079" s="109" t="str">
        <f t="array" ref="H2079">IF($B2078="","",IF($C2079=$C2076,INDEX('FORMAÇÃO DE PREÇO'!$M:$M,MATCH($B2079,'FORMAÇÃO DE PREÇO'!$B:$B)-14),IF($C2079=$C2077,"Unidade","")))</f>
        <v/>
      </c>
      <c r="I2079" s="109" t="str">
        <f>IF($B2078="","",IF($C2079=$C2076,INDEX('FORMAÇÃO DE PREÇO'!$M:$M,MATCH($B2079,'FORMAÇÃO DE PREÇO'!$B:$B)-16),IF($C2079=$C2077,"Quant.","")))</f>
        <v/>
      </c>
      <c r="J2079" s="68" t="str">
        <f>IF(AND(COUNTBLANK($B2076:$B2078)=2,$B2078="",$B2077="",MAX(C:C)&gt;1),"Total Estimado",IF($B2078="","",IF($C2079=$C2076,INDEX('FORMAÇÃO DE PREÇO'!$M:$M,MATCH($B2079,'FORMAÇÃO DE PREÇO'!$B:$B)-18),IF($C2079=$C2077,"Valor Unit. (R$)",IF(AND($C2079&lt;&gt;$C2078,$J2078&lt;&gt;""),"Subtotal","")))))</f>
        <v/>
      </c>
      <c r="K2079" s="100" t="str">
        <f>IFERROR(IF(AND(COUNTBLANK($B2076:$B2078)=2,$B2078="",$B2077="",MAX(C:C)&gt;1),SUM($K$3:K2078)/2,IF($B2078="","",IF($C2079=$C2076,ROUND(J2079*I2079,2),IF($C2079=$C2077,"Total Item (R$)",IF(AND($C2079&lt;&gt;$C2078,$J2078&lt;&gt;""),SUMIFS(K:K,C:C,C2078,J:J,"&lt;&gt;Subtotal"),""))))),"")</f>
        <v/>
      </c>
      <c r="L2079" s="100" t="str">
        <f t="shared" si="62"/>
        <v/>
      </c>
    </row>
    <row r="2080" spans="2:12" x14ac:dyDescent="0.25">
      <c r="B2080" s="62" t="str">
        <f>IFERROR(IF(C2079=C2076,IF(B2079+1&lt;='FORMAÇÃO DE PREÇO'!$H$8,B2079+1,""),B2079),"")</f>
        <v/>
      </c>
      <c r="C2080" s="62" t="str">
        <f>IFERROR(VLOOKUP(B2080,'FORMAÇÃO DE PREÇO'!B:D,2,FALSE),"")</f>
        <v/>
      </c>
      <c r="D2080" s="62" t="str">
        <f>IFERROR(VLOOKUP(B2080,'FORMAÇÃO DE PREÇO'!B:D,3,FALSE),"")</f>
        <v/>
      </c>
      <c r="E2080" s="107" t="str">
        <f t="shared" si="63"/>
        <v/>
      </c>
      <c r="F2080" s="107" t="str">
        <f>IF($B2079="","",IF($C2080=$C2077,INDEX('FORMAÇÃO DE PREÇO'!$H:$H,MATCH($B2080,'FORMAÇÃO DE PREÇO'!$B:$B)-18),IF($C2080=$C2078,"Código","")))</f>
        <v/>
      </c>
      <c r="G2080" s="108" t="str">
        <f t="array" ref="G2080">IF($B2079="","",IF($C2080=$C2077,UPPER(INDEX('BASE EDITAL'!$C:$C,EDITAL!B2080+1)),IF($C2080=$C2078,"Especificação do Objeto","")))</f>
        <v/>
      </c>
      <c r="H2080" s="109" t="str">
        <f t="array" ref="H2080">IF($B2079="","",IF($C2080=$C2077,INDEX('FORMAÇÃO DE PREÇO'!$M:$M,MATCH($B2080,'FORMAÇÃO DE PREÇO'!$B:$B)-14),IF($C2080=$C2078,"Unidade","")))</f>
        <v/>
      </c>
      <c r="I2080" s="109" t="str">
        <f>IF($B2079="","",IF($C2080=$C2077,INDEX('FORMAÇÃO DE PREÇO'!$M:$M,MATCH($B2080,'FORMAÇÃO DE PREÇO'!$B:$B)-16),IF($C2080=$C2078,"Quant.","")))</f>
        <v/>
      </c>
      <c r="J2080" s="68" t="str">
        <f>IF(AND(COUNTBLANK($B2077:$B2079)=2,$B2079="",$B2078="",MAX(C:C)&gt;1),"Total Estimado",IF($B2079="","",IF($C2080=$C2077,INDEX('FORMAÇÃO DE PREÇO'!$M:$M,MATCH($B2080,'FORMAÇÃO DE PREÇO'!$B:$B)-18),IF($C2080=$C2078,"Valor Unit. (R$)",IF(AND($C2080&lt;&gt;$C2079,$J2079&lt;&gt;""),"Subtotal","")))))</f>
        <v/>
      </c>
      <c r="K2080" s="100" t="str">
        <f>IFERROR(IF(AND(COUNTBLANK($B2077:$B2079)=2,$B2079="",$B2078="",MAX(C:C)&gt;1),SUM($K$3:K2079)/2,IF($B2079="","",IF($C2080=$C2077,ROUND(J2080*I2080,2),IF($C2080=$C2078,"Total Item (R$)",IF(AND($C2080&lt;&gt;$C2079,$J2079&lt;&gt;""),SUMIFS(K:K,C:C,C2079,J:J,"&lt;&gt;Subtotal"),""))))),"")</f>
        <v/>
      </c>
      <c r="L2080" s="100" t="str">
        <f t="shared" si="62"/>
        <v/>
      </c>
    </row>
    <row r="2081" spans="2:12" x14ac:dyDescent="0.25">
      <c r="B2081" s="62" t="str">
        <f>IFERROR(IF(C2080=C2077,IF(B2080+1&lt;='FORMAÇÃO DE PREÇO'!$H$8,B2080+1,""),B2080),"")</f>
        <v/>
      </c>
      <c r="C2081" s="62" t="str">
        <f>IFERROR(VLOOKUP(B2081,'FORMAÇÃO DE PREÇO'!B:D,2,FALSE),"")</f>
        <v/>
      </c>
      <c r="D2081" s="62" t="str">
        <f>IFERROR(VLOOKUP(B2081,'FORMAÇÃO DE PREÇO'!B:D,3,FALSE),"")</f>
        <v/>
      </c>
      <c r="E2081" s="107" t="str">
        <f t="shared" si="63"/>
        <v/>
      </c>
      <c r="F2081" s="107" t="str">
        <f>IF($B2080="","",IF($C2081=$C2078,INDEX('FORMAÇÃO DE PREÇO'!$H:$H,MATCH($B2081,'FORMAÇÃO DE PREÇO'!$B:$B)-18),IF($C2081=$C2079,"Código","")))</f>
        <v/>
      </c>
      <c r="G2081" s="108" t="str">
        <f t="array" ref="G2081">IF($B2080="","",IF($C2081=$C2078,UPPER(INDEX('BASE EDITAL'!$C:$C,EDITAL!B2081+1)),IF($C2081=$C2079,"Especificação do Objeto","")))</f>
        <v/>
      </c>
      <c r="H2081" s="109" t="str">
        <f t="array" ref="H2081">IF($B2080="","",IF($C2081=$C2078,INDEX('FORMAÇÃO DE PREÇO'!$M:$M,MATCH($B2081,'FORMAÇÃO DE PREÇO'!$B:$B)-14),IF($C2081=$C2079,"Unidade","")))</f>
        <v/>
      </c>
      <c r="I2081" s="109" t="str">
        <f>IF($B2080="","",IF($C2081=$C2078,INDEX('FORMAÇÃO DE PREÇO'!$M:$M,MATCH($B2081,'FORMAÇÃO DE PREÇO'!$B:$B)-16),IF($C2081=$C2079,"Quant.","")))</f>
        <v/>
      </c>
      <c r="J2081" s="68" t="str">
        <f>IF(AND(COUNTBLANK($B2078:$B2080)=2,$B2080="",$B2079="",MAX(C:C)&gt;1),"Total Estimado",IF($B2080="","",IF($C2081=$C2078,INDEX('FORMAÇÃO DE PREÇO'!$M:$M,MATCH($B2081,'FORMAÇÃO DE PREÇO'!$B:$B)-18),IF($C2081=$C2079,"Valor Unit. (R$)",IF(AND($C2081&lt;&gt;$C2080,$J2080&lt;&gt;""),"Subtotal","")))))</f>
        <v/>
      </c>
      <c r="K2081" s="100" t="str">
        <f>IFERROR(IF(AND(COUNTBLANK($B2078:$B2080)=2,$B2080="",$B2079="",MAX(C:C)&gt;1),SUM($K$3:K2080)/2,IF($B2080="","",IF($C2081=$C2078,ROUND(J2081*I2081,2),IF($C2081=$C2079,"Total Item (R$)",IF(AND($C2081&lt;&gt;$C2080,$J2080&lt;&gt;""),SUMIFS(K:K,C:C,C2080,J:J,"&lt;&gt;Subtotal"),""))))),"")</f>
        <v/>
      </c>
      <c r="L2081" s="100" t="str">
        <f t="shared" si="62"/>
        <v/>
      </c>
    </row>
    <row r="2082" spans="2:12" x14ac:dyDescent="0.25">
      <c r="B2082" s="62" t="str">
        <f>IFERROR(IF(C2081=C2078,IF(B2081+1&lt;='FORMAÇÃO DE PREÇO'!$H$8,B2081+1,""),B2081),"")</f>
        <v/>
      </c>
      <c r="C2082" s="62" t="str">
        <f>IFERROR(VLOOKUP(B2082,'FORMAÇÃO DE PREÇO'!B:D,2,FALSE),"")</f>
        <v/>
      </c>
      <c r="D2082" s="62" t="str">
        <f>IFERROR(VLOOKUP(B2082,'FORMAÇÃO DE PREÇO'!B:D,3,FALSE),"")</f>
        <v/>
      </c>
      <c r="E2082" s="107" t="str">
        <f t="shared" si="63"/>
        <v/>
      </c>
      <c r="F2082" s="107" t="str">
        <f>IF($B2081="","",IF($C2082=$C2079,INDEX('FORMAÇÃO DE PREÇO'!$H:$H,MATCH($B2082,'FORMAÇÃO DE PREÇO'!$B:$B)-18),IF($C2082=$C2080,"Código","")))</f>
        <v/>
      </c>
      <c r="G2082" s="108" t="str">
        <f t="array" ref="G2082">IF($B2081="","",IF($C2082=$C2079,UPPER(INDEX('BASE EDITAL'!$C:$C,EDITAL!B2082+1)),IF($C2082=$C2080,"Especificação do Objeto","")))</f>
        <v/>
      </c>
      <c r="H2082" s="109" t="str">
        <f t="array" ref="H2082">IF($B2081="","",IF($C2082=$C2079,INDEX('FORMAÇÃO DE PREÇO'!$M:$M,MATCH($B2082,'FORMAÇÃO DE PREÇO'!$B:$B)-14),IF($C2082=$C2080,"Unidade","")))</f>
        <v/>
      </c>
      <c r="I2082" s="109" t="str">
        <f>IF($B2081="","",IF($C2082=$C2079,INDEX('FORMAÇÃO DE PREÇO'!$M:$M,MATCH($B2082,'FORMAÇÃO DE PREÇO'!$B:$B)-16),IF($C2082=$C2080,"Quant.","")))</f>
        <v/>
      </c>
      <c r="J2082" s="68" t="str">
        <f>IF(AND(COUNTBLANK($B2079:$B2081)=2,$B2081="",$B2080="",MAX(C:C)&gt;1),"Total Estimado",IF($B2081="","",IF($C2082=$C2079,INDEX('FORMAÇÃO DE PREÇO'!$M:$M,MATCH($B2082,'FORMAÇÃO DE PREÇO'!$B:$B)-18),IF($C2082=$C2080,"Valor Unit. (R$)",IF(AND($C2082&lt;&gt;$C2081,$J2081&lt;&gt;""),"Subtotal","")))))</f>
        <v/>
      </c>
      <c r="K2082" s="100" t="str">
        <f>IFERROR(IF(AND(COUNTBLANK($B2079:$B2081)=2,$B2081="",$B2080="",MAX(C:C)&gt;1),SUM($K$3:K2081)/2,IF($B2081="","",IF($C2082=$C2079,ROUND(J2082*I2082,2),IF($C2082=$C2080,"Total Item (R$)",IF(AND($C2082&lt;&gt;$C2081,$J2081&lt;&gt;""),SUMIFS(K:K,C:C,C2081,J:J,"&lt;&gt;Subtotal"),""))))),"")</f>
        <v/>
      </c>
      <c r="L2082" s="100" t="str">
        <f t="shared" si="62"/>
        <v/>
      </c>
    </row>
    <row r="2083" spans="2:12" x14ac:dyDescent="0.25">
      <c r="B2083" s="62" t="str">
        <f>IFERROR(IF(C2082=C2079,IF(B2082+1&lt;='FORMAÇÃO DE PREÇO'!$H$8,B2082+1,""),B2082),"")</f>
        <v/>
      </c>
      <c r="C2083" s="62" t="str">
        <f>IFERROR(VLOOKUP(B2083,'FORMAÇÃO DE PREÇO'!B:D,2,FALSE),"")</f>
        <v/>
      </c>
      <c r="D2083" s="62" t="str">
        <f>IFERROR(VLOOKUP(B2083,'FORMAÇÃO DE PREÇO'!B:D,3,FALSE),"")</f>
        <v/>
      </c>
      <c r="E2083" s="107" t="str">
        <f t="shared" si="63"/>
        <v/>
      </c>
      <c r="F2083" s="107" t="str">
        <f>IF($B2082="","",IF($C2083=$C2080,INDEX('FORMAÇÃO DE PREÇO'!$H:$H,MATCH($B2083,'FORMAÇÃO DE PREÇO'!$B:$B)-18),IF($C2083=$C2081,"Código","")))</f>
        <v/>
      </c>
      <c r="G2083" s="108" t="str">
        <f t="array" ref="G2083">IF($B2082="","",IF($C2083=$C2080,UPPER(INDEX('BASE EDITAL'!$C:$C,EDITAL!B2083+1)),IF($C2083=$C2081,"Especificação do Objeto","")))</f>
        <v/>
      </c>
      <c r="H2083" s="109" t="str">
        <f t="array" ref="H2083">IF($B2082="","",IF($C2083=$C2080,INDEX('FORMAÇÃO DE PREÇO'!$M:$M,MATCH($B2083,'FORMAÇÃO DE PREÇO'!$B:$B)-14),IF($C2083=$C2081,"Unidade","")))</f>
        <v/>
      </c>
      <c r="I2083" s="109" t="str">
        <f>IF($B2082="","",IF($C2083=$C2080,INDEX('FORMAÇÃO DE PREÇO'!$M:$M,MATCH($B2083,'FORMAÇÃO DE PREÇO'!$B:$B)-16),IF($C2083=$C2081,"Quant.","")))</f>
        <v/>
      </c>
      <c r="J2083" s="68" t="str">
        <f>IF(AND(COUNTBLANK($B2080:$B2082)=2,$B2082="",$B2081="",MAX(C:C)&gt;1),"Total Estimado",IF($B2082="","",IF($C2083=$C2080,INDEX('FORMAÇÃO DE PREÇO'!$M:$M,MATCH($B2083,'FORMAÇÃO DE PREÇO'!$B:$B)-18),IF($C2083=$C2081,"Valor Unit. (R$)",IF(AND($C2083&lt;&gt;$C2082,$J2082&lt;&gt;""),"Subtotal","")))))</f>
        <v/>
      </c>
      <c r="K2083" s="100" t="str">
        <f>IFERROR(IF(AND(COUNTBLANK($B2080:$B2082)=2,$B2082="",$B2081="",MAX(C:C)&gt;1),SUM($K$3:K2082)/2,IF($B2082="","",IF($C2083=$C2080,ROUND(J2083*I2083,2),IF($C2083=$C2081,"Total Item (R$)",IF(AND($C2083&lt;&gt;$C2082,$J2082&lt;&gt;""),SUMIFS(K:K,C:C,C2082,J:J,"&lt;&gt;Subtotal"),""))))),"")</f>
        <v/>
      </c>
      <c r="L2083" s="100" t="str">
        <f t="shared" si="62"/>
        <v/>
      </c>
    </row>
    <row r="2084" spans="2:12" x14ac:dyDescent="0.25">
      <c r="B2084" s="62" t="str">
        <f>IFERROR(IF(C2083=C2080,IF(B2083+1&lt;='FORMAÇÃO DE PREÇO'!$H$8,B2083+1,""),B2083),"")</f>
        <v/>
      </c>
      <c r="C2084" s="62" t="str">
        <f>IFERROR(VLOOKUP(B2084,'FORMAÇÃO DE PREÇO'!B:D,2,FALSE),"")</f>
        <v/>
      </c>
      <c r="D2084" s="62" t="str">
        <f>IFERROR(VLOOKUP(B2084,'FORMAÇÃO DE PREÇO'!B:D,3,FALSE),"")</f>
        <v/>
      </c>
      <c r="E2084" s="107" t="str">
        <f t="shared" si="63"/>
        <v/>
      </c>
      <c r="F2084" s="107" t="str">
        <f>IF($B2083="","",IF($C2084=$C2081,INDEX('FORMAÇÃO DE PREÇO'!$H:$H,MATCH($B2084,'FORMAÇÃO DE PREÇO'!$B:$B)-18),IF($C2084=$C2082,"Código","")))</f>
        <v/>
      </c>
      <c r="G2084" s="108" t="str">
        <f t="array" ref="G2084">IF($B2083="","",IF($C2084=$C2081,UPPER(INDEX('BASE EDITAL'!$C:$C,EDITAL!B2084+1)),IF($C2084=$C2082,"Especificação do Objeto","")))</f>
        <v/>
      </c>
      <c r="H2084" s="109" t="str">
        <f t="array" ref="H2084">IF($B2083="","",IF($C2084=$C2081,INDEX('FORMAÇÃO DE PREÇO'!$M:$M,MATCH($B2084,'FORMAÇÃO DE PREÇO'!$B:$B)-14),IF($C2084=$C2082,"Unidade","")))</f>
        <v/>
      </c>
      <c r="I2084" s="109" t="str">
        <f>IF($B2083="","",IF($C2084=$C2081,INDEX('FORMAÇÃO DE PREÇO'!$M:$M,MATCH($B2084,'FORMAÇÃO DE PREÇO'!$B:$B)-16),IF($C2084=$C2082,"Quant.","")))</f>
        <v/>
      </c>
      <c r="J2084" s="68" t="str">
        <f>IF(AND(COUNTBLANK($B2081:$B2083)=2,$B2083="",$B2082="",MAX(C:C)&gt;1),"Total Estimado",IF($B2083="","",IF($C2084=$C2081,INDEX('FORMAÇÃO DE PREÇO'!$M:$M,MATCH($B2084,'FORMAÇÃO DE PREÇO'!$B:$B)-18),IF($C2084=$C2082,"Valor Unit. (R$)",IF(AND($C2084&lt;&gt;$C2083,$J2083&lt;&gt;""),"Subtotal","")))))</f>
        <v/>
      </c>
      <c r="K2084" s="100" t="str">
        <f>IFERROR(IF(AND(COUNTBLANK($B2081:$B2083)=2,$B2083="",$B2082="",MAX(C:C)&gt;1),SUM($K$3:K2083)/2,IF($B2083="","",IF($C2084=$C2081,ROUND(J2084*I2084,2),IF($C2084=$C2082,"Total Item (R$)",IF(AND($C2084&lt;&gt;$C2083,$J2083&lt;&gt;""),SUMIFS(K:K,C:C,C2083,J:J,"&lt;&gt;Subtotal"),""))))),"")</f>
        <v/>
      </c>
      <c r="L2084" s="100" t="str">
        <f t="shared" si="62"/>
        <v/>
      </c>
    </row>
    <row r="2085" spans="2:12" x14ac:dyDescent="0.25">
      <c r="B2085" s="62" t="str">
        <f>IFERROR(IF(C2084=C2081,IF(B2084+1&lt;='FORMAÇÃO DE PREÇO'!$H$8,B2084+1,""),B2084),"")</f>
        <v/>
      </c>
      <c r="C2085" s="62" t="str">
        <f>IFERROR(VLOOKUP(B2085,'FORMAÇÃO DE PREÇO'!B:D,2,FALSE),"")</f>
        <v/>
      </c>
      <c r="D2085" s="62" t="str">
        <f>IFERROR(VLOOKUP(B2085,'FORMAÇÃO DE PREÇO'!B:D,3,FALSE),"")</f>
        <v/>
      </c>
      <c r="E2085" s="107" t="str">
        <f t="shared" si="63"/>
        <v/>
      </c>
      <c r="F2085" s="107" t="str">
        <f>IF($B2084="","",IF($C2085=$C2082,INDEX('FORMAÇÃO DE PREÇO'!$H:$H,MATCH($B2085,'FORMAÇÃO DE PREÇO'!$B:$B)-18),IF($C2085=$C2083,"Código","")))</f>
        <v/>
      </c>
      <c r="G2085" s="108" t="str">
        <f t="array" ref="G2085">IF($B2084="","",IF($C2085=$C2082,UPPER(INDEX('BASE EDITAL'!$C:$C,EDITAL!B2085+1)),IF($C2085=$C2083,"Especificação do Objeto","")))</f>
        <v/>
      </c>
      <c r="H2085" s="109" t="str">
        <f t="array" ref="H2085">IF($B2084="","",IF($C2085=$C2082,INDEX('FORMAÇÃO DE PREÇO'!$M:$M,MATCH($B2085,'FORMAÇÃO DE PREÇO'!$B:$B)-14),IF($C2085=$C2083,"Unidade","")))</f>
        <v/>
      </c>
      <c r="I2085" s="109" t="str">
        <f>IF($B2084="","",IF($C2085=$C2082,INDEX('FORMAÇÃO DE PREÇO'!$M:$M,MATCH($B2085,'FORMAÇÃO DE PREÇO'!$B:$B)-16),IF($C2085=$C2083,"Quant.","")))</f>
        <v/>
      </c>
      <c r="J2085" s="68" t="str">
        <f>IF(AND(COUNTBLANK($B2082:$B2084)=2,$B2084="",$B2083="",MAX(C:C)&gt;1),"Total Estimado",IF($B2084="","",IF($C2085=$C2082,INDEX('FORMAÇÃO DE PREÇO'!$M:$M,MATCH($B2085,'FORMAÇÃO DE PREÇO'!$B:$B)-18),IF($C2085=$C2083,"Valor Unit. (R$)",IF(AND($C2085&lt;&gt;$C2084,$J2084&lt;&gt;""),"Subtotal","")))))</f>
        <v/>
      </c>
      <c r="K2085" s="100" t="str">
        <f>IFERROR(IF(AND(COUNTBLANK($B2082:$B2084)=2,$B2084="",$B2083="",MAX(C:C)&gt;1),SUM($K$3:K2084)/2,IF($B2084="","",IF($C2085=$C2082,ROUND(J2085*I2085,2),IF($C2085=$C2083,"Total Item (R$)",IF(AND($C2085&lt;&gt;$C2084,$J2084&lt;&gt;""),SUMIFS(K:K,C:C,C2084,J:J,"&lt;&gt;Subtotal"),""))))),"")</f>
        <v/>
      </c>
      <c r="L2085" s="100" t="str">
        <f t="shared" si="62"/>
        <v/>
      </c>
    </row>
    <row r="2086" spans="2:12" x14ac:dyDescent="0.25">
      <c r="B2086" s="62" t="str">
        <f>IFERROR(IF(C2085=C2082,IF(B2085+1&lt;='FORMAÇÃO DE PREÇO'!$H$8,B2085+1,""),B2085),"")</f>
        <v/>
      </c>
      <c r="C2086" s="62" t="str">
        <f>IFERROR(VLOOKUP(B2086,'FORMAÇÃO DE PREÇO'!B:D,2,FALSE),"")</f>
        <v/>
      </c>
      <c r="D2086" s="62" t="str">
        <f>IFERROR(VLOOKUP(B2086,'FORMAÇÃO DE PREÇO'!B:D,3,FALSE),"")</f>
        <v/>
      </c>
      <c r="E2086" s="107" t="str">
        <f t="shared" si="63"/>
        <v/>
      </c>
      <c r="F2086" s="107" t="str">
        <f>IF($B2085="","",IF($C2086=$C2083,INDEX('FORMAÇÃO DE PREÇO'!$H:$H,MATCH($B2086,'FORMAÇÃO DE PREÇO'!$B:$B)-18),IF($C2086=$C2084,"Código","")))</f>
        <v/>
      </c>
      <c r="G2086" s="108" t="str">
        <f t="array" ref="G2086">IF($B2085="","",IF($C2086=$C2083,UPPER(INDEX('BASE EDITAL'!$C:$C,EDITAL!B2086+1)),IF($C2086=$C2084,"Especificação do Objeto","")))</f>
        <v/>
      </c>
      <c r="H2086" s="109" t="str">
        <f t="array" ref="H2086">IF($B2085="","",IF($C2086=$C2083,INDEX('FORMAÇÃO DE PREÇO'!$M:$M,MATCH($B2086,'FORMAÇÃO DE PREÇO'!$B:$B)-14),IF($C2086=$C2084,"Unidade","")))</f>
        <v/>
      </c>
      <c r="I2086" s="109" t="str">
        <f>IF($B2085="","",IF($C2086=$C2083,INDEX('FORMAÇÃO DE PREÇO'!$M:$M,MATCH($B2086,'FORMAÇÃO DE PREÇO'!$B:$B)-16),IF($C2086=$C2084,"Quant.","")))</f>
        <v/>
      </c>
      <c r="J2086" s="68" t="str">
        <f>IF(AND(COUNTBLANK($B2083:$B2085)=2,$B2085="",$B2084="",MAX(C:C)&gt;1),"Total Estimado",IF($B2085="","",IF($C2086=$C2083,INDEX('FORMAÇÃO DE PREÇO'!$M:$M,MATCH($B2086,'FORMAÇÃO DE PREÇO'!$B:$B)-18),IF($C2086=$C2084,"Valor Unit. (R$)",IF(AND($C2086&lt;&gt;$C2085,$J2085&lt;&gt;""),"Subtotal","")))))</f>
        <v/>
      </c>
      <c r="K2086" s="100" t="str">
        <f>IFERROR(IF(AND(COUNTBLANK($B2083:$B2085)=2,$B2085="",$B2084="",MAX(C:C)&gt;1),SUM($K$3:K2085)/2,IF($B2085="","",IF($C2086=$C2083,ROUND(J2086*I2086,2),IF($C2086=$C2084,"Total Item (R$)",IF(AND($C2086&lt;&gt;$C2085,$J2085&lt;&gt;""),SUMIFS(K:K,C:C,C2085,J:J,"&lt;&gt;Subtotal"),""))))),"")</f>
        <v/>
      </c>
      <c r="L2086" s="100" t="str">
        <f t="shared" si="62"/>
        <v/>
      </c>
    </row>
    <row r="2087" spans="2:12" x14ac:dyDescent="0.25">
      <c r="B2087" s="62" t="str">
        <f>IFERROR(IF(C2086=C2083,IF(B2086+1&lt;='FORMAÇÃO DE PREÇO'!$H$8,B2086+1,""),B2086),"")</f>
        <v/>
      </c>
      <c r="C2087" s="62" t="str">
        <f>IFERROR(VLOOKUP(B2087,'FORMAÇÃO DE PREÇO'!B:D,2,FALSE),"")</f>
        <v/>
      </c>
      <c r="D2087" s="62" t="str">
        <f>IFERROR(VLOOKUP(B2087,'FORMAÇÃO DE PREÇO'!B:D,3,FALSE),"")</f>
        <v/>
      </c>
      <c r="E2087" s="107" t="str">
        <f t="shared" si="63"/>
        <v/>
      </c>
      <c r="F2087" s="107" t="str">
        <f>IF($B2086="","",IF($C2087=$C2084,INDEX('FORMAÇÃO DE PREÇO'!$H:$H,MATCH($B2087,'FORMAÇÃO DE PREÇO'!$B:$B)-18),IF($C2087=$C2085,"Código","")))</f>
        <v/>
      </c>
      <c r="G2087" s="108" t="str">
        <f t="array" ref="G2087">IF($B2086="","",IF($C2087=$C2084,UPPER(INDEX('BASE EDITAL'!$C:$C,EDITAL!B2087+1)),IF($C2087=$C2085,"Especificação do Objeto","")))</f>
        <v/>
      </c>
      <c r="H2087" s="109" t="str">
        <f t="array" ref="H2087">IF($B2086="","",IF($C2087=$C2084,INDEX('FORMAÇÃO DE PREÇO'!$M:$M,MATCH($B2087,'FORMAÇÃO DE PREÇO'!$B:$B)-14),IF($C2087=$C2085,"Unidade","")))</f>
        <v/>
      </c>
      <c r="I2087" s="109" t="str">
        <f>IF($B2086="","",IF($C2087=$C2084,INDEX('FORMAÇÃO DE PREÇO'!$M:$M,MATCH($B2087,'FORMAÇÃO DE PREÇO'!$B:$B)-16),IF($C2087=$C2085,"Quant.","")))</f>
        <v/>
      </c>
      <c r="J2087" s="68" t="str">
        <f>IF(AND(COUNTBLANK($B2084:$B2086)=2,$B2086="",$B2085="",MAX(C:C)&gt;1),"Total Estimado",IF($B2086="","",IF($C2087=$C2084,INDEX('FORMAÇÃO DE PREÇO'!$M:$M,MATCH($B2087,'FORMAÇÃO DE PREÇO'!$B:$B)-18),IF($C2087=$C2085,"Valor Unit. (R$)",IF(AND($C2087&lt;&gt;$C2086,$J2086&lt;&gt;""),"Subtotal","")))))</f>
        <v/>
      </c>
      <c r="K2087" s="100" t="str">
        <f>IFERROR(IF(AND(COUNTBLANK($B2084:$B2086)=2,$B2086="",$B2085="",MAX(C:C)&gt;1),SUM($K$3:K2086)/2,IF($B2086="","",IF($C2087=$C2084,ROUND(J2087*I2087,2),IF($C2087=$C2085,"Total Item (R$)",IF(AND($C2087&lt;&gt;$C2086,$J2086&lt;&gt;""),SUMIFS(K:K,C:C,C2086,J:J,"&lt;&gt;Subtotal"),""))))),"")</f>
        <v/>
      </c>
      <c r="L2087" s="100" t="str">
        <f t="shared" si="62"/>
        <v/>
      </c>
    </row>
    <row r="2088" spans="2:12" x14ac:dyDescent="0.25">
      <c r="B2088" s="62" t="str">
        <f>IFERROR(IF(C2087=C2084,IF(B2087+1&lt;='FORMAÇÃO DE PREÇO'!$H$8,B2087+1,""),B2087),"")</f>
        <v/>
      </c>
      <c r="C2088" s="62" t="str">
        <f>IFERROR(VLOOKUP(B2088,'FORMAÇÃO DE PREÇO'!B:D,2,FALSE),"")</f>
        <v/>
      </c>
      <c r="D2088" s="62" t="str">
        <f>IFERROR(VLOOKUP(B2088,'FORMAÇÃO DE PREÇO'!B:D,3,FALSE),"")</f>
        <v/>
      </c>
      <c r="E2088" s="107" t="str">
        <f t="shared" si="63"/>
        <v/>
      </c>
      <c r="F2088" s="107" t="str">
        <f>IF($B2087="","",IF($C2088=$C2085,INDEX('FORMAÇÃO DE PREÇO'!$H:$H,MATCH($B2088,'FORMAÇÃO DE PREÇO'!$B:$B)-18),IF($C2088=$C2086,"Código","")))</f>
        <v/>
      </c>
      <c r="G2088" s="108" t="str">
        <f t="array" ref="G2088">IF($B2087="","",IF($C2088=$C2085,UPPER(INDEX('BASE EDITAL'!$C:$C,EDITAL!B2088+1)),IF($C2088=$C2086,"Especificação do Objeto","")))</f>
        <v/>
      </c>
      <c r="H2088" s="109" t="str">
        <f t="array" ref="H2088">IF($B2087="","",IF($C2088=$C2085,INDEX('FORMAÇÃO DE PREÇO'!$M:$M,MATCH($B2088,'FORMAÇÃO DE PREÇO'!$B:$B)-14),IF($C2088=$C2086,"Unidade","")))</f>
        <v/>
      </c>
      <c r="I2088" s="109" t="str">
        <f>IF($B2087="","",IF($C2088=$C2085,INDEX('FORMAÇÃO DE PREÇO'!$M:$M,MATCH($B2088,'FORMAÇÃO DE PREÇO'!$B:$B)-16),IF($C2088=$C2086,"Quant.","")))</f>
        <v/>
      </c>
      <c r="J2088" s="68" t="str">
        <f>IF(AND(COUNTBLANK($B2085:$B2087)=2,$B2087="",$B2086="",MAX(C:C)&gt;1),"Total Estimado",IF($B2087="","",IF($C2088=$C2085,INDEX('FORMAÇÃO DE PREÇO'!$M:$M,MATCH($B2088,'FORMAÇÃO DE PREÇO'!$B:$B)-18),IF($C2088=$C2086,"Valor Unit. (R$)",IF(AND($C2088&lt;&gt;$C2087,$J2087&lt;&gt;""),"Subtotal","")))))</f>
        <v/>
      </c>
      <c r="K2088" s="100" t="str">
        <f>IFERROR(IF(AND(COUNTBLANK($B2085:$B2087)=2,$B2087="",$B2086="",MAX(C:C)&gt;1),SUM($K$3:K2087)/2,IF($B2087="","",IF($C2088=$C2085,ROUND(J2088*I2088,2),IF($C2088=$C2086,"Total Item (R$)",IF(AND($C2088&lt;&gt;$C2087,$J2087&lt;&gt;""),SUMIFS(K:K,C:C,C2087,J:J,"&lt;&gt;Subtotal"),""))))),"")</f>
        <v/>
      </c>
      <c r="L2088" s="100" t="str">
        <f t="shared" si="62"/>
        <v/>
      </c>
    </row>
    <row r="2089" spans="2:12" x14ac:dyDescent="0.25">
      <c r="B2089" s="62" t="str">
        <f>IFERROR(IF(C2088=C2085,IF(B2088+1&lt;='FORMAÇÃO DE PREÇO'!$H$8,B2088+1,""),B2088),"")</f>
        <v/>
      </c>
      <c r="C2089" s="62" t="str">
        <f>IFERROR(VLOOKUP(B2089,'FORMAÇÃO DE PREÇO'!B:D,2,FALSE),"")</f>
        <v/>
      </c>
      <c r="D2089" s="62" t="str">
        <f>IFERROR(VLOOKUP(B2089,'FORMAÇÃO DE PREÇO'!B:D,3,FALSE),"")</f>
        <v/>
      </c>
      <c r="E2089" s="107" t="str">
        <f t="shared" si="63"/>
        <v/>
      </c>
      <c r="F2089" s="107" t="str">
        <f>IF($B2088="","",IF($C2089=$C2086,INDEX('FORMAÇÃO DE PREÇO'!$H:$H,MATCH($B2089,'FORMAÇÃO DE PREÇO'!$B:$B)-18),IF($C2089=$C2087,"Código","")))</f>
        <v/>
      </c>
      <c r="G2089" s="108" t="str">
        <f t="array" ref="G2089">IF($B2088="","",IF($C2089=$C2086,UPPER(INDEX('BASE EDITAL'!$C:$C,EDITAL!B2089+1)),IF($C2089=$C2087,"Especificação do Objeto","")))</f>
        <v/>
      </c>
      <c r="H2089" s="109" t="str">
        <f t="array" ref="H2089">IF($B2088="","",IF($C2089=$C2086,INDEX('FORMAÇÃO DE PREÇO'!$M:$M,MATCH($B2089,'FORMAÇÃO DE PREÇO'!$B:$B)-14),IF($C2089=$C2087,"Unidade","")))</f>
        <v/>
      </c>
      <c r="I2089" s="109" t="str">
        <f>IF($B2088="","",IF($C2089=$C2086,INDEX('FORMAÇÃO DE PREÇO'!$M:$M,MATCH($B2089,'FORMAÇÃO DE PREÇO'!$B:$B)-16),IF($C2089=$C2087,"Quant.","")))</f>
        <v/>
      </c>
      <c r="J2089" s="68" t="str">
        <f>IF(AND(COUNTBLANK($B2086:$B2088)=2,$B2088="",$B2087="",MAX(C:C)&gt;1),"Total Estimado",IF($B2088="","",IF($C2089=$C2086,INDEX('FORMAÇÃO DE PREÇO'!$M:$M,MATCH($B2089,'FORMAÇÃO DE PREÇO'!$B:$B)-18),IF($C2089=$C2087,"Valor Unit. (R$)",IF(AND($C2089&lt;&gt;$C2088,$J2088&lt;&gt;""),"Subtotal","")))))</f>
        <v/>
      </c>
      <c r="K2089" s="100" t="str">
        <f>IFERROR(IF(AND(COUNTBLANK($B2086:$B2088)=2,$B2088="",$B2087="",MAX(C:C)&gt;1),SUM($K$3:K2088)/2,IF($B2088="","",IF($C2089=$C2086,ROUND(J2089*I2089,2),IF($C2089=$C2087,"Total Item (R$)",IF(AND($C2089&lt;&gt;$C2088,$J2088&lt;&gt;""),SUMIFS(K:K,C:C,C2088,J:J,"&lt;&gt;Subtotal"),""))))),"")</f>
        <v/>
      </c>
      <c r="L2089" s="100" t="str">
        <f t="shared" si="62"/>
        <v/>
      </c>
    </row>
    <row r="2090" spans="2:12" x14ac:dyDescent="0.25">
      <c r="B2090" s="62" t="str">
        <f>IFERROR(IF(C2089=C2086,IF(B2089+1&lt;='FORMAÇÃO DE PREÇO'!$H$8,B2089+1,""),B2089),"")</f>
        <v/>
      </c>
      <c r="C2090" s="62" t="str">
        <f>IFERROR(VLOOKUP(B2090,'FORMAÇÃO DE PREÇO'!B:D,2,FALSE),"")</f>
        <v/>
      </c>
      <c r="D2090" s="62" t="str">
        <f>IFERROR(VLOOKUP(B2090,'FORMAÇÃO DE PREÇO'!B:D,3,FALSE),"")</f>
        <v/>
      </c>
      <c r="E2090" s="107" t="str">
        <f t="shared" si="63"/>
        <v/>
      </c>
      <c r="F2090" s="107" t="str">
        <f>IF($B2089="","",IF($C2090=$C2087,INDEX('FORMAÇÃO DE PREÇO'!$H:$H,MATCH($B2090,'FORMAÇÃO DE PREÇO'!$B:$B)-18),IF($C2090=$C2088,"Código","")))</f>
        <v/>
      </c>
      <c r="G2090" s="108" t="str">
        <f t="array" ref="G2090">IF($B2089="","",IF($C2090=$C2087,UPPER(INDEX('BASE EDITAL'!$C:$C,EDITAL!B2090+1)),IF($C2090=$C2088,"Especificação do Objeto","")))</f>
        <v/>
      </c>
      <c r="H2090" s="109" t="str">
        <f t="array" ref="H2090">IF($B2089="","",IF($C2090=$C2087,INDEX('FORMAÇÃO DE PREÇO'!$M:$M,MATCH($B2090,'FORMAÇÃO DE PREÇO'!$B:$B)-14),IF($C2090=$C2088,"Unidade","")))</f>
        <v/>
      </c>
      <c r="I2090" s="109" t="str">
        <f>IF($B2089="","",IF($C2090=$C2087,INDEX('FORMAÇÃO DE PREÇO'!$M:$M,MATCH($B2090,'FORMAÇÃO DE PREÇO'!$B:$B)-16),IF($C2090=$C2088,"Quant.","")))</f>
        <v/>
      </c>
      <c r="J2090" s="68" t="str">
        <f>IF(AND(COUNTBLANK($B2087:$B2089)=2,$B2089="",$B2088="",MAX(C:C)&gt;1),"Total Estimado",IF($B2089="","",IF($C2090=$C2087,INDEX('FORMAÇÃO DE PREÇO'!$M:$M,MATCH($B2090,'FORMAÇÃO DE PREÇO'!$B:$B)-18),IF($C2090=$C2088,"Valor Unit. (R$)",IF(AND($C2090&lt;&gt;$C2089,$J2089&lt;&gt;""),"Subtotal","")))))</f>
        <v/>
      </c>
      <c r="K2090" s="100" t="str">
        <f>IFERROR(IF(AND(COUNTBLANK($B2087:$B2089)=2,$B2089="",$B2088="",MAX(C:C)&gt;1),SUM($K$3:K2089)/2,IF($B2089="","",IF($C2090=$C2087,ROUND(J2090*I2090,2),IF($C2090=$C2088,"Total Item (R$)",IF(AND($C2090&lt;&gt;$C2089,$J2089&lt;&gt;""),SUMIFS(K:K,C:C,C2089,J:J,"&lt;&gt;Subtotal"),""))))),"")</f>
        <v/>
      </c>
      <c r="L2090" s="100" t="str">
        <f t="shared" si="62"/>
        <v/>
      </c>
    </row>
    <row r="2091" spans="2:12" x14ac:dyDescent="0.25">
      <c r="B2091" s="62" t="str">
        <f>IFERROR(IF(C2090=C2087,IF(B2090+1&lt;='FORMAÇÃO DE PREÇO'!$H$8,B2090+1,""),B2090),"")</f>
        <v/>
      </c>
      <c r="C2091" s="62" t="str">
        <f>IFERROR(VLOOKUP(B2091,'FORMAÇÃO DE PREÇO'!B:D,2,FALSE),"")</f>
        <v/>
      </c>
      <c r="D2091" s="62" t="str">
        <f>IFERROR(VLOOKUP(B2091,'FORMAÇÃO DE PREÇO'!B:D,3,FALSE),"")</f>
        <v/>
      </c>
      <c r="E2091" s="107" t="str">
        <f t="shared" si="63"/>
        <v/>
      </c>
      <c r="F2091" s="107" t="str">
        <f>IF($B2090="","",IF($C2091=$C2088,INDEX('FORMAÇÃO DE PREÇO'!$H:$H,MATCH($B2091,'FORMAÇÃO DE PREÇO'!$B:$B)-18),IF($C2091=$C2089,"Código","")))</f>
        <v/>
      </c>
      <c r="G2091" s="108" t="str">
        <f t="array" ref="G2091">IF($B2090="","",IF($C2091=$C2088,UPPER(INDEX('BASE EDITAL'!$C:$C,EDITAL!B2091+1)),IF($C2091=$C2089,"Especificação do Objeto","")))</f>
        <v/>
      </c>
      <c r="H2091" s="109" t="str">
        <f t="array" ref="H2091">IF($B2090="","",IF($C2091=$C2088,INDEX('FORMAÇÃO DE PREÇO'!$M:$M,MATCH($B2091,'FORMAÇÃO DE PREÇO'!$B:$B)-14),IF($C2091=$C2089,"Unidade","")))</f>
        <v/>
      </c>
      <c r="I2091" s="109" t="str">
        <f>IF($B2090="","",IF($C2091=$C2088,INDEX('FORMAÇÃO DE PREÇO'!$M:$M,MATCH($B2091,'FORMAÇÃO DE PREÇO'!$B:$B)-16),IF($C2091=$C2089,"Quant.","")))</f>
        <v/>
      </c>
      <c r="J2091" s="68" t="str">
        <f>IF(AND(COUNTBLANK($B2088:$B2090)=2,$B2090="",$B2089="",MAX(C:C)&gt;1),"Total Estimado",IF($B2090="","",IF($C2091=$C2088,INDEX('FORMAÇÃO DE PREÇO'!$M:$M,MATCH($B2091,'FORMAÇÃO DE PREÇO'!$B:$B)-18),IF($C2091=$C2089,"Valor Unit. (R$)",IF(AND($C2091&lt;&gt;$C2090,$J2090&lt;&gt;""),"Subtotal","")))))</f>
        <v/>
      </c>
      <c r="K2091" s="100" t="str">
        <f>IFERROR(IF(AND(COUNTBLANK($B2088:$B2090)=2,$B2090="",$B2089="",MAX(C:C)&gt;1),SUM($K$3:K2090)/2,IF($B2090="","",IF($C2091=$C2088,ROUND(J2091*I2091,2),IF($C2091=$C2089,"Total Item (R$)",IF(AND($C2091&lt;&gt;$C2090,$J2090&lt;&gt;""),SUMIFS(K:K,C:C,C2090,J:J,"&lt;&gt;Subtotal"),""))))),"")</f>
        <v/>
      </c>
      <c r="L2091" s="100" t="str">
        <f t="shared" si="62"/>
        <v/>
      </c>
    </row>
    <row r="2092" spans="2:12" x14ac:dyDescent="0.25">
      <c r="B2092" s="62" t="str">
        <f>IFERROR(IF(C2091=C2088,IF(B2091+1&lt;='FORMAÇÃO DE PREÇO'!$H$8,B2091+1,""),B2091),"")</f>
        <v/>
      </c>
      <c r="C2092" s="62" t="str">
        <f>IFERROR(VLOOKUP(B2092,'FORMAÇÃO DE PREÇO'!B:D,2,FALSE),"")</f>
        <v/>
      </c>
      <c r="D2092" s="62" t="str">
        <f>IFERROR(VLOOKUP(B2092,'FORMAÇÃO DE PREÇO'!B:D,3,FALSE),"")</f>
        <v/>
      </c>
      <c r="E2092" s="107" t="str">
        <f t="shared" si="63"/>
        <v/>
      </c>
      <c r="F2092" s="107" t="str">
        <f>IF($B2091="","",IF($C2092=$C2089,INDEX('FORMAÇÃO DE PREÇO'!$H:$H,MATCH($B2092,'FORMAÇÃO DE PREÇO'!$B:$B)-18),IF($C2092=$C2090,"Código","")))</f>
        <v/>
      </c>
      <c r="G2092" s="108" t="str">
        <f t="array" ref="G2092">IF($B2091="","",IF($C2092=$C2089,UPPER(INDEX('BASE EDITAL'!$C:$C,EDITAL!B2092+1)),IF($C2092=$C2090,"Especificação do Objeto","")))</f>
        <v/>
      </c>
      <c r="H2092" s="109" t="str">
        <f t="array" ref="H2092">IF($B2091="","",IF($C2092=$C2089,INDEX('FORMAÇÃO DE PREÇO'!$M:$M,MATCH($B2092,'FORMAÇÃO DE PREÇO'!$B:$B)-14),IF($C2092=$C2090,"Unidade","")))</f>
        <v/>
      </c>
      <c r="I2092" s="109" t="str">
        <f>IF($B2091="","",IF($C2092=$C2089,INDEX('FORMAÇÃO DE PREÇO'!$M:$M,MATCH($B2092,'FORMAÇÃO DE PREÇO'!$B:$B)-16),IF($C2092=$C2090,"Quant.","")))</f>
        <v/>
      </c>
      <c r="J2092" s="68" t="str">
        <f>IF(AND(COUNTBLANK($B2089:$B2091)=2,$B2091="",$B2090="",MAX(C:C)&gt;1),"Total Estimado",IF($B2091="","",IF($C2092=$C2089,INDEX('FORMAÇÃO DE PREÇO'!$M:$M,MATCH($B2092,'FORMAÇÃO DE PREÇO'!$B:$B)-18),IF($C2092=$C2090,"Valor Unit. (R$)",IF(AND($C2092&lt;&gt;$C2091,$J2091&lt;&gt;""),"Subtotal","")))))</f>
        <v/>
      </c>
      <c r="K2092" s="100" t="str">
        <f>IFERROR(IF(AND(COUNTBLANK($B2089:$B2091)=2,$B2091="",$B2090="",MAX(C:C)&gt;1),SUM($K$3:K2091)/2,IF($B2091="","",IF($C2092=$C2089,ROUND(J2092*I2092,2),IF($C2092=$C2090,"Total Item (R$)",IF(AND($C2092&lt;&gt;$C2091,$J2091&lt;&gt;""),SUMIFS(K:K,C:C,C2091,J:J,"&lt;&gt;Subtotal"),""))))),"")</f>
        <v/>
      </c>
      <c r="L2092" s="100" t="str">
        <f t="shared" si="62"/>
        <v/>
      </c>
    </row>
    <row r="2093" spans="2:12" x14ac:dyDescent="0.25">
      <c r="B2093" s="62" t="str">
        <f>IFERROR(IF(C2092=C2089,IF(B2092+1&lt;='FORMAÇÃO DE PREÇO'!$H$8,B2092+1,""),B2092),"")</f>
        <v/>
      </c>
      <c r="C2093" s="62" t="str">
        <f>IFERROR(VLOOKUP(B2093,'FORMAÇÃO DE PREÇO'!B:D,2,FALSE),"")</f>
        <v/>
      </c>
      <c r="D2093" s="62" t="str">
        <f>IFERROR(VLOOKUP(B2093,'FORMAÇÃO DE PREÇO'!B:D,3,FALSE),"")</f>
        <v/>
      </c>
      <c r="E2093" s="107" t="str">
        <f t="shared" si="63"/>
        <v/>
      </c>
      <c r="F2093" s="107" t="str">
        <f>IF($B2092="","",IF($C2093=$C2090,INDEX('FORMAÇÃO DE PREÇO'!$H:$H,MATCH($B2093,'FORMAÇÃO DE PREÇO'!$B:$B)-18),IF($C2093=$C2091,"Código","")))</f>
        <v/>
      </c>
      <c r="G2093" s="108" t="str">
        <f t="array" ref="G2093">IF($B2092="","",IF($C2093=$C2090,UPPER(INDEX('BASE EDITAL'!$C:$C,EDITAL!B2093+1)),IF($C2093=$C2091,"Especificação do Objeto","")))</f>
        <v/>
      </c>
      <c r="H2093" s="109" t="str">
        <f t="array" ref="H2093">IF($B2092="","",IF($C2093=$C2090,INDEX('FORMAÇÃO DE PREÇO'!$M:$M,MATCH($B2093,'FORMAÇÃO DE PREÇO'!$B:$B)-14),IF($C2093=$C2091,"Unidade","")))</f>
        <v/>
      </c>
      <c r="I2093" s="109" t="str">
        <f>IF($B2092="","",IF($C2093=$C2090,INDEX('FORMAÇÃO DE PREÇO'!$M:$M,MATCH($B2093,'FORMAÇÃO DE PREÇO'!$B:$B)-16),IF($C2093=$C2091,"Quant.","")))</f>
        <v/>
      </c>
      <c r="J2093" s="68" t="str">
        <f>IF(AND(COUNTBLANK($B2090:$B2092)=2,$B2092="",$B2091="",MAX(C:C)&gt;1),"Total Estimado",IF($B2092="","",IF($C2093=$C2090,INDEX('FORMAÇÃO DE PREÇO'!$M:$M,MATCH($B2093,'FORMAÇÃO DE PREÇO'!$B:$B)-18),IF($C2093=$C2091,"Valor Unit. (R$)",IF(AND($C2093&lt;&gt;$C2092,$J2092&lt;&gt;""),"Subtotal","")))))</f>
        <v/>
      </c>
      <c r="K2093" s="100" t="str">
        <f>IFERROR(IF(AND(COUNTBLANK($B2090:$B2092)=2,$B2092="",$B2091="",MAX(C:C)&gt;1),SUM($K$3:K2092)/2,IF($B2092="","",IF($C2093=$C2090,ROUND(J2093*I2093,2),IF($C2093=$C2091,"Total Item (R$)",IF(AND($C2093&lt;&gt;$C2092,$J2092&lt;&gt;""),SUMIFS(K:K,C:C,C2092,J:J,"&lt;&gt;Subtotal"),""))))),"")</f>
        <v/>
      </c>
      <c r="L2093" s="100" t="str">
        <f t="shared" si="62"/>
        <v/>
      </c>
    </row>
    <row r="2094" spans="2:12" x14ac:dyDescent="0.25">
      <c r="B2094" s="62" t="str">
        <f>IFERROR(IF(C2093=C2090,IF(B2093+1&lt;='FORMAÇÃO DE PREÇO'!$H$8,B2093+1,""),B2093),"")</f>
        <v/>
      </c>
      <c r="C2094" s="62" t="str">
        <f>IFERROR(VLOOKUP(B2094,'FORMAÇÃO DE PREÇO'!B:D,2,FALSE),"")</f>
        <v/>
      </c>
      <c r="D2094" s="62" t="str">
        <f>IFERROR(VLOOKUP(B2094,'FORMAÇÃO DE PREÇO'!B:D,3,FALSE),"")</f>
        <v/>
      </c>
      <c r="E2094" s="107" t="str">
        <f t="shared" si="63"/>
        <v/>
      </c>
      <c r="F2094" s="107" t="str">
        <f>IF($B2093="","",IF($C2094=$C2091,INDEX('FORMAÇÃO DE PREÇO'!$H:$H,MATCH($B2094,'FORMAÇÃO DE PREÇO'!$B:$B)-18),IF($C2094=$C2092,"Código","")))</f>
        <v/>
      </c>
      <c r="G2094" s="108" t="str">
        <f t="array" ref="G2094">IF($B2093="","",IF($C2094=$C2091,UPPER(INDEX('BASE EDITAL'!$C:$C,EDITAL!B2094+1)),IF($C2094=$C2092,"Especificação do Objeto","")))</f>
        <v/>
      </c>
      <c r="H2094" s="109" t="str">
        <f t="array" ref="H2094">IF($B2093="","",IF($C2094=$C2091,INDEX('FORMAÇÃO DE PREÇO'!$M:$M,MATCH($B2094,'FORMAÇÃO DE PREÇO'!$B:$B)-14),IF($C2094=$C2092,"Unidade","")))</f>
        <v/>
      </c>
      <c r="I2094" s="109" t="str">
        <f>IF($B2093="","",IF($C2094=$C2091,INDEX('FORMAÇÃO DE PREÇO'!$M:$M,MATCH($B2094,'FORMAÇÃO DE PREÇO'!$B:$B)-16),IF($C2094=$C2092,"Quant.","")))</f>
        <v/>
      </c>
      <c r="J2094" s="68" t="str">
        <f>IF(AND(COUNTBLANK($B2091:$B2093)=2,$B2093="",$B2092="",MAX(C:C)&gt;1),"Total Estimado",IF($B2093="","",IF($C2094=$C2091,INDEX('FORMAÇÃO DE PREÇO'!$M:$M,MATCH($B2094,'FORMAÇÃO DE PREÇO'!$B:$B)-18),IF($C2094=$C2092,"Valor Unit. (R$)",IF(AND($C2094&lt;&gt;$C2093,$J2093&lt;&gt;""),"Subtotal","")))))</f>
        <v/>
      </c>
      <c r="K2094" s="100" t="str">
        <f>IFERROR(IF(AND(COUNTBLANK($B2091:$B2093)=2,$B2093="",$B2092="",MAX(C:C)&gt;1),SUM($K$3:K2093)/2,IF($B2093="","",IF($C2094=$C2091,ROUND(J2094*I2094,2),IF($C2094=$C2092,"Total Item (R$)",IF(AND($C2094&lt;&gt;$C2093,$J2093&lt;&gt;""),SUMIFS(K:K,C:C,C2093,J:J,"&lt;&gt;Subtotal"),""))))),"")</f>
        <v/>
      </c>
      <c r="L2094" s="100" t="str">
        <f t="shared" si="62"/>
        <v/>
      </c>
    </row>
    <row r="2095" spans="2:12" x14ac:dyDescent="0.25">
      <c r="B2095" s="62" t="str">
        <f>IFERROR(IF(C2094=C2091,IF(B2094+1&lt;='FORMAÇÃO DE PREÇO'!$H$8,B2094+1,""),B2094),"")</f>
        <v/>
      </c>
      <c r="C2095" s="62" t="str">
        <f>IFERROR(VLOOKUP(B2095,'FORMAÇÃO DE PREÇO'!B:D,2,FALSE),"")</f>
        <v/>
      </c>
      <c r="D2095" s="62" t="str">
        <f>IFERROR(VLOOKUP(B2095,'FORMAÇÃO DE PREÇO'!B:D,3,FALSE),"")</f>
        <v/>
      </c>
      <c r="E2095" s="107" t="str">
        <f t="shared" si="63"/>
        <v/>
      </c>
      <c r="F2095" s="107" t="str">
        <f>IF($B2094="","",IF($C2095=$C2092,INDEX('FORMAÇÃO DE PREÇO'!$H:$H,MATCH($B2095,'FORMAÇÃO DE PREÇO'!$B:$B)-18),IF($C2095=$C2093,"Código","")))</f>
        <v/>
      </c>
      <c r="G2095" s="108" t="str">
        <f t="array" ref="G2095">IF($B2094="","",IF($C2095=$C2092,UPPER(INDEX('BASE EDITAL'!$C:$C,EDITAL!B2095+1)),IF($C2095=$C2093,"Especificação do Objeto","")))</f>
        <v/>
      </c>
      <c r="H2095" s="109" t="str">
        <f t="array" ref="H2095">IF($B2094="","",IF($C2095=$C2092,INDEX('FORMAÇÃO DE PREÇO'!$M:$M,MATCH($B2095,'FORMAÇÃO DE PREÇO'!$B:$B)-14),IF($C2095=$C2093,"Unidade","")))</f>
        <v/>
      </c>
      <c r="I2095" s="109" t="str">
        <f>IF($B2094="","",IF($C2095=$C2092,INDEX('FORMAÇÃO DE PREÇO'!$M:$M,MATCH($B2095,'FORMAÇÃO DE PREÇO'!$B:$B)-16),IF($C2095=$C2093,"Quant.","")))</f>
        <v/>
      </c>
      <c r="J2095" s="68" t="str">
        <f>IF(AND(COUNTBLANK($B2092:$B2094)=2,$B2094="",$B2093="",MAX(C:C)&gt;1),"Total Estimado",IF($B2094="","",IF($C2095=$C2092,INDEX('FORMAÇÃO DE PREÇO'!$M:$M,MATCH($B2095,'FORMAÇÃO DE PREÇO'!$B:$B)-18),IF($C2095=$C2093,"Valor Unit. (R$)",IF(AND($C2095&lt;&gt;$C2094,$J2094&lt;&gt;""),"Subtotal","")))))</f>
        <v/>
      </c>
      <c r="K2095" s="100" t="str">
        <f>IFERROR(IF(AND(COUNTBLANK($B2092:$B2094)=2,$B2094="",$B2093="",MAX(C:C)&gt;1),SUM($K$3:K2094)/2,IF($B2094="","",IF($C2095=$C2092,ROUND(J2095*I2095,2),IF($C2095=$C2093,"Total Item (R$)",IF(AND($C2095&lt;&gt;$C2094,$J2094&lt;&gt;""),SUMIFS(K:K,C:C,C2094,J:J,"&lt;&gt;Subtotal"),""))))),"")</f>
        <v/>
      </c>
      <c r="L2095" s="100" t="str">
        <f t="shared" si="62"/>
        <v/>
      </c>
    </row>
    <row r="2096" spans="2:12" x14ac:dyDescent="0.25">
      <c r="B2096" s="62" t="str">
        <f>IFERROR(IF(C2095=C2092,IF(B2095+1&lt;='FORMAÇÃO DE PREÇO'!$H$8,B2095+1,""),B2095),"")</f>
        <v/>
      </c>
      <c r="C2096" s="62" t="str">
        <f>IFERROR(VLOOKUP(B2096,'FORMAÇÃO DE PREÇO'!B:D,2,FALSE),"")</f>
        <v/>
      </c>
      <c r="D2096" s="62" t="str">
        <f>IFERROR(VLOOKUP(B2096,'FORMAÇÃO DE PREÇO'!B:D,3,FALSE),"")</f>
        <v/>
      </c>
      <c r="E2096" s="107" t="str">
        <f t="shared" si="63"/>
        <v/>
      </c>
      <c r="F2096" s="107" t="str">
        <f>IF($B2095="","",IF($C2096=$C2093,INDEX('FORMAÇÃO DE PREÇO'!$H:$H,MATCH($B2096,'FORMAÇÃO DE PREÇO'!$B:$B)-18),IF($C2096=$C2094,"Código","")))</f>
        <v/>
      </c>
      <c r="G2096" s="108" t="str">
        <f t="array" ref="G2096">IF($B2095="","",IF($C2096=$C2093,UPPER(INDEX('BASE EDITAL'!$C:$C,EDITAL!B2096+1)),IF($C2096=$C2094,"Especificação do Objeto","")))</f>
        <v/>
      </c>
      <c r="H2096" s="109" t="str">
        <f t="array" ref="H2096">IF($B2095="","",IF($C2096=$C2093,INDEX('FORMAÇÃO DE PREÇO'!$M:$M,MATCH($B2096,'FORMAÇÃO DE PREÇO'!$B:$B)-14),IF($C2096=$C2094,"Unidade","")))</f>
        <v/>
      </c>
      <c r="I2096" s="109" t="str">
        <f>IF($B2095="","",IF($C2096=$C2093,INDEX('FORMAÇÃO DE PREÇO'!$M:$M,MATCH($B2096,'FORMAÇÃO DE PREÇO'!$B:$B)-16),IF($C2096=$C2094,"Quant.","")))</f>
        <v/>
      </c>
      <c r="J2096" s="68" t="str">
        <f>IF(AND(COUNTBLANK($B2093:$B2095)=2,$B2095="",$B2094="",MAX(C:C)&gt;1),"Total Estimado",IF($B2095="","",IF($C2096=$C2093,INDEX('FORMAÇÃO DE PREÇO'!$M:$M,MATCH($B2096,'FORMAÇÃO DE PREÇO'!$B:$B)-18),IF($C2096=$C2094,"Valor Unit. (R$)",IF(AND($C2096&lt;&gt;$C2095,$J2095&lt;&gt;""),"Subtotal","")))))</f>
        <v/>
      </c>
      <c r="K2096" s="100" t="str">
        <f>IFERROR(IF(AND(COUNTBLANK($B2093:$B2095)=2,$B2095="",$B2094="",MAX(C:C)&gt;1),SUM($K$3:K2095)/2,IF($B2095="","",IF($C2096=$C2093,ROUND(J2096*I2096,2),IF($C2096=$C2094,"Total Item (R$)",IF(AND($C2096&lt;&gt;$C2095,$J2095&lt;&gt;""),SUMIFS(K:K,C:C,C2095,J:J,"&lt;&gt;Subtotal"),""))))),"")</f>
        <v/>
      </c>
      <c r="L2096" s="100" t="str">
        <f t="shared" si="62"/>
        <v/>
      </c>
    </row>
    <row r="2097" spans="2:12" x14ac:dyDescent="0.25">
      <c r="B2097" s="62" t="str">
        <f>IFERROR(IF(C2096=C2093,IF(B2096+1&lt;='FORMAÇÃO DE PREÇO'!$H$8,B2096+1,""),B2096),"")</f>
        <v/>
      </c>
      <c r="C2097" s="62" t="str">
        <f>IFERROR(VLOOKUP(B2097,'FORMAÇÃO DE PREÇO'!B:D,2,FALSE),"")</f>
        <v/>
      </c>
      <c r="D2097" s="62" t="str">
        <f>IFERROR(VLOOKUP(B2097,'FORMAÇÃO DE PREÇO'!B:D,3,FALSE),"")</f>
        <v/>
      </c>
      <c r="E2097" s="107" t="str">
        <f t="shared" si="63"/>
        <v/>
      </c>
      <c r="F2097" s="107" t="str">
        <f>IF($B2096="","",IF($C2097=$C2094,INDEX('FORMAÇÃO DE PREÇO'!$H:$H,MATCH($B2097,'FORMAÇÃO DE PREÇO'!$B:$B)-18),IF($C2097=$C2095,"Código","")))</f>
        <v/>
      </c>
      <c r="G2097" s="108" t="str">
        <f t="array" ref="G2097">IF($B2096="","",IF($C2097=$C2094,UPPER(INDEX('BASE EDITAL'!$C:$C,EDITAL!B2097+1)),IF($C2097=$C2095,"Especificação do Objeto","")))</f>
        <v/>
      </c>
      <c r="H2097" s="109" t="str">
        <f t="array" ref="H2097">IF($B2096="","",IF($C2097=$C2094,INDEX('FORMAÇÃO DE PREÇO'!$M:$M,MATCH($B2097,'FORMAÇÃO DE PREÇO'!$B:$B)-14),IF($C2097=$C2095,"Unidade","")))</f>
        <v/>
      </c>
      <c r="I2097" s="109" t="str">
        <f>IF($B2096="","",IF($C2097=$C2094,INDEX('FORMAÇÃO DE PREÇO'!$M:$M,MATCH($B2097,'FORMAÇÃO DE PREÇO'!$B:$B)-16),IF($C2097=$C2095,"Quant.","")))</f>
        <v/>
      </c>
      <c r="J2097" s="68" t="str">
        <f>IF(AND(COUNTBLANK($B2094:$B2096)=2,$B2096="",$B2095="",MAX(C:C)&gt;1),"Total Estimado",IF($B2096="","",IF($C2097=$C2094,INDEX('FORMAÇÃO DE PREÇO'!$M:$M,MATCH($B2097,'FORMAÇÃO DE PREÇO'!$B:$B)-18),IF($C2097=$C2095,"Valor Unit. (R$)",IF(AND($C2097&lt;&gt;$C2096,$J2096&lt;&gt;""),"Subtotal","")))))</f>
        <v/>
      </c>
      <c r="K2097" s="100" t="str">
        <f>IFERROR(IF(AND(COUNTBLANK($B2094:$B2096)=2,$B2096="",$B2095="",MAX(C:C)&gt;1),SUM($K$3:K2096)/2,IF($B2096="","",IF($C2097=$C2094,ROUND(J2097*I2097,2),IF($C2097=$C2095,"Total Item (R$)",IF(AND($C2097&lt;&gt;$C2096,$J2096&lt;&gt;""),SUMIFS(K:K,C:C,C2096,J:J,"&lt;&gt;Subtotal"),""))))),"")</f>
        <v/>
      </c>
      <c r="L2097" s="100" t="str">
        <f t="shared" si="62"/>
        <v/>
      </c>
    </row>
    <row r="2098" spans="2:12" x14ac:dyDescent="0.25">
      <c r="B2098" s="62" t="str">
        <f>IFERROR(IF(C2097=C2094,IF(B2097+1&lt;='FORMAÇÃO DE PREÇO'!$H$8,B2097+1,""),B2097),"")</f>
        <v/>
      </c>
      <c r="C2098" s="62" t="str">
        <f>IFERROR(VLOOKUP(B2098,'FORMAÇÃO DE PREÇO'!B:D,2,FALSE),"")</f>
        <v/>
      </c>
      <c r="D2098" s="62" t="str">
        <f>IFERROR(VLOOKUP(B2098,'FORMAÇÃO DE PREÇO'!B:D,3,FALSE),"")</f>
        <v/>
      </c>
      <c r="E2098" s="107" t="str">
        <f t="shared" si="63"/>
        <v/>
      </c>
      <c r="F2098" s="107" t="str">
        <f>IF($B2097="","",IF($C2098=$C2095,INDEX('FORMAÇÃO DE PREÇO'!$H:$H,MATCH($B2098,'FORMAÇÃO DE PREÇO'!$B:$B)-18),IF($C2098=$C2096,"Código","")))</f>
        <v/>
      </c>
      <c r="G2098" s="108" t="str">
        <f t="array" ref="G2098">IF($B2097="","",IF($C2098=$C2095,UPPER(INDEX('BASE EDITAL'!$C:$C,EDITAL!B2098+1)),IF($C2098=$C2096,"Especificação do Objeto","")))</f>
        <v/>
      </c>
      <c r="H2098" s="109" t="str">
        <f t="array" ref="H2098">IF($B2097="","",IF($C2098=$C2095,INDEX('FORMAÇÃO DE PREÇO'!$M:$M,MATCH($B2098,'FORMAÇÃO DE PREÇO'!$B:$B)-14),IF($C2098=$C2096,"Unidade","")))</f>
        <v/>
      </c>
      <c r="I2098" s="109" t="str">
        <f>IF($B2097="","",IF($C2098=$C2095,INDEX('FORMAÇÃO DE PREÇO'!$M:$M,MATCH($B2098,'FORMAÇÃO DE PREÇO'!$B:$B)-16),IF($C2098=$C2096,"Quant.","")))</f>
        <v/>
      </c>
      <c r="J2098" s="68" t="str">
        <f>IF(AND(COUNTBLANK($B2095:$B2097)=2,$B2097="",$B2096="",MAX(C:C)&gt;1),"Total Estimado",IF($B2097="","",IF($C2098=$C2095,INDEX('FORMAÇÃO DE PREÇO'!$M:$M,MATCH($B2098,'FORMAÇÃO DE PREÇO'!$B:$B)-18),IF($C2098=$C2096,"Valor Unit. (R$)",IF(AND($C2098&lt;&gt;$C2097,$J2097&lt;&gt;""),"Subtotal","")))))</f>
        <v/>
      </c>
      <c r="K2098" s="100" t="str">
        <f>IFERROR(IF(AND(COUNTBLANK($B2095:$B2097)=2,$B2097="",$B2096="",MAX(C:C)&gt;1),SUM($K$3:K2097)/2,IF($B2097="","",IF($C2098=$C2095,ROUND(J2098*I2098,2),IF($C2098=$C2096,"Total Item (R$)",IF(AND($C2098&lt;&gt;$C2097,$J2097&lt;&gt;""),SUMIFS(K:K,C:C,C2097,J:J,"&lt;&gt;Subtotal"),""))))),"")</f>
        <v/>
      </c>
      <c r="L2098" s="100" t="str">
        <f t="shared" si="62"/>
        <v/>
      </c>
    </row>
    <row r="2099" spans="2:12" x14ac:dyDescent="0.25">
      <c r="B2099" s="62" t="str">
        <f>IFERROR(IF(C2098=C2095,IF(B2098+1&lt;='FORMAÇÃO DE PREÇO'!$H$8,B2098+1,""),B2098),"")</f>
        <v/>
      </c>
      <c r="C2099" s="62" t="str">
        <f>IFERROR(VLOOKUP(B2099,'FORMAÇÃO DE PREÇO'!B:D,2,FALSE),"")</f>
        <v/>
      </c>
      <c r="D2099" s="62" t="str">
        <f>IFERROR(VLOOKUP(B2099,'FORMAÇÃO DE PREÇO'!B:D,3,FALSE),"")</f>
        <v/>
      </c>
      <c r="E2099" s="107" t="str">
        <f t="shared" si="63"/>
        <v/>
      </c>
      <c r="F2099" s="107" t="str">
        <f>IF($B2098="","",IF($C2099=$C2096,INDEX('FORMAÇÃO DE PREÇO'!$H:$H,MATCH($B2099,'FORMAÇÃO DE PREÇO'!$B:$B)-18),IF($C2099=$C2097,"Código","")))</f>
        <v/>
      </c>
      <c r="G2099" s="108" t="str">
        <f t="array" ref="G2099">IF($B2098="","",IF($C2099=$C2096,UPPER(INDEX('BASE EDITAL'!$C:$C,EDITAL!B2099+1)),IF($C2099=$C2097,"Especificação do Objeto","")))</f>
        <v/>
      </c>
      <c r="H2099" s="109" t="str">
        <f t="array" ref="H2099">IF($B2098="","",IF($C2099=$C2096,INDEX('FORMAÇÃO DE PREÇO'!$M:$M,MATCH($B2099,'FORMAÇÃO DE PREÇO'!$B:$B)-14),IF($C2099=$C2097,"Unidade","")))</f>
        <v/>
      </c>
      <c r="I2099" s="109" t="str">
        <f>IF($B2098="","",IF($C2099=$C2096,INDEX('FORMAÇÃO DE PREÇO'!$M:$M,MATCH($B2099,'FORMAÇÃO DE PREÇO'!$B:$B)-16),IF($C2099=$C2097,"Quant.","")))</f>
        <v/>
      </c>
      <c r="J2099" s="68" t="str">
        <f>IF(AND(COUNTBLANK($B2096:$B2098)=2,$B2098="",$B2097="",MAX(C:C)&gt;1),"Total Estimado",IF($B2098="","",IF($C2099=$C2096,INDEX('FORMAÇÃO DE PREÇO'!$M:$M,MATCH($B2099,'FORMAÇÃO DE PREÇO'!$B:$B)-18),IF($C2099=$C2097,"Valor Unit. (R$)",IF(AND($C2099&lt;&gt;$C2098,$J2098&lt;&gt;""),"Subtotal","")))))</f>
        <v/>
      </c>
      <c r="K2099" s="100" t="str">
        <f>IFERROR(IF(AND(COUNTBLANK($B2096:$B2098)=2,$B2098="",$B2097="",MAX(C:C)&gt;1),SUM($K$3:K2098)/2,IF($B2098="","",IF($C2099=$C2096,ROUND(J2099*I2099,2),IF($C2099=$C2097,"Total Item (R$)",IF(AND($C2099&lt;&gt;$C2098,$J2098&lt;&gt;""),SUMIFS(K:K,C:C,C2098,J:J,"&lt;&gt;Subtotal"),""))))),"")</f>
        <v/>
      </c>
      <c r="L2099" s="100" t="str">
        <f t="shared" si="62"/>
        <v/>
      </c>
    </row>
    <row r="2100" spans="2:12" x14ac:dyDescent="0.25">
      <c r="B2100" s="62" t="str">
        <f>IFERROR(IF(C2099=C2096,IF(B2099+1&lt;='FORMAÇÃO DE PREÇO'!$H$8,B2099+1,""),B2099),"")</f>
        <v/>
      </c>
      <c r="C2100" s="62" t="str">
        <f>IFERROR(VLOOKUP(B2100,'FORMAÇÃO DE PREÇO'!B:D,2,FALSE),"")</f>
        <v/>
      </c>
      <c r="D2100" s="62" t="str">
        <f>IFERROR(VLOOKUP(B2100,'FORMAÇÃO DE PREÇO'!B:D,3,FALSE),"")</f>
        <v/>
      </c>
      <c r="E2100" s="107" t="str">
        <f t="shared" si="63"/>
        <v/>
      </c>
      <c r="F2100" s="107" t="str">
        <f>IF($B2099="","",IF($C2100=$C2097,INDEX('FORMAÇÃO DE PREÇO'!$H:$H,MATCH($B2100,'FORMAÇÃO DE PREÇO'!$B:$B)-18),IF($C2100=$C2098,"Código","")))</f>
        <v/>
      </c>
      <c r="G2100" s="108" t="str">
        <f t="array" ref="G2100">IF($B2099="","",IF($C2100=$C2097,UPPER(INDEX('BASE EDITAL'!$C:$C,EDITAL!B2100+1)),IF($C2100=$C2098,"Especificação do Objeto","")))</f>
        <v/>
      </c>
      <c r="H2100" s="109" t="str">
        <f t="array" ref="H2100">IF($B2099="","",IF($C2100=$C2097,INDEX('FORMAÇÃO DE PREÇO'!$M:$M,MATCH($B2100,'FORMAÇÃO DE PREÇO'!$B:$B)-14),IF($C2100=$C2098,"Unidade","")))</f>
        <v/>
      </c>
      <c r="I2100" s="109" t="str">
        <f>IF($B2099="","",IF($C2100=$C2097,INDEX('FORMAÇÃO DE PREÇO'!$M:$M,MATCH($B2100,'FORMAÇÃO DE PREÇO'!$B:$B)-16),IF($C2100=$C2098,"Quant.","")))</f>
        <v/>
      </c>
      <c r="J2100" s="68" t="str">
        <f>IF(AND(COUNTBLANK($B2097:$B2099)=2,$B2099="",$B2098="",MAX(C:C)&gt;1),"Total Estimado",IF($B2099="","",IF($C2100=$C2097,INDEX('FORMAÇÃO DE PREÇO'!$M:$M,MATCH($B2100,'FORMAÇÃO DE PREÇO'!$B:$B)-18),IF($C2100=$C2098,"Valor Unit. (R$)",IF(AND($C2100&lt;&gt;$C2099,$J2099&lt;&gt;""),"Subtotal","")))))</f>
        <v/>
      </c>
      <c r="K2100" s="100" t="str">
        <f>IFERROR(IF(AND(COUNTBLANK($B2097:$B2099)=2,$B2099="",$B2098="",MAX(C:C)&gt;1),SUM($K$3:K2099)/2,IF($B2099="","",IF($C2100=$C2097,ROUND(J2100*I2100,2),IF($C2100=$C2098,"Total Item (R$)",IF(AND($C2100&lt;&gt;$C2099,$J2099&lt;&gt;""),SUMIFS(K:K,C:C,C2099,J:J,"&lt;&gt;Subtotal"),""))))),"")</f>
        <v/>
      </c>
      <c r="L2100" s="100" t="str">
        <f t="shared" si="62"/>
        <v/>
      </c>
    </row>
    <row r="2101" spans="2:12" x14ac:dyDescent="0.25">
      <c r="B2101" s="62" t="str">
        <f>IFERROR(IF(C2100=C2097,IF(B2100+1&lt;='FORMAÇÃO DE PREÇO'!$H$8,B2100+1,""),B2100),"")</f>
        <v/>
      </c>
      <c r="C2101" s="62" t="str">
        <f>IFERROR(VLOOKUP(B2101,'FORMAÇÃO DE PREÇO'!B:D,2,FALSE),"")</f>
        <v/>
      </c>
      <c r="D2101" s="62" t="str">
        <f>IFERROR(VLOOKUP(B2101,'FORMAÇÃO DE PREÇO'!B:D,3,FALSE),"")</f>
        <v/>
      </c>
      <c r="E2101" s="107" t="str">
        <f t="shared" si="63"/>
        <v/>
      </c>
      <c r="F2101" s="107" t="str">
        <f>IF($B2100="","",IF($C2101=$C2098,INDEX('FORMAÇÃO DE PREÇO'!$H:$H,MATCH($B2101,'FORMAÇÃO DE PREÇO'!$B:$B)-18),IF($C2101=$C2099,"Código","")))</f>
        <v/>
      </c>
      <c r="G2101" s="108" t="str">
        <f t="array" ref="G2101">IF($B2100="","",IF($C2101=$C2098,UPPER(INDEX('BASE EDITAL'!$C:$C,EDITAL!B2101+1)),IF($C2101=$C2099,"Especificação do Objeto","")))</f>
        <v/>
      </c>
      <c r="H2101" s="109" t="str">
        <f t="array" ref="H2101">IF($B2100="","",IF($C2101=$C2098,INDEX('FORMAÇÃO DE PREÇO'!$M:$M,MATCH($B2101,'FORMAÇÃO DE PREÇO'!$B:$B)-14),IF($C2101=$C2099,"Unidade","")))</f>
        <v/>
      </c>
      <c r="I2101" s="109" t="str">
        <f>IF($B2100="","",IF($C2101=$C2098,INDEX('FORMAÇÃO DE PREÇO'!$M:$M,MATCH($B2101,'FORMAÇÃO DE PREÇO'!$B:$B)-16),IF($C2101=$C2099,"Quant.","")))</f>
        <v/>
      </c>
      <c r="J2101" s="68" t="str">
        <f>IF(AND(COUNTBLANK($B2098:$B2100)=2,$B2100="",$B2099="",MAX(C:C)&gt;1),"Total Estimado",IF($B2100="","",IF($C2101=$C2098,INDEX('FORMAÇÃO DE PREÇO'!$M:$M,MATCH($B2101,'FORMAÇÃO DE PREÇO'!$B:$B)-18),IF($C2101=$C2099,"Valor Unit. (R$)",IF(AND($C2101&lt;&gt;$C2100,$J2100&lt;&gt;""),"Subtotal","")))))</f>
        <v/>
      </c>
      <c r="K2101" s="100" t="str">
        <f>IFERROR(IF(AND(COUNTBLANK($B2098:$B2100)=2,$B2100="",$B2099="",MAX(C:C)&gt;1),SUM($K$3:K2100)/2,IF($B2100="","",IF($C2101=$C2098,ROUND(J2101*I2101,2),IF($C2101=$C2099,"Total Item (R$)",IF(AND($C2101&lt;&gt;$C2100,$J2100&lt;&gt;""),SUMIFS(K:K,C:C,C2100,J:J,"&lt;&gt;Subtotal"),""))))),"")</f>
        <v/>
      </c>
      <c r="L2101" s="100" t="str">
        <f t="shared" si="62"/>
        <v/>
      </c>
    </row>
    <row r="2102" spans="2:12" x14ac:dyDescent="0.25">
      <c r="B2102" s="62" t="str">
        <f>IFERROR(IF(C2101=C2098,IF(B2101+1&lt;='FORMAÇÃO DE PREÇO'!$H$8,B2101+1,""),B2101),"")</f>
        <v/>
      </c>
      <c r="C2102" s="62" t="str">
        <f>IFERROR(VLOOKUP(B2102,'FORMAÇÃO DE PREÇO'!B:D,2,FALSE),"")</f>
        <v/>
      </c>
      <c r="D2102" s="62" t="str">
        <f>IFERROR(VLOOKUP(B2102,'FORMAÇÃO DE PREÇO'!B:D,3,FALSE),"")</f>
        <v/>
      </c>
      <c r="E2102" s="107" t="str">
        <f t="shared" si="63"/>
        <v/>
      </c>
      <c r="F2102" s="107" t="str">
        <f>IF($B2101="","",IF($C2102=$C2099,INDEX('FORMAÇÃO DE PREÇO'!$H:$H,MATCH($B2102,'FORMAÇÃO DE PREÇO'!$B:$B)-18),IF($C2102=$C2100,"Código","")))</f>
        <v/>
      </c>
      <c r="G2102" s="108" t="str">
        <f t="array" ref="G2102">IF($B2101="","",IF($C2102=$C2099,UPPER(INDEX('BASE EDITAL'!$C:$C,EDITAL!B2102+1)),IF($C2102=$C2100,"Especificação do Objeto","")))</f>
        <v/>
      </c>
      <c r="H2102" s="109" t="str">
        <f t="array" ref="H2102">IF($B2101="","",IF($C2102=$C2099,INDEX('FORMAÇÃO DE PREÇO'!$M:$M,MATCH($B2102,'FORMAÇÃO DE PREÇO'!$B:$B)-14),IF($C2102=$C2100,"Unidade","")))</f>
        <v/>
      </c>
      <c r="I2102" s="109" t="str">
        <f>IF($B2101="","",IF($C2102=$C2099,INDEX('FORMAÇÃO DE PREÇO'!$M:$M,MATCH($B2102,'FORMAÇÃO DE PREÇO'!$B:$B)-16),IF($C2102=$C2100,"Quant.","")))</f>
        <v/>
      </c>
      <c r="J2102" s="68" t="str">
        <f>IF(AND(COUNTBLANK($B2099:$B2101)=2,$B2101="",$B2100="",MAX(C:C)&gt;1),"Total Estimado",IF($B2101="","",IF($C2102=$C2099,INDEX('FORMAÇÃO DE PREÇO'!$M:$M,MATCH($B2102,'FORMAÇÃO DE PREÇO'!$B:$B)-18),IF($C2102=$C2100,"Valor Unit. (R$)",IF(AND($C2102&lt;&gt;$C2101,$J2101&lt;&gt;""),"Subtotal","")))))</f>
        <v/>
      </c>
      <c r="K2102" s="100" t="str">
        <f>IFERROR(IF(AND(COUNTBLANK($B2099:$B2101)=2,$B2101="",$B2100="",MAX(C:C)&gt;1),SUM($K$3:K2101)/2,IF($B2101="","",IF($C2102=$C2099,ROUND(J2102*I2102,2),IF($C2102=$C2100,"Total Item (R$)",IF(AND($C2102&lt;&gt;$C2101,$J2101&lt;&gt;""),SUMIFS(K:K,C:C,C2101,J:J,"&lt;&gt;Subtotal"),""))))),"")</f>
        <v/>
      </c>
      <c r="L2102" s="100" t="str">
        <f t="shared" si="62"/>
        <v/>
      </c>
    </row>
    <row r="2103" spans="2:12" x14ac:dyDescent="0.25">
      <c r="B2103" s="62" t="str">
        <f>IFERROR(IF(C2102=C2099,IF(B2102+1&lt;='FORMAÇÃO DE PREÇO'!$H$8,B2102+1,""),B2102),"")</f>
        <v/>
      </c>
      <c r="C2103" s="62" t="str">
        <f>IFERROR(VLOOKUP(B2103,'FORMAÇÃO DE PREÇO'!B:D,2,FALSE),"")</f>
        <v/>
      </c>
      <c r="D2103" s="62" t="str">
        <f>IFERROR(VLOOKUP(B2103,'FORMAÇÃO DE PREÇO'!B:D,3,FALSE),"")</f>
        <v/>
      </c>
      <c r="E2103" s="107" t="str">
        <f t="shared" si="63"/>
        <v/>
      </c>
      <c r="F2103" s="107" t="str">
        <f>IF($B2102="","",IF($C2103=$C2100,INDEX('FORMAÇÃO DE PREÇO'!$H:$H,MATCH($B2103,'FORMAÇÃO DE PREÇO'!$B:$B)-18),IF($C2103=$C2101,"Código","")))</f>
        <v/>
      </c>
      <c r="G2103" s="108" t="str">
        <f t="array" ref="G2103">IF($B2102="","",IF($C2103=$C2100,UPPER(INDEX('BASE EDITAL'!$C:$C,EDITAL!B2103+1)),IF($C2103=$C2101,"Especificação do Objeto","")))</f>
        <v/>
      </c>
      <c r="H2103" s="109" t="str">
        <f t="array" ref="H2103">IF($B2102="","",IF($C2103=$C2100,INDEX('FORMAÇÃO DE PREÇO'!$M:$M,MATCH($B2103,'FORMAÇÃO DE PREÇO'!$B:$B)-14),IF($C2103=$C2101,"Unidade","")))</f>
        <v/>
      </c>
      <c r="I2103" s="109" t="str">
        <f>IF($B2102="","",IF($C2103=$C2100,INDEX('FORMAÇÃO DE PREÇO'!$M:$M,MATCH($B2103,'FORMAÇÃO DE PREÇO'!$B:$B)-16),IF($C2103=$C2101,"Quant.","")))</f>
        <v/>
      </c>
      <c r="J2103" s="68" t="str">
        <f>IF(AND(COUNTBLANK($B2100:$B2102)=2,$B2102="",$B2101="",MAX(C:C)&gt;1),"Total Estimado",IF($B2102="","",IF($C2103=$C2100,INDEX('FORMAÇÃO DE PREÇO'!$M:$M,MATCH($B2103,'FORMAÇÃO DE PREÇO'!$B:$B)-18),IF($C2103=$C2101,"Valor Unit. (R$)",IF(AND($C2103&lt;&gt;$C2102,$J2102&lt;&gt;""),"Subtotal","")))))</f>
        <v/>
      </c>
      <c r="K2103" s="100" t="str">
        <f>IFERROR(IF(AND(COUNTBLANK($B2100:$B2102)=2,$B2102="",$B2101="",MAX(C:C)&gt;1),SUM($K$3:K2102)/2,IF($B2102="","",IF($C2103=$C2100,ROUND(J2103*I2103,2),IF($C2103=$C2101,"Total Item (R$)",IF(AND($C2103&lt;&gt;$C2102,$J2102&lt;&gt;""),SUMIFS(K:K,C:C,C2102,J:J,"&lt;&gt;Subtotal"),""))))),"")</f>
        <v/>
      </c>
      <c r="L2103" s="100" t="str">
        <f t="shared" si="62"/>
        <v/>
      </c>
    </row>
    <row r="2104" spans="2:12" x14ac:dyDescent="0.25">
      <c r="B2104" s="62" t="str">
        <f>IFERROR(IF(C2103=C2100,IF(B2103+1&lt;='FORMAÇÃO DE PREÇO'!$H$8,B2103+1,""),B2103),"")</f>
        <v/>
      </c>
      <c r="C2104" s="62" t="str">
        <f>IFERROR(VLOOKUP(B2104,'FORMAÇÃO DE PREÇO'!B:D,2,FALSE),"")</f>
        <v/>
      </c>
      <c r="D2104" s="62" t="str">
        <f>IFERROR(VLOOKUP(B2104,'FORMAÇÃO DE PREÇO'!B:D,3,FALSE),"")</f>
        <v/>
      </c>
      <c r="E2104" s="107" t="str">
        <f t="shared" si="63"/>
        <v/>
      </c>
      <c r="F2104" s="107" t="str">
        <f>IF($B2103="","",IF($C2104=$C2101,INDEX('FORMAÇÃO DE PREÇO'!$H:$H,MATCH($B2104,'FORMAÇÃO DE PREÇO'!$B:$B)-18),IF($C2104=$C2102,"Código","")))</f>
        <v/>
      </c>
      <c r="G2104" s="108" t="str">
        <f t="array" ref="G2104">IF($B2103="","",IF($C2104=$C2101,UPPER(INDEX('BASE EDITAL'!$C:$C,EDITAL!B2104+1)),IF($C2104=$C2102,"Especificação do Objeto","")))</f>
        <v/>
      </c>
      <c r="H2104" s="109" t="str">
        <f t="array" ref="H2104">IF($B2103="","",IF($C2104=$C2101,INDEX('FORMAÇÃO DE PREÇO'!$M:$M,MATCH($B2104,'FORMAÇÃO DE PREÇO'!$B:$B)-14),IF($C2104=$C2102,"Unidade","")))</f>
        <v/>
      </c>
      <c r="I2104" s="109" t="str">
        <f>IF($B2103="","",IF($C2104=$C2101,INDEX('FORMAÇÃO DE PREÇO'!$M:$M,MATCH($B2104,'FORMAÇÃO DE PREÇO'!$B:$B)-16),IF($C2104=$C2102,"Quant.","")))</f>
        <v/>
      </c>
      <c r="J2104" s="68" t="str">
        <f>IF(AND(COUNTBLANK($B2101:$B2103)=2,$B2103="",$B2102="",MAX(C:C)&gt;1),"Total Estimado",IF($B2103="","",IF($C2104=$C2101,INDEX('FORMAÇÃO DE PREÇO'!$M:$M,MATCH($B2104,'FORMAÇÃO DE PREÇO'!$B:$B)-18),IF($C2104=$C2102,"Valor Unit. (R$)",IF(AND($C2104&lt;&gt;$C2103,$J2103&lt;&gt;""),"Subtotal","")))))</f>
        <v/>
      </c>
      <c r="K2104" s="100" t="str">
        <f>IFERROR(IF(AND(COUNTBLANK($B2101:$B2103)=2,$B2103="",$B2102="",MAX(C:C)&gt;1),SUM($K$3:K2103)/2,IF($B2103="","",IF($C2104=$C2101,ROUND(J2104*I2104,2),IF($C2104=$C2102,"Total Item (R$)",IF(AND($C2104&lt;&gt;$C2103,$J2103&lt;&gt;""),SUMIFS(K:K,C:C,C2103,J:J,"&lt;&gt;Subtotal"),""))))),"")</f>
        <v/>
      </c>
      <c r="L2104" s="100" t="str">
        <f t="shared" si="62"/>
        <v/>
      </c>
    </row>
    <row r="2105" spans="2:12" x14ac:dyDescent="0.25">
      <c r="B2105" s="62" t="str">
        <f>IFERROR(IF(C2104=C2101,IF(B2104+1&lt;='FORMAÇÃO DE PREÇO'!$H$8,B2104+1,""),B2104),"")</f>
        <v/>
      </c>
      <c r="C2105" s="62" t="str">
        <f>IFERROR(VLOOKUP(B2105,'FORMAÇÃO DE PREÇO'!B:D,2,FALSE),"")</f>
        <v/>
      </c>
      <c r="D2105" s="62" t="str">
        <f>IFERROR(VLOOKUP(B2105,'FORMAÇÃO DE PREÇO'!B:D,3,FALSE),"")</f>
        <v/>
      </c>
      <c r="E2105" s="107" t="str">
        <f t="shared" si="63"/>
        <v/>
      </c>
      <c r="F2105" s="107" t="str">
        <f>IF($B2104="","",IF($C2105=$C2102,INDEX('FORMAÇÃO DE PREÇO'!$H:$H,MATCH($B2105,'FORMAÇÃO DE PREÇO'!$B:$B)-18),IF($C2105=$C2103,"Código","")))</f>
        <v/>
      </c>
      <c r="G2105" s="108" t="str">
        <f t="array" ref="G2105">IF($B2104="","",IF($C2105=$C2102,UPPER(INDEX('BASE EDITAL'!$C:$C,EDITAL!B2105+1)),IF($C2105=$C2103,"Especificação do Objeto","")))</f>
        <v/>
      </c>
      <c r="H2105" s="109" t="str">
        <f t="array" ref="H2105">IF($B2104="","",IF($C2105=$C2102,INDEX('FORMAÇÃO DE PREÇO'!$M:$M,MATCH($B2105,'FORMAÇÃO DE PREÇO'!$B:$B)-14),IF($C2105=$C2103,"Unidade","")))</f>
        <v/>
      </c>
      <c r="I2105" s="109" t="str">
        <f>IF($B2104="","",IF($C2105=$C2102,INDEX('FORMAÇÃO DE PREÇO'!$M:$M,MATCH($B2105,'FORMAÇÃO DE PREÇO'!$B:$B)-16),IF($C2105=$C2103,"Quant.","")))</f>
        <v/>
      </c>
      <c r="J2105" s="68" t="str">
        <f>IF(AND(COUNTBLANK($B2102:$B2104)=2,$B2104="",$B2103="",MAX(C:C)&gt;1),"Total Estimado",IF($B2104="","",IF($C2105=$C2102,INDEX('FORMAÇÃO DE PREÇO'!$M:$M,MATCH($B2105,'FORMAÇÃO DE PREÇO'!$B:$B)-18),IF($C2105=$C2103,"Valor Unit. (R$)",IF(AND($C2105&lt;&gt;$C2104,$J2104&lt;&gt;""),"Subtotal","")))))</f>
        <v/>
      </c>
      <c r="K2105" s="100" t="str">
        <f>IFERROR(IF(AND(COUNTBLANK($B2102:$B2104)=2,$B2104="",$B2103="",MAX(C:C)&gt;1),SUM($K$3:K2104)/2,IF($B2104="","",IF($C2105=$C2102,ROUND(J2105*I2105,2),IF($C2105=$C2103,"Total Item (R$)",IF(AND($C2105&lt;&gt;$C2104,$J2104&lt;&gt;""),SUMIFS(K:K,C:C,C2104,J:J,"&lt;&gt;Subtotal"),""))))),"")</f>
        <v/>
      </c>
      <c r="L2105" s="100" t="str">
        <f t="shared" si="62"/>
        <v/>
      </c>
    </row>
    <row r="2106" spans="2:12" x14ac:dyDescent="0.25">
      <c r="B2106" s="62" t="str">
        <f>IFERROR(IF(C2105=C2102,IF(B2105+1&lt;='FORMAÇÃO DE PREÇO'!$H$8,B2105+1,""),B2105),"")</f>
        <v/>
      </c>
      <c r="C2106" s="62" t="str">
        <f>IFERROR(VLOOKUP(B2106,'FORMAÇÃO DE PREÇO'!B:D,2,FALSE),"")</f>
        <v/>
      </c>
      <c r="D2106" s="62" t="str">
        <f>IFERROR(VLOOKUP(B2106,'FORMAÇÃO DE PREÇO'!B:D,3,FALSE),"")</f>
        <v/>
      </c>
      <c r="E2106" s="107" t="str">
        <f t="shared" si="63"/>
        <v/>
      </c>
      <c r="F2106" s="107" t="str">
        <f>IF($B2105="","",IF($C2106=$C2103,INDEX('FORMAÇÃO DE PREÇO'!$H:$H,MATCH($B2106,'FORMAÇÃO DE PREÇO'!$B:$B)-18),IF($C2106=$C2104,"Código","")))</f>
        <v/>
      </c>
      <c r="G2106" s="108" t="str">
        <f t="array" ref="G2106">IF($B2105="","",IF($C2106=$C2103,UPPER(INDEX('BASE EDITAL'!$C:$C,EDITAL!B2106+1)),IF($C2106=$C2104,"Especificação do Objeto","")))</f>
        <v/>
      </c>
      <c r="H2106" s="109" t="str">
        <f t="array" ref="H2106">IF($B2105="","",IF($C2106=$C2103,INDEX('FORMAÇÃO DE PREÇO'!$M:$M,MATCH($B2106,'FORMAÇÃO DE PREÇO'!$B:$B)-14),IF($C2106=$C2104,"Unidade","")))</f>
        <v/>
      </c>
      <c r="I2106" s="109" t="str">
        <f>IF($B2105="","",IF($C2106=$C2103,INDEX('FORMAÇÃO DE PREÇO'!$M:$M,MATCH($B2106,'FORMAÇÃO DE PREÇO'!$B:$B)-16),IF($C2106=$C2104,"Quant.","")))</f>
        <v/>
      </c>
      <c r="J2106" s="68" t="str">
        <f>IF(AND(COUNTBLANK($B2103:$B2105)=2,$B2105="",$B2104="",MAX(C:C)&gt;1),"Total Estimado",IF($B2105="","",IF($C2106=$C2103,INDEX('FORMAÇÃO DE PREÇO'!$M:$M,MATCH($B2106,'FORMAÇÃO DE PREÇO'!$B:$B)-18),IF($C2106=$C2104,"Valor Unit. (R$)",IF(AND($C2106&lt;&gt;$C2105,$J2105&lt;&gt;""),"Subtotal","")))))</f>
        <v/>
      </c>
      <c r="K2106" s="100" t="str">
        <f>IFERROR(IF(AND(COUNTBLANK($B2103:$B2105)=2,$B2105="",$B2104="",MAX(C:C)&gt;1),SUM($K$3:K2105)/2,IF($B2105="","",IF($C2106=$C2103,ROUND(J2106*I2106,2),IF($C2106=$C2104,"Total Item (R$)",IF(AND($C2106&lt;&gt;$C2105,$J2105&lt;&gt;""),SUMIFS(K:K,C:C,C2105,J:J,"&lt;&gt;Subtotal"),""))))),"")</f>
        <v/>
      </c>
      <c r="L2106" s="100" t="str">
        <f t="shared" si="62"/>
        <v/>
      </c>
    </row>
    <row r="2107" spans="2:12" x14ac:dyDescent="0.25">
      <c r="B2107" s="62" t="str">
        <f>IFERROR(IF(C2106=C2103,IF(B2106+1&lt;='FORMAÇÃO DE PREÇO'!$H$8,B2106+1,""),B2106),"")</f>
        <v/>
      </c>
      <c r="C2107" s="62" t="str">
        <f>IFERROR(VLOOKUP(B2107,'FORMAÇÃO DE PREÇO'!B:D,2,FALSE),"")</f>
        <v/>
      </c>
      <c r="D2107" s="62" t="str">
        <f>IFERROR(VLOOKUP(B2107,'FORMAÇÃO DE PREÇO'!B:D,3,FALSE),"")</f>
        <v/>
      </c>
      <c r="E2107" s="107" t="str">
        <f t="shared" si="63"/>
        <v/>
      </c>
      <c r="F2107" s="107" t="str">
        <f>IF($B2106="","",IF($C2107=$C2104,INDEX('FORMAÇÃO DE PREÇO'!$H:$H,MATCH($B2107,'FORMAÇÃO DE PREÇO'!$B:$B)-18),IF($C2107=$C2105,"Código","")))</f>
        <v/>
      </c>
      <c r="G2107" s="108" t="str">
        <f t="array" ref="G2107">IF($B2106="","",IF($C2107=$C2104,UPPER(INDEX('BASE EDITAL'!$C:$C,EDITAL!B2107+1)),IF($C2107=$C2105,"Especificação do Objeto","")))</f>
        <v/>
      </c>
      <c r="H2107" s="109" t="str">
        <f t="array" ref="H2107">IF($B2106="","",IF($C2107=$C2104,INDEX('FORMAÇÃO DE PREÇO'!$M:$M,MATCH($B2107,'FORMAÇÃO DE PREÇO'!$B:$B)-14),IF($C2107=$C2105,"Unidade","")))</f>
        <v/>
      </c>
      <c r="I2107" s="109" t="str">
        <f>IF($B2106="","",IF($C2107=$C2104,INDEX('FORMAÇÃO DE PREÇO'!$M:$M,MATCH($B2107,'FORMAÇÃO DE PREÇO'!$B:$B)-16),IF($C2107=$C2105,"Quant.","")))</f>
        <v/>
      </c>
      <c r="J2107" s="68" t="str">
        <f>IF(AND(COUNTBLANK($B2104:$B2106)=2,$B2106="",$B2105="",MAX(C:C)&gt;1),"Total Estimado",IF($B2106="","",IF($C2107=$C2104,INDEX('FORMAÇÃO DE PREÇO'!$M:$M,MATCH($B2107,'FORMAÇÃO DE PREÇO'!$B:$B)-18),IF($C2107=$C2105,"Valor Unit. (R$)",IF(AND($C2107&lt;&gt;$C2106,$J2106&lt;&gt;""),"Subtotal","")))))</f>
        <v/>
      </c>
      <c r="K2107" s="100" t="str">
        <f>IFERROR(IF(AND(COUNTBLANK($B2104:$B2106)=2,$B2106="",$B2105="",MAX(C:C)&gt;1),SUM($K$3:K2106)/2,IF($B2106="","",IF($C2107=$C2104,ROUND(J2107*I2107,2),IF($C2107=$C2105,"Total Item (R$)",IF(AND($C2107&lt;&gt;$C2106,$J2106&lt;&gt;""),SUMIFS(K:K,C:C,C2106,J:J,"&lt;&gt;Subtotal"),""))))),"")</f>
        <v/>
      </c>
      <c r="L2107" s="100" t="str">
        <f t="shared" si="62"/>
        <v/>
      </c>
    </row>
    <row r="2108" spans="2:12" x14ac:dyDescent="0.25">
      <c r="B2108" s="62" t="str">
        <f>IFERROR(IF(C2107=C2104,IF(B2107+1&lt;='FORMAÇÃO DE PREÇO'!$H$8,B2107+1,""),B2107),"")</f>
        <v/>
      </c>
      <c r="C2108" s="62" t="str">
        <f>IFERROR(VLOOKUP(B2108,'FORMAÇÃO DE PREÇO'!B:D,2,FALSE),"")</f>
        <v/>
      </c>
      <c r="D2108" s="62" t="str">
        <f>IFERROR(VLOOKUP(B2108,'FORMAÇÃO DE PREÇO'!B:D,3,FALSE),"")</f>
        <v/>
      </c>
      <c r="E2108" s="107" t="str">
        <f t="shared" si="63"/>
        <v/>
      </c>
      <c r="F2108" s="107" t="str">
        <f>IF($B2107="","",IF($C2108=$C2105,INDEX('FORMAÇÃO DE PREÇO'!$H:$H,MATCH($B2108,'FORMAÇÃO DE PREÇO'!$B:$B)-18),IF($C2108=$C2106,"Código","")))</f>
        <v/>
      </c>
      <c r="G2108" s="108" t="str">
        <f t="array" ref="G2108">IF($B2107="","",IF($C2108=$C2105,UPPER(INDEX('BASE EDITAL'!$C:$C,EDITAL!B2108+1)),IF($C2108=$C2106,"Especificação do Objeto","")))</f>
        <v/>
      </c>
      <c r="H2108" s="109" t="str">
        <f t="array" ref="H2108">IF($B2107="","",IF($C2108=$C2105,INDEX('FORMAÇÃO DE PREÇO'!$M:$M,MATCH($B2108,'FORMAÇÃO DE PREÇO'!$B:$B)-14),IF($C2108=$C2106,"Unidade","")))</f>
        <v/>
      </c>
      <c r="I2108" s="109" t="str">
        <f>IF($B2107="","",IF($C2108=$C2105,INDEX('FORMAÇÃO DE PREÇO'!$M:$M,MATCH($B2108,'FORMAÇÃO DE PREÇO'!$B:$B)-16),IF($C2108=$C2106,"Quant.","")))</f>
        <v/>
      </c>
      <c r="J2108" s="68" t="str">
        <f>IF(AND(COUNTBLANK($B2105:$B2107)=2,$B2107="",$B2106="",MAX(C:C)&gt;1),"Total Estimado",IF($B2107="","",IF($C2108=$C2105,INDEX('FORMAÇÃO DE PREÇO'!$M:$M,MATCH($B2108,'FORMAÇÃO DE PREÇO'!$B:$B)-18),IF($C2108=$C2106,"Valor Unit. (R$)",IF(AND($C2108&lt;&gt;$C2107,$J2107&lt;&gt;""),"Subtotal","")))))</f>
        <v/>
      </c>
      <c r="K2108" s="100" t="str">
        <f>IFERROR(IF(AND(COUNTBLANK($B2105:$B2107)=2,$B2107="",$B2106="",MAX(C:C)&gt;1),SUM($K$3:K2107)/2,IF($B2107="","",IF($C2108=$C2105,ROUND(J2108*I2108,2),IF($C2108=$C2106,"Total Item (R$)",IF(AND($C2108&lt;&gt;$C2107,$J2107&lt;&gt;""),SUMIFS(K:K,C:C,C2107,J:J,"&lt;&gt;Subtotal"),""))))),"")</f>
        <v/>
      </c>
      <c r="L2108" s="100" t="str">
        <f t="shared" si="62"/>
        <v/>
      </c>
    </row>
    <row r="2109" spans="2:12" x14ac:dyDescent="0.25">
      <c r="B2109" s="62" t="str">
        <f>IFERROR(IF(C2108=C2105,IF(B2108+1&lt;='FORMAÇÃO DE PREÇO'!$H$8,B2108+1,""),B2108),"")</f>
        <v/>
      </c>
      <c r="C2109" s="62" t="str">
        <f>IFERROR(VLOOKUP(B2109,'FORMAÇÃO DE PREÇO'!B:D,2,FALSE),"")</f>
        <v/>
      </c>
      <c r="D2109" s="62" t="str">
        <f>IFERROR(VLOOKUP(B2109,'FORMAÇÃO DE PREÇO'!B:D,3,FALSE),"")</f>
        <v/>
      </c>
      <c r="E2109" s="107" t="str">
        <f t="shared" si="63"/>
        <v/>
      </c>
      <c r="F2109" s="107" t="str">
        <f>IF($B2108="","",IF($C2109=$C2106,INDEX('FORMAÇÃO DE PREÇO'!$H:$H,MATCH($B2109,'FORMAÇÃO DE PREÇO'!$B:$B)-18),IF($C2109=$C2107,"Código","")))</f>
        <v/>
      </c>
      <c r="G2109" s="108" t="str">
        <f t="array" ref="G2109">IF($B2108="","",IF($C2109=$C2106,UPPER(INDEX('BASE EDITAL'!$C:$C,EDITAL!B2109+1)),IF($C2109=$C2107,"Especificação do Objeto","")))</f>
        <v/>
      </c>
      <c r="H2109" s="109" t="str">
        <f t="array" ref="H2109">IF($B2108="","",IF($C2109=$C2106,INDEX('FORMAÇÃO DE PREÇO'!$M:$M,MATCH($B2109,'FORMAÇÃO DE PREÇO'!$B:$B)-14),IF($C2109=$C2107,"Unidade","")))</f>
        <v/>
      </c>
      <c r="I2109" s="109" t="str">
        <f>IF($B2108="","",IF($C2109=$C2106,INDEX('FORMAÇÃO DE PREÇO'!$M:$M,MATCH($B2109,'FORMAÇÃO DE PREÇO'!$B:$B)-16),IF($C2109=$C2107,"Quant.","")))</f>
        <v/>
      </c>
      <c r="J2109" s="68" t="str">
        <f>IF(AND(COUNTBLANK($B2106:$B2108)=2,$B2108="",$B2107="",MAX(C:C)&gt;1),"Total Estimado",IF($B2108="","",IF($C2109=$C2106,INDEX('FORMAÇÃO DE PREÇO'!$M:$M,MATCH($B2109,'FORMAÇÃO DE PREÇO'!$B:$B)-18),IF($C2109=$C2107,"Valor Unit. (R$)",IF(AND($C2109&lt;&gt;$C2108,$J2108&lt;&gt;""),"Subtotal","")))))</f>
        <v/>
      </c>
      <c r="K2109" s="100" t="str">
        <f>IFERROR(IF(AND(COUNTBLANK($B2106:$B2108)=2,$B2108="",$B2107="",MAX(C:C)&gt;1),SUM($K$3:K2108)/2,IF($B2108="","",IF($C2109=$C2106,ROUND(J2109*I2109,2),IF($C2109=$C2107,"Total Item (R$)",IF(AND($C2109&lt;&gt;$C2108,$J2108&lt;&gt;""),SUMIFS(K:K,C:C,C2108,J:J,"&lt;&gt;Subtotal"),""))))),"")</f>
        <v/>
      </c>
      <c r="L2109" s="100" t="str">
        <f t="shared" si="62"/>
        <v/>
      </c>
    </row>
    <row r="2110" spans="2:12" x14ac:dyDescent="0.25">
      <c r="B2110" s="62" t="str">
        <f>IFERROR(IF(C2109=C2106,IF(B2109+1&lt;='FORMAÇÃO DE PREÇO'!$H$8,B2109+1,""),B2109),"")</f>
        <v/>
      </c>
      <c r="C2110" s="62" t="str">
        <f>IFERROR(VLOOKUP(B2110,'FORMAÇÃO DE PREÇO'!B:D,2,FALSE),"")</f>
        <v/>
      </c>
      <c r="D2110" s="62" t="str">
        <f>IFERROR(VLOOKUP(B2110,'FORMAÇÃO DE PREÇO'!B:D,3,FALSE),"")</f>
        <v/>
      </c>
      <c r="E2110" s="107" t="str">
        <f t="shared" si="63"/>
        <v/>
      </c>
      <c r="F2110" s="107" t="str">
        <f>IF($B2109="","",IF($C2110=$C2107,INDEX('FORMAÇÃO DE PREÇO'!$H:$H,MATCH($B2110,'FORMAÇÃO DE PREÇO'!$B:$B)-18),IF($C2110=$C2108,"Código","")))</f>
        <v/>
      </c>
      <c r="G2110" s="108" t="str">
        <f t="array" ref="G2110">IF($B2109="","",IF($C2110=$C2107,UPPER(INDEX('BASE EDITAL'!$C:$C,EDITAL!B2110+1)),IF($C2110=$C2108,"Especificação do Objeto","")))</f>
        <v/>
      </c>
      <c r="H2110" s="109" t="str">
        <f t="array" ref="H2110">IF($B2109="","",IF($C2110=$C2107,INDEX('FORMAÇÃO DE PREÇO'!$M:$M,MATCH($B2110,'FORMAÇÃO DE PREÇO'!$B:$B)-14),IF($C2110=$C2108,"Unidade","")))</f>
        <v/>
      </c>
      <c r="I2110" s="109" t="str">
        <f>IF($B2109="","",IF($C2110=$C2107,INDEX('FORMAÇÃO DE PREÇO'!$M:$M,MATCH($B2110,'FORMAÇÃO DE PREÇO'!$B:$B)-16),IF($C2110=$C2108,"Quant.","")))</f>
        <v/>
      </c>
      <c r="J2110" s="68" t="str">
        <f>IF(AND(COUNTBLANK($B2107:$B2109)=2,$B2109="",$B2108="",MAX(C:C)&gt;1),"Total Estimado",IF($B2109="","",IF($C2110=$C2107,INDEX('FORMAÇÃO DE PREÇO'!$M:$M,MATCH($B2110,'FORMAÇÃO DE PREÇO'!$B:$B)-18),IF($C2110=$C2108,"Valor Unit. (R$)",IF(AND($C2110&lt;&gt;$C2109,$J2109&lt;&gt;""),"Subtotal","")))))</f>
        <v/>
      </c>
      <c r="K2110" s="100" t="str">
        <f>IFERROR(IF(AND(COUNTBLANK($B2107:$B2109)=2,$B2109="",$B2108="",MAX(C:C)&gt;1),SUM($K$3:K2109)/2,IF($B2109="","",IF($C2110=$C2107,ROUND(J2110*I2110,2),IF($C2110=$C2108,"Total Item (R$)",IF(AND($C2110&lt;&gt;$C2109,$J2109&lt;&gt;""),SUMIFS(K:K,C:C,C2109,J:J,"&lt;&gt;Subtotal"),""))))),"")</f>
        <v/>
      </c>
      <c r="L2110" s="100" t="str">
        <f t="shared" si="62"/>
        <v/>
      </c>
    </row>
    <row r="2111" spans="2:12" x14ac:dyDescent="0.25">
      <c r="B2111" s="62" t="str">
        <f>IFERROR(IF(C2110=C2107,IF(B2110+1&lt;='FORMAÇÃO DE PREÇO'!$H$8,B2110+1,""),B2110),"")</f>
        <v/>
      </c>
      <c r="C2111" s="62" t="str">
        <f>IFERROR(VLOOKUP(B2111,'FORMAÇÃO DE PREÇO'!B:D,2,FALSE),"")</f>
        <v/>
      </c>
      <c r="D2111" s="62" t="str">
        <f>IFERROR(VLOOKUP(B2111,'FORMAÇÃO DE PREÇO'!B:D,3,FALSE),"")</f>
        <v/>
      </c>
      <c r="E2111" s="107" t="str">
        <f t="shared" si="63"/>
        <v/>
      </c>
      <c r="F2111" s="107" t="str">
        <f>IF($B2110="","",IF($C2111=$C2108,INDEX('FORMAÇÃO DE PREÇO'!$H:$H,MATCH($B2111,'FORMAÇÃO DE PREÇO'!$B:$B)-18),IF($C2111=$C2109,"Código","")))</f>
        <v/>
      </c>
      <c r="G2111" s="108" t="str">
        <f t="array" ref="G2111">IF($B2110="","",IF($C2111=$C2108,UPPER(INDEX('BASE EDITAL'!$C:$C,EDITAL!B2111+1)),IF($C2111=$C2109,"Especificação do Objeto","")))</f>
        <v/>
      </c>
      <c r="H2111" s="109" t="str">
        <f t="array" ref="H2111">IF($B2110="","",IF($C2111=$C2108,INDEX('FORMAÇÃO DE PREÇO'!$M:$M,MATCH($B2111,'FORMAÇÃO DE PREÇO'!$B:$B)-14),IF($C2111=$C2109,"Unidade","")))</f>
        <v/>
      </c>
      <c r="I2111" s="109" t="str">
        <f>IF($B2110="","",IF($C2111=$C2108,INDEX('FORMAÇÃO DE PREÇO'!$M:$M,MATCH($B2111,'FORMAÇÃO DE PREÇO'!$B:$B)-16),IF($C2111=$C2109,"Quant.","")))</f>
        <v/>
      </c>
      <c r="J2111" s="68" t="str">
        <f>IF(AND(COUNTBLANK($B2108:$B2110)=2,$B2110="",$B2109="",MAX(C:C)&gt;1),"Total Estimado",IF($B2110="","",IF($C2111=$C2108,INDEX('FORMAÇÃO DE PREÇO'!$M:$M,MATCH($B2111,'FORMAÇÃO DE PREÇO'!$B:$B)-18),IF($C2111=$C2109,"Valor Unit. (R$)",IF(AND($C2111&lt;&gt;$C2110,$J2110&lt;&gt;""),"Subtotal","")))))</f>
        <v/>
      </c>
      <c r="K2111" s="100" t="str">
        <f>IFERROR(IF(AND(COUNTBLANK($B2108:$B2110)=2,$B2110="",$B2109="",MAX(C:C)&gt;1),SUM($K$3:K2110)/2,IF($B2110="","",IF($C2111=$C2108,ROUND(J2111*I2111,2),IF($C2111=$C2109,"Total Item (R$)",IF(AND($C2111&lt;&gt;$C2110,$J2110&lt;&gt;""),SUMIFS(K:K,C:C,C2110,J:J,"&lt;&gt;Subtotal"),""))))),"")</f>
        <v/>
      </c>
      <c r="L2111" s="100" t="str">
        <f t="shared" si="62"/>
        <v/>
      </c>
    </row>
    <row r="2112" spans="2:12" x14ac:dyDescent="0.25">
      <c r="B2112" s="62" t="str">
        <f>IFERROR(IF(C2111=C2108,IF(B2111+1&lt;='FORMAÇÃO DE PREÇO'!$H$8,B2111+1,""),B2111),"")</f>
        <v/>
      </c>
      <c r="C2112" s="62" t="str">
        <f>IFERROR(VLOOKUP(B2112,'FORMAÇÃO DE PREÇO'!B:D,2,FALSE),"")</f>
        <v/>
      </c>
      <c r="D2112" s="62" t="str">
        <f>IFERROR(VLOOKUP(B2112,'FORMAÇÃO DE PREÇO'!B:D,3,FALSE),"")</f>
        <v/>
      </c>
      <c r="E2112" s="107" t="str">
        <f t="shared" si="63"/>
        <v/>
      </c>
      <c r="F2112" s="107" t="str">
        <f>IF($B2111="","",IF($C2112=$C2109,INDEX('FORMAÇÃO DE PREÇO'!$H:$H,MATCH($B2112,'FORMAÇÃO DE PREÇO'!$B:$B)-18),IF($C2112=$C2110,"Código","")))</f>
        <v/>
      </c>
      <c r="G2112" s="108" t="str">
        <f t="array" ref="G2112">IF($B2111="","",IF($C2112=$C2109,UPPER(INDEX('BASE EDITAL'!$C:$C,EDITAL!B2112+1)),IF($C2112=$C2110,"Especificação do Objeto","")))</f>
        <v/>
      </c>
      <c r="H2112" s="109" t="str">
        <f t="array" ref="H2112">IF($B2111="","",IF($C2112=$C2109,INDEX('FORMAÇÃO DE PREÇO'!$M:$M,MATCH($B2112,'FORMAÇÃO DE PREÇO'!$B:$B)-14),IF($C2112=$C2110,"Unidade","")))</f>
        <v/>
      </c>
      <c r="I2112" s="109" t="str">
        <f>IF($B2111="","",IF($C2112=$C2109,INDEX('FORMAÇÃO DE PREÇO'!$M:$M,MATCH($B2112,'FORMAÇÃO DE PREÇO'!$B:$B)-16),IF($C2112=$C2110,"Quant.","")))</f>
        <v/>
      </c>
      <c r="J2112" s="68" t="str">
        <f>IF(AND(COUNTBLANK($B2109:$B2111)=2,$B2111="",$B2110="",MAX(C:C)&gt;1),"Total Estimado",IF($B2111="","",IF($C2112=$C2109,INDEX('FORMAÇÃO DE PREÇO'!$M:$M,MATCH($B2112,'FORMAÇÃO DE PREÇO'!$B:$B)-18),IF($C2112=$C2110,"Valor Unit. (R$)",IF(AND($C2112&lt;&gt;$C2111,$J2111&lt;&gt;""),"Subtotal","")))))</f>
        <v/>
      </c>
      <c r="K2112" s="100" t="str">
        <f>IFERROR(IF(AND(COUNTBLANK($B2109:$B2111)=2,$B2111="",$B2110="",MAX(C:C)&gt;1),SUM($K$3:K2111)/2,IF($B2111="","",IF($C2112=$C2109,ROUND(J2112*I2112,2),IF($C2112=$C2110,"Total Item (R$)",IF(AND($C2112&lt;&gt;$C2111,$J2111&lt;&gt;""),SUMIFS(K:K,C:C,C2111,J:J,"&lt;&gt;Subtotal"),""))))),"")</f>
        <v/>
      </c>
      <c r="L2112" s="100" t="str">
        <f t="shared" si="62"/>
        <v/>
      </c>
    </row>
    <row r="2113" spans="2:12" x14ac:dyDescent="0.25">
      <c r="B2113" s="62" t="str">
        <f>IFERROR(IF(C2112=C2109,IF(B2112+1&lt;='FORMAÇÃO DE PREÇO'!$H$8,B2112+1,""),B2112),"")</f>
        <v/>
      </c>
      <c r="C2113" s="62" t="str">
        <f>IFERROR(VLOOKUP(B2113,'FORMAÇÃO DE PREÇO'!B:D,2,FALSE),"")</f>
        <v/>
      </c>
      <c r="D2113" s="62" t="str">
        <f>IFERROR(VLOOKUP(B2113,'FORMAÇÃO DE PREÇO'!B:D,3,FALSE),"")</f>
        <v/>
      </c>
      <c r="E2113" s="107" t="str">
        <f t="shared" si="63"/>
        <v/>
      </c>
      <c r="F2113" s="107" t="str">
        <f>IF($B2112="","",IF($C2113=$C2110,INDEX('FORMAÇÃO DE PREÇO'!$H:$H,MATCH($B2113,'FORMAÇÃO DE PREÇO'!$B:$B)-18),IF($C2113=$C2111,"Código","")))</f>
        <v/>
      </c>
      <c r="G2113" s="108" t="str">
        <f t="array" ref="G2113">IF($B2112="","",IF($C2113=$C2110,UPPER(INDEX('BASE EDITAL'!$C:$C,EDITAL!B2113+1)),IF($C2113=$C2111,"Especificação do Objeto","")))</f>
        <v/>
      </c>
      <c r="H2113" s="109" t="str">
        <f t="array" ref="H2113">IF($B2112="","",IF($C2113=$C2110,INDEX('FORMAÇÃO DE PREÇO'!$M:$M,MATCH($B2113,'FORMAÇÃO DE PREÇO'!$B:$B)-14),IF($C2113=$C2111,"Unidade","")))</f>
        <v/>
      </c>
      <c r="I2113" s="109" t="str">
        <f>IF($B2112="","",IF($C2113=$C2110,INDEX('FORMAÇÃO DE PREÇO'!$M:$M,MATCH($B2113,'FORMAÇÃO DE PREÇO'!$B:$B)-16),IF($C2113=$C2111,"Quant.","")))</f>
        <v/>
      </c>
      <c r="J2113" s="68" t="str">
        <f>IF(AND(COUNTBLANK($B2110:$B2112)=2,$B2112="",$B2111="",MAX(C:C)&gt;1),"Total Estimado",IF($B2112="","",IF($C2113=$C2110,INDEX('FORMAÇÃO DE PREÇO'!$M:$M,MATCH($B2113,'FORMAÇÃO DE PREÇO'!$B:$B)-18),IF($C2113=$C2111,"Valor Unit. (R$)",IF(AND($C2113&lt;&gt;$C2112,$J2112&lt;&gt;""),"Subtotal","")))))</f>
        <v/>
      </c>
      <c r="K2113" s="100" t="str">
        <f>IFERROR(IF(AND(COUNTBLANK($B2110:$B2112)=2,$B2112="",$B2111="",MAX(C:C)&gt;1),SUM($K$3:K2112)/2,IF($B2112="","",IF($C2113=$C2110,ROUND(J2113*I2113,2),IF($C2113=$C2111,"Total Item (R$)",IF(AND($C2113&lt;&gt;$C2112,$J2112&lt;&gt;""),SUMIFS(K:K,C:C,C2112,J:J,"&lt;&gt;Subtotal"),""))))),"")</f>
        <v/>
      </c>
      <c r="L2113" s="100" t="str">
        <f t="shared" si="62"/>
        <v/>
      </c>
    </row>
    <row r="2114" spans="2:12" x14ac:dyDescent="0.25">
      <c r="B2114" s="62" t="str">
        <f>IFERROR(IF(C2113=C2110,IF(B2113+1&lt;='FORMAÇÃO DE PREÇO'!$H$8,B2113+1,""),B2113),"")</f>
        <v/>
      </c>
      <c r="C2114" s="62" t="str">
        <f>IFERROR(VLOOKUP(B2114,'FORMAÇÃO DE PREÇO'!B:D,2,FALSE),"")</f>
        <v/>
      </c>
      <c r="D2114" s="62" t="str">
        <f>IFERROR(VLOOKUP(B2114,'FORMAÇÃO DE PREÇO'!B:D,3,FALSE),"")</f>
        <v/>
      </c>
      <c r="E2114" s="107" t="str">
        <f t="shared" si="63"/>
        <v/>
      </c>
      <c r="F2114" s="107" t="str">
        <f>IF($B2113="","",IF($C2114=$C2111,INDEX('FORMAÇÃO DE PREÇO'!$H:$H,MATCH($B2114,'FORMAÇÃO DE PREÇO'!$B:$B)-18),IF($C2114=$C2112,"Código","")))</f>
        <v/>
      </c>
      <c r="G2114" s="108" t="str">
        <f t="array" ref="G2114">IF($B2113="","",IF($C2114=$C2111,UPPER(INDEX('BASE EDITAL'!$C:$C,EDITAL!B2114+1)),IF($C2114=$C2112,"Especificação do Objeto","")))</f>
        <v/>
      </c>
      <c r="H2114" s="109" t="str">
        <f t="array" ref="H2114">IF($B2113="","",IF($C2114=$C2111,INDEX('FORMAÇÃO DE PREÇO'!$M:$M,MATCH($B2114,'FORMAÇÃO DE PREÇO'!$B:$B)-14),IF($C2114=$C2112,"Unidade","")))</f>
        <v/>
      </c>
      <c r="I2114" s="109" t="str">
        <f>IF($B2113="","",IF($C2114=$C2111,INDEX('FORMAÇÃO DE PREÇO'!$M:$M,MATCH($B2114,'FORMAÇÃO DE PREÇO'!$B:$B)-16),IF($C2114=$C2112,"Quant.","")))</f>
        <v/>
      </c>
      <c r="J2114" s="68" t="str">
        <f>IF(AND(COUNTBLANK($B2111:$B2113)=2,$B2113="",$B2112="",MAX(C:C)&gt;1),"Total Estimado",IF($B2113="","",IF($C2114=$C2111,INDEX('FORMAÇÃO DE PREÇO'!$M:$M,MATCH($B2114,'FORMAÇÃO DE PREÇO'!$B:$B)-18),IF($C2114=$C2112,"Valor Unit. (R$)",IF(AND($C2114&lt;&gt;$C2113,$J2113&lt;&gt;""),"Subtotal","")))))</f>
        <v/>
      </c>
      <c r="K2114" s="100" t="str">
        <f>IFERROR(IF(AND(COUNTBLANK($B2111:$B2113)=2,$B2113="",$B2112="",MAX(C:C)&gt;1),SUM($K$3:K2113)/2,IF($B2113="","",IF($C2114=$C2111,ROUND(J2114*I2114,2),IF($C2114=$C2112,"Total Item (R$)",IF(AND($C2114&lt;&gt;$C2113,$J2113&lt;&gt;""),SUMIFS(K:K,C:C,C2113,J:J,"&lt;&gt;Subtotal"),""))))),"")</f>
        <v/>
      </c>
      <c r="L2114" s="100" t="str">
        <f t="shared" si="62"/>
        <v/>
      </c>
    </row>
    <row r="2115" spans="2:12" x14ac:dyDescent="0.25">
      <c r="B2115" s="62" t="str">
        <f>IFERROR(IF(C2114=C2111,IF(B2114+1&lt;='FORMAÇÃO DE PREÇO'!$H$8,B2114+1,""),B2114),"")</f>
        <v/>
      </c>
      <c r="C2115" s="62" t="str">
        <f>IFERROR(VLOOKUP(B2115,'FORMAÇÃO DE PREÇO'!B:D,2,FALSE),"")</f>
        <v/>
      </c>
      <c r="D2115" s="62" t="str">
        <f>IFERROR(VLOOKUP(B2115,'FORMAÇÃO DE PREÇO'!B:D,3,FALSE),"")</f>
        <v/>
      </c>
      <c r="E2115" s="107" t="str">
        <f t="shared" si="63"/>
        <v/>
      </c>
      <c r="F2115" s="107" t="str">
        <f>IF($B2114="","",IF($C2115=$C2112,INDEX('FORMAÇÃO DE PREÇO'!$H:$H,MATCH($B2115,'FORMAÇÃO DE PREÇO'!$B:$B)-18),IF($C2115=$C2113,"Código","")))</f>
        <v/>
      </c>
      <c r="G2115" s="108" t="str">
        <f t="array" ref="G2115">IF($B2114="","",IF($C2115=$C2112,UPPER(INDEX('BASE EDITAL'!$C:$C,EDITAL!B2115+1)),IF($C2115=$C2113,"Especificação do Objeto","")))</f>
        <v/>
      </c>
      <c r="H2115" s="109" t="str">
        <f t="array" ref="H2115">IF($B2114="","",IF($C2115=$C2112,INDEX('FORMAÇÃO DE PREÇO'!$M:$M,MATCH($B2115,'FORMAÇÃO DE PREÇO'!$B:$B)-14),IF($C2115=$C2113,"Unidade","")))</f>
        <v/>
      </c>
      <c r="I2115" s="109" t="str">
        <f>IF($B2114="","",IF($C2115=$C2112,INDEX('FORMAÇÃO DE PREÇO'!$M:$M,MATCH($B2115,'FORMAÇÃO DE PREÇO'!$B:$B)-16),IF($C2115=$C2113,"Quant.","")))</f>
        <v/>
      </c>
      <c r="J2115" s="68" t="str">
        <f>IF(AND(COUNTBLANK($B2112:$B2114)=2,$B2114="",$B2113="",MAX(C:C)&gt;1),"Total Estimado",IF($B2114="","",IF($C2115=$C2112,INDEX('FORMAÇÃO DE PREÇO'!$M:$M,MATCH($B2115,'FORMAÇÃO DE PREÇO'!$B:$B)-18),IF($C2115=$C2113,"Valor Unit. (R$)",IF(AND($C2115&lt;&gt;$C2114,$J2114&lt;&gt;""),"Subtotal","")))))</f>
        <v/>
      </c>
      <c r="K2115" s="100" t="str">
        <f>IFERROR(IF(AND(COUNTBLANK($B2112:$B2114)=2,$B2114="",$B2113="",MAX(C:C)&gt;1),SUM($K$3:K2114)/2,IF($B2114="","",IF($C2115=$C2112,ROUND(J2115*I2115,2),IF($C2115=$C2113,"Total Item (R$)",IF(AND($C2115&lt;&gt;$C2114,$J2114&lt;&gt;""),SUMIFS(K:K,C:C,C2114,J:J,"&lt;&gt;Subtotal"),""))))),"")</f>
        <v/>
      </c>
      <c r="L2115" s="100" t="str">
        <f t="shared" si="62"/>
        <v/>
      </c>
    </row>
    <row r="2116" spans="2:12" x14ac:dyDescent="0.25">
      <c r="B2116" s="62" t="str">
        <f>IFERROR(IF(C2115=C2112,IF(B2115+1&lt;='FORMAÇÃO DE PREÇO'!$H$8,B2115+1,""),B2115),"")</f>
        <v/>
      </c>
      <c r="C2116" s="62" t="str">
        <f>IFERROR(VLOOKUP(B2116,'FORMAÇÃO DE PREÇO'!B:D,2,FALSE),"")</f>
        <v/>
      </c>
      <c r="D2116" s="62" t="str">
        <f>IFERROR(VLOOKUP(B2116,'FORMAÇÃO DE PREÇO'!B:D,3,FALSE),"")</f>
        <v/>
      </c>
      <c r="E2116" s="107" t="str">
        <f t="shared" si="63"/>
        <v/>
      </c>
      <c r="F2116" s="107" t="str">
        <f>IF($B2115="","",IF($C2116=$C2113,INDEX('FORMAÇÃO DE PREÇO'!$H:$H,MATCH($B2116,'FORMAÇÃO DE PREÇO'!$B:$B)-18),IF($C2116=$C2114,"Código","")))</f>
        <v/>
      </c>
      <c r="G2116" s="108" t="str">
        <f t="array" ref="G2116">IF($B2115="","",IF($C2116=$C2113,UPPER(INDEX('BASE EDITAL'!$C:$C,EDITAL!B2116+1)),IF($C2116=$C2114,"Especificação do Objeto","")))</f>
        <v/>
      </c>
      <c r="H2116" s="109" t="str">
        <f t="array" ref="H2116">IF($B2115="","",IF($C2116=$C2113,INDEX('FORMAÇÃO DE PREÇO'!$M:$M,MATCH($B2116,'FORMAÇÃO DE PREÇO'!$B:$B)-14),IF($C2116=$C2114,"Unidade","")))</f>
        <v/>
      </c>
      <c r="I2116" s="109" t="str">
        <f>IF($B2115="","",IF($C2116=$C2113,INDEX('FORMAÇÃO DE PREÇO'!$M:$M,MATCH($B2116,'FORMAÇÃO DE PREÇO'!$B:$B)-16),IF($C2116=$C2114,"Quant.","")))</f>
        <v/>
      </c>
      <c r="J2116" s="68" t="str">
        <f>IF(AND(COUNTBLANK($B2113:$B2115)=2,$B2115="",$B2114="",MAX(C:C)&gt;1),"Total Estimado",IF($B2115="","",IF($C2116=$C2113,INDEX('FORMAÇÃO DE PREÇO'!$M:$M,MATCH($B2116,'FORMAÇÃO DE PREÇO'!$B:$B)-18),IF($C2116=$C2114,"Valor Unit. (R$)",IF(AND($C2116&lt;&gt;$C2115,$J2115&lt;&gt;""),"Subtotal","")))))</f>
        <v/>
      </c>
      <c r="K2116" s="100" t="str">
        <f>IFERROR(IF(AND(COUNTBLANK($B2113:$B2115)=2,$B2115="",$B2114="",MAX(C:C)&gt;1),SUM($K$3:K2115)/2,IF($B2115="","",IF($C2116=$C2113,ROUND(J2116*I2116,2),IF($C2116=$C2114,"Total Item (R$)",IF(AND($C2116&lt;&gt;$C2115,$J2115&lt;&gt;""),SUMIFS(K:K,C:C,C2115,J:J,"&lt;&gt;Subtotal"),""))))),"")</f>
        <v/>
      </c>
      <c r="L2116" s="100" t="str">
        <f t="shared" ref="L2116:L2179" si="64">IF($B2115="","",IF($C2116=$C2113,"",IF($C2116=$C2114,"Benefício ME/EPP","")))</f>
        <v/>
      </c>
    </row>
    <row r="2117" spans="2:12" x14ac:dyDescent="0.25">
      <c r="B2117" s="62" t="str">
        <f>IFERROR(IF(C2116=C2113,IF(B2116+1&lt;='FORMAÇÃO DE PREÇO'!$H$8,B2116+1,""),B2116),"")</f>
        <v/>
      </c>
      <c r="C2117" s="62" t="str">
        <f>IFERROR(VLOOKUP(B2117,'FORMAÇÃO DE PREÇO'!B:D,2,FALSE),"")</f>
        <v/>
      </c>
      <c r="D2117" s="62" t="str">
        <f>IFERROR(VLOOKUP(B2117,'FORMAÇÃO DE PREÇO'!B:D,3,FALSE),"")</f>
        <v/>
      </c>
      <c r="E2117" s="107" t="str">
        <f t="shared" si="63"/>
        <v/>
      </c>
      <c r="F2117" s="107" t="str">
        <f>IF($B2116="","",IF($C2117=$C2114,INDEX('FORMAÇÃO DE PREÇO'!$H:$H,MATCH($B2117,'FORMAÇÃO DE PREÇO'!$B:$B)-18),IF($C2117=$C2115,"Código","")))</f>
        <v/>
      </c>
      <c r="G2117" s="108" t="str">
        <f t="array" ref="G2117">IF($B2116="","",IF($C2117=$C2114,UPPER(INDEX('BASE EDITAL'!$C:$C,EDITAL!B2117+1)),IF($C2117=$C2115,"Especificação do Objeto","")))</f>
        <v/>
      </c>
      <c r="H2117" s="109" t="str">
        <f t="array" ref="H2117">IF($B2116="","",IF($C2117=$C2114,INDEX('FORMAÇÃO DE PREÇO'!$M:$M,MATCH($B2117,'FORMAÇÃO DE PREÇO'!$B:$B)-14),IF($C2117=$C2115,"Unidade","")))</f>
        <v/>
      </c>
      <c r="I2117" s="109" t="str">
        <f>IF($B2116="","",IF($C2117=$C2114,INDEX('FORMAÇÃO DE PREÇO'!$M:$M,MATCH($B2117,'FORMAÇÃO DE PREÇO'!$B:$B)-16),IF($C2117=$C2115,"Quant.","")))</f>
        <v/>
      </c>
      <c r="J2117" s="68" t="str">
        <f>IF(AND(COUNTBLANK($B2114:$B2116)=2,$B2116="",$B2115="",MAX(C:C)&gt;1),"Total Estimado",IF($B2116="","",IF($C2117=$C2114,INDEX('FORMAÇÃO DE PREÇO'!$M:$M,MATCH($B2117,'FORMAÇÃO DE PREÇO'!$B:$B)-18),IF($C2117=$C2115,"Valor Unit. (R$)",IF(AND($C2117&lt;&gt;$C2116,$J2116&lt;&gt;""),"Subtotal","")))))</f>
        <v/>
      </c>
      <c r="K2117" s="100" t="str">
        <f>IFERROR(IF(AND(COUNTBLANK($B2114:$B2116)=2,$B2116="",$B2115="",MAX(C:C)&gt;1),SUM($K$3:K2116)/2,IF($B2116="","",IF($C2117=$C2114,ROUND(J2117*I2117,2),IF($C2117=$C2115,"Total Item (R$)",IF(AND($C2117&lt;&gt;$C2116,$J2116&lt;&gt;""),SUMIFS(K:K,C:C,C2116,J:J,"&lt;&gt;Subtotal"),""))))),"")</f>
        <v/>
      </c>
      <c r="L2117" s="100" t="str">
        <f t="shared" si="64"/>
        <v/>
      </c>
    </row>
    <row r="2118" spans="2:12" x14ac:dyDescent="0.25">
      <c r="B2118" s="62" t="str">
        <f>IFERROR(IF(C2117=C2114,IF(B2117+1&lt;='FORMAÇÃO DE PREÇO'!$H$8,B2117+1,""),B2117),"")</f>
        <v/>
      </c>
      <c r="C2118" s="62" t="str">
        <f>IFERROR(VLOOKUP(B2118,'FORMAÇÃO DE PREÇO'!B:D,2,FALSE),"")</f>
        <v/>
      </c>
      <c r="D2118" s="62" t="str">
        <f>IFERROR(VLOOKUP(B2118,'FORMAÇÃO DE PREÇO'!B:D,3,FALSE),"")</f>
        <v/>
      </c>
      <c r="E2118" s="107" t="str">
        <f t="shared" si="63"/>
        <v/>
      </c>
      <c r="F2118" s="107" t="str">
        <f>IF($B2117="","",IF($C2118=$C2115,INDEX('FORMAÇÃO DE PREÇO'!$H:$H,MATCH($B2118,'FORMAÇÃO DE PREÇO'!$B:$B)-18),IF($C2118=$C2116,"Código","")))</f>
        <v/>
      </c>
      <c r="G2118" s="108" t="str">
        <f t="array" ref="G2118">IF($B2117="","",IF($C2118=$C2115,UPPER(INDEX('BASE EDITAL'!$C:$C,EDITAL!B2118+1)),IF($C2118=$C2116,"Especificação do Objeto","")))</f>
        <v/>
      </c>
      <c r="H2118" s="109" t="str">
        <f t="array" ref="H2118">IF($B2117="","",IF($C2118=$C2115,INDEX('FORMAÇÃO DE PREÇO'!$M:$M,MATCH($B2118,'FORMAÇÃO DE PREÇO'!$B:$B)-14),IF($C2118=$C2116,"Unidade","")))</f>
        <v/>
      </c>
      <c r="I2118" s="109" t="str">
        <f>IF($B2117="","",IF($C2118=$C2115,INDEX('FORMAÇÃO DE PREÇO'!$M:$M,MATCH($B2118,'FORMAÇÃO DE PREÇO'!$B:$B)-16),IF($C2118=$C2116,"Quant.","")))</f>
        <v/>
      </c>
      <c r="J2118" s="68" t="str">
        <f>IF(AND(COUNTBLANK($B2115:$B2117)=2,$B2117="",$B2116="",MAX(C:C)&gt;1),"Total Estimado",IF($B2117="","",IF($C2118=$C2115,INDEX('FORMAÇÃO DE PREÇO'!$M:$M,MATCH($B2118,'FORMAÇÃO DE PREÇO'!$B:$B)-18),IF($C2118=$C2116,"Valor Unit. (R$)",IF(AND($C2118&lt;&gt;$C2117,$J2117&lt;&gt;""),"Subtotal","")))))</f>
        <v/>
      </c>
      <c r="K2118" s="100" t="str">
        <f>IFERROR(IF(AND(COUNTBLANK($B2115:$B2117)=2,$B2117="",$B2116="",MAX(C:C)&gt;1),SUM($K$3:K2117)/2,IF($B2117="","",IF($C2118=$C2115,ROUND(J2118*I2118,2),IF($C2118=$C2116,"Total Item (R$)",IF(AND($C2118&lt;&gt;$C2117,$J2117&lt;&gt;""),SUMIFS(K:K,C:C,C2117,J:J,"&lt;&gt;Subtotal"),""))))),"")</f>
        <v/>
      </c>
      <c r="L2118" s="100" t="str">
        <f t="shared" si="64"/>
        <v/>
      </c>
    </row>
    <row r="2119" spans="2:12" x14ac:dyDescent="0.25">
      <c r="B2119" s="62" t="str">
        <f>IFERROR(IF(C2118=C2115,IF(B2118+1&lt;='FORMAÇÃO DE PREÇO'!$H$8,B2118+1,""),B2118),"")</f>
        <v/>
      </c>
      <c r="C2119" s="62" t="str">
        <f>IFERROR(VLOOKUP(B2119,'FORMAÇÃO DE PREÇO'!B:D,2,FALSE),"")</f>
        <v/>
      </c>
      <c r="D2119" s="62" t="str">
        <f>IFERROR(VLOOKUP(B2119,'FORMAÇÃO DE PREÇO'!B:D,3,FALSE),"")</f>
        <v/>
      </c>
      <c r="E2119" s="107" t="str">
        <f t="shared" ref="E2119:E2179" si="65">IF($B2118="","",IF($C2119=$C2116,D2119,IF($C2119=$C2117,"Item",IF(AND(MAX(C:C)&gt;1,$C2119=$C2118),CONCATENATE("LOTE ",C2119),""))))</f>
        <v/>
      </c>
      <c r="F2119" s="107" t="str">
        <f>IF($B2118="","",IF($C2119=$C2116,INDEX('FORMAÇÃO DE PREÇO'!$H:$H,MATCH($B2119,'FORMAÇÃO DE PREÇO'!$B:$B)-18),IF($C2119=$C2117,"Código","")))</f>
        <v/>
      </c>
      <c r="G2119" s="108" t="str">
        <f t="array" ref="G2119">IF($B2118="","",IF($C2119=$C2116,UPPER(INDEX('BASE EDITAL'!$C:$C,EDITAL!B2119+1)),IF($C2119=$C2117,"Especificação do Objeto","")))</f>
        <v/>
      </c>
      <c r="H2119" s="109" t="str">
        <f t="array" ref="H2119">IF($B2118="","",IF($C2119=$C2116,INDEX('FORMAÇÃO DE PREÇO'!$M:$M,MATCH($B2119,'FORMAÇÃO DE PREÇO'!$B:$B)-14),IF($C2119=$C2117,"Unidade","")))</f>
        <v/>
      </c>
      <c r="I2119" s="109" t="str">
        <f>IF($B2118="","",IF($C2119=$C2116,INDEX('FORMAÇÃO DE PREÇO'!$M:$M,MATCH($B2119,'FORMAÇÃO DE PREÇO'!$B:$B)-16),IF($C2119=$C2117,"Quant.","")))</f>
        <v/>
      </c>
      <c r="J2119" s="68" t="str">
        <f>IF(AND(COUNTBLANK($B2116:$B2118)=2,$B2118="",$B2117="",MAX(C:C)&gt;1),"Total Estimado",IF($B2118="","",IF($C2119=$C2116,INDEX('FORMAÇÃO DE PREÇO'!$M:$M,MATCH($B2119,'FORMAÇÃO DE PREÇO'!$B:$B)-18),IF($C2119=$C2117,"Valor Unit. (R$)",IF(AND($C2119&lt;&gt;$C2118,$J2118&lt;&gt;""),"Subtotal","")))))</f>
        <v/>
      </c>
      <c r="K2119" s="100" t="str">
        <f>IFERROR(IF(AND(COUNTBLANK($B2116:$B2118)=2,$B2118="",$B2117="",MAX(C:C)&gt;1),SUM($K$3:K2118)/2,IF($B2118="","",IF($C2119=$C2116,ROUND(J2119*I2119,2),IF($C2119=$C2117,"Total Item (R$)",IF(AND($C2119&lt;&gt;$C2118,$J2118&lt;&gt;""),SUMIFS(K:K,C:C,C2118,J:J,"&lt;&gt;Subtotal"),""))))),"")</f>
        <v/>
      </c>
      <c r="L2119" s="100" t="str">
        <f t="shared" si="64"/>
        <v/>
      </c>
    </row>
    <row r="2120" spans="2:12" x14ac:dyDescent="0.25">
      <c r="B2120" s="62" t="str">
        <f>IFERROR(IF(C2119=C2116,IF(B2119+1&lt;='FORMAÇÃO DE PREÇO'!$H$8,B2119+1,""),B2119),"")</f>
        <v/>
      </c>
      <c r="C2120" s="62" t="str">
        <f>IFERROR(VLOOKUP(B2120,'FORMAÇÃO DE PREÇO'!B:D,2,FALSE),"")</f>
        <v/>
      </c>
      <c r="D2120" s="62" t="str">
        <f>IFERROR(VLOOKUP(B2120,'FORMAÇÃO DE PREÇO'!B:D,3,FALSE),"")</f>
        <v/>
      </c>
      <c r="E2120" s="107" t="str">
        <f t="shared" si="65"/>
        <v/>
      </c>
      <c r="F2120" s="107" t="str">
        <f>IF($B2119="","",IF($C2120=$C2117,INDEX('FORMAÇÃO DE PREÇO'!$H:$H,MATCH($B2120,'FORMAÇÃO DE PREÇO'!$B:$B)-18),IF($C2120=$C2118,"Código","")))</f>
        <v/>
      </c>
      <c r="G2120" s="108" t="str">
        <f t="array" ref="G2120">IF($B2119="","",IF($C2120=$C2117,UPPER(INDEX('BASE EDITAL'!$C:$C,EDITAL!B2120+1)),IF($C2120=$C2118,"Especificação do Objeto","")))</f>
        <v/>
      </c>
      <c r="H2120" s="109" t="str">
        <f t="array" ref="H2120">IF($B2119="","",IF($C2120=$C2117,INDEX('FORMAÇÃO DE PREÇO'!$M:$M,MATCH($B2120,'FORMAÇÃO DE PREÇO'!$B:$B)-14),IF($C2120=$C2118,"Unidade","")))</f>
        <v/>
      </c>
      <c r="I2120" s="109" t="str">
        <f>IF($B2119="","",IF($C2120=$C2117,INDEX('FORMAÇÃO DE PREÇO'!$M:$M,MATCH($B2120,'FORMAÇÃO DE PREÇO'!$B:$B)-16),IF($C2120=$C2118,"Quant.","")))</f>
        <v/>
      </c>
      <c r="J2120" s="68" t="str">
        <f>IF(AND(COUNTBLANK($B2117:$B2119)=2,$B2119="",$B2118="",MAX(C:C)&gt;1),"Total Estimado",IF($B2119="","",IF($C2120=$C2117,INDEX('FORMAÇÃO DE PREÇO'!$M:$M,MATCH($B2120,'FORMAÇÃO DE PREÇO'!$B:$B)-18),IF($C2120=$C2118,"Valor Unit. (R$)",IF(AND($C2120&lt;&gt;$C2119,$J2119&lt;&gt;""),"Subtotal","")))))</f>
        <v/>
      </c>
      <c r="K2120" s="100" t="str">
        <f>IFERROR(IF(AND(COUNTBLANK($B2117:$B2119)=2,$B2119="",$B2118="",MAX(C:C)&gt;1),SUM($K$3:K2119)/2,IF($B2119="","",IF($C2120=$C2117,ROUND(J2120*I2120,2),IF($C2120=$C2118,"Total Item (R$)",IF(AND($C2120&lt;&gt;$C2119,$J2119&lt;&gt;""),SUMIFS(K:K,C:C,C2119,J:J,"&lt;&gt;Subtotal"),""))))),"")</f>
        <v/>
      </c>
      <c r="L2120" s="100" t="str">
        <f t="shared" si="64"/>
        <v/>
      </c>
    </row>
    <row r="2121" spans="2:12" x14ac:dyDescent="0.25">
      <c r="B2121" s="62" t="str">
        <f>IFERROR(IF(C2120=C2117,IF(B2120+1&lt;='FORMAÇÃO DE PREÇO'!$H$8,B2120+1,""),B2120),"")</f>
        <v/>
      </c>
      <c r="C2121" s="62" t="str">
        <f>IFERROR(VLOOKUP(B2121,'FORMAÇÃO DE PREÇO'!B:D,2,FALSE),"")</f>
        <v/>
      </c>
      <c r="D2121" s="62" t="str">
        <f>IFERROR(VLOOKUP(B2121,'FORMAÇÃO DE PREÇO'!B:D,3,FALSE),"")</f>
        <v/>
      </c>
      <c r="E2121" s="107" t="str">
        <f t="shared" si="65"/>
        <v/>
      </c>
      <c r="F2121" s="107" t="str">
        <f>IF($B2120="","",IF($C2121=$C2118,INDEX('FORMAÇÃO DE PREÇO'!$H:$H,MATCH($B2121,'FORMAÇÃO DE PREÇO'!$B:$B)-18),IF($C2121=$C2119,"Código","")))</f>
        <v/>
      </c>
      <c r="G2121" s="108" t="str">
        <f t="array" ref="G2121">IF($B2120="","",IF($C2121=$C2118,UPPER(INDEX('BASE EDITAL'!$C:$C,EDITAL!B2121+1)),IF($C2121=$C2119,"Especificação do Objeto","")))</f>
        <v/>
      </c>
      <c r="H2121" s="109" t="str">
        <f t="array" ref="H2121">IF($B2120="","",IF($C2121=$C2118,INDEX('FORMAÇÃO DE PREÇO'!$M:$M,MATCH($B2121,'FORMAÇÃO DE PREÇO'!$B:$B)-14),IF($C2121=$C2119,"Unidade","")))</f>
        <v/>
      </c>
      <c r="I2121" s="109" t="str">
        <f>IF($B2120="","",IF($C2121=$C2118,INDEX('FORMAÇÃO DE PREÇO'!$M:$M,MATCH($B2121,'FORMAÇÃO DE PREÇO'!$B:$B)-16),IF($C2121=$C2119,"Quant.","")))</f>
        <v/>
      </c>
      <c r="J2121" s="68" t="str">
        <f>IF(AND(COUNTBLANK($B2118:$B2120)=2,$B2120="",$B2119="",MAX(C:C)&gt;1),"Total Estimado",IF($B2120="","",IF($C2121=$C2118,INDEX('FORMAÇÃO DE PREÇO'!$M:$M,MATCH($B2121,'FORMAÇÃO DE PREÇO'!$B:$B)-18),IF($C2121=$C2119,"Valor Unit. (R$)",IF(AND($C2121&lt;&gt;$C2120,$J2120&lt;&gt;""),"Subtotal","")))))</f>
        <v/>
      </c>
      <c r="K2121" s="100" t="str">
        <f>IFERROR(IF(AND(COUNTBLANK($B2118:$B2120)=2,$B2120="",$B2119="",MAX(C:C)&gt;1),SUM($K$3:K2120)/2,IF($B2120="","",IF($C2121=$C2118,ROUND(J2121*I2121,2),IF($C2121=$C2119,"Total Item (R$)",IF(AND($C2121&lt;&gt;$C2120,$J2120&lt;&gt;""),SUMIFS(K:K,C:C,C2120,J:J,"&lt;&gt;Subtotal"),""))))),"")</f>
        <v/>
      </c>
      <c r="L2121" s="100" t="str">
        <f t="shared" si="64"/>
        <v/>
      </c>
    </row>
    <row r="2122" spans="2:12" x14ac:dyDescent="0.25">
      <c r="B2122" s="62" t="str">
        <f>IFERROR(IF(C2121=C2118,IF(B2121+1&lt;='FORMAÇÃO DE PREÇO'!$H$8,B2121+1,""),B2121),"")</f>
        <v/>
      </c>
      <c r="C2122" s="62" t="str">
        <f>IFERROR(VLOOKUP(B2122,'FORMAÇÃO DE PREÇO'!B:D,2,FALSE),"")</f>
        <v/>
      </c>
      <c r="D2122" s="62" t="str">
        <f>IFERROR(VLOOKUP(B2122,'FORMAÇÃO DE PREÇO'!B:D,3,FALSE),"")</f>
        <v/>
      </c>
      <c r="E2122" s="107" t="str">
        <f t="shared" si="65"/>
        <v/>
      </c>
      <c r="F2122" s="107" t="str">
        <f>IF($B2121="","",IF($C2122=$C2119,INDEX('FORMAÇÃO DE PREÇO'!$H:$H,MATCH($B2122,'FORMAÇÃO DE PREÇO'!$B:$B)-18),IF($C2122=$C2120,"Código","")))</f>
        <v/>
      </c>
      <c r="G2122" s="108" t="str">
        <f t="array" ref="G2122">IF($B2121="","",IF($C2122=$C2119,UPPER(INDEX('BASE EDITAL'!$C:$C,EDITAL!B2122+1)),IF($C2122=$C2120,"Especificação do Objeto","")))</f>
        <v/>
      </c>
      <c r="H2122" s="109" t="str">
        <f t="array" ref="H2122">IF($B2121="","",IF($C2122=$C2119,INDEX('FORMAÇÃO DE PREÇO'!$M:$M,MATCH($B2122,'FORMAÇÃO DE PREÇO'!$B:$B)-14),IF($C2122=$C2120,"Unidade","")))</f>
        <v/>
      </c>
      <c r="I2122" s="109" t="str">
        <f>IF($B2121="","",IF($C2122=$C2119,INDEX('FORMAÇÃO DE PREÇO'!$M:$M,MATCH($B2122,'FORMAÇÃO DE PREÇO'!$B:$B)-16),IF($C2122=$C2120,"Quant.","")))</f>
        <v/>
      </c>
      <c r="J2122" s="68" t="str">
        <f>IF(AND(COUNTBLANK($B2119:$B2121)=2,$B2121="",$B2120="",MAX(C:C)&gt;1),"Total Estimado",IF($B2121="","",IF($C2122=$C2119,INDEX('FORMAÇÃO DE PREÇO'!$M:$M,MATCH($B2122,'FORMAÇÃO DE PREÇO'!$B:$B)-18),IF($C2122=$C2120,"Valor Unit. (R$)",IF(AND($C2122&lt;&gt;$C2121,$J2121&lt;&gt;""),"Subtotal","")))))</f>
        <v/>
      </c>
      <c r="K2122" s="100" t="str">
        <f>IFERROR(IF(AND(COUNTBLANK($B2119:$B2121)=2,$B2121="",$B2120="",MAX(C:C)&gt;1),SUM($K$3:K2121)/2,IF($B2121="","",IF($C2122=$C2119,ROUND(J2122*I2122,2),IF($C2122=$C2120,"Total Item (R$)",IF(AND($C2122&lt;&gt;$C2121,$J2121&lt;&gt;""),SUMIFS(K:K,C:C,C2121,J:J,"&lt;&gt;Subtotal"),""))))),"")</f>
        <v/>
      </c>
      <c r="L2122" s="100" t="str">
        <f t="shared" si="64"/>
        <v/>
      </c>
    </row>
    <row r="2123" spans="2:12" x14ac:dyDescent="0.25">
      <c r="B2123" s="62" t="str">
        <f>IFERROR(IF(C2122=C2119,IF(B2122+1&lt;='FORMAÇÃO DE PREÇO'!$H$8,B2122+1,""),B2122),"")</f>
        <v/>
      </c>
      <c r="C2123" s="62" t="str">
        <f>IFERROR(VLOOKUP(B2123,'FORMAÇÃO DE PREÇO'!B:D,2,FALSE),"")</f>
        <v/>
      </c>
      <c r="D2123" s="62" t="str">
        <f>IFERROR(VLOOKUP(B2123,'FORMAÇÃO DE PREÇO'!B:D,3,FALSE),"")</f>
        <v/>
      </c>
      <c r="E2123" s="107" t="str">
        <f t="shared" si="65"/>
        <v/>
      </c>
      <c r="F2123" s="107" t="str">
        <f>IF($B2122="","",IF($C2123=$C2120,INDEX('FORMAÇÃO DE PREÇO'!$H:$H,MATCH($B2123,'FORMAÇÃO DE PREÇO'!$B:$B)-18),IF($C2123=$C2121,"Código","")))</f>
        <v/>
      </c>
      <c r="G2123" s="108" t="str">
        <f t="array" ref="G2123">IF($B2122="","",IF($C2123=$C2120,UPPER(INDEX('BASE EDITAL'!$C:$C,EDITAL!B2123+1)),IF($C2123=$C2121,"Especificação do Objeto","")))</f>
        <v/>
      </c>
      <c r="H2123" s="109" t="str">
        <f t="array" ref="H2123">IF($B2122="","",IF($C2123=$C2120,INDEX('FORMAÇÃO DE PREÇO'!$M:$M,MATCH($B2123,'FORMAÇÃO DE PREÇO'!$B:$B)-14),IF($C2123=$C2121,"Unidade","")))</f>
        <v/>
      </c>
      <c r="I2123" s="109" t="str">
        <f>IF($B2122="","",IF($C2123=$C2120,INDEX('FORMAÇÃO DE PREÇO'!$M:$M,MATCH($B2123,'FORMAÇÃO DE PREÇO'!$B:$B)-16),IF($C2123=$C2121,"Quant.","")))</f>
        <v/>
      </c>
      <c r="J2123" s="68" t="str">
        <f>IF(AND(COUNTBLANK($B2120:$B2122)=2,$B2122="",$B2121="",MAX(C:C)&gt;1),"Total Estimado",IF($B2122="","",IF($C2123=$C2120,INDEX('FORMAÇÃO DE PREÇO'!$M:$M,MATCH($B2123,'FORMAÇÃO DE PREÇO'!$B:$B)-18),IF($C2123=$C2121,"Valor Unit. (R$)",IF(AND($C2123&lt;&gt;$C2122,$J2122&lt;&gt;""),"Subtotal","")))))</f>
        <v/>
      </c>
      <c r="K2123" s="100" t="str">
        <f>IFERROR(IF(AND(COUNTBLANK($B2120:$B2122)=2,$B2122="",$B2121="",MAX(C:C)&gt;1),SUM($K$3:K2122)/2,IF($B2122="","",IF($C2123=$C2120,ROUND(J2123*I2123,2),IF($C2123=$C2121,"Total Item (R$)",IF(AND($C2123&lt;&gt;$C2122,$J2122&lt;&gt;""),SUMIFS(K:K,C:C,C2122,J:J,"&lt;&gt;Subtotal"),""))))),"")</f>
        <v/>
      </c>
      <c r="L2123" s="100" t="str">
        <f t="shared" si="64"/>
        <v/>
      </c>
    </row>
    <row r="2124" spans="2:12" x14ac:dyDescent="0.25">
      <c r="B2124" s="62" t="str">
        <f>IFERROR(IF(C2123=C2120,IF(B2123+1&lt;='FORMAÇÃO DE PREÇO'!$H$8,B2123+1,""),B2123),"")</f>
        <v/>
      </c>
      <c r="C2124" s="62" t="str">
        <f>IFERROR(VLOOKUP(B2124,'FORMAÇÃO DE PREÇO'!B:D,2,FALSE),"")</f>
        <v/>
      </c>
      <c r="D2124" s="62" t="str">
        <f>IFERROR(VLOOKUP(B2124,'FORMAÇÃO DE PREÇO'!B:D,3,FALSE),"")</f>
        <v/>
      </c>
      <c r="E2124" s="107" t="str">
        <f t="shared" si="65"/>
        <v/>
      </c>
      <c r="F2124" s="107" t="str">
        <f>IF($B2123="","",IF($C2124=$C2121,INDEX('FORMAÇÃO DE PREÇO'!$H:$H,MATCH($B2124,'FORMAÇÃO DE PREÇO'!$B:$B)-18),IF($C2124=$C2122,"Código","")))</f>
        <v/>
      </c>
      <c r="G2124" s="108" t="str">
        <f t="array" ref="G2124">IF($B2123="","",IF($C2124=$C2121,UPPER(INDEX('BASE EDITAL'!$C:$C,EDITAL!B2124+1)),IF($C2124=$C2122,"Especificação do Objeto","")))</f>
        <v/>
      </c>
      <c r="H2124" s="109" t="str">
        <f t="array" ref="H2124">IF($B2123="","",IF($C2124=$C2121,INDEX('FORMAÇÃO DE PREÇO'!$M:$M,MATCH($B2124,'FORMAÇÃO DE PREÇO'!$B:$B)-14),IF($C2124=$C2122,"Unidade","")))</f>
        <v/>
      </c>
      <c r="I2124" s="109" t="str">
        <f>IF($B2123="","",IF($C2124=$C2121,INDEX('FORMAÇÃO DE PREÇO'!$M:$M,MATCH($B2124,'FORMAÇÃO DE PREÇO'!$B:$B)-16),IF($C2124=$C2122,"Quant.","")))</f>
        <v/>
      </c>
      <c r="J2124" s="68" t="str">
        <f>IF(AND(COUNTBLANK($B2121:$B2123)=2,$B2123="",$B2122="",MAX(C:C)&gt;1),"Total Estimado",IF($B2123="","",IF($C2124=$C2121,INDEX('FORMAÇÃO DE PREÇO'!$M:$M,MATCH($B2124,'FORMAÇÃO DE PREÇO'!$B:$B)-18),IF($C2124=$C2122,"Valor Unit. (R$)",IF(AND($C2124&lt;&gt;$C2123,$J2123&lt;&gt;""),"Subtotal","")))))</f>
        <v/>
      </c>
      <c r="K2124" s="100" t="str">
        <f>IFERROR(IF(AND(COUNTBLANK($B2121:$B2123)=2,$B2123="",$B2122="",MAX(C:C)&gt;1),SUM($K$3:K2123)/2,IF($B2123="","",IF($C2124=$C2121,ROUND(J2124*I2124,2),IF($C2124=$C2122,"Total Item (R$)",IF(AND($C2124&lt;&gt;$C2123,$J2123&lt;&gt;""),SUMIFS(K:K,C:C,C2123,J:J,"&lt;&gt;Subtotal"),""))))),"")</f>
        <v/>
      </c>
      <c r="L2124" s="100" t="str">
        <f t="shared" si="64"/>
        <v/>
      </c>
    </row>
    <row r="2125" spans="2:12" x14ac:dyDescent="0.25">
      <c r="B2125" s="62" t="str">
        <f>IFERROR(IF(C2124=C2121,IF(B2124+1&lt;='FORMAÇÃO DE PREÇO'!$H$8,B2124+1,""),B2124),"")</f>
        <v/>
      </c>
      <c r="C2125" s="62" t="str">
        <f>IFERROR(VLOOKUP(B2125,'FORMAÇÃO DE PREÇO'!B:D,2,FALSE),"")</f>
        <v/>
      </c>
      <c r="D2125" s="62" t="str">
        <f>IFERROR(VLOOKUP(B2125,'FORMAÇÃO DE PREÇO'!B:D,3,FALSE),"")</f>
        <v/>
      </c>
      <c r="E2125" s="107" t="str">
        <f t="shared" si="65"/>
        <v/>
      </c>
      <c r="F2125" s="107" t="str">
        <f>IF($B2124="","",IF($C2125=$C2122,INDEX('FORMAÇÃO DE PREÇO'!$H:$H,MATCH($B2125,'FORMAÇÃO DE PREÇO'!$B:$B)-18),IF($C2125=$C2123,"Código","")))</f>
        <v/>
      </c>
      <c r="G2125" s="108" t="str">
        <f t="array" ref="G2125">IF($B2124="","",IF($C2125=$C2122,UPPER(INDEX('BASE EDITAL'!$C:$C,EDITAL!B2125+1)),IF($C2125=$C2123,"Especificação do Objeto","")))</f>
        <v/>
      </c>
      <c r="H2125" s="109" t="str">
        <f t="array" ref="H2125">IF($B2124="","",IF($C2125=$C2122,INDEX('FORMAÇÃO DE PREÇO'!$M:$M,MATCH($B2125,'FORMAÇÃO DE PREÇO'!$B:$B)-14),IF($C2125=$C2123,"Unidade","")))</f>
        <v/>
      </c>
      <c r="I2125" s="109" t="str">
        <f>IF($B2124="","",IF($C2125=$C2122,INDEX('FORMAÇÃO DE PREÇO'!$M:$M,MATCH($B2125,'FORMAÇÃO DE PREÇO'!$B:$B)-16),IF($C2125=$C2123,"Quant.","")))</f>
        <v/>
      </c>
      <c r="J2125" s="68" t="str">
        <f>IF(AND(COUNTBLANK($B2122:$B2124)=2,$B2124="",$B2123="",MAX(C:C)&gt;1),"Total Estimado",IF($B2124="","",IF($C2125=$C2122,INDEX('FORMAÇÃO DE PREÇO'!$M:$M,MATCH($B2125,'FORMAÇÃO DE PREÇO'!$B:$B)-18),IF($C2125=$C2123,"Valor Unit. (R$)",IF(AND($C2125&lt;&gt;$C2124,$J2124&lt;&gt;""),"Subtotal","")))))</f>
        <v/>
      </c>
      <c r="K2125" s="100" t="str">
        <f>IFERROR(IF(AND(COUNTBLANK($B2122:$B2124)=2,$B2124="",$B2123="",MAX(C:C)&gt;1),SUM($K$3:K2124)/2,IF($B2124="","",IF($C2125=$C2122,ROUND(J2125*I2125,2),IF($C2125=$C2123,"Total Item (R$)",IF(AND($C2125&lt;&gt;$C2124,$J2124&lt;&gt;""),SUMIFS(K:K,C:C,C2124,J:J,"&lt;&gt;Subtotal"),""))))),"")</f>
        <v/>
      </c>
      <c r="L2125" s="100" t="str">
        <f t="shared" si="64"/>
        <v/>
      </c>
    </row>
    <row r="2126" spans="2:12" x14ac:dyDescent="0.25">
      <c r="B2126" s="62" t="str">
        <f>IFERROR(IF(C2125=C2122,IF(B2125+1&lt;='FORMAÇÃO DE PREÇO'!$H$8,B2125+1,""),B2125),"")</f>
        <v/>
      </c>
      <c r="C2126" s="62" t="str">
        <f>IFERROR(VLOOKUP(B2126,'FORMAÇÃO DE PREÇO'!B:D,2,FALSE),"")</f>
        <v/>
      </c>
      <c r="D2126" s="62" t="str">
        <f>IFERROR(VLOOKUP(B2126,'FORMAÇÃO DE PREÇO'!B:D,3,FALSE),"")</f>
        <v/>
      </c>
      <c r="E2126" s="107" t="str">
        <f t="shared" si="65"/>
        <v/>
      </c>
      <c r="F2126" s="107" t="str">
        <f>IF($B2125="","",IF($C2126=$C2123,INDEX('FORMAÇÃO DE PREÇO'!$H:$H,MATCH($B2126,'FORMAÇÃO DE PREÇO'!$B:$B)-18),IF($C2126=$C2124,"Código","")))</f>
        <v/>
      </c>
      <c r="G2126" s="108" t="str">
        <f t="array" ref="G2126">IF($B2125="","",IF($C2126=$C2123,UPPER(INDEX('BASE EDITAL'!$C:$C,EDITAL!B2126+1)),IF($C2126=$C2124,"Especificação do Objeto","")))</f>
        <v/>
      </c>
      <c r="H2126" s="109" t="str">
        <f t="array" ref="H2126">IF($B2125="","",IF($C2126=$C2123,INDEX('FORMAÇÃO DE PREÇO'!$M:$M,MATCH($B2126,'FORMAÇÃO DE PREÇO'!$B:$B)-14),IF($C2126=$C2124,"Unidade","")))</f>
        <v/>
      </c>
      <c r="I2126" s="109" t="str">
        <f>IF($B2125="","",IF($C2126=$C2123,INDEX('FORMAÇÃO DE PREÇO'!$M:$M,MATCH($B2126,'FORMAÇÃO DE PREÇO'!$B:$B)-16),IF($C2126=$C2124,"Quant.","")))</f>
        <v/>
      </c>
      <c r="J2126" s="68" t="str">
        <f>IF(AND(COUNTBLANK($B2123:$B2125)=2,$B2125="",$B2124="",MAX(C:C)&gt;1),"Total Estimado",IF($B2125="","",IF($C2126=$C2123,INDEX('FORMAÇÃO DE PREÇO'!$M:$M,MATCH($B2126,'FORMAÇÃO DE PREÇO'!$B:$B)-18),IF($C2126=$C2124,"Valor Unit. (R$)",IF(AND($C2126&lt;&gt;$C2125,$J2125&lt;&gt;""),"Subtotal","")))))</f>
        <v/>
      </c>
      <c r="K2126" s="100" t="str">
        <f>IFERROR(IF(AND(COUNTBLANK($B2123:$B2125)=2,$B2125="",$B2124="",MAX(C:C)&gt;1),SUM($K$3:K2125)/2,IF($B2125="","",IF($C2126=$C2123,ROUND(J2126*I2126,2),IF($C2126=$C2124,"Total Item (R$)",IF(AND($C2126&lt;&gt;$C2125,$J2125&lt;&gt;""),SUMIFS(K:K,C:C,C2125,J:J,"&lt;&gt;Subtotal"),""))))),"")</f>
        <v/>
      </c>
      <c r="L2126" s="100" t="str">
        <f t="shared" si="64"/>
        <v/>
      </c>
    </row>
    <row r="2127" spans="2:12" x14ac:dyDescent="0.25">
      <c r="B2127" s="62" t="str">
        <f>IFERROR(IF(C2126=C2123,IF(B2126+1&lt;='FORMAÇÃO DE PREÇO'!$H$8,B2126+1,""),B2126),"")</f>
        <v/>
      </c>
      <c r="C2127" s="62" t="str">
        <f>IFERROR(VLOOKUP(B2127,'FORMAÇÃO DE PREÇO'!B:D,2,FALSE),"")</f>
        <v/>
      </c>
      <c r="D2127" s="62" t="str">
        <f>IFERROR(VLOOKUP(B2127,'FORMAÇÃO DE PREÇO'!B:D,3,FALSE),"")</f>
        <v/>
      </c>
      <c r="E2127" s="107" t="str">
        <f t="shared" si="65"/>
        <v/>
      </c>
      <c r="F2127" s="107" t="str">
        <f>IF($B2126="","",IF($C2127=$C2124,INDEX('FORMAÇÃO DE PREÇO'!$H:$H,MATCH($B2127,'FORMAÇÃO DE PREÇO'!$B:$B)-18),IF($C2127=$C2125,"Código","")))</f>
        <v/>
      </c>
      <c r="G2127" s="108" t="str">
        <f t="array" ref="G2127">IF($B2126="","",IF($C2127=$C2124,UPPER(INDEX('BASE EDITAL'!$C:$C,EDITAL!B2127+1)),IF($C2127=$C2125,"Especificação do Objeto","")))</f>
        <v/>
      </c>
      <c r="H2127" s="109" t="str">
        <f t="array" ref="H2127">IF($B2126="","",IF($C2127=$C2124,INDEX('FORMAÇÃO DE PREÇO'!$M:$M,MATCH($B2127,'FORMAÇÃO DE PREÇO'!$B:$B)-14),IF($C2127=$C2125,"Unidade","")))</f>
        <v/>
      </c>
      <c r="I2127" s="109" t="str">
        <f>IF($B2126="","",IF($C2127=$C2124,INDEX('FORMAÇÃO DE PREÇO'!$M:$M,MATCH($B2127,'FORMAÇÃO DE PREÇO'!$B:$B)-16),IF($C2127=$C2125,"Quant.","")))</f>
        <v/>
      </c>
      <c r="J2127" s="68" t="str">
        <f>IF(AND(COUNTBLANK($B2124:$B2126)=2,$B2126="",$B2125="",MAX(C:C)&gt;1),"Total Estimado",IF($B2126="","",IF($C2127=$C2124,INDEX('FORMAÇÃO DE PREÇO'!$M:$M,MATCH($B2127,'FORMAÇÃO DE PREÇO'!$B:$B)-18),IF($C2127=$C2125,"Valor Unit. (R$)",IF(AND($C2127&lt;&gt;$C2126,$J2126&lt;&gt;""),"Subtotal","")))))</f>
        <v/>
      </c>
      <c r="K2127" s="100" t="str">
        <f>IFERROR(IF(AND(COUNTBLANK($B2124:$B2126)=2,$B2126="",$B2125="",MAX(C:C)&gt;1),SUM($K$3:K2126)/2,IF($B2126="","",IF($C2127=$C2124,ROUND(J2127*I2127,2),IF($C2127=$C2125,"Total Item (R$)",IF(AND($C2127&lt;&gt;$C2126,$J2126&lt;&gt;""),SUMIFS(K:K,C:C,C2126,J:J,"&lt;&gt;Subtotal"),""))))),"")</f>
        <v/>
      </c>
      <c r="L2127" s="100" t="str">
        <f t="shared" si="64"/>
        <v/>
      </c>
    </row>
    <row r="2128" spans="2:12" x14ac:dyDescent="0.25">
      <c r="B2128" s="62" t="str">
        <f>IFERROR(IF(C2127=C2124,IF(B2127+1&lt;='FORMAÇÃO DE PREÇO'!$H$8,B2127+1,""),B2127),"")</f>
        <v/>
      </c>
      <c r="C2128" s="62" t="str">
        <f>IFERROR(VLOOKUP(B2128,'FORMAÇÃO DE PREÇO'!B:D,2,FALSE),"")</f>
        <v/>
      </c>
      <c r="D2128" s="62" t="str">
        <f>IFERROR(VLOOKUP(B2128,'FORMAÇÃO DE PREÇO'!B:D,3,FALSE),"")</f>
        <v/>
      </c>
      <c r="E2128" s="107" t="str">
        <f t="shared" si="65"/>
        <v/>
      </c>
      <c r="F2128" s="107" t="str">
        <f>IF($B2127="","",IF($C2128=$C2125,INDEX('FORMAÇÃO DE PREÇO'!$H:$H,MATCH($B2128,'FORMAÇÃO DE PREÇO'!$B:$B)-18),IF($C2128=$C2126,"Código","")))</f>
        <v/>
      </c>
      <c r="G2128" s="108" t="str">
        <f t="array" ref="G2128">IF($B2127="","",IF($C2128=$C2125,UPPER(INDEX('BASE EDITAL'!$C:$C,EDITAL!B2128+1)),IF($C2128=$C2126,"Especificação do Objeto","")))</f>
        <v/>
      </c>
      <c r="H2128" s="109" t="str">
        <f t="array" ref="H2128">IF($B2127="","",IF($C2128=$C2125,INDEX('FORMAÇÃO DE PREÇO'!$M:$M,MATCH($B2128,'FORMAÇÃO DE PREÇO'!$B:$B)-14),IF($C2128=$C2126,"Unidade","")))</f>
        <v/>
      </c>
      <c r="I2128" s="109" t="str">
        <f>IF($B2127="","",IF($C2128=$C2125,INDEX('FORMAÇÃO DE PREÇO'!$M:$M,MATCH($B2128,'FORMAÇÃO DE PREÇO'!$B:$B)-16),IF($C2128=$C2126,"Quant.","")))</f>
        <v/>
      </c>
      <c r="J2128" s="68" t="str">
        <f>IF(AND(COUNTBLANK($B2125:$B2127)=2,$B2127="",$B2126="",MAX(C:C)&gt;1),"Total Estimado",IF($B2127="","",IF($C2128=$C2125,INDEX('FORMAÇÃO DE PREÇO'!$M:$M,MATCH($B2128,'FORMAÇÃO DE PREÇO'!$B:$B)-18),IF($C2128=$C2126,"Valor Unit. (R$)",IF(AND($C2128&lt;&gt;$C2127,$J2127&lt;&gt;""),"Subtotal","")))))</f>
        <v/>
      </c>
      <c r="K2128" s="100" t="str">
        <f>IFERROR(IF(AND(COUNTBLANK($B2125:$B2127)=2,$B2127="",$B2126="",MAX(C:C)&gt;1),SUM($K$3:K2127)/2,IF($B2127="","",IF($C2128=$C2125,ROUND(J2128*I2128,2),IF($C2128=$C2126,"Total Item (R$)",IF(AND($C2128&lt;&gt;$C2127,$J2127&lt;&gt;""),SUMIFS(K:K,C:C,C2127,J:J,"&lt;&gt;Subtotal"),""))))),"")</f>
        <v/>
      </c>
      <c r="L2128" s="100" t="str">
        <f t="shared" si="64"/>
        <v/>
      </c>
    </row>
    <row r="2129" spans="2:12" x14ac:dyDescent="0.25">
      <c r="B2129" s="62" t="str">
        <f>IFERROR(IF(C2128=C2125,IF(B2128+1&lt;='FORMAÇÃO DE PREÇO'!$H$8,B2128+1,""),B2128),"")</f>
        <v/>
      </c>
      <c r="C2129" s="62" t="str">
        <f>IFERROR(VLOOKUP(B2129,'FORMAÇÃO DE PREÇO'!B:D,2,FALSE),"")</f>
        <v/>
      </c>
      <c r="D2129" s="62" t="str">
        <f>IFERROR(VLOOKUP(B2129,'FORMAÇÃO DE PREÇO'!B:D,3,FALSE),"")</f>
        <v/>
      </c>
      <c r="E2129" s="107" t="str">
        <f t="shared" si="65"/>
        <v/>
      </c>
      <c r="F2129" s="107" t="str">
        <f>IF($B2128="","",IF($C2129=$C2126,INDEX('FORMAÇÃO DE PREÇO'!$H:$H,MATCH($B2129,'FORMAÇÃO DE PREÇO'!$B:$B)-18),IF($C2129=$C2127,"Código","")))</f>
        <v/>
      </c>
      <c r="G2129" s="108" t="str">
        <f t="array" ref="G2129">IF($B2128="","",IF($C2129=$C2126,UPPER(INDEX('BASE EDITAL'!$C:$C,EDITAL!B2129+1)),IF($C2129=$C2127,"Especificação do Objeto","")))</f>
        <v/>
      </c>
      <c r="H2129" s="109" t="str">
        <f t="array" ref="H2129">IF($B2128="","",IF($C2129=$C2126,INDEX('FORMAÇÃO DE PREÇO'!$M:$M,MATCH($B2129,'FORMAÇÃO DE PREÇO'!$B:$B)-14),IF($C2129=$C2127,"Unidade","")))</f>
        <v/>
      </c>
      <c r="I2129" s="109" t="str">
        <f>IF($B2128="","",IF($C2129=$C2126,INDEX('FORMAÇÃO DE PREÇO'!$M:$M,MATCH($B2129,'FORMAÇÃO DE PREÇO'!$B:$B)-16),IF($C2129=$C2127,"Quant.","")))</f>
        <v/>
      </c>
      <c r="J2129" s="68" t="str">
        <f>IF(AND(COUNTBLANK($B2126:$B2128)=2,$B2128="",$B2127="",MAX(C:C)&gt;1),"Total Estimado",IF($B2128="","",IF($C2129=$C2126,INDEX('FORMAÇÃO DE PREÇO'!$M:$M,MATCH($B2129,'FORMAÇÃO DE PREÇO'!$B:$B)-18),IF($C2129=$C2127,"Valor Unit. (R$)",IF(AND($C2129&lt;&gt;$C2128,$J2128&lt;&gt;""),"Subtotal","")))))</f>
        <v/>
      </c>
      <c r="K2129" s="100" t="str">
        <f>IFERROR(IF(AND(COUNTBLANK($B2126:$B2128)=2,$B2128="",$B2127="",MAX(C:C)&gt;1),SUM($K$3:K2128)/2,IF($B2128="","",IF($C2129=$C2126,ROUND(J2129*I2129,2),IF($C2129=$C2127,"Total Item (R$)",IF(AND($C2129&lt;&gt;$C2128,$J2128&lt;&gt;""),SUMIFS(K:K,C:C,C2128,J:J,"&lt;&gt;Subtotal"),""))))),"")</f>
        <v/>
      </c>
      <c r="L2129" s="100" t="str">
        <f t="shared" si="64"/>
        <v/>
      </c>
    </row>
    <row r="2130" spans="2:12" x14ac:dyDescent="0.25">
      <c r="B2130" s="62" t="str">
        <f>IFERROR(IF(C2129=C2126,IF(B2129+1&lt;='FORMAÇÃO DE PREÇO'!$H$8,B2129+1,""),B2129),"")</f>
        <v/>
      </c>
      <c r="C2130" s="62" t="str">
        <f>IFERROR(VLOOKUP(B2130,'FORMAÇÃO DE PREÇO'!B:D,2,FALSE),"")</f>
        <v/>
      </c>
      <c r="D2130" s="62" t="str">
        <f>IFERROR(VLOOKUP(B2130,'FORMAÇÃO DE PREÇO'!B:D,3,FALSE),"")</f>
        <v/>
      </c>
      <c r="E2130" s="107" t="str">
        <f t="shared" si="65"/>
        <v/>
      </c>
      <c r="F2130" s="107" t="str">
        <f>IF($B2129="","",IF($C2130=$C2127,INDEX('FORMAÇÃO DE PREÇO'!$H:$H,MATCH($B2130,'FORMAÇÃO DE PREÇO'!$B:$B)-18),IF($C2130=$C2128,"Código","")))</f>
        <v/>
      </c>
      <c r="G2130" s="108" t="str">
        <f t="array" ref="G2130">IF($B2129="","",IF($C2130=$C2127,UPPER(INDEX('BASE EDITAL'!$C:$C,EDITAL!B2130+1)),IF($C2130=$C2128,"Especificação do Objeto","")))</f>
        <v/>
      </c>
      <c r="H2130" s="109" t="str">
        <f t="array" ref="H2130">IF($B2129="","",IF($C2130=$C2127,INDEX('FORMAÇÃO DE PREÇO'!$M:$M,MATCH($B2130,'FORMAÇÃO DE PREÇO'!$B:$B)-14),IF($C2130=$C2128,"Unidade","")))</f>
        <v/>
      </c>
      <c r="I2130" s="109" t="str">
        <f>IF($B2129="","",IF($C2130=$C2127,INDEX('FORMAÇÃO DE PREÇO'!$M:$M,MATCH($B2130,'FORMAÇÃO DE PREÇO'!$B:$B)-16),IF($C2130=$C2128,"Quant.","")))</f>
        <v/>
      </c>
      <c r="J2130" s="68" t="str">
        <f>IF(AND(COUNTBLANK($B2127:$B2129)=2,$B2129="",$B2128="",MAX(C:C)&gt;1),"Total Estimado",IF($B2129="","",IF($C2130=$C2127,INDEX('FORMAÇÃO DE PREÇO'!$M:$M,MATCH($B2130,'FORMAÇÃO DE PREÇO'!$B:$B)-18),IF($C2130=$C2128,"Valor Unit. (R$)",IF(AND($C2130&lt;&gt;$C2129,$J2129&lt;&gt;""),"Subtotal","")))))</f>
        <v/>
      </c>
      <c r="K2130" s="100" t="str">
        <f>IFERROR(IF(AND(COUNTBLANK($B2127:$B2129)=2,$B2129="",$B2128="",MAX(C:C)&gt;1),SUM($K$3:K2129)/2,IF($B2129="","",IF($C2130=$C2127,ROUND(J2130*I2130,2),IF($C2130=$C2128,"Total Item (R$)",IF(AND($C2130&lt;&gt;$C2129,$J2129&lt;&gt;""),SUMIFS(K:K,C:C,C2129,J:J,"&lt;&gt;Subtotal"),""))))),"")</f>
        <v/>
      </c>
      <c r="L2130" s="100" t="str">
        <f t="shared" si="64"/>
        <v/>
      </c>
    </row>
    <row r="2131" spans="2:12" x14ac:dyDescent="0.25">
      <c r="B2131" s="62" t="str">
        <f>IFERROR(IF(C2130=C2127,IF(B2130+1&lt;='FORMAÇÃO DE PREÇO'!$H$8,B2130+1,""),B2130),"")</f>
        <v/>
      </c>
      <c r="C2131" s="62" t="str">
        <f>IFERROR(VLOOKUP(B2131,'FORMAÇÃO DE PREÇO'!B:D,2,FALSE),"")</f>
        <v/>
      </c>
      <c r="D2131" s="62" t="str">
        <f>IFERROR(VLOOKUP(B2131,'FORMAÇÃO DE PREÇO'!B:D,3,FALSE),"")</f>
        <v/>
      </c>
      <c r="E2131" s="107" t="str">
        <f t="shared" si="65"/>
        <v/>
      </c>
      <c r="F2131" s="107" t="str">
        <f>IF($B2130="","",IF($C2131=$C2128,INDEX('FORMAÇÃO DE PREÇO'!$H:$H,MATCH($B2131,'FORMAÇÃO DE PREÇO'!$B:$B)-18),IF($C2131=$C2129,"Código","")))</f>
        <v/>
      </c>
      <c r="G2131" s="108" t="str">
        <f t="array" ref="G2131">IF($B2130="","",IF($C2131=$C2128,UPPER(INDEX('BASE EDITAL'!$C:$C,EDITAL!B2131+1)),IF($C2131=$C2129,"Especificação do Objeto","")))</f>
        <v/>
      </c>
      <c r="H2131" s="109" t="str">
        <f t="array" ref="H2131">IF($B2130="","",IF($C2131=$C2128,INDEX('FORMAÇÃO DE PREÇO'!$M:$M,MATCH($B2131,'FORMAÇÃO DE PREÇO'!$B:$B)-14),IF($C2131=$C2129,"Unidade","")))</f>
        <v/>
      </c>
      <c r="I2131" s="109" t="str">
        <f>IF($B2130="","",IF($C2131=$C2128,INDEX('FORMAÇÃO DE PREÇO'!$M:$M,MATCH($B2131,'FORMAÇÃO DE PREÇO'!$B:$B)-16),IF($C2131=$C2129,"Quant.","")))</f>
        <v/>
      </c>
      <c r="J2131" s="68" t="str">
        <f>IF(AND(COUNTBLANK($B2128:$B2130)=2,$B2130="",$B2129="",MAX(C:C)&gt;1),"Total Estimado",IF($B2130="","",IF($C2131=$C2128,INDEX('FORMAÇÃO DE PREÇO'!$M:$M,MATCH($B2131,'FORMAÇÃO DE PREÇO'!$B:$B)-18),IF($C2131=$C2129,"Valor Unit. (R$)",IF(AND($C2131&lt;&gt;$C2130,$J2130&lt;&gt;""),"Subtotal","")))))</f>
        <v/>
      </c>
      <c r="K2131" s="100" t="str">
        <f>IFERROR(IF(AND(COUNTBLANK($B2128:$B2130)=2,$B2130="",$B2129="",MAX(C:C)&gt;1),SUM($K$3:K2130)/2,IF($B2130="","",IF($C2131=$C2128,ROUND(J2131*I2131,2),IF($C2131=$C2129,"Total Item (R$)",IF(AND($C2131&lt;&gt;$C2130,$J2130&lt;&gt;""),SUMIFS(K:K,C:C,C2130,J:J,"&lt;&gt;Subtotal"),""))))),"")</f>
        <v/>
      </c>
      <c r="L2131" s="100" t="str">
        <f t="shared" si="64"/>
        <v/>
      </c>
    </row>
    <row r="2132" spans="2:12" x14ac:dyDescent="0.25">
      <c r="B2132" s="62" t="str">
        <f>IFERROR(IF(C2131=C2128,IF(B2131+1&lt;='FORMAÇÃO DE PREÇO'!$H$8,B2131+1,""),B2131),"")</f>
        <v/>
      </c>
      <c r="C2132" s="62" t="str">
        <f>IFERROR(VLOOKUP(B2132,'FORMAÇÃO DE PREÇO'!B:D,2,FALSE),"")</f>
        <v/>
      </c>
      <c r="D2132" s="62" t="str">
        <f>IFERROR(VLOOKUP(B2132,'FORMAÇÃO DE PREÇO'!B:D,3,FALSE),"")</f>
        <v/>
      </c>
      <c r="E2132" s="107" t="str">
        <f t="shared" si="65"/>
        <v/>
      </c>
      <c r="F2132" s="107" t="str">
        <f>IF($B2131="","",IF($C2132=$C2129,INDEX('FORMAÇÃO DE PREÇO'!$H:$H,MATCH($B2132,'FORMAÇÃO DE PREÇO'!$B:$B)-18),IF($C2132=$C2130,"Código","")))</f>
        <v/>
      </c>
      <c r="G2132" s="108" t="str">
        <f t="array" ref="G2132">IF($B2131="","",IF($C2132=$C2129,UPPER(INDEX('BASE EDITAL'!$C:$C,EDITAL!B2132+1)),IF($C2132=$C2130,"Especificação do Objeto","")))</f>
        <v/>
      </c>
      <c r="H2132" s="109" t="str">
        <f t="array" ref="H2132">IF($B2131="","",IF($C2132=$C2129,INDEX('FORMAÇÃO DE PREÇO'!$M:$M,MATCH($B2132,'FORMAÇÃO DE PREÇO'!$B:$B)-14),IF($C2132=$C2130,"Unidade","")))</f>
        <v/>
      </c>
      <c r="I2132" s="109" t="str">
        <f>IF($B2131="","",IF($C2132=$C2129,INDEX('FORMAÇÃO DE PREÇO'!$M:$M,MATCH($B2132,'FORMAÇÃO DE PREÇO'!$B:$B)-16),IF($C2132=$C2130,"Quant.","")))</f>
        <v/>
      </c>
      <c r="J2132" s="68" t="str">
        <f>IF(AND(COUNTBLANK($B2129:$B2131)=2,$B2131="",$B2130="",MAX(C:C)&gt;1),"Total Estimado",IF($B2131="","",IF($C2132=$C2129,INDEX('FORMAÇÃO DE PREÇO'!$M:$M,MATCH($B2132,'FORMAÇÃO DE PREÇO'!$B:$B)-18),IF($C2132=$C2130,"Valor Unit. (R$)",IF(AND($C2132&lt;&gt;$C2131,$J2131&lt;&gt;""),"Subtotal","")))))</f>
        <v/>
      </c>
      <c r="K2132" s="100" t="str">
        <f>IFERROR(IF(AND(COUNTBLANK($B2129:$B2131)=2,$B2131="",$B2130="",MAX(C:C)&gt;1),SUM($K$3:K2131)/2,IF($B2131="","",IF($C2132=$C2129,ROUND(J2132*I2132,2),IF($C2132=$C2130,"Total Item (R$)",IF(AND($C2132&lt;&gt;$C2131,$J2131&lt;&gt;""),SUMIFS(K:K,C:C,C2131,J:J,"&lt;&gt;Subtotal"),""))))),"")</f>
        <v/>
      </c>
      <c r="L2132" s="100" t="str">
        <f t="shared" si="64"/>
        <v/>
      </c>
    </row>
    <row r="2133" spans="2:12" x14ac:dyDescent="0.25">
      <c r="B2133" s="62" t="str">
        <f>IFERROR(IF(C2132=C2129,IF(B2132+1&lt;='FORMAÇÃO DE PREÇO'!$H$8,B2132+1,""),B2132),"")</f>
        <v/>
      </c>
      <c r="C2133" s="62" t="str">
        <f>IFERROR(VLOOKUP(B2133,'FORMAÇÃO DE PREÇO'!B:D,2,FALSE),"")</f>
        <v/>
      </c>
      <c r="D2133" s="62" t="str">
        <f>IFERROR(VLOOKUP(B2133,'FORMAÇÃO DE PREÇO'!B:D,3,FALSE),"")</f>
        <v/>
      </c>
      <c r="E2133" s="107" t="str">
        <f t="shared" si="65"/>
        <v/>
      </c>
      <c r="F2133" s="107" t="str">
        <f>IF($B2132="","",IF($C2133=$C2130,INDEX('FORMAÇÃO DE PREÇO'!$H:$H,MATCH($B2133,'FORMAÇÃO DE PREÇO'!$B:$B)-18),IF($C2133=$C2131,"Código","")))</f>
        <v/>
      </c>
      <c r="G2133" s="108" t="str">
        <f t="array" ref="G2133">IF($B2132="","",IF($C2133=$C2130,UPPER(INDEX('BASE EDITAL'!$C:$C,EDITAL!B2133+1)),IF($C2133=$C2131,"Especificação do Objeto","")))</f>
        <v/>
      </c>
      <c r="H2133" s="109" t="str">
        <f t="array" ref="H2133">IF($B2132="","",IF($C2133=$C2130,INDEX('FORMAÇÃO DE PREÇO'!$M:$M,MATCH($B2133,'FORMAÇÃO DE PREÇO'!$B:$B)-14),IF($C2133=$C2131,"Unidade","")))</f>
        <v/>
      </c>
      <c r="I2133" s="109" t="str">
        <f>IF($B2132="","",IF($C2133=$C2130,INDEX('FORMAÇÃO DE PREÇO'!$M:$M,MATCH($B2133,'FORMAÇÃO DE PREÇO'!$B:$B)-16),IF($C2133=$C2131,"Quant.","")))</f>
        <v/>
      </c>
      <c r="J2133" s="68" t="str">
        <f>IF(AND(COUNTBLANK($B2130:$B2132)=2,$B2132="",$B2131="",MAX(C:C)&gt;1),"Total Estimado",IF($B2132="","",IF($C2133=$C2130,INDEX('FORMAÇÃO DE PREÇO'!$M:$M,MATCH($B2133,'FORMAÇÃO DE PREÇO'!$B:$B)-18),IF($C2133=$C2131,"Valor Unit. (R$)",IF(AND($C2133&lt;&gt;$C2132,$J2132&lt;&gt;""),"Subtotal","")))))</f>
        <v/>
      </c>
      <c r="K2133" s="100" t="str">
        <f>IFERROR(IF(AND(COUNTBLANK($B2130:$B2132)=2,$B2132="",$B2131="",MAX(C:C)&gt;1),SUM($K$3:K2132)/2,IF($B2132="","",IF($C2133=$C2130,ROUND(J2133*I2133,2),IF($C2133=$C2131,"Total Item (R$)",IF(AND($C2133&lt;&gt;$C2132,$J2132&lt;&gt;""),SUMIFS(K:K,C:C,C2132,J:J,"&lt;&gt;Subtotal"),""))))),"")</f>
        <v/>
      </c>
      <c r="L2133" s="100" t="str">
        <f t="shared" si="64"/>
        <v/>
      </c>
    </row>
    <row r="2134" spans="2:12" x14ac:dyDescent="0.25">
      <c r="B2134" s="62" t="str">
        <f>IFERROR(IF(C2133=C2130,IF(B2133+1&lt;='FORMAÇÃO DE PREÇO'!$H$8,B2133+1,""),B2133),"")</f>
        <v/>
      </c>
      <c r="C2134" s="62" t="str">
        <f>IFERROR(VLOOKUP(B2134,'FORMAÇÃO DE PREÇO'!B:D,2,FALSE),"")</f>
        <v/>
      </c>
      <c r="D2134" s="62" t="str">
        <f>IFERROR(VLOOKUP(B2134,'FORMAÇÃO DE PREÇO'!B:D,3,FALSE),"")</f>
        <v/>
      </c>
      <c r="E2134" s="107" t="str">
        <f t="shared" si="65"/>
        <v/>
      </c>
      <c r="F2134" s="107" t="str">
        <f>IF($B2133="","",IF($C2134=$C2131,INDEX('FORMAÇÃO DE PREÇO'!$H:$H,MATCH($B2134,'FORMAÇÃO DE PREÇO'!$B:$B)-18),IF($C2134=$C2132,"Código","")))</f>
        <v/>
      </c>
      <c r="G2134" s="108" t="str">
        <f t="array" ref="G2134">IF($B2133="","",IF($C2134=$C2131,UPPER(INDEX('BASE EDITAL'!$C:$C,EDITAL!B2134+1)),IF($C2134=$C2132,"Especificação do Objeto","")))</f>
        <v/>
      </c>
      <c r="H2134" s="109" t="str">
        <f t="array" ref="H2134">IF($B2133="","",IF($C2134=$C2131,INDEX('FORMAÇÃO DE PREÇO'!$M:$M,MATCH($B2134,'FORMAÇÃO DE PREÇO'!$B:$B)-14),IF($C2134=$C2132,"Unidade","")))</f>
        <v/>
      </c>
      <c r="I2134" s="109" t="str">
        <f>IF($B2133="","",IF($C2134=$C2131,INDEX('FORMAÇÃO DE PREÇO'!$M:$M,MATCH($B2134,'FORMAÇÃO DE PREÇO'!$B:$B)-16),IF($C2134=$C2132,"Quant.","")))</f>
        <v/>
      </c>
      <c r="J2134" s="68" t="str">
        <f>IF(AND(COUNTBLANK($B2131:$B2133)=2,$B2133="",$B2132="",MAX(C:C)&gt;1),"Total Estimado",IF($B2133="","",IF($C2134=$C2131,INDEX('FORMAÇÃO DE PREÇO'!$M:$M,MATCH($B2134,'FORMAÇÃO DE PREÇO'!$B:$B)-18),IF($C2134=$C2132,"Valor Unit. (R$)",IF(AND($C2134&lt;&gt;$C2133,$J2133&lt;&gt;""),"Subtotal","")))))</f>
        <v/>
      </c>
      <c r="K2134" s="100" t="str">
        <f>IFERROR(IF(AND(COUNTBLANK($B2131:$B2133)=2,$B2133="",$B2132="",MAX(C:C)&gt;1),SUM($K$3:K2133)/2,IF($B2133="","",IF($C2134=$C2131,ROUND(J2134*I2134,2),IF($C2134=$C2132,"Total Item (R$)",IF(AND($C2134&lt;&gt;$C2133,$J2133&lt;&gt;""),SUMIFS(K:K,C:C,C2133,J:J,"&lt;&gt;Subtotal"),""))))),"")</f>
        <v/>
      </c>
      <c r="L2134" s="100" t="str">
        <f t="shared" si="64"/>
        <v/>
      </c>
    </row>
    <row r="2135" spans="2:12" x14ac:dyDescent="0.25">
      <c r="B2135" s="62" t="str">
        <f>IFERROR(IF(C2134=C2131,IF(B2134+1&lt;='FORMAÇÃO DE PREÇO'!$H$8,B2134+1,""),B2134),"")</f>
        <v/>
      </c>
      <c r="C2135" s="62" t="str">
        <f>IFERROR(VLOOKUP(B2135,'FORMAÇÃO DE PREÇO'!B:D,2,FALSE),"")</f>
        <v/>
      </c>
      <c r="D2135" s="62" t="str">
        <f>IFERROR(VLOOKUP(B2135,'FORMAÇÃO DE PREÇO'!B:D,3,FALSE),"")</f>
        <v/>
      </c>
      <c r="E2135" s="107" t="str">
        <f t="shared" si="65"/>
        <v/>
      </c>
      <c r="F2135" s="107" t="str">
        <f>IF($B2134="","",IF($C2135=$C2132,INDEX('FORMAÇÃO DE PREÇO'!$H:$H,MATCH($B2135,'FORMAÇÃO DE PREÇO'!$B:$B)-18),IF($C2135=$C2133,"Código","")))</f>
        <v/>
      </c>
      <c r="G2135" s="108" t="str">
        <f t="array" ref="G2135">IF($B2134="","",IF($C2135=$C2132,UPPER(INDEX('BASE EDITAL'!$C:$C,EDITAL!B2135+1)),IF($C2135=$C2133,"Especificação do Objeto","")))</f>
        <v/>
      </c>
      <c r="H2135" s="109" t="str">
        <f t="array" ref="H2135">IF($B2134="","",IF($C2135=$C2132,INDEX('FORMAÇÃO DE PREÇO'!$M:$M,MATCH($B2135,'FORMAÇÃO DE PREÇO'!$B:$B)-14),IF($C2135=$C2133,"Unidade","")))</f>
        <v/>
      </c>
      <c r="I2135" s="109" t="str">
        <f>IF($B2134="","",IF($C2135=$C2132,INDEX('FORMAÇÃO DE PREÇO'!$M:$M,MATCH($B2135,'FORMAÇÃO DE PREÇO'!$B:$B)-16),IF($C2135=$C2133,"Quant.","")))</f>
        <v/>
      </c>
      <c r="J2135" s="68" t="str">
        <f>IF(AND(COUNTBLANK($B2132:$B2134)=2,$B2134="",$B2133="",MAX(C:C)&gt;1),"Total Estimado",IF($B2134="","",IF($C2135=$C2132,INDEX('FORMAÇÃO DE PREÇO'!$M:$M,MATCH($B2135,'FORMAÇÃO DE PREÇO'!$B:$B)-18),IF($C2135=$C2133,"Valor Unit. (R$)",IF(AND($C2135&lt;&gt;$C2134,$J2134&lt;&gt;""),"Subtotal","")))))</f>
        <v/>
      </c>
      <c r="K2135" s="100" t="str">
        <f>IFERROR(IF(AND(COUNTBLANK($B2132:$B2134)=2,$B2134="",$B2133="",MAX(C:C)&gt;1),SUM($K$3:K2134)/2,IF($B2134="","",IF($C2135=$C2132,ROUND(J2135*I2135,2),IF($C2135=$C2133,"Total Item (R$)",IF(AND($C2135&lt;&gt;$C2134,$J2134&lt;&gt;""),SUMIFS(K:K,C:C,C2134,J:J,"&lt;&gt;Subtotal"),""))))),"")</f>
        <v/>
      </c>
      <c r="L2135" s="100" t="str">
        <f t="shared" si="64"/>
        <v/>
      </c>
    </row>
    <row r="2136" spans="2:12" x14ac:dyDescent="0.25">
      <c r="B2136" s="62" t="str">
        <f>IFERROR(IF(C2135=C2132,IF(B2135+1&lt;='FORMAÇÃO DE PREÇO'!$H$8,B2135+1,""),B2135),"")</f>
        <v/>
      </c>
      <c r="C2136" s="62" t="str">
        <f>IFERROR(VLOOKUP(B2136,'FORMAÇÃO DE PREÇO'!B:D,2,FALSE),"")</f>
        <v/>
      </c>
      <c r="D2136" s="62" t="str">
        <f>IFERROR(VLOOKUP(B2136,'FORMAÇÃO DE PREÇO'!B:D,3,FALSE),"")</f>
        <v/>
      </c>
      <c r="E2136" s="107" t="str">
        <f t="shared" si="65"/>
        <v/>
      </c>
      <c r="F2136" s="107" t="str">
        <f>IF($B2135="","",IF($C2136=$C2133,INDEX('FORMAÇÃO DE PREÇO'!$H:$H,MATCH($B2136,'FORMAÇÃO DE PREÇO'!$B:$B)-18),IF($C2136=$C2134,"Código","")))</f>
        <v/>
      </c>
      <c r="G2136" s="108" t="str">
        <f t="array" ref="G2136">IF($B2135="","",IF($C2136=$C2133,UPPER(INDEX('BASE EDITAL'!$C:$C,EDITAL!B2136+1)),IF($C2136=$C2134,"Especificação do Objeto","")))</f>
        <v/>
      </c>
      <c r="H2136" s="109" t="str">
        <f t="array" ref="H2136">IF($B2135="","",IF($C2136=$C2133,INDEX('FORMAÇÃO DE PREÇO'!$M:$M,MATCH($B2136,'FORMAÇÃO DE PREÇO'!$B:$B)-14),IF($C2136=$C2134,"Unidade","")))</f>
        <v/>
      </c>
      <c r="I2136" s="109" t="str">
        <f>IF($B2135="","",IF($C2136=$C2133,INDEX('FORMAÇÃO DE PREÇO'!$M:$M,MATCH($B2136,'FORMAÇÃO DE PREÇO'!$B:$B)-16),IF($C2136=$C2134,"Quant.","")))</f>
        <v/>
      </c>
      <c r="J2136" s="68" t="str">
        <f>IF(AND(COUNTBLANK($B2133:$B2135)=2,$B2135="",$B2134="",MAX(C:C)&gt;1),"Total Estimado",IF($B2135="","",IF($C2136=$C2133,INDEX('FORMAÇÃO DE PREÇO'!$M:$M,MATCH($B2136,'FORMAÇÃO DE PREÇO'!$B:$B)-18),IF($C2136=$C2134,"Valor Unit. (R$)",IF(AND($C2136&lt;&gt;$C2135,$J2135&lt;&gt;""),"Subtotal","")))))</f>
        <v/>
      </c>
      <c r="K2136" s="100" t="str">
        <f>IFERROR(IF(AND(COUNTBLANK($B2133:$B2135)=2,$B2135="",$B2134="",MAX(C:C)&gt;1),SUM($K$3:K2135)/2,IF($B2135="","",IF($C2136=$C2133,ROUND(J2136*I2136,2),IF($C2136=$C2134,"Total Item (R$)",IF(AND($C2136&lt;&gt;$C2135,$J2135&lt;&gt;""),SUMIFS(K:K,C:C,C2135,J:J,"&lt;&gt;Subtotal"),""))))),"")</f>
        <v/>
      </c>
      <c r="L2136" s="100" t="str">
        <f t="shared" si="64"/>
        <v/>
      </c>
    </row>
    <row r="2137" spans="2:12" x14ac:dyDescent="0.25">
      <c r="B2137" s="62" t="str">
        <f>IFERROR(IF(C2136=C2133,IF(B2136+1&lt;='FORMAÇÃO DE PREÇO'!$H$8,B2136+1,""),B2136),"")</f>
        <v/>
      </c>
      <c r="C2137" s="62" t="str">
        <f>IFERROR(VLOOKUP(B2137,'FORMAÇÃO DE PREÇO'!B:D,2,FALSE),"")</f>
        <v/>
      </c>
      <c r="D2137" s="62" t="str">
        <f>IFERROR(VLOOKUP(B2137,'FORMAÇÃO DE PREÇO'!B:D,3,FALSE),"")</f>
        <v/>
      </c>
      <c r="E2137" s="107" t="str">
        <f t="shared" si="65"/>
        <v/>
      </c>
      <c r="F2137" s="107" t="str">
        <f>IF($B2136="","",IF($C2137=$C2134,INDEX('FORMAÇÃO DE PREÇO'!$H:$H,MATCH($B2137,'FORMAÇÃO DE PREÇO'!$B:$B)-18),IF($C2137=$C2135,"Código","")))</f>
        <v/>
      </c>
      <c r="G2137" s="108" t="str">
        <f t="array" ref="G2137">IF($B2136="","",IF($C2137=$C2134,UPPER(INDEX('BASE EDITAL'!$C:$C,EDITAL!B2137+1)),IF($C2137=$C2135,"Especificação do Objeto","")))</f>
        <v/>
      </c>
      <c r="H2137" s="109" t="str">
        <f t="array" ref="H2137">IF($B2136="","",IF($C2137=$C2134,INDEX('FORMAÇÃO DE PREÇO'!$M:$M,MATCH($B2137,'FORMAÇÃO DE PREÇO'!$B:$B)-14),IF($C2137=$C2135,"Unidade","")))</f>
        <v/>
      </c>
      <c r="I2137" s="109" t="str">
        <f>IF($B2136="","",IF($C2137=$C2134,INDEX('FORMAÇÃO DE PREÇO'!$M:$M,MATCH($B2137,'FORMAÇÃO DE PREÇO'!$B:$B)-16),IF($C2137=$C2135,"Quant.","")))</f>
        <v/>
      </c>
      <c r="J2137" s="68" t="str">
        <f>IF(AND(COUNTBLANK($B2134:$B2136)=2,$B2136="",$B2135="",MAX(C:C)&gt;1),"Total Estimado",IF($B2136="","",IF($C2137=$C2134,INDEX('FORMAÇÃO DE PREÇO'!$M:$M,MATCH($B2137,'FORMAÇÃO DE PREÇO'!$B:$B)-18),IF($C2137=$C2135,"Valor Unit. (R$)",IF(AND($C2137&lt;&gt;$C2136,$J2136&lt;&gt;""),"Subtotal","")))))</f>
        <v/>
      </c>
      <c r="K2137" s="100" t="str">
        <f>IFERROR(IF(AND(COUNTBLANK($B2134:$B2136)=2,$B2136="",$B2135="",MAX(C:C)&gt;1),SUM($K$3:K2136)/2,IF($B2136="","",IF($C2137=$C2134,ROUND(J2137*I2137,2),IF($C2137=$C2135,"Total Item (R$)",IF(AND($C2137&lt;&gt;$C2136,$J2136&lt;&gt;""),SUMIFS(K:K,C:C,C2136,J:J,"&lt;&gt;Subtotal"),""))))),"")</f>
        <v/>
      </c>
      <c r="L2137" s="100" t="str">
        <f t="shared" si="64"/>
        <v/>
      </c>
    </row>
    <row r="2138" spans="2:12" x14ac:dyDescent="0.25">
      <c r="B2138" s="62" t="str">
        <f>IFERROR(IF(C2137=C2134,IF(B2137+1&lt;='FORMAÇÃO DE PREÇO'!$H$8,B2137+1,""),B2137),"")</f>
        <v/>
      </c>
      <c r="C2138" s="62" t="str">
        <f>IFERROR(VLOOKUP(B2138,'FORMAÇÃO DE PREÇO'!B:D,2,FALSE),"")</f>
        <v/>
      </c>
      <c r="D2138" s="62" t="str">
        <f>IFERROR(VLOOKUP(B2138,'FORMAÇÃO DE PREÇO'!B:D,3,FALSE),"")</f>
        <v/>
      </c>
      <c r="E2138" s="107" t="str">
        <f t="shared" si="65"/>
        <v/>
      </c>
      <c r="F2138" s="107" t="str">
        <f>IF($B2137="","",IF($C2138=$C2135,INDEX('FORMAÇÃO DE PREÇO'!$H:$H,MATCH($B2138,'FORMAÇÃO DE PREÇO'!$B:$B)-18),IF($C2138=$C2136,"Código","")))</f>
        <v/>
      </c>
      <c r="G2138" s="108" t="str">
        <f t="array" ref="G2138">IF($B2137="","",IF($C2138=$C2135,UPPER(INDEX('BASE EDITAL'!$C:$C,EDITAL!B2138+1)),IF($C2138=$C2136,"Especificação do Objeto","")))</f>
        <v/>
      </c>
      <c r="H2138" s="109" t="str">
        <f t="array" ref="H2138">IF($B2137="","",IF($C2138=$C2135,INDEX('FORMAÇÃO DE PREÇO'!$M:$M,MATCH($B2138,'FORMAÇÃO DE PREÇO'!$B:$B)-14),IF($C2138=$C2136,"Unidade","")))</f>
        <v/>
      </c>
      <c r="I2138" s="109" t="str">
        <f>IF($B2137="","",IF($C2138=$C2135,INDEX('FORMAÇÃO DE PREÇO'!$M:$M,MATCH($B2138,'FORMAÇÃO DE PREÇO'!$B:$B)-16),IF($C2138=$C2136,"Quant.","")))</f>
        <v/>
      </c>
      <c r="J2138" s="68" t="str">
        <f>IF(AND(COUNTBLANK($B2135:$B2137)=2,$B2137="",$B2136="",MAX(C:C)&gt;1),"Total Estimado",IF($B2137="","",IF($C2138=$C2135,INDEX('FORMAÇÃO DE PREÇO'!$M:$M,MATCH($B2138,'FORMAÇÃO DE PREÇO'!$B:$B)-18),IF($C2138=$C2136,"Valor Unit. (R$)",IF(AND($C2138&lt;&gt;$C2137,$J2137&lt;&gt;""),"Subtotal","")))))</f>
        <v/>
      </c>
      <c r="K2138" s="100" t="str">
        <f>IFERROR(IF(AND(COUNTBLANK($B2135:$B2137)=2,$B2137="",$B2136="",MAX(C:C)&gt;1),SUM($K$3:K2137)/2,IF($B2137="","",IF($C2138=$C2135,ROUND(J2138*I2138,2),IF($C2138=$C2136,"Total Item (R$)",IF(AND($C2138&lt;&gt;$C2137,$J2137&lt;&gt;""),SUMIFS(K:K,C:C,C2137,J:J,"&lt;&gt;Subtotal"),""))))),"")</f>
        <v/>
      </c>
      <c r="L2138" s="100" t="str">
        <f t="shared" si="64"/>
        <v/>
      </c>
    </row>
    <row r="2139" spans="2:12" x14ac:dyDescent="0.25">
      <c r="B2139" s="62" t="str">
        <f>IFERROR(IF(C2138=C2135,IF(B2138+1&lt;='FORMAÇÃO DE PREÇO'!$H$8,B2138+1,""),B2138),"")</f>
        <v/>
      </c>
      <c r="C2139" s="62" t="str">
        <f>IFERROR(VLOOKUP(B2139,'FORMAÇÃO DE PREÇO'!B:D,2,FALSE),"")</f>
        <v/>
      </c>
      <c r="D2139" s="62" t="str">
        <f>IFERROR(VLOOKUP(B2139,'FORMAÇÃO DE PREÇO'!B:D,3,FALSE),"")</f>
        <v/>
      </c>
      <c r="E2139" s="107" t="str">
        <f t="shared" si="65"/>
        <v/>
      </c>
      <c r="F2139" s="107" t="str">
        <f>IF($B2138="","",IF($C2139=$C2136,INDEX('FORMAÇÃO DE PREÇO'!$H:$H,MATCH($B2139,'FORMAÇÃO DE PREÇO'!$B:$B)-18),IF($C2139=$C2137,"Código","")))</f>
        <v/>
      </c>
      <c r="G2139" s="108" t="str">
        <f t="array" ref="G2139">IF($B2138="","",IF($C2139=$C2136,UPPER(INDEX('BASE EDITAL'!$C:$C,EDITAL!B2139+1)),IF($C2139=$C2137,"Especificação do Objeto","")))</f>
        <v/>
      </c>
      <c r="H2139" s="109" t="str">
        <f t="array" ref="H2139">IF($B2138="","",IF($C2139=$C2136,INDEX('FORMAÇÃO DE PREÇO'!$M:$M,MATCH($B2139,'FORMAÇÃO DE PREÇO'!$B:$B)-14),IF($C2139=$C2137,"Unidade","")))</f>
        <v/>
      </c>
      <c r="I2139" s="109" t="str">
        <f>IF($B2138="","",IF($C2139=$C2136,INDEX('FORMAÇÃO DE PREÇO'!$M:$M,MATCH($B2139,'FORMAÇÃO DE PREÇO'!$B:$B)-16),IF($C2139=$C2137,"Quant.","")))</f>
        <v/>
      </c>
      <c r="J2139" s="68" t="str">
        <f>IF(AND(COUNTBLANK($B2136:$B2138)=2,$B2138="",$B2137="",MAX(C:C)&gt;1),"Total Estimado",IF($B2138="","",IF($C2139=$C2136,INDEX('FORMAÇÃO DE PREÇO'!$M:$M,MATCH($B2139,'FORMAÇÃO DE PREÇO'!$B:$B)-18),IF($C2139=$C2137,"Valor Unit. (R$)",IF(AND($C2139&lt;&gt;$C2138,$J2138&lt;&gt;""),"Subtotal","")))))</f>
        <v/>
      </c>
      <c r="K2139" s="100" t="str">
        <f>IFERROR(IF(AND(COUNTBLANK($B2136:$B2138)=2,$B2138="",$B2137="",MAX(C:C)&gt;1),SUM($K$3:K2138)/2,IF($B2138="","",IF($C2139=$C2136,ROUND(J2139*I2139,2),IF($C2139=$C2137,"Total Item (R$)",IF(AND($C2139&lt;&gt;$C2138,$J2138&lt;&gt;""),SUMIFS(K:K,C:C,C2138,J:J,"&lt;&gt;Subtotal"),""))))),"")</f>
        <v/>
      </c>
      <c r="L2139" s="100" t="str">
        <f t="shared" si="64"/>
        <v/>
      </c>
    </row>
    <row r="2140" spans="2:12" x14ac:dyDescent="0.25">
      <c r="B2140" s="62" t="str">
        <f>IFERROR(IF(C2139=C2136,IF(B2139+1&lt;='FORMAÇÃO DE PREÇO'!$H$8,B2139+1,""),B2139),"")</f>
        <v/>
      </c>
      <c r="C2140" s="62" t="str">
        <f>IFERROR(VLOOKUP(B2140,'FORMAÇÃO DE PREÇO'!B:D,2,FALSE),"")</f>
        <v/>
      </c>
      <c r="D2140" s="62" t="str">
        <f>IFERROR(VLOOKUP(B2140,'FORMAÇÃO DE PREÇO'!B:D,3,FALSE),"")</f>
        <v/>
      </c>
      <c r="E2140" s="107" t="str">
        <f t="shared" si="65"/>
        <v/>
      </c>
      <c r="F2140" s="107" t="str">
        <f>IF($B2139="","",IF($C2140=$C2137,INDEX('FORMAÇÃO DE PREÇO'!$H:$H,MATCH($B2140,'FORMAÇÃO DE PREÇO'!$B:$B)-18),IF($C2140=$C2138,"Código","")))</f>
        <v/>
      </c>
      <c r="G2140" s="108" t="str">
        <f t="array" ref="G2140">IF($B2139="","",IF($C2140=$C2137,UPPER(INDEX('BASE EDITAL'!$C:$C,EDITAL!B2140+1)),IF($C2140=$C2138,"Especificação do Objeto","")))</f>
        <v/>
      </c>
      <c r="H2140" s="109" t="str">
        <f t="array" ref="H2140">IF($B2139="","",IF($C2140=$C2137,INDEX('FORMAÇÃO DE PREÇO'!$M:$M,MATCH($B2140,'FORMAÇÃO DE PREÇO'!$B:$B)-14),IF($C2140=$C2138,"Unidade","")))</f>
        <v/>
      </c>
      <c r="I2140" s="109" t="str">
        <f>IF($B2139="","",IF($C2140=$C2137,INDEX('FORMAÇÃO DE PREÇO'!$M:$M,MATCH($B2140,'FORMAÇÃO DE PREÇO'!$B:$B)-16),IF($C2140=$C2138,"Quant.","")))</f>
        <v/>
      </c>
      <c r="J2140" s="68" t="str">
        <f>IF(AND(COUNTBLANK($B2137:$B2139)=2,$B2139="",$B2138="",MAX(C:C)&gt;1),"Total Estimado",IF($B2139="","",IF($C2140=$C2137,INDEX('FORMAÇÃO DE PREÇO'!$M:$M,MATCH($B2140,'FORMAÇÃO DE PREÇO'!$B:$B)-18),IF($C2140=$C2138,"Valor Unit. (R$)",IF(AND($C2140&lt;&gt;$C2139,$J2139&lt;&gt;""),"Subtotal","")))))</f>
        <v/>
      </c>
      <c r="K2140" s="100" t="str">
        <f>IFERROR(IF(AND(COUNTBLANK($B2137:$B2139)=2,$B2139="",$B2138="",MAX(C:C)&gt;1),SUM($K$3:K2139)/2,IF($B2139="","",IF($C2140=$C2137,ROUND(J2140*I2140,2),IF($C2140=$C2138,"Total Item (R$)",IF(AND($C2140&lt;&gt;$C2139,$J2139&lt;&gt;""),SUMIFS(K:K,C:C,C2139,J:J,"&lt;&gt;Subtotal"),""))))),"")</f>
        <v/>
      </c>
      <c r="L2140" s="100" t="str">
        <f t="shared" si="64"/>
        <v/>
      </c>
    </row>
    <row r="2141" spans="2:12" x14ac:dyDescent="0.25">
      <c r="B2141" s="62" t="str">
        <f>IFERROR(IF(C2140=C2137,IF(B2140+1&lt;='FORMAÇÃO DE PREÇO'!$H$8,B2140+1,""),B2140),"")</f>
        <v/>
      </c>
      <c r="C2141" s="62" t="str">
        <f>IFERROR(VLOOKUP(B2141,'FORMAÇÃO DE PREÇO'!B:D,2,FALSE),"")</f>
        <v/>
      </c>
      <c r="D2141" s="62" t="str">
        <f>IFERROR(VLOOKUP(B2141,'FORMAÇÃO DE PREÇO'!B:D,3,FALSE),"")</f>
        <v/>
      </c>
      <c r="E2141" s="107" t="str">
        <f t="shared" si="65"/>
        <v/>
      </c>
      <c r="F2141" s="107" t="str">
        <f>IF($B2140="","",IF($C2141=$C2138,INDEX('FORMAÇÃO DE PREÇO'!$H:$H,MATCH($B2141,'FORMAÇÃO DE PREÇO'!$B:$B)-18),IF($C2141=$C2139,"Código","")))</f>
        <v/>
      </c>
      <c r="G2141" s="108" t="str">
        <f t="array" ref="G2141">IF($B2140="","",IF($C2141=$C2138,UPPER(INDEX('BASE EDITAL'!$C:$C,EDITAL!B2141+1)),IF($C2141=$C2139,"Especificação do Objeto","")))</f>
        <v/>
      </c>
      <c r="H2141" s="109" t="str">
        <f t="array" ref="H2141">IF($B2140="","",IF($C2141=$C2138,INDEX('FORMAÇÃO DE PREÇO'!$M:$M,MATCH($B2141,'FORMAÇÃO DE PREÇO'!$B:$B)-14),IF($C2141=$C2139,"Unidade","")))</f>
        <v/>
      </c>
      <c r="I2141" s="109" t="str">
        <f>IF($B2140="","",IF($C2141=$C2138,INDEX('FORMAÇÃO DE PREÇO'!$M:$M,MATCH($B2141,'FORMAÇÃO DE PREÇO'!$B:$B)-16),IF($C2141=$C2139,"Quant.","")))</f>
        <v/>
      </c>
      <c r="J2141" s="68" t="str">
        <f>IF(AND(COUNTBLANK($B2138:$B2140)=2,$B2140="",$B2139="",MAX(C:C)&gt;1),"Total Estimado",IF($B2140="","",IF($C2141=$C2138,INDEX('FORMAÇÃO DE PREÇO'!$M:$M,MATCH($B2141,'FORMAÇÃO DE PREÇO'!$B:$B)-18),IF($C2141=$C2139,"Valor Unit. (R$)",IF(AND($C2141&lt;&gt;$C2140,$J2140&lt;&gt;""),"Subtotal","")))))</f>
        <v/>
      </c>
      <c r="K2141" s="100" t="str">
        <f>IFERROR(IF(AND(COUNTBLANK($B2138:$B2140)=2,$B2140="",$B2139="",MAX(C:C)&gt;1),SUM($K$3:K2140)/2,IF($B2140="","",IF($C2141=$C2138,ROUND(J2141*I2141,2),IF($C2141=$C2139,"Total Item (R$)",IF(AND($C2141&lt;&gt;$C2140,$J2140&lt;&gt;""),SUMIFS(K:K,C:C,C2140,J:J,"&lt;&gt;Subtotal"),""))))),"")</f>
        <v/>
      </c>
      <c r="L2141" s="100" t="str">
        <f t="shared" si="64"/>
        <v/>
      </c>
    </row>
    <row r="2142" spans="2:12" x14ac:dyDescent="0.25">
      <c r="B2142" s="62" t="str">
        <f>IFERROR(IF(C2141=C2138,IF(B2141+1&lt;='FORMAÇÃO DE PREÇO'!$H$8,B2141+1,""),B2141),"")</f>
        <v/>
      </c>
      <c r="C2142" s="62" t="str">
        <f>IFERROR(VLOOKUP(B2142,'FORMAÇÃO DE PREÇO'!B:D,2,FALSE),"")</f>
        <v/>
      </c>
      <c r="D2142" s="62" t="str">
        <f>IFERROR(VLOOKUP(B2142,'FORMAÇÃO DE PREÇO'!B:D,3,FALSE),"")</f>
        <v/>
      </c>
      <c r="E2142" s="107" t="str">
        <f t="shared" si="65"/>
        <v/>
      </c>
      <c r="F2142" s="107" t="str">
        <f>IF($B2141="","",IF($C2142=$C2139,INDEX('FORMAÇÃO DE PREÇO'!$H:$H,MATCH($B2142,'FORMAÇÃO DE PREÇO'!$B:$B)-18),IF($C2142=$C2140,"Código","")))</f>
        <v/>
      </c>
      <c r="G2142" s="108" t="str">
        <f t="array" ref="G2142">IF($B2141="","",IF($C2142=$C2139,UPPER(INDEX('BASE EDITAL'!$C:$C,EDITAL!B2142+1)),IF($C2142=$C2140,"Especificação do Objeto","")))</f>
        <v/>
      </c>
      <c r="H2142" s="109" t="str">
        <f t="array" ref="H2142">IF($B2141="","",IF($C2142=$C2139,INDEX('FORMAÇÃO DE PREÇO'!$M:$M,MATCH($B2142,'FORMAÇÃO DE PREÇO'!$B:$B)-14),IF($C2142=$C2140,"Unidade","")))</f>
        <v/>
      </c>
      <c r="I2142" s="109" t="str">
        <f>IF($B2141="","",IF($C2142=$C2139,INDEX('FORMAÇÃO DE PREÇO'!$M:$M,MATCH($B2142,'FORMAÇÃO DE PREÇO'!$B:$B)-16),IF($C2142=$C2140,"Quant.","")))</f>
        <v/>
      </c>
      <c r="J2142" s="68" t="str">
        <f>IF(AND(COUNTBLANK($B2139:$B2141)=2,$B2141="",$B2140="",MAX(C:C)&gt;1),"Total Estimado",IF($B2141="","",IF($C2142=$C2139,INDEX('FORMAÇÃO DE PREÇO'!$M:$M,MATCH($B2142,'FORMAÇÃO DE PREÇO'!$B:$B)-18),IF($C2142=$C2140,"Valor Unit. (R$)",IF(AND($C2142&lt;&gt;$C2141,$J2141&lt;&gt;""),"Subtotal","")))))</f>
        <v/>
      </c>
      <c r="K2142" s="100" t="str">
        <f>IFERROR(IF(AND(COUNTBLANK($B2139:$B2141)=2,$B2141="",$B2140="",MAX(C:C)&gt;1),SUM($K$3:K2141)/2,IF($B2141="","",IF($C2142=$C2139,ROUND(J2142*I2142,2),IF($C2142=$C2140,"Total Item (R$)",IF(AND($C2142&lt;&gt;$C2141,$J2141&lt;&gt;""),SUMIFS(K:K,C:C,C2141,J:J,"&lt;&gt;Subtotal"),""))))),"")</f>
        <v/>
      </c>
      <c r="L2142" s="100" t="str">
        <f t="shared" si="64"/>
        <v/>
      </c>
    </row>
    <row r="2143" spans="2:12" x14ac:dyDescent="0.25">
      <c r="B2143" s="62" t="str">
        <f>IFERROR(IF(C2142=C2139,IF(B2142+1&lt;='FORMAÇÃO DE PREÇO'!$H$8,B2142+1,""),B2142),"")</f>
        <v/>
      </c>
      <c r="C2143" s="62" t="str">
        <f>IFERROR(VLOOKUP(B2143,'FORMAÇÃO DE PREÇO'!B:D,2,FALSE),"")</f>
        <v/>
      </c>
      <c r="D2143" s="62" t="str">
        <f>IFERROR(VLOOKUP(B2143,'FORMAÇÃO DE PREÇO'!B:D,3,FALSE),"")</f>
        <v/>
      </c>
      <c r="E2143" s="107" t="str">
        <f t="shared" si="65"/>
        <v/>
      </c>
      <c r="F2143" s="107" t="str">
        <f>IF($B2142="","",IF($C2143=$C2140,INDEX('FORMAÇÃO DE PREÇO'!$H:$H,MATCH($B2143,'FORMAÇÃO DE PREÇO'!$B:$B)-18),IF($C2143=$C2141,"Código","")))</f>
        <v/>
      </c>
      <c r="G2143" s="108" t="str">
        <f t="array" ref="G2143">IF($B2142="","",IF($C2143=$C2140,UPPER(INDEX('BASE EDITAL'!$C:$C,EDITAL!B2143+1)),IF($C2143=$C2141,"Especificação do Objeto","")))</f>
        <v/>
      </c>
      <c r="H2143" s="109" t="str">
        <f t="array" ref="H2143">IF($B2142="","",IF($C2143=$C2140,INDEX('FORMAÇÃO DE PREÇO'!$M:$M,MATCH($B2143,'FORMAÇÃO DE PREÇO'!$B:$B)-14),IF($C2143=$C2141,"Unidade","")))</f>
        <v/>
      </c>
      <c r="I2143" s="109" t="str">
        <f>IF($B2142="","",IF($C2143=$C2140,INDEX('FORMAÇÃO DE PREÇO'!$M:$M,MATCH($B2143,'FORMAÇÃO DE PREÇO'!$B:$B)-16),IF($C2143=$C2141,"Quant.","")))</f>
        <v/>
      </c>
      <c r="J2143" s="68" t="str">
        <f>IF(AND(COUNTBLANK($B2140:$B2142)=2,$B2142="",$B2141="",MAX(C:C)&gt;1),"Total Estimado",IF($B2142="","",IF($C2143=$C2140,INDEX('FORMAÇÃO DE PREÇO'!$M:$M,MATCH($B2143,'FORMAÇÃO DE PREÇO'!$B:$B)-18),IF($C2143=$C2141,"Valor Unit. (R$)",IF(AND($C2143&lt;&gt;$C2142,$J2142&lt;&gt;""),"Subtotal","")))))</f>
        <v/>
      </c>
      <c r="K2143" s="100" t="str">
        <f>IFERROR(IF(AND(COUNTBLANK($B2140:$B2142)=2,$B2142="",$B2141="",MAX(C:C)&gt;1),SUM($K$3:K2142)/2,IF($B2142="","",IF($C2143=$C2140,ROUND(J2143*I2143,2),IF($C2143=$C2141,"Total Item (R$)",IF(AND($C2143&lt;&gt;$C2142,$J2142&lt;&gt;""),SUMIFS(K:K,C:C,C2142,J:J,"&lt;&gt;Subtotal"),""))))),"")</f>
        <v/>
      </c>
      <c r="L2143" s="100" t="str">
        <f t="shared" si="64"/>
        <v/>
      </c>
    </row>
    <row r="2144" spans="2:12" x14ac:dyDescent="0.25">
      <c r="B2144" s="62" t="str">
        <f>IFERROR(IF(C2143=C2140,IF(B2143+1&lt;='FORMAÇÃO DE PREÇO'!$H$8,B2143+1,""),B2143),"")</f>
        <v/>
      </c>
      <c r="C2144" s="62" t="str">
        <f>IFERROR(VLOOKUP(B2144,'FORMAÇÃO DE PREÇO'!B:D,2,FALSE),"")</f>
        <v/>
      </c>
      <c r="D2144" s="62" t="str">
        <f>IFERROR(VLOOKUP(B2144,'FORMAÇÃO DE PREÇO'!B:D,3,FALSE),"")</f>
        <v/>
      </c>
      <c r="E2144" s="107" t="str">
        <f t="shared" si="65"/>
        <v/>
      </c>
      <c r="F2144" s="107" t="str">
        <f>IF($B2143="","",IF($C2144=$C2141,INDEX('FORMAÇÃO DE PREÇO'!$H:$H,MATCH($B2144,'FORMAÇÃO DE PREÇO'!$B:$B)-18),IF($C2144=$C2142,"Código","")))</f>
        <v/>
      </c>
      <c r="G2144" s="108" t="str">
        <f t="array" ref="G2144">IF($B2143="","",IF($C2144=$C2141,UPPER(INDEX('BASE EDITAL'!$C:$C,EDITAL!B2144+1)),IF($C2144=$C2142,"Especificação do Objeto","")))</f>
        <v/>
      </c>
      <c r="H2144" s="109" t="str">
        <f t="array" ref="H2144">IF($B2143="","",IF($C2144=$C2141,INDEX('FORMAÇÃO DE PREÇO'!$M:$M,MATCH($B2144,'FORMAÇÃO DE PREÇO'!$B:$B)-14),IF($C2144=$C2142,"Unidade","")))</f>
        <v/>
      </c>
      <c r="I2144" s="109" t="str">
        <f>IF($B2143="","",IF($C2144=$C2141,INDEX('FORMAÇÃO DE PREÇO'!$M:$M,MATCH($B2144,'FORMAÇÃO DE PREÇO'!$B:$B)-16),IF($C2144=$C2142,"Quant.","")))</f>
        <v/>
      </c>
      <c r="J2144" s="68" t="str">
        <f>IF(AND(COUNTBLANK($B2141:$B2143)=2,$B2143="",$B2142="",MAX(C:C)&gt;1),"Total Estimado",IF($B2143="","",IF($C2144=$C2141,INDEX('FORMAÇÃO DE PREÇO'!$M:$M,MATCH($B2144,'FORMAÇÃO DE PREÇO'!$B:$B)-18),IF($C2144=$C2142,"Valor Unit. (R$)",IF(AND($C2144&lt;&gt;$C2143,$J2143&lt;&gt;""),"Subtotal","")))))</f>
        <v/>
      </c>
      <c r="K2144" s="100" t="str">
        <f>IFERROR(IF(AND(COUNTBLANK($B2141:$B2143)=2,$B2143="",$B2142="",MAX(C:C)&gt;1),SUM($K$3:K2143)/2,IF($B2143="","",IF($C2144=$C2141,ROUND(J2144*I2144,2),IF($C2144=$C2142,"Total Item (R$)",IF(AND($C2144&lt;&gt;$C2143,$J2143&lt;&gt;""),SUMIFS(K:K,C:C,C2143,J:J,"&lt;&gt;Subtotal"),""))))),"")</f>
        <v/>
      </c>
      <c r="L2144" s="100" t="str">
        <f t="shared" si="64"/>
        <v/>
      </c>
    </row>
    <row r="2145" spans="2:12" x14ac:dyDescent="0.25">
      <c r="B2145" s="62" t="str">
        <f>IFERROR(IF(C2144=C2141,IF(B2144+1&lt;='FORMAÇÃO DE PREÇO'!$H$8,B2144+1,""),B2144),"")</f>
        <v/>
      </c>
      <c r="C2145" s="62" t="str">
        <f>IFERROR(VLOOKUP(B2145,'FORMAÇÃO DE PREÇO'!B:D,2,FALSE),"")</f>
        <v/>
      </c>
      <c r="D2145" s="62" t="str">
        <f>IFERROR(VLOOKUP(B2145,'FORMAÇÃO DE PREÇO'!B:D,3,FALSE),"")</f>
        <v/>
      </c>
      <c r="E2145" s="107" t="str">
        <f t="shared" si="65"/>
        <v/>
      </c>
      <c r="F2145" s="107" t="str">
        <f>IF($B2144="","",IF($C2145=$C2142,INDEX('FORMAÇÃO DE PREÇO'!$H:$H,MATCH($B2145,'FORMAÇÃO DE PREÇO'!$B:$B)-18),IF($C2145=$C2143,"Código","")))</f>
        <v/>
      </c>
      <c r="G2145" s="108" t="str">
        <f t="array" ref="G2145">IF($B2144="","",IF($C2145=$C2142,UPPER(INDEX('BASE EDITAL'!$C:$C,EDITAL!B2145+1)),IF($C2145=$C2143,"Especificação do Objeto","")))</f>
        <v/>
      </c>
      <c r="H2145" s="109" t="str">
        <f t="array" ref="H2145">IF($B2144="","",IF($C2145=$C2142,INDEX('FORMAÇÃO DE PREÇO'!$M:$M,MATCH($B2145,'FORMAÇÃO DE PREÇO'!$B:$B)-14),IF($C2145=$C2143,"Unidade","")))</f>
        <v/>
      </c>
      <c r="I2145" s="109" t="str">
        <f>IF($B2144="","",IF($C2145=$C2142,INDEX('FORMAÇÃO DE PREÇO'!$M:$M,MATCH($B2145,'FORMAÇÃO DE PREÇO'!$B:$B)-16),IF($C2145=$C2143,"Quant.","")))</f>
        <v/>
      </c>
      <c r="J2145" s="68" t="str">
        <f>IF(AND(COUNTBLANK($B2142:$B2144)=2,$B2144="",$B2143="",MAX(C:C)&gt;1),"Total Estimado",IF($B2144="","",IF($C2145=$C2142,INDEX('FORMAÇÃO DE PREÇO'!$M:$M,MATCH($B2145,'FORMAÇÃO DE PREÇO'!$B:$B)-18),IF($C2145=$C2143,"Valor Unit. (R$)",IF(AND($C2145&lt;&gt;$C2144,$J2144&lt;&gt;""),"Subtotal","")))))</f>
        <v/>
      </c>
      <c r="K2145" s="100" t="str">
        <f>IFERROR(IF(AND(COUNTBLANK($B2142:$B2144)=2,$B2144="",$B2143="",MAX(C:C)&gt;1),SUM($K$3:K2144)/2,IF($B2144="","",IF($C2145=$C2142,ROUND(J2145*I2145,2),IF($C2145=$C2143,"Total Item (R$)",IF(AND($C2145&lt;&gt;$C2144,$J2144&lt;&gt;""),SUMIFS(K:K,C:C,C2144,J:J,"&lt;&gt;Subtotal"),""))))),"")</f>
        <v/>
      </c>
      <c r="L2145" s="100" t="str">
        <f t="shared" si="64"/>
        <v/>
      </c>
    </row>
    <row r="2146" spans="2:12" x14ac:dyDescent="0.25">
      <c r="B2146" s="62" t="str">
        <f>IFERROR(IF(C2145=C2142,IF(B2145+1&lt;='FORMAÇÃO DE PREÇO'!$H$8,B2145+1,""),B2145),"")</f>
        <v/>
      </c>
      <c r="C2146" s="62" t="str">
        <f>IFERROR(VLOOKUP(B2146,'FORMAÇÃO DE PREÇO'!B:D,2,FALSE),"")</f>
        <v/>
      </c>
      <c r="D2146" s="62" t="str">
        <f>IFERROR(VLOOKUP(B2146,'FORMAÇÃO DE PREÇO'!B:D,3,FALSE),"")</f>
        <v/>
      </c>
      <c r="E2146" s="107" t="str">
        <f t="shared" si="65"/>
        <v/>
      </c>
      <c r="F2146" s="107" t="str">
        <f>IF($B2145="","",IF($C2146=$C2143,INDEX('FORMAÇÃO DE PREÇO'!$H:$H,MATCH($B2146,'FORMAÇÃO DE PREÇO'!$B:$B)-18),IF($C2146=$C2144,"Código","")))</f>
        <v/>
      </c>
      <c r="G2146" s="108" t="str">
        <f t="array" ref="G2146">IF($B2145="","",IF($C2146=$C2143,UPPER(INDEX('BASE EDITAL'!$C:$C,EDITAL!B2146+1)),IF($C2146=$C2144,"Especificação do Objeto","")))</f>
        <v/>
      </c>
      <c r="H2146" s="109" t="str">
        <f t="array" ref="H2146">IF($B2145="","",IF($C2146=$C2143,INDEX('FORMAÇÃO DE PREÇO'!$M:$M,MATCH($B2146,'FORMAÇÃO DE PREÇO'!$B:$B)-14),IF($C2146=$C2144,"Unidade","")))</f>
        <v/>
      </c>
      <c r="I2146" s="109" t="str">
        <f>IF($B2145="","",IF($C2146=$C2143,INDEX('FORMAÇÃO DE PREÇO'!$M:$M,MATCH($B2146,'FORMAÇÃO DE PREÇO'!$B:$B)-16),IF($C2146=$C2144,"Quant.","")))</f>
        <v/>
      </c>
      <c r="J2146" s="68" t="str">
        <f>IF(AND(COUNTBLANK($B2143:$B2145)=2,$B2145="",$B2144="",MAX(C:C)&gt;1),"Total Estimado",IF($B2145="","",IF($C2146=$C2143,INDEX('FORMAÇÃO DE PREÇO'!$M:$M,MATCH($B2146,'FORMAÇÃO DE PREÇO'!$B:$B)-18),IF($C2146=$C2144,"Valor Unit. (R$)",IF(AND($C2146&lt;&gt;$C2145,$J2145&lt;&gt;""),"Subtotal","")))))</f>
        <v/>
      </c>
      <c r="K2146" s="100" t="str">
        <f>IFERROR(IF(AND(COUNTBLANK($B2143:$B2145)=2,$B2145="",$B2144="",MAX(C:C)&gt;1),SUM($K$3:K2145)/2,IF($B2145="","",IF($C2146=$C2143,ROUND(J2146*I2146,2),IF($C2146=$C2144,"Total Item (R$)",IF(AND($C2146&lt;&gt;$C2145,$J2145&lt;&gt;""),SUMIFS(K:K,C:C,C2145,J:J,"&lt;&gt;Subtotal"),""))))),"")</f>
        <v/>
      </c>
      <c r="L2146" s="100" t="str">
        <f t="shared" si="64"/>
        <v/>
      </c>
    </row>
    <row r="2147" spans="2:12" x14ac:dyDescent="0.25">
      <c r="B2147" s="62" t="str">
        <f>IFERROR(IF(C2146=C2143,IF(B2146+1&lt;='FORMAÇÃO DE PREÇO'!$H$8,B2146+1,""),B2146),"")</f>
        <v/>
      </c>
      <c r="C2147" s="62" t="str">
        <f>IFERROR(VLOOKUP(B2147,'FORMAÇÃO DE PREÇO'!B:D,2,FALSE),"")</f>
        <v/>
      </c>
      <c r="D2147" s="62" t="str">
        <f>IFERROR(VLOOKUP(B2147,'FORMAÇÃO DE PREÇO'!B:D,3,FALSE),"")</f>
        <v/>
      </c>
      <c r="E2147" s="107" t="str">
        <f t="shared" si="65"/>
        <v/>
      </c>
      <c r="F2147" s="107" t="str">
        <f>IF($B2146="","",IF($C2147=$C2144,INDEX('FORMAÇÃO DE PREÇO'!$H:$H,MATCH($B2147,'FORMAÇÃO DE PREÇO'!$B:$B)-18),IF($C2147=$C2145,"Código","")))</f>
        <v/>
      </c>
      <c r="G2147" s="108" t="str">
        <f t="array" ref="G2147">IF($B2146="","",IF($C2147=$C2144,UPPER(INDEX('BASE EDITAL'!$C:$C,EDITAL!B2147+1)),IF($C2147=$C2145,"Especificação do Objeto","")))</f>
        <v/>
      </c>
      <c r="H2147" s="109" t="str">
        <f t="array" ref="H2147">IF($B2146="","",IF($C2147=$C2144,INDEX('FORMAÇÃO DE PREÇO'!$M:$M,MATCH($B2147,'FORMAÇÃO DE PREÇO'!$B:$B)-14),IF($C2147=$C2145,"Unidade","")))</f>
        <v/>
      </c>
      <c r="I2147" s="109" t="str">
        <f>IF($B2146="","",IF($C2147=$C2144,INDEX('FORMAÇÃO DE PREÇO'!$M:$M,MATCH($B2147,'FORMAÇÃO DE PREÇO'!$B:$B)-16),IF($C2147=$C2145,"Quant.","")))</f>
        <v/>
      </c>
      <c r="J2147" s="68" t="str">
        <f>IF(AND(COUNTBLANK($B2144:$B2146)=2,$B2146="",$B2145="",MAX(C:C)&gt;1),"Total Estimado",IF($B2146="","",IF($C2147=$C2144,INDEX('FORMAÇÃO DE PREÇO'!$M:$M,MATCH($B2147,'FORMAÇÃO DE PREÇO'!$B:$B)-18),IF($C2147=$C2145,"Valor Unit. (R$)",IF(AND($C2147&lt;&gt;$C2146,$J2146&lt;&gt;""),"Subtotal","")))))</f>
        <v/>
      </c>
      <c r="K2147" s="100" t="str">
        <f>IFERROR(IF(AND(COUNTBLANK($B2144:$B2146)=2,$B2146="",$B2145="",MAX(C:C)&gt;1),SUM($K$3:K2146)/2,IF($B2146="","",IF($C2147=$C2144,ROUND(J2147*I2147,2),IF($C2147=$C2145,"Total Item (R$)",IF(AND($C2147&lt;&gt;$C2146,$J2146&lt;&gt;""),SUMIFS(K:K,C:C,C2146,J:J,"&lt;&gt;Subtotal"),""))))),"")</f>
        <v/>
      </c>
      <c r="L2147" s="100" t="str">
        <f t="shared" si="64"/>
        <v/>
      </c>
    </row>
    <row r="2148" spans="2:12" x14ac:dyDescent="0.25">
      <c r="B2148" s="62" t="str">
        <f>IFERROR(IF(C2147=C2144,IF(B2147+1&lt;='FORMAÇÃO DE PREÇO'!$H$8,B2147+1,""),B2147),"")</f>
        <v/>
      </c>
      <c r="C2148" s="62" t="str">
        <f>IFERROR(VLOOKUP(B2148,'FORMAÇÃO DE PREÇO'!B:D,2,FALSE),"")</f>
        <v/>
      </c>
      <c r="D2148" s="62" t="str">
        <f>IFERROR(VLOOKUP(B2148,'FORMAÇÃO DE PREÇO'!B:D,3,FALSE),"")</f>
        <v/>
      </c>
      <c r="E2148" s="107" t="str">
        <f t="shared" si="65"/>
        <v/>
      </c>
      <c r="F2148" s="107" t="str">
        <f>IF($B2147="","",IF($C2148=$C2145,INDEX('FORMAÇÃO DE PREÇO'!$H:$H,MATCH($B2148,'FORMAÇÃO DE PREÇO'!$B:$B)-18),IF($C2148=$C2146,"Código","")))</f>
        <v/>
      </c>
      <c r="G2148" s="108" t="str">
        <f t="array" ref="G2148">IF($B2147="","",IF($C2148=$C2145,UPPER(INDEX('BASE EDITAL'!$C:$C,EDITAL!B2148+1)),IF($C2148=$C2146,"Especificação do Objeto","")))</f>
        <v/>
      </c>
      <c r="H2148" s="109" t="str">
        <f t="array" ref="H2148">IF($B2147="","",IF($C2148=$C2145,INDEX('FORMAÇÃO DE PREÇO'!$M:$M,MATCH($B2148,'FORMAÇÃO DE PREÇO'!$B:$B)-14),IF($C2148=$C2146,"Unidade","")))</f>
        <v/>
      </c>
      <c r="I2148" s="109" t="str">
        <f>IF($B2147="","",IF($C2148=$C2145,INDEX('FORMAÇÃO DE PREÇO'!$M:$M,MATCH($B2148,'FORMAÇÃO DE PREÇO'!$B:$B)-16),IF($C2148=$C2146,"Quant.","")))</f>
        <v/>
      </c>
      <c r="J2148" s="68" t="str">
        <f>IF(AND(COUNTBLANK($B2145:$B2147)=2,$B2147="",$B2146="",MAX(C:C)&gt;1),"Total Estimado",IF($B2147="","",IF($C2148=$C2145,INDEX('FORMAÇÃO DE PREÇO'!$M:$M,MATCH($B2148,'FORMAÇÃO DE PREÇO'!$B:$B)-18),IF($C2148=$C2146,"Valor Unit. (R$)",IF(AND($C2148&lt;&gt;$C2147,$J2147&lt;&gt;""),"Subtotal","")))))</f>
        <v/>
      </c>
      <c r="K2148" s="100" t="str">
        <f>IFERROR(IF(AND(COUNTBLANK($B2145:$B2147)=2,$B2147="",$B2146="",MAX(C:C)&gt;1),SUM($K$3:K2147)/2,IF($B2147="","",IF($C2148=$C2145,ROUND(J2148*I2148,2),IF($C2148=$C2146,"Total Item (R$)",IF(AND($C2148&lt;&gt;$C2147,$J2147&lt;&gt;""),SUMIFS(K:K,C:C,C2147,J:J,"&lt;&gt;Subtotal"),""))))),"")</f>
        <v/>
      </c>
      <c r="L2148" s="100" t="str">
        <f t="shared" si="64"/>
        <v/>
      </c>
    </row>
    <row r="2149" spans="2:12" x14ac:dyDescent="0.25">
      <c r="B2149" s="62" t="str">
        <f>IFERROR(IF(C2148=C2145,IF(B2148+1&lt;='FORMAÇÃO DE PREÇO'!$H$8,B2148+1,""),B2148),"")</f>
        <v/>
      </c>
      <c r="C2149" s="62" t="str">
        <f>IFERROR(VLOOKUP(B2149,'FORMAÇÃO DE PREÇO'!B:D,2,FALSE),"")</f>
        <v/>
      </c>
      <c r="D2149" s="62" t="str">
        <f>IFERROR(VLOOKUP(B2149,'FORMAÇÃO DE PREÇO'!B:D,3,FALSE),"")</f>
        <v/>
      </c>
      <c r="E2149" s="107" t="str">
        <f t="shared" si="65"/>
        <v/>
      </c>
      <c r="F2149" s="107" t="str">
        <f>IF($B2148="","",IF($C2149=$C2146,INDEX('FORMAÇÃO DE PREÇO'!$H:$H,MATCH($B2149,'FORMAÇÃO DE PREÇO'!$B:$B)-18),IF($C2149=$C2147,"Código","")))</f>
        <v/>
      </c>
      <c r="G2149" s="108" t="str">
        <f t="array" ref="G2149">IF($B2148="","",IF($C2149=$C2146,UPPER(INDEX('BASE EDITAL'!$C:$C,EDITAL!B2149+1)),IF($C2149=$C2147,"Especificação do Objeto","")))</f>
        <v/>
      </c>
      <c r="H2149" s="109" t="str">
        <f t="array" ref="H2149">IF($B2148="","",IF($C2149=$C2146,INDEX('FORMAÇÃO DE PREÇO'!$M:$M,MATCH($B2149,'FORMAÇÃO DE PREÇO'!$B:$B)-14),IF($C2149=$C2147,"Unidade","")))</f>
        <v/>
      </c>
      <c r="I2149" s="109" t="str">
        <f>IF($B2148="","",IF($C2149=$C2146,INDEX('FORMAÇÃO DE PREÇO'!$M:$M,MATCH($B2149,'FORMAÇÃO DE PREÇO'!$B:$B)-16),IF($C2149=$C2147,"Quant.","")))</f>
        <v/>
      </c>
      <c r="J2149" s="68" t="str">
        <f>IF(AND(COUNTBLANK($B2146:$B2148)=2,$B2148="",$B2147="",MAX(C:C)&gt;1),"Total Estimado",IF($B2148="","",IF($C2149=$C2146,INDEX('FORMAÇÃO DE PREÇO'!$M:$M,MATCH($B2149,'FORMAÇÃO DE PREÇO'!$B:$B)-18),IF($C2149=$C2147,"Valor Unit. (R$)",IF(AND($C2149&lt;&gt;$C2148,$J2148&lt;&gt;""),"Subtotal","")))))</f>
        <v/>
      </c>
      <c r="K2149" s="100" t="str">
        <f>IFERROR(IF(AND(COUNTBLANK($B2146:$B2148)=2,$B2148="",$B2147="",MAX(C:C)&gt;1),SUM($K$3:K2148)/2,IF($B2148="","",IF($C2149=$C2146,ROUND(J2149*I2149,2),IF($C2149=$C2147,"Total Item (R$)",IF(AND($C2149&lt;&gt;$C2148,$J2148&lt;&gt;""),SUMIFS(K:K,C:C,C2148,J:J,"&lt;&gt;Subtotal"),""))))),"")</f>
        <v/>
      </c>
      <c r="L2149" s="100" t="str">
        <f t="shared" si="64"/>
        <v/>
      </c>
    </row>
    <row r="2150" spans="2:12" x14ac:dyDescent="0.25">
      <c r="B2150" s="62" t="str">
        <f>IFERROR(IF(C2149=C2146,IF(B2149+1&lt;='FORMAÇÃO DE PREÇO'!$H$8,B2149+1,""),B2149),"")</f>
        <v/>
      </c>
      <c r="C2150" s="62" t="str">
        <f>IFERROR(VLOOKUP(B2150,'FORMAÇÃO DE PREÇO'!B:D,2,FALSE),"")</f>
        <v/>
      </c>
      <c r="D2150" s="62" t="str">
        <f>IFERROR(VLOOKUP(B2150,'FORMAÇÃO DE PREÇO'!B:D,3,FALSE),"")</f>
        <v/>
      </c>
      <c r="E2150" s="107" t="str">
        <f t="shared" si="65"/>
        <v/>
      </c>
      <c r="F2150" s="107" t="str">
        <f>IF($B2149="","",IF($C2150=$C2147,INDEX('FORMAÇÃO DE PREÇO'!$H:$H,MATCH($B2150,'FORMAÇÃO DE PREÇO'!$B:$B)-18),IF($C2150=$C2148,"Código","")))</f>
        <v/>
      </c>
      <c r="G2150" s="108" t="str">
        <f t="array" ref="G2150">IF($B2149="","",IF($C2150=$C2147,UPPER(INDEX('BASE EDITAL'!$C:$C,EDITAL!B2150+1)),IF($C2150=$C2148,"Especificação do Objeto","")))</f>
        <v/>
      </c>
      <c r="H2150" s="109" t="str">
        <f t="array" ref="H2150">IF($B2149="","",IF($C2150=$C2147,INDEX('FORMAÇÃO DE PREÇO'!$M:$M,MATCH($B2150,'FORMAÇÃO DE PREÇO'!$B:$B)-14),IF($C2150=$C2148,"Unidade","")))</f>
        <v/>
      </c>
      <c r="I2150" s="109" t="str">
        <f>IF($B2149="","",IF($C2150=$C2147,INDEX('FORMAÇÃO DE PREÇO'!$M:$M,MATCH($B2150,'FORMAÇÃO DE PREÇO'!$B:$B)-16),IF($C2150=$C2148,"Quant.","")))</f>
        <v/>
      </c>
      <c r="J2150" s="68" t="str">
        <f>IF(AND(COUNTBLANK($B2147:$B2149)=2,$B2149="",$B2148="",MAX(C:C)&gt;1),"Total Estimado",IF($B2149="","",IF($C2150=$C2147,INDEX('FORMAÇÃO DE PREÇO'!$M:$M,MATCH($B2150,'FORMAÇÃO DE PREÇO'!$B:$B)-18),IF($C2150=$C2148,"Valor Unit. (R$)",IF(AND($C2150&lt;&gt;$C2149,$J2149&lt;&gt;""),"Subtotal","")))))</f>
        <v/>
      </c>
      <c r="K2150" s="100" t="str">
        <f>IFERROR(IF(AND(COUNTBLANK($B2147:$B2149)=2,$B2149="",$B2148="",MAX(C:C)&gt;1),SUM($K$3:K2149)/2,IF($B2149="","",IF($C2150=$C2147,ROUND(J2150*I2150,2),IF($C2150=$C2148,"Total Item (R$)",IF(AND($C2150&lt;&gt;$C2149,$J2149&lt;&gt;""),SUMIFS(K:K,C:C,C2149,J:J,"&lt;&gt;Subtotal"),""))))),"")</f>
        <v/>
      </c>
      <c r="L2150" s="100" t="str">
        <f t="shared" si="64"/>
        <v/>
      </c>
    </row>
    <row r="2151" spans="2:12" x14ac:dyDescent="0.25">
      <c r="B2151" s="62" t="str">
        <f>IFERROR(IF(C2150=C2147,IF(B2150+1&lt;='FORMAÇÃO DE PREÇO'!$H$8,B2150+1,""),B2150),"")</f>
        <v/>
      </c>
      <c r="C2151" s="62" t="str">
        <f>IFERROR(VLOOKUP(B2151,'FORMAÇÃO DE PREÇO'!B:D,2,FALSE),"")</f>
        <v/>
      </c>
      <c r="D2151" s="62" t="str">
        <f>IFERROR(VLOOKUP(B2151,'FORMAÇÃO DE PREÇO'!B:D,3,FALSE),"")</f>
        <v/>
      </c>
      <c r="E2151" s="107" t="str">
        <f t="shared" si="65"/>
        <v/>
      </c>
      <c r="F2151" s="107" t="str">
        <f>IF($B2150="","",IF($C2151=$C2148,INDEX('FORMAÇÃO DE PREÇO'!$H:$H,MATCH($B2151,'FORMAÇÃO DE PREÇO'!$B:$B)-18),IF($C2151=$C2149,"Código","")))</f>
        <v/>
      </c>
      <c r="G2151" s="108" t="str">
        <f t="array" ref="G2151">IF($B2150="","",IF($C2151=$C2148,UPPER(INDEX('BASE EDITAL'!$C:$C,EDITAL!B2151+1)),IF($C2151=$C2149,"Especificação do Objeto","")))</f>
        <v/>
      </c>
      <c r="H2151" s="109" t="str">
        <f t="array" ref="H2151">IF($B2150="","",IF($C2151=$C2148,INDEX('FORMAÇÃO DE PREÇO'!$M:$M,MATCH($B2151,'FORMAÇÃO DE PREÇO'!$B:$B)-14),IF($C2151=$C2149,"Unidade","")))</f>
        <v/>
      </c>
      <c r="I2151" s="109" t="str">
        <f>IF($B2150="","",IF($C2151=$C2148,INDEX('FORMAÇÃO DE PREÇO'!$M:$M,MATCH($B2151,'FORMAÇÃO DE PREÇO'!$B:$B)-16),IF($C2151=$C2149,"Quant.","")))</f>
        <v/>
      </c>
      <c r="J2151" s="68" t="str">
        <f>IF(AND(COUNTBLANK($B2148:$B2150)=2,$B2150="",$B2149="",MAX(C:C)&gt;1),"Total Estimado",IF($B2150="","",IF($C2151=$C2148,INDEX('FORMAÇÃO DE PREÇO'!$M:$M,MATCH($B2151,'FORMAÇÃO DE PREÇO'!$B:$B)-18),IF($C2151=$C2149,"Valor Unit. (R$)",IF(AND($C2151&lt;&gt;$C2150,$J2150&lt;&gt;""),"Subtotal","")))))</f>
        <v/>
      </c>
      <c r="K2151" s="100" t="str">
        <f>IFERROR(IF(AND(COUNTBLANK($B2148:$B2150)=2,$B2150="",$B2149="",MAX(C:C)&gt;1),SUM($K$3:K2150)/2,IF($B2150="","",IF($C2151=$C2148,ROUND(J2151*I2151,2),IF($C2151=$C2149,"Total Item (R$)",IF(AND($C2151&lt;&gt;$C2150,$J2150&lt;&gt;""),SUMIFS(K:K,C:C,C2150,J:J,"&lt;&gt;Subtotal"),""))))),"")</f>
        <v/>
      </c>
      <c r="L2151" s="100" t="str">
        <f t="shared" si="64"/>
        <v/>
      </c>
    </row>
    <row r="2152" spans="2:12" x14ac:dyDescent="0.25">
      <c r="B2152" s="62" t="str">
        <f>IFERROR(IF(C2151=C2148,IF(B2151+1&lt;='FORMAÇÃO DE PREÇO'!$H$8,B2151+1,""),B2151),"")</f>
        <v/>
      </c>
      <c r="C2152" s="62" t="str">
        <f>IFERROR(VLOOKUP(B2152,'FORMAÇÃO DE PREÇO'!B:D,2,FALSE),"")</f>
        <v/>
      </c>
      <c r="D2152" s="62" t="str">
        <f>IFERROR(VLOOKUP(B2152,'FORMAÇÃO DE PREÇO'!B:D,3,FALSE),"")</f>
        <v/>
      </c>
      <c r="E2152" s="107" t="str">
        <f t="shared" si="65"/>
        <v/>
      </c>
      <c r="F2152" s="107" t="str">
        <f>IF($B2151="","",IF($C2152=$C2149,INDEX('FORMAÇÃO DE PREÇO'!$H:$H,MATCH($B2152,'FORMAÇÃO DE PREÇO'!$B:$B)-18),IF($C2152=$C2150,"Código","")))</f>
        <v/>
      </c>
      <c r="G2152" s="108" t="str">
        <f t="array" ref="G2152">IF($B2151="","",IF($C2152=$C2149,UPPER(INDEX('BASE EDITAL'!$C:$C,EDITAL!B2152+1)),IF($C2152=$C2150,"Especificação do Objeto","")))</f>
        <v/>
      </c>
      <c r="H2152" s="109" t="str">
        <f t="array" ref="H2152">IF($B2151="","",IF($C2152=$C2149,INDEX('FORMAÇÃO DE PREÇO'!$M:$M,MATCH($B2152,'FORMAÇÃO DE PREÇO'!$B:$B)-14),IF($C2152=$C2150,"Unidade","")))</f>
        <v/>
      </c>
      <c r="I2152" s="109" t="str">
        <f>IF($B2151="","",IF($C2152=$C2149,INDEX('FORMAÇÃO DE PREÇO'!$M:$M,MATCH($B2152,'FORMAÇÃO DE PREÇO'!$B:$B)-16),IF($C2152=$C2150,"Quant.","")))</f>
        <v/>
      </c>
      <c r="J2152" s="68" t="str">
        <f>IF(AND(COUNTBLANK($B2149:$B2151)=2,$B2151="",$B2150="",MAX(C:C)&gt;1),"Total Estimado",IF($B2151="","",IF($C2152=$C2149,INDEX('FORMAÇÃO DE PREÇO'!$M:$M,MATCH($B2152,'FORMAÇÃO DE PREÇO'!$B:$B)-18),IF($C2152=$C2150,"Valor Unit. (R$)",IF(AND($C2152&lt;&gt;$C2151,$J2151&lt;&gt;""),"Subtotal","")))))</f>
        <v/>
      </c>
      <c r="K2152" s="100" t="str">
        <f>IFERROR(IF(AND(COUNTBLANK($B2149:$B2151)=2,$B2151="",$B2150="",MAX(C:C)&gt;1),SUM($K$3:K2151)/2,IF($B2151="","",IF($C2152=$C2149,ROUND(J2152*I2152,2),IF($C2152=$C2150,"Total Item (R$)",IF(AND($C2152&lt;&gt;$C2151,$J2151&lt;&gt;""),SUMIFS(K:K,C:C,C2151,J:J,"&lt;&gt;Subtotal"),""))))),"")</f>
        <v/>
      </c>
      <c r="L2152" s="100" t="str">
        <f t="shared" si="64"/>
        <v/>
      </c>
    </row>
    <row r="2153" spans="2:12" x14ac:dyDescent="0.25">
      <c r="B2153" s="62" t="str">
        <f>IFERROR(IF(C2152=C2149,IF(B2152+1&lt;='FORMAÇÃO DE PREÇO'!$H$8,B2152+1,""),B2152),"")</f>
        <v/>
      </c>
      <c r="C2153" s="62" t="str">
        <f>IFERROR(VLOOKUP(B2153,'FORMAÇÃO DE PREÇO'!B:D,2,FALSE),"")</f>
        <v/>
      </c>
      <c r="D2153" s="62" t="str">
        <f>IFERROR(VLOOKUP(B2153,'FORMAÇÃO DE PREÇO'!B:D,3,FALSE),"")</f>
        <v/>
      </c>
      <c r="E2153" s="107" t="str">
        <f t="shared" si="65"/>
        <v/>
      </c>
      <c r="F2153" s="107" t="str">
        <f>IF($B2152="","",IF($C2153=$C2150,INDEX('FORMAÇÃO DE PREÇO'!$H:$H,MATCH($B2153,'FORMAÇÃO DE PREÇO'!$B:$B)-18),IF($C2153=$C2151,"Código","")))</f>
        <v/>
      </c>
      <c r="G2153" s="108" t="str">
        <f t="array" ref="G2153">IF($B2152="","",IF($C2153=$C2150,UPPER(INDEX('BASE EDITAL'!$C:$C,EDITAL!B2153+1)),IF($C2153=$C2151,"Especificação do Objeto","")))</f>
        <v/>
      </c>
      <c r="H2153" s="109" t="str">
        <f t="array" ref="H2153">IF($B2152="","",IF($C2153=$C2150,INDEX('FORMAÇÃO DE PREÇO'!$M:$M,MATCH($B2153,'FORMAÇÃO DE PREÇO'!$B:$B)-14),IF($C2153=$C2151,"Unidade","")))</f>
        <v/>
      </c>
      <c r="I2153" s="109" t="str">
        <f>IF($B2152="","",IF($C2153=$C2150,INDEX('FORMAÇÃO DE PREÇO'!$M:$M,MATCH($B2153,'FORMAÇÃO DE PREÇO'!$B:$B)-16),IF($C2153=$C2151,"Quant.","")))</f>
        <v/>
      </c>
      <c r="J2153" s="68" t="str">
        <f>IF(AND(COUNTBLANK($B2150:$B2152)=2,$B2152="",$B2151="",MAX(C:C)&gt;1),"Total Estimado",IF($B2152="","",IF($C2153=$C2150,INDEX('FORMAÇÃO DE PREÇO'!$M:$M,MATCH($B2153,'FORMAÇÃO DE PREÇO'!$B:$B)-18),IF($C2153=$C2151,"Valor Unit. (R$)",IF(AND($C2153&lt;&gt;$C2152,$J2152&lt;&gt;""),"Subtotal","")))))</f>
        <v/>
      </c>
      <c r="K2153" s="100" t="str">
        <f>IFERROR(IF(AND(COUNTBLANK($B2150:$B2152)=2,$B2152="",$B2151="",MAX(C:C)&gt;1),SUM($K$3:K2152)/2,IF($B2152="","",IF($C2153=$C2150,ROUND(J2153*I2153,2),IF($C2153=$C2151,"Total Item (R$)",IF(AND($C2153&lt;&gt;$C2152,$J2152&lt;&gt;""),SUMIFS(K:K,C:C,C2152,J:J,"&lt;&gt;Subtotal"),""))))),"")</f>
        <v/>
      </c>
      <c r="L2153" s="100" t="str">
        <f t="shared" si="64"/>
        <v/>
      </c>
    </row>
    <row r="2154" spans="2:12" x14ac:dyDescent="0.25">
      <c r="B2154" s="62" t="str">
        <f>IFERROR(IF(C2153=C2150,IF(B2153+1&lt;='FORMAÇÃO DE PREÇO'!$H$8,B2153+1,""),B2153),"")</f>
        <v/>
      </c>
      <c r="C2154" s="62" t="str">
        <f>IFERROR(VLOOKUP(B2154,'FORMAÇÃO DE PREÇO'!B:D,2,FALSE),"")</f>
        <v/>
      </c>
      <c r="D2154" s="62" t="str">
        <f>IFERROR(VLOOKUP(B2154,'FORMAÇÃO DE PREÇO'!B:D,3,FALSE),"")</f>
        <v/>
      </c>
      <c r="E2154" s="107" t="str">
        <f t="shared" si="65"/>
        <v/>
      </c>
      <c r="F2154" s="107" t="str">
        <f>IF($B2153="","",IF($C2154=$C2151,INDEX('FORMAÇÃO DE PREÇO'!$H:$H,MATCH($B2154,'FORMAÇÃO DE PREÇO'!$B:$B)-18),IF($C2154=$C2152,"Código","")))</f>
        <v/>
      </c>
      <c r="G2154" s="108" t="str">
        <f t="array" ref="G2154">IF($B2153="","",IF($C2154=$C2151,UPPER(INDEX('BASE EDITAL'!$C:$C,EDITAL!B2154+1)),IF($C2154=$C2152,"Especificação do Objeto","")))</f>
        <v/>
      </c>
      <c r="H2154" s="109" t="str">
        <f t="array" ref="H2154">IF($B2153="","",IF($C2154=$C2151,INDEX('FORMAÇÃO DE PREÇO'!$M:$M,MATCH($B2154,'FORMAÇÃO DE PREÇO'!$B:$B)-14),IF($C2154=$C2152,"Unidade","")))</f>
        <v/>
      </c>
      <c r="I2154" s="109" t="str">
        <f>IF($B2153="","",IF($C2154=$C2151,INDEX('FORMAÇÃO DE PREÇO'!$M:$M,MATCH($B2154,'FORMAÇÃO DE PREÇO'!$B:$B)-16),IF($C2154=$C2152,"Quant.","")))</f>
        <v/>
      </c>
      <c r="J2154" s="68" t="str">
        <f>IF(AND(COUNTBLANK($B2151:$B2153)=2,$B2153="",$B2152="",MAX(C:C)&gt;1),"Total Estimado",IF($B2153="","",IF($C2154=$C2151,INDEX('FORMAÇÃO DE PREÇO'!$M:$M,MATCH($B2154,'FORMAÇÃO DE PREÇO'!$B:$B)-18),IF($C2154=$C2152,"Valor Unit. (R$)",IF(AND($C2154&lt;&gt;$C2153,$J2153&lt;&gt;""),"Subtotal","")))))</f>
        <v/>
      </c>
      <c r="K2154" s="100" t="str">
        <f>IFERROR(IF(AND(COUNTBLANK($B2151:$B2153)=2,$B2153="",$B2152="",MAX(C:C)&gt;1),SUM($K$3:K2153)/2,IF($B2153="","",IF($C2154=$C2151,ROUND(J2154*I2154,2),IF($C2154=$C2152,"Total Item (R$)",IF(AND($C2154&lt;&gt;$C2153,$J2153&lt;&gt;""),SUMIFS(K:K,C:C,C2153,J:J,"&lt;&gt;Subtotal"),""))))),"")</f>
        <v/>
      </c>
      <c r="L2154" s="100" t="str">
        <f t="shared" si="64"/>
        <v/>
      </c>
    </row>
    <row r="2155" spans="2:12" x14ac:dyDescent="0.25">
      <c r="B2155" s="62" t="str">
        <f>IFERROR(IF(C2154=C2151,IF(B2154+1&lt;='FORMAÇÃO DE PREÇO'!$H$8,B2154+1,""),B2154),"")</f>
        <v/>
      </c>
      <c r="C2155" s="62" t="str">
        <f>IFERROR(VLOOKUP(B2155,'FORMAÇÃO DE PREÇO'!B:D,2,FALSE),"")</f>
        <v/>
      </c>
      <c r="D2155" s="62" t="str">
        <f>IFERROR(VLOOKUP(B2155,'FORMAÇÃO DE PREÇO'!B:D,3,FALSE),"")</f>
        <v/>
      </c>
      <c r="E2155" s="107" t="str">
        <f t="shared" si="65"/>
        <v/>
      </c>
      <c r="F2155" s="107" t="str">
        <f>IF($B2154="","",IF($C2155=$C2152,INDEX('FORMAÇÃO DE PREÇO'!$H:$H,MATCH($B2155,'FORMAÇÃO DE PREÇO'!$B:$B)-18),IF($C2155=$C2153,"Código","")))</f>
        <v/>
      </c>
      <c r="G2155" s="108" t="str">
        <f t="array" ref="G2155">IF($B2154="","",IF($C2155=$C2152,UPPER(INDEX('BASE EDITAL'!$C:$C,EDITAL!B2155+1)),IF($C2155=$C2153,"Especificação do Objeto","")))</f>
        <v/>
      </c>
      <c r="H2155" s="109" t="str">
        <f t="array" ref="H2155">IF($B2154="","",IF($C2155=$C2152,INDEX('FORMAÇÃO DE PREÇO'!$M:$M,MATCH($B2155,'FORMAÇÃO DE PREÇO'!$B:$B)-14),IF($C2155=$C2153,"Unidade","")))</f>
        <v/>
      </c>
      <c r="I2155" s="109" t="str">
        <f>IF($B2154="","",IF($C2155=$C2152,INDEX('FORMAÇÃO DE PREÇO'!$M:$M,MATCH($B2155,'FORMAÇÃO DE PREÇO'!$B:$B)-16),IF($C2155=$C2153,"Quant.","")))</f>
        <v/>
      </c>
      <c r="J2155" s="68" t="str">
        <f>IF(AND(COUNTBLANK($B2152:$B2154)=2,$B2154="",$B2153="",MAX(C:C)&gt;1),"Total Estimado",IF($B2154="","",IF($C2155=$C2152,INDEX('FORMAÇÃO DE PREÇO'!$M:$M,MATCH($B2155,'FORMAÇÃO DE PREÇO'!$B:$B)-18),IF($C2155=$C2153,"Valor Unit. (R$)",IF(AND($C2155&lt;&gt;$C2154,$J2154&lt;&gt;""),"Subtotal","")))))</f>
        <v/>
      </c>
      <c r="K2155" s="100" t="str">
        <f>IFERROR(IF(AND(COUNTBLANK($B2152:$B2154)=2,$B2154="",$B2153="",MAX(C:C)&gt;1),SUM($K$3:K2154)/2,IF($B2154="","",IF($C2155=$C2152,ROUND(J2155*I2155,2),IF($C2155=$C2153,"Total Item (R$)",IF(AND($C2155&lt;&gt;$C2154,$J2154&lt;&gt;""),SUMIFS(K:K,C:C,C2154,J:J,"&lt;&gt;Subtotal"),""))))),"")</f>
        <v/>
      </c>
      <c r="L2155" s="100" t="str">
        <f t="shared" si="64"/>
        <v/>
      </c>
    </row>
    <row r="2156" spans="2:12" x14ac:dyDescent="0.25">
      <c r="B2156" s="62" t="str">
        <f>IFERROR(IF(C2155=C2152,IF(B2155+1&lt;='FORMAÇÃO DE PREÇO'!$H$8,B2155+1,""),B2155),"")</f>
        <v/>
      </c>
      <c r="C2156" s="62" t="str">
        <f>IFERROR(VLOOKUP(B2156,'FORMAÇÃO DE PREÇO'!B:D,2,FALSE),"")</f>
        <v/>
      </c>
      <c r="D2156" s="62" t="str">
        <f>IFERROR(VLOOKUP(B2156,'FORMAÇÃO DE PREÇO'!B:D,3,FALSE),"")</f>
        <v/>
      </c>
      <c r="E2156" s="107" t="str">
        <f t="shared" si="65"/>
        <v/>
      </c>
      <c r="F2156" s="107" t="str">
        <f>IF($B2155="","",IF($C2156=$C2153,INDEX('FORMAÇÃO DE PREÇO'!$H:$H,MATCH($B2156,'FORMAÇÃO DE PREÇO'!$B:$B)-18),IF($C2156=$C2154,"Código","")))</f>
        <v/>
      </c>
      <c r="G2156" s="108" t="str">
        <f t="array" ref="G2156">IF($B2155="","",IF($C2156=$C2153,UPPER(INDEX('BASE EDITAL'!$C:$C,EDITAL!B2156+1)),IF($C2156=$C2154,"Especificação do Objeto","")))</f>
        <v/>
      </c>
      <c r="H2156" s="109" t="str">
        <f t="array" ref="H2156">IF($B2155="","",IF($C2156=$C2153,INDEX('FORMAÇÃO DE PREÇO'!$M:$M,MATCH($B2156,'FORMAÇÃO DE PREÇO'!$B:$B)-14),IF($C2156=$C2154,"Unidade","")))</f>
        <v/>
      </c>
      <c r="I2156" s="109" t="str">
        <f>IF($B2155="","",IF($C2156=$C2153,INDEX('FORMAÇÃO DE PREÇO'!$M:$M,MATCH($B2156,'FORMAÇÃO DE PREÇO'!$B:$B)-16),IF($C2156=$C2154,"Quant.","")))</f>
        <v/>
      </c>
      <c r="J2156" s="68" t="str">
        <f>IF(AND(COUNTBLANK($B2153:$B2155)=2,$B2155="",$B2154="",MAX(C:C)&gt;1),"Total Estimado",IF($B2155="","",IF($C2156=$C2153,INDEX('FORMAÇÃO DE PREÇO'!$M:$M,MATCH($B2156,'FORMAÇÃO DE PREÇO'!$B:$B)-18),IF($C2156=$C2154,"Valor Unit. (R$)",IF(AND($C2156&lt;&gt;$C2155,$J2155&lt;&gt;""),"Subtotal","")))))</f>
        <v/>
      </c>
      <c r="K2156" s="100" t="str">
        <f>IFERROR(IF(AND(COUNTBLANK($B2153:$B2155)=2,$B2155="",$B2154="",MAX(C:C)&gt;1),SUM($K$3:K2155)/2,IF($B2155="","",IF($C2156=$C2153,ROUND(J2156*I2156,2),IF($C2156=$C2154,"Total Item (R$)",IF(AND($C2156&lt;&gt;$C2155,$J2155&lt;&gt;""),SUMIFS(K:K,C:C,C2155,J:J,"&lt;&gt;Subtotal"),""))))),"")</f>
        <v/>
      </c>
      <c r="L2156" s="100" t="str">
        <f t="shared" si="64"/>
        <v/>
      </c>
    </row>
    <row r="2157" spans="2:12" x14ac:dyDescent="0.25">
      <c r="B2157" s="62" t="str">
        <f>IFERROR(IF(C2156=C2153,IF(B2156+1&lt;='FORMAÇÃO DE PREÇO'!$H$8,B2156+1,""),B2156),"")</f>
        <v/>
      </c>
      <c r="C2157" s="62" t="str">
        <f>IFERROR(VLOOKUP(B2157,'FORMAÇÃO DE PREÇO'!B:D,2,FALSE),"")</f>
        <v/>
      </c>
      <c r="D2157" s="62" t="str">
        <f>IFERROR(VLOOKUP(B2157,'FORMAÇÃO DE PREÇO'!B:D,3,FALSE),"")</f>
        <v/>
      </c>
      <c r="E2157" s="107" t="str">
        <f t="shared" si="65"/>
        <v/>
      </c>
      <c r="F2157" s="107" t="str">
        <f>IF($B2156="","",IF($C2157=$C2154,INDEX('FORMAÇÃO DE PREÇO'!$H:$H,MATCH($B2157,'FORMAÇÃO DE PREÇO'!$B:$B)-18),IF($C2157=$C2155,"Código","")))</f>
        <v/>
      </c>
      <c r="G2157" s="108" t="str">
        <f t="array" ref="G2157">IF($B2156="","",IF($C2157=$C2154,UPPER(INDEX('BASE EDITAL'!$C:$C,EDITAL!B2157+1)),IF($C2157=$C2155,"Especificação do Objeto","")))</f>
        <v/>
      </c>
      <c r="H2157" s="109" t="str">
        <f t="array" ref="H2157">IF($B2156="","",IF($C2157=$C2154,INDEX('FORMAÇÃO DE PREÇO'!$M:$M,MATCH($B2157,'FORMAÇÃO DE PREÇO'!$B:$B)-14),IF($C2157=$C2155,"Unidade","")))</f>
        <v/>
      </c>
      <c r="I2157" s="109" t="str">
        <f>IF($B2156="","",IF($C2157=$C2154,INDEX('FORMAÇÃO DE PREÇO'!$M:$M,MATCH($B2157,'FORMAÇÃO DE PREÇO'!$B:$B)-16),IF($C2157=$C2155,"Quant.","")))</f>
        <v/>
      </c>
      <c r="J2157" s="68" t="str">
        <f>IF(AND(COUNTBLANK($B2154:$B2156)=2,$B2156="",$B2155="",MAX(C:C)&gt;1),"Total Estimado",IF($B2156="","",IF($C2157=$C2154,INDEX('FORMAÇÃO DE PREÇO'!$M:$M,MATCH($B2157,'FORMAÇÃO DE PREÇO'!$B:$B)-18),IF($C2157=$C2155,"Valor Unit. (R$)",IF(AND($C2157&lt;&gt;$C2156,$J2156&lt;&gt;""),"Subtotal","")))))</f>
        <v/>
      </c>
      <c r="K2157" s="100" t="str">
        <f>IFERROR(IF(AND(COUNTBLANK($B2154:$B2156)=2,$B2156="",$B2155="",MAX(C:C)&gt;1),SUM($K$3:K2156)/2,IF($B2156="","",IF($C2157=$C2154,ROUND(J2157*I2157,2),IF($C2157=$C2155,"Total Item (R$)",IF(AND($C2157&lt;&gt;$C2156,$J2156&lt;&gt;""),SUMIFS(K:K,C:C,C2156,J:J,"&lt;&gt;Subtotal"),""))))),"")</f>
        <v/>
      </c>
      <c r="L2157" s="100" t="str">
        <f t="shared" si="64"/>
        <v/>
      </c>
    </row>
    <row r="2158" spans="2:12" x14ac:dyDescent="0.25">
      <c r="B2158" s="62" t="str">
        <f>IFERROR(IF(C2157=C2154,IF(B2157+1&lt;='FORMAÇÃO DE PREÇO'!$H$8,B2157+1,""),B2157),"")</f>
        <v/>
      </c>
      <c r="C2158" s="62" t="str">
        <f>IFERROR(VLOOKUP(B2158,'FORMAÇÃO DE PREÇO'!B:D,2,FALSE),"")</f>
        <v/>
      </c>
      <c r="D2158" s="62" t="str">
        <f>IFERROR(VLOOKUP(B2158,'FORMAÇÃO DE PREÇO'!B:D,3,FALSE),"")</f>
        <v/>
      </c>
      <c r="E2158" s="107" t="str">
        <f t="shared" si="65"/>
        <v/>
      </c>
      <c r="F2158" s="107" t="str">
        <f>IF($B2157="","",IF($C2158=$C2155,INDEX('FORMAÇÃO DE PREÇO'!$H:$H,MATCH($B2158,'FORMAÇÃO DE PREÇO'!$B:$B)-18),IF($C2158=$C2156,"Código","")))</f>
        <v/>
      </c>
      <c r="G2158" s="108" t="str">
        <f t="array" ref="G2158">IF($B2157="","",IF($C2158=$C2155,UPPER(INDEX('BASE EDITAL'!$C:$C,EDITAL!B2158+1)),IF($C2158=$C2156,"Especificação do Objeto","")))</f>
        <v/>
      </c>
      <c r="H2158" s="109" t="str">
        <f t="array" ref="H2158">IF($B2157="","",IF($C2158=$C2155,INDEX('FORMAÇÃO DE PREÇO'!$M:$M,MATCH($B2158,'FORMAÇÃO DE PREÇO'!$B:$B)-14),IF($C2158=$C2156,"Unidade","")))</f>
        <v/>
      </c>
      <c r="I2158" s="109" t="str">
        <f>IF($B2157="","",IF($C2158=$C2155,INDEX('FORMAÇÃO DE PREÇO'!$M:$M,MATCH($B2158,'FORMAÇÃO DE PREÇO'!$B:$B)-16),IF($C2158=$C2156,"Quant.","")))</f>
        <v/>
      </c>
      <c r="J2158" s="68" t="str">
        <f>IF(AND(COUNTBLANK($B2155:$B2157)=2,$B2157="",$B2156="",MAX(C:C)&gt;1),"Total Estimado",IF($B2157="","",IF($C2158=$C2155,INDEX('FORMAÇÃO DE PREÇO'!$M:$M,MATCH($B2158,'FORMAÇÃO DE PREÇO'!$B:$B)-18),IF($C2158=$C2156,"Valor Unit. (R$)",IF(AND($C2158&lt;&gt;$C2157,$J2157&lt;&gt;""),"Subtotal","")))))</f>
        <v/>
      </c>
      <c r="K2158" s="100" t="str">
        <f>IFERROR(IF(AND(COUNTBLANK($B2155:$B2157)=2,$B2157="",$B2156="",MAX(C:C)&gt;1),SUM($K$3:K2157)/2,IF($B2157="","",IF($C2158=$C2155,ROUND(J2158*I2158,2),IF($C2158=$C2156,"Total Item (R$)",IF(AND($C2158&lt;&gt;$C2157,$J2157&lt;&gt;""),SUMIFS(K:K,C:C,C2157,J:J,"&lt;&gt;Subtotal"),""))))),"")</f>
        <v/>
      </c>
      <c r="L2158" s="100" t="str">
        <f t="shared" si="64"/>
        <v/>
      </c>
    </row>
    <row r="2159" spans="2:12" x14ac:dyDescent="0.25">
      <c r="B2159" s="62" t="str">
        <f>IFERROR(IF(C2158=C2155,IF(B2158+1&lt;='FORMAÇÃO DE PREÇO'!$H$8,B2158+1,""),B2158),"")</f>
        <v/>
      </c>
      <c r="C2159" s="62" t="str">
        <f>IFERROR(VLOOKUP(B2159,'FORMAÇÃO DE PREÇO'!B:D,2,FALSE),"")</f>
        <v/>
      </c>
      <c r="D2159" s="62" t="str">
        <f>IFERROR(VLOOKUP(B2159,'FORMAÇÃO DE PREÇO'!B:D,3,FALSE),"")</f>
        <v/>
      </c>
      <c r="E2159" s="107" t="str">
        <f t="shared" si="65"/>
        <v/>
      </c>
      <c r="F2159" s="107" t="str">
        <f>IF($B2158="","",IF($C2159=$C2156,INDEX('FORMAÇÃO DE PREÇO'!$H:$H,MATCH($B2159,'FORMAÇÃO DE PREÇO'!$B:$B)-18),IF($C2159=$C2157,"Código","")))</f>
        <v/>
      </c>
      <c r="G2159" s="108" t="str">
        <f t="array" ref="G2159">IF($B2158="","",IF($C2159=$C2156,UPPER(INDEX('BASE EDITAL'!$C:$C,EDITAL!B2159+1)),IF($C2159=$C2157,"Especificação do Objeto","")))</f>
        <v/>
      </c>
      <c r="H2159" s="109" t="str">
        <f t="array" ref="H2159">IF($B2158="","",IF($C2159=$C2156,INDEX('FORMAÇÃO DE PREÇO'!$M:$M,MATCH($B2159,'FORMAÇÃO DE PREÇO'!$B:$B)-14),IF($C2159=$C2157,"Unidade","")))</f>
        <v/>
      </c>
      <c r="I2159" s="109" t="str">
        <f>IF($B2158="","",IF($C2159=$C2156,INDEX('FORMAÇÃO DE PREÇO'!$M:$M,MATCH($B2159,'FORMAÇÃO DE PREÇO'!$B:$B)-16),IF($C2159=$C2157,"Quant.","")))</f>
        <v/>
      </c>
      <c r="J2159" s="68" t="str">
        <f>IF(AND(COUNTBLANK($B2156:$B2158)=2,$B2158="",$B2157="",MAX(C:C)&gt;1),"Total Estimado",IF($B2158="","",IF($C2159=$C2156,INDEX('FORMAÇÃO DE PREÇO'!$M:$M,MATCH($B2159,'FORMAÇÃO DE PREÇO'!$B:$B)-18),IF($C2159=$C2157,"Valor Unit. (R$)",IF(AND($C2159&lt;&gt;$C2158,$J2158&lt;&gt;""),"Subtotal","")))))</f>
        <v/>
      </c>
      <c r="K2159" s="100" t="str">
        <f>IFERROR(IF(AND(COUNTBLANK($B2156:$B2158)=2,$B2158="",$B2157="",MAX(C:C)&gt;1),SUM($K$3:K2158)/2,IF($B2158="","",IF($C2159=$C2156,ROUND(J2159*I2159,2),IF($C2159=$C2157,"Total Item (R$)",IF(AND($C2159&lt;&gt;$C2158,$J2158&lt;&gt;""),SUMIFS(K:K,C:C,C2158,J:J,"&lt;&gt;Subtotal"),""))))),"")</f>
        <v/>
      </c>
      <c r="L2159" s="100" t="str">
        <f t="shared" si="64"/>
        <v/>
      </c>
    </row>
    <row r="2160" spans="2:12" x14ac:dyDescent="0.25">
      <c r="B2160" s="62" t="str">
        <f>IFERROR(IF(C2159=C2156,IF(B2159+1&lt;='FORMAÇÃO DE PREÇO'!$H$8,B2159+1,""),B2159),"")</f>
        <v/>
      </c>
      <c r="C2160" s="62" t="str">
        <f>IFERROR(VLOOKUP(B2160,'FORMAÇÃO DE PREÇO'!B:D,2,FALSE),"")</f>
        <v/>
      </c>
      <c r="D2160" s="62" t="str">
        <f>IFERROR(VLOOKUP(B2160,'FORMAÇÃO DE PREÇO'!B:D,3,FALSE),"")</f>
        <v/>
      </c>
      <c r="E2160" s="107" t="str">
        <f t="shared" si="65"/>
        <v/>
      </c>
      <c r="F2160" s="107" t="str">
        <f>IF($B2159="","",IF($C2160=$C2157,INDEX('FORMAÇÃO DE PREÇO'!$H:$H,MATCH($B2160,'FORMAÇÃO DE PREÇO'!$B:$B)-18),IF($C2160=$C2158,"Código","")))</f>
        <v/>
      </c>
      <c r="G2160" s="108" t="str">
        <f t="array" ref="G2160">IF($B2159="","",IF($C2160=$C2157,UPPER(INDEX('BASE EDITAL'!$C:$C,EDITAL!B2160+1)),IF($C2160=$C2158,"Especificação do Objeto","")))</f>
        <v/>
      </c>
      <c r="H2160" s="109" t="str">
        <f t="array" ref="H2160">IF($B2159="","",IF($C2160=$C2157,INDEX('FORMAÇÃO DE PREÇO'!$M:$M,MATCH($B2160,'FORMAÇÃO DE PREÇO'!$B:$B)-14),IF($C2160=$C2158,"Unidade","")))</f>
        <v/>
      </c>
      <c r="I2160" s="109" t="str">
        <f>IF($B2159="","",IF($C2160=$C2157,INDEX('FORMAÇÃO DE PREÇO'!$M:$M,MATCH($B2160,'FORMAÇÃO DE PREÇO'!$B:$B)-16),IF($C2160=$C2158,"Quant.","")))</f>
        <v/>
      </c>
      <c r="J2160" s="68" t="str">
        <f>IF(AND(COUNTBLANK($B2157:$B2159)=2,$B2159="",$B2158="",MAX(C:C)&gt;1),"Total Estimado",IF($B2159="","",IF($C2160=$C2157,INDEX('FORMAÇÃO DE PREÇO'!$M:$M,MATCH($B2160,'FORMAÇÃO DE PREÇO'!$B:$B)-18),IF($C2160=$C2158,"Valor Unit. (R$)",IF(AND($C2160&lt;&gt;$C2159,$J2159&lt;&gt;""),"Subtotal","")))))</f>
        <v/>
      </c>
      <c r="K2160" s="100" t="str">
        <f>IFERROR(IF(AND(COUNTBLANK($B2157:$B2159)=2,$B2159="",$B2158="",MAX(C:C)&gt;1),SUM($K$3:K2159)/2,IF($B2159="","",IF($C2160=$C2157,ROUND(J2160*I2160,2),IF($C2160=$C2158,"Total Item (R$)",IF(AND($C2160&lt;&gt;$C2159,$J2159&lt;&gt;""),SUMIFS(K:K,C:C,C2159,J:J,"&lt;&gt;Subtotal"),""))))),"")</f>
        <v/>
      </c>
      <c r="L2160" s="100" t="str">
        <f t="shared" si="64"/>
        <v/>
      </c>
    </row>
    <row r="2161" spans="2:12" x14ac:dyDescent="0.25">
      <c r="B2161" s="62" t="str">
        <f>IFERROR(IF(C2160=C2157,IF(B2160+1&lt;='FORMAÇÃO DE PREÇO'!$H$8,B2160+1,""),B2160),"")</f>
        <v/>
      </c>
      <c r="C2161" s="62" t="str">
        <f>IFERROR(VLOOKUP(B2161,'FORMAÇÃO DE PREÇO'!B:D,2,FALSE),"")</f>
        <v/>
      </c>
      <c r="D2161" s="62" t="str">
        <f>IFERROR(VLOOKUP(B2161,'FORMAÇÃO DE PREÇO'!B:D,3,FALSE),"")</f>
        <v/>
      </c>
      <c r="E2161" s="107" t="str">
        <f t="shared" si="65"/>
        <v/>
      </c>
      <c r="F2161" s="107" t="str">
        <f>IF($B2160="","",IF($C2161=$C2158,INDEX('FORMAÇÃO DE PREÇO'!$H:$H,MATCH($B2161,'FORMAÇÃO DE PREÇO'!$B:$B)-18),IF($C2161=$C2159,"Código","")))</f>
        <v/>
      </c>
      <c r="G2161" s="108" t="str">
        <f t="array" ref="G2161">IF($B2160="","",IF($C2161=$C2158,UPPER(INDEX('BASE EDITAL'!$C:$C,EDITAL!B2161+1)),IF($C2161=$C2159,"Especificação do Objeto","")))</f>
        <v/>
      </c>
      <c r="H2161" s="109" t="str">
        <f t="array" ref="H2161">IF($B2160="","",IF($C2161=$C2158,INDEX('FORMAÇÃO DE PREÇO'!$M:$M,MATCH($B2161,'FORMAÇÃO DE PREÇO'!$B:$B)-14),IF($C2161=$C2159,"Unidade","")))</f>
        <v/>
      </c>
      <c r="I2161" s="109" t="str">
        <f>IF($B2160="","",IF($C2161=$C2158,INDEX('FORMAÇÃO DE PREÇO'!$M:$M,MATCH($B2161,'FORMAÇÃO DE PREÇO'!$B:$B)-16),IF($C2161=$C2159,"Quant.","")))</f>
        <v/>
      </c>
      <c r="J2161" s="68" t="str">
        <f>IF(AND(COUNTBLANK($B2158:$B2160)=2,$B2160="",$B2159="",MAX(C:C)&gt;1),"Total Estimado",IF($B2160="","",IF($C2161=$C2158,INDEX('FORMAÇÃO DE PREÇO'!$M:$M,MATCH($B2161,'FORMAÇÃO DE PREÇO'!$B:$B)-18),IF($C2161=$C2159,"Valor Unit. (R$)",IF(AND($C2161&lt;&gt;$C2160,$J2160&lt;&gt;""),"Subtotal","")))))</f>
        <v/>
      </c>
      <c r="K2161" s="100" t="str">
        <f>IFERROR(IF(AND(COUNTBLANK($B2158:$B2160)=2,$B2160="",$B2159="",MAX(C:C)&gt;1),SUM($K$3:K2160)/2,IF($B2160="","",IF($C2161=$C2158,ROUND(J2161*I2161,2),IF($C2161=$C2159,"Total Item (R$)",IF(AND($C2161&lt;&gt;$C2160,$J2160&lt;&gt;""),SUMIFS(K:K,C:C,C2160,J:J,"&lt;&gt;Subtotal"),""))))),"")</f>
        <v/>
      </c>
      <c r="L2161" s="100" t="str">
        <f t="shared" si="64"/>
        <v/>
      </c>
    </row>
    <row r="2162" spans="2:12" x14ac:dyDescent="0.25">
      <c r="B2162" s="62" t="str">
        <f>IFERROR(IF(C2161=C2158,IF(B2161+1&lt;='FORMAÇÃO DE PREÇO'!$H$8,B2161+1,""),B2161),"")</f>
        <v/>
      </c>
      <c r="C2162" s="62" t="str">
        <f>IFERROR(VLOOKUP(B2162,'FORMAÇÃO DE PREÇO'!B:D,2,FALSE),"")</f>
        <v/>
      </c>
      <c r="D2162" s="62" t="str">
        <f>IFERROR(VLOOKUP(B2162,'FORMAÇÃO DE PREÇO'!B:D,3,FALSE),"")</f>
        <v/>
      </c>
      <c r="E2162" s="107" t="str">
        <f t="shared" si="65"/>
        <v/>
      </c>
      <c r="F2162" s="107" t="str">
        <f>IF($B2161="","",IF($C2162=$C2159,INDEX('FORMAÇÃO DE PREÇO'!$H:$H,MATCH($B2162,'FORMAÇÃO DE PREÇO'!$B:$B)-18),IF($C2162=$C2160,"Código","")))</f>
        <v/>
      </c>
      <c r="G2162" s="108" t="str">
        <f t="array" ref="G2162">IF($B2161="","",IF($C2162=$C2159,UPPER(INDEX('BASE EDITAL'!$C:$C,EDITAL!B2162+1)),IF($C2162=$C2160,"Especificação do Objeto","")))</f>
        <v/>
      </c>
      <c r="H2162" s="109" t="str">
        <f t="array" ref="H2162">IF($B2161="","",IF($C2162=$C2159,INDEX('FORMAÇÃO DE PREÇO'!$M:$M,MATCH($B2162,'FORMAÇÃO DE PREÇO'!$B:$B)-14),IF($C2162=$C2160,"Unidade","")))</f>
        <v/>
      </c>
      <c r="I2162" s="109" t="str">
        <f>IF($B2161="","",IF($C2162=$C2159,INDEX('FORMAÇÃO DE PREÇO'!$M:$M,MATCH($B2162,'FORMAÇÃO DE PREÇO'!$B:$B)-16),IF($C2162=$C2160,"Quant.","")))</f>
        <v/>
      </c>
      <c r="J2162" s="68" t="str">
        <f>IF(AND(COUNTBLANK($B2159:$B2161)=2,$B2161="",$B2160="",MAX(C:C)&gt;1),"Total Estimado",IF($B2161="","",IF($C2162=$C2159,INDEX('FORMAÇÃO DE PREÇO'!$M:$M,MATCH($B2162,'FORMAÇÃO DE PREÇO'!$B:$B)-18),IF($C2162=$C2160,"Valor Unit. (R$)",IF(AND($C2162&lt;&gt;$C2161,$J2161&lt;&gt;""),"Subtotal","")))))</f>
        <v/>
      </c>
      <c r="K2162" s="100" t="str">
        <f>IFERROR(IF(AND(COUNTBLANK($B2159:$B2161)=2,$B2161="",$B2160="",MAX(C:C)&gt;1),SUM($K$3:K2161)/2,IF($B2161="","",IF($C2162=$C2159,ROUND(J2162*I2162,2),IF($C2162=$C2160,"Total Item (R$)",IF(AND($C2162&lt;&gt;$C2161,$J2161&lt;&gt;""),SUMIFS(K:K,C:C,C2161,J:J,"&lt;&gt;Subtotal"),""))))),"")</f>
        <v/>
      </c>
      <c r="L2162" s="100" t="str">
        <f t="shared" si="64"/>
        <v/>
      </c>
    </row>
    <row r="2163" spans="2:12" x14ac:dyDescent="0.25">
      <c r="B2163" s="62" t="str">
        <f>IFERROR(IF(C2162=C2159,IF(B2162+1&lt;='FORMAÇÃO DE PREÇO'!$H$8,B2162+1,""),B2162),"")</f>
        <v/>
      </c>
      <c r="C2163" s="62" t="str">
        <f>IFERROR(VLOOKUP(B2163,'FORMAÇÃO DE PREÇO'!B:D,2,FALSE),"")</f>
        <v/>
      </c>
      <c r="D2163" s="62" t="str">
        <f>IFERROR(VLOOKUP(B2163,'FORMAÇÃO DE PREÇO'!B:D,3,FALSE),"")</f>
        <v/>
      </c>
      <c r="E2163" s="107" t="str">
        <f t="shared" si="65"/>
        <v/>
      </c>
      <c r="F2163" s="107" t="str">
        <f>IF($B2162="","",IF($C2163=$C2160,INDEX('FORMAÇÃO DE PREÇO'!$H:$H,MATCH($B2163,'FORMAÇÃO DE PREÇO'!$B:$B)-18),IF($C2163=$C2161,"Código","")))</f>
        <v/>
      </c>
      <c r="G2163" s="108" t="str">
        <f t="array" ref="G2163">IF($B2162="","",IF($C2163=$C2160,UPPER(INDEX('BASE EDITAL'!$C:$C,EDITAL!B2163+1)),IF($C2163=$C2161,"Especificação do Objeto","")))</f>
        <v/>
      </c>
      <c r="H2163" s="109" t="str">
        <f t="array" ref="H2163">IF($B2162="","",IF($C2163=$C2160,INDEX('FORMAÇÃO DE PREÇO'!$M:$M,MATCH($B2163,'FORMAÇÃO DE PREÇO'!$B:$B)-14),IF($C2163=$C2161,"Unidade","")))</f>
        <v/>
      </c>
      <c r="I2163" s="109" t="str">
        <f>IF($B2162="","",IF($C2163=$C2160,INDEX('FORMAÇÃO DE PREÇO'!$M:$M,MATCH($B2163,'FORMAÇÃO DE PREÇO'!$B:$B)-16),IF($C2163=$C2161,"Quant.","")))</f>
        <v/>
      </c>
      <c r="J2163" s="68" t="str">
        <f>IF(AND(COUNTBLANK($B2160:$B2162)=2,$B2162="",$B2161="",MAX(C:C)&gt;1),"Total Estimado",IF($B2162="","",IF($C2163=$C2160,INDEX('FORMAÇÃO DE PREÇO'!$M:$M,MATCH($B2163,'FORMAÇÃO DE PREÇO'!$B:$B)-18),IF($C2163=$C2161,"Valor Unit. (R$)",IF(AND($C2163&lt;&gt;$C2162,$J2162&lt;&gt;""),"Subtotal","")))))</f>
        <v/>
      </c>
      <c r="K2163" s="100" t="str">
        <f>IFERROR(IF(AND(COUNTBLANK($B2160:$B2162)=2,$B2162="",$B2161="",MAX(C:C)&gt;1),SUM($K$3:K2162)/2,IF($B2162="","",IF($C2163=$C2160,ROUND(J2163*I2163,2),IF($C2163=$C2161,"Total Item (R$)",IF(AND($C2163&lt;&gt;$C2162,$J2162&lt;&gt;""),SUMIFS(K:K,C:C,C2162,J:J,"&lt;&gt;Subtotal"),""))))),"")</f>
        <v/>
      </c>
      <c r="L2163" s="100" t="str">
        <f t="shared" si="64"/>
        <v/>
      </c>
    </row>
    <row r="2164" spans="2:12" x14ac:dyDescent="0.25">
      <c r="B2164" s="62" t="str">
        <f>IFERROR(IF(C2163=C2160,IF(B2163+1&lt;='FORMAÇÃO DE PREÇO'!$H$8,B2163+1,""),B2163),"")</f>
        <v/>
      </c>
      <c r="C2164" s="62" t="str">
        <f>IFERROR(VLOOKUP(B2164,'FORMAÇÃO DE PREÇO'!B:D,2,FALSE),"")</f>
        <v/>
      </c>
      <c r="D2164" s="62" t="str">
        <f>IFERROR(VLOOKUP(B2164,'FORMAÇÃO DE PREÇO'!B:D,3,FALSE),"")</f>
        <v/>
      </c>
      <c r="E2164" s="107" t="str">
        <f t="shared" si="65"/>
        <v/>
      </c>
      <c r="F2164" s="107" t="str">
        <f>IF($B2163="","",IF($C2164=$C2161,INDEX('FORMAÇÃO DE PREÇO'!$H:$H,MATCH($B2164,'FORMAÇÃO DE PREÇO'!$B:$B)-18),IF($C2164=$C2162,"Código","")))</f>
        <v/>
      </c>
      <c r="G2164" s="108" t="str">
        <f t="array" ref="G2164">IF($B2163="","",IF($C2164=$C2161,UPPER(INDEX('BASE EDITAL'!$C:$C,EDITAL!B2164+1)),IF($C2164=$C2162,"Especificação do Objeto","")))</f>
        <v/>
      </c>
      <c r="H2164" s="109" t="str">
        <f t="array" ref="H2164">IF($B2163="","",IF($C2164=$C2161,INDEX('FORMAÇÃO DE PREÇO'!$M:$M,MATCH($B2164,'FORMAÇÃO DE PREÇO'!$B:$B)-14),IF($C2164=$C2162,"Unidade","")))</f>
        <v/>
      </c>
      <c r="I2164" s="109" t="str">
        <f>IF($B2163="","",IF($C2164=$C2161,INDEX('FORMAÇÃO DE PREÇO'!$M:$M,MATCH($B2164,'FORMAÇÃO DE PREÇO'!$B:$B)-16),IF($C2164=$C2162,"Quant.","")))</f>
        <v/>
      </c>
      <c r="J2164" s="68" t="str">
        <f>IF(AND(COUNTBLANK($B2161:$B2163)=2,$B2163="",$B2162="",MAX(C:C)&gt;1),"Total Estimado",IF($B2163="","",IF($C2164=$C2161,INDEX('FORMAÇÃO DE PREÇO'!$M:$M,MATCH($B2164,'FORMAÇÃO DE PREÇO'!$B:$B)-18),IF($C2164=$C2162,"Valor Unit. (R$)",IF(AND($C2164&lt;&gt;$C2163,$J2163&lt;&gt;""),"Subtotal","")))))</f>
        <v/>
      </c>
      <c r="K2164" s="100" t="str">
        <f>IFERROR(IF(AND(COUNTBLANK($B2161:$B2163)=2,$B2163="",$B2162="",MAX(C:C)&gt;1),SUM($K$3:K2163)/2,IF($B2163="","",IF($C2164=$C2161,ROUND(J2164*I2164,2),IF($C2164=$C2162,"Total Item (R$)",IF(AND($C2164&lt;&gt;$C2163,$J2163&lt;&gt;""),SUMIFS(K:K,C:C,C2163,J:J,"&lt;&gt;Subtotal"),""))))),"")</f>
        <v/>
      </c>
      <c r="L2164" s="100" t="str">
        <f t="shared" si="64"/>
        <v/>
      </c>
    </row>
    <row r="2165" spans="2:12" x14ac:dyDescent="0.25">
      <c r="B2165" s="62" t="str">
        <f>IFERROR(IF(C2164=C2161,IF(B2164+1&lt;='FORMAÇÃO DE PREÇO'!$H$8,B2164+1,""),B2164),"")</f>
        <v/>
      </c>
      <c r="C2165" s="62" t="str">
        <f>IFERROR(VLOOKUP(B2165,'FORMAÇÃO DE PREÇO'!B:D,2,FALSE),"")</f>
        <v/>
      </c>
      <c r="D2165" s="62" t="str">
        <f>IFERROR(VLOOKUP(B2165,'FORMAÇÃO DE PREÇO'!B:D,3,FALSE),"")</f>
        <v/>
      </c>
      <c r="E2165" s="107" t="str">
        <f t="shared" si="65"/>
        <v/>
      </c>
      <c r="F2165" s="107" t="str">
        <f>IF($B2164="","",IF($C2165=$C2162,INDEX('FORMAÇÃO DE PREÇO'!$H:$H,MATCH($B2165,'FORMAÇÃO DE PREÇO'!$B:$B)-18),IF($C2165=$C2163,"Código","")))</f>
        <v/>
      </c>
      <c r="G2165" s="108" t="str">
        <f t="array" ref="G2165">IF($B2164="","",IF($C2165=$C2162,UPPER(INDEX('BASE EDITAL'!$C:$C,EDITAL!B2165+1)),IF($C2165=$C2163,"Especificação do Objeto","")))</f>
        <v/>
      </c>
      <c r="H2165" s="109" t="str">
        <f t="array" ref="H2165">IF($B2164="","",IF($C2165=$C2162,INDEX('FORMAÇÃO DE PREÇO'!$M:$M,MATCH($B2165,'FORMAÇÃO DE PREÇO'!$B:$B)-14),IF($C2165=$C2163,"Unidade","")))</f>
        <v/>
      </c>
      <c r="I2165" s="109" t="str">
        <f>IF($B2164="","",IF($C2165=$C2162,INDEX('FORMAÇÃO DE PREÇO'!$M:$M,MATCH($B2165,'FORMAÇÃO DE PREÇO'!$B:$B)-16),IF($C2165=$C2163,"Quant.","")))</f>
        <v/>
      </c>
      <c r="J2165" s="68" t="str">
        <f>IF(AND(COUNTBLANK($B2162:$B2164)=2,$B2164="",$B2163="",MAX(C:C)&gt;1),"Total Estimado",IF($B2164="","",IF($C2165=$C2162,INDEX('FORMAÇÃO DE PREÇO'!$M:$M,MATCH($B2165,'FORMAÇÃO DE PREÇO'!$B:$B)-18),IF($C2165=$C2163,"Valor Unit. (R$)",IF(AND($C2165&lt;&gt;$C2164,$J2164&lt;&gt;""),"Subtotal","")))))</f>
        <v/>
      </c>
      <c r="K2165" s="100" t="str">
        <f>IFERROR(IF(AND(COUNTBLANK($B2162:$B2164)=2,$B2164="",$B2163="",MAX(C:C)&gt;1),SUM($K$3:K2164)/2,IF($B2164="","",IF($C2165=$C2162,ROUND(J2165*I2165,2),IF($C2165=$C2163,"Total Item (R$)",IF(AND($C2165&lt;&gt;$C2164,$J2164&lt;&gt;""),SUMIFS(K:K,C:C,C2164,J:J,"&lt;&gt;Subtotal"),""))))),"")</f>
        <v/>
      </c>
      <c r="L2165" s="100" t="str">
        <f t="shared" si="64"/>
        <v/>
      </c>
    </row>
    <row r="2166" spans="2:12" x14ac:dyDescent="0.25">
      <c r="B2166" s="62" t="str">
        <f>IFERROR(IF(C2165=C2162,IF(B2165+1&lt;='FORMAÇÃO DE PREÇO'!$H$8,B2165+1,""),B2165),"")</f>
        <v/>
      </c>
      <c r="C2166" s="62" t="str">
        <f>IFERROR(VLOOKUP(B2166,'FORMAÇÃO DE PREÇO'!B:D,2,FALSE),"")</f>
        <v/>
      </c>
      <c r="D2166" s="62" t="str">
        <f>IFERROR(VLOOKUP(B2166,'FORMAÇÃO DE PREÇO'!B:D,3,FALSE),"")</f>
        <v/>
      </c>
      <c r="E2166" s="107" t="str">
        <f t="shared" si="65"/>
        <v/>
      </c>
      <c r="F2166" s="107" t="str">
        <f>IF($B2165="","",IF($C2166=$C2163,INDEX('FORMAÇÃO DE PREÇO'!$H:$H,MATCH($B2166,'FORMAÇÃO DE PREÇO'!$B:$B)-18),IF($C2166=$C2164,"Código","")))</f>
        <v/>
      </c>
      <c r="G2166" s="108" t="str">
        <f t="array" ref="G2166">IF($B2165="","",IF($C2166=$C2163,UPPER(INDEX('BASE EDITAL'!$C:$C,EDITAL!B2166+1)),IF($C2166=$C2164,"Especificação do Objeto","")))</f>
        <v/>
      </c>
      <c r="H2166" s="109" t="str">
        <f t="array" ref="H2166">IF($B2165="","",IF($C2166=$C2163,INDEX('FORMAÇÃO DE PREÇO'!$M:$M,MATCH($B2166,'FORMAÇÃO DE PREÇO'!$B:$B)-14),IF($C2166=$C2164,"Unidade","")))</f>
        <v/>
      </c>
      <c r="I2166" s="109" t="str">
        <f>IF($B2165="","",IF($C2166=$C2163,INDEX('FORMAÇÃO DE PREÇO'!$M:$M,MATCH($B2166,'FORMAÇÃO DE PREÇO'!$B:$B)-16),IF($C2166=$C2164,"Quant.","")))</f>
        <v/>
      </c>
      <c r="J2166" s="68" t="str">
        <f>IF(AND(COUNTBLANK($B2163:$B2165)=2,$B2165="",$B2164="",MAX(C:C)&gt;1),"Total Estimado",IF($B2165="","",IF($C2166=$C2163,INDEX('FORMAÇÃO DE PREÇO'!$M:$M,MATCH($B2166,'FORMAÇÃO DE PREÇO'!$B:$B)-18),IF($C2166=$C2164,"Valor Unit. (R$)",IF(AND($C2166&lt;&gt;$C2165,$J2165&lt;&gt;""),"Subtotal","")))))</f>
        <v/>
      </c>
      <c r="K2166" s="100" t="str">
        <f>IFERROR(IF(AND(COUNTBLANK($B2163:$B2165)=2,$B2165="",$B2164="",MAX(C:C)&gt;1),SUM($K$3:K2165)/2,IF($B2165="","",IF($C2166=$C2163,ROUND(J2166*I2166,2),IF($C2166=$C2164,"Total Item (R$)",IF(AND($C2166&lt;&gt;$C2165,$J2165&lt;&gt;""),SUMIFS(K:K,C:C,C2165,J:J,"&lt;&gt;Subtotal"),""))))),"")</f>
        <v/>
      </c>
      <c r="L2166" s="100" t="str">
        <f t="shared" si="64"/>
        <v/>
      </c>
    </row>
    <row r="2167" spans="2:12" x14ac:dyDescent="0.25">
      <c r="B2167" s="62" t="str">
        <f>IFERROR(IF(C2166=C2163,IF(B2166+1&lt;='FORMAÇÃO DE PREÇO'!$H$8,B2166+1,""),B2166),"")</f>
        <v/>
      </c>
      <c r="C2167" s="62" t="str">
        <f>IFERROR(VLOOKUP(B2167,'FORMAÇÃO DE PREÇO'!B:D,2,FALSE),"")</f>
        <v/>
      </c>
      <c r="D2167" s="62" t="str">
        <f>IFERROR(VLOOKUP(B2167,'FORMAÇÃO DE PREÇO'!B:D,3,FALSE),"")</f>
        <v/>
      </c>
      <c r="E2167" s="107" t="str">
        <f t="shared" si="65"/>
        <v/>
      </c>
      <c r="F2167" s="107" t="str">
        <f>IF($B2166="","",IF($C2167=$C2164,INDEX('FORMAÇÃO DE PREÇO'!$H:$H,MATCH($B2167,'FORMAÇÃO DE PREÇO'!$B:$B)-18),IF($C2167=$C2165,"Código","")))</f>
        <v/>
      </c>
      <c r="G2167" s="108" t="str">
        <f t="array" ref="G2167">IF($B2166="","",IF($C2167=$C2164,UPPER(INDEX('BASE EDITAL'!$C:$C,EDITAL!B2167+1)),IF($C2167=$C2165,"Especificação do Objeto","")))</f>
        <v/>
      </c>
      <c r="H2167" s="109" t="str">
        <f t="array" ref="H2167">IF($B2166="","",IF($C2167=$C2164,INDEX('FORMAÇÃO DE PREÇO'!$M:$M,MATCH($B2167,'FORMAÇÃO DE PREÇO'!$B:$B)-14),IF($C2167=$C2165,"Unidade","")))</f>
        <v/>
      </c>
      <c r="I2167" s="109" t="str">
        <f>IF($B2166="","",IF($C2167=$C2164,INDEX('FORMAÇÃO DE PREÇO'!$M:$M,MATCH($B2167,'FORMAÇÃO DE PREÇO'!$B:$B)-16),IF($C2167=$C2165,"Quant.","")))</f>
        <v/>
      </c>
      <c r="J2167" s="68" t="str">
        <f>IF(AND(COUNTBLANK($B2164:$B2166)=2,$B2166="",$B2165="",MAX(C:C)&gt;1),"Total Estimado",IF($B2166="","",IF($C2167=$C2164,INDEX('FORMAÇÃO DE PREÇO'!$M:$M,MATCH($B2167,'FORMAÇÃO DE PREÇO'!$B:$B)-18),IF($C2167=$C2165,"Valor Unit. (R$)",IF(AND($C2167&lt;&gt;$C2166,$J2166&lt;&gt;""),"Subtotal","")))))</f>
        <v/>
      </c>
      <c r="K2167" s="100" t="str">
        <f>IFERROR(IF(AND(COUNTBLANK($B2164:$B2166)=2,$B2166="",$B2165="",MAX(C:C)&gt;1),SUM($K$3:K2166)/2,IF($B2166="","",IF($C2167=$C2164,ROUND(J2167*I2167,2),IF($C2167=$C2165,"Total Item (R$)",IF(AND($C2167&lt;&gt;$C2166,$J2166&lt;&gt;""),SUMIFS(K:K,C:C,C2166,J:J,"&lt;&gt;Subtotal"),""))))),"")</f>
        <v/>
      </c>
      <c r="L2167" s="100" t="str">
        <f t="shared" si="64"/>
        <v/>
      </c>
    </row>
    <row r="2168" spans="2:12" x14ac:dyDescent="0.25">
      <c r="B2168" s="62" t="str">
        <f>IFERROR(IF(C2167=C2164,IF(B2167+1&lt;='FORMAÇÃO DE PREÇO'!$H$8,B2167+1,""),B2167),"")</f>
        <v/>
      </c>
      <c r="C2168" s="62" t="str">
        <f>IFERROR(VLOOKUP(B2168,'FORMAÇÃO DE PREÇO'!B:D,2,FALSE),"")</f>
        <v/>
      </c>
      <c r="D2168" s="62" t="str">
        <f>IFERROR(VLOOKUP(B2168,'FORMAÇÃO DE PREÇO'!B:D,3,FALSE),"")</f>
        <v/>
      </c>
      <c r="E2168" s="107" t="str">
        <f t="shared" si="65"/>
        <v/>
      </c>
      <c r="F2168" s="107" t="str">
        <f>IF($B2167="","",IF($C2168=$C2165,INDEX('FORMAÇÃO DE PREÇO'!$H:$H,MATCH($B2168,'FORMAÇÃO DE PREÇO'!$B:$B)-18),IF($C2168=$C2166,"Código","")))</f>
        <v/>
      </c>
      <c r="G2168" s="108" t="str">
        <f t="array" ref="G2168">IF($B2167="","",IF($C2168=$C2165,UPPER(INDEX('BASE EDITAL'!$C:$C,EDITAL!B2168+1)),IF($C2168=$C2166,"Especificação do Objeto","")))</f>
        <v/>
      </c>
      <c r="H2168" s="109" t="str">
        <f t="array" ref="H2168">IF($B2167="","",IF($C2168=$C2165,INDEX('FORMAÇÃO DE PREÇO'!$M:$M,MATCH($B2168,'FORMAÇÃO DE PREÇO'!$B:$B)-14),IF($C2168=$C2166,"Unidade","")))</f>
        <v/>
      </c>
      <c r="I2168" s="109" t="str">
        <f>IF($B2167="","",IF($C2168=$C2165,INDEX('FORMAÇÃO DE PREÇO'!$M:$M,MATCH($B2168,'FORMAÇÃO DE PREÇO'!$B:$B)-16),IF($C2168=$C2166,"Quant.","")))</f>
        <v/>
      </c>
      <c r="J2168" s="68" t="str">
        <f>IF(AND(COUNTBLANK($B2165:$B2167)=2,$B2167="",$B2166="",MAX(C:C)&gt;1),"Total Estimado",IF($B2167="","",IF($C2168=$C2165,INDEX('FORMAÇÃO DE PREÇO'!$M:$M,MATCH($B2168,'FORMAÇÃO DE PREÇO'!$B:$B)-18),IF($C2168=$C2166,"Valor Unit. (R$)",IF(AND($C2168&lt;&gt;$C2167,$J2167&lt;&gt;""),"Subtotal","")))))</f>
        <v/>
      </c>
      <c r="K2168" s="100" t="str">
        <f>IFERROR(IF(AND(COUNTBLANK($B2165:$B2167)=2,$B2167="",$B2166="",MAX(C:C)&gt;1),SUM($K$3:K2167)/2,IF($B2167="","",IF($C2168=$C2165,ROUND(J2168*I2168,2),IF($C2168=$C2166,"Total Item (R$)",IF(AND($C2168&lt;&gt;$C2167,$J2167&lt;&gt;""),SUMIFS(K:K,C:C,C2167,J:J,"&lt;&gt;Subtotal"),""))))),"")</f>
        <v/>
      </c>
      <c r="L2168" s="100" t="str">
        <f t="shared" si="64"/>
        <v/>
      </c>
    </row>
    <row r="2169" spans="2:12" x14ac:dyDescent="0.25">
      <c r="B2169" s="62" t="str">
        <f>IFERROR(IF(C2168=C2165,IF(B2168+1&lt;='FORMAÇÃO DE PREÇO'!$H$8,B2168+1,""),B2168),"")</f>
        <v/>
      </c>
      <c r="C2169" s="62" t="str">
        <f>IFERROR(VLOOKUP(B2169,'FORMAÇÃO DE PREÇO'!B:D,2,FALSE),"")</f>
        <v/>
      </c>
      <c r="D2169" s="62" t="str">
        <f>IFERROR(VLOOKUP(B2169,'FORMAÇÃO DE PREÇO'!B:D,3,FALSE),"")</f>
        <v/>
      </c>
      <c r="E2169" s="107" t="str">
        <f t="shared" si="65"/>
        <v/>
      </c>
      <c r="F2169" s="107" t="str">
        <f>IF($B2168="","",IF($C2169=$C2166,INDEX('FORMAÇÃO DE PREÇO'!$H:$H,MATCH($B2169,'FORMAÇÃO DE PREÇO'!$B:$B)-18),IF($C2169=$C2167,"Código","")))</f>
        <v/>
      </c>
      <c r="G2169" s="108" t="str">
        <f t="array" ref="G2169">IF($B2168="","",IF($C2169=$C2166,UPPER(INDEX('BASE EDITAL'!$C:$C,EDITAL!B2169+1)),IF($C2169=$C2167,"Especificação do Objeto","")))</f>
        <v/>
      </c>
      <c r="H2169" s="109" t="str">
        <f t="array" ref="H2169">IF($B2168="","",IF($C2169=$C2166,INDEX('FORMAÇÃO DE PREÇO'!$M:$M,MATCH($B2169,'FORMAÇÃO DE PREÇO'!$B:$B)-14),IF($C2169=$C2167,"Unidade","")))</f>
        <v/>
      </c>
      <c r="I2169" s="109" t="str">
        <f>IF($B2168="","",IF($C2169=$C2166,INDEX('FORMAÇÃO DE PREÇO'!$M:$M,MATCH($B2169,'FORMAÇÃO DE PREÇO'!$B:$B)-16),IF($C2169=$C2167,"Quant.","")))</f>
        <v/>
      </c>
      <c r="J2169" s="68" t="str">
        <f>IF(AND(COUNTBLANK($B2166:$B2168)=2,$B2168="",$B2167="",MAX(C:C)&gt;1),"Total Estimado",IF($B2168="","",IF($C2169=$C2166,INDEX('FORMAÇÃO DE PREÇO'!$M:$M,MATCH($B2169,'FORMAÇÃO DE PREÇO'!$B:$B)-18),IF($C2169=$C2167,"Valor Unit. (R$)",IF(AND($C2169&lt;&gt;$C2168,$J2168&lt;&gt;""),"Subtotal","")))))</f>
        <v/>
      </c>
      <c r="K2169" s="100" t="str">
        <f>IFERROR(IF(AND(COUNTBLANK($B2166:$B2168)=2,$B2168="",$B2167="",MAX(C:C)&gt;1),SUM($K$3:K2168)/2,IF($B2168="","",IF($C2169=$C2166,ROUND(J2169*I2169,2),IF($C2169=$C2167,"Total Item (R$)",IF(AND($C2169&lt;&gt;$C2168,$J2168&lt;&gt;""),SUMIFS(K:K,C:C,C2168,J:J,"&lt;&gt;Subtotal"),""))))),"")</f>
        <v/>
      </c>
      <c r="L2169" s="100" t="str">
        <f t="shared" si="64"/>
        <v/>
      </c>
    </row>
    <row r="2170" spans="2:12" x14ac:dyDescent="0.25">
      <c r="B2170" s="62" t="str">
        <f>IFERROR(IF(C2169=C2166,IF(B2169+1&lt;='FORMAÇÃO DE PREÇO'!$H$8,B2169+1,""),B2169),"")</f>
        <v/>
      </c>
      <c r="C2170" s="62" t="str">
        <f>IFERROR(VLOOKUP(B2170,'FORMAÇÃO DE PREÇO'!B:D,2,FALSE),"")</f>
        <v/>
      </c>
      <c r="D2170" s="62" t="str">
        <f>IFERROR(VLOOKUP(B2170,'FORMAÇÃO DE PREÇO'!B:D,3,FALSE),"")</f>
        <v/>
      </c>
      <c r="E2170" s="107" t="str">
        <f t="shared" si="65"/>
        <v/>
      </c>
      <c r="F2170" s="107" t="str">
        <f>IF($B2169="","",IF($C2170=$C2167,INDEX('FORMAÇÃO DE PREÇO'!$H:$H,MATCH($B2170,'FORMAÇÃO DE PREÇO'!$B:$B)-18),IF($C2170=$C2168,"Código","")))</f>
        <v/>
      </c>
      <c r="G2170" s="108" t="str">
        <f t="array" ref="G2170">IF($B2169="","",IF($C2170=$C2167,UPPER(INDEX('BASE EDITAL'!$C:$C,EDITAL!B2170+1)),IF($C2170=$C2168,"Especificação do Objeto","")))</f>
        <v/>
      </c>
      <c r="H2170" s="109" t="str">
        <f t="array" ref="H2170">IF($B2169="","",IF($C2170=$C2167,INDEX('FORMAÇÃO DE PREÇO'!$M:$M,MATCH($B2170,'FORMAÇÃO DE PREÇO'!$B:$B)-14),IF($C2170=$C2168,"Unidade","")))</f>
        <v/>
      </c>
      <c r="I2170" s="109" t="str">
        <f>IF($B2169="","",IF($C2170=$C2167,INDEX('FORMAÇÃO DE PREÇO'!$M:$M,MATCH($B2170,'FORMAÇÃO DE PREÇO'!$B:$B)-16),IF($C2170=$C2168,"Quant.","")))</f>
        <v/>
      </c>
      <c r="J2170" s="68" t="str">
        <f>IF(AND(COUNTBLANK($B2167:$B2169)=2,$B2169="",$B2168="",MAX(C:C)&gt;1),"Total Estimado",IF($B2169="","",IF($C2170=$C2167,INDEX('FORMAÇÃO DE PREÇO'!$M:$M,MATCH($B2170,'FORMAÇÃO DE PREÇO'!$B:$B)-18),IF($C2170=$C2168,"Valor Unit. (R$)",IF(AND($C2170&lt;&gt;$C2169,$J2169&lt;&gt;""),"Subtotal","")))))</f>
        <v/>
      </c>
      <c r="K2170" s="100" t="str">
        <f>IFERROR(IF(AND(COUNTBLANK($B2167:$B2169)=2,$B2169="",$B2168="",MAX(C:C)&gt;1),SUM($K$3:K2169)/2,IF($B2169="","",IF($C2170=$C2167,ROUND(J2170*I2170,2),IF($C2170=$C2168,"Total Item (R$)",IF(AND($C2170&lt;&gt;$C2169,$J2169&lt;&gt;""),SUMIFS(K:K,C:C,C2169,J:J,"&lt;&gt;Subtotal"),""))))),"")</f>
        <v/>
      </c>
      <c r="L2170" s="100" t="str">
        <f t="shared" si="64"/>
        <v/>
      </c>
    </row>
    <row r="2171" spans="2:12" x14ac:dyDescent="0.25">
      <c r="B2171" s="62" t="str">
        <f>IFERROR(IF(C2170=C2167,IF(B2170+1&lt;='FORMAÇÃO DE PREÇO'!$H$8,B2170+1,""),B2170),"")</f>
        <v/>
      </c>
      <c r="C2171" s="62" t="str">
        <f>IFERROR(VLOOKUP(B2171,'FORMAÇÃO DE PREÇO'!B:D,2,FALSE),"")</f>
        <v/>
      </c>
      <c r="D2171" s="62" t="str">
        <f>IFERROR(VLOOKUP(B2171,'FORMAÇÃO DE PREÇO'!B:D,3,FALSE),"")</f>
        <v/>
      </c>
      <c r="E2171" s="107" t="str">
        <f t="shared" si="65"/>
        <v/>
      </c>
      <c r="F2171" s="107" t="str">
        <f>IF($B2170="","",IF($C2171=$C2168,INDEX('FORMAÇÃO DE PREÇO'!$H:$H,MATCH($B2171,'FORMAÇÃO DE PREÇO'!$B:$B)-18),IF($C2171=$C2169,"Código","")))</f>
        <v/>
      </c>
      <c r="G2171" s="108" t="str">
        <f t="array" ref="G2171">IF($B2170="","",IF($C2171=$C2168,UPPER(INDEX('BASE EDITAL'!$C:$C,EDITAL!B2171+1)),IF($C2171=$C2169,"Especificação do Objeto","")))</f>
        <v/>
      </c>
      <c r="H2171" s="109" t="str">
        <f t="array" ref="H2171">IF($B2170="","",IF($C2171=$C2168,INDEX('FORMAÇÃO DE PREÇO'!$M:$M,MATCH($B2171,'FORMAÇÃO DE PREÇO'!$B:$B)-14),IF($C2171=$C2169,"Unidade","")))</f>
        <v/>
      </c>
      <c r="I2171" s="109" t="str">
        <f>IF($B2170="","",IF($C2171=$C2168,INDEX('FORMAÇÃO DE PREÇO'!$M:$M,MATCH($B2171,'FORMAÇÃO DE PREÇO'!$B:$B)-16),IF($C2171=$C2169,"Quant.","")))</f>
        <v/>
      </c>
      <c r="J2171" s="68" t="str">
        <f>IF(AND(COUNTBLANK($B2168:$B2170)=2,$B2170="",$B2169="",MAX(C:C)&gt;1),"Total Estimado",IF($B2170="","",IF($C2171=$C2168,INDEX('FORMAÇÃO DE PREÇO'!$M:$M,MATCH($B2171,'FORMAÇÃO DE PREÇO'!$B:$B)-18),IF($C2171=$C2169,"Valor Unit. (R$)",IF(AND($C2171&lt;&gt;$C2170,$J2170&lt;&gt;""),"Subtotal","")))))</f>
        <v/>
      </c>
      <c r="K2171" s="100" t="str">
        <f>IFERROR(IF(AND(COUNTBLANK($B2168:$B2170)=2,$B2170="",$B2169="",MAX(C:C)&gt;1),SUM($K$3:K2170)/2,IF($B2170="","",IF($C2171=$C2168,ROUND(J2171*I2171,2),IF($C2171=$C2169,"Total Item (R$)",IF(AND($C2171&lt;&gt;$C2170,$J2170&lt;&gt;""),SUMIFS(K:K,C:C,C2170,J:J,"&lt;&gt;Subtotal"),""))))),"")</f>
        <v/>
      </c>
      <c r="L2171" s="100" t="str">
        <f t="shared" si="64"/>
        <v/>
      </c>
    </row>
    <row r="2172" spans="2:12" x14ac:dyDescent="0.25">
      <c r="B2172" s="62" t="str">
        <f>IFERROR(IF(C2171=C2168,IF(B2171+1&lt;='FORMAÇÃO DE PREÇO'!$H$8,B2171+1,""),B2171),"")</f>
        <v/>
      </c>
      <c r="C2172" s="62" t="str">
        <f>IFERROR(VLOOKUP(B2172,'FORMAÇÃO DE PREÇO'!B:D,2,FALSE),"")</f>
        <v/>
      </c>
      <c r="D2172" s="62" t="str">
        <f>IFERROR(VLOOKUP(B2172,'FORMAÇÃO DE PREÇO'!B:D,3,FALSE),"")</f>
        <v/>
      </c>
      <c r="E2172" s="107" t="str">
        <f t="shared" si="65"/>
        <v/>
      </c>
      <c r="F2172" s="107" t="str">
        <f>IF($B2171="","",IF($C2172=$C2169,INDEX('FORMAÇÃO DE PREÇO'!$H:$H,MATCH($B2172,'FORMAÇÃO DE PREÇO'!$B:$B)-18),IF($C2172=$C2170,"Código","")))</f>
        <v/>
      </c>
      <c r="G2172" s="108" t="str">
        <f t="array" ref="G2172">IF($B2171="","",IF($C2172=$C2169,UPPER(INDEX('BASE EDITAL'!$C:$C,EDITAL!B2172+1)),IF($C2172=$C2170,"Especificação do Objeto","")))</f>
        <v/>
      </c>
      <c r="H2172" s="109" t="str">
        <f t="array" ref="H2172">IF($B2171="","",IF($C2172=$C2169,INDEX('FORMAÇÃO DE PREÇO'!$M:$M,MATCH($B2172,'FORMAÇÃO DE PREÇO'!$B:$B)-14),IF($C2172=$C2170,"Unidade","")))</f>
        <v/>
      </c>
      <c r="I2172" s="109" t="str">
        <f>IF($B2171="","",IF($C2172=$C2169,INDEX('FORMAÇÃO DE PREÇO'!$M:$M,MATCH($B2172,'FORMAÇÃO DE PREÇO'!$B:$B)-16),IF($C2172=$C2170,"Quant.","")))</f>
        <v/>
      </c>
      <c r="J2172" s="68" t="str">
        <f>IF(AND(COUNTBLANK($B2169:$B2171)=2,$B2171="",$B2170="",MAX(C:C)&gt;1),"Total Estimado",IF($B2171="","",IF($C2172=$C2169,INDEX('FORMAÇÃO DE PREÇO'!$M:$M,MATCH($B2172,'FORMAÇÃO DE PREÇO'!$B:$B)-18),IF($C2172=$C2170,"Valor Unit. (R$)",IF(AND($C2172&lt;&gt;$C2171,$J2171&lt;&gt;""),"Subtotal","")))))</f>
        <v/>
      </c>
      <c r="K2172" s="100" t="str">
        <f>IFERROR(IF(AND(COUNTBLANK($B2169:$B2171)=2,$B2171="",$B2170="",MAX(C:C)&gt;1),SUM($K$3:K2171)/2,IF($B2171="","",IF($C2172=$C2169,ROUND(J2172*I2172,2),IF($C2172=$C2170,"Total Item (R$)",IF(AND($C2172&lt;&gt;$C2171,$J2171&lt;&gt;""),SUMIFS(K:K,C:C,C2171,J:J,"&lt;&gt;Subtotal"),""))))),"")</f>
        <v/>
      </c>
      <c r="L2172" s="100" t="str">
        <f t="shared" si="64"/>
        <v/>
      </c>
    </row>
    <row r="2173" spans="2:12" x14ac:dyDescent="0.25">
      <c r="B2173" s="62" t="str">
        <f>IFERROR(IF(C2172=C2169,IF(B2172+1&lt;='FORMAÇÃO DE PREÇO'!$H$8,B2172+1,""),B2172),"")</f>
        <v/>
      </c>
      <c r="C2173" s="62" t="str">
        <f>IFERROR(VLOOKUP(B2173,'FORMAÇÃO DE PREÇO'!B:D,2,FALSE),"")</f>
        <v/>
      </c>
      <c r="D2173" s="62" t="str">
        <f>IFERROR(VLOOKUP(B2173,'FORMAÇÃO DE PREÇO'!B:D,3,FALSE),"")</f>
        <v/>
      </c>
      <c r="E2173" s="107" t="str">
        <f t="shared" si="65"/>
        <v/>
      </c>
      <c r="F2173" s="107" t="str">
        <f>IF($B2172="","",IF($C2173=$C2170,INDEX('FORMAÇÃO DE PREÇO'!$H:$H,MATCH($B2173,'FORMAÇÃO DE PREÇO'!$B:$B)-18),IF($C2173=$C2171,"Código","")))</f>
        <v/>
      </c>
      <c r="G2173" s="108" t="str">
        <f t="array" ref="G2173">IF($B2172="","",IF($C2173=$C2170,UPPER(INDEX('BASE EDITAL'!$C:$C,EDITAL!B2173+1)),IF($C2173=$C2171,"Especificação do Objeto","")))</f>
        <v/>
      </c>
      <c r="H2173" s="109" t="str">
        <f t="array" ref="H2173">IF($B2172="","",IF($C2173=$C2170,INDEX('FORMAÇÃO DE PREÇO'!$M:$M,MATCH($B2173,'FORMAÇÃO DE PREÇO'!$B:$B)-14),IF($C2173=$C2171,"Unidade","")))</f>
        <v/>
      </c>
      <c r="I2173" s="109" t="str">
        <f>IF($B2172="","",IF($C2173=$C2170,INDEX('FORMAÇÃO DE PREÇO'!$M:$M,MATCH($B2173,'FORMAÇÃO DE PREÇO'!$B:$B)-16),IF($C2173=$C2171,"Quant.","")))</f>
        <v/>
      </c>
      <c r="J2173" s="68" t="str">
        <f>IF(AND(COUNTBLANK($B2170:$B2172)=2,$B2172="",$B2171="",MAX(C:C)&gt;1),"Total Estimado",IF($B2172="","",IF($C2173=$C2170,INDEX('FORMAÇÃO DE PREÇO'!$M:$M,MATCH($B2173,'FORMAÇÃO DE PREÇO'!$B:$B)-18),IF($C2173=$C2171,"Valor Unit. (R$)",IF(AND($C2173&lt;&gt;$C2172,$J2172&lt;&gt;""),"Subtotal","")))))</f>
        <v/>
      </c>
      <c r="K2173" s="100" t="str">
        <f>IFERROR(IF(AND(COUNTBLANK($B2170:$B2172)=2,$B2172="",$B2171="",MAX(C:C)&gt;1),SUM($K$3:K2172)/2,IF($B2172="","",IF($C2173=$C2170,ROUND(J2173*I2173,2),IF($C2173=$C2171,"Total Item (R$)",IF(AND($C2173&lt;&gt;$C2172,$J2172&lt;&gt;""),SUMIFS(K:K,C:C,C2172,J:J,"&lt;&gt;Subtotal"),""))))),"")</f>
        <v/>
      </c>
      <c r="L2173" s="100" t="str">
        <f t="shared" si="64"/>
        <v/>
      </c>
    </row>
    <row r="2174" spans="2:12" x14ac:dyDescent="0.25">
      <c r="B2174" s="62" t="str">
        <f>IFERROR(IF(C2173=C2170,IF(B2173+1&lt;='FORMAÇÃO DE PREÇO'!$H$8,B2173+1,""),B2173),"")</f>
        <v/>
      </c>
      <c r="C2174" s="62" t="str">
        <f>IFERROR(VLOOKUP(B2174,'FORMAÇÃO DE PREÇO'!B:D,2,FALSE),"")</f>
        <v/>
      </c>
      <c r="D2174" s="62" t="str">
        <f>IFERROR(VLOOKUP(B2174,'FORMAÇÃO DE PREÇO'!B:D,3,FALSE),"")</f>
        <v/>
      </c>
      <c r="E2174" s="107" t="str">
        <f t="shared" si="65"/>
        <v/>
      </c>
      <c r="F2174" s="107" t="str">
        <f>IF($B2173="","",IF($C2174=$C2171,INDEX('FORMAÇÃO DE PREÇO'!$H:$H,MATCH($B2174,'FORMAÇÃO DE PREÇO'!$B:$B)-18),IF($C2174=$C2172,"Código","")))</f>
        <v/>
      </c>
      <c r="G2174" s="108" t="str">
        <f t="array" ref="G2174">IF($B2173="","",IF($C2174=$C2171,UPPER(INDEX('BASE EDITAL'!$C:$C,EDITAL!B2174+1)),IF($C2174=$C2172,"Especificação do Objeto","")))</f>
        <v/>
      </c>
      <c r="H2174" s="109" t="str">
        <f t="array" ref="H2174">IF($B2173="","",IF($C2174=$C2171,INDEX('FORMAÇÃO DE PREÇO'!$M:$M,MATCH($B2174,'FORMAÇÃO DE PREÇO'!$B:$B)-14),IF($C2174=$C2172,"Unidade","")))</f>
        <v/>
      </c>
      <c r="I2174" s="109" t="str">
        <f>IF($B2173="","",IF($C2174=$C2171,INDEX('FORMAÇÃO DE PREÇO'!$M:$M,MATCH($B2174,'FORMAÇÃO DE PREÇO'!$B:$B)-16),IF($C2174=$C2172,"Quant.","")))</f>
        <v/>
      </c>
      <c r="J2174" s="68" t="str">
        <f>IF(AND(COUNTBLANK($B2171:$B2173)=2,$B2173="",$B2172="",MAX(C:C)&gt;1),"Total Estimado",IF($B2173="","",IF($C2174=$C2171,INDEX('FORMAÇÃO DE PREÇO'!$M:$M,MATCH($B2174,'FORMAÇÃO DE PREÇO'!$B:$B)-18),IF($C2174=$C2172,"Valor Unit. (R$)",IF(AND($C2174&lt;&gt;$C2173,$J2173&lt;&gt;""),"Subtotal","")))))</f>
        <v/>
      </c>
      <c r="K2174" s="100" t="str">
        <f>IFERROR(IF(AND(COUNTBLANK($B2171:$B2173)=2,$B2173="",$B2172="",MAX(C:C)&gt;1),SUM($K$3:K2173)/2,IF($B2173="","",IF($C2174=$C2171,ROUND(J2174*I2174,2),IF($C2174=$C2172,"Total Item (R$)",IF(AND($C2174&lt;&gt;$C2173,$J2173&lt;&gt;""),SUMIFS(K:K,C:C,C2173,J:J,"&lt;&gt;Subtotal"),""))))),"")</f>
        <v/>
      </c>
      <c r="L2174" s="100" t="str">
        <f t="shared" si="64"/>
        <v/>
      </c>
    </row>
    <row r="2175" spans="2:12" x14ac:dyDescent="0.25">
      <c r="B2175" s="62" t="str">
        <f>IFERROR(IF(C2174=C2171,IF(B2174+1&lt;='FORMAÇÃO DE PREÇO'!$H$8,B2174+1,""),B2174),"")</f>
        <v/>
      </c>
      <c r="C2175" s="62" t="str">
        <f>IFERROR(VLOOKUP(B2175,'FORMAÇÃO DE PREÇO'!B:D,2,FALSE),"")</f>
        <v/>
      </c>
      <c r="D2175" s="62" t="str">
        <f>IFERROR(VLOOKUP(B2175,'FORMAÇÃO DE PREÇO'!B:D,3,FALSE),"")</f>
        <v/>
      </c>
      <c r="E2175" s="107" t="str">
        <f t="shared" si="65"/>
        <v/>
      </c>
      <c r="F2175" s="107" t="str">
        <f>IF($B2174="","",IF($C2175=$C2172,INDEX('FORMAÇÃO DE PREÇO'!$H:$H,MATCH($B2175,'FORMAÇÃO DE PREÇO'!$B:$B)-18),IF($C2175=$C2173,"Código","")))</f>
        <v/>
      </c>
      <c r="G2175" s="108" t="str">
        <f t="array" ref="G2175">IF($B2174="","",IF($C2175=$C2172,UPPER(INDEX('BASE EDITAL'!$C:$C,EDITAL!B2175+1)),IF($C2175=$C2173,"Especificação do Objeto","")))</f>
        <v/>
      </c>
      <c r="H2175" s="109" t="str">
        <f t="array" ref="H2175">IF($B2174="","",IF($C2175=$C2172,INDEX('FORMAÇÃO DE PREÇO'!$M:$M,MATCH($B2175,'FORMAÇÃO DE PREÇO'!$B:$B)-14),IF($C2175=$C2173,"Unidade","")))</f>
        <v/>
      </c>
      <c r="I2175" s="109" t="str">
        <f>IF($B2174="","",IF($C2175=$C2172,INDEX('FORMAÇÃO DE PREÇO'!$M:$M,MATCH($B2175,'FORMAÇÃO DE PREÇO'!$B:$B)-16),IF($C2175=$C2173,"Quant.","")))</f>
        <v/>
      </c>
      <c r="J2175" s="68" t="str">
        <f>IF(AND(COUNTBLANK($B2172:$B2174)=2,$B2174="",$B2173="",MAX(C:C)&gt;1),"Total Estimado",IF($B2174="","",IF($C2175=$C2172,INDEX('FORMAÇÃO DE PREÇO'!$M:$M,MATCH($B2175,'FORMAÇÃO DE PREÇO'!$B:$B)-18),IF($C2175=$C2173,"Valor Unit. (R$)",IF(AND($C2175&lt;&gt;$C2174,$J2174&lt;&gt;""),"Subtotal","")))))</f>
        <v/>
      </c>
      <c r="K2175" s="100" t="str">
        <f>IFERROR(IF(AND(COUNTBLANK($B2172:$B2174)=2,$B2174="",$B2173="",MAX(C:C)&gt;1),SUM($K$3:K2174)/2,IF($B2174="","",IF($C2175=$C2172,ROUND(J2175*I2175,2),IF($C2175=$C2173,"Total Item (R$)",IF(AND($C2175&lt;&gt;$C2174,$J2174&lt;&gt;""),SUMIFS(K:K,C:C,C2174,J:J,"&lt;&gt;Subtotal"),""))))),"")</f>
        <v/>
      </c>
      <c r="L2175" s="100" t="str">
        <f t="shared" si="64"/>
        <v/>
      </c>
    </row>
    <row r="2176" spans="2:12" x14ac:dyDescent="0.25">
      <c r="B2176" s="62" t="str">
        <f>IFERROR(IF(C2175=C2172,IF(B2175+1&lt;='FORMAÇÃO DE PREÇO'!$H$8,B2175+1,""),B2175),"")</f>
        <v/>
      </c>
      <c r="C2176" s="62" t="str">
        <f>IFERROR(VLOOKUP(B2176,'FORMAÇÃO DE PREÇO'!B:D,2,FALSE),"")</f>
        <v/>
      </c>
      <c r="D2176" s="62" t="str">
        <f>IFERROR(VLOOKUP(B2176,'FORMAÇÃO DE PREÇO'!B:D,3,FALSE),"")</f>
        <v/>
      </c>
      <c r="E2176" s="107" t="str">
        <f t="shared" si="65"/>
        <v/>
      </c>
      <c r="F2176" s="107" t="str">
        <f>IF($B2175="","",IF($C2176=$C2173,INDEX('FORMAÇÃO DE PREÇO'!$H:$H,MATCH($B2176,'FORMAÇÃO DE PREÇO'!$B:$B)-18),IF($C2176=$C2174,"Código","")))</f>
        <v/>
      </c>
      <c r="G2176" s="108" t="str">
        <f t="array" ref="G2176">IF($B2175="","",IF($C2176=$C2173,UPPER(INDEX('BASE EDITAL'!$C:$C,EDITAL!B2176+1)),IF($C2176=$C2174,"Especificação do Objeto","")))</f>
        <v/>
      </c>
      <c r="H2176" s="109" t="str">
        <f t="array" ref="H2176">IF($B2175="","",IF($C2176=$C2173,INDEX('FORMAÇÃO DE PREÇO'!$M:$M,MATCH($B2176,'FORMAÇÃO DE PREÇO'!$B:$B)-14),IF($C2176=$C2174,"Unidade","")))</f>
        <v/>
      </c>
      <c r="I2176" s="109" t="str">
        <f>IF($B2175="","",IF($C2176=$C2173,INDEX('FORMAÇÃO DE PREÇO'!$M:$M,MATCH($B2176,'FORMAÇÃO DE PREÇO'!$B:$B)-16),IF($C2176=$C2174,"Quant.","")))</f>
        <v/>
      </c>
      <c r="J2176" s="68" t="str">
        <f>IF(AND(COUNTBLANK($B2173:$B2175)=2,$B2175="",$B2174="",MAX(C:C)&gt;1),"Total Estimado",IF($B2175="","",IF($C2176=$C2173,INDEX('FORMAÇÃO DE PREÇO'!$M:$M,MATCH($B2176,'FORMAÇÃO DE PREÇO'!$B:$B)-18),IF($C2176=$C2174,"Valor Unit. (R$)",IF(AND($C2176&lt;&gt;$C2175,$J2175&lt;&gt;""),"Subtotal","")))))</f>
        <v/>
      </c>
      <c r="K2176" s="100" t="str">
        <f>IFERROR(IF(AND(COUNTBLANK($B2173:$B2175)=2,$B2175="",$B2174="",MAX(C:C)&gt;1),SUM($K$3:K2175)/2,IF($B2175="","",IF($C2176=$C2173,ROUND(J2176*I2176,2),IF($C2176=$C2174,"Total Item (R$)",IF(AND($C2176&lt;&gt;$C2175,$J2175&lt;&gt;""),SUMIFS(K:K,C:C,C2175,J:J,"&lt;&gt;Subtotal"),""))))),"")</f>
        <v/>
      </c>
      <c r="L2176" s="100" t="str">
        <f t="shared" si="64"/>
        <v/>
      </c>
    </row>
    <row r="2177" spans="2:12" x14ac:dyDescent="0.25">
      <c r="B2177" s="62" t="str">
        <f>IFERROR(IF(C2176=C2173,IF(B2176+1&lt;='FORMAÇÃO DE PREÇO'!$H$8,B2176+1,""),B2176),"")</f>
        <v/>
      </c>
      <c r="C2177" s="62" t="str">
        <f>IFERROR(VLOOKUP(B2177,'FORMAÇÃO DE PREÇO'!B:D,2,FALSE),"")</f>
        <v/>
      </c>
      <c r="D2177" s="62" t="str">
        <f>IFERROR(VLOOKUP(B2177,'FORMAÇÃO DE PREÇO'!B:D,3,FALSE),"")</f>
        <v/>
      </c>
      <c r="E2177" s="107" t="str">
        <f t="shared" si="65"/>
        <v/>
      </c>
      <c r="F2177" s="107" t="str">
        <f>IF($B2176="","",IF($C2177=$C2174,INDEX('FORMAÇÃO DE PREÇO'!$H:$H,MATCH($B2177,'FORMAÇÃO DE PREÇO'!$B:$B)-18),IF($C2177=$C2175,"Código","")))</f>
        <v/>
      </c>
      <c r="G2177" s="108" t="str">
        <f t="array" ref="G2177">IF($B2176="","",IF($C2177=$C2174,UPPER(INDEX('BASE EDITAL'!$C:$C,EDITAL!B2177+1)),IF($C2177=$C2175,"Especificação do Objeto","")))</f>
        <v/>
      </c>
      <c r="H2177" s="109" t="str">
        <f t="array" ref="H2177">IF($B2176="","",IF($C2177=$C2174,INDEX('FORMAÇÃO DE PREÇO'!$M:$M,MATCH($B2177,'FORMAÇÃO DE PREÇO'!$B:$B)-14),IF($C2177=$C2175,"Unidade","")))</f>
        <v/>
      </c>
      <c r="I2177" s="109" t="str">
        <f>IF($B2176="","",IF($C2177=$C2174,INDEX('FORMAÇÃO DE PREÇO'!$M:$M,MATCH($B2177,'FORMAÇÃO DE PREÇO'!$B:$B)-16),IF($C2177=$C2175,"Quant.","")))</f>
        <v/>
      </c>
      <c r="J2177" s="68" t="str">
        <f>IF(AND(COUNTBLANK($B2174:$B2176)=2,$B2176="",$B2175="",MAX(C:C)&gt;1),"Total Estimado",IF($B2176="","",IF($C2177=$C2174,INDEX('FORMAÇÃO DE PREÇO'!$M:$M,MATCH($B2177,'FORMAÇÃO DE PREÇO'!$B:$B)-18),IF($C2177=$C2175,"Valor Unit. (R$)",IF(AND($C2177&lt;&gt;$C2176,$J2176&lt;&gt;""),"Subtotal","")))))</f>
        <v/>
      </c>
      <c r="K2177" s="100" t="str">
        <f>IFERROR(IF(AND(COUNTBLANK($B2174:$B2176)=2,$B2176="",$B2175="",MAX(C:C)&gt;1),SUM($K$3:K2176)/2,IF($B2176="","",IF($C2177=$C2174,ROUND(J2177*I2177,2),IF($C2177=$C2175,"Total Item (R$)",IF(AND($C2177&lt;&gt;$C2176,$J2176&lt;&gt;""),SUMIFS(K:K,C:C,C2176,J:J,"&lt;&gt;Subtotal"),""))))),"")</f>
        <v/>
      </c>
      <c r="L2177" s="100" t="str">
        <f t="shared" si="64"/>
        <v/>
      </c>
    </row>
    <row r="2178" spans="2:12" x14ac:dyDescent="0.25">
      <c r="B2178" s="62" t="str">
        <f>IFERROR(IF(C2177=C2174,IF(B2177+1&lt;='FORMAÇÃO DE PREÇO'!$H$8,B2177+1,""),B2177),"")</f>
        <v/>
      </c>
      <c r="C2178" s="62" t="str">
        <f>IFERROR(VLOOKUP(B2178,'FORMAÇÃO DE PREÇO'!B:D,2,FALSE),"")</f>
        <v/>
      </c>
      <c r="D2178" s="62" t="str">
        <f>IFERROR(VLOOKUP(B2178,'FORMAÇÃO DE PREÇO'!B:D,3,FALSE),"")</f>
        <v/>
      </c>
      <c r="E2178" s="107" t="str">
        <f t="shared" si="65"/>
        <v/>
      </c>
      <c r="F2178" s="107" t="str">
        <f>IF($B2177="","",IF($C2178=$C2175,INDEX('FORMAÇÃO DE PREÇO'!$H:$H,MATCH($B2178,'FORMAÇÃO DE PREÇO'!$B:$B)-18),IF($C2178=$C2176,"Código","")))</f>
        <v/>
      </c>
      <c r="G2178" s="108" t="str">
        <f t="array" ref="G2178">IF($B2177="","",IF($C2178=$C2175,UPPER(INDEX('BASE EDITAL'!$C:$C,EDITAL!B2178+1)),IF($C2178=$C2176,"Especificação do Objeto","")))</f>
        <v/>
      </c>
      <c r="H2178" s="109" t="str">
        <f t="array" ref="H2178">IF($B2177="","",IF($C2178=$C2175,INDEX('FORMAÇÃO DE PREÇO'!$M:$M,MATCH($B2178,'FORMAÇÃO DE PREÇO'!$B:$B)-14),IF($C2178=$C2176,"Unidade","")))</f>
        <v/>
      </c>
      <c r="I2178" s="109" t="str">
        <f>IF($B2177="","",IF($C2178=$C2175,INDEX('FORMAÇÃO DE PREÇO'!$M:$M,MATCH($B2178,'FORMAÇÃO DE PREÇO'!$B:$B)-16),IF($C2178=$C2176,"Quant.","")))</f>
        <v/>
      </c>
      <c r="J2178" s="68" t="str">
        <f>IF(AND(COUNTBLANK($B2175:$B2177)=2,$B2177="",$B2176="",MAX(C:C)&gt;1),"Total Estimado",IF($B2177="","",IF($C2178=$C2175,INDEX('FORMAÇÃO DE PREÇO'!$M:$M,MATCH($B2178,'FORMAÇÃO DE PREÇO'!$B:$B)-18),IF($C2178=$C2176,"Valor Unit. (R$)",IF(AND($C2178&lt;&gt;$C2177,$J2177&lt;&gt;""),"Subtotal","")))))</f>
        <v/>
      </c>
      <c r="K2178" s="100" t="str">
        <f>IFERROR(IF(AND(COUNTBLANK($B2175:$B2177)=2,$B2177="",$B2176="",MAX(C:C)&gt;1),SUM($K$3:K2177)/2,IF($B2177="","",IF($C2178=$C2175,ROUND(J2178*I2178,2),IF($C2178=$C2176,"Total Item (R$)",IF(AND($C2178&lt;&gt;$C2177,$J2177&lt;&gt;""),SUMIFS(K:K,C:C,C2177,J:J,"&lt;&gt;Subtotal"),""))))),"")</f>
        <v/>
      </c>
      <c r="L2178" s="100" t="str">
        <f t="shared" si="64"/>
        <v/>
      </c>
    </row>
    <row r="2179" spans="2:12" x14ac:dyDescent="0.25">
      <c r="B2179" s="62" t="str">
        <f>IFERROR(IF(C2178=C2175,IF(B2178+1&lt;='FORMAÇÃO DE PREÇO'!$H$8,B2178+1,""),B2178),"")</f>
        <v/>
      </c>
      <c r="C2179" s="62" t="str">
        <f>IFERROR(VLOOKUP(B2179,'FORMAÇÃO DE PREÇO'!B:D,2,FALSE),"")</f>
        <v/>
      </c>
      <c r="D2179" s="62" t="str">
        <f>IFERROR(VLOOKUP(B2179,'FORMAÇÃO DE PREÇO'!B:D,3,FALSE),"")</f>
        <v/>
      </c>
      <c r="E2179" s="107" t="str">
        <f t="shared" si="65"/>
        <v/>
      </c>
      <c r="F2179" s="107" t="str">
        <f>IF($B2178="","",IF($C2179=$C2176,INDEX('FORMAÇÃO DE PREÇO'!$H:$H,MATCH($B2179,'FORMAÇÃO DE PREÇO'!$B:$B)-18),IF($C2179=$C2177,"Código","")))</f>
        <v/>
      </c>
      <c r="G2179" s="108" t="str">
        <f t="array" ref="G2179">IF($B2178="","",IF($C2179=$C2176,UPPER(INDEX('BASE EDITAL'!$C:$C,EDITAL!B2179+1)),IF($C2179=$C2177,"Especificação do Objeto","")))</f>
        <v/>
      </c>
      <c r="H2179" s="109" t="str">
        <f t="array" ref="H2179">IF($B2178="","",IF($C2179=$C2176,INDEX('FORMAÇÃO DE PREÇO'!$M:$M,MATCH($B2179,'FORMAÇÃO DE PREÇO'!$B:$B)-14),IF($C2179=$C2177,"Unidade","")))</f>
        <v/>
      </c>
      <c r="I2179" s="109" t="str">
        <f>IF($B2178="","",IF($C2179=$C2176,INDEX('FORMAÇÃO DE PREÇO'!$M:$M,MATCH($B2179,'FORMAÇÃO DE PREÇO'!$B:$B)-16),IF($C2179=$C2177,"Quant.","")))</f>
        <v/>
      </c>
      <c r="J2179" s="68" t="str">
        <f>IF(AND(COUNTBLANK($B2176:$B2178)=2,$B2178="",$B2177="",MAX(C:C)&gt;1),"Total Estimado",IF($B2178="","",IF($C2179=$C2176,INDEX('FORMAÇÃO DE PREÇO'!$M:$M,MATCH($B2179,'FORMAÇÃO DE PREÇO'!$B:$B)-18),IF($C2179=$C2177,"Valor Unit. (R$)",IF(AND($C2179&lt;&gt;$C2178,$J2178&lt;&gt;""),"Subtotal","")))))</f>
        <v/>
      </c>
      <c r="K2179" s="100" t="str">
        <f>IFERROR(IF(AND(COUNTBLANK($B2176:$B2178)=2,$B2178="",$B2177="",MAX(C:C)&gt;1),SUM($K$3:K2178)/2,IF($B2178="","",IF($C2179=$C2176,ROUND(J2179*I2179,2),IF($C2179=$C2177,"Total Item (R$)",IF(AND($C2179&lt;&gt;$C2178,$J2178&lt;&gt;""),SUMIFS(K:K,C:C,C2178,J:J,"&lt;&gt;Subtotal"),""))))),"")</f>
        <v/>
      </c>
      <c r="L2179" s="100" t="str">
        <f t="shared" si="64"/>
        <v/>
      </c>
    </row>
  </sheetData>
  <sheetProtection sheet="1" objects="1" scenarios="1" formatCells="0" formatColumns="0" formatRows="0" insertColumns="0" insertRows="0" deleteColumns="0"/>
  <mergeCells count="3">
    <mergeCell ref="E2:L2"/>
    <mergeCell ref="E3:L3"/>
    <mergeCell ref="E5:L5"/>
  </mergeCells>
  <conditionalFormatting sqref="E5 E6:K2179">
    <cfRule type="expression" dxfId="15" priority="3">
      <formula>NOT(ISNUMBER($E5))</formula>
    </cfRule>
    <cfRule type="expression" dxfId="14" priority="4">
      <formula>AND(E5&lt;&gt;"",LEFT(E5,4)&lt;&gt;"LOTE")</formula>
    </cfRule>
  </conditionalFormatting>
  <conditionalFormatting sqref="L6:L2179">
    <cfRule type="expression" dxfId="13" priority="1">
      <formula>NOT(ISNUMBER($E6))</formula>
    </cfRule>
    <cfRule type="expression" dxfId="12" priority="2">
      <formula>AND(L6&lt;&gt;"",LEFT(L6,4)&lt;&gt;"LOTE")</formula>
    </cfRule>
  </conditionalFormatting>
  <dataValidations count="2">
    <dataValidation type="list" allowBlank="1" sqref="L2180:L1048576">
      <formula1>"EXCLUSIVIDADE,DESEMPATE,DESEMPATE Art. 49"</formula1>
    </dataValidation>
    <dataValidation type="list" sqref="L6:L2179">
      <formula1>"EXCLUSIVO,DESEMPATE,DESEMPATE Art. 49"</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X956"/>
  <sheetViews>
    <sheetView showGridLines="0" zoomScale="70" zoomScaleNormal="70" workbookViewId="0">
      <selection activeCell="B3" sqref="B3:Y3"/>
    </sheetView>
  </sheetViews>
  <sheetFormatPr defaultColWidth="14.42578125" defaultRowHeight="15" customHeight="1" x14ac:dyDescent="0.2"/>
  <cols>
    <col min="1" max="1" width="2.140625" style="124" customWidth="1"/>
    <col min="2" max="2" width="8.5703125" style="124" customWidth="1"/>
    <col min="3" max="3" width="27.140625" style="124" customWidth="1"/>
    <col min="4" max="4" width="19.7109375" style="124" customWidth="1"/>
    <col min="5" max="5" width="46.42578125" style="124" customWidth="1"/>
    <col min="6" max="6" width="17.28515625" style="124" bestFit="1" customWidth="1"/>
    <col min="7" max="7" width="9.28515625" style="124" bestFit="1" customWidth="1"/>
    <col min="8" max="8" width="14.5703125" style="124" bestFit="1" customWidth="1"/>
    <col min="9" max="25" width="15.85546875" style="124" bestFit="1" customWidth="1"/>
    <col min="26" max="26" width="5.28515625" style="124" customWidth="1"/>
    <col min="27" max="27" width="14.85546875" style="124" customWidth="1"/>
    <col min="28" max="28" width="14.42578125" style="124"/>
    <col min="29" max="29" width="22.28515625" style="124" customWidth="1"/>
    <col min="30" max="16384" width="14.42578125" style="124"/>
  </cols>
  <sheetData>
    <row r="2" spans="2:50" ht="55.5" customHeight="1" x14ac:dyDescent="0.2">
      <c r="B2" s="232" t="s">
        <v>364</v>
      </c>
      <c r="C2" s="233"/>
      <c r="D2" s="233"/>
      <c r="E2" s="233"/>
      <c r="F2" s="233"/>
      <c r="G2" s="233"/>
      <c r="H2" s="233"/>
      <c r="I2" s="233"/>
      <c r="J2" s="233"/>
      <c r="K2" s="233"/>
      <c r="L2" s="233"/>
      <c r="M2" s="233"/>
      <c r="N2" s="233"/>
      <c r="O2" s="233"/>
      <c r="P2" s="233"/>
      <c r="Q2" s="233"/>
      <c r="R2" s="233"/>
      <c r="S2" s="233"/>
      <c r="T2" s="233"/>
      <c r="U2" s="233"/>
      <c r="V2" s="233"/>
      <c r="W2" s="233"/>
      <c r="X2" s="233"/>
      <c r="Y2" s="289"/>
    </row>
    <row r="3" spans="2:50" ht="28.5" customHeight="1" x14ac:dyDescent="0.2">
      <c r="B3" s="234" t="s">
        <v>589</v>
      </c>
      <c r="C3" s="235"/>
      <c r="D3" s="235"/>
      <c r="E3" s="235"/>
      <c r="F3" s="235"/>
      <c r="G3" s="235"/>
      <c r="H3" s="235"/>
      <c r="I3" s="235"/>
      <c r="J3" s="235"/>
      <c r="K3" s="235"/>
      <c r="L3" s="235"/>
      <c r="M3" s="235"/>
      <c r="N3" s="235"/>
      <c r="O3" s="235"/>
      <c r="P3" s="235"/>
      <c r="Q3" s="235"/>
      <c r="R3" s="235"/>
      <c r="S3" s="235"/>
      <c r="T3" s="235"/>
      <c r="U3" s="235"/>
      <c r="V3" s="235"/>
      <c r="W3" s="235"/>
      <c r="X3" s="235"/>
      <c r="Y3" s="290"/>
    </row>
    <row r="4" spans="2:50" ht="15.75" customHeight="1" x14ac:dyDescent="0.2">
      <c r="B4" s="236" t="s">
        <v>575</v>
      </c>
      <c r="C4" s="233"/>
      <c r="D4" s="233"/>
      <c r="E4" s="233"/>
      <c r="F4" s="233"/>
      <c r="G4" s="233"/>
      <c r="H4" s="233"/>
      <c r="I4" s="233"/>
      <c r="J4" s="233"/>
      <c r="K4" s="233"/>
      <c r="L4" s="233"/>
      <c r="M4" s="233"/>
      <c r="N4" s="233"/>
      <c r="O4" s="233"/>
      <c r="P4" s="233"/>
      <c r="Q4" s="233"/>
      <c r="R4" s="233"/>
      <c r="S4" s="233"/>
      <c r="T4" s="233"/>
      <c r="U4" s="233"/>
      <c r="V4" s="233"/>
      <c r="W4" s="233"/>
      <c r="X4" s="233"/>
      <c r="Y4" s="289"/>
    </row>
    <row r="5" spans="2:50" ht="46.5" customHeight="1" x14ac:dyDescent="0.2">
      <c r="B5" s="136" t="s">
        <v>574</v>
      </c>
      <c r="C5" s="238" t="s">
        <v>598</v>
      </c>
      <c r="D5" s="238"/>
      <c r="E5" s="238"/>
      <c r="F5" s="238"/>
      <c r="G5" s="238"/>
      <c r="H5" s="238"/>
      <c r="I5" s="238"/>
      <c r="J5" s="238"/>
      <c r="K5" s="138"/>
      <c r="L5" s="137"/>
      <c r="M5" s="137"/>
      <c r="N5" s="137"/>
      <c r="O5" s="137"/>
      <c r="P5" s="137"/>
      <c r="Q5" s="137"/>
      <c r="R5" s="137"/>
      <c r="S5" s="137"/>
      <c r="T5" s="137"/>
      <c r="U5" s="137"/>
      <c r="V5" s="137"/>
      <c r="W5" s="137"/>
      <c r="X5" s="137"/>
      <c r="Y5" s="291"/>
    </row>
    <row r="6" spans="2:50" ht="30" customHeight="1" x14ac:dyDescent="0.2">
      <c r="B6" s="292" t="s">
        <v>573</v>
      </c>
      <c r="C6" s="237" t="s">
        <v>599</v>
      </c>
      <c r="D6" s="237"/>
      <c r="E6" s="237"/>
      <c r="F6" s="237"/>
      <c r="G6" s="237"/>
      <c r="H6" s="237"/>
      <c r="I6" s="293"/>
      <c r="J6" s="294"/>
      <c r="K6" s="295"/>
      <c r="L6" s="296"/>
      <c r="M6" s="296"/>
      <c r="N6" s="296"/>
      <c r="O6" s="296"/>
      <c r="P6" s="296"/>
      <c r="Q6" s="296"/>
      <c r="R6" s="296"/>
      <c r="S6" s="296"/>
      <c r="T6" s="296"/>
      <c r="U6" s="296"/>
      <c r="V6" s="296"/>
      <c r="W6" s="296"/>
      <c r="X6" s="296"/>
      <c r="Y6" s="297"/>
    </row>
    <row r="7" spans="2:50" ht="12.75" customHeight="1" x14ac:dyDescent="0.2">
      <c r="B7" s="135" t="s">
        <v>30</v>
      </c>
      <c r="C7" s="135" t="s">
        <v>572</v>
      </c>
      <c r="D7" s="135" t="s">
        <v>571</v>
      </c>
      <c r="E7" s="135" t="s">
        <v>572</v>
      </c>
      <c r="F7" s="135" t="s">
        <v>571</v>
      </c>
      <c r="G7" s="135" t="s">
        <v>570</v>
      </c>
      <c r="H7" s="134">
        <v>1</v>
      </c>
      <c r="I7" s="134">
        <f t="shared" ref="I7:Y7" si="0">H7+1</f>
        <v>2</v>
      </c>
      <c r="J7" s="134">
        <f t="shared" si="0"/>
        <v>3</v>
      </c>
      <c r="K7" s="132">
        <f t="shared" si="0"/>
        <v>4</v>
      </c>
      <c r="L7" s="131">
        <f t="shared" si="0"/>
        <v>5</v>
      </c>
      <c r="M7" s="131">
        <f t="shared" si="0"/>
        <v>6</v>
      </c>
      <c r="N7" s="131">
        <f t="shared" si="0"/>
        <v>7</v>
      </c>
      <c r="O7" s="131">
        <f t="shared" si="0"/>
        <v>8</v>
      </c>
      <c r="P7" s="131">
        <f t="shared" si="0"/>
        <v>9</v>
      </c>
      <c r="Q7" s="131">
        <f t="shared" si="0"/>
        <v>10</v>
      </c>
      <c r="R7" s="131">
        <f t="shared" si="0"/>
        <v>11</v>
      </c>
      <c r="S7" s="131">
        <f t="shared" si="0"/>
        <v>12</v>
      </c>
      <c r="T7" s="131">
        <f t="shared" si="0"/>
        <v>13</v>
      </c>
      <c r="U7" s="133">
        <f t="shared" si="0"/>
        <v>14</v>
      </c>
      <c r="V7" s="132">
        <f t="shared" si="0"/>
        <v>15</v>
      </c>
      <c r="W7" s="131">
        <f t="shared" si="0"/>
        <v>16</v>
      </c>
      <c r="X7" s="131">
        <f t="shared" si="0"/>
        <v>17</v>
      </c>
      <c r="Y7" s="131">
        <f t="shared" si="0"/>
        <v>18</v>
      </c>
    </row>
    <row r="8" spans="2:50" ht="12.75" customHeight="1" x14ac:dyDescent="0.2">
      <c r="B8" s="130"/>
      <c r="C8" s="130"/>
      <c r="D8" s="130"/>
      <c r="E8" s="130"/>
      <c r="F8" s="130"/>
      <c r="G8" s="130"/>
      <c r="H8" s="130"/>
      <c r="I8" s="129"/>
      <c r="J8" s="129"/>
      <c r="K8" s="129"/>
      <c r="L8" s="127"/>
      <c r="M8" s="126"/>
      <c r="N8" s="126"/>
      <c r="O8" s="126"/>
      <c r="P8" s="126"/>
      <c r="Q8" s="126"/>
      <c r="R8" s="126"/>
      <c r="S8" s="126"/>
      <c r="T8" s="126"/>
      <c r="U8" s="126"/>
      <c r="V8" s="128"/>
      <c r="W8" s="127"/>
      <c r="X8" s="126"/>
      <c r="Y8" s="126"/>
    </row>
    <row r="9" spans="2:50" s="144" customFormat="1" ht="33" customHeight="1" x14ac:dyDescent="0.25">
      <c r="B9" s="216">
        <v>1</v>
      </c>
      <c r="C9" s="219" t="s">
        <v>580</v>
      </c>
      <c r="D9" s="209">
        <f>EDITAL!K8</f>
        <v>1841250</v>
      </c>
      <c r="E9" s="222" t="s">
        <v>590</v>
      </c>
      <c r="F9" s="298">
        <f>D9*33.34%</f>
        <v>613872.75</v>
      </c>
      <c r="G9" s="228">
        <f>IFERROR(F9/$F$27,0)</f>
        <v>9.5561352520135867E-2</v>
      </c>
      <c r="H9" s="140">
        <f>$G$9/18</f>
        <v>5.3089640288964367E-3</v>
      </c>
      <c r="I9" s="140">
        <f t="shared" ref="I9:Y9" si="1">$G$9/18</f>
        <v>5.3089640288964367E-3</v>
      </c>
      <c r="J9" s="140">
        <f t="shared" si="1"/>
        <v>5.3089640288964367E-3</v>
      </c>
      <c r="K9" s="140">
        <f t="shared" si="1"/>
        <v>5.3089640288964367E-3</v>
      </c>
      <c r="L9" s="140">
        <f t="shared" si="1"/>
        <v>5.3089640288964367E-3</v>
      </c>
      <c r="M9" s="140">
        <f t="shared" si="1"/>
        <v>5.3089640288964367E-3</v>
      </c>
      <c r="N9" s="140">
        <f t="shared" si="1"/>
        <v>5.3089640288964367E-3</v>
      </c>
      <c r="O9" s="140">
        <f t="shared" si="1"/>
        <v>5.3089640288964367E-3</v>
      </c>
      <c r="P9" s="140">
        <f t="shared" si="1"/>
        <v>5.3089640288964367E-3</v>
      </c>
      <c r="Q9" s="140">
        <f t="shared" si="1"/>
        <v>5.3089640288964367E-3</v>
      </c>
      <c r="R9" s="140">
        <f t="shared" si="1"/>
        <v>5.3089640288964367E-3</v>
      </c>
      <c r="S9" s="140">
        <f t="shared" si="1"/>
        <v>5.3089640288964367E-3</v>
      </c>
      <c r="T9" s="140">
        <f t="shared" si="1"/>
        <v>5.3089640288964367E-3</v>
      </c>
      <c r="U9" s="140">
        <f t="shared" si="1"/>
        <v>5.3089640288964367E-3</v>
      </c>
      <c r="V9" s="140">
        <f t="shared" si="1"/>
        <v>5.3089640288964367E-3</v>
      </c>
      <c r="W9" s="140">
        <f t="shared" si="1"/>
        <v>5.3089640288964367E-3</v>
      </c>
      <c r="X9" s="140">
        <f t="shared" si="1"/>
        <v>5.3089640288964367E-3</v>
      </c>
      <c r="Y9" s="140">
        <f t="shared" si="1"/>
        <v>5.3089640288964367E-3</v>
      </c>
      <c r="AA9" s="300"/>
    </row>
    <row r="10" spans="2:50" s="144" customFormat="1" ht="33" customHeight="1" x14ac:dyDescent="0.25">
      <c r="B10" s="217"/>
      <c r="C10" s="220"/>
      <c r="D10" s="210"/>
      <c r="E10" s="223"/>
      <c r="F10" s="299"/>
      <c r="G10" s="301"/>
      <c r="H10" s="148">
        <f>H9*$F$27</f>
        <v>34104.041666666664</v>
      </c>
      <c r="I10" s="148">
        <f t="shared" ref="I10:Y10" si="2">I9*$F$27</f>
        <v>34104.041666666664</v>
      </c>
      <c r="J10" s="148">
        <f t="shared" si="2"/>
        <v>34104.041666666664</v>
      </c>
      <c r="K10" s="148">
        <f t="shared" si="2"/>
        <v>34104.041666666664</v>
      </c>
      <c r="L10" s="148">
        <f t="shared" si="2"/>
        <v>34104.041666666664</v>
      </c>
      <c r="M10" s="148">
        <f t="shared" si="2"/>
        <v>34104.041666666664</v>
      </c>
      <c r="N10" s="148">
        <f t="shared" si="2"/>
        <v>34104.041666666664</v>
      </c>
      <c r="O10" s="148">
        <f t="shared" si="2"/>
        <v>34104.041666666664</v>
      </c>
      <c r="P10" s="148">
        <f t="shared" si="2"/>
        <v>34104.041666666664</v>
      </c>
      <c r="Q10" s="148">
        <f t="shared" si="2"/>
        <v>34104.041666666664</v>
      </c>
      <c r="R10" s="148">
        <f t="shared" si="2"/>
        <v>34104.041666666664</v>
      </c>
      <c r="S10" s="148">
        <f t="shared" si="2"/>
        <v>34104.041666666664</v>
      </c>
      <c r="T10" s="148">
        <f t="shared" si="2"/>
        <v>34104.041666666664</v>
      </c>
      <c r="U10" s="148">
        <f t="shared" si="2"/>
        <v>34104.041666666664</v>
      </c>
      <c r="V10" s="148">
        <f t="shared" si="2"/>
        <v>34104.041666666664</v>
      </c>
      <c r="W10" s="148">
        <f t="shared" si="2"/>
        <v>34104.041666666664</v>
      </c>
      <c r="X10" s="148">
        <f t="shared" si="2"/>
        <v>34104.041666666664</v>
      </c>
      <c r="Y10" s="148">
        <f t="shared" si="2"/>
        <v>34104.041666666664</v>
      </c>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row>
    <row r="11" spans="2:50" s="144" customFormat="1" ht="33" customHeight="1" x14ac:dyDescent="0.25">
      <c r="B11" s="217"/>
      <c r="C11" s="220"/>
      <c r="D11" s="210"/>
      <c r="E11" s="222" t="s">
        <v>591</v>
      </c>
      <c r="F11" s="214">
        <f>D9*33.33%</f>
        <v>613688.625</v>
      </c>
      <c r="G11" s="228">
        <f>IFERROR(F11/$F$27,0)</f>
        <v>9.5532689846914473E-2</v>
      </c>
      <c r="H11" s="140">
        <f t="shared" ref="H11:S11" si="3">$G$11/12</f>
        <v>7.9610574872428733E-3</v>
      </c>
      <c r="I11" s="140">
        <f t="shared" si="3"/>
        <v>7.9610574872428733E-3</v>
      </c>
      <c r="J11" s="140">
        <f t="shared" si="3"/>
        <v>7.9610574872428733E-3</v>
      </c>
      <c r="K11" s="140">
        <f t="shared" si="3"/>
        <v>7.9610574872428733E-3</v>
      </c>
      <c r="L11" s="140">
        <f t="shared" si="3"/>
        <v>7.9610574872428733E-3</v>
      </c>
      <c r="M11" s="140">
        <f t="shared" si="3"/>
        <v>7.9610574872428733E-3</v>
      </c>
      <c r="N11" s="140">
        <f t="shared" si="3"/>
        <v>7.9610574872428733E-3</v>
      </c>
      <c r="O11" s="140">
        <f t="shared" si="3"/>
        <v>7.9610574872428733E-3</v>
      </c>
      <c r="P11" s="140">
        <f t="shared" si="3"/>
        <v>7.9610574872428733E-3</v>
      </c>
      <c r="Q11" s="140">
        <f t="shared" si="3"/>
        <v>7.9610574872428733E-3</v>
      </c>
      <c r="R11" s="140">
        <f t="shared" si="3"/>
        <v>7.9610574872428733E-3</v>
      </c>
      <c r="S11" s="140">
        <f t="shared" si="3"/>
        <v>7.9610574872428733E-3</v>
      </c>
      <c r="T11" s="140"/>
      <c r="U11" s="143"/>
      <c r="V11" s="141"/>
      <c r="W11" s="142"/>
      <c r="X11" s="142"/>
      <c r="Y11" s="142"/>
    </row>
    <row r="12" spans="2:50" s="144" customFormat="1" ht="33" customHeight="1" x14ac:dyDescent="0.25">
      <c r="B12" s="217"/>
      <c r="C12" s="220"/>
      <c r="D12" s="210"/>
      <c r="E12" s="223"/>
      <c r="F12" s="215"/>
      <c r="G12" s="229"/>
      <c r="H12" s="148">
        <f>H11*$F$27</f>
        <v>51140.718750000007</v>
      </c>
      <c r="I12" s="148">
        <f t="shared" ref="I12" si="4">I11*$F$27</f>
        <v>51140.718750000007</v>
      </c>
      <c r="J12" s="148">
        <f t="shared" ref="J12" si="5">J11*$F$27</f>
        <v>51140.718750000007</v>
      </c>
      <c r="K12" s="148">
        <f t="shared" ref="K12" si="6">K11*$F$27</f>
        <v>51140.718750000007</v>
      </c>
      <c r="L12" s="148">
        <f t="shared" ref="L12" si="7">L11*$F$27</f>
        <v>51140.718750000007</v>
      </c>
      <c r="M12" s="148">
        <f t="shared" ref="M12" si="8">M11*$F$27</f>
        <v>51140.718750000007</v>
      </c>
      <c r="N12" s="148">
        <f t="shared" ref="N12" si="9">N11*$F$27</f>
        <v>51140.718750000007</v>
      </c>
      <c r="O12" s="148">
        <f t="shared" ref="O12" si="10">O11*$F$27</f>
        <v>51140.718750000007</v>
      </c>
      <c r="P12" s="148">
        <f t="shared" ref="P12" si="11">P11*$F$27</f>
        <v>51140.718750000007</v>
      </c>
      <c r="Q12" s="148">
        <f t="shared" ref="Q12" si="12">Q11*$F$27</f>
        <v>51140.718750000007</v>
      </c>
      <c r="R12" s="148">
        <f t="shared" ref="R12" si="13">R11*$F$27</f>
        <v>51140.718750000007</v>
      </c>
      <c r="S12" s="148">
        <f t="shared" ref="S12" si="14">S11*$F$27</f>
        <v>51140.718750000007</v>
      </c>
      <c r="T12" s="148"/>
      <c r="U12" s="148"/>
      <c r="V12" s="148"/>
      <c r="W12" s="148"/>
      <c r="X12" s="148"/>
      <c r="Y12" s="148"/>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row>
    <row r="13" spans="2:50" s="144" customFormat="1" ht="33" customHeight="1" x14ac:dyDescent="0.25">
      <c r="B13" s="217"/>
      <c r="C13" s="220"/>
      <c r="D13" s="210"/>
      <c r="E13" s="222" t="s">
        <v>592</v>
      </c>
      <c r="F13" s="214">
        <f>D9*33.33%</f>
        <v>613688.625</v>
      </c>
      <c r="G13" s="228">
        <f>IFERROR(F13/$F$27,0)</f>
        <v>9.5532689846914473E-2</v>
      </c>
      <c r="H13" s="140">
        <f t="shared" ref="H13:M13" si="15">$G$13/6</f>
        <v>1.5922114974485747E-2</v>
      </c>
      <c r="I13" s="140">
        <f t="shared" si="15"/>
        <v>1.5922114974485747E-2</v>
      </c>
      <c r="J13" s="140">
        <f t="shared" si="15"/>
        <v>1.5922114974485747E-2</v>
      </c>
      <c r="K13" s="140">
        <f t="shared" si="15"/>
        <v>1.5922114974485747E-2</v>
      </c>
      <c r="L13" s="140">
        <f t="shared" si="15"/>
        <v>1.5922114974485747E-2</v>
      </c>
      <c r="M13" s="140">
        <f t="shared" si="15"/>
        <v>1.5922114974485747E-2</v>
      </c>
      <c r="N13" s="140"/>
      <c r="O13" s="142"/>
      <c r="P13" s="142"/>
      <c r="Q13" s="142"/>
      <c r="R13" s="142"/>
      <c r="S13" s="142"/>
      <c r="T13" s="142"/>
      <c r="U13" s="143"/>
      <c r="V13" s="141"/>
      <c r="W13" s="142"/>
      <c r="X13" s="142"/>
      <c r="Y13" s="142"/>
    </row>
    <row r="14" spans="2:50" s="144" customFormat="1" ht="33" customHeight="1" x14ac:dyDescent="0.25">
      <c r="B14" s="218"/>
      <c r="C14" s="221"/>
      <c r="D14" s="211"/>
      <c r="E14" s="223"/>
      <c r="F14" s="215"/>
      <c r="G14" s="229"/>
      <c r="H14" s="148">
        <f>H13*$F$27</f>
        <v>102281.43750000001</v>
      </c>
      <c r="I14" s="148">
        <f t="shared" ref="I14" si="16">I13*$F$27</f>
        <v>102281.43750000001</v>
      </c>
      <c r="J14" s="148">
        <f t="shared" ref="J14" si="17">J13*$F$27</f>
        <v>102281.43750000001</v>
      </c>
      <c r="K14" s="148">
        <f t="shared" ref="K14" si="18">K13*$F$27</f>
        <v>102281.43750000001</v>
      </c>
      <c r="L14" s="148">
        <f t="shared" ref="L14" si="19">L13*$F$27</f>
        <v>102281.43750000001</v>
      </c>
      <c r="M14" s="148">
        <f t="shared" ref="M14" si="20">M13*$F$27</f>
        <v>102281.43750000001</v>
      </c>
      <c r="N14" s="148"/>
      <c r="O14" s="148"/>
      <c r="P14" s="148"/>
      <c r="Q14" s="148"/>
      <c r="R14" s="148"/>
      <c r="S14" s="148"/>
      <c r="T14" s="148"/>
      <c r="U14" s="148"/>
      <c r="V14" s="148"/>
      <c r="W14" s="148"/>
      <c r="X14" s="148"/>
      <c r="Y14" s="148"/>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row>
    <row r="15" spans="2:50" s="144" customFormat="1" ht="33" customHeight="1" x14ac:dyDescent="0.25">
      <c r="B15" s="216">
        <v>2</v>
      </c>
      <c r="C15" s="219" t="s">
        <v>581</v>
      </c>
      <c r="D15" s="209">
        <f>EDITAL!K9</f>
        <v>1841250</v>
      </c>
      <c r="E15" s="222" t="s">
        <v>593</v>
      </c>
      <c r="F15" s="214">
        <f>D15/2</f>
        <v>920625</v>
      </c>
      <c r="G15" s="228">
        <f>IFERROR(F15/$F$27,0)</f>
        <v>0.14331336610698239</v>
      </c>
      <c r="H15" s="146">
        <f>$G$15/16</f>
        <v>8.9570853816863995E-3</v>
      </c>
      <c r="I15" s="140">
        <f t="shared" ref="I15:W15" si="21">$G$15/16</f>
        <v>8.9570853816863995E-3</v>
      </c>
      <c r="J15" s="140">
        <f t="shared" si="21"/>
        <v>8.9570853816863995E-3</v>
      </c>
      <c r="K15" s="140">
        <f t="shared" si="21"/>
        <v>8.9570853816863995E-3</v>
      </c>
      <c r="L15" s="140">
        <f t="shared" si="21"/>
        <v>8.9570853816863995E-3</v>
      </c>
      <c r="M15" s="140">
        <f t="shared" si="21"/>
        <v>8.9570853816863995E-3</v>
      </c>
      <c r="N15" s="140">
        <f t="shared" si="21"/>
        <v>8.9570853816863995E-3</v>
      </c>
      <c r="O15" s="140">
        <f t="shared" si="21"/>
        <v>8.9570853816863995E-3</v>
      </c>
      <c r="P15" s="140">
        <f t="shared" si="21"/>
        <v>8.9570853816863995E-3</v>
      </c>
      <c r="Q15" s="140">
        <f t="shared" si="21"/>
        <v>8.9570853816863995E-3</v>
      </c>
      <c r="R15" s="140">
        <f t="shared" si="21"/>
        <v>8.9570853816863995E-3</v>
      </c>
      <c r="S15" s="140">
        <f t="shared" si="21"/>
        <v>8.9570853816863995E-3</v>
      </c>
      <c r="T15" s="140">
        <f t="shared" si="21"/>
        <v>8.9570853816863995E-3</v>
      </c>
      <c r="U15" s="140">
        <f t="shared" si="21"/>
        <v>8.9570853816863995E-3</v>
      </c>
      <c r="V15" s="140">
        <f t="shared" si="21"/>
        <v>8.9570853816863995E-3</v>
      </c>
      <c r="W15" s="140">
        <f t="shared" si="21"/>
        <v>8.9570853816863995E-3</v>
      </c>
      <c r="X15" s="142"/>
      <c r="Y15" s="142"/>
    </row>
    <row r="16" spans="2:50" s="144" customFormat="1" ht="33" customHeight="1" x14ac:dyDescent="0.25">
      <c r="B16" s="217"/>
      <c r="C16" s="220"/>
      <c r="D16" s="210"/>
      <c r="E16" s="223"/>
      <c r="F16" s="215"/>
      <c r="G16" s="229"/>
      <c r="H16" s="148">
        <f>H15*$F$27</f>
        <v>57539.062499999993</v>
      </c>
      <c r="I16" s="148">
        <f t="shared" ref="I16" si="22">I15*$F$27</f>
        <v>57539.062499999993</v>
      </c>
      <c r="J16" s="148">
        <f t="shared" ref="J16" si="23">J15*$F$27</f>
        <v>57539.062499999993</v>
      </c>
      <c r="K16" s="148">
        <f t="shared" ref="K16" si="24">K15*$F$27</f>
        <v>57539.062499999993</v>
      </c>
      <c r="L16" s="148">
        <f t="shared" ref="L16" si="25">L15*$F$27</f>
        <v>57539.062499999993</v>
      </c>
      <c r="M16" s="148">
        <f t="shared" ref="M16" si="26">M15*$F$27</f>
        <v>57539.062499999993</v>
      </c>
      <c r="N16" s="148">
        <f t="shared" ref="N16" si="27">N15*$F$27</f>
        <v>57539.062499999993</v>
      </c>
      <c r="O16" s="148">
        <f t="shared" ref="O16" si="28">O15*$F$27</f>
        <v>57539.062499999993</v>
      </c>
      <c r="P16" s="148">
        <f t="shared" ref="P16" si="29">P15*$F$27</f>
        <v>57539.062499999993</v>
      </c>
      <c r="Q16" s="148">
        <f t="shared" ref="Q16" si="30">Q15*$F$27</f>
        <v>57539.062499999993</v>
      </c>
      <c r="R16" s="148">
        <f t="shared" ref="R16" si="31">R15*$F$27</f>
        <v>57539.062499999993</v>
      </c>
      <c r="S16" s="148">
        <f t="shared" ref="S16" si="32">S15*$F$27</f>
        <v>57539.062499999993</v>
      </c>
      <c r="T16" s="148">
        <f t="shared" ref="T16" si="33">T15*$F$27</f>
        <v>57539.062499999993</v>
      </c>
      <c r="U16" s="148">
        <f t="shared" ref="U16" si="34">U15*$F$27</f>
        <v>57539.062499999993</v>
      </c>
      <c r="V16" s="148">
        <f t="shared" ref="V16" si="35">V15*$F$27</f>
        <v>57539.062499999993</v>
      </c>
      <c r="W16" s="148">
        <f t="shared" ref="W16" si="36">W15*$F$27</f>
        <v>57539.062499999993</v>
      </c>
      <c r="X16" s="148"/>
      <c r="Y16" s="148"/>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row>
    <row r="17" spans="2:50" s="144" customFormat="1" ht="33" customHeight="1" x14ac:dyDescent="0.25">
      <c r="B17" s="217"/>
      <c r="C17" s="220"/>
      <c r="D17" s="210"/>
      <c r="E17" s="222" t="s">
        <v>594</v>
      </c>
      <c r="F17" s="214">
        <f>D15/2</f>
        <v>920625</v>
      </c>
      <c r="G17" s="228">
        <f>IFERROR(F17/$F$27,0)</f>
        <v>0.14331336610698239</v>
      </c>
      <c r="H17" s="140">
        <f>$G$17/16</f>
        <v>8.9570853816863995E-3</v>
      </c>
      <c r="I17" s="140">
        <f t="shared" ref="I17:W17" si="37">$G$17/16</f>
        <v>8.9570853816863995E-3</v>
      </c>
      <c r="J17" s="140">
        <f t="shared" si="37"/>
        <v>8.9570853816863995E-3</v>
      </c>
      <c r="K17" s="140">
        <f t="shared" si="37"/>
        <v>8.9570853816863995E-3</v>
      </c>
      <c r="L17" s="140">
        <f t="shared" si="37"/>
        <v>8.9570853816863995E-3</v>
      </c>
      <c r="M17" s="140">
        <f t="shared" si="37"/>
        <v>8.9570853816863995E-3</v>
      </c>
      <c r="N17" s="140">
        <f t="shared" si="37"/>
        <v>8.9570853816863995E-3</v>
      </c>
      <c r="O17" s="140">
        <f t="shared" si="37"/>
        <v>8.9570853816863995E-3</v>
      </c>
      <c r="P17" s="140">
        <f t="shared" si="37"/>
        <v>8.9570853816863995E-3</v>
      </c>
      <c r="Q17" s="140">
        <f t="shared" si="37"/>
        <v>8.9570853816863995E-3</v>
      </c>
      <c r="R17" s="140">
        <f t="shared" si="37"/>
        <v>8.9570853816863995E-3</v>
      </c>
      <c r="S17" s="140">
        <f t="shared" si="37"/>
        <v>8.9570853816863995E-3</v>
      </c>
      <c r="T17" s="140">
        <f t="shared" si="37"/>
        <v>8.9570853816863995E-3</v>
      </c>
      <c r="U17" s="140">
        <f t="shared" si="37"/>
        <v>8.9570853816863995E-3</v>
      </c>
      <c r="V17" s="140">
        <f t="shared" si="37"/>
        <v>8.9570853816863995E-3</v>
      </c>
      <c r="W17" s="140">
        <f t="shared" si="37"/>
        <v>8.9570853816863995E-3</v>
      </c>
      <c r="X17" s="142"/>
      <c r="Y17" s="142"/>
    </row>
    <row r="18" spans="2:50" s="144" customFormat="1" ht="33" customHeight="1" x14ac:dyDescent="0.25">
      <c r="B18" s="218"/>
      <c r="C18" s="221"/>
      <c r="D18" s="211"/>
      <c r="E18" s="223"/>
      <c r="F18" s="215"/>
      <c r="G18" s="229"/>
      <c r="H18" s="148">
        <f>H17*$F$27</f>
        <v>57539.062499999993</v>
      </c>
      <c r="I18" s="148">
        <f t="shared" ref="I18" si="38">I17*$F$27</f>
        <v>57539.062499999993</v>
      </c>
      <c r="J18" s="148">
        <f t="shared" ref="J18" si="39">J17*$F$27</f>
        <v>57539.062499999993</v>
      </c>
      <c r="K18" s="148">
        <f t="shared" ref="K18" si="40">K17*$F$27</f>
        <v>57539.062499999993</v>
      </c>
      <c r="L18" s="148">
        <f t="shared" ref="L18" si="41">L17*$F$27</f>
        <v>57539.062499999993</v>
      </c>
      <c r="M18" s="148">
        <f t="shared" ref="M18" si="42">M17*$F$27</f>
        <v>57539.062499999993</v>
      </c>
      <c r="N18" s="148">
        <f t="shared" ref="N18" si="43">N17*$F$27</f>
        <v>57539.062499999993</v>
      </c>
      <c r="O18" s="148">
        <f t="shared" ref="O18" si="44">O17*$F$27</f>
        <v>57539.062499999993</v>
      </c>
      <c r="P18" s="148">
        <f t="shared" ref="P18" si="45">P17*$F$27</f>
        <v>57539.062499999993</v>
      </c>
      <c r="Q18" s="148">
        <f t="shared" ref="Q18" si="46">Q17*$F$27</f>
        <v>57539.062499999993</v>
      </c>
      <c r="R18" s="148">
        <f t="shared" ref="R18" si="47">R17*$F$27</f>
        <v>57539.062499999993</v>
      </c>
      <c r="S18" s="148">
        <f t="shared" ref="S18" si="48">S17*$F$27</f>
        <v>57539.062499999993</v>
      </c>
      <c r="T18" s="148">
        <f t="shared" ref="T18" si="49">T17*$F$27</f>
        <v>57539.062499999993</v>
      </c>
      <c r="U18" s="148">
        <f t="shared" ref="U18" si="50">U17*$F$27</f>
        <v>57539.062499999993</v>
      </c>
      <c r="V18" s="148">
        <f t="shared" ref="V18" si="51">V17*$F$27</f>
        <v>57539.062499999993</v>
      </c>
      <c r="W18" s="148">
        <f t="shared" ref="W18" si="52">W17*$F$27</f>
        <v>57539.062499999993</v>
      </c>
      <c r="X18" s="148"/>
      <c r="Y18" s="148"/>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row>
    <row r="19" spans="2:50" s="144" customFormat="1" ht="33" customHeight="1" x14ac:dyDescent="0.25">
      <c r="B19" s="216">
        <v>3</v>
      </c>
      <c r="C19" s="219" t="s">
        <v>582</v>
      </c>
      <c r="D19" s="209">
        <f>EDITAL!K10</f>
        <v>1841250</v>
      </c>
      <c r="E19" s="222" t="s">
        <v>595</v>
      </c>
      <c r="F19" s="214">
        <f>D19</f>
        <v>1841250</v>
      </c>
      <c r="G19" s="228">
        <f>IFERROR(F19/$F$27,0)</f>
        <v>0.28662673221396479</v>
      </c>
      <c r="H19" s="140">
        <f>$G$19/18</f>
        <v>1.5923707345220264E-2</v>
      </c>
      <c r="I19" s="140">
        <f t="shared" ref="I19:Y19" si="53">$G$19/18</f>
        <v>1.5923707345220264E-2</v>
      </c>
      <c r="J19" s="140">
        <f t="shared" si="53"/>
        <v>1.5923707345220264E-2</v>
      </c>
      <c r="K19" s="140">
        <f t="shared" si="53"/>
        <v>1.5923707345220264E-2</v>
      </c>
      <c r="L19" s="140">
        <f t="shared" si="53"/>
        <v>1.5923707345220264E-2</v>
      </c>
      <c r="M19" s="140">
        <f t="shared" si="53"/>
        <v>1.5923707345220264E-2</v>
      </c>
      <c r="N19" s="140">
        <f t="shared" si="53"/>
        <v>1.5923707345220264E-2</v>
      </c>
      <c r="O19" s="140">
        <f t="shared" si="53"/>
        <v>1.5923707345220264E-2</v>
      </c>
      <c r="P19" s="140">
        <f t="shared" si="53"/>
        <v>1.5923707345220264E-2</v>
      </c>
      <c r="Q19" s="140">
        <f t="shared" si="53"/>
        <v>1.5923707345220264E-2</v>
      </c>
      <c r="R19" s="140">
        <f t="shared" si="53"/>
        <v>1.5923707345220264E-2</v>
      </c>
      <c r="S19" s="140">
        <f t="shared" si="53"/>
        <v>1.5923707345220264E-2</v>
      </c>
      <c r="T19" s="140">
        <f t="shared" si="53"/>
        <v>1.5923707345220264E-2</v>
      </c>
      <c r="U19" s="140">
        <f t="shared" si="53"/>
        <v>1.5923707345220264E-2</v>
      </c>
      <c r="V19" s="140">
        <f t="shared" si="53"/>
        <v>1.5923707345220264E-2</v>
      </c>
      <c r="W19" s="140">
        <f t="shared" si="53"/>
        <v>1.5923707345220264E-2</v>
      </c>
      <c r="X19" s="140">
        <f t="shared" si="53"/>
        <v>1.5923707345220264E-2</v>
      </c>
      <c r="Y19" s="140">
        <f t="shared" si="53"/>
        <v>1.5923707345220264E-2</v>
      </c>
    </row>
    <row r="20" spans="2:50" s="144" customFormat="1" ht="33" customHeight="1" x14ac:dyDescent="0.25">
      <c r="B20" s="230"/>
      <c r="C20" s="231"/>
      <c r="D20" s="212"/>
      <c r="E20" s="223"/>
      <c r="F20" s="215"/>
      <c r="G20" s="229"/>
      <c r="H20" s="148">
        <f>H19*$F$27</f>
        <v>102291.66666666664</v>
      </c>
      <c r="I20" s="148">
        <f t="shared" ref="I20" si="54">I19*$F$27</f>
        <v>102291.66666666664</v>
      </c>
      <c r="J20" s="148">
        <f t="shared" ref="J20" si="55">J19*$F$27</f>
        <v>102291.66666666664</v>
      </c>
      <c r="K20" s="148">
        <f t="shared" ref="K20" si="56">K19*$F$27</f>
        <v>102291.66666666664</v>
      </c>
      <c r="L20" s="148">
        <f t="shared" ref="L20" si="57">L19*$F$27</f>
        <v>102291.66666666664</v>
      </c>
      <c r="M20" s="148">
        <f t="shared" ref="M20" si="58">M19*$F$27</f>
        <v>102291.66666666664</v>
      </c>
      <c r="N20" s="148">
        <f t="shared" ref="N20" si="59">N19*$F$27</f>
        <v>102291.66666666664</v>
      </c>
      <c r="O20" s="148">
        <f t="shared" ref="O20" si="60">O19*$F$27</f>
        <v>102291.66666666664</v>
      </c>
      <c r="P20" s="148">
        <f t="shared" ref="P20" si="61">P19*$F$27</f>
        <v>102291.66666666664</v>
      </c>
      <c r="Q20" s="148">
        <f t="shared" ref="Q20" si="62">Q19*$F$27</f>
        <v>102291.66666666664</v>
      </c>
      <c r="R20" s="148">
        <f t="shared" ref="R20" si="63">R19*$F$27</f>
        <v>102291.66666666664</v>
      </c>
      <c r="S20" s="148">
        <f t="shared" ref="S20" si="64">S19*$F$27</f>
        <v>102291.66666666664</v>
      </c>
      <c r="T20" s="148">
        <f t="shared" ref="T20" si="65">T19*$F$27</f>
        <v>102291.66666666664</v>
      </c>
      <c r="U20" s="148">
        <f t="shared" ref="U20" si="66">U19*$F$27</f>
        <v>102291.66666666664</v>
      </c>
      <c r="V20" s="148">
        <f t="shared" ref="V20" si="67">V19*$F$27</f>
        <v>102291.66666666664</v>
      </c>
      <c r="W20" s="148">
        <f t="shared" ref="W20" si="68">W19*$F$27</f>
        <v>102291.66666666664</v>
      </c>
      <c r="X20" s="148">
        <f t="shared" ref="X20" si="69">X19*$F$27</f>
        <v>102291.66666666664</v>
      </c>
      <c r="Y20" s="148">
        <f t="shared" ref="Y20" si="70">Y19*$F$27</f>
        <v>102291.66666666664</v>
      </c>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row>
    <row r="21" spans="2:50" s="144" customFormat="1" ht="33" customHeight="1" x14ac:dyDescent="0.25">
      <c r="B21" s="216">
        <v>4</v>
      </c>
      <c r="C21" s="219" t="s">
        <v>583</v>
      </c>
      <c r="D21" s="209">
        <f>EDITAL!K11</f>
        <v>111600</v>
      </c>
      <c r="E21" s="222" t="s">
        <v>596</v>
      </c>
      <c r="F21" s="214">
        <f>D21</f>
        <v>111600</v>
      </c>
      <c r="G21" s="228">
        <f>IFERROR(F21/$F$27,0)</f>
        <v>1.7372732282459457E-2</v>
      </c>
      <c r="H21" s="140">
        <f>$G$21/3</f>
        <v>5.7909107608198193E-3</v>
      </c>
      <c r="I21" s="140">
        <f>$G$21/3</f>
        <v>5.7909107608198193E-3</v>
      </c>
      <c r="J21" s="140">
        <f>$G$21/3</f>
        <v>5.7909107608198193E-3</v>
      </c>
      <c r="K21" s="141"/>
      <c r="L21" s="142"/>
      <c r="M21" s="142"/>
      <c r="N21" s="142"/>
      <c r="O21" s="142"/>
      <c r="P21" s="142"/>
      <c r="Q21" s="142"/>
      <c r="R21" s="142"/>
      <c r="S21" s="142"/>
      <c r="T21" s="142"/>
      <c r="U21" s="143"/>
      <c r="V21" s="141"/>
      <c r="W21" s="142"/>
      <c r="X21" s="142"/>
      <c r="Y21" s="142"/>
    </row>
    <row r="22" spans="2:50" s="144" customFormat="1" ht="33" customHeight="1" x14ac:dyDescent="0.25">
      <c r="B22" s="230"/>
      <c r="C22" s="231"/>
      <c r="D22" s="212"/>
      <c r="E22" s="223"/>
      <c r="F22" s="215"/>
      <c r="G22" s="229"/>
      <c r="H22" s="148">
        <f>H21*$F$27</f>
        <v>37200.000000000007</v>
      </c>
      <c r="I22" s="148">
        <f t="shared" ref="I22" si="71">I21*$F$27</f>
        <v>37200.000000000007</v>
      </c>
      <c r="J22" s="148">
        <f t="shared" ref="J22" si="72">J21*$F$27</f>
        <v>37200.000000000007</v>
      </c>
      <c r="K22" s="148"/>
      <c r="L22" s="148"/>
      <c r="M22" s="148"/>
      <c r="N22" s="148"/>
      <c r="O22" s="148"/>
      <c r="P22" s="148"/>
      <c r="Q22" s="148"/>
      <c r="R22" s="148"/>
      <c r="S22" s="148"/>
      <c r="T22" s="148"/>
      <c r="U22" s="148"/>
      <c r="V22" s="148"/>
      <c r="W22" s="148"/>
      <c r="X22" s="148"/>
      <c r="Y22" s="148"/>
      <c r="AC22" s="307"/>
      <c r="AD22" s="307"/>
      <c r="AE22" s="307"/>
      <c r="AF22" s="307"/>
      <c r="AG22" s="307"/>
      <c r="AH22" s="307"/>
      <c r="AI22" s="307"/>
      <c r="AJ22" s="307"/>
      <c r="AK22" s="307"/>
      <c r="AL22" s="307"/>
      <c r="AM22" s="307"/>
      <c r="AN22" s="307"/>
      <c r="AO22" s="307"/>
      <c r="AP22" s="307"/>
      <c r="AQ22" s="307"/>
      <c r="AR22" s="307"/>
      <c r="AS22" s="307"/>
      <c r="AT22" s="307"/>
      <c r="AU22" s="307"/>
      <c r="AV22" s="307"/>
      <c r="AW22" s="307"/>
      <c r="AX22" s="307"/>
    </row>
    <row r="23" spans="2:50" s="144" customFormat="1" ht="33" customHeight="1" x14ac:dyDescent="0.25">
      <c r="B23" s="216">
        <v>5</v>
      </c>
      <c r="C23" s="219" t="s">
        <v>584</v>
      </c>
      <c r="D23" s="209">
        <f>EDITAL!K12</f>
        <v>788510</v>
      </c>
      <c r="E23" s="222" t="s">
        <v>597</v>
      </c>
      <c r="F23" s="214">
        <f>D23</f>
        <v>788510</v>
      </c>
      <c r="G23" s="228">
        <f>IFERROR(F23/$F$27,0)</f>
        <v>0.12274707107564611</v>
      </c>
      <c r="H23" s="140">
        <f>$G$23/3</f>
        <v>4.0915690358548702E-2</v>
      </c>
      <c r="I23" s="140">
        <f>$G$23/3</f>
        <v>4.0915690358548702E-2</v>
      </c>
      <c r="J23" s="140">
        <f>$G$23/3</f>
        <v>4.0915690358548702E-2</v>
      </c>
      <c r="K23" s="141"/>
      <c r="L23" s="142"/>
      <c r="M23" s="142"/>
      <c r="N23" s="142"/>
      <c r="O23" s="142"/>
      <c r="P23" s="142"/>
      <c r="Q23" s="142"/>
      <c r="R23" s="142"/>
      <c r="S23" s="142"/>
      <c r="T23" s="142"/>
      <c r="U23" s="143"/>
      <c r="V23" s="141"/>
      <c r="W23" s="142"/>
      <c r="X23" s="142"/>
      <c r="Y23" s="142"/>
    </row>
    <row r="24" spans="2:50" s="144" customFormat="1" ht="33" customHeight="1" x14ac:dyDescent="0.25">
      <c r="B24" s="225"/>
      <c r="C24" s="226"/>
      <c r="D24" s="213"/>
      <c r="E24" s="224"/>
      <c r="F24" s="227"/>
      <c r="G24" s="229"/>
      <c r="H24" s="148">
        <f>H23*$F$27</f>
        <v>262836.66666666669</v>
      </c>
      <c r="I24" s="148">
        <f t="shared" ref="I24" si="73">I23*$F$27</f>
        <v>262836.66666666669</v>
      </c>
      <c r="J24" s="148">
        <f t="shared" ref="J24" si="74">J23*$F$27</f>
        <v>262836.66666666669</v>
      </c>
      <c r="K24" s="148"/>
      <c r="L24" s="148"/>
      <c r="M24" s="148"/>
      <c r="N24" s="148"/>
      <c r="O24" s="148"/>
      <c r="P24" s="148"/>
      <c r="Q24" s="148"/>
      <c r="R24" s="148"/>
      <c r="S24" s="148"/>
      <c r="T24" s="148"/>
      <c r="U24" s="148"/>
      <c r="V24" s="148"/>
      <c r="W24" s="148"/>
      <c r="X24" s="148"/>
      <c r="Y24" s="148"/>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row>
    <row r="25" spans="2:50" ht="14.25" customHeight="1" x14ac:dyDescent="0.25">
      <c r="B25" s="203" t="s">
        <v>569</v>
      </c>
      <c r="C25" s="204"/>
      <c r="D25" s="204"/>
      <c r="E25" s="205"/>
      <c r="F25" s="287"/>
      <c r="G25" s="304">
        <f>SUM(G9:G24)</f>
        <v>1.0000000000000002</v>
      </c>
      <c r="H25" s="145">
        <f>SUM(H9,H11,H13,H15,H17,H19,H21,H23)</f>
        <v>0.10973661571858664</v>
      </c>
      <c r="I25" s="145">
        <f t="shared" ref="I25:Y25" si="75">SUM(I9,I11,I13,I15,I17,I19,I21,I23)</f>
        <v>0.10973661571858664</v>
      </c>
      <c r="J25" s="145">
        <f t="shared" si="75"/>
        <v>0.10973661571858664</v>
      </c>
      <c r="K25" s="145">
        <f t="shared" si="75"/>
        <v>6.3030014599218115E-2</v>
      </c>
      <c r="L25" s="145">
        <f t="shared" si="75"/>
        <v>6.3030014599218115E-2</v>
      </c>
      <c r="M25" s="145">
        <f t="shared" si="75"/>
        <v>6.3030014599218115E-2</v>
      </c>
      <c r="N25" s="145">
        <f t="shared" si="75"/>
        <v>4.7107899624732372E-2</v>
      </c>
      <c r="O25" s="145">
        <f t="shared" si="75"/>
        <v>4.7107899624732372E-2</v>
      </c>
      <c r="P25" s="145">
        <f t="shared" si="75"/>
        <v>4.7107899624732372E-2</v>
      </c>
      <c r="Q25" s="145">
        <f t="shared" si="75"/>
        <v>4.7107899624732372E-2</v>
      </c>
      <c r="R25" s="145">
        <f t="shared" si="75"/>
        <v>4.7107899624732372E-2</v>
      </c>
      <c r="S25" s="145">
        <f t="shared" si="75"/>
        <v>4.7107899624732372E-2</v>
      </c>
      <c r="T25" s="145">
        <f t="shared" si="75"/>
        <v>3.91468421374895E-2</v>
      </c>
      <c r="U25" s="145">
        <f t="shared" si="75"/>
        <v>3.91468421374895E-2</v>
      </c>
      <c r="V25" s="145">
        <f t="shared" si="75"/>
        <v>3.91468421374895E-2</v>
      </c>
      <c r="W25" s="145">
        <f t="shared" si="75"/>
        <v>3.91468421374895E-2</v>
      </c>
      <c r="X25" s="145">
        <f t="shared" si="75"/>
        <v>2.1232671374116701E-2</v>
      </c>
      <c r="Y25" s="145">
        <f t="shared" si="75"/>
        <v>2.1232671374116701E-2</v>
      </c>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row>
    <row r="26" spans="2:50" ht="14.25" x14ac:dyDescent="0.2">
      <c r="B26" s="206"/>
      <c r="C26" s="207"/>
      <c r="D26" s="207"/>
      <c r="E26" s="208"/>
      <c r="F26" s="288"/>
      <c r="G26" s="305"/>
      <c r="H26" s="147">
        <f>SUM(H10,H12,H14,H16,H18,H20,H22,H24)</f>
        <v>704932.65625</v>
      </c>
      <c r="I26" s="147">
        <f t="shared" ref="I26:Y26" si="76">SUM(I10,I12,I14,I16,I18,I20,I22,I24)</f>
        <v>704932.65625</v>
      </c>
      <c r="J26" s="147">
        <f t="shared" si="76"/>
        <v>704932.65625</v>
      </c>
      <c r="K26" s="147">
        <f t="shared" si="76"/>
        <v>404895.98958333331</v>
      </c>
      <c r="L26" s="147">
        <f t="shared" si="76"/>
        <v>404895.98958333331</v>
      </c>
      <c r="M26" s="147">
        <f t="shared" si="76"/>
        <v>404895.98958333331</v>
      </c>
      <c r="N26" s="147">
        <f t="shared" si="76"/>
        <v>302614.55208333331</v>
      </c>
      <c r="O26" s="147">
        <f t="shared" si="76"/>
        <v>302614.55208333331</v>
      </c>
      <c r="P26" s="147">
        <f t="shared" si="76"/>
        <v>302614.55208333331</v>
      </c>
      <c r="Q26" s="147">
        <f t="shared" si="76"/>
        <v>302614.55208333331</v>
      </c>
      <c r="R26" s="147">
        <f t="shared" si="76"/>
        <v>302614.55208333331</v>
      </c>
      <c r="S26" s="147">
        <f t="shared" si="76"/>
        <v>302614.55208333331</v>
      </c>
      <c r="T26" s="147">
        <f t="shared" si="76"/>
        <v>251473.83333333331</v>
      </c>
      <c r="U26" s="147">
        <f t="shared" si="76"/>
        <v>251473.83333333331</v>
      </c>
      <c r="V26" s="147">
        <f t="shared" si="76"/>
        <v>251473.83333333331</v>
      </c>
      <c r="W26" s="147">
        <f t="shared" si="76"/>
        <v>251473.83333333331</v>
      </c>
      <c r="X26" s="147">
        <f t="shared" si="76"/>
        <v>136395.70833333331</v>
      </c>
      <c r="Y26" s="147">
        <f t="shared" si="76"/>
        <v>136395.70833333331</v>
      </c>
    </row>
    <row r="27" spans="2:50" ht="15" customHeight="1" x14ac:dyDescent="0.2">
      <c r="B27" s="203" t="s">
        <v>568</v>
      </c>
      <c r="C27" s="204"/>
      <c r="D27" s="204"/>
      <c r="E27" s="205"/>
      <c r="F27" s="285">
        <f>SUM(F9:F24)</f>
        <v>6423860</v>
      </c>
      <c r="G27" s="306"/>
      <c r="H27" s="145">
        <f>H25+G27</f>
        <v>0.10973661571858664</v>
      </c>
      <c r="I27" s="145">
        <f t="shared" ref="I27:Y27" si="77">I25+H27</f>
        <v>0.21947323143717329</v>
      </c>
      <c r="J27" s="145">
        <f t="shared" si="77"/>
        <v>0.32920984715575996</v>
      </c>
      <c r="K27" s="145">
        <f t="shared" si="77"/>
        <v>0.39223986175497805</v>
      </c>
      <c r="L27" s="145">
        <f t="shared" si="77"/>
        <v>0.45526987635419613</v>
      </c>
      <c r="M27" s="145">
        <f t="shared" si="77"/>
        <v>0.51829989095341422</v>
      </c>
      <c r="N27" s="145">
        <f t="shared" si="77"/>
        <v>0.56540779057814661</v>
      </c>
      <c r="O27" s="145">
        <f t="shared" si="77"/>
        <v>0.61251569020287899</v>
      </c>
      <c r="P27" s="145">
        <f t="shared" si="77"/>
        <v>0.65962358982761138</v>
      </c>
      <c r="Q27" s="145">
        <f t="shared" si="77"/>
        <v>0.70673148945234376</v>
      </c>
      <c r="R27" s="145">
        <f t="shared" si="77"/>
        <v>0.75383938907707615</v>
      </c>
      <c r="S27" s="145">
        <f t="shared" si="77"/>
        <v>0.80094728870180854</v>
      </c>
      <c r="T27" s="145">
        <f t="shared" si="77"/>
        <v>0.84009413083929807</v>
      </c>
      <c r="U27" s="145">
        <f t="shared" si="77"/>
        <v>0.8792409729767876</v>
      </c>
      <c r="V27" s="145">
        <f t="shared" si="77"/>
        <v>0.91838781511427714</v>
      </c>
      <c r="W27" s="145">
        <f t="shared" si="77"/>
        <v>0.95753465725176667</v>
      </c>
      <c r="X27" s="145">
        <f t="shared" si="77"/>
        <v>0.97876732862588334</v>
      </c>
      <c r="Y27" s="145">
        <f t="shared" si="77"/>
        <v>1</v>
      </c>
    </row>
    <row r="28" spans="2:50" ht="14.25" customHeight="1" x14ac:dyDescent="0.2">
      <c r="B28" s="206"/>
      <c r="C28" s="207"/>
      <c r="D28" s="207"/>
      <c r="E28" s="208"/>
      <c r="F28" s="286"/>
      <c r="G28" s="305"/>
      <c r="H28" s="147">
        <f>H26+G28</f>
        <v>704932.65625</v>
      </c>
      <c r="I28" s="147">
        <f t="shared" ref="I28:Y28" si="78">I26+H28</f>
        <v>1409865.3125</v>
      </c>
      <c r="J28" s="147">
        <f t="shared" si="78"/>
        <v>2114797.96875</v>
      </c>
      <c r="K28" s="147">
        <f t="shared" si="78"/>
        <v>2519693.9583333335</v>
      </c>
      <c r="L28" s="147">
        <f t="shared" si="78"/>
        <v>2924589.947916667</v>
      </c>
      <c r="M28" s="147">
        <f t="shared" si="78"/>
        <v>3329485.9375000005</v>
      </c>
      <c r="N28" s="147">
        <f t="shared" si="78"/>
        <v>3632100.489583334</v>
      </c>
      <c r="O28" s="147">
        <f t="shared" si="78"/>
        <v>3934715.0416666674</v>
      </c>
      <c r="P28" s="147">
        <f t="shared" si="78"/>
        <v>4237329.5937500009</v>
      </c>
      <c r="Q28" s="147">
        <f t="shared" si="78"/>
        <v>4539944.145833334</v>
      </c>
      <c r="R28" s="147">
        <f t="shared" si="78"/>
        <v>4842558.697916667</v>
      </c>
      <c r="S28" s="147">
        <f t="shared" si="78"/>
        <v>5145173.25</v>
      </c>
      <c r="T28" s="147">
        <f t="shared" si="78"/>
        <v>5396647.083333333</v>
      </c>
      <c r="U28" s="147">
        <f t="shared" si="78"/>
        <v>5648120.916666666</v>
      </c>
      <c r="V28" s="147">
        <f t="shared" si="78"/>
        <v>5899594.7499999991</v>
      </c>
      <c r="W28" s="147">
        <f t="shared" si="78"/>
        <v>6151068.5833333321</v>
      </c>
      <c r="X28" s="147">
        <f t="shared" si="78"/>
        <v>6287464.2916666651</v>
      </c>
      <c r="Y28" s="147">
        <f t="shared" si="78"/>
        <v>6423859.9999999981</v>
      </c>
    </row>
    <row r="29" spans="2:50" ht="12.75" customHeight="1" x14ac:dyDescent="0.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row>
    <row r="30" spans="2:50" ht="12.75" customHeight="1" x14ac:dyDescent="0.2">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303"/>
    </row>
    <row r="31" spans="2:50" ht="12.75" customHeight="1" x14ac:dyDescent="0.2">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row>
    <row r="32" spans="2:50" ht="12.75" customHeight="1" x14ac:dyDescent="0.2">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row>
    <row r="33" spans="2:29" ht="12.75" customHeight="1" x14ac:dyDescent="0.2">
      <c r="B33" s="125"/>
      <c r="C33" s="125"/>
      <c r="D33" s="125"/>
      <c r="E33" s="125"/>
      <c r="F33" s="302"/>
      <c r="G33" s="125"/>
      <c r="H33" s="302"/>
      <c r="I33" s="302"/>
      <c r="J33" s="302"/>
      <c r="K33" s="302"/>
      <c r="L33" s="302"/>
      <c r="M33" s="302"/>
      <c r="N33" s="302"/>
      <c r="O33" s="302"/>
      <c r="P33" s="302"/>
      <c r="Q33" s="302"/>
      <c r="R33" s="302"/>
      <c r="S33" s="302"/>
      <c r="T33" s="302"/>
      <c r="U33" s="302"/>
      <c r="V33" s="302"/>
      <c r="W33" s="302"/>
      <c r="X33" s="302"/>
      <c r="Y33" s="302"/>
    </row>
    <row r="34" spans="2:29" ht="12.75" customHeight="1" x14ac:dyDescent="0.2">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row>
    <row r="35" spans="2:29" ht="12.75" customHeight="1" x14ac:dyDescent="0.2">
      <c r="B35" s="125"/>
      <c r="C35" s="125"/>
      <c r="D35" s="125"/>
      <c r="E35" s="125"/>
      <c r="F35" s="125"/>
      <c r="G35" s="125"/>
      <c r="H35" s="302"/>
      <c r="I35" s="302"/>
      <c r="J35" s="302"/>
      <c r="K35" s="302"/>
      <c r="L35" s="302"/>
      <c r="M35" s="302"/>
      <c r="N35" s="302"/>
      <c r="O35" s="302"/>
      <c r="P35" s="302"/>
      <c r="Q35" s="302"/>
      <c r="R35" s="302"/>
      <c r="S35" s="302"/>
      <c r="T35" s="302"/>
      <c r="U35" s="302"/>
      <c r="V35" s="302"/>
      <c r="W35" s="302"/>
      <c r="X35" s="302"/>
      <c r="Y35" s="302"/>
    </row>
    <row r="36" spans="2:29" ht="12.75" customHeight="1" x14ac:dyDescent="0.2">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row>
    <row r="37" spans="2:29" ht="12.75" customHeight="1" x14ac:dyDescent="0.2">
      <c r="B37" s="125"/>
      <c r="C37" s="125"/>
      <c r="D37" s="125"/>
      <c r="E37" s="125"/>
      <c r="F37" s="125"/>
      <c r="G37" s="125"/>
      <c r="H37" s="302"/>
      <c r="I37" s="302"/>
      <c r="J37" s="302"/>
      <c r="K37" s="302"/>
      <c r="L37" s="302"/>
      <c r="M37" s="302"/>
      <c r="N37" s="302"/>
      <c r="O37" s="302"/>
      <c r="P37" s="302"/>
      <c r="Q37" s="302"/>
      <c r="R37" s="302"/>
      <c r="S37" s="302"/>
      <c r="T37" s="302"/>
      <c r="U37" s="302"/>
      <c r="V37" s="302"/>
      <c r="W37" s="302"/>
      <c r="X37" s="302"/>
      <c r="Y37" s="302"/>
    </row>
    <row r="38" spans="2:29" ht="12.75" customHeight="1" x14ac:dyDescent="0.2">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AC38" s="308"/>
    </row>
    <row r="39" spans="2:29" ht="12.75" customHeight="1" x14ac:dyDescent="0.2">
      <c r="B39" s="125"/>
      <c r="C39" s="125"/>
      <c r="D39" s="125"/>
      <c r="E39" s="125"/>
      <c r="F39" s="125"/>
      <c r="G39" s="125"/>
      <c r="H39" s="302"/>
      <c r="I39" s="302"/>
      <c r="J39" s="302"/>
      <c r="K39" s="302"/>
      <c r="L39" s="302"/>
      <c r="M39" s="302"/>
      <c r="N39" s="302"/>
      <c r="O39" s="302"/>
      <c r="P39" s="302"/>
      <c r="Q39" s="302"/>
      <c r="R39" s="302"/>
      <c r="S39" s="302"/>
      <c r="T39" s="302"/>
      <c r="U39" s="302"/>
      <c r="V39" s="302"/>
      <c r="W39" s="302"/>
      <c r="X39" s="302"/>
      <c r="Y39" s="302"/>
    </row>
    <row r="40" spans="2:29" ht="12.75" customHeight="1" x14ac:dyDescent="0.2">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row>
    <row r="41" spans="2:29" ht="12.75" customHeight="1" x14ac:dyDescent="0.2">
      <c r="B41" s="125"/>
      <c r="C41" s="125"/>
      <c r="D41" s="125"/>
      <c r="E41" s="125"/>
      <c r="F41" s="125"/>
      <c r="G41" s="125"/>
      <c r="H41" s="302"/>
      <c r="I41" s="302"/>
      <c r="J41" s="302"/>
      <c r="K41" s="302"/>
      <c r="L41" s="302"/>
      <c r="M41" s="302"/>
      <c r="N41" s="302"/>
      <c r="O41" s="302"/>
      <c r="P41" s="302"/>
      <c r="Q41" s="302"/>
      <c r="R41" s="302"/>
      <c r="S41" s="302"/>
      <c r="T41" s="302"/>
      <c r="U41" s="302"/>
      <c r="V41" s="302"/>
      <c r="W41" s="302"/>
      <c r="X41" s="302"/>
      <c r="Y41" s="302"/>
    </row>
    <row r="42" spans="2:29" ht="12.75" customHeight="1" x14ac:dyDescent="0.2">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row>
    <row r="43" spans="2:29" ht="12.75" customHeight="1" x14ac:dyDescent="0.2">
      <c r="B43" s="125"/>
      <c r="C43" s="125"/>
      <c r="D43" s="125"/>
      <c r="E43" s="125"/>
      <c r="F43" s="125"/>
      <c r="G43" s="125"/>
      <c r="H43" s="302"/>
      <c r="I43" s="302"/>
      <c r="J43" s="302"/>
      <c r="K43" s="302"/>
      <c r="L43" s="302"/>
      <c r="M43" s="302"/>
      <c r="N43" s="302"/>
      <c r="O43" s="302"/>
      <c r="P43" s="302"/>
      <c r="Q43" s="302"/>
      <c r="R43" s="302"/>
      <c r="S43" s="302"/>
      <c r="T43" s="302"/>
      <c r="U43" s="302"/>
      <c r="V43" s="302"/>
      <c r="W43" s="302"/>
      <c r="X43" s="302"/>
      <c r="Y43" s="302"/>
    </row>
    <row r="44" spans="2:29" ht="12.75" customHeight="1" x14ac:dyDescent="0.2">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row>
    <row r="45" spans="2:29" ht="12.75" customHeight="1" x14ac:dyDescent="0.2">
      <c r="B45" s="125"/>
      <c r="C45" s="125"/>
      <c r="D45" s="125"/>
      <c r="E45" s="125"/>
      <c r="F45" s="125"/>
      <c r="G45" s="125"/>
      <c r="H45" s="302"/>
      <c r="I45" s="302"/>
      <c r="J45" s="302"/>
      <c r="K45" s="302"/>
      <c r="L45" s="302"/>
      <c r="M45" s="302"/>
      <c r="N45" s="302"/>
      <c r="O45" s="302"/>
      <c r="P45" s="302"/>
      <c r="Q45" s="302"/>
      <c r="R45" s="302"/>
      <c r="S45" s="302"/>
      <c r="T45" s="302"/>
      <c r="U45" s="302"/>
      <c r="V45" s="302"/>
      <c r="W45" s="302"/>
      <c r="X45" s="302"/>
      <c r="Y45" s="302"/>
    </row>
    <row r="46" spans="2:29" ht="12.75" customHeight="1" x14ac:dyDescent="0.2">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row>
    <row r="47" spans="2:29" ht="12.75" customHeight="1" x14ac:dyDescent="0.2">
      <c r="B47" s="125"/>
      <c r="C47" s="125"/>
      <c r="D47" s="125"/>
      <c r="E47" s="125"/>
      <c r="F47" s="125"/>
      <c r="G47" s="125"/>
      <c r="H47" s="302"/>
      <c r="I47" s="302"/>
      <c r="J47" s="302"/>
      <c r="K47" s="302"/>
      <c r="L47" s="302"/>
      <c r="M47" s="302"/>
      <c r="N47" s="302"/>
      <c r="O47" s="302"/>
      <c r="P47" s="302"/>
      <c r="Q47" s="302"/>
      <c r="R47" s="302"/>
      <c r="S47" s="302"/>
      <c r="T47" s="302"/>
      <c r="U47" s="302"/>
      <c r="V47" s="302"/>
      <c r="W47" s="302"/>
      <c r="X47" s="302"/>
      <c r="Y47" s="302"/>
    </row>
    <row r="48" spans="2:29" ht="12.75" customHeight="1" x14ac:dyDescent="0.2">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row>
    <row r="49" spans="2:25" ht="12.75" customHeight="1" x14ac:dyDescent="0.2">
      <c r="B49" s="125"/>
      <c r="C49" s="125"/>
      <c r="D49" s="125"/>
      <c r="E49" s="125"/>
      <c r="F49" s="125"/>
      <c r="G49" s="125"/>
      <c r="H49" s="302"/>
      <c r="I49" s="302"/>
      <c r="J49" s="302"/>
      <c r="K49" s="302"/>
      <c r="L49" s="302"/>
      <c r="M49" s="302"/>
      <c r="N49" s="302"/>
      <c r="O49" s="302"/>
      <c r="P49" s="302"/>
      <c r="Q49" s="302"/>
      <c r="R49" s="302"/>
      <c r="S49" s="302"/>
      <c r="T49" s="302"/>
      <c r="U49" s="302"/>
      <c r="V49" s="302"/>
      <c r="W49" s="302"/>
      <c r="X49" s="302"/>
      <c r="Y49" s="302"/>
    </row>
    <row r="50" spans="2:25" ht="12.75" customHeight="1" x14ac:dyDescent="0.2">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row>
    <row r="51" spans="2:25" ht="12.75" customHeight="1" x14ac:dyDescent="0.2">
      <c r="B51" s="125"/>
      <c r="C51" s="125"/>
      <c r="D51" s="125"/>
      <c r="E51" s="125"/>
      <c r="F51" s="125"/>
      <c r="G51" s="125"/>
      <c r="H51" s="302"/>
      <c r="I51" s="302"/>
      <c r="J51" s="302"/>
      <c r="K51" s="302"/>
      <c r="L51" s="302"/>
      <c r="M51" s="302"/>
      <c r="N51" s="302"/>
      <c r="O51" s="302"/>
      <c r="P51" s="302"/>
      <c r="Q51" s="302"/>
      <c r="R51" s="302"/>
      <c r="S51" s="302"/>
      <c r="T51" s="302"/>
      <c r="U51" s="302"/>
      <c r="V51" s="302"/>
      <c r="W51" s="302"/>
      <c r="X51" s="302"/>
      <c r="Y51" s="302"/>
    </row>
    <row r="52" spans="2:25" ht="12.75" customHeight="1" x14ac:dyDescent="0.2">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row>
    <row r="53" spans="2:25" ht="12.75" customHeight="1" x14ac:dyDescent="0.2">
      <c r="B53" s="125"/>
      <c r="C53" s="125"/>
      <c r="D53" s="125"/>
      <c r="E53" s="125"/>
      <c r="F53" s="125"/>
      <c r="G53" s="125"/>
      <c r="H53" s="302"/>
      <c r="I53" s="302"/>
      <c r="J53" s="302"/>
      <c r="K53" s="302"/>
      <c r="L53" s="302"/>
      <c r="M53" s="302"/>
      <c r="N53" s="302"/>
      <c r="O53" s="302"/>
      <c r="P53" s="302"/>
      <c r="Q53" s="302"/>
      <c r="R53" s="302"/>
      <c r="S53" s="302"/>
      <c r="T53" s="302"/>
      <c r="U53" s="302"/>
      <c r="V53" s="302"/>
      <c r="W53" s="302"/>
      <c r="X53" s="302"/>
      <c r="Y53" s="302"/>
    </row>
    <row r="54" spans="2:25" ht="12.75" customHeight="1" x14ac:dyDescent="0.2">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row>
    <row r="55" spans="2:25" ht="12.75" customHeight="1" x14ac:dyDescent="0.2">
      <c r="B55" s="125"/>
      <c r="C55" s="125"/>
      <c r="D55" s="125"/>
      <c r="E55" s="125"/>
      <c r="F55" s="125"/>
      <c r="G55" s="125"/>
      <c r="H55" s="302"/>
      <c r="I55" s="302"/>
      <c r="J55" s="302"/>
      <c r="K55" s="302"/>
      <c r="L55" s="302"/>
      <c r="M55" s="302"/>
      <c r="N55" s="302"/>
      <c r="O55" s="302"/>
      <c r="P55" s="302"/>
      <c r="Q55" s="302"/>
      <c r="R55" s="302"/>
      <c r="S55" s="302"/>
      <c r="T55" s="302"/>
      <c r="U55" s="302"/>
      <c r="V55" s="302"/>
      <c r="W55" s="302"/>
      <c r="X55" s="302"/>
      <c r="Y55" s="302"/>
    </row>
    <row r="56" spans="2:25" ht="12.75" customHeight="1" x14ac:dyDescent="0.2">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row>
    <row r="57" spans="2:25" ht="12.75" customHeight="1" x14ac:dyDescent="0.2">
      <c r="B57" s="125"/>
      <c r="C57" s="125"/>
      <c r="D57" s="125"/>
      <c r="E57" s="125"/>
      <c r="F57" s="125"/>
      <c r="G57" s="125"/>
      <c r="H57" s="302"/>
      <c r="I57" s="302"/>
      <c r="J57" s="302"/>
      <c r="K57" s="302"/>
      <c r="L57" s="302"/>
      <c r="M57" s="302"/>
      <c r="N57" s="302"/>
      <c r="O57" s="302"/>
      <c r="P57" s="302"/>
      <c r="Q57" s="302"/>
      <c r="R57" s="302"/>
      <c r="S57" s="302"/>
      <c r="T57" s="302"/>
      <c r="U57" s="302"/>
      <c r="V57" s="302"/>
      <c r="W57" s="302"/>
      <c r="X57" s="302"/>
      <c r="Y57" s="302"/>
    </row>
    <row r="58" spans="2:25" ht="12.75" customHeight="1" x14ac:dyDescent="0.2">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row>
    <row r="59" spans="2:25" ht="12.75" customHeight="1" x14ac:dyDescent="0.2">
      <c r="B59" s="125"/>
      <c r="C59" s="125"/>
      <c r="D59" s="125"/>
      <c r="E59" s="125"/>
      <c r="F59" s="125"/>
      <c r="G59" s="125"/>
      <c r="H59" s="302"/>
      <c r="I59" s="302"/>
      <c r="J59" s="302"/>
      <c r="K59" s="302"/>
      <c r="L59" s="302"/>
      <c r="M59" s="302"/>
      <c r="N59" s="302"/>
      <c r="O59" s="302"/>
      <c r="P59" s="302"/>
      <c r="Q59" s="302"/>
      <c r="R59" s="302"/>
      <c r="S59" s="302"/>
      <c r="T59" s="302"/>
      <c r="U59" s="302"/>
      <c r="V59" s="302"/>
      <c r="W59" s="302"/>
      <c r="X59" s="302"/>
      <c r="Y59" s="302"/>
    </row>
    <row r="60" spans="2:25" ht="12.75" customHeight="1" x14ac:dyDescent="0.2">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row>
    <row r="61" spans="2:25" ht="12.75" customHeight="1" x14ac:dyDescent="0.2">
      <c r="B61" s="125"/>
      <c r="C61" s="125"/>
      <c r="D61" s="125"/>
      <c r="E61" s="125"/>
      <c r="F61" s="125"/>
      <c r="G61" s="125"/>
      <c r="H61" s="302"/>
      <c r="I61" s="302"/>
      <c r="J61" s="302"/>
      <c r="K61" s="302"/>
      <c r="L61" s="302"/>
      <c r="M61" s="302"/>
      <c r="N61" s="302"/>
      <c r="O61" s="302"/>
      <c r="P61" s="302"/>
      <c r="Q61" s="302"/>
      <c r="R61" s="302"/>
      <c r="S61" s="302"/>
      <c r="T61" s="302"/>
      <c r="U61" s="302"/>
      <c r="V61" s="302"/>
      <c r="W61" s="302"/>
      <c r="X61" s="302"/>
      <c r="Y61" s="302"/>
    </row>
    <row r="62" spans="2:25" ht="12.75" customHeight="1" x14ac:dyDescent="0.2">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row>
    <row r="63" spans="2:25" ht="12.75" customHeight="1" x14ac:dyDescent="0.2">
      <c r="B63" s="125"/>
      <c r="C63" s="125"/>
      <c r="D63" s="125"/>
      <c r="E63" s="125"/>
      <c r="F63" s="125"/>
      <c r="G63" s="125"/>
      <c r="H63" s="302"/>
      <c r="I63" s="302"/>
      <c r="J63" s="302"/>
      <c r="K63" s="302"/>
      <c r="L63" s="302"/>
      <c r="M63" s="302"/>
      <c r="N63" s="302"/>
      <c r="O63" s="302"/>
      <c r="P63" s="302"/>
      <c r="Q63" s="302"/>
      <c r="R63" s="302"/>
      <c r="S63" s="302"/>
      <c r="T63" s="302"/>
      <c r="U63" s="302"/>
      <c r="V63" s="302"/>
      <c r="W63" s="302"/>
      <c r="X63" s="302"/>
      <c r="Y63" s="302"/>
    </row>
    <row r="64" spans="2:25" ht="12.75" customHeight="1" x14ac:dyDescent="0.2">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row>
    <row r="65" spans="2:25" ht="12.75" customHeight="1" x14ac:dyDescent="0.2">
      <c r="B65" s="125"/>
      <c r="C65" s="125"/>
      <c r="D65" s="125"/>
      <c r="E65" s="125"/>
      <c r="F65" s="125"/>
      <c r="G65" s="125"/>
      <c r="H65" s="302"/>
      <c r="I65" s="302"/>
      <c r="J65" s="302"/>
      <c r="K65" s="302"/>
      <c r="L65" s="302"/>
      <c r="M65" s="302"/>
      <c r="N65" s="302"/>
      <c r="O65" s="302"/>
      <c r="P65" s="302"/>
      <c r="Q65" s="302"/>
      <c r="R65" s="302"/>
      <c r="S65" s="302"/>
      <c r="T65" s="302"/>
      <c r="U65" s="302"/>
      <c r="V65" s="302"/>
      <c r="W65" s="302"/>
      <c r="X65" s="302"/>
      <c r="Y65" s="302"/>
    </row>
    <row r="66" spans="2:25" ht="12.75" customHeight="1" x14ac:dyDescent="0.2">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row>
    <row r="67" spans="2:25" ht="12.75" customHeight="1" x14ac:dyDescent="0.2">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row>
    <row r="68" spans="2:25" ht="12.75" customHeight="1" x14ac:dyDescent="0.2">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row>
    <row r="69" spans="2:25" ht="12.75" customHeight="1" x14ac:dyDescent="0.2">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row>
    <row r="70" spans="2:25" ht="12.75" customHeight="1" x14ac:dyDescent="0.2">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row>
    <row r="71" spans="2:25" ht="12.75" customHeight="1" x14ac:dyDescent="0.2">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row>
    <row r="72" spans="2:25" ht="12.75" customHeight="1" x14ac:dyDescent="0.2">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row>
    <row r="73" spans="2:25" ht="12.75" customHeight="1" x14ac:dyDescent="0.2">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row>
    <row r="74" spans="2:25" ht="12.75" customHeight="1" x14ac:dyDescent="0.2">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row>
    <row r="75" spans="2:25" ht="12.75" customHeight="1" x14ac:dyDescent="0.2">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row>
    <row r="76" spans="2:25" ht="12.75" customHeight="1" x14ac:dyDescent="0.2">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row>
    <row r="77" spans="2:25" ht="12.75" customHeight="1" x14ac:dyDescent="0.2">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row>
    <row r="78" spans="2:25" ht="12.75" customHeight="1" x14ac:dyDescent="0.2">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row>
    <row r="79" spans="2:25" ht="12.75" customHeight="1" x14ac:dyDescent="0.2">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row>
    <row r="80" spans="2:25" ht="12.75" customHeight="1" x14ac:dyDescent="0.2">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row>
    <row r="81" spans="2:25" ht="12.75" customHeight="1" x14ac:dyDescent="0.2">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row>
    <row r="82" spans="2:25" ht="12.75" customHeight="1" x14ac:dyDescent="0.2">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row>
    <row r="83" spans="2:25" ht="12.75" customHeight="1" x14ac:dyDescent="0.2">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row>
    <row r="84" spans="2:25" ht="12.75" customHeight="1" x14ac:dyDescent="0.2">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row>
    <row r="85" spans="2:25" ht="12.75" customHeight="1" x14ac:dyDescent="0.2">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row>
    <row r="86" spans="2:25" ht="12.75" customHeight="1" x14ac:dyDescent="0.2">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row>
    <row r="87" spans="2:25" ht="12.75" customHeight="1" x14ac:dyDescent="0.2">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row>
    <row r="88" spans="2:25" ht="12.75" customHeight="1" x14ac:dyDescent="0.2">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row>
    <row r="89" spans="2:25" ht="12.75" customHeight="1" x14ac:dyDescent="0.2">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row>
    <row r="90" spans="2:25" ht="12.75" customHeight="1" x14ac:dyDescent="0.2">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row>
    <row r="91" spans="2:25" ht="12.75" customHeight="1" x14ac:dyDescent="0.2">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row>
    <row r="92" spans="2:25" ht="12.75" customHeight="1" x14ac:dyDescent="0.2">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row>
    <row r="93" spans="2:25" ht="12.75" customHeight="1" x14ac:dyDescent="0.2">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row>
    <row r="94" spans="2:25" ht="12.75" customHeight="1" x14ac:dyDescent="0.2">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row>
    <row r="95" spans="2:25" ht="12.75" customHeight="1" x14ac:dyDescent="0.2">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row>
    <row r="96" spans="2:25" ht="12.75" customHeight="1" x14ac:dyDescent="0.2">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row>
    <row r="97" spans="2:25" ht="12.75" customHeight="1" x14ac:dyDescent="0.2">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row>
    <row r="98" spans="2:25" ht="12.75" customHeight="1" x14ac:dyDescent="0.2">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row>
    <row r="99" spans="2:25" ht="12.75" customHeight="1" x14ac:dyDescent="0.2">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row>
    <row r="100" spans="2:25" ht="12.75" customHeight="1" x14ac:dyDescent="0.2">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row>
    <row r="101" spans="2:25" ht="12.75" customHeight="1" x14ac:dyDescent="0.2">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row>
    <row r="102" spans="2:25" ht="12.75" customHeight="1" x14ac:dyDescent="0.2">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row>
    <row r="103" spans="2:25" ht="12.75" customHeight="1" x14ac:dyDescent="0.2">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row>
    <row r="104" spans="2:25" ht="12.75" customHeight="1" x14ac:dyDescent="0.2">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row>
    <row r="105" spans="2:25" ht="12.75" customHeight="1" x14ac:dyDescent="0.2">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row>
    <row r="106" spans="2:25" ht="12.75" customHeight="1" x14ac:dyDescent="0.2">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row>
    <row r="107" spans="2:25" ht="12.75" customHeight="1" x14ac:dyDescent="0.2">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row>
    <row r="108" spans="2:25" ht="12.75" customHeight="1" x14ac:dyDescent="0.2">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row>
    <row r="109" spans="2:25" ht="12.75" customHeight="1" x14ac:dyDescent="0.2">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row>
    <row r="110" spans="2:25" ht="12.75" customHeight="1" x14ac:dyDescent="0.2">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row>
    <row r="111" spans="2:25" ht="12.75" customHeight="1" x14ac:dyDescent="0.2">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row>
    <row r="112" spans="2:25" ht="12.75" customHeight="1" x14ac:dyDescent="0.2">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row>
    <row r="113" spans="2:25" ht="12.75" customHeight="1" x14ac:dyDescent="0.2">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row>
    <row r="114" spans="2:25" ht="12.75" customHeight="1" x14ac:dyDescent="0.2">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row>
    <row r="115" spans="2:25" ht="12.75" customHeight="1" x14ac:dyDescent="0.2">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row>
    <row r="116" spans="2:25" ht="12.75" customHeight="1" x14ac:dyDescent="0.2">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row>
    <row r="117" spans="2:25" ht="12.75" customHeight="1" x14ac:dyDescent="0.2">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row>
    <row r="118" spans="2:25" ht="12.75" customHeight="1" x14ac:dyDescent="0.2">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row>
    <row r="119" spans="2:25" ht="12.75" customHeight="1" x14ac:dyDescent="0.2">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row>
    <row r="120" spans="2:25" ht="12.75" customHeight="1" x14ac:dyDescent="0.2">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row>
    <row r="121" spans="2:25" ht="12.75" customHeight="1" x14ac:dyDescent="0.2">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row>
    <row r="122" spans="2:25" ht="12.75" customHeight="1" x14ac:dyDescent="0.2">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row>
    <row r="123" spans="2:25" ht="12.75" customHeight="1" x14ac:dyDescent="0.2">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row>
    <row r="124" spans="2:25" ht="12.75" customHeight="1" x14ac:dyDescent="0.2">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row>
    <row r="125" spans="2:25" ht="12.75" customHeight="1" x14ac:dyDescent="0.2">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row>
    <row r="126" spans="2:25" ht="12.75" customHeight="1" x14ac:dyDescent="0.2">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row>
    <row r="127" spans="2:25" ht="12.75" customHeight="1" x14ac:dyDescent="0.2">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row>
    <row r="128" spans="2:25" ht="12.75" customHeight="1" x14ac:dyDescent="0.2">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row>
    <row r="129" spans="2:25" ht="12.75" customHeight="1" x14ac:dyDescent="0.2">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row>
    <row r="130" spans="2:25" ht="12.75" customHeight="1" x14ac:dyDescent="0.2">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row>
    <row r="131" spans="2:25" ht="12.75" customHeight="1" x14ac:dyDescent="0.2">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row>
    <row r="132" spans="2:25" ht="12.75" customHeight="1" x14ac:dyDescent="0.2">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row>
    <row r="133" spans="2:25" ht="12.75" customHeight="1" x14ac:dyDescent="0.2">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row>
    <row r="134" spans="2:25" ht="12.75" customHeight="1" x14ac:dyDescent="0.2">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row>
    <row r="135" spans="2:25" ht="12.75" customHeight="1" x14ac:dyDescent="0.2">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row>
    <row r="136" spans="2:25" ht="12.75" customHeight="1" x14ac:dyDescent="0.2">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row>
    <row r="137" spans="2:25" ht="12.75" customHeight="1" x14ac:dyDescent="0.2">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row>
    <row r="138" spans="2:25" ht="12.75" customHeight="1" x14ac:dyDescent="0.2">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row>
    <row r="139" spans="2:25" ht="12.75" customHeight="1" x14ac:dyDescent="0.2">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row>
    <row r="140" spans="2:25" ht="12.75" customHeight="1" x14ac:dyDescent="0.2">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row>
    <row r="141" spans="2:25" ht="12.75" customHeight="1" x14ac:dyDescent="0.2">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row>
    <row r="142" spans="2:25" ht="12.75" customHeight="1" x14ac:dyDescent="0.2">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row>
    <row r="143" spans="2:25" ht="12.75" customHeight="1" x14ac:dyDescent="0.2">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row>
    <row r="144" spans="2:25" ht="12.75" customHeight="1" x14ac:dyDescent="0.2">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row>
    <row r="145" spans="2:25" ht="12.75" customHeight="1" x14ac:dyDescent="0.2">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row>
    <row r="146" spans="2:25" ht="12.75" customHeight="1" x14ac:dyDescent="0.2">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row>
    <row r="147" spans="2:25" ht="12.75" customHeight="1" x14ac:dyDescent="0.2">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row>
    <row r="148" spans="2:25" ht="12.75" customHeight="1" x14ac:dyDescent="0.2">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row>
    <row r="149" spans="2:25" ht="12.75" customHeight="1" x14ac:dyDescent="0.2">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row>
    <row r="150" spans="2:25" ht="12.75" customHeight="1" x14ac:dyDescent="0.2">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row>
    <row r="151" spans="2:25" ht="12.75" customHeight="1" x14ac:dyDescent="0.2">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row>
    <row r="152" spans="2:25" ht="12.75" customHeight="1" x14ac:dyDescent="0.2">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row>
    <row r="153" spans="2:25" ht="12.75" customHeight="1" x14ac:dyDescent="0.2">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row>
    <row r="154" spans="2:25" ht="12.75" customHeight="1" x14ac:dyDescent="0.2">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row>
    <row r="155" spans="2:25" ht="12.75" customHeight="1" x14ac:dyDescent="0.2">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row>
    <row r="156" spans="2:25" ht="12.75" customHeight="1" x14ac:dyDescent="0.2">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row>
    <row r="157" spans="2:25" ht="12.75" customHeight="1" x14ac:dyDescent="0.2">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row>
    <row r="158" spans="2:25" ht="12.75" customHeight="1" x14ac:dyDescent="0.2">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row>
    <row r="159" spans="2:25" ht="12.75" customHeight="1" x14ac:dyDescent="0.2">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row>
    <row r="160" spans="2:25" ht="12.75" customHeight="1" x14ac:dyDescent="0.2">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row>
    <row r="161" spans="2:25" ht="12.75" customHeight="1" x14ac:dyDescent="0.2">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row>
    <row r="162" spans="2:25" ht="12.75" customHeight="1" x14ac:dyDescent="0.2">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row>
    <row r="163" spans="2:25" ht="12.75" customHeight="1" x14ac:dyDescent="0.2">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row>
    <row r="164" spans="2:25" ht="12.75" customHeight="1" x14ac:dyDescent="0.2">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row>
    <row r="165" spans="2:25" ht="12.75" customHeight="1" x14ac:dyDescent="0.2">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row>
    <row r="166" spans="2:25" ht="12.75" customHeight="1" x14ac:dyDescent="0.2">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row>
    <row r="167" spans="2:25" ht="12.75" customHeight="1" x14ac:dyDescent="0.2">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row>
    <row r="168" spans="2:25" ht="12.75" customHeight="1" x14ac:dyDescent="0.2">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row>
    <row r="169" spans="2:25" ht="12.75" customHeight="1" x14ac:dyDescent="0.2">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row>
    <row r="170" spans="2:25" ht="12.75" customHeight="1" x14ac:dyDescent="0.2">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row>
    <row r="171" spans="2:25" ht="12.75" customHeight="1" x14ac:dyDescent="0.2">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row>
    <row r="172" spans="2:25" ht="12.75" customHeight="1" x14ac:dyDescent="0.2">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row>
    <row r="173" spans="2:25" ht="12.75" customHeight="1" x14ac:dyDescent="0.2">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row>
    <row r="174" spans="2:25" ht="12.75" customHeight="1" x14ac:dyDescent="0.2">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row>
    <row r="175" spans="2:25" ht="12.75" customHeight="1" x14ac:dyDescent="0.2">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row>
    <row r="176" spans="2:25" ht="12.75" customHeight="1" x14ac:dyDescent="0.2">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row>
    <row r="177" spans="2:25" ht="12.75" customHeight="1" x14ac:dyDescent="0.2">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row>
    <row r="178" spans="2:25" ht="12.75" customHeight="1" x14ac:dyDescent="0.2">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row>
    <row r="179" spans="2:25" ht="12.75" customHeight="1" x14ac:dyDescent="0.2">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row>
    <row r="180" spans="2:25" ht="12.75" customHeight="1" x14ac:dyDescent="0.2">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row>
    <row r="181" spans="2:25" ht="12.75" customHeight="1" x14ac:dyDescent="0.2">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row>
    <row r="182" spans="2:25" ht="12.75" customHeight="1" x14ac:dyDescent="0.2">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row>
    <row r="183" spans="2:25" ht="12.75" customHeight="1" x14ac:dyDescent="0.2">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row>
    <row r="184" spans="2:25" ht="12.75" customHeight="1" x14ac:dyDescent="0.2">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row>
    <row r="185" spans="2:25" ht="12.75" customHeight="1" x14ac:dyDescent="0.2">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row>
    <row r="186" spans="2:25" ht="12.75" customHeight="1" x14ac:dyDescent="0.2">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row>
    <row r="187" spans="2:25" ht="12.75" customHeight="1" x14ac:dyDescent="0.2">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row>
    <row r="188" spans="2:25" ht="12.75" customHeight="1" x14ac:dyDescent="0.2">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row>
    <row r="189" spans="2:25" ht="12.75" customHeight="1" x14ac:dyDescent="0.2">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row>
    <row r="190" spans="2:25" ht="12.75" customHeight="1" x14ac:dyDescent="0.2">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row>
    <row r="191" spans="2:25" ht="12.75" customHeight="1" x14ac:dyDescent="0.2">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row>
    <row r="192" spans="2:25" ht="12.75" customHeight="1" x14ac:dyDescent="0.2">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row>
    <row r="193" spans="2:25" ht="12.75" customHeight="1" x14ac:dyDescent="0.2">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row>
    <row r="194" spans="2:25" ht="12.75" customHeight="1" x14ac:dyDescent="0.2">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row>
    <row r="195" spans="2:25" ht="12.75" customHeight="1" x14ac:dyDescent="0.2">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row>
    <row r="196" spans="2:25" ht="12.75" customHeight="1" x14ac:dyDescent="0.2">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row>
    <row r="197" spans="2:25" ht="12.75" customHeight="1" x14ac:dyDescent="0.2">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row>
    <row r="198" spans="2:25" ht="12.75" customHeight="1" x14ac:dyDescent="0.2">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row>
    <row r="199" spans="2:25" ht="12.75" customHeight="1" x14ac:dyDescent="0.2">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row>
    <row r="200" spans="2:25" ht="12.75" customHeight="1" x14ac:dyDescent="0.2">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row>
    <row r="201" spans="2:25" ht="12.75" customHeight="1" x14ac:dyDescent="0.2">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row>
    <row r="202" spans="2:25" ht="12.75" customHeight="1" x14ac:dyDescent="0.2">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row>
    <row r="203" spans="2:25" ht="12.75" customHeight="1" x14ac:dyDescent="0.2">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row>
    <row r="204" spans="2:25" ht="12.75" customHeight="1" x14ac:dyDescent="0.2">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row>
    <row r="205" spans="2:25" ht="12.75" customHeight="1" x14ac:dyDescent="0.2">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row>
    <row r="206" spans="2:25" ht="12.75" customHeight="1" x14ac:dyDescent="0.2">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row>
    <row r="207" spans="2:25" ht="12.75" customHeight="1" x14ac:dyDescent="0.2">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row>
    <row r="208" spans="2:25" ht="12.75" customHeight="1" x14ac:dyDescent="0.2">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row>
    <row r="209" spans="2:25" ht="12.75" customHeight="1" x14ac:dyDescent="0.2">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row>
    <row r="210" spans="2:25" ht="12.75" customHeight="1" x14ac:dyDescent="0.2">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row>
    <row r="211" spans="2:25" ht="12.75" customHeight="1" x14ac:dyDescent="0.2">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row>
    <row r="212" spans="2:25" ht="12.75" customHeight="1" x14ac:dyDescent="0.2">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row>
    <row r="213" spans="2:25" ht="12.75" customHeight="1" x14ac:dyDescent="0.2">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row>
    <row r="214" spans="2:25" ht="12.75" customHeight="1" x14ac:dyDescent="0.2">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row>
    <row r="215" spans="2:25" ht="12.75" customHeight="1" x14ac:dyDescent="0.2">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row>
    <row r="216" spans="2:25" ht="12.75" customHeight="1" x14ac:dyDescent="0.2">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row>
    <row r="217" spans="2:25" ht="12.75" customHeight="1" x14ac:dyDescent="0.2">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row>
    <row r="218" spans="2:25" ht="12.75" customHeight="1" x14ac:dyDescent="0.2">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row>
    <row r="219" spans="2:25" ht="12.75" customHeight="1" x14ac:dyDescent="0.2">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row>
    <row r="220" spans="2:25" ht="12.75" customHeight="1" x14ac:dyDescent="0.2">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row>
    <row r="221" spans="2:25" ht="12.75" customHeight="1" x14ac:dyDescent="0.2">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row>
    <row r="222" spans="2:25" ht="12.75" customHeight="1" x14ac:dyDescent="0.2">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row>
    <row r="223" spans="2:25" ht="12.75" customHeight="1" x14ac:dyDescent="0.2">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row>
    <row r="224" spans="2:25" ht="12.75" customHeight="1" x14ac:dyDescent="0.2">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row>
    <row r="225" spans="2:25" ht="12.75" customHeight="1" x14ac:dyDescent="0.2">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row>
    <row r="226" spans="2:25" ht="12.75" customHeight="1" x14ac:dyDescent="0.2">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row>
    <row r="227" spans="2:25" ht="12.75" customHeight="1" x14ac:dyDescent="0.2">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row>
    <row r="228" spans="2:25" ht="12.75" customHeight="1" x14ac:dyDescent="0.2">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row>
    <row r="229" spans="2:25" ht="12.75" customHeight="1" x14ac:dyDescent="0.2">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row>
    <row r="230" spans="2:25" ht="12.75" customHeight="1" x14ac:dyDescent="0.2">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row>
    <row r="231" spans="2:25" ht="12.75" customHeight="1" x14ac:dyDescent="0.2">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row>
    <row r="232" spans="2:25" ht="12.75" customHeight="1" x14ac:dyDescent="0.2">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row>
    <row r="233" spans="2:25" ht="12.75" customHeight="1" x14ac:dyDescent="0.2">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row>
    <row r="234" spans="2:25" ht="12.75" customHeight="1" x14ac:dyDescent="0.2">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row>
    <row r="235" spans="2:25" ht="12.75" customHeight="1" x14ac:dyDescent="0.2">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row>
    <row r="236" spans="2:25" ht="12.75" customHeight="1" x14ac:dyDescent="0.2">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row>
    <row r="237" spans="2:25" ht="12.75" customHeight="1" x14ac:dyDescent="0.2">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row>
    <row r="238" spans="2:25" ht="12.75" customHeight="1" x14ac:dyDescent="0.2">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row>
    <row r="239" spans="2:25" ht="12.75" customHeight="1" x14ac:dyDescent="0.2">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row>
    <row r="240" spans="2:25" ht="12.75" customHeight="1" x14ac:dyDescent="0.2">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row>
    <row r="241" spans="2:25" ht="12.75" customHeight="1" x14ac:dyDescent="0.2">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row>
    <row r="242" spans="2:25" ht="12.75" customHeight="1" x14ac:dyDescent="0.2">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row>
    <row r="243" spans="2:25" ht="12.75" customHeight="1" x14ac:dyDescent="0.2">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row>
    <row r="244" spans="2:25" ht="12.75" customHeight="1" x14ac:dyDescent="0.2">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row>
    <row r="245" spans="2:25" ht="12.75" customHeight="1" x14ac:dyDescent="0.2">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row>
    <row r="246" spans="2:25" ht="12.75" customHeight="1" x14ac:dyDescent="0.2">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row>
    <row r="247" spans="2:25" ht="12.75" customHeight="1" x14ac:dyDescent="0.2">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row>
    <row r="248" spans="2:25" ht="12.75" customHeight="1" x14ac:dyDescent="0.2">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row>
    <row r="249" spans="2:25" ht="12.75" customHeight="1" x14ac:dyDescent="0.2">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row>
    <row r="250" spans="2:25" ht="12.75" customHeight="1" x14ac:dyDescent="0.2">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row>
    <row r="251" spans="2:25" ht="12.75" customHeight="1" x14ac:dyDescent="0.2">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row>
    <row r="252" spans="2:25" ht="12.75" customHeight="1" x14ac:dyDescent="0.2">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row>
    <row r="253" spans="2:25" ht="12.75" customHeight="1" x14ac:dyDescent="0.2">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row>
    <row r="254" spans="2:25" ht="12.75" customHeight="1" x14ac:dyDescent="0.2">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row>
    <row r="255" spans="2:25" ht="12.75" customHeight="1" x14ac:dyDescent="0.2">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row>
    <row r="256" spans="2:25" ht="12.75" customHeight="1" x14ac:dyDescent="0.2">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row>
    <row r="257" spans="2:25" ht="12.75" customHeight="1" x14ac:dyDescent="0.2">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row>
    <row r="258" spans="2:25" ht="12.75" customHeight="1" x14ac:dyDescent="0.2">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row>
    <row r="259" spans="2:25" ht="12.75" customHeight="1" x14ac:dyDescent="0.2">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row>
    <row r="260" spans="2:25" ht="12.75" customHeight="1" x14ac:dyDescent="0.2">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row>
    <row r="261" spans="2:25" ht="12.75" customHeight="1" x14ac:dyDescent="0.2">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row>
    <row r="262" spans="2:25" ht="12.75" customHeight="1" x14ac:dyDescent="0.2">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row>
    <row r="263" spans="2:25" ht="12.75" customHeight="1" x14ac:dyDescent="0.2">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row>
    <row r="264" spans="2:25" ht="12.75" customHeight="1" x14ac:dyDescent="0.2">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row>
    <row r="265" spans="2:25" ht="12.75" customHeight="1" x14ac:dyDescent="0.2">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row>
    <row r="266" spans="2:25" ht="12.75" customHeight="1" x14ac:dyDescent="0.2">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row>
    <row r="267" spans="2:25" ht="12.75" customHeight="1" x14ac:dyDescent="0.2">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row>
    <row r="268" spans="2:25" ht="12.75" customHeight="1" x14ac:dyDescent="0.2">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row>
    <row r="269" spans="2:25" ht="12.75" customHeight="1" x14ac:dyDescent="0.2">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row>
    <row r="270" spans="2:25" ht="12.75" customHeight="1" x14ac:dyDescent="0.2">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row>
    <row r="271" spans="2:25" ht="12.75" customHeight="1" x14ac:dyDescent="0.2">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row>
    <row r="272" spans="2:25" ht="12.75" customHeight="1" x14ac:dyDescent="0.2">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row>
    <row r="273" spans="2:25" ht="12.75" customHeight="1" x14ac:dyDescent="0.2">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row>
    <row r="274" spans="2:25" ht="12.75" customHeight="1" x14ac:dyDescent="0.2">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row>
    <row r="275" spans="2:25" ht="12.75" customHeight="1" x14ac:dyDescent="0.2">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row>
    <row r="276" spans="2:25" ht="12.75" customHeight="1" x14ac:dyDescent="0.2">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row>
    <row r="277" spans="2:25" ht="12.75" customHeight="1" x14ac:dyDescent="0.2">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row>
    <row r="278" spans="2:25" ht="12.75" customHeight="1" x14ac:dyDescent="0.2">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row>
    <row r="279" spans="2:25" ht="12.75" customHeight="1" x14ac:dyDescent="0.2">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row>
    <row r="280" spans="2:25" ht="12.75" customHeight="1" x14ac:dyDescent="0.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row>
    <row r="281" spans="2:25" ht="12.75" customHeight="1" x14ac:dyDescent="0.2">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row>
    <row r="282" spans="2:25" ht="12.75" customHeight="1" x14ac:dyDescent="0.2">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row>
    <row r="283" spans="2:25" ht="12.75" customHeight="1" x14ac:dyDescent="0.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row>
    <row r="284" spans="2:25" ht="12.75" customHeight="1" x14ac:dyDescent="0.2">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row>
    <row r="285" spans="2:25" ht="12.75" customHeight="1" x14ac:dyDescent="0.2">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row>
    <row r="286" spans="2:25" ht="12.75" customHeight="1" x14ac:dyDescent="0.2">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row>
    <row r="287" spans="2:25" ht="12.75" customHeight="1" x14ac:dyDescent="0.2">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row>
    <row r="288" spans="2:25" ht="12.75" customHeight="1" x14ac:dyDescent="0.2">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row>
    <row r="289" spans="2:25" ht="12.75" customHeight="1" x14ac:dyDescent="0.2">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row>
    <row r="290" spans="2:25" ht="12.75" customHeight="1" x14ac:dyDescent="0.2">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row>
    <row r="291" spans="2:25" ht="12.75" customHeight="1" x14ac:dyDescent="0.2">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row>
    <row r="292" spans="2:25" ht="12.75" customHeight="1" x14ac:dyDescent="0.2">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row>
    <row r="293" spans="2:25" ht="12.75" customHeight="1" x14ac:dyDescent="0.2">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row>
    <row r="294" spans="2:25" ht="12.75" customHeight="1" x14ac:dyDescent="0.2">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row>
    <row r="295" spans="2:25" ht="12.75" customHeight="1" x14ac:dyDescent="0.2">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row>
    <row r="296" spans="2:25" ht="12.75" customHeight="1" x14ac:dyDescent="0.2">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row>
    <row r="297" spans="2:25" ht="12.75" customHeight="1" x14ac:dyDescent="0.2">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row>
    <row r="298" spans="2:25" ht="12.75" customHeight="1" x14ac:dyDescent="0.2">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row>
    <row r="299" spans="2:25" ht="12.75" customHeight="1" x14ac:dyDescent="0.2">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row>
    <row r="300" spans="2:25" ht="12.75" customHeight="1" x14ac:dyDescent="0.2">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row>
    <row r="301" spans="2:25" ht="12.75" customHeight="1" x14ac:dyDescent="0.2">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row>
    <row r="302" spans="2:25" ht="12.75" customHeight="1" x14ac:dyDescent="0.2">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row>
    <row r="303" spans="2:25" ht="12.75" customHeight="1" x14ac:dyDescent="0.2">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row>
    <row r="304" spans="2:25" ht="12.75" customHeight="1" x14ac:dyDescent="0.2">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row>
    <row r="305" spans="2:25" ht="12.75" customHeight="1" x14ac:dyDescent="0.2">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row>
    <row r="306" spans="2:25" ht="12.75" customHeight="1" x14ac:dyDescent="0.2">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row>
    <row r="307" spans="2:25" ht="12.75" customHeight="1" x14ac:dyDescent="0.2">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row>
    <row r="308" spans="2:25" ht="12.75" customHeight="1" x14ac:dyDescent="0.2">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row>
    <row r="309" spans="2:25" ht="12.75" customHeight="1" x14ac:dyDescent="0.2">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row>
    <row r="310" spans="2:25" ht="12.75" customHeight="1" x14ac:dyDescent="0.2">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row>
    <row r="311" spans="2:25" ht="12.75" customHeight="1" x14ac:dyDescent="0.2">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row>
    <row r="312" spans="2:25" ht="12.75" customHeight="1" x14ac:dyDescent="0.2">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row>
    <row r="313" spans="2:25" ht="12.75" customHeight="1" x14ac:dyDescent="0.2">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row>
    <row r="314" spans="2:25" ht="12.75" customHeight="1" x14ac:dyDescent="0.2">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row>
    <row r="315" spans="2:25" ht="12.75" customHeight="1" x14ac:dyDescent="0.2">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row>
    <row r="316" spans="2:25" ht="12.75" customHeight="1" x14ac:dyDescent="0.2">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row>
    <row r="317" spans="2:25" ht="12.75" customHeight="1" x14ac:dyDescent="0.2">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row>
    <row r="318" spans="2:25" ht="12.75" customHeight="1" x14ac:dyDescent="0.2">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row>
    <row r="319" spans="2:25" ht="12.75" customHeight="1" x14ac:dyDescent="0.2">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row>
    <row r="320" spans="2:25" ht="12.75" customHeight="1" x14ac:dyDescent="0.2">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row>
    <row r="321" spans="2:25" ht="12.75" customHeight="1" x14ac:dyDescent="0.2">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row>
    <row r="322" spans="2:25" ht="12.75" customHeight="1" x14ac:dyDescent="0.2">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row>
    <row r="323" spans="2:25" ht="12.75" customHeight="1" x14ac:dyDescent="0.2">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row>
    <row r="324" spans="2:25" ht="12.75" customHeight="1" x14ac:dyDescent="0.2">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row>
    <row r="325" spans="2:25" ht="12.75" customHeight="1" x14ac:dyDescent="0.2">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row>
    <row r="326" spans="2:25" ht="12.75" customHeight="1" x14ac:dyDescent="0.2">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row>
    <row r="327" spans="2:25" ht="12.75" customHeight="1" x14ac:dyDescent="0.2">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row>
    <row r="328" spans="2:25" ht="12.75" customHeight="1" x14ac:dyDescent="0.2">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row>
    <row r="329" spans="2:25" ht="12.75" customHeight="1" x14ac:dyDescent="0.2">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row>
    <row r="330" spans="2:25" ht="12.75" customHeight="1" x14ac:dyDescent="0.2">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row>
    <row r="331" spans="2:25" ht="12.75" customHeight="1" x14ac:dyDescent="0.2">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row>
    <row r="332" spans="2:25" ht="12.75" customHeight="1" x14ac:dyDescent="0.2">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row>
    <row r="333" spans="2:25" ht="12.75" customHeight="1" x14ac:dyDescent="0.2">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row>
    <row r="334" spans="2:25" ht="12.75" customHeight="1" x14ac:dyDescent="0.2">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row>
    <row r="335" spans="2:25" ht="12.75" customHeight="1" x14ac:dyDescent="0.2">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row>
    <row r="336" spans="2:25" ht="12.75" customHeight="1" x14ac:dyDescent="0.2">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row>
    <row r="337" spans="2:25" ht="12.75" customHeight="1" x14ac:dyDescent="0.2">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row>
    <row r="338" spans="2:25" ht="12.75" customHeight="1" x14ac:dyDescent="0.2">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row>
    <row r="339" spans="2:25" ht="12.75" customHeight="1" x14ac:dyDescent="0.2">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row>
    <row r="340" spans="2:25" ht="12.75" customHeight="1" x14ac:dyDescent="0.2">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row>
    <row r="341" spans="2:25" ht="12.75" customHeight="1" x14ac:dyDescent="0.2">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row>
    <row r="342" spans="2:25" ht="12.75" customHeight="1" x14ac:dyDescent="0.2">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row>
    <row r="343" spans="2:25" ht="12.75" customHeight="1" x14ac:dyDescent="0.2">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row>
    <row r="344" spans="2:25" ht="12.75" customHeight="1" x14ac:dyDescent="0.2">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row>
    <row r="345" spans="2:25" ht="12.75" customHeight="1" x14ac:dyDescent="0.2">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row>
    <row r="346" spans="2:25" ht="12.75" customHeight="1" x14ac:dyDescent="0.2">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row>
    <row r="347" spans="2:25" ht="12.75" customHeight="1" x14ac:dyDescent="0.2">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row>
    <row r="348" spans="2:25" ht="12.75" customHeight="1" x14ac:dyDescent="0.2">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row>
    <row r="349" spans="2:25" ht="12.75" customHeight="1" x14ac:dyDescent="0.2">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row>
    <row r="350" spans="2:25" ht="12.75" customHeight="1" x14ac:dyDescent="0.2">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row>
    <row r="351" spans="2:25" ht="12.75" customHeight="1" x14ac:dyDescent="0.2">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row>
    <row r="352" spans="2:25" ht="12.75" customHeight="1" x14ac:dyDescent="0.2">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row>
    <row r="353" spans="2:25" ht="12.75" customHeight="1" x14ac:dyDescent="0.2">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row>
    <row r="354" spans="2:25" ht="12.75" customHeight="1" x14ac:dyDescent="0.2">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row>
    <row r="355" spans="2:25" ht="12.75" customHeight="1" x14ac:dyDescent="0.2">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row>
    <row r="356" spans="2:25" ht="12.75" customHeight="1" x14ac:dyDescent="0.2">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row>
    <row r="357" spans="2:25" ht="12.75" customHeight="1" x14ac:dyDescent="0.2">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row>
    <row r="358" spans="2:25" ht="12.75" customHeight="1" x14ac:dyDescent="0.2">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row>
    <row r="359" spans="2:25" ht="12.75" customHeight="1" x14ac:dyDescent="0.2">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row>
    <row r="360" spans="2:25" ht="12.75" customHeight="1" x14ac:dyDescent="0.2">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row>
    <row r="361" spans="2:25" ht="12.75" customHeight="1" x14ac:dyDescent="0.2">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row>
    <row r="362" spans="2:25" ht="12.75" customHeight="1" x14ac:dyDescent="0.2">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row>
    <row r="363" spans="2:25" ht="12.75" customHeight="1" x14ac:dyDescent="0.2">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row>
    <row r="364" spans="2:25" ht="12.75" customHeight="1" x14ac:dyDescent="0.2">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row>
    <row r="365" spans="2:25" ht="12.75" customHeight="1" x14ac:dyDescent="0.2">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row>
    <row r="366" spans="2:25" ht="12.75" customHeight="1" x14ac:dyDescent="0.2">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row>
    <row r="367" spans="2:25" ht="12.75" customHeight="1" x14ac:dyDescent="0.2">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row>
    <row r="368" spans="2:25" ht="12.75" customHeight="1" x14ac:dyDescent="0.2">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row>
    <row r="369" spans="2:25" ht="12.75" customHeight="1" x14ac:dyDescent="0.2">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row>
    <row r="370" spans="2:25" ht="12.75" customHeight="1" x14ac:dyDescent="0.2">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row>
    <row r="371" spans="2:25" ht="12.75" customHeight="1" x14ac:dyDescent="0.2">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row>
    <row r="372" spans="2:25" ht="12.75" customHeight="1" x14ac:dyDescent="0.2">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row>
    <row r="373" spans="2:25" ht="12.75" customHeight="1" x14ac:dyDescent="0.2">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row>
    <row r="374" spans="2:25" ht="12.75" customHeight="1" x14ac:dyDescent="0.2">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row>
    <row r="375" spans="2:25" ht="12.75" customHeight="1" x14ac:dyDescent="0.2">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row>
    <row r="376" spans="2:25" ht="12.75" customHeight="1" x14ac:dyDescent="0.2">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row>
    <row r="377" spans="2:25" ht="12.75" customHeight="1" x14ac:dyDescent="0.2">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row>
    <row r="378" spans="2:25" ht="12.75" customHeight="1" x14ac:dyDescent="0.2">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row>
    <row r="379" spans="2:25" ht="12.75" customHeight="1" x14ac:dyDescent="0.2">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row>
    <row r="380" spans="2:25" ht="12.75" customHeight="1" x14ac:dyDescent="0.2">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row>
    <row r="381" spans="2:25" ht="12.75" customHeight="1" x14ac:dyDescent="0.2">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row>
    <row r="382" spans="2:25" ht="12.75" customHeight="1" x14ac:dyDescent="0.2">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row>
    <row r="383" spans="2:25" ht="12.75" customHeight="1" x14ac:dyDescent="0.2">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row>
    <row r="384" spans="2:25" ht="12.75" customHeight="1" x14ac:dyDescent="0.2">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row>
    <row r="385" spans="2:25" ht="12.75" customHeight="1" x14ac:dyDescent="0.2">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row>
    <row r="386" spans="2:25" ht="12.75" customHeight="1" x14ac:dyDescent="0.2">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row>
    <row r="387" spans="2:25" ht="12.75" customHeight="1" x14ac:dyDescent="0.2">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row>
    <row r="388" spans="2:25" ht="12.75" customHeight="1" x14ac:dyDescent="0.2">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row>
    <row r="389" spans="2:25" ht="12.75" customHeight="1" x14ac:dyDescent="0.2">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row>
    <row r="390" spans="2:25" ht="12.75" customHeight="1" x14ac:dyDescent="0.2">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row>
    <row r="391" spans="2:25" ht="12.75" customHeight="1" x14ac:dyDescent="0.2">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row>
    <row r="392" spans="2:25" ht="12.75" customHeight="1" x14ac:dyDescent="0.2">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row>
    <row r="393" spans="2:25" ht="12.75" customHeight="1" x14ac:dyDescent="0.2">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row>
    <row r="394" spans="2:25" ht="12.75" customHeight="1" x14ac:dyDescent="0.2">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row>
    <row r="395" spans="2:25" ht="12.75" customHeight="1" x14ac:dyDescent="0.2">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row>
    <row r="396" spans="2:25" ht="12.75" customHeight="1" x14ac:dyDescent="0.2">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row>
    <row r="397" spans="2:25" ht="12.75" customHeight="1" x14ac:dyDescent="0.2">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row>
    <row r="398" spans="2:25" ht="12.75" customHeight="1" x14ac:dyDescent="0.2">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row>
    <row r="399" spans="2:25" ht="12.75" customHeight="1" x14ac:dyDescent="0.2">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row>
    <row r="400" spans="2:25" ht="12.75" customHeight="1" x14ac:dyDescent="0.2">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row>
    <row r="401" spans="2:25" ht="12.75" customHeight="1" x14ac:dyDescent="0.2">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row>
    <row r="402" spans="2:25" ht="12.75" customHeight="1" x14ac:dyDescent="0.2">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row>
    <row r="403" spans="2:25" ht="12.75" customHeight="1" x14ac:dyDescent="0.2">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row>
    <row r="404" spans="2:25" ht="12.75" customHeight="1" x14ac:dyDescent="0.2">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row>
    <row r="405" spans="2:25" ht="12.75" customHeight="1" x14ac:dyDescent="0.2">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row>
    <row r="406" spans="2:25" ht="12.75" customHeight="1" x14ac:dyDescent="0.2">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row>
    <row r="407" spans="2:25" ht="12.75" customHeight="1" x14ac:dyDescent="0.2">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row>
    <row r="408" spans="2:25" ht="12.75" customHeight="1" x14ac:dyDescent="0.2">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row>
    <row r="409" spans="2:25" ht="12.75" customHeight="1" x14ac:dyDescent="0.2">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row>
    <row r="410" spans="2:25" ht="12.75" customHeight="1" x14ac:dyDescent="0.2">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row>
    <row r="411" spans="2:25" ht="12.75" customHeight="1" x14ac:dyDescent="0.2">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row>
    <row r="412" spans="2:25" ht="12.75" customHeight="1" x14ac:dyDescent="0.2">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row>
    <row r="413" spans="2:25" ht="12.75" customHeight="1" x14ac:dyDescent="0.2">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row>
    <row r="414" spans="2:25" ht="12.75" customHeight="1" x14ac:dyDescent="0.2">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row>
    <row r="415" spans="2:25" ht="12.75" customHeight="1" x14ac:dyDescent="0.2">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row>
    <row r="416" spans="2:25" ht="12.75" customHeight="1" x14ac:dyDescent="0.2">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row>
    <row r="417" spans="2:25" ht="12.75" customHeight="1" x14ac:dyDescent="0.2">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row>
    <row r="418" spans="2:25" ht="12.75" customHeight="1" x14ac:dyDescent="0.2">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row>
    <row r="419" spans="2:25" ht="12.75" customHeight="1" x14ac:dyDescent="0.2">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row>
    <row r="420" spans="2:25" ht="12.75" customHeight="1" x14ac:dyDescent="0.2">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row>
    <row r="421" spans="2:25" ht="12.75" customHeight="1" x14ac:dyDescent="0.2">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row>
    <row r="422" spans="2:25" ht="12.75" customHeight="1" x14ac:dyDescent="0.2">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row>
    <row r="423" spans="2:25" ht="12.75" customHeight="1" x14ac:dyDescent="0.2">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row>
    <row r="424" spans="2:25" ht="12.75" customHeight="1" x14ac:dyDescent="0.2">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row>
    <row r="425" spans="2:25" ht="12.75" customHeight="1" x14ac:dyDescent="0.2">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row>
    <row r="426" spans="2:25" ht="12.75" customHeight="1" x14ac:dyDescent="0.2">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row>
    <row r="427" spans="2:25" ht="12.75" customHeight="1" x14ac:dyDescent="0.2">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row>
    <row r="428" spans="2:25" ht="12.75" customHeight="1" x14ac:dyDescent="0.2">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row>
    <row r="429" spans="2:25" ht="12.75" customHeight="1" x14ac:dyDescent="0.2">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row>
    <row r="430" spans="2:25" ht="12.75" customHeight="1" x14ac:dyDescent="0.2">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row>
    <row r="431" spans="2:25" ht="12.75" customHeight="1" x14ac:dyDescent="0.2">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row>
    <row r="432" spans="2:25" ht="12.75" customHeight="1" x14ac:dyDescent="0.2">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row>
    <row r="433" spans="2:25" ht="12.75" customHeight="1" x14ac:dyDescent="0.2">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row>
    <row r="434" spans="2:25" ht="12.75" customHeight="1" x14ac:dyDescent="0.2">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row>
    <row r="435" spans="2:25" ht="12.75" customHeight="1" x14ac:dyDescent="0.2">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row>
    <row r="436" spans="2:25" ht="12.75" customHeight="1" x14ac:dyDescent="0.2">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row>
    <row r="437" spans="2:25" ht="12.75" customHeight="1" x14ac:dyDescent="0.2">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row>
    <row r="438" spans="2:25" ht="12.75" customHeight="1" x14ac:dyDescent="0.2">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row>
    <row r="439" spans="2:25" ht="12.75" customHeight="1" x14ac:dyDescent="0.2">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row>
    <row r="440" spans="2:25" ht="12.75" customHeight="1" x14ac:dyDescent="0.2">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row>
    <row r="441" spans="2:25" ht="12.75" customHeight="1" x14ac:dyDescent="0.2">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row>
    <row r="442" spans="2:25" ht="12.75" customHeight="1" x14ac:dyDescent="0.2">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row>
    <row r="443" spans="2:25" ht="12.75" customHeight="1" x14ac:dyDescent="0.2">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row>
    <row r="444" spans="2:25" ht="12.75" customHeight="1" x14ac:dyDescent="0.2">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row>
    <row r="445" spans="2:25" ht="12.75" customHeight="1" x14ac:dyDescent="0.2">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row>
    <row r="446" spans="2:25" ht="12.75" customHeight="1" x14ac:dyDescent="0.2">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row>
    <row r="447" spans="2:25" ht="12.75" customHeight="1" x14ac:dyDescent="0.2">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row>
    <row r="448" spans="2:25" ht="12.75" customHeight="1" x14ac:dyDescent="0.2">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row>
    <row r="449" spans="2:25" ht="12.75" customHeight="1" x14ac:dyDescent="0.2">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row>
    <row r="450" spans="2:25" ht="12.75" customHeight="1" x14ac:dyDescent="0.2">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row>
    <row r="451" spans="2:25" ht="12.75" customHeight="1" x14ac:dyDescent="0.2">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row>
    <row r="452" spans="2:25" ht="12.75" customHeight="1" x14ac:dyDescent="0.2">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row>
    <row r="453" spans="2:25" ht="12.75" customHeight="1" x14ac:dyDescent="0.2">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row>
    <row r="454" spans="2:25" ht="12.75" customHeight="1" x14ac:dyDescent="0.2">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row>
    <row r="455" spans="2:25" ht="12.75" customHeight="1" x14ac:dyDescent="0.2">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row>
    <row r="456" spans="2:25" ht="12.75" customHeight="1" x14ac:dyDescent="0.2">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row>
    <row r="457" spans="2:25" ht="12.75" customHeight="1" x14ac:dyDescent="0.2">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row>
    <row r="458" spans="2:25" ht="12.75" customHeight="1" x14ac:dyDescent="0.2">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row>
    <row r="459" spans="2:25" ht="12.75" customHeight="1" x14ac:dyDescent="0.2">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row>
    <row r="460" spans="2:25" ht="12.75" customHeight="1" x14ac:dyDescent="0.2">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row>
    <row r="461" spans="2:25" ht="12.75" customHeight="1" x14ac:dyDescent="0.2">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row>
    <row r="462" spans="2:25" ht="12.75" customHeight="1" x14ac:dyDescent="0.2">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row>
    <row r="463" spans="2:25" ht="12.75" customHeight="1" x14ac:dyDescent="0.2">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row>
    <row r="464" spans="2:25" ht="12.75" customHeight="1" x14ac:dyDescent="0.2">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row>
    <row r="465" spans="2:25" ht="12.75" customHeight="1" x14ac:dyDescent="0.2">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row>
    <row r="466" spans="2:25" ht="12.75" customHeight="1" x14ac:dyDescent="0.2">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row>
    <row r="467" spans="2:25" ht="12.75" customHeight="1" x14ac:dyDescent="0.2">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row>
    <row r="468" spans="2:25" ht="12.75" customHeight="1" x14ac:dyDescent="0.2">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row>
    <row r="469" spans="2:25" ht="12.75" customHeight="1" x14ac:dyDescent="0.2">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row>
    <row r="470" spans="2:25" ht="12.75" customHeight="1" x14ac:dyDescent="0.2">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row>
    <row r="471" spans="2:25" ht="12.75" customHeight="1" x14ac:dyDescent="0.2">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row>
    <row r="472" spans="2:25" ht="12.75" customHeight="1" x14ac:dyDescent="0.2">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row>
    <row r="473" spans="2:25" ht="12.75" customHeight="1" x14ac:dyDescent="0.2">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row>
    <row r="474" spans="2:25" ht="12.75" customHeight="1" x14ac:dyDescent="0.2">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row>
    <row r="475" spans="2:25" ht="12.75" customHeight="1" x14ac:dyDescent="0.2">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row>
    <row r="476" spans="2:25" ht="12.75" customHeight="1" x14ac:dyDescent="0.2">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row>
    <row r="477" spans="2:25" ht="12.75" customHeight="1" x14ac:dyDescent="0.2">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row>
    <row r="478" spans="2:25" ht="12.75" customHeight="1" x14ac:dyDescent="0.2">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row>
    <row r="479" spans="2:25" ht="12.75" customHeight="1" x14ac:dyDescent="0.2">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row>
    <row r="480" spans="2:25" ht="12.75" customHeight="1" x14ac:dyDescent="0.2">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row>
    <row r="481" spans="2:25" ht="12.75" customHeight="1" x14ac:dyDescent="0.2">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row>
    <row r="482" spans="2:25" ht="12.75" customHeight="1" x14ac:dyDescent="0.2">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row>
    <row r="483" spans="2:25" ht="12.75" customHeight="1" x14ac:dyDescent="0.2">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row>
    <row r="484" spans="2:25" ht="12.75" customHeight="1" x14ac:dyDescent="0.2">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row>
    <row r="485" spans="2:25" ht="12.75" customHeight="1" x14ac:dyDescent="0.2">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row>
    <row r="486" spans="2:25" ht="12.75" customHeight="1" x14ac:dyDescent="0.2">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row>
    <row r="487" spans="2:25" ht="12.75" customHeight="1" x14ac:dyDescent="0.2">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row>
    <row r="488" spans="2:25" ht="12.75" customHeight="1" x14ac:dyDescent="0.2">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row>
    <row r="489" spans="2:25" ht="12.75" customHeight="1" x14ac:dyDescent="0.2">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row>
    <row r="490" spans="2:25" ht="12.75" customHeight="1" x14ac:dyDescent="0.2">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row>
    <row r="491" spans="2:25" ht="12.75" customHeight="1" x14ac:dyDescent="0.2">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row>
    <row r="492" spans="2:25" ht="12.75" customHeight="1" x14ac:dyDescent="0.2">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row>
    <row r="493" spans="2:25" ht="12.75" customHeight="1" x14ac:dyDescent="0.2">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row>
    <row r="494" spans="2:25" ht="12.75" customHeight="1" x14ac:dyDescent="0.2">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row>
    <row r="495" spans="2:25" ht="12.75" customHeight="1" x14ac:dyDescent="0.2">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row>
    <row r="496" spans="2:25" ht="12.75" customHeight="1" x14ac:dyDescent="0.2">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row>
    <row r="497" spans="2:25" ht="12.75" customHeight="1" x14ac:dyDescent="0.2">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row>
    <row r="498" spans="2:25" ht="12.75" customHeight="1" x14ac:dyDescent="0.2">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row>
    <row r="499" spans="2:25" ht="12.75" customHeight="1" x14ac:dyDescent="0.2">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row>
    <row r="500" spans="2:25" ht="12.75" customHeight="1" x14ac:dyDescent="0.2">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row>
    <row r="501" spans="2:25" ht="12.75" customHeight="1" x14ac:dyDescent="0.2">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row>
    <row r="502" spans="2:25" ht="12.75" customHeight="1" x14ac:dyDescent="0.2">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row>
    <row r="503" spans="2:25" ht="12.75" customHeight="1" x14ac:dyDescent="0.2">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row>
    <row r="504" spans="2:25" ht="12.75" customHeight="1" x14ac:dyDescent="0.2">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row>
    <row r="505" spans="2:25" ht="12.75" customHeight="1" x14ac:dyDescent="0.2">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row>
    <row r="506" spans="2:25" ht="12.75" customHeight="1" x14ac:dyDescent="0.2">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row>
    <row r="507" spans="2:25" ht="12.75" customHeight="1" x14ac:dyDescent="0.2">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row>
    <row r="508" spans="2:25" ht="12.75" customHeight="1" x14ac:dyDescent="0.2">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row>
    <row r="509" spans="2:25" ht="12.75" customHeight="1" x14ac:dyDescent="0.2">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row>
    <row r="510" spans="2:25" ht="12.75" customHeight="1" x14ac:dyDescent="0.2">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row>
    <row r="511" spans="2:25" ht="12.75" customHeight="1" x14ac:dyDescent="0.2">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row>
    <row r="512" spans="2:25" ht="12.75" customHeight="1" x14ac:dyDescent="0.2">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row>
    <row r="513" spans="2:25" ht="12.75" customHeight="1" x14ac:dyDescent="0.2">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row>
    <row r="514" spans="2:25" ht="12.75" customHeight="1" x14ac:dyDescent="0.2">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row>
    <row r="515" spans="2:25" ht="12.75" customHeight="1" x14ac:dyDescent="0.2">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row>
    <row r="516" spans="2:25" ht="12.75" customHeight="1" x14ac:dyDescent="0.2">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row>
    <row r="517" spans="2:25" ht="12.75" customHeight="1" x14ac:dyDescent="0.2">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row>
    <row r="518" spans="2:25" ht="12.75" customHeight="1" x14ac:dyDescent="0.2">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row>
    <row r="519" spans="2:25" ht="12.75" customHeight="1" x14ac:dyDescent="0.2">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row>
    <row r="520" spans="2:25" ht="12.75" customHeight="1" x14ac:dyDescent="0.2">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row>
    <row r="521" spans="2:25" ht="12.75" customHeight="1" x14ac:dyDescent="0.2">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row>
    <row r="522" spans="2:25" ht="12.75" customHeight="1" x14ac:dyDescent="0.2">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row>
    <row r="523" spans="2:25" ht="12.75" customHeight="1" x14ac:dyDescent="0.2">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row>
    <row r="524" spans="2:25" ht="12.75" customHeight="1" x14ac:dyDescent="0.2">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row>
    <row r="525" spans="2:25" ht="12.75" customHeight="1" x14ac:dyDescent="0.2">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row>
    <row r="526" spans="2:25" ht="12.75" customHeight="1" x14ac:dyDescent="0.2">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row>
    <row r="527" spans="2:25" ht="12.75" customHeight="1" x14ac:dyDescent="0.2">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row>
    <row r="528" spans="2:25" ht="12.75" customHeight="1" x14ac:dyDescent="0.2">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row>
    <row r="529" spans="2:25" ht="12.75" customHeight="1" x14ac:dyDescent="0.2">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row>
    <row r="530" spans="2:25" ht="12.75" customHeight="1" x14ac:dyDescent="0.2">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row>
    <row r="531" spans="2:25" ht="12.75" customHeight="1" x14ac:dyDescent="0.2">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row>
    <row r="532" spans="2:25" ht="12.75" customHeight="1" x14ac:dyDescent="0.2">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row>
    <row r="533" spans="2:25" ht="12.75" customHeight="1" x14ac:dyDescent="0.2">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row>
    <row r="534" spans="2:25" ht="12.75" customHeight="1" x14ac:dyDescent="0.2">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row>
    <row r="535" spans="2:25" ht="12.75" customHeight="1" x14ac:dyDescent="0.2">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row>
    <row r="536" spans="2:25" ht="12.75" customHeight="1" x14ac:dyDescent="0.2">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row>
    <row r="537" spans="2:25" ht="12.75" customHeight="1" x14ac:dyDescent="0.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row>
    <row r="538" spans="2:25" ht="12.75" customHeight="1" x14ac:dyDescent="0.2">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row>
    <row r="539" spans="2:25" ht="12.75" customHeight="1" x14ac:dyDescent="0.2">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row>
    <row r="540" spans="2:25" ht="12.75" customHeight="1" x14ac:dyDescent="0.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row>
    <row r="541" spans="2:25" ht="12.75" customHeight="1" x14ac:dyDescent="0.2">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row>
    <row r="542" spans="2:25" ht="12.75" customHeight="1" x14ac:dyDescent="0.2">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row>
    <row r="543" spans="2:25" ht="12.75" customHeight="1" x14ac:dyDescent="0.2">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row>
    <row r="544" spans="2:25" ht="12.75" customHeight="1" x14ac:dyDescent="0.2">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row>
    <row r="545" spans="2:25" ht="12.75" customHeight="1" x14ac:dyDescent="0.2">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row>
    <row r="546" spans="2:25" ht="12.75" customHeight="1" x14ac:dyDescent="0.2">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row>
    <row r="547" spans="2:25" ht="12.75" customHeight="1" x14ac:dyDescent="0.2">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row>
    <row r="548" spans="2:25" ht="12.75" customHeight="1" x14ac:dyDescent="0.2">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row>
    <row r="549" spans="2:25" ht="12.75" customHeight="1" x14ac:dyDescent="0.2">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row>
    <row r="550" spans="2:25" ht="12.75" customHeight="1" x14ac:dyDescent="0.2">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row>
    <row r="551" spans="2:25" ht="12.75" customHeight="1" x14ac:dyDescent="0.2">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row>
    <row r="552" spans="2:25" ht="12.75" customHeight="1" x14ac:dyDescent="0.2">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row>
    <row r="553" spans="2:25" ht="12.75" customHeight="1" x14ac:dyDescent="0.2">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row>
    <row r="554" spans="2:25" ht="12.75" customHeight="1" x14ac:dyDescent="0.2">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row>
    <row r="555" spans="2:25" ht="12.75" customHeight="1" x14ac:dyDescent="0.2">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row>
    <row r="556" spans="2:25" ht="12.75" customHeight="1" x14ac:dyDescent="0.2">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row>
    <row r="557" spans="2:25" ht="12.75" customHeight="1" x14ac:dyDescent="0.2">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row>
    <row r="558" spans="2:25" ht="12.75" customHeight="1" x14ac:dyDescent="0.2">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row>
    <row r="559" spans="2:25" ht="12.75" customHeight="1" x14ac:dyDescent="0.2">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row>
    <row r="560" spans="2:25" ht="12.75" customHeight="1" x14ac:dyDescent="0.2">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row>
    <row r="561" spans="2:25" ht="12.75" customHeight="1" x14ac:dyDescent="0.2">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row>
    <row r="562" spans="2:25" ht="12.75" customHeight="1" x14ac:dyDescent="0.2">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row>
    <row r="563" spans="2:25" ht="12.75" customHeight="1" x14ac:dyDescent="0.2">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row>
    <row r="564" spans="2:25" ht="12.75" customHeight="1" x14ac:dyDescent="0.2">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row>
    <row r="565" spans="2:25" ht="12.75" customHeight="1" x14ac:dyDescent="0.2">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row>
    <row r="566" spans="2:25" ht="12.75" customHeight="1" x14ac:dyDescent="0.2">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row>
    <row r="567" spans="2:25" ht="12.75" customHeight="1" x14ac:dyDescent="0.2">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row>
    <row r="568" spans="2:25" ht="12.75" customHeight="1" x14ac:dyDescent="0.2">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row>
    <row r="569" spans="2:25" ht="12.75" customHeight="1" x14ac:dyDescent="0.2">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row>
    <row r="570" spans="2:25" ht="12.75" customHeight="1" x14ac:dyDescent="0.2">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row>
    <row r="571" spans="2:25" ht="12.75" customHeight="1" x14ac:dyDescent="0.2">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row>
    <row r="572" spans="2:25" ht="12.75" customHeight="1" x14ac:dyDescent="0.2">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row>
    <row r="573" spans="2:25" ht="12.75" customHeight="1" x14ac:dyDescent="0.2">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row>
    <row r="574" spans="2:25" ht="12.75" customHeight="1" x14ac:dyDescent="0.2">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row>
    <row r="575" spans="2:25" ht="12.75" customHeight="1" x14ac:dyDescent="0.2">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row>
    <row r="576" spans="2:25" ht="12.75" customHeight="1" x14ac:dyDescent="0.2">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row>
    <row r="577" spans="2:25" ht="12.75" customHeight="1" x14ac:dyDescent="0.2">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row>
    <row r="578" spans="2:25" ht="12.75" customHeight="1" x14ac:dyDescent="0.2">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row>
    <row r="579" spans="2:25" ht="12.75" customHeight="1" x14ac:dyDescent="0.2">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row>
    <row r="580" spans="2:25" ht="12.75" customHeight="1" x14ac:dyDescent="0.2">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row>
    <row r="581" spans="2:25" ht="12.75" customHeight="1" x14ac:dyDescent="0.2">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row>
    <row r="582" spans="2:25" ht="12.75" customHeight="1" x14ac:dyDescent="0.2">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row>
    <row r="583" spans="2:25" ht="12.75" customHeight="1" x14ac:dyDescent="0.2">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row>
    <row r="584" spans="2:25" ht="12.75" customHeight="1" x14ac:dyDescent="0.2">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row>
    <row r="585" spans="2:25" ht="12.75" customHeight="1" x14ac:dyDescent="0.2">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row>
    <row r="586" spans="2:25" ht="12.75" customHeight="1" x14ac:dyDescent="0.2">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row>
    <row r="587" spans="2:25" ht="12.75" customHeight="1" x14ac:dyDescent="0.2">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row>
    <row r="588" spans="2:25" ht="12.75" customHeight="1" x14ac:dyDescent="0.2">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row>
    <row r="589" spans="2:25" ht="12.75" customHeight="1" x14ac:dyDescent="0.2">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row>
    <row r="590" spans="2:25" ht="12.75" customHeight="1" x14ac:dyDescent="0.2">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row>
    <row r="591" spans="2:25" ht="12.75" customHeight="1" x14ac:dyDescent="0.2">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row>
    <row r="592" spans="2:25" ht="12.75" customHeight="1" x14ac:dyDescent="0.2">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row>
    <row r="593" spans="2:25" ht="12.75" customHeight="1" x14ac:dyDescent="0.2">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row>
    <row r="594" spans="2:25" ht="12.75" customHeight="1" x14ac:dyDescent="0.2">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row>
    <row r="595" spans="2:25" ht="12.75" customHeight="1" x14ac:dyDescent="0.2">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row>
    <row r="596" spans="2:25" ht="12.75" customHeight="1" x14ac:dyDescent="0.2">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row>
    <row r="597" spans="2:25" ht="12.75" customHeight="1" x14ac:dyDescent="0.2">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row>
    <row r="598" spans="2:25" ht="12.75" customHeight="1" x14ac:dyDescent="0.2">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row>
    <row r="599" spans="2:25" ht="12.75" customHeight="1" x14ac:dyDescent="0.2">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row>
    <row r="600" spans="2:25" ht="12.75" customHeight="1" x14ac:dyDescent="0.2">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row>
    <row r="601" spans="2:25" ht="12.75" customHeight="1" x14ac:dyDescent="0.2">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row>
    <row r="602" spans="2:25" ht="12.75" customHeight="1" x14ac:dyDescent="0.2">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row>
    <row r="603" spans="2:25" ht="12.75" customHeight="1" x14ac:dyDescent="0.2">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row>
    <row r="604" spans="2:25" ht="12.75" customHeight="1" x14ac:dyDescent="0.2">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row>
    <row r="605" spans="2:25" ht="12.75" customHeight="1" x14ac:dyDescent="0.2">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row>
    <row r="606" spans="2:25" ht="12.75" customHeight="1" x14ac:dyDescent="0.2">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row>
    <row r="607" spans="2:25" ht="12.75" customHeight="1" x14ac:dyDescent="0.2">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row>
    <row r="608" spans="2:25" ht="12.75" customHeight="1" x14ac:dyDescent="0.2">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row>
    <row r="609" spans="2:25" ht="12.75" customHeight="1" x14ac:dyDescent="0.2">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row>
    <row r="610" spans="2:25" ht="12.75" customHeight="1" x14ac:dyDescent="0.2">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row>
    <row r="611" spans="2:25" ht="12.75" customHeight="1" x14ac:dyDescent="0.2">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row>
    <row r="612" spans="2:25" ht="12.75" customHeight="1" x14ac:dyDescent="0.2">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row>
    <row r="613" spans="2:25" ht="12.75" customHeight="1" x14ac:dyDescent="0.2">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row>
    <row r="614" spans="2:25" ht="12.75" customHeight="1" x14ac:dyDescent="0.2">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row>
    <row r="615" spans="2:25" ht="12.75" customHeight="1" x14ac:dyDescent="0.2">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row>
    <row r="616" spans="2:25" ht="12.75" customHeight="1" x14ac:dyDescent="0.2">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row>
    <row r="617" spans="2:25" ht="12.75" customHeight="1" x14ac:dyDescent="0.2">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row>
    <row r="618" spans="2:25" ht="12.75" customHeight="1" x14ac:dyDescent="0.2">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row>
    <row r="619" spans="2:25" ht="12.75" customHeight="1" x14ac:dyDescent="0.2">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row>
    <row r="620" spans="2:25" ht="12.75" customHeight="1" x14ac:dyDescent="0.2">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row>
    <row r="621" spans="2:25" ht="12.75" customHeight="1" x14ac:dyDescent="0.2">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row>
    <row r="622" spans="2:25" ht="12.75" customHeight="1" x14ac:dyDescent="0.2">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row>
    <row r="623" spans="2:25" ht="12.75" customHeight="1" x14ac:dyDescent="0.2">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row>
    <row r="624" spans="2:25" ht="12.75" customHeight="1" x14ac:dyDescent="0.2">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row>
    <row r="625" spans="2:25" ht="12.75" customHeight="1" x14ac:dyDescent="0.2">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row>
    <row r="626" spans="2:25" ht="12.75" customHeight="1" x14ac:dyDescent="0.2">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row>
    <row r="627" spans="2:25" ht="12.75" customHeight="1" x14ac:dyDescent="0.2">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row>
    <row r="628" spans="2:25" ht="12.75" customHeight="1" x14ac:dyDescent="0.2">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row>
    <row r="629" spans="2:25" ht="12.75" customHeight="1" x14ac:dyDescent="0.2">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row>
    <row r="630" spans="2:25" ht="12.75" customHeight="1" x14ac:dyDescent="0.2">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row>
    <row r="631" spans="2:25" ht="12.75" customHeight="1" x14ac:dyDescent="0.2">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row>
    <row r="632" spans="2:25" ht="12.75" customHeight="1" x14ac:dyDescent="0.2">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row>
    <row r="633" spans="2:25" ht="12.75" customHeight="1" x14ac:dyDescent="0.2">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row>
    <row r="634" spans="2:25" ht="12.75" customHeight="1" x14ac:dyDescent="0.2">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row>
    <row r="635" spans="2:25" ht="12.75" customHeight="1" x14ac:dyDescent="0.2">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row>
    <row r="636" spans="2:25" ht="12.75" customHeight="1" x14ac:dyDescent="0.2">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row>
    <row r="637" spans="2:25" ht="12.75" customHeight="1" x14ac:dyDescent="0.2">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row>
    <row r="638" spans="2:25" ht="12.75" customHeight="1" x14ac:dyDescent="0.2">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row>
    <row r="639" spans="2:25" ht="12.75" customHeight="1" x14ac:dyDescent="0.2">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row>
    <row r="640" spans="2:25" ht="12.75" customHeight="1" x14ac:dyDescent="0.2">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row>
    <row r="641" spans="2:25" ht="12.75" customHeight="1" x14ac:dyDescent="0.2">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row>
    <row r="642" spans="2:25" ht="12.75" customHeight="1" x14ac:dyDescent="0.2">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row>
    <row r="643" spans="2:25" ht="12.75" customHeight="1" x14ac:dyDescent="0.2">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row>
    <row r="644" spans="2:25" ht="12.75" customHeight="1" x14ac:dyDescent="0.2">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row>
    <row r="645" spans="2:25" ht="12.75" customHeight="1" x14ac:dyDescent="0.2">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row>
    <row r="646" spans="2:25" ht="12.75" customHeight="1" x14ac:dyDescent="0.2">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row>
    <row r="647" spans="2:25" ht="12.75" customHeight="1" x14ac:dyDescent="0.2">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row>
    <row r="648" spans="2:25" ht="12.75" customHeight="1" x14ac:dyDescent="0.2">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row>
    <row r="649" spans="2:25" ht="12.75" customHeight="1" x14ac:dyDescent="0.2">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row>
    <row r="650" spans="2:25" ht="12.75" customHeight="1" x14ac:dyDescent="0.2">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row>
    <row r="651" spans="2:25" ht="12.75" customHeight="1" x14ac:dyDescent="0.2">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row>
    <row r="652" spans="2:25" ht="12.75" customHeight="1" x14ac:dyDescent="0.2">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row>
    <row r="653" spans="2:25" ht="12.75" customHeight="1" x14ac:dyDescent="0.2">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row>
    <row r="654" spans="2:25" ht="12.75" customHeight="1" x14ac:dyDescent="0.2">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row>
    <row r="655" spans="2:25" ht="12.75" customHeight="1" x14ac:dyDescent="0.2">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row>
    <row r="656" spans="2:25" ht="12.75" customHeight="1" x14ac:dyDescent="0.2">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row>
    <row r="657" spans="2:25" ht="12.75" customHeight="1" x14ac:dyDescent="0.2">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row>
    <row r="658" spans="2:25" ht="12.75" customHeight="1" x14ac:dyDescent="0.2">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row>
    <row r="659" spans="2:25" ht="12.75" customHeight="1" x14ac:dyDescent="0.2">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row>
    <row r="660" spans="2:25" ht="12.75" customHeight="1" x14ac:dyDescent="0.2">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row>
    <row r="661" spans="2:25" ht="12.75" customHeight="1" x14ac:dyDescent="0.2">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row>
    <row r="662" spans="2:25" ht="12.75" customHeight="1" x14ac:dyDescent="0.2">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row>
    <row r="663" spans="2:25" ht="12.75" customHeight="1" x14ac:dyDescent="0.2">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row>
    <row r="664" spans="2:25" ht="12.75" customHeight="1" x14ac:dyDescent="0.2">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row>
    <row r="665" spans="2:25" ht="12.75" customHeight="1" x14ac:dyDescent="0.2">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row>
    <row r="666" spans="2:25" ht="12.75" customHeight="1" x14ac:dyDescent="0.2">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row>
    <row r="667" spans="2:25" ht="12.75" customHeight="1" x14ac:dyDescent="0.2">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row>
    <row r="668" spans="2:25" ht="12.75" customHeight="1" x14ac:dyDescent="0.2">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row>
    <row r="669" spans="2:25" ht="12.75" customHeight="1" x14ac:dyDescent="0.2">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row>
    <row r="670" spans="2:25" ht="12.75" customHeight="1" x14ac:dyDescent="0.2">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row>
    <row r="671" spans="2:25" ht="12.75" customHeight="1" x14ac:dyDescent="0.2">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row>
    <row r="672" spans="2:25" ht="12.75" customHeight="1" x14ac:dyDescent="0.2">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row>
    <row r="673" spans="2:25" ht="12.75" customHeight="1" x14ac:dyDescent="0.2">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row>
    <row r="674" spans="2:25" ht="12.75" customHeight="1" x14ac:dyDescent="0.2">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row>
    <row r="675" spans="2:25" ht="12.75" customHeight="1" x14ac:dyDescent="0.2">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row>
    <row r="676" spans="2:25" ht="12.75" customHeight="1" x14ac:dyDescent="0.2">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row>
    <row r="677" spans="2:25" ht="12.75" customHeight="1" x14ac:dyDescent="0.2">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row>
    <row r="678" spans="2:25" ht="12.75" customHeight="1" x14ac:dyDescent="0.2">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row>
    <row r="679" spans="2:25" ht="12.75" customHeight="1" x14ac:dyDescent="0.2">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row>
    <row r="680" spans="2:25" ht="12.75" customHeight="1" x14ac:dyDescent="0.2">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row>
    <row r="681" spans="2:25" ht="12.75" customHeight="1" x14ac:dyDescent="0.2">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row>
    <row r="682" spans="2:25" ht="12.75" customHeight="1" x14ac:dyDescent="0.2">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row>
    <row r="683" spans="2:25" ht="12.75" customHeight="1" x14ac:dyDescent="0.2">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row>
    <row r="684" spans="2:25" ht="12.75" customHeight="1" x14ac:dyDescent="0.2">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row>
    <row r="685" spans="2:25" ht="12.75" customHeight="1" x14ac:dyDescent="0.2">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row>
    <row r="686" spans="2:25" ht="12.75" customHeight="1" x14ac:dyDescent="0.2">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row>
    <row r="687" spans="2:25" ht="12.75" customHeight="1" x14ac:dyDescent="0.2">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row>
    <row r="688" spans="2:25" ht="12.75" customHeight="1" x14ac:dyDescent="0.2">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row>
    <row r="689" spans="2:25" ht="12.75" customHeight="1" x14ac:dyDescent="0.2">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row>
    <row r="690" spans="2:25" ht="12.75" customHeight="1" x14ac:dyDescent="0.2">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row>
    <row r="691" spans="2:25" ht="12.75" customHeight="1" x14ac:dyDescent="0.2">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row>
    <row r="692" spans="2:25" ht="12.75" customHeight="1" x14ac:dyDescent="0.2">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row>
    <row r="693" spans="2:25" ht="12.75" customHeight="1" x14ac:dyDescent="0.2">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row>
    <row r="694" spans="2:25" ht="12.75" customHeight="1" x14ac:dyDescent="0.2">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row>
    <row r="695" spans="2:25" ht="12.75" customHeight="1" x14ac:dyDescent="0.2">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row>
    <row r="696" spans="2:25" ht="12.75" customHeight="1" x14ac:dyDescent="0.2">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row>
    <row r="697" spans="2:25" ht="12.75" customHeight="1" x14ac:dyDescent="0.2">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row>
    <row r="698" spans="2:25" ht="12.75" customHeight="1" x14ac:dyDescent="0.2">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row>
    <row r="699" spans="2:25" ht="12.75" customHeight="1" x14ac:dyDescent="0.2">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row>
    <row r="700" spans="2:25" ht="12.75" customHeight="1" x14ac:dyDescent="0.2">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row>
    <row r="701" spans="2:25" ht="12.75" customHeight="1" x14ac:dyDescent="0.2">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row>
    <row r="702" spans="2:25" ht="12.75" customHeight="1" x14ac:dyDescent="0.2">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row>
    <row r="703" spans="2:25" ht="12.75" customHeight="1" x14ac:dyDescent="0.2">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row>
    <row r="704" spans="2:25" ht="12.75" customHeight="1" x14ac:dyDescent="0.2">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row>
    <row r="705" spans="2:25" ht="12.75" customHeight="1" x14ac:dyDescent="0.2">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row>
    <row r="706" spans="2:25" ht="12.75" customHeight="1" x14ac:dyDescent="0.2">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row>
    <row r="707" spans="2:25" ht="12.75" customHeight="1" x14ac:dyDescent="0.2">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row>
    <row r="708" spans="2:25" ht="12.75" customHeight="1" x14ac:dyDescent="0.2">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row>
    <row r="709" spans="2:25" ht="12.75" customHeight="1" x14ac:dyDescent="0.2">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row>
    <row r="710" spans="2:25" ht="12.75" customHeight="1" x14ac:dyDescent="0.2">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row>
    <row r="711" spans="2:25" ht="12.75" customHeight="1" x14ac:dyDescent="0.2">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row>
    <row r="712" spans="2:25" ht="12.75" customHeight="1" x14ac:dyDescent="0.2">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row>
    <row r="713" spans="2:25" ht="12.75" customHeight="1" x14ac:dyDescent="0.2">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row>
    <row r="714" spans="2:25" ht="12.75" customHeight="1" x14ac:dyDescent="0.2">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row>
    <row r="715" spans="2:25" ht="12.75" customHeight="1" x14ac:dyDescent="0.2">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row>
    <row r="716" spans="2:25" ht="12.75" customHeight="1" x14ac:dyDescent="0.2">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row>
    <row r="717" spans="2:25" ht="12.75" customHeight="1" x14ac:dyDescent="0.2">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row>
    <row r="718" spans="2:25" ht="12.75" customHeight="1" x14ac:dyDescent="0.2">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row>
    <row r="719" spans="2:25" ht="12.75" customHeight="1" x14ac:dyDescent="0.2">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row>
    <row r="720" spans="2:25" ht="12.75" customHeight="1" x14ac:dyDescent="0.2">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row>
    <row r="721" spans="2:25" ht="12.75" customHeight="1" x14ac:dyDescent="0.2">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row>
    <row r="722" spans="2:25" ht="12.75" customHeight="1" x14ac:dyDescent="0.2">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row>
    <row r="723" spans="2:25" ht="12.75" customHeight="1" x14ac:dyDescent="0.2">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row>
    <row r="724" spans="2:25" ht="12.75" customHeight="1" x14ac:dyDescent="0.2">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row>
    <row r="725" spans="2:25" ht="12.75" customHeight="1" x14ac:dyDescent="0.2">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row>
    <row r="726" spans="2:25" ht="12.75" customHeight="1" x14ac:dyDescent="0.2">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row>
    <row r="727" spans="2:25" ht="12.75" customHeight="1" x14ac:dyDescent="0.2">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row>
    <row r="728" spans="2:25" ht="12.75" customHeight="1" x14ac:dyDescent="0.2">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row>
    <row r="729" spans="2:25" ht="12.75" customHeight="1" x14ac:dyDescent="0.2">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row>
    <row r="730" spans="2:25" ht="12.75" customHeight="1" x14ac:dyDescent="0.2">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row>
    <row r="731" spans="2:25" ht="12.75" customHeight="1" x14ac:dyDescent="0.2">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row>
    <row r="732" spans="2:25" ht="12.75" customHeight="1" x14ac:dyDescent="0.2">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row>
    <row r="733" spans="2:25" ht="12.75" customHeight="1" x14ac:dyDescent="0.2">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row>
    <row r="734" spans="2:25" ht="12.75" customHeight="1" x14ac:dyDescent="0.2">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row>
    <row r="735" spans="2:25" ht="12.75" customHeight="1" x14ac:dyDescent="0.2">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row>
    <row r="736" spans="2:25" ht="12.75" customHeight="1" x14ac:dyDescent="0.2">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row>
    <row r="737" spans="2:25" ht="12.75" customHeight="1" x14ac:dyDescent="0.2">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row>
    <row r="738" spans="2:25" ht="12.75" customHeight="1" x14ac:dyDescent="0.2">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row>
    <row r="739" spans="2:25" ht="12.75" customHeight="1" x14ac:dyDescent="0.2">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row>
    <row r="740" spans="2:25" ht="12.75" customHeight="1" x14ac:dyDescent="0.2">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row>
    <row r="741" spans="2:25" ht="12.75" customHeight="1" x14ac:dyDescent="0.2">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row>
    <row r="742" spans="2:25" ht="12.75" customHeight="1" x14ac:dyDescent="0.2">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row>
    <row r="743" spans="2:25" ht="12.75" customHeight="1" x14ac:dyDescent="0.2">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row>
    <row r="744" spans="2:25" ht="12.75" customHeight="1" x14ac:dyDescent="0.2">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row>
    <row r="745" spans="2:25" ht="12.75" customHeight="1" x14ac:dyDescent="0.2">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row>
    <row r="746" spans="2:25" ht="12.75" customHeight="1" x14ac:dyDescent="0.2">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row>
    <row r="747" spans="2:25" ht="12.75" customHeight="1" x14ac:dyDescent="0.2">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row>
    <row r="748" spans="2:25" ht="12.75" customHeight="1" x14ac:dyDescent="0.2">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row>
    <row r="749" spans="2:25" ht="12.75" customHeight="1" x14ac:dyDescent="0.2">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row>
    <row r="750" spans="2:25" ht="12.75" customHeight="1" x14ac:dyDescent="0.2">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row>
    <row r="751" spans="2:25" ht="12.75" customHeight="1" x14ac:dyDescent="0.2">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row>
    <row r="752" spans="2:25" ht="12.75" customHeight="1" x14ac:dyDescent="0.2">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row>
    <row r="753" spans="2:25" ht="12.75" customHeight="1" x14ac:dyDescent="0.2">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row>
    <row r="754" spans="2:25" ht="12.75" customHeight="1" x14ac:dyDescent="0.2">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row>
    <row r="755" spans="2:25" ht="12.75" customHeight="1" x14ac:dyDescent="0.2">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row>
    <row r="756" spans="2:25" ht="12.75" customHeight="1" x14ac:dyDescent="0.2">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row>
    <row r="757" spans="2:25" ht="12.75" customHeight="1" x14ac:dyDescent="0.2">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row>
    <row r="758" spans="2:25" ht="12.75" customHeight="1" x14ac:dyDescent="0.2">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row>
    <row r="759" spans="2:25" ht="12.75" customHeight="1" x14ac:dyDescent="0.2">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row>
    <row r="760" spans="2:25" ht="12.75" customHeight="1" x14ac:dyDescent="0.2">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row>
    <row r="761" spans="2:25" ht="12.75" customHeight="1" x14ac:dyDescent="0.2">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row>
    <row r="762" spans="2:25" ht="12.75" customHeight="1" x14ac:dyDescent="0.2">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row>
    <row r="763" spans="2:25" ht="12.75" customHeight="1" x14ac:dyDescent="0.2">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row>
    <row r="764" spans="2:25" ht="12.75" customHeight="1" x14ac:dyDescent="0.2">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row>
    <row r="765" spans="2:25" ht="12.75" customHeight="1" x14ac:dyDescent="0.2">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row>
    <row r="766" spans="2:25" ht="12.75" customHeight="1" x14ac:dyDescent="0.2">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row>
    <row r="767" spans="2:25" ht="12.75" customHeight="1" x14ac:dyDescent="0.2">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row>
    <row r="768" spans="2:25" ht="12.75" customHeight="1" x14ac:dyDescent="0.2">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row>
    <row r="769" spans="2:25" ht="12.75" customHeight="1" x14ac:dyDescent="0.2">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row>
    <row r="770" spans="2:25" ht="12.75" customHeight="1" x14ac:dyDescent="0.2">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row>
    <row r="771" spans="2:25" ht="12.75" customHeight="1" x14ac:dyDescent="0.2">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row>
    <row r="772" spans="2:25" ht="12.75" customHeight="1" x14ac:dyDescent="0.2">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row>
    <row r="773" spans="2:25" ht="12.75" customHeight="1" x14ac:dyDescent="0.2">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row>
    <row r="774" spans="2:25" ht="12.75" customHeight="1" x14ac:dyDescent="0.2">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row>
    <row r="775" spans="2:25" ht="12.75" customHeight="1" x14ac:dyDescent="0.2">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row>
    <row r="776" spans="2:25" ht="12.75" customHeight="1" x14ac:dyDescent="0.2">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row>
    <row r="777" spans="2:25" ht="12.75" customHeight="1" x14ac:dyDescent="0.2">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row>
    <row r="778" spans="2:25" ht="12.75" customHeight="1" x14ac:dyDescent="0.2">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row>
    <row r="779" spans="2:25" ht="12.75" customHeight="1" x14ac:dyDescent="0.2">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row>
    <row r="780" spans="2:25" ht="12.75" customHeight="1" x14ac:dyDescent="0.2">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row>
    <row r="781" spans="2:25" ht="12.75" customHeight="1" x14ac:dyDescent="0.2">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row>
    <row r="782" spans="2:25" ht="12.75" customHeight="1" x14ac:dyDescent="0.2">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row>
    <row r="783" spans="2:25" ht="12.75" customHeight="1" x14ac:dyDescent="0.2">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row>
    <row r="784" spans="2:25" ht="12.75" customHeight="1" x14ac:dyDescent="0.2">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row>
    <row r="785" spans="2:25" ht="12.75" customHeight="1" x14ac:dyDescent="0.2">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row>
    <row r="786" spans="2:25" ht="12.75" customHeight="1" x14ac:dyDescent="0.2">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row>
    <row r="787" spans="2:25" ht="12.75" customHeight="1" x14ac:dyDescent="0.2">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row>
    <row r="788" spans="2:25" ht="12.75" customHeight="1" x14ac:dyDescent="0.2">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row>
    <row r="789" spans="2:25" ht="12.75" customHeight="1" x14ac:dyDescent="0.2">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row>
    <row r="790" spans="2:25" ht="12.75" customHeight="1" x14ac:dyDescent="0.2">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row>
    <row r="791" spans="2:25" ht="12.75" customHeight="1" x14ac:dyDescent="0.2">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row>
    <row r="792" spans="2:25" ht="12.75" customHeight="1" x14ac:dyDescent="0.2">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row>
    <row r="793" spans="2:25" ht="12.75" customHeight="1" x14ac:dyDescent="0.2">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row>
    <row r="794" spans="2:25" ht="12.75" customHeight="1" x14ac:dyDescent="0.2">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row>
    <row r="795" spans="2:25" ht="12.75" customHeight="1" x14ac:dyDescent="0.2">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row>
    <row r="796" spans="2:25" ht="12.75" customHeight="1" x14ac:dyDescent="0.2">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row>
    <row r="797" spans="2:25" ht="12.75" customHeight="1" x14ac:dyDescent="0.2">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row>
    <row r="798" spans="2:25" ht="12.75" customHeight="1" x14ac:dyDescent="0.2">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row>
    <row r="799" spans="2:25" ht="12.75" customHeight="1" x14ac:dyDescent="0.2">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row>
    <row r="800" spans="2:25" ht="12.75" customHeight="1" x14ac:dyDescent="0.2">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row>
    <row r="801" spans="2:25" ht="12.75" customHeight="1" x14ac:dyDescent="0.2">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row>
    <row r="802" spans="2:25" ht="12.75" customHeight="1" x14ac:dyDescent="0.2">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row>
    <row r="803" spans="2:25" ht="12.75" customHeight="1" x14ac:dyDescent="0.2">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row>
    <row r="804" spans="2:25" ht="12.75" customHeight="1" x14ac:dyDescent="0.2">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row>
    <row r="805" spans="2:25" ht="12.75" customHeight="1" x14ac:dyDescent="0.2">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row>
    <row r="806" spans="2:25" ht="12.75" customHeight="1" x14ac:dyDescent="0.2">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row>
    <row r="807" spans="2:25" ht="12.75" customHeight="1" x14ac:dyDescent="0.2">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row>
    <row r="808" spans="2:25" ht="12.75" customHeight="1" x14ac:dyDescent="0.2">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row>
    <row r="809" spans="2:25" ht="12.75" customHeight="1" x14ac:dyDescent="0.2">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row>
    <row r="810" spans="2:25" ht="12.75" customHeight="1" x14ac:dyDescent="0.2">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row>
    <row r="811" spans="2:25" ht="12.75" customHeight="1" x14ac:dyDescent="0.2">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row>
    <row r="812" spans="2:25" ht="12.75" customHeight="1" x14ac:dyDescent="0.2">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row>
    <row r="813" spans="2:25" ht="12.75" customHeight="1" x14ac:dyDescent="0.2">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row>
    <row r="814" spans="2:25" ht="12.75" customHeight="1" x14ac:dyDescent="0.2">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row>
    <row r="815" spans="2:25" ht="12.75" customHeight="1" x14ac:dyDescent="0.2">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row>
    <row r="816" spans="2:25" ht="12.75" customHeight="1" x14ac:dyDescent="0.2">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row>
    <row r="817" spans="2:25" ht="12.75" customHeight="1" x14ac:dyDescent="0.2">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row>
    <row r="818" spans="2:25" ht="12.75" customHeight="1" x14ac:dyDescent="0.2">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row>
    <row r="819" spans="2:25" ht="12.75" customHeight="1" x14ac:dyDescent="0.2">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row>
    <row r="820" spans="2:25" ht="12.75" customHeight="1" x14ac:dyDescent="0.2">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row>
    <row r="821" spans="2:25" ht="12.75" customHeight="1" x14ac:dyDescent="0.2">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row>
    <row r="822" spans="2:25" ht="12.75" customHeight="1" x14ac:dyDescent="0.2">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row>
    <row r="823" spans="2:25" ht="12.75" customHeight="1" x14ac:dyDescent="0.2">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row>
    <row r="824" spans="2:25" ht="12.75" customHeight="1" x14ac:dyDescent="0.2">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row>
    <row r="825" spans="2:25" ht="12.75" customHeight="1" x14ac:dyDescent="0.2">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row>
    <row r="826" spans="2:25" ht="12.75" customHeight="1" x14ac:dyDescent="0.2">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row>
    <row r="827" spans="2:25" ht="12.75" customHeight="1" x14ac:dyDescent="0.2">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row>
    <row r="828" spans="2:25" ht="12.75" customHeight="1" x14ac:dyDescent="0.2">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row>
    <row r="829" spans="2:25" ht="12.75" customHeight="1" x14ac:dyDescent="0.2">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row>
    <row r="830" spans="2:25" ht="12.75" customHeight="1" x14ac:dyDescent="0.2">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row>
    <row r="831" spans="2:25" ht="12.75" customHeight="1" x14ac:dyDescent="0.2">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row>
    <row r="832" spans="2:25" ht="12.75" customHeight="1" x14ac:dyDescent="0.2">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row>
    <row r="833" spans="2:25" ht="12.75" customHeight="1" x14ac:dyDescent="0.2">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row>
    <row r="834" spans="2:25" ht="12.75" customHeight="1" x14ac:dyDescent="0.2">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row>
    <row r="835" spans="2:25" ht="12.75" customHeight="1" x14ac:dyDescent="0.2">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row>
    <row r="836" spans="2:25" ht="12.75" customHeight="1" x14ac:dyDescent="0.2">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row>
    <row r="837" spans="2:25" ht="12.75" customHeight="1" x14ac:dyDescent="0.2">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row>
    <row r="838" spans="2:25" ht="12.75" customHeight="1" x14ac:dyDescent="0.2">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row>
    <row r="839" spans="2:25" ht="12.75" customHeight="1" x14ac:dyDescent="0.2">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row>
    <row r="840" spans="2:25" ht="12.75" customHeight="1" x14ac:dyDescent="0.2">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row>
    <row r="841" spans="2:25" ht="12.75" customHeight="1" x14ac:dyDescent="0.2">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row>
    <row r="842" spans="2:25" ht="12.75" customHeight="1" x14ac:dyDescent="0.2">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row>
    <row r="843" spans="2:25" ht="12.75" customHeight="1" x14ac:dyDescent="0.2">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row>
    <row r="844" spans="2:25" ht="12.75" customHeight="1" x14ac:dyDescent="0.2">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row>
    <row r="845" spans="2:25" ht="12.75" customHeight="1" x14ac:dyDescent="0.2">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row>
    <row r="846" spans="2:25" ht="12.75" customHeight="1" x14ac:dyDescent="0.2">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row>
    <row r="847" spans="2:25" ht="12.75" customHeight="1" x14ac:dyDescent="0.2">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row>
    <row r="848" spans="2:25" ht="12.75" customHeight="1" x14ac:dyDescent="0.2">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row>
    <row r="849" spans="2:25" ht="12.75" customHeight="1" x14ac:dyDescent="0.2">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row>
    <row r="850" spans="2:25" ht="12.75" customHeight="1" x14ac:dyDescent="0.2">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row>
    <row r="851" spans="2:25" ht="12.75" customHeight="1" x14ac:dyDescent="0.2">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row>
    <row r="852" spans="2:25" ht="12.75" customHeight="1" x14ac:dyDescent="0.2">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row>
    <row r="853" spans="2:25" ht="12.75" customHeight="1" x14ac:dyDescent="0.2">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row>
    <row r="854" spans="2:25" ht="12.75" customHeight="1" x14ac:dyDescent="0.2">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row>
    <row r="855" spans="2:25" ht="12.75" customHeight="1" x14ac:dyDescent="0.2">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row>
    <row r="856" spans="2:25" ht="12.75" customHeight="1" x14ac:dyDescent="0.2">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row>
    <row r="857" spans="2:25" ht="12.75" customHeight="1" x14ac:dyDescent="0.2">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row>
    <row r="858" spans="2:25" ht="12.75" customHeight="1" x14ac:dyDescent="0.2">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row>
    <row r="859" spans="2:25" ht="12.75" customHeight="1" x14ac:dyDescent="0.2">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row>
    <row r="860" spans="2:25" ht="12.75" customHeight="1" x14ac:dyDescent="0.2">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row>
    <row r="861" spans="2:25" ht="12.75" customHeight="1" x14ac:dyDescent="0.2">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row>
    <row r="862" spans="2:25" ht="12.75" customHeight="1" x14ac:dyDescent="0.2">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row>
    <row r="863" spans="2:25" ht="12.75" customHeight="1" x14ac:dyDescent="0.2">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row>
    <row r="864" spans="2:25" ht="12.75" customHeight="1" x14ac:dyDescent="0.2">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row>
    <row r="865" spans="2:25" ht="12.75" customHeight="1" x14ac:dyDescent="0.2">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row>
    <row r="866" spans="2:25" ht="12.75" customHeight="1" x14ac:dyDescent="0.2">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row>
    <row r="867" spans="2:25" ht="12.75" customHeight="1" x14ac:dyDescent="0.2">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row>
    <row r="868" spans="2:25" ht="12.75" customHeight="1" x14ac:dyDescent="0.2">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row>
    <row r="869" spans="2:25" ht="12.75" customHeight="1" x14ac:dyDescent="0.2">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row>
    <row r="870" spans="2:25" ht="12.75" customHeight="1" x14ac:dyDescent="0.2">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row>
    <row r="871" spans="2:25" ht="12.75" customHeight="1" x14ac:dyDescent="0.2">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row>
    <row r="872" spans="2:25" ht="12.75" customHeight="1" x14ac:dyDescent="0.2">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row>
    <row r="873" spans="2:25" ht="12.75" customHeight="1" x14ac:dyDescent="0.2">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row>
    <row r="874" spans="2:25" ht="12.75" customHeight="1" x14ac:dyDescent="0.2">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row>
    <row r="875" spans="2:25" ht="12.75" customHeight="1" x14ac:dyDescent="0.2">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row>
    <row r="876" spans="2:25" ht="12.75" customHeight="1" x14ac:dyDescent="0.2">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row>
    <row r="877" spans="2:25" ht="12.75" customHeight="1" x14ac:dyDescent="0.2">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row>
    <row r="878" spans="2:25" ht="12.75" customHeight="1" x14ac:dyDescent="0.2">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row>
    <row r="879" spans="2:25" ht="12.75" customHeight="1" x14ac:dyDescent="0.2">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row>
    <row r="880" spans="2:25" ht="12.75" customHeight="1" x14ac:dyDescent="0.2">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row>
    <row r="881" spans="2:25" ht="12.75" customHeight="1" x14ac:dyDescent="0.2">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row>
    <row r="882" spans="2:25" ht="12.75" customHeight="1" x14ac:dyDescent="0.2">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row>
    <row r="883" spans="2:25" ht="12.75" customHeight="1" x14ac:dyDescent="0.2">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row>
    <row r="884" spans="2:25" ht="12.75" customHeight="1" x14ac:dyDescent="0.2">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row>
    <row r="885" spans="2:25" ht="12.75" customHeight="1" x14ac:dyDescent="0.2">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row>
    <row r="886" spans="2:25" ht="12.75" customHeight="1" x14ac:dyDescent="0.2">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row>
    <row r="887" spans="2:25" ht="12.75" customHeight="1" x14ac:dyDescent="0.2">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row>
    <row r="888" spans="2:25" ht="12.75" customHeight="1" x14ac:dyDescent="0.2">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row>
    <row r="889" spans="2:25" ht="12.75" customHeight="1" x14ac:dyDescent="0.2">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row>
    <row r="890" spans="2:25" ht="12.75" customHeight="1" x14ac:dyDescent="0.2">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row>
    <row r="891" spans="2:25" ht="12.75" customHeight="1" x14ac:dyDescent="0.2">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row>
    <row r="892" spans="2:25" ht="12.75" customHeight="1" x14ac:dyDescent="0.2">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row>
    <row r="893" spans="2:25" ht="12.75" customHeight="1" x14ac:dyDescent="0.2">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row>
    <row r="894" spans="2:25" ht="12.75" customHeight="1" x14ac:dyDescent="0.2">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row>
    <row r="895" spans="2:25" ht="12.75" customHeight="1" x14ac:dyDescent="0.2">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row>
    <row r="896" spans="2:25" ht="12.75" customHeight="1" x14ac:dyDescent="0.2">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row>
    <row r="897" spans="2:25" ht="12.75" customHeight="1" x14ac:dyDescent="0.2">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row>
    <row r="898" spans="2:25" ht="12.75" customHeight="1" x14ac:dyDescent="0.2">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row>
    <row r="899" spans="2:25" ht="12.75" customHeight="1" x14ac:dyDescent="0.2">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row>
    <row r="900" spans="2:25" ht="12.75" customHeight="1" x14ac:dyDescent="0.2">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row>
    <row r="901" spans="2:25" ht="12.75" customHeight="1" x14ac:dyDescent="0.2">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row>
    <row r="902" spans="2:25" ht="12.75" customHeight="1" x14ac:dyDescent="0.2">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row>
    <row r="903" spans="2:25" ht="12.75" customHeight="1" x14ac:dyDescent="0.2">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row>
    <row r="904" spans="2:25" ht="12.75" customHeight="1" x14ac:dyDescent="0.2">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row>
    <row r="905" spans="2:25" ht="12.75" customHeight="1" x14ac:dyDescent="0.2">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row>
    <row r="906" spans="2:25" ht="12.75" customHeight="1" x14ac:dyDescent="0.2">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row>
    <row r="907" spans="2:25" ht="12.75" customHeight="1" x14ac:dyDescent="0.2">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row>
    <row r="908" spans="2:25" ht="12.75" customHeight="1" x14ac:dyDescent="0.2">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row>
    <row r="909" spans="2:25" ht="12.75" customHeight="1" x14ac:dyDescent="0.2">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row>
    <row r="910" spans="2:25" ht="12.75" customHeight="1" x14ac:dyDescent="0.2">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row>
    <row r="911" spans="2:25" ht="12.75" customHeight="1" x14ac:dyDescent="0.2">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row>
    <row r="912" spans="2:25" ht="12.75" customHeight="1" x14ac:dyDescent="0.2">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row>
    <row r="913" spans="2:25" ht="12.75" customHeight="1" x14ac:dyDescent="0.2">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row>
    <row r="914" spans="2:25" ht="12.75" customHeight="1" x14ac:dyDescent="0.2">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row>
    <row r="915" spans="2:25" ht="12.75" customHeight="1" x14ac:dyDescent="0.2">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row>
    <row r="916" spans="2:25" ht="12.75" customHeight="1" x14ac:dyDescent="0.2">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row>
    <row r="917" spans="2:25" ht="12.75" customHeight="1" x14ac:dyDescent="0.2">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row>
    <row r="918" spans="2:25" ht="12.75" customHeight="1" x14ac:dyDescent="0.2">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row>
    <row r="919" spans="2:25" ht="12.75" customHeight="1" x14ac:dyDescent="0.2">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row>
    <row r="920" spans="2:25" ht="12.75" customHeight="1" x14ac:dyDescent="0.2">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row>
    <row r="921" spans="2:25" ht="12.75" customHeight="1" x14ac:dyDescent="0.2">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row>
    <row r="922" spans="2:25" ht="12.75" customHeight="1" x14ac:dyDescent="0.2">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row>
    <row r="923" spans="2:25" ht="12.75" customHeight="1" x14ac:dyDescent="0.2">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row>
    <row r="924" spans="2:25" ht="12.75" customHeight="1" x14ac:dyDescent="0.2">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row>
    <row r="925" spans="2:25" ht="12.75" customHeight="1" x14ac:dyDescent="0.2">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row>
    <row r="926" spans="2:25" ht="12.75" customHeight="1" x14ac:dyDescent="0.2">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row>
    <row r="927" spans="2:25" ht="12.75" customHeight="1" x14ac:dyDescent="0.2">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row>
    <row r="928" spans="2:25" ht="12.75" customHeight="1" x14ac:dyDescent="0.2">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row>
    <row r="929" spans="2:25" ht="12.75" customHeight="1" x14ac:dyDescent="0.2">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row>
    <row r="930" spans="2:25" ht="12.75" customHeight="1" x14ac:dyDescent="0.2">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row>
    <row r="931" spans="2:25" ht="12.75" customHeight="1" x14ac:dyDescent="0.2">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row>
    <row r="932" spans="2:25" ht="12.75" customHeight="1" x14ac:dyDescent="0.2">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row>
    <row r="933" spans="2:25" ht="12.75" customHeight="1" x14ac:dyDescent="0.2">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row>
    <row r="934" spans="2:25" ht="12.75" customHeight="1" x14ac:dyDescent="0.2">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row>
    <row r="935" spans="2:25" ht="12.75" customHeight="1" x14ac:dyDescent="0.2">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row>
    <row r="936" spans="2:25" ht="12.75" customHeight="1" x14ac:dyDescent="0.2">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row>
    <row r="937" spans="2:25" ht="12.75" customHeight="1" x14ac:dyDescent="0.2">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row>
    <row r="938" spans="2:25" ht="12.75" customHeight="1" x14ac:dyDescent="0.2">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row>
    <row r="939" spans="2:25" ht="12.75" customHeight="1" x14ac:dyDescent="0.2">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row>
    <row r="940" spans="2:25" ht="12.75" customHeight="1" x14ac:dyDescent="0.2">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row>
    <row r="941" spans="2:25" ht="12.75" customHeight="1" x14ac:dyDescent="0.2">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row>
    <row r="942" spans="2:25" ht="12.75" customHeight="1" x14ac:dyDescent="0.2">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row>
    <row r="943" spans="2:25" ht="12.75" customHeight="1" x14ac:dyDescent="0.2">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row>
    <row r="944" spans="2:25" ht="12.75" customHeight="1" x14ac:dyDescent="0.2">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row>
    <row r="945" spans="2:25" ht="12.75" customHeight="1" x14ac:dyDescent="0.2">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row>
    <row r="946" spans="2:25" ht="12.75" customHeight="1" x14ac:dyDescent="0.2">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row>
    <row r="947" spans="2:25" ht="12.75" customHeight="1" x14ac:dyDescent="0.2">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row>
    <row r="948" spans="2:25" ht="12.75" customHeight="1" x14ac:dyDescent="0.2">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row>
    <row r="949" spans="2:25" ht="12.75" customHeight="1" x14ac:dyDescent="0.2">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row>
    <row r="950" spans="2:25" ht="12.75" customHeight="1" x14ac:dyDescent="0.2">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row>
    <row r="951" spans="2:25" ht="12.75" customHeight="1" x14ac:dyDescent="0.2">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row>
    <row r="952" spans="2:25" ht="12.75" customHeight="1" x14ac:dyDescent="0.2">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row>
    <row r="953" spans="2:25" ht="12.75" customHeight="1" x14ac:dyDescent="0.2">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row>
    <row r="954" spans="2:25" ht="12.75" customHeight="1" x14ac:dyDescent="0.2">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row>
    <row r="955" spans="2:25" ht="12.75" customHeight="1" x14ac:dyDescent="0.2">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row>
    <row r="956" spans="2:25" ht="12.75" customHeight="1" x14ac:dyDescent="0.2">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row>
  </sheetData>
  <sheetProtection formatColumns="0" formatRows="0" insertColumns="0" insertRows="0" deleteColumns="0" deleteRows="0"/>
  <mergeCells count="50">
    <mergeCell ref="F27:F28"/>
    <mergeCell ref="F25:F26"/>
    <mergeCell ref="G25:G26"/>
    <mergeCell ref="G27:G28"/>
    <mergeCell ref="G11:G12"/>
    <mergeCell ref="G13:G14"/>
    <mergeCell ref="E11:E12"/>
    <mergeCell ref="E13:E14"/>
    <mergeCell ref="B2:Y2"/>
    <mergeCell ref="B3:Y3"/>
    <mergeCell ref="B4:Y4"/>
    <mergeCell ref="C6:H6"/>
    <mergeCell ref="G9:G10"/>
    <mergeCell ref="C5:J5"/>
    <mergeCell ref="B19:B20"/>
    <mergeCell ref="C19:C20"/>
    <mergeCell ref="F19:F20"/>
    <mergeCell ref="G19:G20"/>
    <mergeCell ref="B21:B22"/>
    <mergeCell ref="C21:C22"/>
    <mergeCell ref="F21:F22"/>
    <mergeCell ref="G21:G22"/>
    <mergeCell ref="C23:C24"/>
    <mergeCell ref="F23:F24"/>
    <mergeCell ref="G23:G24"/>
    <mergeCell ref="G15:G16"/>
    <mergeCell ref="G17:G18"/>
    <mergeCell ref="E15:E16"/>
    <mergeCell ref="E17:E18"/>
    <mergeCell ref="F9:F10"/>
    <mergeCell ref="F11:F12"/>
    <mergeCell ref="F13:F14"/>
    <mergeCell ref="F15:F16"/>
    <mergeCell ref="F17:F18"/>
    <mergeCell ref="B25:E26"/>
    <mergeCell ref="B27:E28"/>
    <mergeCell ref="D9:D14"/>
    <mergeCell ref="D15:D18"/>
    <mergeCell ref="D19:D20"/>
    <mergeCell ref="D21:D22"/>
    <mergeCell ref="D23:D24"/>
    <mergeCell ref="B9:B14"/>
    <mergeCell ref="C9:C14"/>
    <mergeCell ref="C15:C18"/>
    <mergeCell ref="B15:B18"/>
    <mergeCell ref="E9:E10"/>
    <mergeCell ref="E19:E20"/>
    <mergeCell ref="E21:E22"/>
    <mergeCell ref="E23:E24"/>
    <mergeCell ref="B23:B24"/>
  </mergeCells>
  <conditionalFormatting sqref="I6:P6">
    <cfRule type="expression" dxfId="11" priority="32">
      <formula>$I$6="VERIFICAR VALOR TOTAL DO CRONOGRAMA DIFERENTE VALOR ORÇAMENTO"</formula>
    </cfRule>
  </conditionalFormatting>
  <conditionalFormatting sqref="H13:Y13 H17:Y17 H19:Y19 H21:Y21 H23:Y23 H15:Y15 H9:Y9">
    <cfRule type="cellIs" dxfId="10" priority="5" operator="notEqual">
      <formula>0</formula>
    </cfRule>
  </conditionalFormatting>
  <conditionalFormatting sqref="H11:Y11">
    <cfRule type="cellIs" dxfId="9" priority="7" operator="notEqual">
      <formula>0</formula>
    </cfRule>
  </conditionalFormatting>
  <conditionalFormatting sqref="C9 C15 C19:C24">
    <cfRule type="cellIs" dxfId="8" priority="13" operator="equal">
      <formula>"(digite a descrição do item aqui)"</formula>
    </cfRule>
  </conditionalFormatting>
  <conditionalFormatting sqref="D9 D15 D19:D24">
    <cfRule type="cellIs" dxfId="7" priority="3" operator="equal">
      <formula>"(digite a descrição do item aqui)"</formula>
    </cfRule>
  </conditionalFormatting>
  <conditionalFormatting sqref="B9 B15 B19:B24">
    <cfRule type="cellIs" dxfId="6" priority="1" operator="equal">
      <formula>"(digite a descrição do item aqui)"</formula>
    </cfRule>
  </conditionalFormatting>
  <conditionalFormatting sqref="H11:Y11 H13:Y13 H17:Y17 H19:Y19 H21:Y21 H23:Y23 H15:Y15 H9:Y9">
    <cfRule type="dataBar" priority="296">
      <dataBar>
        <cfvo type="min"/>
        <cfvo type="max"/>
        <color rgb="FF638EC6"/>
      </dataBar>
      <extLst>
        <ext xmlns:x14="http://schemas.microsoft.com/office/spreadsheetml/2009/9/main" uri="{B025F937-C7B1-47D3-B67F-A62EFF666E3E}">
          <x14:id>{72A67518-DAD3-4874-ACC5-F182B6D1A7E9}</x14:id>
        </ext>
      </extLst>
    </cfRule>
  </conditionalFormatting>
  <printOptions horizontalCentered="1"/>
  <pageMargins left="0.59055118110236227" right="0.59055118110236227" top="0.78740157480314965" bottom="0.78740157480314965" header="0" footer="0"/>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2A67518-DAD3-4874-ACC5-F182B6D1A7E9}">
            <x14:dataBar minLength="0" maxLength="100" border="1" negativeBarBorderColorSameAsPositive="0">
              <x14:cfvo type="autoMin"/>
              <x14:cfvo type="autoMax"/>
              <x14:borderColor rgb="FF638EC6"/>
              <x14:negativeFillColor rgb="FFFF0000"/>
              <x14:negativeBorderColor rgb="FFFF0000"/>
              <x14:axisColor rgb="FF000000"/>
            </x14:dataBar>
          </x14:cfRule>
          <xm:sqref>H11:Y11 H13:Y13 H17:Y17 H19:Y19 H21:Y21 H23:Y23 H15:Y15 H9:Y9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B2:H123"/>
  <sheetViews>
    <sheetView showGridLines="0" showRowColHeaders="0" zoomScale="95" zoomScaleNormal="95" workbookViewId="0">
      <selection activeCell="B8" sqref="B8:B21"/>
    </sheetView>
  </sheetViews>
  <sheetFormatPr defaultColWidth="9.140625" defaultRowHeight="15.75" x14ac:dyDescent="0.25"/>
  <cols>
    <col min="1" max="1" width="9.140625" style="42"/>
    <col min="2" max="2" width="21.5703125" style="49" customWidth="1"/>
    <col min="3" max="3" width="38.42578125" style="50" customWidth="1"/>
    <col min="4" max="4" width="44.85546875" style="51" customWidth="1"/>
    <col min="5" max="16384" width="9.140625" style="42"/>
  </cols>
  <sheetData>
    <row r="2" spans="2:4" ht="32.1" customHeight="1" x14ac:dyDescent="0.2">
      <c r="B2" s="249" t="s">
        <v>46</v>
      </c>
      <c r="C2" s="250"/>
      <c r="D2" s="251"/>
    </row>
    <row r="3" spans="2:4" ht="78" customHeight="1" x14ac:dyDescent="0.2">
      <c r="B3" s="282" t="s">
        <v>365</v>
      </c>
      <c r="C3" s="283"/>
      <c r="D3" s="284"/>
    </row>
    <row r="4" spans="2:4" s="43" customFormat="1" ht="32.1" customHeight="1" x14ac:dyDescent="0.25">
      <c r="B4" s="239" t="s">
        <v>47</v>
      </c>
      <c r="C4" s="239"/>
      <c r="D4" s="239"/>
    </row>
    <row r="5" spans="2:4" ht="61.5" customHeight="1" x14ac:dyDescent="0.2">
      <c r="B5" s="279" t="s">
        <v>40</v>
      </c>
      <c r="C5" s="280"/>
      <c r="D5" s="281"/>
    </row>
    <row r="6" spans="2:4" s="44" customFormat="1" ht="32.1" customHeight="1" x14ac:dyDescent="0.25">
      <c r="B6" s="239" t="s">
        <v>48</v>
      </c>
      <c r="C6" s="239"/>
      <c r="D6" s="239"/>
    </row>
    <row r="7" spans="2:4" ht="61.5" customHeight="1" x14ac:dyDescent="0.2">
      <c r="B7" s="279" t="s">
        <v>41</v>
      </c>
      <c r="C7" s="280"/>
      <c r="D7" s="281"/>
    </row>
    <row r="8" spans="2:4" ht="15" customHeight="1" x14ac:dyDescent="0.2">
      <c r="B8" s="264" t="s">
        <v>337</v>
      </c>
      <c r="C8" s="254" t="s">
        <v>546</v>
      </c>
      <c r="D8" s="255"/>
    </row>
    <row r="9" spans="2:4" ht="15" customHeight="1" x14ac:dyDescent="0.2">
      <c r="B9" s="264"/>
      <c r="C9" s="256"/>
      <c r="D9" s="257"/>
    </row>
    <row r="10" spans="2:4" ht="15" customHeight="1" x14ac:dyDescent="0.2">
      <c r="B10" s="264"/>
      <c r="C10" s="256"/>
      <c r="D10" s="257"/>
    </row>
    <row r="11" spans="2:4" ht="15" customHeight="1" x14ac:dyDescent="0.2">
      <c r="B11" s="264"/>
      <c r="C11" s="256"/>
      <c r="D11" s="257"/>
    </row>
    <row r="12" spans="2:4" ht="15" customHeight="1" x14ac:dyDescent="0.2">
      <c r="B12" s="264"/>
      <c r="C12" s="256"/>
      <c r="D12" s="257"/>
    </row>
    <row r="13" spans="2:4" ht="15" customHeight="1" x14ac:dyDescent="0.2">
      <c r="B13" s="264"/>
      <c r="C13" s="256"/>
      <c r="D13" s="257"/>
    </row>
    <row r="14" spans="2:4" ht="15" customHeight="1" x14ac:dyDescent="0.2">
      <c r="B14" s="264"/>
      <c r="C14" s="256"/>
      <c r="D14" s="257"/>
    </row>
    <row r="15" spans="2:4" ht="15" customHeight="1" x14ac:dyDescent="0.2">
      <c r="B15" s="264"/>
      <c r="C15" s="256"/>
      <c r="D15" s="257"/>
    </row>
    <row r="16" spans="2:4" ht="15" customHeight="1" x14ac:dyDescent="0.2">
      <c r="B16" s="264"/>
      <c r="C16" s="256"/>
      <c r="D16" s="257"/>
    </row>
    <row r="17" spans="2:8" ht="15" customHeight="1" x14ac:dyDescent="0.2">
      <c r="B17" s="264"/>
      <c r="C17" s="256"/>
      <c r="D17" s="257"/>
    </row>
    <row r="18" spans="2:8" ht="15" customHeight="1" x14ac:dyDescent="0.2">
      <c r="B18" s="264"/>
      <c r="C18" s="256"/>
      <c r="D18" s="257"/>
    </row>
    <row r="19" spans="2:8" ht="15" customHeight="1" x14ac:dyDescent="0.2">
      <c r="B19" s="264"/>
      <c r="C19" s="256"/>
      <c r="D19" s="257"/>
    </row>
    <row r="20" spans="2:8" ht="15" customHeight="1" x14ac:dyDescent="0.2">
      <c r="B20" s="264"/>
      <c r="C20" s="256"/>
      <c r="D20" s="257"/>
    </row>
    <row r="21" spans="2:8" ht="15" customHeight="1" x14ac:dyDescent="0.2">
      <c r="B21" s="264"/>
      <c r="C21" s="258"/>
      <c r="D21" s="259"/>
    </row>
    <row r="22" spans="2:8" ht="14.25" customHeight="1" x14ac:dyDescent="0.2">
      <c r="B22" s="264" t="s">
        <v>338</v>
      </c>
      <c r="C22" s="254" t="s">
        <v>339</v>
      </c>
      <c r="D22" s="255"/>
    </row>
    <row r="23" spans="2:8" ht="14.25" customHeight="1" x14ac:dyDescent="0.2">
      <c r="B23" s="264"/>
      <c r="C23" s="256"/>
      <c r="D23" s="257"/>
      <c r="H23" s="45"/>
    </row>
    <row r="24" spans="2:8" ht="14.25" customHeight="1" x14ac:dyDescent="0.2">
      <c r="B24" s="264"/>
      <c r="C24" s="256"/>
      <c r="D24" s="257"/>
    </row>
    <row r="25" spans="2:8" ht="14.25" customHeight="1" x14ac:dyDescent="0.2">
      <c r="B25" s="264"/>
      <c r="C25" s="256"/>
      <c r="D25" s="257"/>
    </row>
    <row r="26" spans="2:8" ht="14.25" customHeight="1" x14ac:dyDescent="0.2">
      <c r="B26" s="264"/>
      <c r="C26" s="256"/>
      <c r="D26" s="257"/>
    </row>
    <row r="27" spans="2:8" ht="14.25" customHeight="1" x14ac:dyDescent="0.2">
      <c r="B27" s="264"/>
      <c r="C27" s="256"/>
      <c r="D27" s="257"/>
    </row>
    <row r="28" spans="2:8" ht="14.25" customHeight="1" x14ac:dyDescent="0.2">
      <c r="B28" s="264"/>
      <c r="C28" s="256"/>
      <c r="D28" s="257"/>
    </row>
    <row r="29" spans="2:8" ht="15" customHeight="1" x14ac:dyDescent="0.2">
      <c r="B29" s="264"/>
      <c r="C29" s="256"/>
      <c r="D29" s="257"/>
    </row>
    <row r="30" spans="2:8" ht="15" customHeight="1" x14ac:dyDescent="0.2">
      <c r="B30" s="264"/>
      <c r="C30" s="256"/>
      <c r="D30" s="257"/>
    </row>
    <row r="31" spans="2:8" ht="15" customHeight="1" x14ac:dyDescent="0.2">
      <c r="B31" s="264"/>
      <c r="C31" s="256"/>
      <c r="D31" s="257"/>
    </row>
    <row r="32" spans="2:8" ht="15" customHeight="1" x14ac:dyDescent="0.2">
      <c r="B32" s="264"/>
      <c r="C32" s="256"/>
      <c r="D32" s="257"/>
    </row>
    <row r="33" spans="2:4" ht="15" customHeight="1" x14ac:dyDescent="0.2">
      <c r="B33" s="264"/>
      <c r="C33" s="256"/>
      <c r="D33" s="257"/>
    </row>
    <row r="34" spans="2:4" ht="15" customHeight="1" x14ac:dyDescent="0.2">
      <c r="B34" s="264"/>
      <c r="C34" s="256"/>
      <c r="D34" s="257"/>
    </row>
    <row r="35" spans="2:4" ht="15" customHeight="1" x14ac:dyDescent="0.2">
      <c r="B35" s="264"/>
      <c r="C35" s="256"/>
      <c r="D35" s="257"/>
    </row>
    <row r="36" spans="2:4" ht="15" customHeight="1" x14ac:dyDescent="0.2">
      <c r="B36" s="264"/>
      <c r="C36" s="256"/>
      <c r="D36" s="257"/>
    </row>
    <row r="37" spans="2:4" ht="15" customHeight="1" x14ac:dyDescent="0.2">
      <c r="B37" s="264"/>
      <c r="C37" s="256"/>
      <c r="D37" s="257"/>
    </row>
    <row r="38" spans="2:4" ht="15" customHeight="1" x14ac:dyDescent="0.2">
      <c r="B38" s="264"/>
      <c r="C38" s="256"/>
      <c r="D38" s="257"/>
    </row>
    <row r="39" spans="2:4" ht="15" customHeight="1" x14ac:dyDescent="0.2">
      <c r="B39" s="264"/>
      <c r="C39" s="256"/>
      <c r="D39" s="257"/>
    </row>
    <row r="40" spans="2:4" ht="14.25" customHeight="1" x14ac:dyDescent="0.2">
      <c r="B40" s="264"/>
      <c r="C40" s="258"/>
      <c r="D40" s="259"/>
    </row>
    <row r="41" spans="2:4" s="43" customFormat="1" ht="32.1" customHeight="1" x14ac:dyDescent="0.25">
      <c r="B41" s="265" t="s">
        <v>340</v>
      </c>
      <c r="C41" s="266"/>
      <c r="D41" s="267"/>
    </row>
    <row r="42" spans="2:4" ht="15" customHeight="1" x14ac:dyDescent="0.2">
      <c r="B42" s="244" t="s">
        <v>341</v>
      </c>
      <c r="C42" s="244"/>
      <c r="D42" s="244"/>
    </row>
    <row r="43" spans="2:4" ht="15" customHeight="1" x14ac:dyDescent="0.2">
      <c r="B43" s="244"/>
      <c r="C43" s="244"/>
      <c r="D43" s="244"/>
    </row>
    <row r="44" spans="2:4" ht="15" customHeight="1" x14ac:dyDescent="0.2">
      <c r="B44" s="244"/>
      <c r="C44" s="244"/>
      <c r="D44" s="244"/>
    </row>
    <row r="45" spans="2:4" ht="15" customHeight="1" x14ac:dyDescent="0.2">
      <c r="B45" s="244"/>
      <c r="C45" s="244"/>
      <c r="D45" s="244"/>
    </row>
    <row r="46" spans="2:4" ht="15" customHeight="1" x14ac:dyDescent="0.2">
      <c r="B46" s="244"/>
      <c r="C46" s="244"/>
      <c r="D46" s="244"/>
    </row>
    <row r="47" spans="2:4" ht="15" customHeight="1" x14ac:dyDescent="0.2">
      <c r="B47" s="244"/>
      <c r="C47" s="244"/>
      <c r="D47" s="244"/>
    </row>
    <row r="48" spans="2:4" ht="15" customHeight="1" x14ac:dyDescent="0.2">
      <c r="B48" s="46"/>
      <c r="C48" s="47"/>
      <c r="D48" s="48"/>
    </row>
    <row r="49" spans="2:4" s="43" customFormat="1" ht="32.1" customHeight="1" x14ac:dyDescent="0.25">
      <c r="B49" s="260" t="s">
        <v>342</v>
      </c>
      <c r="C49" s="268"/>
      <c r="D49" s="269"/>
    </row>
    <row r="50" spans="2:4" s="43" customFormat="1" ht="32.1" customHeight="1" x14ac:dyDescent="0.25">
      <c r="B50" s="252"/>
      <c r="C50" s="270"/>
      <c r="D50" s="271"/>
    </row>
    <row r="51" spans="2:4" ht="14.25" customHeight="1" x14ac:dyDescent="0.2">
      <c r="B51" s="272" t="s">
        <v>343</v>
      </c>
      <c r="C51" s="254" t="s">
        <v>344</v>
      </c>
      <c r="D51" s="255"/>
    </row>
    <row r="52" spans="2:4" ht="14.25" customHeight="1" x14ac:dyDescent="0.2">
      <c r="B52" s="273"/>
      <c r="C52" s="256"/>
      <c r="D52" s="257"/>
    </row>
    <row r="53" spans="2:4" ht="14.25" customHeight="1" x14ac:dyDescent="0.2">
      <c r="B53" s="273"/>
      <c r="C53" s="256"/>
      <c r="D53" s="257"/>
    </row>
    <row r="54" spans="2:4" ht="14.25" customHeight="1" x14ac:dyDescent="0.2">
      <c r="B54" s="273"/>
      <c r="C54" s="256"/>
      <c r="D54" s="257"/>
    </row>
    <row r="55" spans="2:4" ht="14.25" customHeight="1" x14ac:dyDescent="0.2">
      <c r="B55" s="274"/>
      <c r="C55" s="258"/>
      <c r="D55" s="259"/>
    </row>
    <row r="56" spans="2:4" ht="14.25" x14ac:dyDescent="0.2">
      <c r="B56" s="275" t="s">
        <v>345</v>
      </c>
      <c r="C56" s="254" t="s">
        <v>43</v>
      </c>
      <c r="D56" s="255"/>
    </row>
    <row r="57" spans="2:4" ht="14.25" x14ac:dyDescent="0.2">
      <c r="B57" s="276"/>
      <c r="C57" s="256"/>
      <c r="D57" s="257"/>
    </row>
    <row r="58" spans="2:4" ht="14.25" x14ac:dyDescent="0.2">
      <c r="B58" s="276"/>
      <c r="C58" s="256"/>
      <c r="D58" s="257"/>
    </row>
    <row r="59" spans="2:4" ht="14.25" x14ac:dyDescent="0.2">
      <c r="B59" s="277"/>
      <c r="C59" s="256"/>
      <c r="D59" s="257"/>
    </row>
    <row r="60" spans="2:4" ht="14.25" x14ac:dyDescent="0.2">
      <c r="B60" s="278"/>
      <c r="C60" s="258"/>
      <c r="D60" s="259"/>
    </row>
    <row r="61" spans="2:4" ht="14.25" customHeight="1" x14ac:dyDescent="0.2">
      <c r="B61" s="260" t="s">
        <v>42</v>
      </c>
      <c r="C61" s="261" t="s">
        <v>54</v>
      </c>
      <c r="D61" s="261"/>
    </row>
    <row r="62" spans="2:4" ht="14.25" customHeight="1" x14ac:dyDescent="0.2">
      <c r="B62" s="252"/>
      <c r="C62" s="262"/>
      <c r="D62" s="262"/>
    </row>
    <row r="63" spans="2:4" ht="14.25" customHeight="1" x14ac:dyDescent="0.2">
      <c r="B63" s="252"/>
      <c r="C63" s="262"/>
      <c r="D63" s="262"/>
    </row>
    <row r="64" spans="2:4" ht="14.25" customHeight="1" x14ac:dyDescent="0.2">
      <c r="B64" s="252"/>
      <c r="C64" s="262"/>
      <c r="D64" s="262"/>
    </row>
    <row r="65" spans="2:4" ht="14.25" customHeight="1" x14ac:dyDescent="0.2">
      <c r="B65" s="252"/>
      <c r="C65" s="262"/>
      <c r="D65" s="262"/>
    </row>
    <row r="66" spans="2:4" ht="14.25" customHeight="1" x14ac:dyDescent="0.2">
      <c r="B66" s="252"/>
      <c r="C66" s="262"/>
      <c r="D66" s="262"/>
    </row>
    <row r="67" spans="2:4" ht="14.25" customHeight="1" x14ac:dyDescent="0.2">
      <c r="B67" s="253"/>
      <c r="C67" s="263"/>
      <c r="D67" s="263"/>
    </row>
    <row r="68" spans="2:4" ht="14.25" customHeight="1" x14ac:dyDescent="0.2">
      <c r="B68" s="252" t="s">
        <v>351</v>
      </c>
      <c r="C68" s="254" t="s">
        <v>350</v>
      </c>
      <c r="D68" s="255"/>
    </row>
    <row r="69" spans="2:4" ht="14.25" customHeight="1" x14ac:dyDescent="0.2">
      <c r="B69" s="252"/>
      <c r="C69" s="256"/>
      <c r="D69" s="257"/>
    </row>
    <row r="70" spans="2:4" ht="14.25" customHeight="1" x14ac:dyDescent="0.2">
      <c r="B70" s="252"/>
      <c r="C70" s="256"/>
      <c r="D70" s="257"/>
    </row>
    <row r="71" spans="2:4" ht="14.25" customHeight="1" x14ac:dyDescent="0.2">
      <c r="B71" s="252"/>
      <c r="C71" s="256"/>
      <c r="D71" s="257"/>
    </row>
    <row r="72" spans="2:4" ht="14.25" customHeight="1" x14ac:dyDescent="0.2">
      <c r="B72" s="253"/>
      <c r="C72" s="258"/>
      <c r="D72" s="259"/>
    </row>
    <row r="73" spans="2:4" ht="14.25" customHeight="1" x14ac:dyDescent="0.2">
      <c r="B73" s="252" t="s">
        <v>352</v>
      </c>
      <c r="C73" s="254" t="s">
        <v>349</v>
      </c>
      <c r="D73" s="255"/>
    </row>
    <row r="74" spans="2:4" ht="14.25" customHeight="1" x14ac:dyDescent="0.2">
      <c r="B74" s="252"/>
      <c r="C74" s="256"/>
      <c r="D74" s="257"/>
    </row>
    <row r="75" spans="2:4" ht="14.25" customHeight="1" x14ac:dyDescent="0.2">
      <c r="B75" s="252"/>
      <c r="C75" s="256"/>
      <c r="D75" s="257"/>
    </row>
    <row r="76" spans="2:4" ht="14.25" customHeight="1" x14ac:dyDescent="0.2">
      <c r="B76" s="252"/>
      <c r="C76" s="256"/>
      <c r="D76" s="257"/>
    </row>
    <row r="77" spans="2:4" ht="14.25" customHeight="1" x14ac:dyDescent="0.2">
      <c r="B77" s="253"/>
      <c r="C77" s="258"/>
      <c r="D77" s="259"/>
    </row>
    <row r="78" spans="2:4" ht="14.25" customHeight="1" x14ac:dyDescent="0.2">
      <c r="B78" s="252" t="s">
        <v>346</v>
      </c>
      <c r="C78" s="254" t="s">
        <v>348</v>
      </c>
      <c r="D78" s="255"/>
    </row>
    <row r="79" spans="2:4" ht="14.25" customHeight="1" x14ac:dyDescent="0.2">
      <c r="B79" s="252"/>
      <c r="C79" s="256"/>
      <c r="D79" s="257"/>
    </row>
    <row r="80" spans="2:4" ht="14.25" customHeight="1" x14ac:dyDescent="0.2">
      <c r="B80" s="252"/>
      <c r="C80" s="256"/>
      <c r="D80" s="257"/>
    </row>
    <row r="81" spans="2:4" ht="14.25" customHeight="1" x14ac:dyDescent="0.2">
      <c r="B81" s="252"/>
      <c r="C81" s="256"/>
      <c r="D81" s="257"/>
    </row>
    <row r="82" spans="2:4" ht="14.25" customHeight="1" x14ac:dyDescent="0.2">
      <c r="B82" s="253"/>
      <c r="C82" s="258"/>
      <c r="D82" s="259"/>
    </row>
    <row r="83" spans="2:4" s="44" customFormat="1" ht="32.1" customHeight="1" x14ac:dyDescent="0.25">
      <c r="B83" s="249" t="s">
        <v>45</v>
      </c>
      <c r="C83" s="250"/>
      <c r="D83" s="251"/>
    </row>
    <row r="84" spans="2:4" ht="14.25" x14ac:dyDescent="0.2">
      <c r="B84" s="240" t="s">
        <v>353</v>
      </c>
      <c r="C84" s="241"/>
      <c r="D84" s="242"/>
    </row>
    <row r="85" spans="2:4" ht="14.25" x14ac:dyDescent="0.2">
      <c r="B85" s="243"/>
      <c r="C85" s="244"/>
      <c r="D85" s="245"/>
    </row>
    <row r="86" spans="2:4" ht="14.25" x14ac:dyDescent="0.2">
      <c r="B86" s="243"/>
      <c r="C86" s="244"/>
      <c r="D86" s="245"/>
    </row>
    <row r="87" spans="2:4" ht="14.25" x14ac:dyDescent="0.2">
      <c r="B87" s="243"/>
      <c r="C87" s="244"/>
      <c r="D87" s="245"/>
    </row>
    <row r="88" spans="2:4" ht="14.25" x14ac:dyDescent="0.2">
      <c r="B88" s="243"/>
      <c r="C88" s="244"/>
      <c r="D88" s="245"/>
    </row>
    <row r="89" spans="2:4" ht="14.25" x14ac:dyDescent="0.2">
      <c r="B89" s="243"/>
      <c r="C89" s="244"/>
      <c r="D89" s="245"/>
    </row>
    <row r="90" spans="2:4" ht="14.25" x14ac:dyDescent="0.2">
      <c r="B90" s="243"/>
      <c r="C90" s="244"/>
      <c r="D90" s="245"/>
    </row>
    <row r="91" spans="2:4" ht="14.25" x14ac:dyDescent="0.2">
      <c r="B91" s="243"/>
      <c r="C91" s="244"/>
      <c r="D91" s="245"/>
    </row>
    <row r="92" spans="2:4" ht="14.25" x14ac:dyDescent="0.2">
      <c r="B92" s="243"/>
      <c r="C92" s="244"/>
      <c r="D92" s="245"/>
    </row>
    <row r="93" spans="2:4" ht="14.25" x14ac:dyDescent="0.2">
      <c r="B93" s="243"/>
      <c r="C93" s="244"/>
      <c r="D93" s="245"/>
    </row>
    <row r="94" spans="2:4" ht="14.25" x14ac:dyDescent="0.2">
      <c r="B94" s="243"/>
      <c r="C94" s="244"/>
      <c r="D94" s="245"/>
    </row>
    <row r="95" spans="2:4" ht="14.25" x14ac:dyDescent="0.2">
      <c r="B95" s="243"/>
      <c r="C95" s="244"/>
      <c r="D95" s="245"/>
    </row>
    <row r="96" spans="2:4" s="44" customFormat="1" ht="32.1" customHeight="1" x14ac:dyDescent="0.25">
      <c r="B96" s="239" t="s">
        <v>44</v>
      </c>
      <c r="C96" s="239"/>
      <c r="D96" s="239"/>
    </row>
    <row r="97" spans="2:4" ht="14.25" x14ac:dyDescent="0.2">
      <c r="B97" s="240" t="s">
        <v>347</v>
      </c>
      <c r="C97" s="241"/>
      <c r="D97" s="242"/>
    </row>
    <row r="98" spans="2:4" ht="14.25" x14ac:dyDescent="0.2">
      <c r="B98" s="243"/>
      <c r="C98" s="244"/>
      <c r="D98" s="245"/>
    </row>
    <row r="99" spans="2:4" ht="14.25" x14ac:dyDescent="0.2">
      <c r="B99" s="243"/>
      <c r="C99" s="244"/>
      <c r="D99" s="245"/>
    </row>
    <row r="100" spans="2:4" ht="14.25" x14ac:dyDescent="0.2">
      <c r="B100" s="243"/>
      <c r="C100" s="244"/>
      <c r="D100" s="245"/>
    </row>
    <row r="101" spans="2:4" ht="14.25" x14ac:dyDescent="0.2">
      <c r="B101" s="243"/>
      <c r="C101" s="244"/>
      <c r="D101" s="245"/>
    </row>
    <row r="102" spans="2:4" ht="14.25" x14ac:dyDescent="0.2">
      <c r="B102" s="243"/>
      <c r="C102" s="244"/>
      <c r="D102" s="245"/>
    </row>
    <row r="103" spans="2:4" ht="14.25" x14ac:dyDescent="0.2">
      <c r="B103" s="243"/>
      <c r="C103" s="244"/>
      <c r="D103" s="245"/>
    </row>
    <row r="104" spans="2:4" ht="14.25" x14ac:dyDescent="0.2">
      <c r="B104" s="243"/>
      <c r="C104" s="244"/>
      <c r="D104" s="245"/>
    </row>
    <row r="105" spans="2:4" ht="14.25" x14ac:dyDescent="0.2">
      <c r="B105" s="246"/>
      <c r="C105" s="247"/>
      <c r="D105" s="248"/>
    </row>
    <row r="106" spans="2:4" s="44" customFormat="1" ht="32.1" customHeight="1" x14ac:dyDescent="0.25">
      <c r="B106" s="239" t="s">
        <v>49</v>
      </c>
      <c r="C106" s="239"/>
      <c r="D106" s="239"/>
    </row>
    <row r="107" spans="2:4" ht="14.25" x14ac:dyDescent="0.2">
      <c r="B107" s="240" t="s">
        <v>50</v>
      </c>
      <c r="C107" s="241"/>
      <c r="D107" s="242"/>
    </row>
    <row r="108" spans="2:4" ht="14.25" x14ac:dyDescent="0.2">
      <c r="B108" s="243"/>
      <c r="C108" s="244"/>
      <c r="D108" s="245"/>
    </row>
    <row r="109" spans="2:4" ht="14.25" x14ac:dyDescent="0.2">
      <c r="B109" s="243"/>
      <c r="C109" s="244"/>
      <c r="D109" s="245"/>
    </row>
    <row r="110" spans="2:4" ht="14.25" x14ac:dyDescent="0.2">
      <c r="B110" s="243"/>
      <c r="C110" s="244"/>
      <c r="D110" s="245"/>
    </row>
    <row r="111" spans="2:4" ht="14.25" x14ac:dyDescent="0.2">
      <c r="B111" s="243"/>
      <c r="C111" s="244"/>
      <c r="D111" s="245"/>
    </row>
    <row r="112" spans="2:4" ht="14.25" x14ac:dyDescent="0.2">
      <c r="B112" s="243"/>
      <c r="C112" s="244"/>
      <c r="D112" s="245"/>
    </row>
    <row r="113" spans="2:4" ht="14.25" x14ac:dyDescent="0.2">
      <c r="B113" s="246"/>
      <c r="C113" s="247"/>
      <c r="D113" s="248"/>
    </row>
    <row r="114" spans="2:4" s="44" customFormat="1" ht="32.1" customHeight="1" x14ac:dyDescent="0.25">
      <c r="B114" s="239" t="s">
        <v>51</v>
      </c>
      <c r="C114" s="239"/>
      <c r="D114" s="239"/>
    </row>
    <row r="115" spans="2:4" ht="14.25" x14ac:dyDescent="0.2">
      <c r="B115" s="240" t="s">
        <v>52</v>
      </c>
      <c r="C115" s="241"/>
      <c r="D115" s="242"/>
    </row>
    <row r="116" spans="2:4" ht="14.25" x14ac:dyDescent="0.2">
      <c r="B116" s="243"/>
      <c r="C116" s="244"/>
      <c r="D116" s="245"/>
    </row>
    <row r="117" spans="2:4" ht="14.25" x14ac:dyDescent="0.2">
      <c r="B117" s="243"/>
      <c r="C117" s="244"/>
      <c r="D117" s="245"/>
    </row>
    <row r="118" spans="2:4" ht="14.25" x14ac:dyDescent="0.2">
      <c r="B118" s="246"/>
      <c r="C118" s="247"/>
      <c r="D118" s="248"/>
    </row>
    <row r="119" spans="2:4" s="44" customFormat="1" ht="32.1" customHeight="1" x14ac:dyDescent="0.25">
      <c r="B119" s="239" t="s">
        <v>53</v>
      </c>
      <c r="C119" s="239"/>
      <c r="D119" s="239"/>
    </row>
    <row r="120" spans="2:4" ht="14.25" x14ac:dyDescent="0.2">
      <c r="B120" s="240" t="s">
        <v>39</v>
      </c>
      <c r="C120" s="241"/>
      <c r="D120" s="242"/>
    </row>
    <row r="121" spans="2:4" ht="14.25" x14ac:dyDescent="0.2">
      <c r="B121" s="243"/>
      <c r="C121" s="244"/>
      <c r="D121" s="245"/>
    </row>
    <row r="122" spans="2:4" ht="14.25" x14ac:dyDescent="0.2">
      <c r="B122" s="243"/>
      <c r="C122" s="244"/>
      <c r="D122" s="245"/>
    </row>
    <row r="123" spans="2:4" ht="14.25" x14ac:dyDescent="0.2">
      <c r="B123" s="246"/>
      <c r="C123" s="247"/>
      <c r="D123" s="248"/>
    </row>
  </sheetData>
  <sheetProtection password="DFF6" sheet="1" objects="1" scenarios="1"/>
  <dataConsolidate/>
  <mergeCells count="35">
    <mergeCell ref="B7:D7"/>
    <mergeCell ref="B2:D2"/>
    <mergeCell ref="B3:D3"/>
    <mergeCell ref="B4:D4"/>
    <mergeCell ref="B5:D5"/>
    <mergeCell ref="B6:D6"/>
    <mergeCell ref="B61:B67"/>
    <mergeCell ref="C61:D67"/>
    <mergeCell ref="B8:B21"/>
    <mergeCell ref="C8:D21"/>
    <mergeCell ref="B22:B40"/>
    <mergeCell ref="C22:D40"/>
    <mergeCell ref="B41:D41"/>
    <mergeCell ref="B42:D47"/>
    <mergeCell ref="B49:D50"/>
    <mergeCell ref="B51:B55"/>
    <mergeCell ref="C51:D55"/>
    <mergeCell ref="B56:B60"/>
    <mergeCell ref="C56:D60"/>
    <mergeCell ref="B68:B72"/>
    <mergeCell ref="C68:D72"/>
    <mergeCell ref="B73:B77"/>
    <mergeCell ref="C73:D77"/>
    <mergeCell ref="B78:B82"/>
    <mergeCell ref="C78:D82"/>
    <mergeCell ref="B114:D114"/>
    <mergeCell ref="B115:D118"/>
    <mergeCell ref="B119:D119"/>
    <mergeCell ref="B120:D123"/>
    <mergeCell ref="B83:D83"/>
    <mergeCell ref="B84:D95"/>
    <mergeCell ref="B96:D96"/>
    <mergeCell ref="B97:D105"/>
    <mergeCell ref="B106:D106"/>
    <mergeCell ref="B107:D113"/>
  </mergeCells>
  <conditionalFormatting sqref="B2">
    <cfRule type="expression" dxfId="5" priority="4" stopIfTrue="1">
      <formula>(ROW()-14)&gt;$M$15*11</formula>
    </cfRule>
  </conditionalFormatting>
  <conditionalFormatting sqref="B4">
    <cfRule type="expression" dxfId="4" priority="3" stopIfTrue="1">
      <formula>(ROW()-14)&gt;$M$15*11</formula>
    </cfRule>
  </conditionalFormatting>
  <conditionalFormatting sqref="B6">
    <cfRule type="expression" dxfId="3" priority="2" stopIfTrue="1">
      <formula>(ROW()-14)&gt;$M$15*11</formula>
    </cfRule>
  </conditionalFormatting>
  <conditionalFormatting sqref="B8:B14">
    <cfRule type="expression" dxfId="2" priority="1" stopIfTrue="1">
      <formula>(ROW()-14)&gt;$M$15*11</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P508"/>
  <sheetViews>
    <sheetView showGridLines="0" topLeftCell="A322" zoomScaleNormal="100" workbookViewId="0">
      <selection activeCell="B347" sqref="B347"/>
    </sheetView>
  </sheetViews>
  <sheetFormatPr defaultColWidth="10.28515625" defaultRowHeight="12.75" customHeight="1" x14ac:dyDescent="0.25"/>
  <cols>
    <col min="1" max="1" width="16.5703125" style="8" customWidth="1"/>
    <col min="2" max="2" width="17.85546875" style="16" customWidth="1"/>
    <col min="3" max="3" width="86.7109375" style="1" customWidth="1"/>
    <col min="4" max="4" width="17.7109375" style="1" customWidth="1"/>
    <col min="5" max="5" width="10.28515625" style="1" customWidth="1"/>
    <col min="6" max="6" width="10.28515625" style="1"/>
    <col min="7" max="7" width="63" style="1" customWidth="1"/>
    <col min="8" max="8" width="10.28515625" style="1"/>
    <col min="9" max="9" width="13.85546875" style="8" customWidth="1"/>
    <col min="10" max="10" width="29.85546875" style="16" bestFit="1" customWidth="1"/>
    <col min="11" max="11" width="10.28515625" style="1"/>
    <col min="12" max="12" width="65.28515625" style="1" bestFit="1" customWidth="1"/>
    <col min="13" max="13" width="10.28515625" style="1"/>
    <col min="14" max="14" width="10.28515625" style="71"/>
    <col min="15" max="15" width="12" style="71" customWidth="1"/>
    <col min="16" max="16" width="80.42578125" style="1" customWidth="1"/>
    <col min="17" max="16384" width="10.28515625" style="1"/>
  </cols>
  <sheetData>
    <row r="1" spans="1:16" ht="15" x14ac:dyDescent="0.25">
      <c r="A1" s="23" t="s">
        <v>17</v>
      </c>
      <c r="B1" s="15" t="s">
        <v>37</v>
      </c>
      <c r="D1" s="7"/>
      <c r="E1" s="9" t="s">
        <v>79</v>
      </c>
      <c r="G1" s="14"/>
      <c r="I1" s="11"/>
      <c r="J1" s="17"/>
      <c r="L1" s="14"/>
      <c r="N1" s="69" t="s">
        <v>527</v>
      </c>
      <c r="O1" s="72" t="s">
        <v>528</v>
      </c>
      <c r="P1" s="15" t="s">
        <v>529</v>
      </c>
    </row>
    <row r="2" spans="1:16" ht="12.75" customHeight="1" x14ac:dyDescent="0.25">
      <c r="A2" s="12">
        <v>34335</v>
      </c>
      <c r="B2" s="16">
        <v>141.31</v>
      </c>
      <c r="D2" s="8" t="s">
        <v>14</v>
      </c>
      <c r="E2" s="10">
        <v>2</v>
      </c>
      <c r="G2" s="13" t="s">
        <v>24</v>
      </c>
      <c r="I2" s="11" t="s">
        <v>80</v>
      </c>
      <c r="J2" s="15" t="s">
        <v>81</v>
      </c>
      <c r="L2" s="13" t="s">
        <v>541</v>
      </c>
      <c r="N2" s="70">
        <v>25</v>
      </c>
      <c r="O2" s="73">
        <v>44785</v>
      </c>
      <c r="P2" s="74" t="s">
        <v>530</v>
      </c>
    </row>
    <row r="3" spans="1:16" ht="12.75" customHeight="1" x14ac:dyDescent="0.25">
      <c r="A3" s="12">
        <v>34366</v>
      </c>
      <c r="B3" s="16">
        <v>198.22</v>
      </c>
      <c r="D3" s="20" t="s">
        <v>358</v>
      </c>
      <c r="E3" s="10">
        <v>2</v>
      </c>
      <c r="G3" s="13" t="s">
        <v>25</v>
      </c>
      <c r="I3" s="12" t="s">
        <v>82</v>
      </c>
      <c r="J3" s="16" t="s">
        <v>83</v>
      </c>
      <c r="L3" s="13" t="s">
        <v>494</v>
      </c>
      <c r="N3" s="70">
        <v>26</v>
      </c>
      <c r="O3" s="73">
        <v>44790</v>
      </c>
      <c r="P3" s="74" t="s">
        <v>533</v>
      </c>
    </row>
    <row r="4" spans="1:16" ht="12.75" customHeight="1" x14ac:dyDescent="0.25">
      <c r="A4" s="12">
        <v>34394</v>
      </c>
      <c r="B4" s="16">
        <v>282.95999999999998</v>
      </c>
      <c r="D4" s="20" t="s">
        <v>359</v>
      </c>
      <c r="E4" s="10">
        <v>1</v>
      </c>
      <c r="G4" s="13" t="s">
        <v>26</v>
      </c>
      <c r="I4" s="12" t="s">
        <v>84</v>
      </c>
      <c r="J4" s="16" t="s">
        <v>85</v>
      </c>
      <c r="L4" s="13" t="s">
        <v>495</v>
      </c>
      <c r="N4" s="70">
        <v>27</v>
      </c>
      <c r="O4" s="73">
        <v>44797</v>
      </c>
      <c r="P4" s="99" t="s">
        <v>538</v>
      </c>
    </row>
    <row r="5" spans="1:16" ht="12.75" customHeight="1" x14ac:dyDescent="0.25">
      <c r="A5" s="12">
        <v>34425</v>
      </c>
      <c r="B5" s="16">
        <v>403.73</v>
      </c>
      <c r="D5" s="20" t="s">
        <v>355</v>
      </c>
      <c r="E5" s="10">
        <v>1</v>
      </c>
      <c r="G5" s="13" t="s">
        <v>27</v>
      </c>
      <c r="I5" s="12" t="s">
        <v>86</v>
      </c>
      <c r="J5" s="16" t="s">
        <v>87</v>
      </c>
      <c r="L5" s="13" t="s">
        <v>496</v>
      </c>
      <c r="N5" s="70">
        <v>28</v>
      </c>
      <c r="O5" s="73">
        <v>44799</v>
      </c>
      <c r="P5" s="112" t="s">
        <v>540</v>
      </c>
    </row>
    <row r="6" spans="1:16" ht="12.75" customHeight="1" x14ac:dyDescent="0.25">
      <c r="A6" s="12">
        <v>34455</v>
      </c>
      <c r="B6" s="16">
        <v>581.49</v>
      </c>
      <c r="D6" s="20" t="s">
        <v>16</v>
      </c>
      <c r="E6" s="10">
        <v>1</v>
      </c>
      <c r="G6" s="13" t="s">
        <v>29</v>
      </c>
      <c r="I6" s="12" t="s">
        <v>88</v>
      </c>
      <c r="J6" s="16" t="s">
        <v>89</v>
      </c>
      <c r="L6" s="13" t="s">
        <v>497</v>
      </c>
      <c r="N6" s="70">
        <v>31</v>
      </c>
      <c r="O6" s="73">
        <v>44826</v>
      </c>
      <c r="P6" s="112" t="s">
        <v>543</v>
      </c>
    </row>
    <row r="7" spans="1:16" ht="12.75" customHeight="1" x14ac:dyDescent="0.25">
      <c r="A7" s="12">
        <v>34486</v>
      </c>
      <c r="B7" s="16">
        <v>857.29</v>
      </c>
      <c r="D7" s="20" t="s">
        <v>354</v>
      </c>
      <c r="E7" s="10">
        <v>2</v>
      </c>
      <c r="G7" s="13" t="s">
        <v>28</v>
      </c>
      <c r="I7" s="12" t="s">
        <v>90</v>
      </c>
      <c r="J7" s="16" t="s">
        <v>91</v>
      </c>
      <c r="L7" s="13" t="s">
        <v>498</v>
      </c>
      <c r="N7" s="70">
        <v>32</v>
      </c>
      <c r="O7" s="73">
        <v>44833</v>
      </c>
      <c r="P7" s="112" t="s">
        <v>545</v>
      </c>
    </row>
    <row r="8" spans="1:16" ht="12.75" customHeight="1" x14ac:dyDescent="0.25">
      <c r="A8" s="12">
        <v>34516</v>
      </c>
      <c r="B8" s="16">
        <v>915.93</v>
      </c>
      <c r="D8" s="8" t="s">
        <v>357</v>
      </c>
      <c r="E8" s="10">
        <v>2</v>
      </c>
      <c r="G8" s="115" t="s">
        <v>548</v>
      </c>
      <c r="I8" s="12" t="s">
        <v>92</v>
      </c>
      <c r="J8" s="16" t="s">
        <v>93</v>
      </c>
      <c r="L8" s="13" t="s">
        <v>499</v>
      </c>
    </row>
    <row r="9" spans="1:16" ht="12.75" customHeight="1" x14ac:dyDescent="0.25">
      <c r="A9" s="12">
        <v>34547</v>
      </c>
      <c r="B9" s="16">
        <v>932.97</v>
      </c>
      <c r="D9" s="20" t="s">
        <v>360</v>
      </c>
      <c r="E9" s="10">
        <v>2</v>
      </c>
      <c r="G9" s="13"/>
      <c r="I9" s="12" t="s">
        <v>94</v>
      </c>
      <c r="J9" s="16" t="s">
        <v>95</v>
      </c>
      <c r="L9" s="13" t="s">
        <v>500</v>
      </c>
    </row>
    <row r="10" spans="1:16" ht="12.75" customHeight="1" x14ac:dyDescent="0.25">
      <c r="A10" s="12">
        <v>34578</v>
      </c>
      <c r="B10" s="16">
        <v>947.24</v>
      </c>
      <c r="D10" s="20" t="s">
        <v>361</v>
      </c>
      <c r="E10" s="10">
        <v>1</v>
      </c>
      <c r="G10" s="13"/>
      <c r="I10" s="12" t="s">
        <v>96</v>
      </c>
      <c r="J10" s="16" t="s">
        <v>97</v>
      </c>
      <c r="L10" s="13" t="s">
        <v>501</v>
      </c>
    </row>
    <row r="11" spans="1:16" ht="12.75" customHeight="1" x14ac:dyDescent="0.25">
      <c r="A11" s="12">
        <v>34608</v>
      </c>
      <c r="B11" s="16">
        <v>972.06</v>
      </c>
      <c r="D11" s="20" t="s">
        <v>13</v>
      </c>
      <c r="E11" s="10">
        <v>2</v>
      </c>
      <c r="G11" s="13"/>
      <c r="I11" s="12" t="s">
        <v>98</v>
      </c>
      <c r="J11" s="16" t="s">
        <v>99</v>
      </c>
      <c r="L11" s="13" t="s">
        <v>502</v>
      </c>
    </row>
    <row r="12" spans="1:16" ht="12.75" customHeight="1" x14ac:dyDescent="0.25">
      <c r="A12" s="12">
        <v>34639</v>
      </c>
      <c r="B12" s="16">
        <v>999.37</v>
      </c>
      <c r="D12" s="8" t="s">
        <v>356</v>
      </c>
      <c r="E12" s="10">
        <v>2</v>
      </c>
      <c r="G12" s="13"/>
      <c r="I12" s="12" t="s">
        <v>100</v>
      </c>
      <c r="J12" s="16" t="s">
        <v>101</v>
      </c>
      <c r="L12" s="13" t="s">
        <v>503</v>
      </c>
    </row>
    <row r="13" spans="1:16" ht="12.75" customHeight="1" x14ac:dyDescent="0.25">
      <c r="A13" s="12">
        <v>34669</v>
      </c>
      <c r="B13" s="16">
        <v>1016.46</v>
      </c>
      <c r="D13" s="20" t="s">
        <v>547</v>
      </c>
      <c r="E13" s="10">
        <v>2</v>
      </c>
      <c r="G13" s="13"/>
      <c r="I13" s="12" t="s">
        <v>102</v>
      </c>
      <c r="J13" s="16" t="s">
        <v>103</v>
      </c>
      <c r="L13" s="13" t="s">
        <v>504</v>
      </c>
    </row>
    <row r="14" spans="1:16" ht="12.75" customHeight="1" x14ac:dyDescent="0.25">
      <c r="A14" s="12">
        <v>34700</v>
      </c>
      <c r="B14" s="16">
        <v>1033.74</v>
      </c>
      <c r="D14" s="20" t="s">
        <v>544</v>
      </c>
      <c r="E14" s="10">
        <v>1</v>
      </c>
      <c r="I14" s="12" t="s">
        <v>104</v>
      </c>
      <c r="J14" s="16" t="s">
        <v>105</v>
      </c>
      <c r="L14" s="13" t="s">
        <v>505</v>
      </c>
    </row>
    <row r="15" spans="1:16" ht="12.75" customHeight="1" x14ac:dyDescent="0.25">
      <c r="A15" s="12">
        <v>34731</v>
      </c>
      <c r="B15" s="16">
        <v>1044.28</v>
      </c>
      <c r="D15" s="8" t="s">
        <v>15</v>
      </c>
      <c r="E15" s="10">
        <v>2</v>
      </c>
      <c r="I15" s="12" t="s">
        <v>106</v>
      </c>
      <c r="J15" s="16" t="s">
        <v>107</v>
      </c>
      <c r="L15" s="13" t="s">
        <v>506</v>
      </c>
    </row>
    <row r="16" spans="1:16" ht="12.75" customHeight="1" x14ac:dyDescent="0.25">
      <c r="A16" s="12">
        <v>34759</v>
      </c>
      <c r="B16" s="16">
        <v>1060.47</v>
      </c>
      <c r="D16" s="20" t="s">
        <v>542</v>
      </c>
      <c r="E16" s="10">
        <v>1</v>
      </c>
      <c r="I16" s="12" t="s">
        <v>108</v>
      </c>
      <c r="J16" s="16" t="s">
        <v>109</v>
      </c>
      <c r="L16" s="13" t="s">
        <v>507</v>
      </c>
    </row>
    <row r="17" spans="1:12" ht="12.75" customHeight="1" x14ac:dyDescent="0.25">
      <c r="A17" s="12">
        <v>34790</v>
      </c>
      <c r="B17" s="16">
        <v>1086.24</v>
      </c>
      <c r="D17" s="20" t="s">
        <v>567</v>
      </c>
      <c r="E17" s="10">
        <v>1</v>
      </c>
      <c r="I17" s="12" t="s">
        <v>110</v>
      </c>
      <c r="J17" s="16" t="s">
        <v>111</v>
      </c>
      <c r="L17" s="13" t="s">
        <v>508</v>
      </c>
    </row>
    <row r="18" spans="1:12" ht="12.75" customHeight="1" x14ac:dyDescent="0.25">
      <c r="A18" s="12">
        <v>34820</v>
      </c>
      <c r="B18" s="16">
        <v>1115.24</v>
      </c>
      <c r="D18" s="20"/>
      <c r="E18" s="10"/>
      <c r="I18" s="12" t="s">
        <v>112</v>
      </c>
      <c r="J18" s="16" t="s">
        <v>113</v>
      </c>
      <c r="L18" s="13" t="s">
        <v>509</v>
      </c>
    </row>
    <row r="19" spans="1:12" ht="12.75" customHeight="1" x14ac:dyDescent="0.25">
      <c r="A19" s="12">
        <v>34851</v>
      </c>
      <c r="B19" s="16">
        <v>1140.44</v>
      </c>
      <c r="I19" s="12" t="s">
        <v>114</v>
      </c>
      <c r="J19" s="16" t="s">
        <v>115</v>
      </c>
      <c r="L19" s="13" t="s">
        <v>510</v>
      </c>
    </row>
    <row r="20" spans="1:12" ht="12.75" customHeight="1" x14ac:dyDescent="0.25">
      <c r="A20" s="12">
        <v>34881</v>
      </c>
      <c r="B20" s="16">
        <v>1167.3499999999999</v>
      </c>
      <c r="I20" s="12" t="s">
        <v>116</v>
      </c>
      <c r="J20" s="16" t="s">
        <v>117</v>
      </c>
      <c r="L20" s="13" t="s">
        <v>511</v>
      </c>
    </row>
    <row r="21" spans="1:12" ht="12.75" customHeight="1" x14ac:dyDescent="0.25">
      <c r="A21" s="12">
        <v>34912</v>
      </c>
      <c r="B21" s="16">
        <v>1178.9100000000001</v>
      </c>
      <c r="I21" s="12" t="s">
        <v>118</v>
      </c>
      <c r="J21" s="16" t="s">
        <v>119</v>
      </c>
      <c r="L21" s="13" t="s">
        <v>512</v>
      </c>
    </row>
    <row r="22" spans="1:12" ht="12.75" customHeight="1" x14ac:dyDescent="0.25">
      <c r="A22" s="12">
        <v>34943</v>
      </c>
      <c r="B22" s="16">
        <v>1190.58</v>
      </c>
      <c r="I22" s="12" t="s">
        <v>120</v>
      </c>
      <c r="J22" s="16" t="s">
        <v>121</v>
      </c>
      <c r="L22" s="13" t="s">
        <v>513</v>
      </c>
    </row>
    <row r="23" spans="1:12" ht="12.75" customHeight="1" x14ac:dyDescent="0.25">
      <c r="A23" s="12">
        <v>34973</v>
      </c>
      <c r="B23" s="16">
        <v>1207.3699999999999</v>
      </c>
      <c r="I23" s="12" t="s">
        <v>122</v>
      </c>
      <c r="J23" s="16" t="s">
        <v>123</v>
      </c>
      <c r="L23" s="13" t="s">
        <v>514</v>
      </c>
    </row>
    <row r="24" spans="1:12" ht="12.75" customHeight="1" x14ac:dyDescent="0.25">
      <c r="A24" s="12">
        <v>35004</v>
      </c>
      <c r="B24" s="16">
        <v>1225.1199999999999</v>
      </c>
      <c r="I24" s="12" t="s">
        <v>124</v>
      </c>
      <c r="J24" s="16" t="s">
        <v>125</v>
      </c>
      <c r="L24" s="13" t="s">
        <v>515</v>
      </c>
    </row>
    <row r="25" spans="1:12" ht="12.75" customHeight="1" x14ac:dyDescent="0.25">
      <c r="A25" s="12">
        <v>35034</v>
      </c>
      <c r="B25" s="16">
        <v>1244.23</v>
      </c>
      <c r="I25" s="12" t="s">
        <v>126</v>
      </c>
      <c r="J25" s="16" t="s">
        <v>127</v>
      </c>
      <c r="L25" s="13" t="s">
        <v>516</v>
      </c>
    </row>
    <row r="26" spans="1:12" ht="12.75" customHeight="1" x14ac:dyDescent="0.25">
      <c r="A26" s="12">
        <v>35065</v>
      </c>
      <c r="B26" s="16">
        <v>1260.9000000000001</v>
      </c>
      <c r="I26" s="12" t="s">
        <v>128</v>
      </c>
      <c r="J26" s="16" t="s">
        <v>129</v>
      </c>
      <c r="L26" s="13" t="s">
        <v>517</v>
      </c>
    </row>
    <row r="27" spans="1:12" ht="12.75" customHeight="1" x14ac:dyDescent="0.25">
      <c r="A27" s="12">
        <v>35096</v>
      </c>
      <c r="B27" s="16">
        <v>1273.8900000000001</v>
      </c>
      <c r="I27" s="12" t="s">
        <v>130</v>
      </c>
      <c r="J27" s="16" t="s">
        <v>131</v>
      </c>
      <c r="L27" s="13" t="s">
        <v>518</v>
      </c>
    </row>
    <row r="28" spans="1:12" ht="15" x14ac:dyDescent="0.25">
      <c r="A28" s="12">
        <v>35125</v>
      </c>
      <c r="B28" s="16">
        <v>1278.3499999999999</v>
      </c>
      <c r="I28" s="12" t="s">
        <v>132</v>
      </c>
      <c r="J28" s="16" t="s">
        <v>133</v>
      </c>
      <c r="L28" s="13" t="s">
        <v>519</v>
      </c>
    </row>
    <row r="29" spans="1:12" ht="15" x14ac:dyDescent="0.25">
      <c r="A29" s="12">
        <v>35156</v>
      </c>
      <c r="B29" s="16">
        <v>1294.46</v>
      </c>
      <c r="I29" s="12" t="s">
        <v>134</v>
      </c>
      <c r="J29" s="16" t="s">
        <v>135</v>
      </c>
      <c r="L29" s="13" t="s">
        <v>520</v>
      </c>
    </row>
    <row r="30" spans="1:12" ht="15" x14ac:dyDescent="0.25">
      <c r="A30" s="12">
        <v>35186</v>
      </c>
      <c r="B30" s="16">
        <v>1310.25</v>
      </c>
      <c r="I30" s="12" t="s">
        <v>136</v>
      </c>
      <c r="J30" s="16" t="s">
        <v>137</v>
      </c>
      <c r="L30" s="13" t="s">
        <v>521</v>
      </c>
    </row>
    <row r="31" spans="1:12" ht="15" x14ac:dyDescent="0.25">
      <c r="A31" s="12">
        <v>35217</v>
      </c>
      <c r="B31" s="16">
        <v>1325.84</v>
      </c>
      <c r="I31" s="12" t="s">
        <v>138</v>
      </c>
      <c r="J31" s="16" t="s">
        <v>139</v>
      </c>
      <c r="L31" s="13" t="s">
        <v>522</v>
      </c>
    </row>
    <row r="32" spans="1:12" ht="15" x14ac:dyDescent="0.25">
      <c r="A32" s="12">
        <v>35247</v>
      </c>
      <c r="B32" s="16">
        <v>1340.56</v>
      </c>
      <c r="I32" s="12" t="s">
        <v>140</v>
      </c>
      <c r="J32" s="16" t="s">
        <v>141</v>
      </c>
      <c r="L32" s="13" t="s">
        <v>523</v>
      </c>
    </row>
    <row r="33" spans="1:12" ht="15" x14ac:dyDescent="0.25">
      <c r="A33" s="12">
        <v>35278</v>
      </c>
      <c r="B33" s="16">
        <v>1346.46</v>
      </c>
      <c r="I33" s="12" t="s">
        <v>142</v>
      </c>
      <c r="J33" s="16" t="s">
        <v>143</v>
      </c>
      <c r="L33" s="13" t="s">
        <v>524</v>
      </c>
    </row>
    <row r="34" spans="1:12" ht="15" x14ac:dyDescent="0.25">
      <c r="A34" s="12">
        <v>35309</v>
      </c>
      <c r="B34" s="16">
        <v>1348.48</v>
      </c>
      <c r="I34" s="12" t="s">
        <v>144</v>
      </c>
      <c r="J34" s="16" t="s">
        <v>145</v>
      </c>
      <c r="L34" s="13"/>
    </row>
    <row r="35" spans="1:12" ht="15" x14ac:dyDescent="0.25">
      <c r="A35" s="12">
        <v>35339</v>
      </c>
      <c r="B35" s="16">
        <v>1352.53</v>
      </c>
      <c r="I35" s="12" t="s">
        <v>146</v>
      </c>
      <c r="J35" s="16" t="s">
        <v>147</v>
      </c>
    </row>
    <row r="36" spans="1:12" ht="15" x14ac:dyDescent="0.25">
      <c r="A36" s="12">
        <v>35370</v>
      </c>
      <c r="B36" s="16">
        <v>1356.86</v>
      </c>
      <c r="I36" s="12" t="s">
        <v>148</v>
      </c>
      <c r="J36" s="16" t="s">
        <v>149</v>
      </c>
    </row>
    <row r="37" spans="1:12" ht="15" x14ac:dyDescent="0.25">
      <c r="A37" s="12">
        <v>35400</v>
      </c>
      <c r="B37" s="16">
        <v>1363.24</v>
      </c>
      <c r="I37" s="12" t="s">
        <v>150</v>
      </c>
      <c r="J37" s="16" t="s">
        <v>151</v>
      </c>
    </row>
    <row r="38" spans="1:12" ht="15" x14ac:dyDescent="0.25">
      <c r="A38" s="12">
        <v>35431</v>
      </c>
      <c r="B38" s="16">
        <v>1379.33</v>
      </c>
      <c r="I38" s="12" t="s">
        <v>152</v>
      </c>
      <c r="J38" s="16" t="s">
        <v>153</v>
      </c>
    </row>
    <row r="39" spans="1:12" ht="15" x14ac:dyDescent="0.25">
      <c r="A39" s="12">
        <v>35462</v>
      </c>
      <c r="B39" s="16">
        <v>1386.23</v>
      </c>
      <c r="I39" s="12" t="s">
        <v>154</v>
      </c>
      <c r="J39" s="16" t="s">
        <v>155</v>
      </c>
    </row>
    <row r="40" spans="1:12" ht="15" x14ac:dyDescent="0.25">
      <c r="A40" s="12">
        <v>35490</v>
      </c>
      <c r="B40" s="16">
        <v>1393.3</v>
      </c>
      <c r="I40" s="12" t="s">
        <v>156</v>
      </c>
      <c r="J40" s="16" t="s">
        <v>157</v>
      </c>
    </row>
    <row r="41" spans="1:12" ht="15" x14ac:dyDescent="0.25">
      <c r="A41" s="12">
        <v>35521</v>
      </c>
      <c r="B41" s="16">
        <v>1405.56</v>
      </c>
      <c r="I41" s="12" t="s">
        <v>158</v>
      </c>
      <c r="J41" s="16" t="s">
        <v>159</v>
      </c>
    </row>
    <row r="42" spans="1:12" ht="15" x14ac:dyDescent="0.25">
      <c r="A42" s="12">
        <v>35551</v>
      </c>
      <c r="B42" s="16">
        <v>1411.32</v>
      </c>
      <c r="I42" s="12" t="s">
        <v>160</v>
      </c>
      <c r="J42" s="16" t="s">
        <v>161</v>
      </c>
    </row>
    <row r="43" spans="1:12" ht="15" x14ac:dyDescent="0.25">
      <c r="A43" s="12">
        <v>35582</v>
      </c>
      <c r="B43" s="16">
        <v>1418.94</v>
      </c>
      <c r="I43" s="12" t="s">
        <v>162</v>
      </c>
      <c r="J43" s="16" t="s">
        <v>163</v>
      </c>
    </row>
    <row r="44" spans="1:12" ht="15" x14ac:dyDescent="0.25">
      <c r="A44" s="12">
        <v>35643</v>
      </c>
      <c r="B44" s="16">
        <v>1421.78</v>
      </c>
      <c r="I44" s="12" t="s">
        <v>164</v>
      </c>
      <c r="J44" s="16" t="s">
        <v>165</v>
      </c>
    </row>
    <row r="45" spans="1:12" ht="15" x14ac:dyDescent="0.25">
      <c r="A45" s="12">
        <v>35612</v>
      </c>
      <c r="B45" s="16">
        <v>1422.06</v>
      </c>
      <c r="I45" s="12" t="s">
        <v>166</v>
      </c>
      <c r="J45" s="16" t="s">
        <v>167</v>
      </c>
    </row>
    <row r="46" spans="1:12" ht="15" x14ac:dyDescent="0.25">
      <c r="A46" s="12">
        <v>35674</v>
      </c>
      <c r="B46" s="16">
        <v>1422.63</v>
      </c>
      <c r="I46" s="12" t="s">
        <v>168</v>
      </c>
      <c r="J46" s="16" t="s">
        <v>169</v>
      </c>
    </row>
    <row r="47" spans="1:12" ht="15" x14ac:dyDescent="0.25">
      <c r="A47" s="12">
        <v>35704</v>
      </c>
      <c r="B47" s="16">
        <v>1425.9</v>
      </c>
      <c r="I47" s="12" t="s">
        <v>170</v>
      </c>
      <c r="J47" s="16" t="s">
        <v>171</v>
      </c>
    </row>
    <row r="48" spans="1:12" ht="15" x14ac:dyDescent="0.25">
      <c r="A48" s="12">
        <v>35735</v>
      </c>
      <c r="B48" s="16">
        <v>1428.32</v>
      </c>
      <c r="I48" s="12" t="s">
        <v>172</v>
      </c>
      <c r="J48" s="16" t="s">
        <v>173</v>
      </c>
    </row>
    <row r="49" spans="1:10" ht="15" x14ac:dyDescent="0.25">
      <c r="A49" s="12">
        <v>35765</v>
      </c>
      <c r="B49" s="16">
        <v>1434.46</v>
      </c>
      <c r="I49" s="12" t="s">
        <v>174</v>
      </c>
      <c r="J49" s="16" t="s">
        <v>175</v>
      </c>
    </row>
    <row r="50" spans="1:10" ht="15" x14ac:dyDescent="0.25">
      <c r="A50" s="12">
        <v>35796</v>
      </c>
      <c r="B50" s="16">
        <v>1444.64</v>
      </c>
      <c r="I50" s="12" t="s">
        <v>176</v>
      </c>
      <c r="J50" s="16" t="s">
        <v>177</v>
      </c>
    </row>
    <row r="51" spans="1:10" ht="15" x14ac:dyDescent="0.25">
      <c r="A51" s="12">
        <v>35827</v>
      </c>
      <c r="B51" s="16">
        <v>1451.29</v>
      </c>
      <c r="I51" s="12" t="s">
        <v>178</v>
      </c>
      <c r="J51" s="16" t="s">
        <v>179</v>
      </c>
    </row>
    <row r="52" spans="1:10" ht="15" x14ac:dyDescent="0.25">
      <c r="A52" s="12">
        <v>36100</v>
      </c>
      <c r="B52" s="16">
        <v>1453.4</v>
      </c>
      <c r="I52" s="12" t="s">
        <v>180</v>
      </c>
      <c r="J52" s="16" t="s">
        <v>181</v>
      </c>
    </row>
    <row r="53" spans="1:10" ht="15" x14ac:dyDescent="0.25">
      <c r="A53" s="12">
        <v>36039</v>
      </c>
      <c r="B53" s="16">
        <v>1454.86</v>
      </c>
      <c r="I53" s="12" t="s">
        <v>182</v>
      </c>
      <c r="J53" s="16" t="s">
        <v>183</v>
      </c>
    </row>
    <row r="54" spans="1:10" ht="15" x14ac:dyDescent="0.25">
      <c r="A54" s="12">
        <v>36069</v>
      </c>
      <c r="B54" s="16">
        <v>1455.15</v>
      </c>
      <c r="I54" s="12" t="s">
        <v>184</v>
      </c>
      <c r="J54" s="16" t="s">
        <v>185</v>
      </c>
    </row>
    <row r="55" spans="1:10" ht="15" x14ac:dyDescent="0.25">
      <c r="A55" s="12">
        <v>35855</v>
      </c>
      <c r="B55" s="16">
        <v>1456.22</v>
      </c>
      <c r="I55" s="12" t="s">
        <v>186</v>
      </c>
      <c r="J55" s="16" t="s">
        <v>187</v>
      </c>
    </row>
    <row r="56" spans="1:10" ht="15" x14ac:dyDescent="0.25">
      <c r="A56" s="12">
        <v>36008</v>
      </c>
      <c r="B56" s="16">
        <v>1458.07</v>
      </c>
      <c r="I56" s="12" t="s">
        <v>188</v>
      </c>
      <c r="J56" s="16" t="s">
        <v>189</v>
      </c>
    </row>
    <row r="57" spans="1:10" ht="15" x14ac:dyDescent="0.25">
      <c r="A57" s="12">
        <v>36130</v>
      </c>
      <c r="B57" s="16">
        <v>1458.2</v>
      </c>
      <c r="I57" s="12" t="s">
        <v>190</v>
      </c>
      <c r="J57" s="16" t="s">
        <v>191</v>
      </c>
    </row>
    <row r="58" spans="1:10" ht="15" x14ac:dyDescent="0.25">
      <c r="A58" s="12">
        <v>35886</v>
      </c>
      <c r="B58" s="16">
        <v>1459.71</v>
      </c>
      <c r="I58" s="12" t="s">
        <v>192</v>
      </c>
      <c r="J58" s="16" t="s">
        <v>193</v>
      </c>
    </row>
    <row r="59" spans="1:10" ht="15" x14ac:dyDescent="0.25">
      <c r="A59" s="12">
        <v>35977</v>
      </c>
      <c r="B59" s="16">
        <v>1465.54</v>
      </c>
      <c r="I59" s="12" t="s">
        <v>194</v>
      </c>
      <c r="J59" s="16" t="s">
        <v>195</v>
      </c>
    </row>
    <row r="60" spans="1:10" ht="15" x14ac:dyDescent="0.25">
      <c r="A60" s="12">
        <v>35916</v>
      </c>
      <c r="B60" s="16">
        <v>1467.01</v>
      </c>
      <c r="I60" s="12" t="s">
        <v>196</v>
      </c>
      <c r="J60" s="16" t="s">
        <v>197</v>
      </c>
    </row>
    <row r="61" spans="1:10" ht="15" x14ac:dyDescent="0.25">
      <c r="A61" s="12">
        <v>35947</v>
      </c>
      <c r="B61" s="16">
        <v>1467.3</v>
      </c>
      <c r="I61" s="12" t="s">
        <v>198</v>
      </c>
      <c r="J61" s="16" t="s">
        <v>199</v>
      </c>
    </row>
    <row r="62" spans="1:10" ht="15" x14ac:dyDescent="0.25">
      <c r="A62" s="12">
        <v>36161</v>
      </c>
      <c r="B62" s="16">
        <v>1468.41</v>
      </c>
      <c r="I62" s="12" t="s">
        <v>200</v>
      </c>
      <c r="J62" s="16" t="s">
        <v>201</v>
      </c>
    </row>
    <row r="63" spans="1:10" ht="15" x14ac:dyDescent="0.25">
      <c r="A63" s="12">
        <v>36192</v>
      </c>
      <c r="B63" s="16">
        <v>1483.83</v>
      </c>
      <c r="I63" s="12" t="s">
        <v>202</v>
      </c>
      <c r="J63" s="16" t="s">
        <v>203</v>
      </c>
    </row>
    <row r="64" spans="1:10" ht="15" x14ac:dyDescent="0.25">
      <c r="A64" s="12">
        <v>36220</v>
      </c>
      <c r="B64" s="16">
        <v>1500.15</v>
      </c>
      <c r="I64" s="12" t="s">
        <v>204</v>
      </c>
      <c r="J64" s="16" t="s">
        <v>205</v>
      </c>
    </row>
    <row r="65" spans="1:10" ht="15" x14ac:dyDescent="0.25">
      <c r="A65" s="12">
        <v>36251</v>
      </c>
      <c r="B65" s="16">
        <v>1508.55</v>
      </c>
      <c r="I65" s="12" t="s">
        <v>206</v>
      </c>
      <c r="J65" s="16" t="s">
        <v>207</v>
      </c>
    </row>
    <row r="66" spans="1:10" ht="15" x14ac:dyDescent="0.25">
      <c r="A66" s="12">
        <v>36281</v>
      </c>
      <c r="B66" s="16">
        <v>1513.08</v>
      </c>
      <c r="I66" s="12" t="s">
        <v>208</v>
      </c>
      <c r="J66" s="16" t="s">
        <v>207</v>
      </c>
    </row>
    <row r="67" spans="1:10" ht="15" x14ac:dyDescent="0.25">
      <c r="A67" s="12">
        <v>36312</v>
      </c>
      <c r="B67" s="16">
        <v>1515.95</v>
      </c>
      <c r="I67" s="12" t="s">
        <v>209</v>
      </c>
      <c r="J67" s="16" t="s">
        <v>210</v>
      </c>
    </row>
    <row r="68" spans="1:10" ht="15" x14ac:dyDescent="0.25">
      <c r="A68" s="12">
        <v>36342</v>
      </c>
      <c r="B68" s="16">
        <v>1532.47</v>
      </c>
      <c r="I68" s="12" t="s">
        <v>211</v>
      </c>
      <c r="J68" s="16" t="s">
        <v>212</v>
      </c>
    </row>
    <row r="69" spans="1:10" ht="15" x14ac:dyDescent="0.25">
      <c r="A69" s="12">
        <v>36373</v>
      </c>
      <c r="B69" s="16">
        <v>1541.05</v>
      </c>
      <c r="I69" s="12" t="s">
        <v>213</v>
      </c>
      <c r="J69" s="16" t="s">
        <v>214</v>
      </c>
    </row>
    <row r="70" spans="1:10" ht="15" x14ac:dyDescent="0.25">
      <c r="A70" s="12">
        <v>36404</v>
      </c>
      <c r="B70" s="16">
        <v>1545.83</v>
      </c>
      <c r="I70" s="12" t="s">
        <v>215</v>
      </c>
      <c r="J70" s="16" t="s">
        <v>216</v>
      </c>
    </row>
    <row r="71" spans="1:10" ht="15" x14ac:dyDescent="0.25">
      <c r="A71" s="12">
        <v>36434</v>
      </c>
      <c r="B71" s="16">
        <v>1564.23</v>
      </c>
      <c r="I71" s="12" t="s">
        <v>217</v>
      </c>
      <c r="J71" s="16" t="s">
        <v>218</v>
      </c>
    </row>
    <row r="72" spans="1:10" ht="15" x14ac:dyDescent="0.25">
      <c r="A72" s="12">
        <v>36465</v>
      </c>
      <c r="B72" s="16">
        <v>1579.09</v>
      </c>
      <c r="I72" s="12" t="s">
        <v>219</v>
      </c>
      <c r="J72" s="16" t="s">
        <v>220</v>
      </c>
    </row>
    <row r="73" spans="1:10" ht="15" x14ac:dyDescent="0.25">
      <c r="A73" s="12">
        <v>36495</v>
      </c>
      <c r="B73" s="16">
        <v>1588.56</v>
      </c>
      <c r="I73" s="12" t="s">
        <v>221</v>
      </c>
      <c r="J73" s="16" t="s">
        <v>222</v>
      </c>
    </row>
    <row r="74" spans="1:10" ht="15" x14ac:dyDescent="0.25">
      <c r="A74" s="12">
        <v>36526</v>
      </c>
      <c r="B74" s="16">
        <v>1598.41</v>
      </c>
      <c r="I74" s="12" t="s">
        <v>223</v>
      </c>
      <c r="J74" s="16" t="s">
        <v>222</v>
      </c>
    </row>
    <row r="75" spans="1:10" ht="15" x14ac:dyDescent="0.25">
      <c r="A75" s="12">
        <v>36557</v>
      </c>
      <c r="B75" s="16">
        <v>1600.49</v>
      </c>
      <c r="I75" s="12" t="s">
        <v>224</v>
      </c>
      <c r="J75" s="16" t="s">
        <v>225</v>
      </c>
    </row>
    <row r="76" spans="1:10" ht="15" x14ac:dyDescent="0.25">
      <c r="A76" s="12">
        <v>36586</v>
      </c>
      <c r="B76" s="16">
        <v>1604.01</v>
      </c>
      <c r="I76" s="12" t="s">
        <v>226</v>
      </c>
      <c r="J76" s="16" t="s">
        <v>225</v>
      </c>
    </row>
    <row r="77" spans="1:10" ht="15" x14ac:dyDescent="0.25">
      <c r="A77" s="12">
        <v>36617</v>
      </c>
      <c r="B77" s="16">
        <v>1610.75</v>
      </c>
      <c r="I77" s="12" t="s">
        <v>227</v>
      </c>
      <c r="J77" s="16" t="s">
        <v>228</v>
      </c>
    </row>
    <row r="78" spans="1:10" ht="15" x14ac:dyDescent="0.25">
      <c r="A78" s="12">
        <v>36647</v>
      </c>
      <c r="B78" s="16">
        <v>1610.91</v>
      </c>
      <c r="I78" s="12" t="s">
        <v>229</v>
      </c>
      <c r="J78" s="16" t="s">
        <v>230</v>
      </c>
    </row>
    <row r="79" spans="1:10" ht="15" x14ac:dyDescent="0.25">
      <c r="A79" s="12">
        <v>36678</v>
      </c>
      <c r="B79" s="16">
        <v>1614.62</v>
      </c>
      <c r="I79" s="12" t="s">
        <v>231</v>
      </c>
      <c r="J79" s="16" t="s">
        <v>230</v>
      </c>
    </row>
    <row r="80" spans="1:10" ht="15" x14ac:dyDescent="0.25">
      <c r="A80" s="12">
        <v>36708</v>
      </c>
      <c r="B80" s="16">
        <v>1640.62</v>
      </c>
      <c r="I80" s="12" t="s">
        <v>232</v>
      </c>
      <c r="J80" s="16" t="s">
        <v>233</v>
      </c>
    </row>
    <row r="81" spans="1:10" ht="15" x14ac:dyDescent="0.25">
      <c r="A81" s="12">
        <v>36739</v>
      </c>
      <c r="B81" s="16">
        <v>1662.11</v>
      </c>
      <c r="I81" s="12" t="s">
        <v>234</v>
      </c>
      <c r="J81" s="16" t="s">
        <v>235</v>
      </c>
    </row>
    <row r="82" spans="1:10" ht="15" x14ac:dyDescent="0.25">
      <c r="A82" s="12">
        <v>36770</v>
      </c>
      <c r="B82" s="16">
        <v>1665.93</v>
      </c>
      <c r="I82" s="12" t="s">
        <v>236</v>
      </c>
      <c r="J82" s="16" t="s">
        <v>237</v>
      </c>
    </row>
    <row r="83" spans="1:10" ht="15" x14ac:dyDescent="0.25">
      <c r="A83" s="12">
        <v>36800</v>
      </c>
      <c r="B83" s="16">
        <v>1668.26</v>
      </c>
      <c r="I83" s="12" t="s">
        <v>238</v>
      </c>
      <c r="J83" s="16" t="s">
        <v>239</v>
      </c>
    </row>
    <row r="84" spans="1:10" ht="15" x14ac:dyDescent="0.25">
      <c r="A84" s="12">
        <v>36831</v>
      </c>
      <c r="B84" s="16">
        <v>1673.6</v>
      </c>
      <c r="I84" s="12" t="s">
        <v>240</v>
      </c>
      <c r="J84" s="16" t="s">
        <v>241</v>
      </c>
    </row>
    <row r="85" spans="1:10" ht="15" x14ac:dyDescent="0.25">
      <c r="A85" s="12">
        <v>36861</v>
      </c>
      <c r="B85" s="16">
        <v>1683.47</v>
      </c>
      <c r="I85" s="12" t="s">
        <v>242</v>
      </c>
      <c r="J85" s="16" t="s">
        <v>243</v>
      </c>
    </row>
    <row r="86" spans="1:10" ht="15" x14ac:dyDescent="0.25">
      <c r="A86" s="12">
        <v>36892</v>
      </c>
      <c r="B86" s="16">
        <v>1693.07</v>
      </c>
      <c r="I86" s="12" t="s">
        <v>244</v>
      </c>
      <c r="J86" s="16" t="s">
        <v>245</v>
      </c>
    </row>
    <row r="87" spans="1:10" ht="15" x14ac:dyDescent="0.25">
      <c r="A87" s="12">
        <v>36923</v>
      </c>
      <c r="B87" s="16">
        <v>1700.86</v>
      </c>
      <c r="I87" s="12" t="s">
        <v>246</v>
      </c>
      <c r="J87" s="16" t="s">
        <v>247</v>
      </c>
    </row>
    <row r="88" spans="1:10" ht="15" x14ac:dyDescent="0.25">
      <c r="A88" s="12">
        <v>36951</v>
      </c>
      <c r="B88" s="16">
        <v>1707.32</v>
      </c>
      <c r="I88" s="12" t="s">
        <v>248</v>
      </c>
      <c r="J88" s="16" t="s">
        <v>249</v>
      </c>
    </row>
    <row r="89" spans="1:10" ht="15" x14ac:dyDescent="0.25">
      <c r="A89" s="12">
        <v>36982</v>
      </c>
      <c r="B89" s="16">
        <v>1717.22</v>
      </c>
      <c r="I89" s="12" t="s">
        <v>250</v>
      </c>
      <c r="J89" s="16" t="s">
        <v>251</v>
      </c>
    </row>
    <row r="90" spans="1:10" ht="15" x14ac:dyDescent="0.25">
      <c r="A90" s="12">
        <v>37012</v>
      </c>
      <c r="B90" s="16">
        <v>1724.26</v>
      </c>
      <c r="I90" s="12" t="s">
        <v>252</v>
      </c>
      <c r="J90" s="16" t="s">
        <v>253</v>
      </c>
    </row>
    <row r="91" spans="1:10" ht="15" x14ac:dyDescent="0.25">
      <c r="A91" s="12">
        <v>37043</v>
      </c>
      <c r="B91" s="16">
        <v>1733.23</v>
      </c>
      <c r="I91" s="12" t="s">
        <v>254</v>
      </c>
      <c r="J91" s="16" t="s">
        <v>255</v>
      </c>
    </row>
    <row r="92" spans="1:10" ht="15" x14ac:dyDescent="0.25">
      <c r="A92" s="12">
        <v>37073</v>
      </c>
      <c r="B92" s="16">
        <v>1756.28</v>
      </c>
      <c r="I92" s="12" t="s">
        <v>256</v>
      </c>
      <c r="J92" s="16" t="s">
        <v>257</v>
      </c>
    </row>
    <row r="93" spans="1:10" ht="15" x14ac:dyDescent="0.25">
      <c r="A93" s="12">
        <v>37104</v>
      </c>
      <c r="B93" s="16">
        <v>1768.57</v>
      </c>
      <c r="I93" s="12" t="s">
        <v>258</v>
      </c>
      <c r="J93" s="16" t="s">
        <v>259</v>
      </c>
    </row>
    <row r="94" spans="1:10" ht="15" x14ac:dyDescent="0.25">
      <c r="A94" s="12">
        <v>37135</v>
      </c>
      <c r="B94" s="16">
        <v>1773.52</v>
      </c>
      <c r="I94" s="12" t="s">
        <v>260</v>
      </c>
      <c r="J94" s="16" t="s">
        <v>261</v>
      </c>
    </row>
    <row r="95" spans="1:10" ht="15" x14ac:dyDescent="0.25">
      <c r="A95" s="12">
        <v>37165</v>
      </c>
      <c r="B95" s="16">
        <v>1788.24</v>
      </c>
      <c r="I95" s="12" t="s">
        <v>262</v>
      </c>
      <c r="J95" s="16" t="s">
        <v>263</v>
      </c>
    </row>
    <row r="96" spans="1:10" ht="15" x14ac:dyDescent="0.25">
      <c r="A96" s="12">
        <v>37196</v>
      </c>
      <c r="B96" s="16">
        <v>1800.94</v>
      </c>
      <c r="I96" s="12" t="s">
        <v>264</v>
      </c>
      <c r="J96" s="16" t="s">
        <v>265</v>
      </c>
    </row>
    <row r="97" spans="1:10" ht="15" x14ac:dyDescent="0.25">
      <c r="A97" s="12">
        <v>37226</v>
      </c>
      <c r="B97" s="16">
        <v>1812.65</v>
      </c>
      <c r="I97" s="12" t="s">
        <v>266</v>
      </c>
      <c r="J97" s="16" t="s">
        <v>267</v>
      </c>
    </row>
    <row r="98" spans="1:10" ht="15" x14ac:dyDescent="0.25">
      <c r="A98" s="12">
        <v>37257</v>
      </c>
      <c r="B98" s="16">
        <v>1822.08</v>
      </c>
      <c r="I98" s="12" t="s">
        <v>268</v>
      </c>
      <c r="J98" s="16" t="s">
        <v>269</v>
      </c>
    </row>
    <row r="99" spans="1:10" ht="15" x14ac:dyDescent="0.25">
      <c r="A99" s="12">
        <v>37288</v>
      </c>
      <c r="B99" s="16">
        <v>1828.64</v>
      </c>
      <c r="I99" s="12" t="s">
        <v>270</v>
      </c>
      <c r="J99" s="16" t="s">
        <v>271</v>
      </c>
    </row>
    <row r="100" spans="1:10" ht="15" x14ac:dyDescent="0.25">
      <c r="A100" s="12">
        <v>37316</v>
      </c>
      <c r="B100" s="16">
        <v>1839.61</v>
      </c>
      <c r="I100" s="12" t="s">
        <v>272</v>
      </c>
      <c r="J100" s="16" t="s">
        <v>273</v>
      </c>
    </row>
    <row r="101" spans="1:10" ht="15" x14ac:dyDescent="0.25">
      <c r="A101" s="12">
        <v>37347</v>
      </c>
      <c r="B101" s="16">
        <v>1854.33</v>
      </c>
      <c r="I101" s="12" t="s">
        <v>274</v>
      </c>
      <c r="J101" s="16" t="s">
        <v>275</v>
      </c>
    </row>
    <row r="102" spans="1:10" ht="15" x14ac:dyDescent="0.25">
      <c r="A102" s="12">
        <v>37377</v>
      </c>
      <c r="B102" s="16">
        <v>1858.22</v>
      </c>
      <c r="I102" s="12" t="s">
        <v>276</v>
      </c>
      <c r="J102" s="16" t="s">
        <v>277</v>
      </c>
    </row>
    <row r="103" spans="1:10" ht="15" x14ac:dyDescent="0.25">
      <c r="A103" s="12">
        <v>37408</v>
      </c>
      <c r="B103" s="16">
        <v>1866.02</v>
      </c>
      <c r="I103" s="12" t="s">
        <v>278</v>
      </c>
      <c r="J103" s="16" t="s">
        <v>279</v>
      </c>
    </row>
    <row r="104" spans="1:10" ht="15" x14ac:dyDescent="0.25">
      <c r="A104" s="12">
        <v>37438</v>
      </c>
      <c r="B104" s="16">
        <v>1888.23</v>
      </c>
      <c r="I104" s="12" t="s">
        <v>280</v>
      </c>
      <c r="J104" s="16" t="s">
        <v>281</v>
      </c>
    </row>
    <row r="105" spans="1:10" ht="15" x14ac:dyDescent="0.25">
      <c r="A105" s="12">
        <v>37469</v>
      </c>
      <c r="B105" s="16">
        <v>1900.5</v>
      </c>
      <c r="I105" s="12" t="s">
        <v>282</v>
      </c>
      <c r="J105" s="16" t="s">
        <v>283</v>
      </c>
    </row>
    <row r="106" spans="1:10" ht="15" x14ac:dyDescent="0.25">
      <c r="A106" s="12">
        <v>37500</v>
      </c>
      <c r="B106" s="16">
        <v>1914.18</v>
      </c>
      <c r="I106" s="12" t="s">
        <v>284</v>
      </c>
      <c r="J106" s="16" t="s">
        <v>285</v>
      </c>
    </row>
    <row r="107" spans="1:10" ht="15" x14ac:dyDescent="0.25">
      <c r="A107" s="12">
        <v>37530</v>
      </c>
      <c r="B107" s="16">
        <v>1939.26</v>
      </c>
      <c r="I107" s="12" t="s">
        <v>286</v>
      </c>
      <c r="J107" s="16" t="s">
        <v>287</v>
      </c>
    </row>
    <row r="108" spans="1:10" ht="15" x14ac:dyDescent="0.25">
      <c r="A108" s="12">
        <v>37561</v>
      </c>
      <c r="B108" s="16">
        <v>1997.83</v>
      </c>
      <c r="I108" s="12" t="s">
        <v>288</v>
      </c>
      <c r="J108" s="16" t="s">
        <v>289</v>
      </c>
    </row>
    <row r="109" spans="1:10" ht="15" x14ac:dyDescent="0.25">
      <c r="A109" s="12">
        <v>37591</v>
      </c>
      <c r="B109" s="16">
        <v>2039.78</v>
      </c>
      <c r="I109" s="12" t="s">
        <v>290</v>
      </c>
      <c r="J109" s="16" t="s">
        <v>291</v>
      </c>
    </row>
    <row r="110" spans="1:10" ht="15" x14ac:dyDescent="0.25">
      <c r="A110" s="12">
        <v>37622</v>
      </c>
      <c r="B110" s="16">
        <v>2085.6799999999998</v>
      </c>
      <c r="I110" s="12" t="s">
        <v>292</v>
      </c>
      <c r="J110" s="16" t="s">
        <v>293</v>
      </c>
    </row>
    <row r="111" spans="1:10" ht="15" x14ac:dyDescent="0.25">
      <c r="A111" s="12">
        <v>37653</v>
      </c>
      <c r="B111" s="16">
        <v>2118.4299999999998</v>
      </c>
      <c r="I111" s="12" t="s">
        <v>294</v>
      </c>
      <c r="J111" s="16" t="s">
        <v>295</v>
      </c>
    </row>
    <row r="112" spans="1:10" ht="15" x14ac:dyDescent="0.25">
      <c r="A112" s="12">
        <v>37681</v>
      </c>
      <c r="B112" s="16">
        <v>2144.4899999999998</v>
      </c>
      <c r="I112" s="12" t="s">
        <v>296</v>
      </c>
      <c r="J112" s="16" t="s">
        <v>297</v>
      </c>
    </row>
    <row r="113" spans="1:10" ht="15" x14ac:dyDescent="0.25">
      <c r="A113" s="12">
        <v>37712</v>
      </c>
      <c r="B113" s="16">
        <v>2165.29</v>
      </c>
      <c r="I113" s="12" t="s">
        <v>298</v>
      </c>
      <c r="J113" s="16" t="s">
        <v>299</v>
      </c>
    </row>
    <row r="114" spans="1:10" ht="15" x14ac:dyDescent="0.25">
      <c r="A114" s="12">
        <v>37773</v>
      </c>
      <c r="B114" s="16">
        <v>2175.23</v>
      </c>
      <c r="I114" s="12" t="s">
        <v>300</v>
      </c>
      <c r="J114" s="16" t="s">
        <v>301</v>
      </c>
    </row>
    <row r="115" spans="1:10" ht="15" x14ac:dyDescent="0.25">
      <c r="A115" s="12">
        <v>37742</v>
      </c>
      <c r="B115" s="16">
        <v>2178.5</v>
      </c>
      <c r="I115" s="12" t="s">
        <v>302</v>
      </c>
      <c r="J115" s="16" t="s">
        <v>303</v>
      </c>
    </row>
    <row r="116" spans="1:10" ht="15" x14ac:dyDescent="0.25">
      <c r="A116" s="12">
        <v>37803</v>
      </c>
      <c r="B116" s="16">
        <v>2179.58</v>
      </c>
      <c r="I116" s="12" t="s">
        <v>304</v>
      </c>
      <c r="J116" s="16" t="s">
        <v>305</v>
      </c>
    </row>
    <row r="117" spans="1:10" ht="15" x14ac:dyDescent="0.25">
      <c r="A117" s="12">
        <v>37834</v>
      </c>
      <c r="B117" s="16">
        <v>2186.9899999999998</v>
      </c>
      <c r="I117" s="12" t="s">
        <v>306</v>
      </c>
      <c r="J117" s="16" t="s">
        <v>307</v>
      </c>
    </row>
    <row r="118" spans="1:10" ht="15" x14ac:dyDescent="0.25">
      <c r="A118" s="12">
        <v>37865</v>
      </c>
      <c r="B118" s="16">
        <v>2204.0500000000002</v>
      </c>
      <c r="I118" s="12" t="s">
        <v>308</v>
      </c>
      <c r="J118" s="16" t="s">
        <v>309</v>
      </c>
    </row>
    <row r="119" spans="1:10" ht="15" x14ac:dyDescent="0.25">
      <c r="A119" s="12">
        <v>37895</v>
      </c>
      <c r="B119" s="16">
        <v>2210.44</v>
      </c>
      <c r="I119" s="12" t="s">
        <v>310</v>
      </c>
      <c r="J119" s="16" t="s">
        <v>311</v>
      </c>
    </row>
    <row r="120" spans="1:10" ht="15" x14ac:dyDescent="0.25">
      <c r="A120" s="12">
        <v>37926</v>
      </c>
      <c r="B120" s="16">
        <v>2217.96</v>
      </c>
      <c r="I120" s="12" t="s">
        <v>312</v>
      </c>
      <c r="J120" s="16" t="s">
        <v>313</v>
      </c>
    </row>
    <row r="121" spans="1:10" ht="15" x14ac:dyDescent="0.25">
      <c r="A121" s="12">
        <v>37956</v>
      </c>
      <c r="B121" s="16">
        <v>2229.4899999999998</v>
      </c>
      <c r="I121" s="12" t="s">
        <v>314</v>
      </c>
      <c r="J121" s="16" t="s">
        <v>315</v>
      </c>
    </row>
    <row r="122" spans="1:10" ht="15" x14ac:dyDescent="0.25">
      <c r="A122" s="12">
        <v>37987</v>
      </c>
      <c r="B122" s="16">
        <v>2246.4299999999998</v>
      </c>
      <c r="I122" s="12" t="s">
        <v>316</v>
      </c>
      <c r="J122" s="16" t="s">
        <v>317</v>
      </c>
    </row>
    <row r="123" spans="1:10" ht="15" x14ac:dyDescent="0.25">
      <c r="A123" s="12">
        <v>38018</v>
      </c>
      <c r="B123" s="16">
        <v>2260.13</v>
      </c>
      <c r="I123" s="12" t="s">
        <v>318</v>
      </c>
      <c r="J123" s="16" t="s">
        <v>319</v>
      </c>
    </row>
    <row r="124" spans="1:10" ht="15" x14ac:dyDescent="0.25">
      <c r="A124" s="12">
        <v>38047</v>
      </c>
      <c r="B124" s="16">
        <v>2270.75</v>
      </c>
      <c r="I124" s="12" t="s">
        <v>320</v>
      </c>
      <c r="J124" s="16" t="s">
        <v>321</v>
      </c>
    </row>
    <row r="125" spans="1:10" ht="15" x14ac:dyDescent="0.25">
      <c r="A125" s="12">
        <v>38078</v>
      </c>
      <c r="B125" s="16">
        <v>2279.15</v>
      </c>
      <c r="I125" s="12" t="s">
        <v>322</v>
      </c>
      <c r="J125" s="16" t="s">
        <v>323</v>
      </c>
    </row>
    <row r="126" spans="1:10" ht="15" x14ac:dyDescent="0.25">
      <c r="A126" s="12">
        <v>38108</v>
      </c>
      <c r="B126" s="16">
        <v>2290.77</v>
      </c>
      <c r="I126" s="12" t="s">
        <v>324</v>
      </c>
      <c r="J126" s="16" t="s">
        <v>323</v>
      </c>
    </row>
    <row r="127" spans="1:10" ht="15" x14ac:dyDescent="0.25">
      <c r="A127" s="12">
        <v>38139</v>
      </c>
      <c r="B127" s="16">
        <v>2307.0300000000002</v>
      </c>
      <c r="I127" s="12" t="s">
        <v>325</v>
      </c>
      <c r="J127" s="16" t="s">
        <v>326</v>
      </c>
    </row>
    <row r="128" spans="1:10" ht="15" x14ac:dyDescent="0.25">
      <c r="A128" s="12">
        <v>38169</v>
      </c>
      <c r="B128" s="16">
        <v>2328.02</v>
      </c>
      <c r="I128" s="12" t="s">
        <v>327</v>
      </c>
      <c r="J128" s="16" t="s">
        <v>328</v>
      </c>
    </row>
    <row r="129" spans="1:10" ht="15" x14ac:dyDescent="0.25">
      <c r="A129" s="12">
        <v>38200</v>
      </c>
      <c r="B129" s="16">
        <v>2344.08</v>
      </c>
      <c r="I129" s="12" t="s">
        <v>329</v>
      </c>
      <c r="J129" s="16" t="s">
        <v>330</v>
      </c>
    </row>
    <row r="130" spans="1:10" ht="15" x14ac:dyDescent="0.25">
      <c r="A130" s="12">
        <v>38231</v>
      </c>
      <c r="B130" s="16">
        <v>2351.8200000000002</v>
      </c>
      <c r="I130" s="12" t="s">
        <v>331</v>
      </c>
      <c r="J130" s="16" t="s">
        <v>332</v>
      </c>
    </row>
    <row r="131" spans="1:10" ht="15" x14ac:dyDescent="0.25">
      <c r="A131" s="12">
        <v>38261</v>
      </c>
      <c r="B131" s="16">
        <v>2362.17</v>
      </c>
      <c r="I131" s="12" t="s">
        <v>333</v>
      </c>
      <c r="J131" s="16" t="s">
        <v>334</v>
      </c>
    </row>
    <row r="132" spans="1:10" ht="15" x14ac:dyDescent="0.25">
      <c r="A132" s="12">
        <v>38292</v>
      </c>
      <c r="B132" s="16">
        <v>2378.4699999999998</v>
      </c>
      <c r="I132" s="12"/>
    </row>
    <row r="133" spans="1:10" ht="15" x14ac:dyDescent="0.25">
      <c r="A133" s="12">
        <v>38322</v>
      </c>
      <c r="B133" s="16">
        <v>2398.92</v>
      </c>
      <c r="I133" s="12"/>
    </row>
    <row r="134" spans="1:10" ht="15" x14ac:dyDescent="0.25">
      <c r="A134" s="12">
        <v>38353</v>
      </c>
      <c r="B134" s="16">
        <v>2412.83</v>
      </c>
      <c r="I134" s="12"/>
    </row>
    <row r="135" spans="1:10" ht="15" x14ac:dyDescent="0.25">
      <c r="A135" s="12">
        <v>38384</v>
      </c>
      <c r="B135" s="16">
        <v>2427.0700000000002</v>
      </c>
      <c r="I135" s="12"/>
    </row>
    <row r="136" spans="1:10" ht="15" x14ac:dyDescent="0.25">
      <c r="A136" s="12">
        <v>38412</v>
      </c>
      <c r="B136" s="16">
        <v>2441.87</v>
      </c>
      <c r="I136" s="12"/>
    </row>
    <row r="137" spans="1:10" ht="15" x14ac:dyDescent="0.25">
      <c r="A137" s="12">
        <v>38443</v>
      </c>
      <c r="B137" s="16">
        <v>2463.11</v>
      </c>
      <c r="I137" s="12"/>
    </row>
    <row r="138" spans="1:10" ht="15" x14ac:dyDescent="0.25">
      <c r="A138" s="12">
        <v>38504</v>
      </c>
      <c r="B138" s="16">
        <v>2474.6799999999998</v>
      </c>
      <c r="I138" s="12"/>
    </row>
    <row r="139" spans="1:10" ht="15" x14ac:dyDescent="0.25">
      <c r="A139" s="12">
        <v>38473</v>
      </c>
      <c r="B139" s="16">
        <v>2475.1799999999998</v>
      </c>
      <c r="I139" s="12"/>
    </row>
    <row r="140" spans="1:10" ht="15" x14ac:dyDescent="0.25">
      <c r="A140" s="12">
        <v>38534</v>
      </c>
      <c r="B140" s="16">
        <v>2480.87</v>
      </c>
      <c r="I140" s="12"/>
    </row>
    <row r="141" spans="1:10" ht="15" x14ac:dyDescent="0.25">
      <c r="A141" s="12">
        <v>38565</v>
      </c>
      <c r="B141" s="16">
        <v>2485.09</v>
      </c>
      <c r="I141" s="12"/>
    </row>
    <row r="142" spans="1:10" ht="15" x14ac:dyDescent="0.25">
      <c r="A142" s="12">
        <v>38596</v>
      </c>
      <c r="B142" s="16">
        <v>2493.79</v>
      </c>
      <c r="I142" s="12"/>
    </row>
    <row r="143" spans="1:10" ht="15" x14ac:dyDescent="0.25">
      <c r="A143" s="12">
        <v>38626</v>
      </c>
      <c r="B143" s="16">
        <v>2512.4899999999998</v>
      </c>
      <c r="I143" s="12"/>
    </row>
    <row r="144" spans="1:10" ht="15" x14ac:dyDescent="0.25">
      <c r="A144" s="12">
        <v>38657</v>
      </c>
      <c r="B144" s="16">
        <v>2526.31</v>
      </c>
      <c r="I144" s="12"/>
    </row>
    <row r="145" spans="1:9" ht="15" x14ac:dyDescent="0.25">
      <c r="A145" s="12">
        <v>38687</v>
      </c>
      <c r="B145" s="16">
        <v>2535.4</v>
      </c>
      <c r="I145" s="12"/>
    </row>
    <row r="146" spans="1:9" ht="15" x14ac:dyDescent="0.25">
      <c r="A146" s="12">
        <v>38718</v>
      </c>
      <c r="B146" s="16">
        <v>2550.36</v>
      </c>
      <c r="I146" s="12"/>
    </row>
    <row r="147" spans="1:9" ht="15" x14ac:dyDescent="0.25">
      <c r="A147" s="12">
        <v>38749</v>
      </c>
      <c r="B147" s="16">
        <v>2560.8200000000002</v>
      </c>
      <c r="I147" s="12"/>
    </row>
    <row r="148" spans="1:9" ht="15" x14ac:dyDescent="0.25">
      <c r="A148" s="12">
        <v>38777</v>
      </c>
      <c r="B148" s="16">
        <v>2571.83</v>
      </c>
      <c r="I148" s="12"/>
    </row>
    <row r="149" spans="1:9" ht="15" x14ac:dyDescent="0.25">
      <c r="A149" s="12">
        <v>38869</v>
      </c>
      <c r="B149" s="16">
        <v>2574.39</v>
      </c>
      <c r="I149" s="12"/>
    </row>
    <row r="150" spans="1:9" ht="15" x14ac:dyDescent="0.25">
      <c r="A150" s="12">
        <v>38808</v>
      </c>
      <c r="B150" s="16">
        <v>2577.23</v>
      </c>
      <c r="I150" s="12"/>
    </row>
    <row r="151" spans="1:9" ht="15" x14ac:dyDescent="0.25">
      <c r="A151" s="12">
        <v>38899</v>
      </c>
      <c r="B151" s="16">
        <v>2579.2800000000002</v>
      </c>
      <c r="I151" s="12"/>
    </row>
    <row r="152" spans="1:9" ht="15" x14ac:dyDescent="0.25">
      <c r="A152" s="12">
        <v>38838</v>
      </c>
      <c r="B152" s="16">
        <v>2579.81</v>
      </c>
      <c r="I152" s="12"/>
    </row>
    <row r="153" spans="1:9" ht="15" x14ac:dyDescent="0.25">
      <c r="A153" s="12">
        <v>38930</v>
      </c>
      <c r="B153" s="16">
        <v>2580.5700000000002</v>
      </c>
      <c r="I153" s="12"/>
    </row>
    <row r="154" spans="1:9" ht="15" x14ac:dyDescent="0.25">
      <c r="A154" s="12">
        <v>38961</v>
      </c>
      <c r="B154" s="16">
        <v>2585.9899999999998</v>
      </c>
      <c r="I154" s="12"/>
    </row>
    <row r="155" spans="1:9" ht="15" x14ac:dyDescent="0.25">
      <c r="A155" s="12">
        <v>38991</v>
      </c>
      <c r="B155" s="16">
        <v>2594.52</v>
      </c>
      <c r="I155" s="12"/>
    </row>
    <row r="156" spans="1:9" ht="15" x14ac:dyDescent="0.25">
      <c r="A156" s="12">
        <v>39022</v>
      </c>
      <c r="B156" s="16">
        <v>2602.56</v>
      </c>
      <c r="I156" s="12"/>
    </row>
    <row r="157" spans="1:9" ht="15" x14ac:dyDescent="0.25">
      <c r="A157" s="12">
        <v>39052</v>
      </c>
      <c r="B157" s="16">
        <v>2615.0500000000002</v>
      </c>
      <c r="I157" s="12"/>
    </row>
    <row r="158" spans="1:9" ht="15" x14ac:dyDescent="0.25">
      <c r="A158" s="12">
        <v>39083</v>
      </c>
      <c r="B158" s="16">
        <v>2626.56</v>
      </c>
      <c r="I158" s="12"/>
    </row>
    <row r="159" spans="1:9" ht="15" x14ac:dyDescent="0.25">
      <c r="A159" s="12">
        <v>39114</v>
      </c>
      <c r="B159" s="16">
        <v>2638.12</v>
      </c>
      <c r="I159" s="12"/>
    </row>
    <row r="160" spans="1:9" ht="15" x14ac:dyDescent="0.25">
      <c r="A160" s="12">
        <v>39142</v>
      </c>
      <c r="B160" s="16">
        <v>2647.88</v>
      </c>
      <c r="I160" s="12"/>
    </row>
    <row r="161" spans="1:9" ht="15" x14ac:dyDescent="0.25">
      <c r="A161" s="12">
        <v>39173</v>
      </c>
      <c r="B161" s="16">
        <v>2654.5</v>
      </c>
      <c r="I161" s="12"/>
    </row>
    <row r="162" spans="1:9" ht="15" x14ac:dyDescent="0.25">
      <c r="A162" s="12">
        <v>39203</v>
      </c>
      <c r="B162" s="16">
        <v>2661.93</v>
      </c>
      <c r="I162" s="12"/>
    </row>
    <row r="163" spans="1:9" ht="15" x14ac:dyDescent="0.25">
      <c r="A163" s="12">
        <v>39234</v>
      </c>
      <c r="B163" s="16">
        <v>2669.38</v>
      </c>
      <c r="I163" s="12"/>
    </row>
    <row r="164" spans="1:9" ht="15" x14ac:dyDescent="0.25">
      <c r="A164" s="12">
        <v>39264</v>
      </c>
      <c r="B164" s="16">
        <v>2675.79</v>
      </c>
      <c r="I164" s="12"/>
    </row>
    <row r="165" spans="1:9" ht="15" x14ac:dyDescent="0.25">
      <c r="A165" s="12">
        <v>39295</v>
      </c>
      <c r="B165" s="16">
        <v>2688.37</v>
      </c>
      <c r="I165" s="12"/>
    </row>
    <row r="166" spans="1:9" ht="15" x14ac:dyDescent="0.25">
      <c r="A166" s="12">
        <v>39326</v>
      </c>
      <c r="B166" s="16">
        <v>2693.21</v>
      </c>
      <c r="I166" s="12"/>
    </row>
    <row r="167" spans="1:9" ht="15" x14ac:dyDescent="0.25">
      <c r="A167" s="12">
        <v>39356</v>
      </c>
      <c r="B167" s="16">
        <v>2701.29</v>
      </c>
      <c r="I167" s="12"/>
    </row>
    <row r="168" spans="1:9" ht="15" x14ac:dyDescent="0.25">
      <c r="A168" s="12">
        <v>39387</v>
      </c>
      <c r="B168" s="16">
        <v>2711.55</v>
      </c>
      <c r="I168" s="12"/>
    </row>
    <row r="169" spans="1:9" ht="15" x14ac:dyDescent="0.25">
      <c r="A169" s="12">
        <v>39417</v>
      </c>
      <c r="B169" s="16">
        <v>2731.62</v>
      </c>
      <c r="I169" s="12"/>
    </row>
    <row r="170" spans="1:9" ht="15" x14ac:dyDescent="0.25">
      <c r="A170" s="12">
        <v>39448</v>
      </c>
      <c r="B170" s="16">
        <v>2746.37</v>
      </c>
      <c r="I170" s="12"/>
    </row>
    <row r="171" spans="1:9" ht="15" x14ac:dyDescent="0.25">
      <c r="A171" s="12">
        <v>39479</v>
      </c>
      <c r="B171" s="16">
        <v>2759.83</v>
      </c>
      <c r="I171" s="12"/>
    </row>
    <row r="172" spans="1:9" ht="15" x14ac:dyDescent="0.25">
      <c r="A172" s="12">
        <v>39508</v>
      </c>
      <c r="B172" s="16">
        <v>2773.08</v>
      </c>
      <c r="I172" s="12"/>
    </row>
    <row r="173" spans="1:9" ht="15" x14ac:dyDescent="0.25">
      <c r="A173" s="12">
        <v>39539</v>
      </c>
      <c r="B173" s="16">
        <v>2788.33</v>
      </c>
      <c r="I173" s="12"/>
    </row>
    <row r="174" spans="1:9" ht="15" x14ac:dyDescent="0.25">
      <c r="A174" s="12">
        <v>39569</v>
      </c>
      <c r="B174" s="16">
        <v>2810.36</v>
      </c>
      <c r="I174" s="12"/>
    </row>
    <row r="175" spans="1:9" ht="15" x14ac:dyDescent="0.25">
      <c r="A175" s="12">
        <v>39600</v>
      </c>
      <c r="B175" s="16">
        <v>2831.16</v>
      </c>
      <c r="I175" s="12"/>
    </row>
    <row r="176" spans="1:9" ht="15" x14ac:dyDescent="0.25">
      <c r="A176" s="12">
        <v>39630</v>
      </c>
      <c r="B176" s="16">
        <v>2846.16</v>
      </c>
      <c r="I176" s="12"/>
    </row>
    <row r="177" spans="1:9" ht="15" x14ac:dyDescent="0.25">
      <c r="A177" s="12">
        <v>39661</v>
      </c>
      <c r="B177" s="16">
        <v>2854.13</v>
      </c>
      <c r="I177" s="12"/>
    </row>
    <row r="178" spans="1:9" ht="15" x14ac:dyDescent="0.25">
      <c r="A178" s="12">
        <v>39692</v>
      </c>
      <c r="B178" s="16">
        <v>2861.55</v>
      </c>
      <c r="I178" s="12"/>
    </row>
    <row r="179" spans="1:9" ht="15" x14ac:dyDescent="0.25">
      <c r="A179" s="12">
        <v>39722</v>
      </c>
      <c r="B179" s="16">
        <v>2874.43</v>
      </c>
      <c r="I179" s="12"/>
    </row>
    <row r="180" spans="1:9" ht="15" x14ac:dyDescent="0.25">
      <c r="A180" s="12">
        <v>39753</v>
      </c>
      <c r="B180" s="16">
        <v>2884.78</v>
      </c>
      <c r="I180" s="12"/>
    </row>
    <row r="181" spans="1:9" ht="15" x14ac:dyDescent="0.25">
      <c r="A181" s="12">
        <v>39783</v>
      </c>
      <c r="B181" s="16">
        <v>2892.86</v>
      </c>
      <c r="I181" s="12"/>
    </row>
    <row r="182" spans="1:9" ht="15" x14ac:dyDescent="0.25">
      <c r="A182" s="12">
        <v>39814</v>
      </c>
      <c r="B182" s="16">
        <v>2906.74</v>
      </c>
      <c r="I182" s="12"/>
    </row>
    <row r="183" spans="1:9" ht="15" x14ac:dyDescent="0.25">
      <c r="A183" s="12">
        <v>39845</v>
      </c>
      <c r="B183" s="16">
        <v>2922.73</v>
      </c>
      <c r="I183" s="12"/>
    </row>
    <row r="184" spans="1:9" ht="15" x14ac:dyDescent="0.25">
      <c r="A184" s="12">
        <v>39873</v>
      </c>
      <c r="B184" s="16">
        <v>2928.57</v>
      </c>
      <c r="I184" s="12"/>
    </row>
    <row r="185" spans="1:9" ht="15" x14ac:dyDescent="0.25">
      <c r="A185" s="12">
        <v>39904</v>
      </c>
      <c r="B185" s="16">
        <v>2942.63</v>
      </c>
      <c r="I185" s="12"/>
    </row>
    <row r="186" spans="1:9" ht="15" x14ac:dyDescent="0.25">
      <c r="A186" s="12">
        <v>39934</v>
      </c>
      <c r="B186" s="16">
        <v>2956.46</v>
      </c>
      <c r="I186" s="12"/>
    </row>
    <row r="187" spans="1:9" ht="15" x14ac:dyDescent="0.25">
      <c r="A187" s="12">
        <v>39965</v>
      </c>
      <c r="B187" s="16">
        <v>2967.1</v>
      </c>
      <c r="I187" s="12"/>
    </row>
    <row r="188" spans="1:9" ht="15" x14ac:dyDescent="0.25">
      <c r="A188" s="12">
        <v>39995</v>
      </c>
      <c r="B188" s="16">
        <v>2974.22</v>
      </c>
      <c r="I188" s="12"/>
    </row>
    <row r="189" spans="1:9" ht="15" x14ac:dyDescent="0.25">
      <c r="A189" s="12">
        <v>40026</v>
      </c>
      <c r="B189" s="16">
        <v>2978.68</v>
      </c>
      <c r="I189" s="12"/>
    </row>
    <row r="190" spans="1:9" ht="15" x14ac:dyDescent="0.25">
      <c r="A190" s="12">
        <v>40057</v>
      </c>
      <c r="B190" s="16">
        <v>2985.83</v>
      </c>
      <c r="I190" s="12"/>
    </row>
    <row r="191" spans="1:9" ht="15" x14ac:dyDescent="0.25">
      <c r="A191" s="12">
        <v>40087</v>
      </c>
      <c r="B191" s="16">
        <v>2994.19</v>
      </c>
      <c r="I191" s="12"/>
    </row>
    <row r="192" spans="1:9" ht="15" x14ac:dyDescent="0.25">
      <c r="A192" s="12">
        <v>40118</v>
      </c>
      <c r="B192" s="16">
        <v>3006.47</v>
      </c>
      <c r="I192" s="12"/>
    </row>
    <row r="193" spans="1:9" ht="15" x14ac:dyDescent="0.25">
      <c r="A193" s="12">
        <v>40148</v>
      </c>
      <c r="B193" s="16">
        <v>3017.59</v>
      </c>
      <c r="I193" s="12"/>
    </row>
    <row r="194" spans="1:9" ht="15" x14ac:dyDescent="0.25">
      <c r="A194" s="12">
        <v>40179</v>
      </c>
      <c r="B194" s="16">
        <v>3040.22</v>
      </c>
      <c r="I194" s="12"/>
    </row>
    <row r="195" spans="1:9" ht="15" x14ac:dyDescent="0.25">
      <c r="A195" s="12">
        <v>40210</v>
      </c>
      <c r="B195" s="16">
        <v>3063.93</v>
      </c>
      <c r="I195" s="12"/>
    </row>
    <row r="196" spans="1:9" ht="15" x14ac:dyDescent="0.25">
      <c r="A196" s="12">
        <v>40238</v>
      </c>
      <c r="B196" s="16">
        <v>3079.86</v>
      </c>
      <c r="I196" s="12"/>
    </row>
    <row r="197" spans="1:9" ht="15" x14ac:dyDescent="0.25">
      <c r="A197" s="12">
        <v>40269</v>
      </c>
      <c r="B197" s="16">
        <v>3097.42</v>
      </c>
      <c r="I197" s="12"/>
    </row>
    <row r="198" spans="1:9" ht="15" x14ac:dyDescent="0.25">
      <c r="A198" s="12">
        <v>40299</v>
      </c>
      <c r="B198" s="16">
        <v>3110.74</v>
      </c>
      <c r="I198" s="12"/>
    </row>
    <row r="199" spans="1:9" ht="15" x14ac:dyDescent="0.25">
      <c r="A199" s="12">
        <v>40330</v>
      </c>
      <c r="B199" s="16">
        <v>3110.74</v>
      </c>
      <c r="I199" s="12"/>
    </row>
    <row r="200" spans="1:9" ht="15" x14ac:dyDescent="0.25">
      <c r="A200" s="12">
        <v>40360</v>
      </c>
      <c r="B200" s="16">
        <v>3111.05</v>
      </c>
      <c r="I200" s="12"/>
    </row>
    <row r="201" spans="1:9" ht="15" x14ac:dyDescent="0.25">
      <c r="A201" s="12">
        <v>40391</v>
      </c>
      <c r="B201" s="16">
        <v>3112.29</v>
      </c>
      <c r="I201" s="12"/>
    </row>
    <row r="202" spans="1:9" ht="15" x14ac:dyDescent="0.25">
      <c r="A202" s="12">
        <v>40422</v>
      </c>
      <c r="B202" s="16">
        <v>3126.29</v>
      </c>
      <c r="I202" s="12"/>
    </row>
    <row r="203" spans="1:9" ht="15" x14ac:dyDescent="0.25">
      <c r="A203" s="12">
        <v>40452</v>
      </c>
      <c r="B203" s="16">
        <v>3149.74</v>
      </c>
      <c r="I203" s="12"/>
    </row>
    <row r="204" spans="1:9" ht="15" x14ac:dyDescent="0.25">
      <c r="A204" s="12">
        <v>40483</v>
      </c>
      <c r="B204" s="16">
        <v>3175.88</v>
      </c>
      <c r="I204" s="12"/>
    </row>
    <row r="205" spans="1:9" ht="15" x14ac:dyDescent="0.25">
      <c r="A205" s="12">
        <v>40513</v>
      </c>
      <c r="B205" s="16">
        <v>3195.89</v>
      </c>
      <c r="I205" s="12"/>
    </row>
    <row r="206" spans="1:9" ht="15" x14ac:dyDescent="0.25">
      <c r="A206" s="12">
        <v>40544</v>
      </c>
      <c r="B206" s="16">
        <v>3222.42</v>
      </c>
      <c r="I206" s="12"/>
    </row>
    <row r="207" spans="1:9" ht="15" x14ac:dyDescent="0.25">
      <c r="A207" s="12">
        <v>40575</v>
      </c>
      <c r="B207" s="16">
        <v>3248.2</v>
      </c>
      <c r="I207" s="12"/>
    </row>
    <row r="208" spans="1:9" ht="15" x14ac:dyDescent="0.25">
      <c r="A208" s="12">
        <v>40603</v>
      </c>
      <c r="B208" s="16">
        <v>3273.86</v>
      </c>
      <c r="I208" s="12"/>
    </row>
    <row r="209" spans="1:9" ht="15" x14ac:dyDescent="0.25">
      <c r="A209" s="12">
        <v>40634</v>
      </c>
      <c r="B209" s="16">
        <v>3299.07</v>
      </c>
      <c r="I209" s="12"/>
    </row>
    <row r="210" spans="1:9" ht="15" x14ac:dyDescent="0.25">
      <c r="A210" s="12">
        <v>40664</v>
      </c>
      <c r="B210" s="16">
        <v>3314.58</v>
      </c>
      <c r="I210" s="12"/>
    </row>
    <row r="211" spans="1:9" ht="15" x14ac:dyDescent="0.25">
      <c r="A211" s="12">
        <v>40695</v>
      </c>
      <c r="B211" s="16">
        <v>3319.55</v>
      </c>
      <c r="I211" s="12"/>
    </row>
    <row r="212" spans="1:9" ht="15" x14ac:dyDescent="0.25">
      <c r="A212" s="12">
        <v>40725</v>
      </c>
      <c r="B212" s="16">
        <v>3324.86</v>
      </c>
      <c r="I212" s="12"/>
    </row>
    <row r="213" spans="1:9" ht="15" x14ac:dyDescent="0.25">
      <c r="A213" s="12">
        <v>40756</v>
      </c>
      <c r="B213" s="16">
        <v>3337.16</v>
      </c>
      <c r="I213" s="12"/>
    </row>
    <row r="214" spans="1:9" ht="15" x14ac:dyDescent="0.25">
      <c r="A214" s="12">
        <v>40787</v>
      </c>
      <c r="B214" s="16">
        <v>3354.85</v>
      </c>
      <c r="I214" s="12"/>
    </row>
    <row r="215" spans="1:9" ht="15" x14ac:dyDescent="0.25">
      <c r="A215" s="12">
        <v>40817</v>
      </c>
      <c r="B215" s="16">
        <v>3369.28</v>
      </c>
      <c r="I215" s="12"/>
    </row>
    <row r="216" spans="1:9" ht="15" x14ac:dyDescent="0.25">
      <c r="A216" s="12">
        <v>40848</v>
      </c>
      <c r="B216" s="16">
        <v>3386.8</v>
      </c>
      <c r="I216" s="12"/>
    </row>
    <row r="217" spans="1:9" ht="15" x14ac:dyDescent="0.25">
      <c r="A217" s="12">
        <v>40878</v>
      </c>
      <c r="B217" s="16">
        <v>3403.73</v>
      </c>
      <c r="I217" s="12"/>
    </row>
    <row r="218" spans="1:9" ht="15" x14ac:dyDescent="0.25">
      <c r="A218" s="12">
        <v>40909</v>
      </c>
      <c r="B218" s="16">
        <v>3422.79</v>
      </c>
      <c r="I218" s="12"/>
    </row>
    <row r="219" spans="1:9" ht="15" x14ac:dyDescent="0.25">
      <c r="A219" s="12">
        <v>40940</v>
      </c>
      <c r="B219" s="16">
        <v>3438.19</v>
      </c>
      <c r="I219" s="12"/>
    </row>
    <row r="220" spans="1:9" ht="15" x14ac:dyDescent="0.25">
      <c r="A220" s="12">
        <v>40969</v>
      </c>
      <c r="B220" s="16">
        <v>3445.41</v>
      </c>
      <c r="I220" s="12"/>
    </row>
    <row r="221" spans="1:9" ht="15" x14ac:dyDescent="0.25">
      <c r="A221" s="12">
        <v>41000</v>
      </c>
      <c r="B221" s="16">
        <v>3467.46</v>
      </c>
      <c r="I221" s="12"/>
    </row>
    <row r="222" spans="1:9" ht="15" x14ac:dyDescent="0.25">
      <c r="A222" s="12">
        <v>41030</v>
      </c>
      <c r="B222" s="16">
        <v>3479.94</v>
      </c>
      <c r="I222" s="12"/>
    </row>
    <row r="223" spans="1:9" ht="15" x14ac:dyDescent="0.25">
      <c r="A223" s="12">
        <v>41061</v>
      </c>
      <c r="B223" s="16">
        <v>3482.72</v>
      </c>
      <c r="I223" s="12"/>
    </row>
    <row r="224" spans="1:9" ht="15" x14ac:dyDescent="0.25">
      <c r="A224" s="12">
        <v>41091</v>
      </c>
      <c r="B224" s="16">
        <v>3497.7</v>
      </c>
      <c r="I224" s="12"/>
    </row>
    <row r="225" spans="1:9" ht="15" x14ac:dyDescent="0.25">
      <c r="A225" s="12">
        <v>41122</v>
      </c>
      <c r="B225" s="16">
        <v>3512.04</v>
      </c>
      <c r="I225" s="12"/>
    </row>
    <row r="226" spans="1:9" ht="15" x14ac:dyDescent="0.25">
      <c r="A226" s="12">
        <v>41153</v>
      </c>
      <c r="B226" s="16">
        <v>3532.06</v>
      </c>
      <c r="I226" s="12"/>
    </row>
    <row r="227" spans="1:9" ht="15" x14ac:dyDescent="0.25">
      <c r="A227" s="12">
        <v>41183</v>
      </c>
      <c r="B227" s="16">
        <v>3552.9</v>
      </c>
      <c r="I227" s="12"/>
    </row>
    <row r="228" spans="1:9" ht="15" x14ac:dyDescent="0.25">
      <c r="A228" s="12">
        <v>41214</v>
      </c>
      <c r="B228" s="16">
        <v>3574.22</v>
      </c>
      <c r="I228" s="12"/>
    </row>
    <row r="229" spans="1:9" ht="15" x14ac:dyDescent="0.25">
      <c r="A229" s="12">
        <v>41244</v>
      </c>
      <c r="B229" s="16">
        <v>3602.46</v>
      </c>
      <c r="I229" s="12"/>
    </row>
    <row r="230" spans="1:9" ht="15" x14ac:dyDescent="0.25">
      <c r="A230" s="12">
        <v>41275</v>
      </c>
      <c r="B230" s="16">
        <v>3633.44</v>
      </c>
      <c r="I230" s="12"/>
    </row>
    <row r="231" spans="1:9" ht="15" x14ac:dyDescent="0.25">
      <c r="A231" s="12">
        <v>41306</v>
      </c>
      <c r="B231" s="16">
        <v>3655.24</v>
      </c>
      <c r="I231" s="12"/>
    </row>
    <row r="232" spans="1:9" ht="15" x14ac:dyDescent="0.25">
      <c r="A232" s="12">
        <v>41334</v>
      </c>
      <c r="B232" s="16">
        <v>3672.42</v>
      </c>
      <c r="I232" s="12"/>
    </row>
    <row r="233" spans="1:9" ht="15" x14ac:dyDescent="0.25">
      <c r="A233" s="12">
        <v>41365</v>
      </c>
      <c r="B233" s="16">
        <v>3692.62</v>
      </c>
      <c r="I233" s="12"/>
    </row>
    <row r="234" spans="1:9" ht="15" x14ac:dyDescent="0.25">
      <c r="A234" s="12">
        <v>41395</v>
      </c>
      <c r="B234" s="16">
        <v>3706.28</v>
      </c>
      <c r="I234" s="12"/>
    </row>
    <row r="235" spans="1:9" ht="15" x14ac:dyDescent="0.25">
      <c r="A235" s="12">
        <v>41426</v>
      </c>
      <c r="B235" s="16">
        <v>3715.92</v>
      </c>
      <c r="I235" s="12"/>
    </row>
    <row r="236" spans="1:9" ht="15" x14ac:dyDescent="0.25">
      <c r="A236" s="12">
        <v>41456</v>
      </c>
      <c r="B236" s="16">
        <v>3717.03</v>
      </c>
      <c r="I236" s="12"/>
    </row>
    <row r="237" spans="1:9" ht="15" x14ac:dyDescent="0.25">
      <c r="A237" s="12">
        <v>41487</v>
      </c>
      <c r="B237" s="16">
        <v>3725.95</v>
      </c>
      <c r="I237" s="12"/>
    </row>
    <row r="238" spans="1:9" ht="15" x14ac:dyDescent="0.25">
      <c r="A238" s="12">
        <v>41518</v>
      </c>
      <c r="B238" s="16">
        <v>3738.99</v>
      </c>
      <c r="I238" s="12"/>
    </row>
    <row r="239" spans="1:9" ht="15" x14ac:dyDescent="0.25">
      <c r="A239" s="12">
        <v>41548</v>
      </c>
      <c r="B239" s="16">
        <v>3760.3</v>
      </c>
      <c r="I239" s="12"/>
    </row>
    <row r="240" spans="1:9" ht="15" x14ac:dyDescent="0.25">
      <c r="A240" s="12">
        <v>41579</v>
      </c>
      <c r="B240" s="16">
        <v>3780.61</v>
      </c>
      <c r="I240" s="12"/>
    </row>
    <row r="241" spans="1:9" ht="15" x14ac:dyDescent="0.25">
      <c r="A241" s="12">
        <v>41609</v>
      </c>
      <c r="B241" s="16">
        <v>3815.39</v>
      </c>
      <c r="I241" s="12"/>
    </row>
    <row r="242" spans="1:9" ht="15" x14ac:dyDescent="0.25">
      <c r="A242" s="12">
        <v>41640</v>
      </c>
      <c r="B242" s="16">
        <v>3836.37</v>
      </c>
      <c r="I242" s="12"/>
    </row>
    <row r="243" spans="1:9" ht="15" x14ac:dyDescent="0.25">
      <c r="A243" s="12">
        <v>41671</v>
      </c>
      <c r="B243" s="16">
        <v>3862.84</v>
      </c>
      <c r="I243" s="12"/>
    </row>
    <row r="244" spans="1:9" ht="15" x14ac:dyDescent="0.25">
      <c r="A244" s="12">
        <v>41699</v>
      </c>
      <c r="B244" s="16">
        <v>3898.38</v>
      </c>
      <c r="I244" s="12"/>
    </row>
    <row r="245" spans="1:9" ht="15" x14ac:dyDescent="0.25">
      <c r="A245" s="12">
        <v>41730</v>
      </c>
      <c r="B245" s="16">
        <v>3924.5</v>
      </c>
      <c r="I245" s="12"/>
    </row>
    <row r="246" spans="1:9" ht="15" x14ac:dyDescent="0.25">
      <c r="A246" s="12">
        <v>41760</v>
      </c>
      <c r="B246" s="16">
        <v>3942.55</v>
      </c>
      <c r="I246" s="12"/>
    </row>
    <row r="247" spans="1:9" ht="15" x14ac:dyDescent="0.25">
      <c r="A247" s="12">
        <v>41791</v>
      </c>
      <c r="B247" s="16">
        <v>3958.32</v>
      </c>
      <c r="I247" s="12"/>
    </row>
    <row r="248" spans="1:9" ht="15" x14ac:dyDescent="0.25">
      <c r="A248" s="12">
        <v>41821</v>
      </c>
      <c r="B248" s="16">
        <v>3958.72</v>
      </c>
      <c r="I248" s="12"/>
    </row>
    <row r="249" spans="1:9" ht="15" x14ac:dyDescent="0.25">
      <c r="A249" s="12">
        <v>41852</v>
      </c>
      <c r="B249" s="16">
        <v>3968.62</v>
      </c>
      <c r="I249" s="12"/>
    </row>
    <row r="250" spans="1:9" ht="15" x14ac:dyDescent="0.25">
      <c r="A250" s="12">
        <v>41883</v>
      </c>
      <c r="B250" s="16">
        <v>3991.24</v>
      </c>
      <c r="I250" s="12"/>
    </row>
    <row r="251" spans="1:9" ht="15" x14ac:dyDescent="0.25">
      <c r="A251" s="12">
        <v>41913</v>
      </c>
      <c r="B251" s="16">
        <v>4008</v>
      </c>
      <c r="I251" s="12"/>
    </row>
    <row r="252" spans="1:9" ht="15" x14ac:dyDescent="0.25">
      <c r="A252" s="12">
        <v>41944</v>
      </c>
      <c r="B252" s="16">
        <v>4028.44</v>
      </c>
      <c r="I252" s="12"/>
    </row>
    <row r="253" spans="1:9" ht="15" x14ac:dyDescent="0.25">
      <c r="A253" s="12">
        <v>41974</v>
      </c>
      <c r="B253" s="16">
        <v>4059.86</v>
      </c>
      <c r="I253" s="12"/>
    </row>
    <row r="254" spans="1:9" ht="15" x14ac:dyDescent="0.25">
      <c r="A254" s="12">
        <v>42005</v>
      </c>
      <c r="B254" s="16">
        <v>4110.2</v>
      </c>
      <c r="I254" s="12"/>
    </row>
    <row r="255" spans="1:9" ht="15" x14ac:dyDescent="0.25">
      <c r="A255" s="12">
        <v>42036</v>
      </c>
      <c r="B255" s="16">
        <v>4160.34</v>
      </c>
      <c r="I255" s="12"/>
    </row>
    <row r="256" spans="1:9" ht="15" x14ac:dyDescent="0.25">
      <c r="A256" s="12">
        <v>42064</v>
      </c>
      <c r="B256" s="16">
        <v>4215.26</v>
      </c>
      <c r="I256" s="12"/>
    </row>
    <row r="257" spans="1:9" ht="15" x14ac:dyDescent="0.25">
      <c r="A257" s="12">
        <v>42095</v>
      </c>
      <c r="B257" s="16">
        <v>4245.1899999999996</v>
      </c>
      <c r="I257" s="12"/>
    </row>
    <row r="258" spans="1:9" ht="15" x14ac:dyDescent="0.25">
      <c r="A258" s="12">
        <v>42125</v>
      </c>
      <c r="B258" s="16">
        <v>4276.6000000000004</v>
      </c>
      <c r="I258" s="12"/>
    </row>
    <row r="259" spans="1:9" ht="15" x14ac:dyDescent="0.25">
      <c r="A259" s="12">
        <v>42156</v>
      </c>
      <c r="B259" s="16">
        <v>4310.3900000000003</v>
      </c>
      <c r="I259" s="12"/>
    </row>
    <row r="260" spans="1:9" ht="15" x14ac:dyDescent="0.25">
      <c r="A260" s="12">
        <v>42186</v>
      </c>
      <c r="B260" s="16">
        <v>4337.1099999999997</v>
      </c>
      <c r="I260" s="12"/>
    </row>
    <row r="261" spans="1:9" ht="15" x14ac:dyDescent="0.25">
      <c r="A261" s="12">
        <v>42217</v>
      </c>
      <c r="B261" s="16">
        <v>4346.6499999999996</v>
      </c>
      <c r="I261" s="12"/>
    </row>
    <row r="262" spans="1:9" ht="15" x14ac:dyDescent="0.25">
      <c r="A262" s="12">
        <v>42248</v>
      </c>
      <c r="B262" s="16">
        <v>4370.12</v>
      </c>
      <c r="I262" s="12"/>
    </row>
    <row r="263" spans="1:9" ht="15" x14ac:dyDescent="0.25">
      <c r="A263" s="12">
        <v>42278</v>
      </c>
      <c r="B263" s="16">
        <v>4405.95</v>
      </c>
      <c r="I263" s="12"/>
    </row>
    <row r="264" spans="1:9" ht="15" x14ac:dyDescent="0.25">
      <c r="A264" s="12">
        <v>42309</v>
      </c>
      <c r="B264" s="16">
        <v>4450.45</v>
      </c>
      <c r="I264" s="12"/>
    </row>
    <row r="265" spans="1:9" ht="15" x14ac:dyDescent="0.25">
      <c r="A265" s="12">
        <v>42339</v>
      </c>
      <c r="B265" s="16">
        <v>4493.17</v>
      </c>
      <c r="I265" s="12"/>
    </row>
    <row r="266" spans="1:9" ht="15" x14ac:dyDescent="0.25">
      <c r="A266" s="12">
        <v>42370</v>
      </c>
      <c r="B266" s="16">
        <v>4550.2299999999996</v>
      </c>
      <c r="I266" s="12"/>
    </row>
    <row r="267" spans="1:9" ht="15" x14ac:dyDescent="0.25">
      <c r="A267" s="12">
        <v>42401</v>
      </c>
      <c r="B267" s="16">
        <v>4591.18</v>
      </c>
      <c r="I267" s="12"/>
    </row>
    <row r="268" spans="1:9" ht="15" x14ac:dyDescent="0.25">
      <c r="A268" s="12">
        <v>42430</v>
      </c>
      <c r="B268" s="16">
        <v>4610.92</v>
      </c>
      <c r="I268" s="12"/>
    </row>
    <row r="269" spans="1:9" ht="15" x14ac:dyDescent="0.25">
      <c r="A269" s="12">
        <v>42461</v>
      </c>
      <c r="B269" s="16">
        <v>4639.05</v>
      </c>
      <c r="I269" s="12"/>
    </row>
    <row r="270" spans="1:9" ht="15" x14ac:dyDescent="0.25">
      <c r="A270" s="12">
        <v>42491</v>
      </c>
      <c r="B270" s="16">
        <v>4675.2299999999996</v>
      </c>
      <c r="I270" s="12"/>
    </row>
    <row r="271" spans="1:9" ht="15" x14ac:dyDescent="0.25">
      <c r="A271" s="12">
        <v>42522</v>
      </c>
      <c r="B271" s="16">
        <v>4691.59</v>
      </c>
      <c r="I271" s="12"/>
    </row>
    <row r="272" spans="1:9" ht="15" x14ac:dyDescent="0.25">
      <c r="A272" s="12">
        <v>42552</v>
      </c>
      <c r="B272" s="16">
        <v>4715.99</v>
      </c>
      <c r="I272" s="12"/>
    </row>
    <row r="273" spans="1:9" ht="15" x14ac:dyDescent="0.25">
      <c r="A273" s="12">
        <v>42583</v>
      </c>
      <c r="B273" s="16">
        <v>4736.74</v>
      </c>
      <c r="I273" s="12"/>
    </row>
    <row r="274" spans="1:9" ht="15" x14ac:dyDescent="0.25">
      <c r="A274" s="12">
        <v>42614</v>
      </c>
      <c r="B274" s="16">
        <v>4740.53</v>
      </c>
      <c r="I274" s="12"/>
    </row>
    <row r="275" spans="1:9" ht="15" x14ac:dyDescent="0.25">
      <c r="A275" s="12">
        <v>42644</v>
      </c>
      <c r="B275" s="16">
        <v>4752.8599999999997</v>
      </c>
      <c r="I275" s="12"/>
    </row>
    <row r="276" spans="1:9" ht="15" x14ac:dyDescent="0.25">
      <c r="A276" s="12">
        <v>42675</v>
      </c>
      <c r="B276" s="16">
        <v>4761.42</v>
      </c>
      <c r="I276" s="12"/>
    </row>
    <row r="277" spans="1:9" ht="15" x14ac:dyDescent="0.25">
      <c r="A277" s="12">
        <v>42705</v>
      </c>
      <c r="B277" s="16">
        <v>4775.7</v>
      </c>
      <c r="I277" s="12"/>
    </row>
    <row r="278" spans="1:9" ht="15" x14ac:dyDescent="0.25">
      <c r="A278" s="12">
        <v>42736</v>
      </c>
      <c r="B278" s="16">
        <v>4793.8500000000004</v>
      </c>
      <c r="I278" s="12"/>
    </row>
    <row r="279" spans="1:9" ht="15" x14ac:dyDescent="0.25">
      <c r="A279" s="12">
        <v>42767</v>
      </c>
      <c r="B279" s="16">
        <v>4809.67</v>
      </c>
      <c r="I279" s="12"/>
    </row>
    <row r="280" spans="1:9" ht="15" x14ac:dyDescent="0.25">
      <c r="A280" s="12">
        <v>42795</v>
      </c>
      <c r="B280" s="16">
        <v>4821.6899999999996</v>
      </c>
      <c r="I280" s="12"/>
    </row>
    <row r="281" spans="1:9" ht="15" x14ac:dyDescent="0.25">
      <c r="A281" s="12">
        <v>42826</v>
      </c>
      <c r="B281" s="16">
        <v>4828.4399999999996</v>
      </c>
      <c r="I281" s="12"/>
    </row>
    <row r="282" spans="1:9" ht="15" x14ac:dyDescent="0.25">
      <c r="A282" s="12">
        <v>42887</v>
      </c>
      <c r="B282" s="16">
        <v>4832.2700000000004</v>
      </c>
      <c r="I282" s="12"/>
    </row>
    <row r="283" spans="1:9" ht="15" x14ac:dyDescent="0.25">
      <c r="A283" s="12">
        <v>42856</v>
      </c>
      <c r="B283" s="16">
        <v>4843.41</v>
      </c>
      <c r="I283" s="12"/>
    </row>
    <row r="284" spans="1:9" ht="15" x14ac:dyDescent="0.25">
      <c r="A284" s="12">
        <v>42917</v>
      </c>
      <c r="B284" s="16">
        <v>4843.87</v>
      </c>
      <c r="I284" s="12"/>
    </row>
    <row r="285" spans="1:9" ht="15" x14ac:dyDescent="0.25">
      <c r="A285" s="12">
        <v>42948</v>
      </c>
      <c r="B285" s="16">
        <v>4853.07</v>
      </c>
      <c r="I285" s="12"/>
    </row>
    <row r="286" spans="1:9" ht="15" x14ac:dyDescent="0.25">
      <c r="A286" s="12">
        <v>42979</v>
      </c>
      <c r="B286" s="16">
        <v>4860.83</v>
      </c>
      <c r="I286" s="12"/>
    </row>
    <row r="287" spans="1:9" ht="15" x14ac:dyDescent="0.25">
      <c r="A287" s="12">
        <v>43009</v>
      </c>
      <c r="B287" s="16">
        <v>4881.25</v>
      </c>
      <c r="I287" s="12"/>
    </row>
    <row r="288" spans="1:9" ht="15" x14ac:dyDescent="0.25">
      <c r="A288" s="12">
        <v>43040</v>
      </c>
      <c r="B288" s="16">
        <v>4894.92</v>
      </c>
      <c r="I288" s="12"/>
    </row>
    <row r="289" spans="1:9" ht="15" x14ac:dyDescent="0.25">
      <c r="A289" s="12">
        <v>43070</v>
      </c>
      <c r="B289" s="16">
        <v>4916.46</v>
      </c>
      <c r="I289" s="12"/>
    </row>
    <row r="290" spans="1:9" ht="15" x14ac:dyDescent="0.25">
      <c r="A290" s="12">
        <v>43101</v>
      </c>
      <c r="B290" s="16">
        <v>4930.72</v>
      </c>
      <c r="I290" s="12"/>
    </row>
    <row r="291" spans="1:9" ht="15" x14ac:dyDescent="0.25">
      <c r="A291" s="12">
        <v>43132</v>
      </c>
      <c r="B291" s="16">
        <v>4946.5</v>
      </c>
      <c r="I291" s="12"/>
    </row>
    <row r="292" spans="1:9" ht="15" x14ac:dyDescent="0.25">
      <c r="A292" s="12">
        <v>43160</v>
      </c>
      <c r="B292" s="16">
        <v>4950.95</v>
      </c>
      <c r="I292" s="12"/>
    </row>
    <row r="293" spans="1:9" ht="15" x14ac:dyDescent="0.25">
      <c r="A293" s="12">
        <v>43191</v>
      </c>
      <c r="B293" s="16">
        <v>4961.84</v>
      </c>
      <c r="I293" s="12"/>
    </row>
    <row r="294" spans="1:9" ht="15" x14ac:dyDescent="0.25">
      <c r="A294" s="12">
        <v>43221</v>
      </c>
      <c r="B294" s="16">
        <v>4981.6899999999996</v>
      </c>
      <c r="I294" s="12"/>
    </row>
    <row r="295" spans="1:9" ht="15" x14ac:dyDescent="0.25">
      <c r="A295" s="12">
        <v>43252</v>
      </c>
      <c r="B295" s="16">
        <v>5044.46</v>
      </c>
      <c r="I295" s="12"/>
    </row>
    <row r="296" spans="1:9" ht="15" x14ac:dyDescent="0.25">
      <c r="A296" s="12">
        <v>43313</v>
      </c>
      <c r="B296" s="16">
        <v>5056.5600000000004</v>
      </c>
      <c r="I296" s="12"/>
    </row>
    <row r="297" spans="1:9" ht="15" x14ac:dyDescent="0.25">
      <c r="A297" s="12">
        <v>43282</v>
      </c>
      <c r="B297" s="16">
        <v>5061.1099999999997</v>
      </c>
      <c r="I297" s="12"/>
    </row>
    <row r="298" spans="1:9" ht="15" x14ac:dyDescent="0.25">
      <c r="A298" s="12">
        <v>43344</v>
      </c>
      <c r="B298" s="16">
        <v>5080.83</v>
      </c>
      <c r="I298" s="12"/>
    </row>
    <row r="299" spans="1:9" ht="15" x14ac:dyDescent="0.25">
      <c r="A299" s="12">
        <v>43405</v>
      </c>
      <c r="B299" s="16">
        <v>5092.97</v>
      </c>
      <c r="I299" s="12"/>
    </row>
    <row r="300" spans="1:9" ht="15" x14ac:dyDescent="0.25">
      <c r="A300" s="12">
        <v>43435</v>
      </c>
      <c r="B300" s="16">
        <v>5100.6099999999997</v>
      </c>
      <c r="I300" s="12"/>
    </row>
    <row r="301" spans="1:9" ht="15" x14ac:dyDescent="0.25">
      <c r="A301" s="12">
        <v>43374</v>
      </c>
      <c r="B301" s="16">
        <v>5103.6899999999996</v>
      </c>
      <c r="I301" s="12"/>
    </row>
    <row r="302" spans="1:9" ht="15" x14ac:dyDescent="0.25">
      <c r="A302" s="12">
        <v>43466</v>
      </c>
      <c r="B302" s="16">
        <v>5116.93</v>
      </c>
      <c r="I302" s="12"/>
    </row>
    <row r="303" spans="1:9" ht="15" x14ac:dyDescent="0.25">
      <c r="A303" s="12">
        <v>43497</v>
      </c>
      <c r="B303" s="16">
        <v>5138.93</v>
      </c>
      <c r="I303" s="12"/>
    </row>
    <row r="304" spans="1:9" ht="15" x14ac:dyDescent="0.25">
      <c r="A304" s="12">
        <v>43525</v>
      </c>
      <c r="B304" s="16">
        <v>5177.47</v>
      </c>
      <c r="I304" s="12"/>
    </row>
    <row r="305" spans="1:9" ht="15" x14ac:dyDescent="0.25">
      <c r="A305" s="12">
        <v>43556</v>
      </c>
      <c r="B305" s="16">
        <v>5206.9799999999996</v>
      </c>
      <c r="I305" s="12"/>
    </row>
    <row r="306" spans="1:9" ht="15" x14ac:dyDescent="0.25">
      <c r="A306" s="12">
        <v>43586</v>
      </c>
      <c r="B306" s="16">
        <v>5213.75</v>
      </c>
      <c r="I306" s="12"/>
    </row>
    <row r="307" spans="1:9" ht="15" x14ac:dyDescent="0.25">
      <c r="A307" s="12">
        <v>43617</v>
      </c>
      <c r="B307" s="16">
        <v>5214.2700000000004</v>
      </c>
      <c r="I307" s="12"/>
    </row>
    <row r="308" spans="1:9" ht="15" x14ac:dyDescent="0.25">
      <c r="A308" s="12">
        <v>43647</v>
      </c>
      <c r="B308" s="16">
        <v>5224.18</v>
      </c>
      <c r="I308" s="12"/>
    </row>
    <row r="309" spans="1:9" ht="15" x14ac:dyDescent="0.25">
      <c r="A309" s="12">
        <v>43709</v>
      </c>
      <c r="B309" s="16">
        <v>5227.84</v>
      </c>
      <c r="I309" s="12"/>
    </row>
    <row r="310" spans="1:9" ht="15" x14ac:dyDescent="0.25">
      <c r="A310" s="12">
        <v>43678</v>
      </c>
      <c r="B310" s="16">
        <v>5229.93</v>
      </c>
      <c r="I310" s="12"/>
    </row>
    <row r="311" spans="1:9" ht="15" x14ac:dyDescent="0.25">
      <c r="A311" s="12">
        <v>43739</v>
      </c>
      <c r="B311" s="16">
        <v>5233.07</v>
      </c>
      <c r="I311" s="12"/>
    </row>
    <row r="312" spans="1:9" ht="15" x14ac:dyDescent="0.25">
      <c r="A312" s="12">
        <v>43770</v>
      </c>
      <c r="B312" s="16">
        <v>5259.76</v>
      </c>
      <c r="I312" s="12"/>
    </row>
    <row r="313" spans="1:9" ht="15" x14ac:dyDescent="0.25">
      <c r="A313" s="12">
        <v>43952</v>
      </c>
      <c r="B313" s="16">
        <v>5311.65</v>
      </c>
      <c r="I313" s="12"/>
    </row>
    <row r="314" spans="1:9" ht="15" x14ac:dyDescent="0.25">
      <c r="A314" s="12">
        <v>43800</v>
      </c>
      <c r="B314" s="16">
        <v>5320.25</v>
      </c>
      <c r="I314" s="12"/>
    </row>
    <row r="315" spans="1:9" ht="15" x14ac:dyDescent="0.25">
      <c r="A315" s="12">
        <v>43983</v>
      </c>
      <c r="B315" s="16">
        <v>5325.46</v>
      </c>
      <c r="I315" s="12"/>
    </row>
    <row r="316" spans="1:9" ht="15" x14ac:dyDescent="0.25">
      <c r="A316" s="12">
        <v>43831</v>
      </c>
      <c r="B316" s="16">
        <v>5331.42</v>
      </c>
      <c r="I316" s="12"/>
    </row>
    <row r="317" spans="1:9" ht="15" x14ac:dyDescent="0.25">
      <c r="A317" s="12">
        <v>43922</v>
      </c>
      <c r="B317" s="16">
        <v>5331.91</v>
      </c>
      <c r="I317" s="12"/>
    </row>
    <row r="318" spans="1:9" ht="15" x14ac:dyDescent="0.25">
      <c r="A318" s="12">
        <v>44013</v>
      </c>
      <c r="B318" s="16">
        <v>5344.63</v>
      </c>
      <c r="I318" s="12"/>
    </row>
    <row r="319" spans="1:9" ht="15" x14ac:dyDescent="0.25">
      <c r="A319" s="12">
        <v>43862</v>
      </c>
      <c r="B319" s="16">
        <v>5344.75</v>
      </c>
      <c r="I319" s="12"/>
    </row>
    <row r="320" spans="1:9" ht="15" x14ac:dyDescent="0.25">
      <c r="A320" s="12">
        <v>43891</v>
      </c>
      <c r="B320" s="16">
        <v>5348.49</v>
      </c>
      <c r="I320" s="12"/>
    </row>
    <row r="321" spans="1:9" ht="15" x14ac:dyDescent="0.25">
      <c r="A321" s="12">
        <v>44044</v>
      </c>
      <c r="B321" s="16">
        <v>5357.46</v>
      </c>
      <c r="I321" s="12"/>
    </row>
    <row r="322" spans="1:9" ht="15" x14ac:dyDescent="0.25">
      <c r="A322" s="12">
        <v>44075</v>
      </c>
      <c r="B322" s="16">
        <v>5391.75</v>
      </c>
      <c r="I322" s="12"/>
    </row>
    <row r="323" spans="1:9" ht="15" x14ac:dyDescent="0.25">
      <c r="A323" s="12">
        <v>44105</v>
      </c>
      <c r="B323" s="16">
        <v>5438.12</v>
      </c>
      <c r="I323" s="12"/>
    </row>
    <row r="324" spans="1:9" ht="15" x14ac:dyDescent="0.25">
      <c r="A324" s="12">
        <v>44136</v>
      </c>
      <c r="B324" s="16">
        <v>5486.52</v>
      </c>
      <c r="I324" s="12"/>
    </row>
    <row r="325" spans="1:9" ht="15" x14ac:dyDescent="0.25">
      <c r="A325" s="12">
        <v>44166</v>
      </c>
      <c r="B325" s="16">
        <v>5560.59</v>
      </c>
      <c r="I325" s="12"/>
    </row>
    <row r="326" spans="1:9" ht="15" x14ac:dyDescent="0.25">
      <c r="A326" s="12">
        <v>44197</v>
      </c>
      <c r="B326" s="16">
        <v>5574.49</v>
      </c>
      <c r="I326" s="12"/>
    </row>
    <row r="327" spans="1:9" ht="15" x14ac:dyDescent="0.25">
      <c r="A327" s="12">
        <v>44228</v>
      </c>
      <c r="B327" s="16">
        <v>5622.43</v>
      </c>
      <c r="I327" s="12"/>
    </row>
    <row r="328" spans="1:9" ht="15" x14ac:dyDescent="0.25">
      <c r="A328" s="12">
        <v>44256</v>
      </c>
      <c r="B328" s="16">
        <v>5674.72</v>
      </c>
      <c r="I328" s="12"/>
    </row>
    <row r="329" spans="1:9" ht="15" x14ac:dyDescent="0.25">
      <c r="A329" s="12">
        <v>44287</v>
      </c>
      <c r="B329" s="16">
        <v>5692.31</v>
      </c>
      <c r="I329" s="12"/>
    </row>
    <row r="330" spans="1:9" ht="15" x14ac:dyDescent="0.25">
      <c r="A330" s="12">
        <v>44317</v>
      </c>
      <c r="B330" s="16">
        <v>5739.56</v>
      </c>
      <c r="I330" s="12"/>
    </row>
    <row r="331" spans="1:9" ht="15" x14ac:dyDescent="0.25">
      <c r="A331" s="12">
        <v>44348</v>
      </c>
      <c r="B331" s="16">
        <v>5769.98</v>
      </c>
      <c r="I331" s="12"/>
    </row>
    <row r="332" spans="1:9" ht="15" x14ac:dyDescent="0.25">
      <c r="A332" s="12">
        <v>44378</v>
      </c>
      <c r="B332" s="16">
        <v>5825.37</v>
      </c>
      <c r="I332" s="12"/>
    </row>
    <row r="333" spans="1:9" ht="15" x14ac:dyDescent="0.25">
      <c r="A333" s="12">
        <v>44409</v>
      </c>
      <c r="B333" s="16">
        <v>5876.05</v>
      </c>
      <c r="I333" s="12"/>
    </row>
    <row r="334" spans="1:9" ht="15" x14ac:dyDescent="0.25">
      <c r="A334" s="12">
        <v>44440</v>
      </c>
      <c r="B334" s="16">
        <v>5944.21</v>
      </c>
      <c r="I334" s="12"/>
    </row>
    <row r="335" spans="1:9" ht="15" x14ac:dyDescent="0.25">
      <c r="A335" s="12">
        <v>44470</v>
      </c>
      <c r="B335" s="16">
        <v>6018.51</v>
      </c>
      <c r="I335" s="12"/>
    </row>
    <row r="336" spans="1:9" ht="15" x14ac:dyDescent="0.25">
      <c r="A336" s="12">
        <v>44501</v>
      </c>
      <c r="B336" s="16">
        <v>6075.69</v>
      </c>
      <c r="I336" s="12"/>
    </row>
    <row r="337" spans="1:9" ht="15" x14ac:dyDescent="0.25">
      <c r="A337" s="12">
        <v>44531</v>
      </c>
      <c r="B337" s="16">
        <v>6120.04</v>
      </c>
      <c r="I337" s="12"/>
    </row>
    <row r="338" spans="1:9" ht="15" x14ac:dyDescent="0.25">
      <c r="A338" s="12">
        <v>44562</v>
      </c>
      <c r="B338" s="16">
        <v>6153.09</v>
      </c>
      <c r="I338" s="12"/>
    </row>
    <row r="339" spans="1:9" ht="15" x14ac:dyDescent="0.25">
      <c r="A339" s="12">
        <v>44593</v>
      </c>
      <c r="B339" s="16">
        <v>6215.24</v>
      </c>
      <c r="I339" s="12"/>
    </row>
    <row r="340" spans="1:9" ht="15" x14ac:dyDescent="0.25">
      <c r="A340" s="12">
        <v>44621</v>
      </c>
      <c r="B340" s="16">
        <v>6315.93</v>
      </c>
      <c r="I340" s="12"/>
    </row>
    <row r="341" spans="1:9" ht="15" x14ac:dyDescent="0.25">
      <c r="A341" s="12">
        <v>44652</v>
      </c>
      <c r="B341" s="16">
        <v>6382.88</v>
      </c>
      <c r="I341" s="12"/>
    </row>
    <row r="342" spans="1:9" ht="15" x14ac:dyDescent="0.25">
      <c r="A342" s="12">
        <v>44682</v>
      </c>
      <c r="B342" s="16">
        <v>6412.88</v>
      </c>
      <c r="I342" s="12"/>
    </row>
    <row r="343" spans="1:9" ht="15" x14ac:dyDescent="0.25">
      <c r="A343" s="12">
        <v>44713</v>
      </c>
      <c r="B343" s="16">
        <v>6455.85</v>
      </c>
      <c r="I343" s="12"/>
    </row>
    <row r="344" spans="1:9" ht="15" x14ac:dyDescent="0.25">
      <c r="A344" s="12">
        <v>44743</v>
      </c>
      <c r="B344" s="16">
        <v>6411.95</v>
      </c>
    </row>
    <row r="345" spans="1:9" ht="15" x14ac:dyDescent="0.25">
      <c r="A345" s="12">
        <v>44774</v>
      </c>
      <c r="B345" s="16">
        <v>6388.87</v>
      </c>
    </row>
    <row r="346" spans="1:9" ht="15" x14ac:dyDescent="0.25">
      <c r="A346" s="12">
        <v>44805</v>
      </c>
      <c r="B346" s="16">
        <v>6370.34</v>
      </c>
    </row>
    <row r="347" spans="1:9" ht="15" x14ac:dyDescent="0.25"/>
    <row r="348" spans="1:9" ht="15" x14ac:dyDescent="0.25"/>
    <row r="349" spans="1:9" ht="15" x14ac:dyDescent="0.25"/>
    <row r="350" spans="1:9" ht="15" x14ac:dyDescent="0.25"/>
    <row r="351" spans="1:9" ht="15" x14ac:dyDescent="0.25"/>
    <row r="352" spans="1:9"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sheetData>
  <sheetProtection sheet="1" objects="1" scenarios="1"/>
  <sortState ref="A2:B509">
    <sortCondition ref="B509:B510"/>
  </sortState>
  <pageMargins left="0.78740157499999996" right="0.78740157499999996" top="0.984251969" bottom="0.984251969" header="0.5" footer="0.5"/>
  <pageSetup paperSize="9" fitToWidth="0"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BASE FORMAÇÃO</vt:lpstr>
      <vt:lpstr>BASE EDITAL</vt:lpstr>
      <vt:lpstr>FORMAÇÃO DE PREÇO</vt:lpstr>
      <vt:lpstr>EDITAL</vt:lpstr>
      <vt:lpstr>Cronograma</vt:lpstr>
      <vt:lpstr>METODOLOGIA</vt:lpstr>
      <vt:lpstr>Tabela de Apoio</vt:lpstr>
      <vt:lpstr>'FORMAÇÃO DE PREÇO'!Area_de_impressao</vt:lpstr>
      <vt:lpstr>'FORMAÇÃO DE PREÇO'!Excel_BuiltIn_Print_Area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2022-11-11T18:46:50Z</dcterms:modified>
</cp:coreProperties>
</file>